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120" windowWidth="20730" windowHeight="11160" tabRatio="782" firstSheet="1" activeTab="1"/>
  </bookViews>
  <sheets>
    <sheet name="BANG KE TRU TIEN (2)" sheetId="28" state="hidden" r:id="rId1"/>
    <sheet name="BANG KE TRU TIEN" sheetId="13" r:id="rId2"/>
    <sheet name="GIA CONG DOAN" sheetId="14" r:id="rId3"/>
    <sheet name="GIA CONG DOAN (2)" sheetId="31" state="hidden" r:id="rId4"/>
    <sheet name="Sheet1" sheetId="18" r:id="rId5"/>
    <sheet name="SỐ LIỆU THEO TỔ HÀNG NGÀY" sheetId="26" r:id="rId6"/>
    <sheet name="Sheet2" sheetId="27" r:id="rId7"/>
    <sheet name="tỉ lệ" sheetId="29" r:id="rId8"/>
    <sheet name="Sheet4" sheetId="30" r:id="rId9"/>
    <sheet name="Sheet3" sheetId="32" r:id="rId10"/>
  </sheets>
  <definedNames>
    <definedName name="_xlnm._FilterDatabase" localSheetId="1" hidden="1">'BANG KE TRU TIEN'!$A$7:$XES$2128</definedName>
    <definedName name="_xlnm._FilterDatabase" localSheetId="0" hidden="1">'BANG KE TRU TIEN (2)'!$A$7:$XET$405</definedName>
    <definedName name="_xlnm._FilterDatabase" localSheetId="2" hidden="1">'GIA CONG DOAN'!$A$4:$BS$3636</definedName>
    <definedName name="_xlnm._FilterDatabase" localSheetId="3" hidden="1">'GIA CONG DOAN (2)'!$A$4:$BX$3579</definedName>
    <definedName name="_xlnm._FilterDatabase" localSheetId="4" hidden="1">Sheet1!$C$1:$D$13</definedName>
    <definedName name="_xlnm._FilterDatabase" localSheetId="7" hidden="1">'tỉ lệ'!$A$1:$S$1</definedName>
    <definedName name="_xlnm.Print_Area" localSheetId="1">'BANG KE TRU TIEN'!$A$1:$P$1806</definedName>
    <definedName name="_xlnm.Print_Area" localSheetId="0">'BANG KE TRU TIEN (2)'!$A$1:$P$410</definedName>
    <definedName name="_xlnm.Print_Titles" localSheetId="1">'BANG KE TRU TIEN'!$7:$7</definedName>
    <definedName name="_xlnm.Print_Titles" localSheetId="0">'BANG KE TRU TIEN (2)'!$7:$7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647" i="13" l="1"/>
  <c r="S657" i="13" l="1"/>
  <c r="S656" i="13"/>
  <c r="S655" i="13"/>
  <c r="S654" i="13"/>
  <c r="S653" i="13"/>
  <c r="S652" i="13"/>
  <c r="S651" i="13"/>
  <c r="S649" i="13"/>
  <c r="S648" i="13"/>
  <c r="S647" i="13"/>
  <c r="S646" i="13"/>
  <c r="S645" i="13"/>
  <c r="S636" i="13"/>
  <c r="S635" i="13"/>
  <c r="S634" i="13"/>
  <c r="S633" i="13"/>
  <c r="S632" i="13"/>
  <c r="S630" i="13"/>
  <c r="S629" i="13"/>
  <c r="S614" i="13"/>
  <c r="S613" i="13"/>
  <c r="S610" i="13"/>
  <c r="S609" i="13"/>
  <c r="S607" i="13"/>
  <c r="S606" i="13"/>
  <c r="S605" i="13"/>
  <c r="S604" i="13"/>
  <c r="S602" i="13"/>
  <c r="S601" i="13"/>
  <c r="S600" i="13"/>
  <c r="S599" i="13"/>
  <c r="S598" i="13"/>
  <c r="S555" i="13"/>
  <c r="S554" i="13"/>
  <c r="S553" i="13"/>
  <c r="S552" i="13"/>
  <c r="S551" i="13"/>
  <c r="S550" i="13"/>
  <c r="S549" i="13"/>
  <c r="S548" i="13"/>
  <c r="S547" i="13"/>
  <c r="S546" i="13"/>
  <c r="S545" i="13"/>
  <c r="S525" i="13"/>
  <c r="S524" i="13"/>
  <c r="S523" i="13"/>
  <c r="S522" i="13"/>
  <c r="S521" i="13"/>
  <c r="S520" i="13"/>
  <c r="S519" i="13"/>
  <c r="S517" i="13"/>
  <c r="S407" i="13"/>
  <c r="S406" i="13"/>
  <c r="S405" i="13"/>
  <c r="S404" i="13"/>
  <c r="S403" i="13"/>
  <c r="S402" i="13"/>
  <c r="S398" i="13"/>
  <c r="S395" i="13"/>
  <c r="S382" i="13"/>
  <c r="S381" i="13"/>
  <c r="S379" i="13"/>
  <c r="S378" i="13"/>
  <c r="S377" i="13"/>
  <c r="S374" i="13"/>
  <c r="S373" i="13"/>
  <c r="S372" i="13"/>
  <c r="S331" i="13"/>
  <c r="S330" i="13"/>
  <c r="S327" i="13"/>
  <c r="S282" i="13"/>
  <c r="S280" i="13"/>
  <c r="S279" i="13"/>
  <c r="S277" i="13"/>
  <c r="S275" i="13"/>
  <c r="S273" i="13"/>
  <c r="S218" i="13"/>
  <c r="S215" i="13"/>
  <c r="S214" i="13"/>
  <c r="S213" i="13"/>
  <c r="S211" i="13"/>
  <c r="S157" i="13"/>
  <c r="S154" i="13"/>
  <c r="S153" i="13"/>
  <c r="S151" i="13"/>
  <c r="S150" i="13"/>
  <c r="S147" i="13"/>
  <c r="S146" i="13"/>
  <c r="S145" i="13"/>
  <c r="S143" i="13"/>
  <c r="S142" i="13"/>
  <c r="S62" i="13"/>
  <c r="S60" i="13"/>
  <c r="S59" i="13"/>
  <c r="S58" i="13"/>
  <c r="S57" i="13"/>
  <c r="S56" i="13"/>
  <c r="S55" i="13"/>
  <c r="S668" i="13"/>
  <c r="S667" i="13"/>
  <c r="S666" i="13"/>
  <c r="S665" i="13"/>
  <c r="S664" i="13"/>
  <c r="S663" i="13"/>
  <c r="S662" i="13"/>
  <c r="S661" i="13"/>
  <c r="S452" i="13"/>
  <c r="S451" i="13"/>
  <c r="S450" i="13"/>
  <c r="S199" i="13"/>
  <c r="S198" i="13"/>
  <c r="S197" i="13"/>
  <c r="S196" i="13"/>
  <c r="S195" i="13"/>
  <c r="S194" i="13"/>
  <c r="S193" i="13"/>
  <c r="S192" i="13"/>
  <c r="S191" i="13"/>
  <c r="S190" i="13"/>
  <c r="S189" i="13"/>
  <c r="S188" i="13"/>
  <c r="S187" i="13"/>
  <c r="S186" i="13"/>
  <c r="S185" i="13"/>
  <c r="S184" i="13"/>
  <c r="S183" i="13"/>
  <c r="S182" i="13"/>
  <c r="S181" i="13"/>
  <c r="S29" i="13"/>
  <c r="S28" i="13"/>
  <c r="S27" i="13"/>
  <c r="S26" i="13"/>
  <c r="S25" i="13"/>
  <c r="S24" i="13"/>
  <c r="S23" i="13"/>
  <c r="S22" i="13"/>
  <c r="S21" i="13"/>
  <c r="S20" i="13"/>
  <c r="S19" i="13"/>
  <c r="S18" i="13"/>
  <c r="S17" i="13"/>
  <c r="S16" i="13"/>
  <c r="S15" i="13"/>
  <c r="S14" i="13"/>
  <c r="S13" i="13"/>
  <c r="S12" i="13"/>
  <c r="S11" i="13"/>
  <c r="S10" i="13"/>
  <c r="S597" i="13"/>
  <c r="S540" i="13"/>
  <c r="S502" i="13"/>
  <c r="S501" i="13"/>
  <c r="S499" i="13"/>
  <c r="S498" i="13"/>
  <c r="S462" i="13"/>
  <c r="S441" i="13"/>
  <c r="S413" i="13"/>
  <c r="S412" i="13"/>
  <c r="S411" i="13"/>
  <c r="S410" i="13"/>
  <c r="S363" i="13"/>
  <c r="S362" i="13"/>
  <c r="S361" i="13"/>
  <c r="S359" i="13"/>
  <c r="S357" i="13"/>
  <c r="S356" i="13"/>
  <c r="S355" i="13"/>
  <c r="S354" i="13"/>
  <c r="S247" i="13"/>
  <c r="S200" i="13"/>
  <c r="S128" i="13"/>
  <c r="S127" i="13"/>
  <c r="S53" i="13"/>
  <c r="S620" i="13"/>
  <c r="S619" i="13"/>
  <c r="S617" i="13"/>
  <c r="S615" i="13"/>
  <c r="S592" i="13"/>
  <c r="S590" i="13"/>
  <c r="S589" i="13"/>
  <c r="S588" i="13"/>
  <c r="S539" i="13"/>
  <c r="S536" i="13"/>
  <c r="S535" i="13"/>
  <c r="S533" i="13"/>
  <c r="S531" i="13"/>
  <c r="S530" i="13"/>
  <c r="S496" i="13"/>
  <c r="S494" i="13"/>
  <c r="S458" i="13"/>
  <c r="S457" i="13"/>
  <c r="S455" i="13"/>
  <c r="S454" i="13"/>
  <c r="S453" i="13"/>
  <c r="S422" i="13"/>
  <c r="S421" i="13"/>
  <c r="S420" i="13"/>
  <c r="S419" i="13"/>
  <c r="S418" i="13"/>
  <c r="S416" i="13"/>
  <c r="S415" i="13"/>
  <c r="S371" i="13"/>
  <c r="S370" i="13"/>
  <c r="S369" i="13"/>
  <c r="S368" i="13"/>
  <c r="S351" i="13"/>
  <c r="S349" i="13"/>
  <c r="S348" i="13"/>
  <c r="S346" i="13"/>
  <c r="S294" i="13"/>
  <c r="S291" i="13"/>
  <c r="S289" i="13"/>
  <c r="S242" i="13"/>
  <c r="S241" i="13"/>
  <c r="S238" i="13"/>
  <c r="S207" i="13"/>
  <c r="S206" i="13"/>
  <c r="S138" i="13"/>
  <c r="S137" i="13"/>
  <c r="S135" i="13"/>
  <c r="S134" i="13"/>
  <c r="S133" i="13"/>
  <c r="S131" i="13"/>
  <c r="S129" i="13"/>
  <c r="S65" i="13"/>
  <c r="S50" i="13"/>
  <c r="S48" i="13"/>
  <c r="S47" i="13"/>
  <c r="S46" i="13"/>
  <c r="S45" i="13"/>
  <c r="S3" i="13"/>
  <c r="T3" i="13"/>
  <c r="U3" i="13"/>
  <c r="V3" i="13"/>
  <c r="W3" i="13"/>
  <c r="R3" i="13"/>
  <c r="S637" i="13"/>
  <c r="S583" i="13"/>
  <c r="S582" i="13"/>
  <c r="S569" i="13"/>
  <c r="S568" i="13"/>
  <c r="S567" i="13"/>
  <c r="S566" i="13"/>
  <c r="S565" i="13"/>
  <c r="S564" i="13"/>
  <c r="S509" i="13"/>
  <c r="S508" i="13"/>
  <c r="S504" i="13"/>
  <c r="S490" i="13"/>
  <c r="S489" i="13"/>
  <c r="S488" i="13"/>
  <c r="S487" i="13"/>
  <c r="S486" i="13"/>
  <c r="S485" i="13"/>
  <c r="S484" i="13"/>
  <c r="S483" i="13"/>
  <c r="S482" i="13"/>
  <c r="S481" i="13"/>
  <c r="S480" i="13"/>
  <c r="S479" i="13"/>
  <c r="S465" i="13"/>
  <c r="S446" i="13"/>
  <c r="S445" i="13"/>
  <c r="S394" i="13"/>
  <c r="S393" i="13"/>
  <c r="S390" i="13"/>
  <c r="S389" i="13"/>
  <c r="S388" i="13"/>
  <c r="S345" i="13"/>
  <c r="S344" i="13"/>
  <c r="S323" i="13"/>
  <c r="S322" i="13"/>
  <c r="S321" i="13"/>
  <c r="S320" i="13"/>
  <c r="S319" i="13"/>
  <c r="S318" i="13"/>
  <c r="S317" i="13"/>
  <c r="S316" i="13"/>
  <c r="S310" i="13"/>
  <c r="S309" i="13"/>
  <c r="S308" i="13"/>
  <c r="S306" i="13"/>
  <c r="S305" i="13"/>
  <c r="S304" i="13"/>
  <c r="S268" i="13"/>
  <c r="S266" i="13"/>
  <c r="S265" i="13"/>
  <c r="S263" i="13"/>
  <c r="S262" i="13"/>
  <c r="S250" i="13"/>
  <c r="S249" i="13"/>
  <c r="S248" i="13"/>
  <c r="S228" i="13"/>
  <c r="S227" i="13"/>
  <c r="S226" i="13"/>
  <c r="S222" i="13"/>
  <c r="S221" i="13"/>
  <c r="S167" i="13"/>
  <c r="S166" i="13"/>
  <c r="S165" i="13"/>
  <c r="S163" i="13"/>
  <c r="S162" i="13"/>
  <c r="S161" i="13"/>
  <c r="S160" i="13"/>
  <c r="S120" i="13"/>
  <c r="S117" i="13"/>
  <c r="S116" i="13"/>
  <c r="S115" i="13"/>
  <c r="S114" i="13"/>
  <c r="S113" i="13"/>
  <c r="S104" i="13"/>
  <c r="S103" i="13"/>
  <c r="S102" i="13"/>
  <c r="S101" i="13"/>
  <c r="S100" i="13"/>
  <c r="S80" i="13"/>
  <c r="S73" i="13"/>
  <c r="S72" i="13"/>
  <c r="S71" i="13"/>
  <c r="S70" i="13"/>
  <c r="S69" i="13"/>
  <c r="S68" i="13"/>
  <c r="S43" i="13"/>
  <c r="S42" i="13"/>
  <c r="S40" i="13"/>
  <c r="S39" i="13"/>
  <c r="S36" i="13"/>
  <c r="S35" i="13"/>
  <c r="S34" i="13"/>
  <c r="S33" i="13"/>
  <c r="D644" i="13" l="1"/>
  <c r="D643" i="13"/>
  <c r="D622" i="13"/>
  <c r="D617" i="13"/>
  <c r="D615" i="13"/>
  <c r="D593" i="13"/>
  <c r="D584" i="13"/>
  <c r="D580" i="13"/>
  <c r="D579" i="13"/>
  <c r="D577" i="13"/>
  <c r="D575" i="13"/>
  <c r="D563" i="13"/>
  <c r="D570" i="13"/>
  <c r="D559" i="13"/>
  <c r="D558" i="13"/>
  <c r="D543" i="13"/>
  <c r="D542" i="13"/>
  <c r="D541" i="13"/>
  <c r="D540" i="13"/>
  <c r="D537" i="13"/>
  <c r="D536" i="13"/>
  <c r="D535" i="13"/>
  <c r="D533" i="13"/>
  <c r="D532" i="13"/>
  <c r="D511" i="13"/>
  <c r="D506" i="13"/>
  <c r="D503" i="13"/>
  <c r="D502" i="13"/>
  <c r="D500" i="13"/>
  <c r="D498" i="13"/>
  <c r="D495" i="13"/>
  <c r="D494" i="13"/>
  <c r="D493" i="13"/>
  <c r="D492" i="13"/>
  <c r="D491" i="13"/>
  <c r="D481" i="13"/>
  <c r="D482" i="13"/>
  <c r="D477" i="13"/>
  <c r="D480" i="13"/>
  <c r="D479" i="13"/>
  <c r="D475" i="13"/>
  <c r="D472" i="13"/>
  <c r="D473" i="13"/>
  <c r="D471" i="13"/>
  <c r="D466" i="13"/>
  <c r="D461" i="13"/>
  <c r="D460" i="13"/>
  <c r="D457" i="13" l="1"/>
  <c r="D456" i="13"/>
  <c r="D444" i="13"/>
  <c r="D443" i="13"/>
  <c r="D441" i="13"/>
  <c r="D438" i="13"/>
  <c r="D433" i="13"/>
  <c r="D431" i="13"/>
  <c r="D429" i="13"/>
  <c r="D430" i="13"/>
  <c r="D426" i="13"/>
  <c r="D425" i="13"/>
  <c r="D422" i="13"/>
  <c r="D421" i="13"/>
  <c r="D415" i="13"/>
  <c r="D414" i="13"/>
  <c r="D413" i="13"/>
  <c r="D409" i="13"/>
  <c r="D384" i="13"/>
  <c r="D371" i="13"/>
  <c r="D368" i="13"/>
  <c r="D369" i="13"/>
  <c r="D370" i="13"/>
  <c r="D353" i="13"/>
  <c r="D351" i="13"/>
  <c r="D348" i="13"/>
  <c r="D347" i="13"/>
  <c r="D343" i="13"/>
  <c r="D337" i="13"/>
  <c r="D336" i="13" l="1"/>
  <c r="D334" i="13"/>
  <c r="D333" i="13"/>
  <c r="D332" i="13"/>
  <c r="D325" i="13"/>
  <c r="D311" i="13"/>
  <c r="D307" i="13"/>
  <c r="D299" i="13"/>
  <c r="D298" i="13"/>
  <c r="D293" i="13"/>
  <c r="D292" i="13"/>
  <c r="D291" i="13"/>
  <c r="D290" i="13"/>
  <c r="D287" i="13"/>
  <c r="D286" i="13"/>
  <c r="D285" i="13"/>
  <c r="D270" i="13"/>
  <c r="D269" i="13"/>
  <c r="D267" i="13"/>
  <c r="D266" i="13"/>
  <c r="D258" i="13"/>
  <c r="D256" i="13"/>
  <c r="D255" i="13"/>
  <c r="D254" i="13"/>
  <c r="D247" i="13"/>
  <c r="D246" i="13"/>
  <c r="D245" i="13"/>
  <c r="D244" i="13"/>
  <c r="D242" i="13"/>
  <c r="D241" i="13"/>
  <c r="D236" i="13" l="1"/>
  <c r="D235" i="13"/>
  <c r="D232" i="13"/>
  <c r="D230" i="13"/>
  <c r="D229" i="13"/>
  <c r="D224" i="13"/>
  <c r="D223" i="13"/>
  <c r="D206" i="13"/>
  <c r="D205" i="13"/>
  <c r="D203" i="13"/>
  <c r="D204" i="13"/>
  <c r="D202" i="13"/>
  <c r="D201" i="13"/>
  <c r="D200" i="13"/>
  <c r="D178" i="13" l="1"/>
  <c r="D177" i="13"/>
  <c r="D164" i="13"/>
  <c r="D159" i="13"/>
  <c r="D141" i="13" l="1"/>
  <c r="E141" i="13" s="1"/>
  <c r="D140" i="13"/>
  <c r="E140" i="13" s="1"/>
  <c r="D139" i="13"/>
  <c r="E139" i="13" s="1"/>
  <c r="D137" i="13"/>
  <c r="E137" i="13" s="1"/>
  <c r="D136" i="13"/>
  <c r="D134" i="13"/>
  <c r="D133" i="13"/>
  <c r="E133" i="13" s="1"/>
  <c r="D127" i="13"/>
  <c r="E127" i="13" s="1"/>
  <c r="D126" i="13"/>
  <c r="D125" i="13"/>
  <c r="E125" i="13" s="1"/>
  <c r="D124" i="13"/>
  <c r="E124" i="13" s="1"/>
  <c r="D119" i="13"/>
  <c r="D117" i="13"/>
  <c r="D118" i="13"/>
  <c r="D106" i="13"/>
  <c r="E106" i="13" s="1"/>
  <c r="D94" i="13"/>
  <c r="E94" i="13" s="1"/>
  <c r="D93" i="13"/>
  <c r="D87" i="13"/>
  <c r="D88" i="13"/>
  <c r="D86" i="13"/>
  <c r="D78" i="13"/>
  <c r="D74" i="13"/>
  <c r="E74" i="13" s="1"/>
  <c r="D67" i="13"/>
  <c r="E67" i="13" s="1"/>
  <c r="D66" i="13"/>
  <c r="E66" i="13" s="1"/>
  <c r="D65" i="13"/>
  <c r="E65" i="13" s="1"/>
  <c r="D52" i="13"/>
  <c r="E52" i="13" s="1"/>
  <c r="D51" i="13"/>
  <c r="E51" i="13" s="1"/>
  <c r="D50" i="13"/>
  <c r="E50" i="13" s="1"/>
  <c r="D45" i="13"/>
  <c r="E45" i="13" s="1"/>
  <c r="D41" i="13"/>
  <c r="E41" i="13" s="1"/>
  <c r="D38" i="13"/>
  <c r="D39" i="13"/>
  <c r="E39" i="13" s="1"/>
  <c r="D37" i="13"/>
  <c r="E37" i="13" s="1"/>
  <c r="D8" i="13"/>
  <c r="E8" i="13" s="1"/>
  <c r="F8" i="13"/>
  <c r="I8" i="13" s="1"/>
  <c r="G8" i="13"/>
  <c r="H8" i="13" s="1"/>
  <c r="K8" i="13"/>
  <c r="D9" i="13"/>
  <c r="E9" i="13" s="1"/>
  <c r="F9" i="13"/>
  <c r="I9" i="13" s="1"/>
  <c r="G9" i="13"/>
  <c r="H9" i="13" s="1"/>
  <c r="K9" i="13"/>
  <c r="D10" i="13"/>
  <c r="E10" i="13" s="1"/>
  <c r="F10" i="13"/>
  <c r="I10" i="13" s="1"/>
  <c r="G10" i="13"/>
  <c r="H10" i="13" s="1"/>
  <c r="K10" i="13"/>
  <c r="D11" i="13"/>
  <c r="E11" i="13" s="1"/>
  <c r="F11" i="13"/>
  <c r="I11" i="13" s="1"/>
  <c r="G11" i="13"/>
  <c r="H11" i="13" s="1"/>
  <c r="K11" i="13"/>
  <c r="D12" i="13"/>
  <c r="F12" i="13"/>
  <c r="I12" i="13" s="1"/>
  <c r="G12" i="13"/>
  <c r="H12" i="13" s="1"/>
  <c r="K12" i="13"/>
  <c r="D13" i="13"/>
  <c r="E13" i="13" s="1"/>
  <c r="F13" i="13"/>
  <c r="I13" i="13" s="1"/>
  <c r="G13" i="13"/>
  <c r="H13" i="13" s="1"/>
  <c r="K13" i="13"/>
  <c r="D14" i="13"/>
  <c r="F14" i="13"/>
  <c r="I14" i="13" s="1"/>
  <c r="G14" i="13"/>
  <c r="H14" i="13" s="1"/>
  <c r="K14" i="13"/>
  <c r="D15" i="13"/>
  <c r="E15" i="13" s="1"/>
  <c r="F15" i="13"/>
  <c r="I15" i="13" s="1"/>
  <c r="G15" i="13"/>
  <c r="H15" i="13" s="1"/>
  <c r="K15" i="13"/>
  <c r="D16" i="13"/>
  <c r="E16" i="13" s="1"/>
  <c r="F16" i="13"/>
  <c r="I16" i="13" s="1"/>
  <c r="G16" i="13"/>
  <c r="H16" i="13" s="1"/>
  <c r="K16" i="13"/>
  <c r="D17" i="13"/>
  <c r="E17" i="13" s="1"/>
  <c r="F17" i="13"/>
  <c r="I17" i="13" s="1"/>
  <c r="G17" i="13"/>
  <c r="H17" i="13" s="1"/>
  <c r="K17" i="13"/>
  <c r="D18" i="13"/>
  <c r="E18" i="13" s="1"/>
  <c r="F18" i="13"/>
  <c r="I18" i="13" s="1"/>
  <c r="G18" i="13"/>
  <c r="H18" i="13" s="1"/>
  <c r="K18" i="13"/>
  <c r="D19" i="13"/>
  <c r="F19" i="13"/>
  <c r="I19" i="13" s="1"/>
  <c r="G19" i="13"/>
  <c r="H19" i="13" s="1"/>
  <c r="K19" i="13"/>
  <c r="D20" i="13"/>
  <c r="E20" i="13" s="1"/>
  <c r="F20" i="13"/>
  <c r="I20" i="13" s="1"/>
  <c r="G20" i="13"/>
  <c r="H20" i="13" s="1"/>
  <c r="K20" i="13"/>
  <c r="D21" i="13"/>
  <c r="E21" i="13" s="1"/>
  <c r="F21" i="13"/>
  <c r="I21" i="13" s="1"/>
  <c r="G21" i="13"/>
  <c r="H21" i="13" s="1"/>
  <c r="K21" i="13"/>
  <c r="D22" i="13"/>
  <c r="F22" i="13"/>
  <c r="I22" i="13" s="1"/>
  <c r="G22" i="13"/>
  <c r="H22" i="13" s="1"/>
  <c r="K22" i="13"/>
  <c r="D23" i="13"/>
  <c r="E23" i="13" s="1"/>
  <c r="F23" i="13"/>
  <c r="I23" i="13" s="1"/>
  <c r="G23" i="13"/>
  <c r="H23" i="13" s="1"/>
  <c r="K23" i="13"/>
  <c r="D24" i="13"/>
  <c r="E24" i="13" s="1"/>
  <c r="F24" i="13"/>
  <c r="I24" i="13" s="1"/>
  <c r="G24" i="13"/>
  <c r="H24" i="13" s="1"/>
  <c r="K24" i="13"/>
  <c r="D25" i="13"/>
  <c r="E25" i="13" s="1"/>
  <c r="F25" i="13"/>
  <c r="I25" i="13" s="1"/>
  <c r="G25" i="13"/>
  <c r="H25" i="13" s="1"/>
  <c r="K25" i="13"/>
  <c r="D26" i="13"/>
  <c r="E26" i="13" s="1"/>
  <c r="F26" i="13"/>
  <c r="I26" i="13" s="1"/>
  <c r="G26" i="13"/>
  <c r="H26" i="13" s="1"/>
  <c r="K26" i="13"/>
  <c r="D27" i="13"/>
  <c r="E27" i="13" s="1"/>
  <c r="F27" i="13"/>
  <c r="I27" i="13" s="1"/>
  <c r="G27" i="13"/>
  <c r="H27" i="13" s="1"/>
  <c r="K27" i="13"/>
  <c r="D28" i="13"/>
  <c r="E28" i="13" s="1"/>
  <c r="F28" i="13"/>
  <c r="I28" i="13" s="1"/>
  <c r="G28" i="13"/>
  <c r="H28" i="13" s="1"/>
  <c r="K28" i="13"/>
  <c r="D29" i="13"/>
  <c r="F29" i="13"/>
  <c r="I29" i="13" s="1"/>
  <c r="G29" i="13"/>
  <c r="H29" i="13" s="1"/>
  <c r="K29" i="13"/>
  <c r="D30" i="13"/>
  <c r="F30" i="13"/>
  <c r="I30" i="13" s="1"/>
  <c r="G30" i="13"/>
  <c r="H30" i="13" s="1"/>
  <c r="K30" i="13"/>
  <c r="D31" i="13"/>
  <c r="E31" i="13" s="1"/>
  <c r="F31" i="13"/>
  <c r="I31" i="13" s="1"/>
  <c r="G31" i="13"/>
  <c r="H31" i="13" s="1"/>
  <c r="K31" i="13"/>
  <c r="D32" i="13"/>
  <c r="E32" i="13" s="1"/>
  <c r="F32" i="13"/>
  <c r="I32" i="13" s="1"/>
  <c r="G32" i="13"/>
  <c r="H32" i="13" s="1"/>
  <c r="K32" i="13"/>
  <c r="D33" i="13"/>
  <c r="E33" i="13" s="1"/>
  <c r="F33" i="13"/>
  <c r="I33" i="13" s="1"/>
  <c r="G33" i="13"/>
  <c r="H33" i="13" s="1"/>
  <c r="K33" i="13"/>
  <c r="D34" i="13"/>
  <c r="E34" i="13" s="1"/>
  <c r="F34" i="13"/>
  <c r="I34" i="13" s="1"/>
  <c r="G34" i="13"/>
  <c r="H34" i="13" s="1"/>
  <c r="K34" i="13"/>
  <c r="D35" i="13"/>
  <c r="E35" i="13" s="1"/>
  <c r="F35" i="13"/>
  <c r="I35" i="13" s="1"/>
  <c r="G35" i="13"/>
  <c r="H35" i="13" s="1"/>
  <c r="K35" i="13"/>
  <c r="D36" i="13"/>
  <c r="F36" i="13"/>
  <c r="I36" i="13" s="1"/>
  <c r="G36" i="13"/>
  <c r="H36" i="13" s="1"/>
  <c r="K36" i="13"/>
  <c r="F37" i="13"/>
  <c r="I37" i="13" s="1"/>
  <c r="G37" i="13"/>
  <c r="H37" i="13" s="1"/>
  <c r="K37" i="13"/>
  <c r="F38" i="13"/>
  <c r="I38" i="13" s="1"/>
  <c r="G38" i="13"/>
  <c r="H38" i="13" s="1"/>
  <c r="K38" i="13"/>
  <c r="F39" i="13"/>
  <c r="I39" i="13" s="1"/>
  <c r="G39" i="13"/>
  <c r="H39" i="13" s="1"/>
  <c r="K39" i="13"/>
  <c r="D40" i="13"/>
  <c r="E40" i="13" s="1"/>
  <c r="F40" i="13"/>
  <c r="I40" i="13" s="1"/>
  <c r="G40" i="13"/>
  <c r="H40" i="13" s="1"/>
  <c r="K40" i="13"/>
  <c r="F41" i="13"/>
  <c r="I41" i="13" s="1"/>
  <c r="G41" i="13"/>
  <c r="H41" i="13" s="1"/>
  <c r="K41" i="13"/>
  <c r="D42" i="13"/>
  <c r="E42" i="13" s="1"/>
  <c r="F42" i="13"/>
  <c r="I42" i="13" s="1"/>
  <c r="G42" i="13"/>
  <c r="H42" i="13" s="1"/>
  <c r="K42" i="13"/>
  <c r="D43" i="13"/>
  <c r="E43" i="13" s="1"/>
  <c r="F43" i="13"/>
  <c r="I43" i="13" s="1"/>
  <c r="G43" i="13"/>
  <c r="H43" i="13" s="1"/>
  <c r="K43" i="13"/>
  <c r="D44" i="13"/>
  <c r="F44" i="13"/>
  <c r="I44" i="13" s="1"/>
  <c r="G44" i="13"/>
  <c r="H44" i="13" s="1"/>
  <c r="K44" i="13"/>
  <c r="F45" i="13"/>
  <c r="I45" i="13" s="1"/>
  <c r="G45" i="13"/>
  <c r="H45" i="13" s="1"/>
  <c r="K45" i="13"/>
  <c r="D46" i="13"/>
  <c r="F46" i="13"/>
  <c r="I46" i="13" s="1"/>
  <c r="G46" i="13"/>
  <c r="H46" i="13" s="1"/>
  <c r="K46" i="13"/>
  <c r="D47" i="13"/>
  <c r="E47" i="13" s="1"/>
  <c r="F47" i="13"/>
  <c r="I47" i="13" s="1"/>
  <c r="G47" i="13"/>
  <c r="H47" i="13" s="1"/>
  <c r="K47" i="13"/>
  <c r="D48" i="13"/>
  <c r="E48" i="13" s="1"/>
  <c r="F48" i="13"/>
  <c r="I48" i="13" s="1"/>
  <c r="G48" i="13"/>
  <c r="H48" i="13" s="1"/>
  <c r="K48" i="13"/>
  <c r="D49" i="13"/>
  <c r="E49" i="13" s="1"/>
  <c r="F49" i="13"/>
  <c r="I49" i="13" s="1"/>
  <c r="G49" i="13"/>
  <c r="H49" i="13" s="1"/>
  <c r="K49" i="13"/>
  <c r="F50" i="13"/>
  <c r="I50" i="13" s="1"/>
  <c r="G50" i="13"/>
  <c r="H50" i="13" s="1"/>
  <c r="K50" i="13"/>
  <c r="F51" i="13"/>
  <c r="I51" i="13" s="1"/>
  <c r="G51" i="13"/>
  <c r="H51" i="13" s="1"/>
  <c r="K51" i="13"/>
  <c r="F52" i="13"/>
  <c r="I52" i="13" s="1"/>
  <c r="G52" i="13"/>
  <c r="H52" i="13" s="1"/>
  <c r="K52" i="13"/>
  <c r="D53" i="13"/>
  <c r="E53" i="13" s="1"/>
  <c r="F53" i="13"/>
  <c r="I53" i="13" s="1"/>
  <c r="G53" i="13"/>
  <c r="H53" i="13" s="1"/>
  <c r="K53" i="13"/>
  <c r="D54" i="13"/>
  <c r="F54" i="13"/>
  <c r="I54" i="13" s="1"/>
  <c r="G54" i="13"/>
  <c r="H54" i="13" s="1"/>
  <c r="K54" i="13"/>
  <c r="D55" i="13"/>
  <c r="E55" i="13" s="1"/>
  <c r="F55" i="13"/>
  <c r="I55" i="13" s="1"/>
  <c r="G55" i="13"/>
  <c r="H55" i="13" s="1"/>
  <c r="K55" i="13"/>
  <c r="D56" i="13"/>
  <c r="E56" i="13" s="1"/>
  <c r="F56" i="13"/>
  <c r="I56" i="13" s="1"/>
  <c r="G56" i="13"/>
  <c r="H56" i="13" s="1"/>
  <c r="K56" i="13"/>
  <c r="D57" i="13"/>
  <c r="E57" i="13" s="1"/>
  <c r="F57" i="13"/>
  <c r="I57" i="13" s="1"/>
  <c r="G57" i="13"/>
  <c r="H57" i="13" s="1"/>
  <c r="K57" i="13"/>
  <c r="D58" i="13"/>
  <c r="E58" i="13" s="1"/>
  <c r="F58" i="13"/>
  <c r="I58" i="13" s="1"/>
  <c r="G58" i="13"/>
  <c r="H58" i="13" s="1"/>
  <c r="K58" i="13"/>
  <c r="D59" i="13"/>
  <c r="E59" i="13" s="1"/>
  <c r="F59" i="13"/>
  <c r="I59" i="13" s="1"/>
  <c r="G59" i="13"/>
  <c r="H59" i="13" s="1"/>
  <c r="K59" i="13"/>
  <c r="D60" i="13"/>
  <c r="E60" i="13" s="1"/>
  <c r="F60" i="13"/>
  <c r="I60" i="13" s="1"/>
  <c r="G60" i="13"/>
  <c r="H60" i="13" s="1"/>
  <c r="K60" i="13"/>
  <c r="D61" i="13"/>
  <c r="E61" i="13" s="1"/>
  <c r="F61" i="13"/>
  <c r="I61" i="13" s="1"/>
  <c r="G61" i="13"/>
  <c r="H61" i="13" s="1"/>
  <c r="K61" i="13"/>
  <c r="D62" i="13"/>
  <c r="F62" i="13"/>
  <c r="I62" i="13" s="1"/>
  <c r="G62" i="13"/>
  <c r="H62" i="13" s="1"/>
  <c r="K62" i="13"/>
  <c r="D63" i="13"/>
  <c r="E63" i="13" s="1"/>
  <c r="F63" i="13"/>
  <c r="I63" i="13" s="1"/>
  <c r="G63" i="13"/>
  <c r="H63" i="13" s="1"/>
  <c r="K63" i="13"/>
  <c r="D64" i="13"/>
  <c r="E64" i="13" s="1"/>
  <c r="F64" i="13"/>
  <c r="I64" i="13" s="1"/>
  <c r="G64" i="13"/>
  <c r="H64" i="13" s="1"/>
  <c r="K64" i="13"/>
  <c r="F65" i="13"/>
  <c r="I65" i="13" s="1"/>
  <c r="G65" i="13"/>
  <c r="H65" i="13" s="1"/>
  <c r="K65" i="13"/>
  <c r="F66" i="13"/>
  <c r="I66" i="13" s="1"/>
  <c r="G66" i="13"/>
  <c r="H66" i="13" s="1"/>
  <c r="K66" i="13"/>
  <c r="F67" i="13"/>
  <c r="I67" i="13" s="1"/>
  <c r="G67" i="13"/>
  <c r="H67" i="13" s="1"/>
  <c r="K67" i="13"/>
  <c r="D68" i="13"/>
  <c r="F68" i="13"/>
  <c r="I68" i="13" s="1"/>
  <c r="G68" i="13"/>
  <c r="H68" i="13" s="1"/>
  <c r="K68" i="13"/>
  <c r="D69" i="13"/>
  <c r="E69" i="13" s="1"/>
  <c r="F69" i="13"/>
  <c r="I69" i="13" s="1"/>
  <c r="G69" i="13"/>
  <c r="H69" i="13" s="1"/>
  <c r="K69" i="13"/>
  <c r="D70" i="13"/>
  <c r="F70" i="13"/>
  <c r="I70" i="13" s="1"/>
  <c r="G70" i="13"/>
  <c r="H70" i="13" s="1"/>
  <c r="K70" i="13"/>
  <c r="D71" i="13"/>
  <c r="E71" i="13" s="1"/>
  <c r="F71" i="13"/>
  <c r="I71" i="13" s="1"/>
  <c r="G71" i="13"/>
  <c r="H71" i="13" s="1"/>
  <c r="K71" i="13"/>
  <c r="D72" i="13"/>
  <c r="E72" i="13" s="1"/>
  <c r="F72" i="13"/>
  <c r="I72" i="13" s="1"/>
  <c r="G72" i="13"/>
  <c r="H72" i="13" s="1"/>
  <c r="K72" i="13"/>
  <c r="D73" i="13"/>
  <c r="E73" i="13" s="1"/>
  <c r="F73" i="13"/>
  <c r="I73" i="13" s="1"/>
  <c r="G73" i="13"/>
  <c r="H73" i="13" s="1"/>
  <c r="K73" i="13"/>
  <c r="F74" i="13"/>
  <c r="I74" i="13" s="1"/>
  <c r="G74" i="13"/>
  <c r="H74" i="13" s="1"/>
  <c r="K74" i="13"/>
  <c r="D75" i="13"/>
  <c r="E75" i="13" s="1"/>
  <c r="F75" i="13"/>
  <c r="I75" i="13" s="1"/>
  <c r="G75" i="13"/>
  <c r="H75" i="13" s="1"/>
  <c r="K75" i="13"/>
  <c r="D76" i="13"/>
  <c r="E76" i="13" s="1"/>
  <c r="F76" i="13"/>
  <c r="I76" i="13" s="1"/>
  <c r="G76" i="13"/>
  <c r="H76" i="13" s="1"/>
  <c r="K76" i="13"/>
  <c r="D77" i="13"/>
  <c r="E77" i="13" s="1"/>
  <c r="F77" i="13"/>
  <c r="I77" i="13" s="1"/>
  <c r="G77" i="13"/>
  <c r="H77" i="13" s="1"/>
  <c r="K77" i="13"/>
  <c r="F78" i="13"/>
  <c r="I78" i="13" s="1"/>
  <c r="G78" i="13"/>
  <c r="H78" i="13" s="1"/>
  <c r="K78" i="13"/>
  <c r="D79" i="13"/>
  <c r="E79" i="13" s="1"/>
  <c r="F79" i="13"/>
  <c r="I79" i="13" s="1"/>
  <c r="G79" i="13"/>
  <c r="H79" i="13" s="1"/>
  <c r="K79" i="13"/>
  <c r="D80" i="13"/>
  <c r="E80" i="13" s="1"/>
  <c r="F80" i="13"/>
  <c r="I80" i="13" s="1"/>
  <c r="G80" i="13"/>
  <c r="H80" i="13" s="1"/>
  <c r="K80" i="13"/>
  <c r="D81" i="13"/>
  <c r="E81" i="13" s="1"/>
  <c r="F81" i="13"/>
  <c r="I81" i="13" s="1"/>
  <c r="G81" i="13"/>
  <c r="H81" i="13" s="1"/>
  <c r="K81" i="13"/>
  <c r="D82" i="13"/>
  <c r="E82" i="13" s="1"/>
  <c r="F82" i="13"/>
  <c r="I82" i="13" s="1"/>
  <c r="G82" i="13"/>
  <c r="H82" i="13" s="1"/>
  <c r="K82" i="13"/>
  <c r="D83" i="13"/>
  <c r="F83" i="13"/>
  <c r="I83" i="13" s="1"/>
  <c r="G83" i="13"/>
  <c r="H83" i="13" s="1"/>
  <c r="K83" i="13"/>
  <c r="D84" i="13"/>
  <c r="E84" i="13" s="1"/>
  <c r="F84" i="13"/>
  <c r="I84" i="13" s="1"/>
  <c r="G84" i="13"/>
  <c r="H84" i="13" s="1"/>
  <c r="K84" i="13"/>
  <c r="D85" i="13"/>
  <c r="E85" i="13" s="1"/>
  <c r="F85" i="13"/>
  <c r="I85" i="13" s="1"/>
  <c r="G85" i="13"/>
  <c r="H85" i="13" s="1"/>
  <c r="K85" i="13"/>
  <c r="F86" i="13"/>
  <c r="I86" i="13" s="1"/>
  <c r="G86" i="13"/>
  <c r="H86" i="13" s="1"/>
  <c r="K86" i="13"/>
  <c r="F87" i="13"/>
  <c r="I87" i="13" s="1"/>
  <c r="G87" i="13"/>
  <c r="H87" i="13" s="1"/>
  <c r="K87" i="13"/>
  <c r="F88" i="13"/>
  <c r="I88" i="13" s="1"/>
  <c r="G88" i="13"/>
  <c r="H88" i="13" s="1"/>
  <c r="K88" i="13"/>
  <c r="D89" i="13"/>
  <c r="E89" i="13" s="1"/>
  <c r="F89" i="13"/>
  <c r="I89" i="13" s="1"/>
  <c r="G89" i="13"/>
  <c r="H89" i="13" s="1"/>
  <c r="K89" i="13"/>
  <c r="D90" i="13"/>
  <c r="E90" i="13" s="1"/>
  <c r="F90" i="13"/>
  <c r="I90" i="13" s="1"/>
  <c r="G90" i="13"/>
  <c r="H90" i="13" s="1"/>
  <c r="K90" i="13"/>
  <c r="D91" i="13"/>
  <c r="E91" i="13" s="1"/>
  <c r="F91" i="13"/>
  <c r="I91" i="13" s="1"/>
  <c r="G91" i="13"/>
  <c r="H91" i="13" s="1"/>
  <c r="K91" i="13"/>
  <c r="D92" i="13"/>
  <c r="E92" i="13" s="1"/>
  <c r="F92" i="13"/>
  <c r="I92" i="13" s="1"/>
  <c r="G92" i="13"/>
  <c r="H92" i="13" s="1"/>
  <c r="K92" i="13"/>
  <c r="F93" i="13"/>
  <c r="I93" i="13" s="1"/>
  <c r="G93" i="13"/>
  <c r="H93" i="13" s="1"/>
  <c r="K93" i="13"/>
  <c r="F94" i="13"/>
  <c r="I94" i="13" s="1"/>
  <c r="G94" i="13"/>
  <c r="H94" i="13" s="1"/>
  <c r="K94" i="13"/>
  <c r="D95" i="13"/>
  <c r="E95" i="13" s="1"/>
  <c r="F95" i="13"/>
  <c r="I95" i="13" s="1"/>
  <c r="G95" i="13"/>
  <c r="H95" i="13" s="1"/>
  <c r="K95" i="13"/>
  <c r="D96" i="13"/>
  <c r="E96" i="13" s="1"/>
  <c r="F96" i="13"/>
  <c r="I96" i="13" s="1"/>
  <c r="G96" i="13"/>
  <c r="H96" i="13" s="1"/>
  <c r="K96" i="13"/>
  <c r="D97" i="13"/>
  <c r="F97" i="13"/>
  <c r="I97" i="13" s="1"/>
  <c r="G97" i="13"/>
  <c r="H97" i="13" s="1"/>
  <c r="K97" i="13"/>
  <c r="D98" i="13"/>
  <c r="E98" i="13" s="1"/>
  <c r="F98" i="13"/>
  <c r="I98" i="13" s="1"/>
  <c r="G98" i="13"/>
  <c r="H98" i="13" s="1"/>
  <c r="K98" i="13"/>
  <c r="D99" i="13"/>
  <c r="F99" i="13"/>
  <c r="I99" i="13" s="1"/>
  <c r="G99" i="13"/>
  <c r="H99" i="13" s="1"/>
  <c r="K99" i="13"/>
  <c r="D100" i="13"/>
  <c r="E100" i="13" s="1"/>
  <c r="F100" i="13"/>
  <c r="I100" i="13" s="1"/>
  <c r="G100" i="13"/>
  <c r="H100" i="13" s="1"/>
  <c r="K100" i="13"/>
  <c r="D101" i="13"/>
  <c r="F101" i="13"/>
  <c r="I101" i="13" s="1"/>
  <c r="G101" i="13"/>
  <c r="H101" i="13" s="1"/>
  <c r="K101" i="13"/>
  <c r="D102" i="13"/>
  <c r="F102" i="13"/>
  <c r="I102" i="13" s="1"/>
  <c r="G102" i="13"/>
  <c r="H102" i="13" s="1"/>
  <c r="K102" i="13"/>
  <c r="D103" i="13"/>
  <c r="E103" i="13" s="1"/>
  <c r="F103" i="13"/>
  <c r="I103" i="13" s="1"/>
  <c r="G103" i="13"/>
  <c r="H103" i="13" s="1"/>
  <c r="K103" i="13"/>
  <c r="D104" i="13"/>
  <c r="E104" i="13" s="1"/>
  <c r="F104" i="13"/>
  <c r="I104" i="13" s="1"/>
  <c r="G104" i="13"/>
  <c r="H104" i="13" s="1"/>
  <c r="K104" i="13"/>
  <c r="D105" i="13"/>
  <c r="E105" i="13" s="1"/>
  <c r="F105" i="13"/>
  <c r="I105" i="13" s="1"/>
  <c r="G105" i="13"/>
  <c r="H105" i="13" s="1"/>
  <c r="K105" i="13"/>
  <c r="F106" i="13"/>
  <c r="I106" i="13" s="1"/>
  <c r="G106" i="13"/>
  <c r="H106" i="13" s="1"/>
  <c r="K106" i="13"/>
  <c r="D107" i="13"/>
  <c r="F107" i="13"/>
  <c r="I107" i="13" s="1"/>
  <c r="G107" i="13"/>
  <c r="H107" i="13" s="1"/>
  <c r="K107" i="13"/>
  <c r="D108" i="13"/>
  <c r="F108" i="13"/>
  <c r="I108" i="13" s="1"/>
  <c r="G108" i="13"/>
  <c r="H108" i="13" s="1"/>
  <c r="K108" i="13"/>
  <c r="D109" i="13"/>
  <c r="F109" i="13"/>
  <c r="I109" i="13" s="1"/>
  <c r="G109" i="13"/>
  <c r="H109" i="13" s="1"/>
  <c r="K109" i="13"/>
  <c r="D110" i="13"/>
  <c r="E110" i="13" s="1"/>
  <c r="F110" i="13"/>
  <c r="I110" i="13" s="1"/>
  <c r="G110" i="13"/>
  <c r="H110" i="13" s="1"/>
  <c r="K110" i="13"/>
  <c r="D111" i="13"/>
  <c r="E111" i="13" s="1"/>
  <c r="F111" i="13"/>
  <c r="I111" i="13" s="1"/>
  <c r="G111" i="13"/>
  <c r="H111" i="13" s="1"/>
  <c r="K111" i="13"/>
  <c r="D112" i="13"/>
  <c r="E112" i="13" s="1"/>
  <c r="F112" i="13"/>
  <c r="I112" i="13" s="1"/>
  <c r="G112" i="13"/>
  <c r="H112" i="13" s="1"/>
  <c r="K112" i="13"/>
  <c r="D113" i="13"/>
  <c r="E113" i="13" s="1"/>
  <c r="F113" i="13"/>
  <c r="I113" i="13" s="1"/>
  <c r="G113" i="13"/>
  <c r="H113" i="13" s="1"/>
  <c r="K113" i="13"/>
  <c r="D114" i="13"/>
  <c r="E114" i="13" s="1"/>
  <c r="F114" i="13"/>
  <c r="I114" i="13" s="1"/>
  <c r="G114" i="13"/>
  <c r="H114" i="13" s="1"/>
  <c r="K114" i="13"/>
  <c r="D115" i="13"/>
  <c r="F115" i="13"/>
  <c r="I115" i="13" s="1"/>
  <c r="G115" i="13"/>
  <c r="H115" i="13" s="1"/>
  <c r="K115" i="13"/>
  <c r="D116" i="13"/>
  <c r="E116" i="13" s="1"/>
  <c r="F116" i="13"/>
  <c r="I116" i="13" s="1"/>
  <c r="G116" i="13"/>
  <c r="H116" i="13" s="1"/>
  <c r="K116" i="13"/>
  <c r="F117" i="13"/>
  <c r="I117" i="13" s="1"/>
  <c r="G117" i="13"/>
  <c r="H117" i="13" s="1"/>
  <c r="K117" i="13"/>
  <c r="F118" i="13"/>
  <c r="I118" i="13" s="1"/>
  <c r="G118" i="13"/>
  <c r="H118" i="13" s="1"/>
  <c r="K118" i="13"/>
  <c r="F119" i="13"/>
  <c r="I119" i="13" s="1"/>
  <c r="G119" i="13"/>
  <c r="H119" i="13" s="1"/>
  <c r="K119" i="13"/>
  <c r="D120" i="13"/>
  <c r="E120" i="13" s="1"/>
  <c r="F120" i="13"/>
  <c r="I120" i="13" s="1"/>
  <c r="G120" i="13"/>
  <c r="H120" i="13" s="1"/>
  <c r="K120" i="13"/>
  <c r="D121" i="13"/>
  <c r="F121" i="13"/>
  <c r="I121" i="13" s="1"/>
  <c r="G121" i="13"/>
  <c r="H121" i="13" s="1"/>
  <c r="K121" i="13"/>
  <c r="D122" i="13"/>
  <c r="E122" i="13" s="1"/>
  <c r="F122" i="13"/>
  <c r="I122" i="13" s="1"/>
  <c r="G122" i="13"/>
  <c r="H122" i="13" s="1"/>
  <c r="K122" i="13"/>
  <c r="D123" i="13"/>
  <c r="F123" i="13"/>
  <c r="I123" i="13" s="1"/>
  <c r="G123" i="13"/>
  <c r="H123" i="13" s="1"/>
  <c r="K123" i="13"/>
  <c r="F124" i="13"/>
  <c r="I124" i="13" s="1"/>
  <c r="G124" i="13"/>
  <c r="H124" i="13" s="1"/>
  <c r="K124" i="13"/>
  <c r="F125" i="13"/>
  <c r="I125" i="13" s="1"/>
  <c r="G125" i="13"/>
  <c r="H125" i="13" s="1"/>
  <c r="K125" i="13"/>
  <c r="F126" i="13"/>
  <c r="I126" i="13" s="1"/>
  <c r="G126" i="13"/>
  <c r="H126" i="13" s="1"/>
  <c r="K126" i="13"/>
  <c r="F127" i="13"/>
  <c r="I127" i="13" s="1"/>
  <c r="G127" i="13"/>
  <c r="H127" i="13" s="1"/>
  <c r="K127" i="13"/>
  <c r="D128" i="13"/>
  <c r="E128" i="13" s="1"/>
  <c r="F128" i="13"/>
  <c r="I128" i="13" s="1"/>
  <c r="G128" i="13"/>
  <c r="H128" i="13" s="1"/>
  <c r="K128" i="13"/>
  <c r="D129" i="13"/>
  <c r="E129" i="13" s="1"/>
  <c r="F129" i="13"/>
  <c r="I129" i="13" s="1"/>
  <c r="G129" i="13"/>
  <c r="H129" i="13" s="1"/>
  <c r="K129" i="13"/>
  <c r="D130" i="13"/>
  <c r="E130" i="13" s="1"/>
  <c r="F130" i="13"/>
  <c r="I130" i="13" s="1"/>
  <c r="G130" i="13"/>
  <c r="H130" i="13" s="1"/>
  <c r="K130" i="13"/>
  <c r="D131" i="13"/>
  <c r="E131" i="13" s="1"/>
  <c r="F131" i="13"/>
  <c r="I131" i="13" s="1"/>
  <c r="G131" i="13"/>
  <c r="H131" i="13" s="1"/>
  <c r="K131" i="13"/>
  <c r="D132" i="13"/>
  <c r="E132" i="13" s="1"/>
  <c r="F132" i="13"/>
  <c r="I132" i="13" s="1"/>
  <c r="G132" i="13"/>
  <c r="H132" i="13" s="1"/>
  <c r="K132" i="13"/>
  <c r="F133" i="13"/>
  <c r="I133" i="13" s="1"/>
  <c r="G133" i="13"/>
  <c r="H133" i="13" s="1"/>
  <c r="K133" i="13"/>
  <c r="F134" i="13"/>
  <c r="I134" i="13" s="1"/>
  <c r="G134" i="13"/>
  <c r="H134" i="13" s="1"/>
  <c r="K134" i="13"/>
  <c r="D135" i="13"/>
  <c r="E135" i="13" s="1"/>
  <c r="F135" i="13"/>
  <c r="I135" i="13" s="1"/>
  <c r="G135" i="13"/>
  <c r="H135" i="13" s="1"/>
  <c r="K135" i="13"/>
  <c r="F136" i="13"/>
  <c r="I136" i="13" s="1"/>
  <c r="G136" i="13"/>
  <c r="H136" i="13" s="1"/>
  <c r="K136" i="13"/>
  <c r="F137" i="13"/>
  <c r="I137" i="13" s="1"/>
  <c r="G137" i="13"/>
  <c r="H137" i="13" s="1"/>
  <c r="K137" i="13"/>
  <c r="D138" i="13"/>
  <c r="F138" i="13"/>
  <c r="I138" i="13" s="1"/>
  <c r="G138" i="13"/>
  <c r="H138" i="13" s="1"/>
  <c r="K138" i="13"/>
  <c r="F139" i="13"/>
  <c r="I139" i="13" s="1"/>
  <c r="G139" i="13"/>
  <c r="H139" i="13" s="1"/>
  <c r="K139" i="13"/>
  <c r="F140" i="13"/>
  <c r="I140" i="13" s="1"/>
  <c r="G140" i="13"/>
  <c r="H140" i="13" s="1"/>
  <c r="K140" i="13"/>
  <c r="F141" i="13"/>
  <c r="I141" i="13" s="1"/>
  <c r="G141" i="13"/>
  <c r="H141" i="13" s="1"/>
  <c r="K141" i="13"/>
  <c r="D142" i="13"/>
  <c r="E142" i="13" s="1"/>
  <c r="F142" i="13"/>
  <c r="I142" i="13" s="1"/>
  <c r="G142" i="13"/>
  <c r="H142" i="13" s="1"/>
  <c r="K142" i="13"/>
  <c r="D143" i="13"/>
  <c r="E143" i="13" s="1"/>
  <c r="F143" i="13"/>
  <c r="I143" i="13" s="1"/>
  <c r="G143" i="13"/>
  <c r="H143" i="13" s="1"/>
  <c r="K143" i="13"/>
  <c r="D144" i="13"/>
  <c r="E144" i="13" s="1"/>
  <c r="F144" i="13"/>
  <c r="I144" i="13" s="1"/>
  <c r="G144" i="13"/>
  <c r="H144" i="13" s="1"/>
  <c r="K144" i="13"/>
  <c r="D145" i="13"/>
  <c r="E145" i="13" s="1"/>
  <c r="F145" i="13"/>
  <c r="I145" i="13" s="1"/>
  <c r="G145" i="13"/>
  <c r="H145" i="13" s="1"/>
  <c r="K145" i="13"/>
  <c r="D146" i="13"/>
  <c r="F146" i="13"/>
  <c r="I146" i="13" s="1"/>
  <c r="G146" i="13"/>
  <c r="H146" i="13" s="1"/>
  <c r="K146" i="13"/>
  <c r="D147" i="13"/>
  <c r="F147" i="13"/>
  <c r="I147" i="13" s="1"/>
  <c r="G147" i="13"/>
  <c r="H147" i="13" s="1"/>
  <c r="K147" i="13"/>
  <c r="D148" i="13"/>
  <c r="E148" i="13" s="1"/>
  <c r="F148" i="13"/>
  <c r="I148" i="13" s="1"/>
  <c r="G148" i="13"/>
  <c r="H148" i="13" s="1"/>
  <c r="K148" i="13"/>
  <c r="D149" i="13"/>
  <c r="F149" i="13"/>
  <c r="I149" i="13" s="1"/>
  <c r="G149" i="13"/>
  <c r="H149" i="13" s="1"/>
  <c r="K149" i="13"/>
  <c r="D150" i="13"/>
  <c r="E150" i="13" s="1"/>
  <c r="F150" i="13"/>
  <c r="I150" i="13" s="1"/>
  <c r="G150" i="13"/>
  <c r="H150" i="13" s="1"/>
  <c r="K150" i="13"/>
  <c r="D151" i="13"/>
  <c r="F151" i="13"/>
  <c r="I151" i="13" s="1"/>
  <c r="G151" i="13"/>
  <c r="H151" i="13" s="1"/>
  <c r="K151" i="13"/>
  <c r="D152" i="13"/>
  <c r="F152" i="13"/>
  <c r="I152" i="13" s="1"/>
  <c r="G152" i="13"/>
  <c r="H152" i="13" s="1"/>
  <c r="K152" i="13"/>
  <c r="D153" i="13"/>
  <c r="F153" i="13"/>
  <c r="I153" i="13" s="1"/>
  <c r="G153" i="13"/>
  <c r="H153" i="13" s="1"/>
  <c r="K153" i="13"/>
  <c r="D154" i="13"/>
  <c r="E154" i="13" s="1"/>
  <c r="F154" i="13"/>
  <c r="I154" i="13" s="1"/>
  <c r="G154" i="13"/>
  <c r="H154" i="13" s="1"/>
  <c r="K154" i="13"/>
  <c r="D155" i="13"/>
  <c r="F155" i="13"/>
  <c r="I155" i="13" s="1"/>
  <c r="G155" i="13"/>
  <c r="H155" i="13" s="1"/>
  <c r="K155" i="13"/>
  <c r="D156" i="13"/>
  <c r="E156" i="13" s="1"/>
  <c r="F156" i="13"/>
  <c r="I156" i="13" s="1"/>
  <c r="G156" i="13"/>
  <c r="H156" i="13" s="1"/>
  <c r="K156" i="13"/>
  <c r="D157" i="13"/>
  <c r="E157" i="13" s="1"/>
  <c r="F157" i="13"/>
  <c r="I157" i="13" s="1"/>
  <c r="G157" i="13"/>
  <c r="H157" i="13" s="1"/>
  <c r="K157" i="13"/>
  <c r="D158" i="13"/>
  <c r="E158" i="13" s="1"/>
  <c r="F158" i="13"/>
  <c r="I158" i="13" s="1"/>
  <c r="G158" i="13"/>
  <c r="H158" i="13" s="1"/>
  <c r="K158" i="13"/>
  <c r="E159" i="13"/>
  <c r="F159" i="13"/>
  <c r="I159" i="13" s="1"/>
  <c r="G159" i="13"/>
  <c r="H159" i="13" s="1"/>
  <c r="K159" i="13"/>
  <c r="D160" i="13"/>
  <c r="F160" i="13"/>
  <c r="I160" i="13" s="1"/>
  <c r="G160" i="13"/>
  <c r="H160" i="13" s="1"/>
  <c r="K160" i="13"/>
  <c r="D161" i="13"/>
  <c r="E161" i="13" s="1"/>
  <c r="F161" i="13"/>
  <c r="I161" i="13" s="1"/>
  <c r="G161" i="13"/>
  <c r="H161" i="13" s="1"/>
  <c r="K161" i="13"/>
  <c r="D162" i="13"/>
  <c r="E162" i="13" s="1"/>
  <c r="F162" i="13"/>
  <c r="I162" i="13" s="1"/>
  <c r="G162" i="13"/>
  <c r="H162" i="13" s="1"/>
  <c r="K162" i="13"/>
  <c r="D163" i="13"/>
  <c r="F163" i="13"/>
  <c r="I163" i="13" s="1"/>
  <c r="G163" i="13"/>
  <c r="H163" i="13" s="1"/>
  <c r="K163" i="13"/>
  <c r="E164" i="13"/>
  <c r="F164" i="13"/>
  <c r="I164" i="13" s="1"/>
  <c r="M164" i="13" s="1"/>
  <c r="O164" i="13" s="1"/>
  <c r="G164" i="13"/>
  <c r="H164" i="13" s="1"/>
  <c r="K164" i="13"/>
  <c r="D165" i="13"/>
  <c r="E165" i="13" s="1"/>
  <c r="F165" i="13"/>
  <c r="I165" i="13" s="1"/>
  <c r="G165" i="13"/>
  <c r="H165" i="13" s="1"/>
  <c r="K165" i="13"/>
  <c r="D166" i="13"/>
  <c r="E166" i="13" s="1"/>
  <c r="F166" i="13"/>
  <c r="I166" i="13" s="1"/>
  <c r="G166" i="13"/>
  <c r="H166" i="13" s="1"/>
  <c r="K166" i="13"/>
  <c r="D167" i="13"/>
  <c r="E167" i="13" s="1"/>
  <c r="F167" i="13"/>
  <c r="I167" i="13" s="1"/>
  <c r="G167" i="13"/>
  <c r="H167" i="13" s="1"/>
  <c r="K167" i="13"/>
  <c r="D168" i="13"/>
  <c r="E168" i="13" s="1"/>
  <c r="F168" i="13"/>
  <c r="I168" i="13" s="1"/>
  <c r="G168" i="13"/>
  <c r="H168" i="13" s="1"/>
  <c r="K168" i="13"/>
  <c r="D169" i="13"/>
  <c r="E169" i="13" s="1"/>
  <c r="F169" i="13"/>
  <c r="I169" i="13" s="1"/>
  <c r="G169" i="13"/>
  <c r="H169" i="13" s="1"/>
  <c r="K169" i="13"/>
  <c r="D170" i="13"/>
  <c r="E170" i="13" s="1"/>
  <c r="F170" i="13"/>
  <c r="I170" i="13" s="1"/>
  <c r="G170" i="13"/>
  <c r="H170" i="13" s="1"/>
  <c r="K170" i="13"/>
  <c r="D171" i="13"/>
  <c r="F171" i="13"/>
  <c r="I171" i="13" s="1"/>
  <c r="G171" i="13"/>
  <c r="H171" i="13" s="1"/>
  <c r="K171" i="13"/>
  <c r="D172" i="13"/>
  <c r="E172" i="13" s="1"/>
  <c r="F172" i="13"/>
  <c r="I172" i="13" s="1"/>
  <c r="G172" i="13"/>
  <c r="H172" i="13" s="1"/>
  <c r="K172" i="13"/>
  <c r="D173" i="13"/>
  <c r="E173" i="13" s="1"/>
  <c r="F173" i="13"/>
  <c r="I173" i="13" s="1"/>
  <c r="G173" i="13"/>
  <c r="H173" i="13" s="1"/>
  <c r="K173" i="13"/>
  <c r="D174" i="13"/>
  <c r="E174" i="13" s="1"/>
  <c r="F174" i="13"/>
  <c r="I174" i="13" s="1"/>
  <c r="G174" i="13"/>
  <c r="H174" i="13" s="1"/>
  <c r="K174" i="13"/>
  <c r="D175" i="13"/>
  <c r="E175" i="13" s="1"/>
  <c r="F175" i="13"/>
  <c r="I175" i="13" s="1"/>
  <c r="G175" i="13"/>
  <c r="H175" i="13" s="1"/>
  <c r="K175" i="13"/>
  <c r="D176" i="13"/>
  <c r="E176" i="13" s="1"/>
  <c r="F176" i="13"/>
  <c r="I176" i="13" s="1"/>
  <c r="G176" i="13"/>
  <c r="H176" i="13" s="1"/>
  <c r="K176" i="13"/>
  <c r="E177" i="13"/>
  <c r="F177" i="13"/>
  <c r="I177" i="13" s="1"/>
  <c r="G177" i="13"/>
  <c r="H177" i="13" s="1"/>
  <c r="K177" i="13"/>
  <c r="E178" i="13"/>
  <c r="F178" i="13"/>
  <c r="I178" i="13" s="1"/>
  <c r="G178" i="13"/>
  <c r="H178" i="13" s="1"/>
  <c r="K178" i="13"/>
  <c r="D179" i="13"/>
  <c r="F179" i="13"/>
  <c r="I179" i="13" s="1"/>
  <c r="G179" i="13"/>
  <c r="H179" i="13" s="1"/>
  <c r="K179" i="13"/>
  <c r="D180" i="13"/>
  <c r="F180" i="13"/>
  <c r="I180" i="13" s="1"/>
  <c r="G180" i="13"/>
  <c r="H180" i="13" s="1"/>
  <c r="K180" i="13"/>
  <c r="D181" i="13"/>
  <c r="F181" i="13"/>
  <c r="I181" i="13" s="1"/>
  <c r="G181" i="13"/>
  <c r="H181" i="13" s="1"/>
  <c r="K181" i="13"/>
  <c r="D182" i="13"/>
  <c r="E182" i="13" s="1"/>
  <c r="F182" i="13"/>
  <c r="I182" i="13" s="1"/>
  <c r="G182" i="13"/>
  <c r="H182" i="13" s="1"/>
  <c r="K182" i="13"/>
  <c r="D183" i="13"/>
  <c r="F183" i="13"/>
  <c r="I183" i="13" s="1"/>
  <c r="G183" i="13"/>
  <c r="H183" i="13" s="1"/>
  <c r="K183" i="13"/>
  <c r="D184" i="13"/>
  <c r="F184" i="13"/>
  <c r="I184" i="13" s="1"/>
  <c r="G184" i="13"/>
  <c r="H184" i="13" s="1"/>
  <c r="K184" i="13"/>
  <c r="D185" i="13"/>
  <c r="F185" i="13"/>
  <c r="I185" i="13" s="1"/>
  <c r="G185" i="13"/>
  <c r="H185" i="13" s="1"/>
  <c r="K185" i="13"/>
  <c r="D186" i="13"/>
  <c r="F186" i="13"/>
  <c r="I186" i="13" s="1"/>
  <c r="G186" i="13"/>
  <c r="H186" i="13" s="1"/>
  <c r="K186" i="13"/>
  <c r="D187" i="13"/>
  <c r="F187" i="13"/>
  <c r="I187" i="13" s="1"/>
  <c r="G187" i="13"/>
  <c r="H187" i="13" s="1"/>
  <c r="K187" i="13"/>
  <c r="D188" i="13"/>
  <c r="E188" i="13" s="1"/>
  <c r="F188" i="13"/>
  <c r="I188" i="13" s="1"/>
  <c r="G188" i="13"/>
  <c r="H188" i="13" s="1"/>
  <c r="K188" i="13"/>
  <c r="D189" i="13"/>
  <c r="E189" i="13" s="1"/>
  <c r="F189" i="13"/>
  <c r="I189" i="13" s="1"/>
  <c r="G189" i="13"/>
  <c r="H189" i="13" s="1"/>
  <c r="K189" i="13"/>
  <c r="D190" i="13"/>
  <c r="E190" i="13" s="1"/>
  <c r="F190" i="13"/>
  <c r="I190" i="13" s="1"/>
  <c r="G190" i="13"/>
  <c r="H190" i="13" s="1"/>
  <c r="K190" i="13"/>
  <c r="D191" i="13"/>
  <c r="E191" i="13" s="1"/>
  <c r="F191" i="13"/>
  <c r="I191" i="13" s="1"/>
  <c r="G191" i="13"/>
  <c r="H191" i="13" s="1"/>
  <c r="K191" i="13"/>
  <c r="D192" i="13"/>
  <c r="E192" i="13" s="1"/>
  <c r="F192" i="13"/>
  <c r="I192" i="13" s="1"/>
  <c r="G192" i="13"/>
  <c r="H192" i="13" s="1"/>
  <c r="K192" i="13"/>
  <c r="D193" i="13"/>
  <c r="E193" i="13" s="1"/>
  <c r="F193" i="13"/>
  <c r="I193" i="13" s="1"/>
  <c r="G193" i="13"/>
  <c r="H193" i="13" s="1"/>
  <c r="K193" i="13"/>
  <c r="D194" i="13"/>
  <c r="F194" i="13"/>
  <c r="I194" i="13" s="1"/>
  <c r="G194" i="13"/>
  <c r="H194" i="13" s="1"/>
  <c r="K194" i="13"/>
  <c r="D195" i="13"/>
  <c r="F195" i="13"/>
  <c r="I195" i="13" s="1"/>
  <c r="G195" i="13"/>
  <c r="H195" i="13" s="1"/>
  <c r="K195" i="13"/>
  <c r="D196" i="13"/>
  <c r="E196" i="13" s="1"/>
  <c r="F196" i="13"/>
  <c r="I196" i="13" s="1"/>
  <c r="G196" i="13"/>
  <c r="H196" i="13" s="1"/>
  <c r="K196" i="13"/>
  <c r="D197" i="13"/>
  <c r="E197" i="13" s="1"/>
  <c r="F197" i="13"/>
  <c r="I197" i="13" s="1"/>
  <c r="G197" i="13"/>
  <c r="H197" i="13" s="1"/>
  <c r="K197" i="13"/>
  <c r="D198" i="13"/>
  <c r="E198" i="13" s="1"/>
  <c r="F198" i="13"/>
  <c r="I198" i="13" s="1"/>
  <c r="G198" i="13"/>
  <c r="H198" i="13" s="1"/>
  <c r="K198" i="13"/>
  <c r="D199" i="13"/>
  <c r="E199" i="13" s="1"/>
  <c r="F199" i="13"/>
  <c r="I199" i="13" s="1"/>
  <c r="G199" i="13"/>
  <c r="H199" i="13" s="1"/>
  <c r="K199" i="13"/>
  <c r="E200" i="13"/>
  <c r="F200" i="13"/>
  <c r="I200" i="13" s="1"/>
  <c r="M200" i="13" s="1"/>
  <c r="O200" i="13" s="1"/>
  <c r="G200" i="13"/>
  <c r="H200" i="13" s="1"/>
  <c r="K200" i="13"/>
  <c r="E201" i="13"/>
  <c r="F201" i="13"/>
  <c r="I201" i="13" s="1"/>
  <c r="M201" i="13" s="1"/>
  <c r="O201" i="13" s="1"/>
  <c r="G201" i="13"/>
  <c r="H201" i="13" s="1"/>
  <c r="K201" i="13"/>
  <c r="E202" i="13"/>
  <c r="F202" i="13"/>
  <c r="I202" i="13" s="1"/>
  <c r="M202" i="13" s="1"/>
  <c r="O202" i="13" s="1"/>
  <c r="G202" i="13"/>
  <c r="H202" i="13" s="1"/>
  <c r="K202" i="13"/>
  <c r="F203" i="13"/>
  <c r="I203" i="13" s="1"/>
  <c r="G203" i="13"/>
  <c r="H203" i="13" s="1"/>
  <c r="K203" i="13"/>
  <c r="E204" i="13"/>
  <c r="F204" i="13"/>
  <c r="I204" i="13" s="1"/>
  <c r="M204" i="13" s="1"/>
  <c r="O204" i="13" s="1"/>
  <c r="G204" i="13"/>
  <c r="H204" i="13" s="1"/>
  <c r="K204" i="13"/>
  <c r="E205" i="13"/>
  <c r="F205" i="13"/>
  <c r="I205" i="13" s="1"/>
  <c r="G205" i="13"/>
  <c r="H205" i="13" s="1"/>
  <c r="K205" i="13"/>
  <c r="F206" i="13"/>
  <c r="I206" i="13" s="1"/>
  <c r="G206" i="13"/>
  <c r="H206" i="13" s="1"/>
  <c r="K206" i="13"/>
  <c r="D207" i="13"/>
  <c r="E207" i="13" s="1"/>
  <c r="F207" i="13"/>
  <c r="I207" i="13" s="1"/>
  <c r="G207" i="13"/>
  <c r="H207" i="13" s="1"/>
  <c r="K207" i="13"/>
  <c r="D208" i="13"/>
  <c r="F208" i="13"/>
  <c r="I208" i="13" s="1"/>
  <c r="G208" i="13"/>
  <c r="H208" i="13" s="1"/>
  <c r="K208" i="13"/>
  <c r="D209" i="13"/>
  <c r="E209" i="13" s="1"/>
  <c r="F209" i="13"/>
  <c r="I209" i="13" s="1"/>
  <c r="G209" i="13"/>
  <c r="H209" i="13" s="1"/>
  <c r="K209" i="13"/>
  <c r="D210" i="13"/>
  <c r="E210" i="13" s="1"/>
  <c r="F210" i="13"/>
  <c r="I210" i="13" s="1"/>
  <c r="G210" i="13"/>
  <c r="H210" i="13" s="1"/>
  <c r="K210" i="13"/>
  <c r="D211" i="13"/>
  <c r="E211" i="13" s="1"/>
  <c r="F211" i="13"/>
  <c r="I211" i="13" s="1"/>
  <c r="G211" i="13"/>
  <c r="H211" i="13" s="1"/>
  <c r="K211" i="13"/>
  <c r="D212" i="13"/>
  <c r="E212" i="13" s="1"/>
  <c r="F212" i="13"/>
  <c r="I212" i="13" s="1"/>
  <c r="G212" i="13"/>
  <c r="H212" i="13" s="1"/>
  <c r="K212" i="13"/>
  <c r="D213" i="13"/>
  <c r="E213" i="13" s="1"/>
  <c r="F213" i="13"/>
  <c r="I213" i="13" s="1"/>
  <c r="G213" i="13"/>
  <c r="H213" i="13" s="1"/>
  <c r="K213" i="13"/>
  <c r="D214" i="13"/>
  <c r="E214" i="13" s="1"/>
  <c r="F214" i="13"/>
  <c r="I214" i="13" s="1"/>
  <c r="G214" i="13"/>
  <c r="H214" i="13" s="1"/>
  <c r="K214" i="13"/>
  <c r="D215" i="13"/>
  <c r="F215" i="13"/>
  <c r="I215" i="13" s="1"/>
  <c r="G215" i="13"/>
  <c r="H215" i="13" s="1"/>
  <c r="K215" i="13"/>
  <c r="D216" i="13"/>
  <c r="F216" i="13"/>
  <c r="I216" i="13" s="1"/>
  <c r="G216" i="13"/>
  <c r="H216" i="13" s="1"/>
  <c r="K216" i="13"/>
  <c r="D217" i="13"/>
  <c r="F217" i="13"/>
  <c r="I217" i="13" s="1"/>
  <c r="G217" i="13"/>
  <c r="H217" i="13" s="1"/>
  <c r="K217" i="13"/>
  <c r="D218" i="13"/>
  <c r="F218" i="13"/>
  <c r="I218" i="13" s="1"/>
  <c r="G218" i="13"/>
  <c r="H218" i="13" s="1"/>
  <c r="K218" i="13"/>
  <c r="D219" i="13"/>
  <c r="F219" i="13"/>
  <c r="I219" i="13" s="1"/>
  <c r="G219" i="13"/>
  <c r="H219" i="13" s="1"/>
  <c r="K219" i="13"/>
  <c r="D220" i="13"/>
  <c r="E220" i="13" s="1"/>
  <c r="F220" i="13"/>
  <c r="I220" i="13" s="1"/>
  <c r="G220" i="13"/>
  <c r="H220" i="13" s="1"/>
  <c r="K220" i="13"/>
  <c r="D221" i="13"/>
  <c r="E221" i="13" s="1"/>
  <c r="F221" i="13"/>
  <c r="I221" i="13" s="1"/>
  <c r="G221" i="13"/>
  <c r="H221" i="13" s="1"/>
  <c r="K221" i="13"/>
  <c r="D222" i="13"/>
  <c r="E222" i="13" s="1"/>
  <c r="F222" i="13"/>
  <c r="I222" i="13" s="1"/>
  <c r="G222" i="13"/>
  <c r="H222" i="13" s="1"/>
  <c r="K222" i="13"/>
  <c r="E223" i="13"/>
  <c r="F223" i="13"/>
  <c r="I223" i="13" s="1"/>
  <c r="G223" i="13"/>
  <c r="H223" i="13" s="1"/>
  <c r="K223" i="13"/>
  <c r="E224" i="13"/>
  <c r="F224" i="13"/>
  <c r="I224" i="13" s="1"/>
  <c r="G224" i="13"/>
  <c r="H224" i="13" s="1"/>
  <c r="K224" i="13"/>
  <c r="D225" i="13"/>
  <c r="E225" i="13" s="1"/>
  <c r="F225" i="13"/>
  <c r="I225" i="13" s="1"/>
  <c r="G225" i="13"/>
  <c r="H225" i="13" s="1"/>
  <c r="K225" i="13"/>
  <c r="D226" i="13"/>
  <c r="E226" i="13" s="1"/>
  <c r="F226" i="13"/>
  <c r="I226" i="13" s="1"/>
  <c r="G226" i="13"/>
  <c r="H226" i="13" s="1"/>
  <c r="K226" i="13"/>
  <c r="D227" i="13"/>
  <c r="E227" i="13" s="1"/>
  <c r="F227" i="13"/>
  <c r="I227" i="13" s="1"/>
  <c r="G227" i="13"/>
  <c r="H227" i="13" s="1"/>
  <c r="K227" i="13"/>
  <c r="D228" i="13"/>
  <c r="F228" i="13"/>
  <c r="I228" i="13" s="1"/>
  <c r="G228" i="13"/>
  <c r="H228" i="13" s="1"/>
  <c r="K228" i="13"/>
  <c r="E229" i="13"/>
  <c r="F229" i="13"/>
  <c r="I229" i="13" s="1"/>
  <c r="G229" i="13"/>
  <c r="H229" i="13" s="1"/>
  <c r="K229" i="13"/>
  <c r="E230" i="13"/>
  <c r="F230" i="13"/>
  <c r="I230" i="13" s="1"/>
  <c r="M230" i="13" s="1"/>
  <c r="O230" i="13" s="1"/>
  <c r="G230" i="13"/>
  <c r="H230" i="13" s="1"/>
  <c r="K230" i="13"/>
  <c r="D231" i="13"/>
  <c r="E231" i="13" s="1"/>
  <c r="F231" i="13"/>
  <c r="I231" i="13" s="1"/>
  <c r="G231" i="13"/>
  <c r="H231" i="13" s="1"/>
  <c r="K231" i="13"/>
  <c r="E232" i="13"/>
  <c r="F232" i="13"/>
  <c r="I232" i="13" s="1"/>
  <c r="G232" i="13"/>
  <c r="H232" i="13" s="1"/>
  <c r="K232" i="13"/>
  <c r="D233" i="13"/>
  <c r="E233" i="13" s="1"/>
  <c r="F233" i="13"/>
  <c r="I233" i="13" s="1"/>
  <c r="G233" i="13"/>
  <c r="H233" i="13" s="1"/>
  <c r="K233" i="13"/>
  <c r="D234" i="13"/>
  <c r="E234" i="13" s="1"/>
  <c r="F234" i="13"/>
  <c r="I234" i="13" s="1"/>
  <c r="G234" i="13"/>
  <c r="H234" i="13" s="1"/>
  <c r="K234" i="13"/>
  <c r="E235" i="13"/>
  <c r="F235" i="13"/>
  <c r="I235" i="13" s="1"/>
  <c r="G235" i="13"/>
  <c r="H235" i="13" s="1"/>
  <c r="K235" i="13"/>
  <c r="F236" i="13"/>
  <c r="I236" i="13" s="1"/>
  <c r="G236" i="13"/>
  <c r="H236" i="13" s="1"/>
  <c r="K236" i="13"/>
  <c r="D237" i="13"/>
  <c r="E237" i="13" s="1"/>
  <c r="F237" i="13"/>
  <c r="I237" i="13" s="1"/>
  <c r="G237" i="13"/>
  <c r="H237" i="13" s="1"/>
  <c r="K237" i="13"/>
  <c r="D238" i="13"/>
  <c r="E238" i="13" s="1"/>
  <c r="F238" i="13"/>
  <c r="I238" i="13" s="1"/>
  <c r="G238" i="13"/>
  <c r="H238" i="13" s="1"/>
  <c r="K238" i="13"/>
  <c r="D239" i="13"/>
  <c r="E239" i="13" s="1"/>
  <c r="F239" i="13"/>
  <c r="I239" i="13" s="1"/>
  <c r="G239" i="13"/>
  <c r="H239" i="13" s="1"/>
  <c r="K239" i="13"/>
  <c r="D240" i="13"/>
  <c r="E240" i="13" s="1"/>
  <c r="F240" i="13"/>
  <c r="I240" i="13" s="1"/>
  <c r="G240" i="13"/>
  <c r="H240" i="13" s="1"/>
  <c r="K240" i="13"/>
  <c r="E241" i="13"/>
  <c r="F241" i="13"/>
  <c r="I241" i="13" s="1"/>
  <c r="G241" i="13"/>
  <c r="H241" i="13" s="1"/>
  <c r="K241" i="13"/>
  <c r="E242" i="13"/>
  <c r="F242" i="13"/>
  <c r="I242" i="13" s="1"/>
  <c r="M242" i="13" s="1"/>
  <c r="O242" i="13" s="1"/>
  <c r="G242" i="13"/>
  <c r="H242" i="13" s="1"/>
  <c r="K242" i="13"/>
  <c r="D243" i="13"/>
  <c r="E243" i="13" s="1"/>
  <c r="F243" i="13"/>
  <c r="I243" i="13" s="1"/>
  <c r="G243" i="13"/>
  <c r="H243" i="13" s="1"/>
  <c r="K243" i="13"/>
  <c r="F244" i="13"/>
  <c r="I244" i="13" s="1"/>
  <c r="G244" i="13"/>
  <c r="H244" i="13"/>
  <c r="K244" i="13"/>
  <c r="E245" i="13"/>
  <c r="F245" i="13"/>
  <c r="I245" i="13" s="1"/>
  <c r="M245" i="13" s="1"/>
  <c r="O245" i="13" s="1"/>
  <c r="G245" i="13"/>
  <c r="H245" i="13" s="1"/>
  <c r="K245" i="13"/>
  <c r="E246" i="13"/>
  <c r="F246" i="13"/>
  <c r="I246" i="13" s="1"/>
  <c r="G246" i="13"/>
  <c r="H246" i="13" s="1"/>
  <c r="K246" i="13"/>
  <c r="E247" i="13"/>
  <c r="F247" i="13"/>
  <c r="I247" i="13" s="1"/>
  <c r="G247" i="13"/>
  <c r="H247" i="13" s="1"/>
  <c r="K247" i="13"/>
  <c r="D248" i="13"/>
  <c r="E248" i="13" s="1"/>
  <c r="F248" i="13"/>
  <c r="I248" i="13" s="1"/>
  <c r="G248" i="13"/>
  <c r="H248" i="13" s="1"/>
  <c r="K248" i="13"/>
  <c r="D249" i="13"/>
  <c r="E249" i="13" s="1"/>
  <c r="F249" i="13"/>
  <c r="I249" i="13" s="1"/>
  <c r="G249" i="13"/>
  <c r="H249" i="13" s="1"/>
  <c r="K249" i="13"/>
  <c r="D250" i="13"/>
  <c r="E250" i="13" s="1"/>
  <c r="F250" i="13"/>
  <c r="I250" i="13" s="1"/>
  <c r="G250" i="13"/>
  <c r="H250" i="13" s="1"/>
  <c r="K250" i="13"/>
  <c r="D251" i="13"/>
  <c r="E251" i="13" s="1"/>
  <c r="F251" i="13"/>
  <c r="I251" i="13" s="1"/>
  <c r="G251" i="13"/>
  <c r="H251" i="13" s="1"/>
  <c r="K251" i="13"/>
  <c r="D252" i="13"/>
  <c r="F252" i="13"/>
  <c r="I252" i="13" s="1"/>
  <c r="G252" i="13"/>
  <c r="H252" i="13" s="1"/>
  <c r="K252" i="13"/>
  <c r="D253" i="13"/>
  <c r="E253" i="13" s="1"/>
  <c r="F253" i="13"/>
  <c r="I253" i="13" s="1"/>
  <c r="G253" i="13"/>
  <c r="H253" i="13" s="1"/>
  <c r="K253" i="13"/>
  <c r="E254" i="13"/>
  <c r="F254" i="13"/>
  <c r="I254" i="13" s="1"/>
  <c r="G254" i="13"/>
  <c r="H254" i="13" s="1"/>
  <c r="K254" i="13"/>
  <c r="E255" i="13"/>
  <c r="F255" i="13"/>
  <c r="I255" i="13" s="1"/>
  <c r="G255" i="13"/>
  <c r="H255" i="13" s="1"/>
  <c r="K255" i="13"/>
  <c r="F256" i="13"/>
  <c r="I256" i="13" s="1"/>
  <c r="G256" i="13"/>
  <c r="H256" i="13" s="1"/>
  <c r="K256" i="13"/>
  <c r="D257" i="13"/>
  <c r="E257" i="13" s="1"/>
  <c r="F257" i="13"/>
  <c r="I257" i="13" s="1"/>
  <c r="G257" i="13"/>
  <c r="H257" i="13" s="1"/>
  <c r="K257" i="13"/>
  <c r="E258" i="13"/>
  <c r="F258" i="13"/>
  <c r="I258" i="13" s="1"/>
  <c r="M258" i="13" s="1"/>
  <c r="O258" i="13" s="1"/>
  <c r="G258" i="13"/>
  <c r="H258" i="13" s="1"/>
  <c r="K258" i="13"/>
  <c r="D259" i="13"/>
  <c r="E259" i="13" s="1"/>
  <c r="F259" i="13"/>
  <c r="I259" i="13" s="1"/>
  <c r="G259" i="13"/>
  <c r="H259" i="13" s="1"/>
  <c r="K259" i="13"/>
  <c r="D260" i="13"/>
  <c r="F260" i="13"/>
  <c r="I260" i="13" s="1"/>
  <c r="G260" i="13"/>
  <c r="H260" i="13" s="1"/>
  <c r="K260" i="13"/>
  <c r="D261" i="13"/>
  <c r="E261" i="13" s="1"/>
  <c r="F261" i="13"/>
  <c r="I261" i="13" s="1"/>
  <c r="G261" i="13"/>
  <c r="H261" i="13" s="1"/>
  <c r="K261" i="13"/>
  <c r="D262" i="13"/>
  <c r="E262" i="13" s="1"/>
  <c r="F262" i="13"/>
  <c r="I262" i="13" s="1"/>
  <c r="G262" i="13"/>
  <c r="H262" i="13" s="1"/>
  <c r="K262" i="13"/>
  <c r="D263" i="13"/>
  <c r="E263" i="13" s="1"/>
  <c r="F263" i="13"/>
  <c r="I263" i="13" s="1"/>
  <c r="G263" i="13"/>
  <c r="H263" i="13" s="1"/>
  <c r="K263" i="13"/>
  <c r="D264" i="13"/>
  <c r="E264" i="13" s="1"/>
  <c r="F264" i="13"/>
  <c r="I264" i="13" s="1"/>
  <c r="G264" i="13"/>
  <c r="H264" i="13" s="1"/>
  <c r="K264" i="13"/>
  <c r="D265" i="13"/>
  <c r="E265" i="13" s="1"/>
  <c r="F265" i="13"/>
  <c r="I265" i="13" s="1"/>
  <c r="G265" i="13"/>
  <c r="H265" i="13" s="1"/>
  <c r="K265" i="13"/>
  <c r="E266" i="13"/>
  <c r="F266" i="13"/>
  <c r="I266" i="13" s="1"/>
  <c r="M266" i="13" s="1"/>
  <c r="O266" i="13" s="1"/>
  <c r="G266" i="13"/>
  <c r="H266" i="13" s="1"/>
  <c r="K266" i="13"/>
  <c r="E267" i="13"/>
  <c r="F267" i="13"/>
  <c r="I267" i="13" s="1"/>
  <c r="M267" i="13" s="1"/>
  <c r="O267" i="13" s="1"/>
  <c r="G267" i="13"/>
  <c r="H267" i="13" s="1"/>
  <c r="K267" i="13"/>
  <c r="D268" i="13"/>
  <c r="F268" i="13"/>
  <c r="I268" i="13" s="1"/>
  <c r="G268" i="13"/>
  <c r="H268" i="13" s="1"/>
  <c r="K268" i="13"/>
  <c r="E269" i="13"/>
  <c r="F269" i="13"/>
  <c r="I269" i="13" s="1"/>
  <c r="M269" i="13" s="1"/>
  <c r="O269" i="13" s="1"/>
  <c r="G269" i="13"/>
  <c r="H269" i="13" s="1"/>
  <c r="K269" i="13"/>
  <c r="F270" i="13"/>
  <c r="I270" i="13" s="1"/>
  <c r="G270" i="13"/>
  <c r="H270" i="13" s="1"/>
  <c r="K270" i="13"/>
  <c r="D271" i="13"/>
  <c r="E271" i="13" s="1"/>
  <c r="F271" i="13"/>
  <c r="I271" i="13" s="1"/>
  <c r="G271" i="13"/>
  <c r="H271" i="13" s="1"/>
  <c r="K271" i="13"/>
  <c r="D272" i="13"/>
  <c r="E272" i="13" s="1"/>
  <c r="F272" i="13"/>
  <c r="I272" i="13" s="1"/>
  <c r="G272" i="13"/>
  <c r="H272" i="13" s="1"/>
  <c r="K272" i="13"/>
  <c r="D273" i="13"/>
  <c r="E273" i="13" s="1"/>
  <c r="F273" i="13"/>
  <c r="I273" i="13" s="1"/>
  <c r="G273" i="13"/>
  <c r="H273" i="13" s="1"/>
  <c r="K273" i="13"/>
  <c r="D274" i="13"/>
  <c r="E274" i="13" s="1"/>
  <c r="F274" i="13"/>
  <c r="I274" i="13" s="1"/>
  <c r="G274" i="13"/>
  <c r="H274" i="13" s="1"/>
  <c r="K274" i="13"/>
  <c r="D275" i="13"/>
  <c r="E275" i="13" s="1"/>
  <c r="F275" i="13"/>
  <c r="I275" i="13" s="1"/>
  <c r="G275" i="13"/>
  <c r="H275" i="13" s="1"/>
  <c r="K275" i="13"/>
  <c r="D276" i="13"/>
  <c r="F276" i="13"/>
  <c r="I276" i="13" s="1"/>
  <c r="G276" i="13"/>
  <c r="H276" i="13" s="1"/>
  <c r="K276" i="13"/>
  <c r="D277" i="13"/>
  <c r="E277" i="13" s="1"/>
  <c r="F277" i="13"/>
  <c r="I277" i="13" s="1"/>
  <c r="G277" i="13"/>
  <c r="H277" i="13" s="1"/>
  <c r="K277" i="13"/>
  <c r="D278" i="13"/>
  <c r="E278" i="13" s="1"/>
  <c r="F278" i="13"/>
  <c r="I278" i="13" s="1"/>
  <c r="G278" i="13"/>
  <c r="H278" i="13" s="1"/>
  <c r="K278" i="13"/>
  <c r="D279" i="13"/>
  <c r="F279" i="13"/>
  <c r="I279" i="13" s="1"/>
  <c r="G279" i="13"/>
  <c r="H279" i="13" s="1"/>
  <c r="K279" i="13"/>
  <c r="D280" i="13"/>
  <c r="F280" i="13"/>
  <c r="I280" i="13" s="1"/>
  <c r="G280" i="13"/>
  <c r="H280" i="13" s="1"/>
  <c r="K280" i="13"/>
  <c r="D281" i="13"/>
  <c r="E281" i="13" s="1"/>
  <c r="F281" i="13"/>
  <c r="I281" i="13" s="1"/>
  <c r="G281" i="13"/>
  <c r="H281" i="13" s="1"/>
  <c r="K281" i="13"/>
  <c r="D282" i="13"/>
  <c r="E282" i="13" s="1"/>
  <c r="F282" i="13"/>
  <c r="I282" i="13" s="1"/>
  <c r="G282" i="13"/>
  <c r="H282" i="13" s="1"/>
  <c r="K282" i="13"/>
  <c r="D283" i="13"/>
  <c r="E283" i="13" s="1"/>
  <c r="F283" i="13"/>
  <c r="I283" i="13" s="1"/>
  <c r="G283" i="13"/>
  <c r="H283" i="13" s="1"/>
  <c r="K283" i="13"/>
  <c r="D284" i="13"/>
  <c r="F284" i="13"/>
  <c r="I284" i="13" s="1"/>
  <c r="G284" i="13"/>
  <c r="H284" i="13" s="1"/>
  <c r="K284" i="13"/>
  <c r="E285" i="13"/>
  <c r="F285" i="13"/>
  <c r="I285" i="13" s="1"/>
  <c r="M285" i="13" s="1"/>
  <c r="O285" i="13" s="1"/>
  <c r="G285" i="13"/>
  <c r="H285" i="13" s="1"/>
  <c r="K285" i="13"/>
  <c r="E286" i="13"/>
  <c r="F286" i="13"/>
  <c r="I286" i="13" s="1"/>
  <c r="G286" i="13"/>
  <c r="H286" i="13" s="1"/>
  <c r="K286" i="13"/>
  <c r="E287" i="13"/>
  <c r="F287" i="13"/>
  <c r="I287" i="13" s="1"/>
  <c r="G287" i="13"/>
  <c r="H287" i="13" s="1"/>
  <c r="K287" i="13"/>
  <c r="D288" i="13"/>
  <c r="E288" i="13" s="1"/>
  <c r="F288" i="13"/>
  <c r="I288" i="13" s="1"/>
  <c r="G288" i="13"/>
  <c r="H288" i="13" s="1"/>
  <c r="K288" i="13"/>
  <c r="D289" i="13"/>
  <c r="E289" i="13" s="1"/>
  <c r="F289" i="13"/>
  <c r="I289" i="13" s="1"/>
  <c r="G289" i="13"/>
  <c r="H289" i="13" s="1"/>
  <c r="K289" i="13"/>
  <c r="E290" i="13"/>
  <c r="F290" i="13"/>
  <c r="I290" i="13" s="1"/>
  <c r="M290" i="13" s="1"/>
  <c r="O290" i="13" s="1"/>
  <c r="G290" i="13"/>
  <c r="H290" i="13" s="1"/>
  <c r="K290" i="13"/>
  <c r="E291" i="13"/>
  <c r="F291" i="13"/>
  <c r="I291" i="13" s="1"/>
  <c r="M291" i="13" s="1"/>
  <c r="O291" i="13" s="1"/>
  <c r="G291" i="13"/>
  <c r="H291" i="13" s="1"/>
  <c r="K291" i="13"/>
  <c r="F292" i="13"/>
  <c r="I292" i="13" s="1"/>
  <c r="G292" i="13"/>
  <c r="H292" i="13" s="1"/>
  <c r="K292" i="13"/>
  <c r="E293" i="13"/>
  <c r="F293" i="13"/>
  <c r="I293" i="13" s="1"/>
  <c r="M293" i="13" s="1"/>
  <c r="O293" i="13" s="1"/>
  <c r="G293" i="13"/>
  <c r="H293" i="13" s="1"/>
  <c r="K293" i="13"/>
  <c r="D294" i="13"/>
  <c r="E294" i="13" s="1"/>
  <c r="F294" i="13"/>
  <c r="I294" i="13" s="1"/>
  <c r="G294" i="13"/>
  <c r="H294" i="13" s="1"/>
  <c r="K294" i="13"/>
  <c r="D295" i="13"/>
  <c r="E295" i="13" s="1"/>
  <c r="F295" i="13"/>
  <c r="I295" i="13" s="1"/>
  <c r="G295" i="13"/>
  <c r="H295" i="13" s="1"/>
  <c r="K295" i="13"/>
  <c r="D296" i="13"/>
  <c r="F296" i="13"/>
  <c r="I296" i="13" s="1"/>
  <c r="G296" i="13"/>
  <c r="H296" i="13" s="1"/>
  <c r="K296" i="13"/>
  <c r="D297" i="13"/>
  <c r="E297" i="13" s="1"/>
  <c r="F297" i="13"/>
  <c r="I297" i="13" s="1"/>
  <c r="G297" i="13"/>
  <c r="H297" i="13" s="1"/>
  <c r="K297" i="13"/>
  <c r="E298" i="13"/>
  <c r="F298" i="13"/>
  <c r="I298" i="13" s="1"/>
  <c r="M298" i="13" s="1"/>
  <c r="O298" i="13" s="1"/>
  <c r="G298" i="13"/>
  <c r="H298" i="13" s="1"/>
  <c r="K298" i="13"/>
  <c r="E299" i="13"/>
  <c r="F299" i="13"/>
  <c r="I299" i="13" s="1"/>
  <c r="M299" i="13" s="1"/>
  <c r="O299" i="13" s="1"/>
  <c r="G299" i="13"/>
  <c r="H299" i="13" s="1"/>
  <c r="K299" i="13"/>
  <c r="D300" i="13"/>
  <c r="F300" i="13"/>
  <c r="I300" i="13" s="1"/>
  <c r="G300" i="13"/>
  <c r="H300" i="13" s="1"/>
  <c r="K300" i="13"/>
  <c r="D301" i="13"/>
  <c r="E301" i="13" s="1"/>
  <c r="F301" i="13"/>
  <c r="I301" i="13" s="1"/>
  <c r="G301" i="13"/>
  <c r="H301" i="13" s="1"/>
  <c r="K301" i="13"/>
  <c r="D302" i="13"/>
  <c r="F302" i="13"/>
  <c r="I302" i="13" s="1"/>
  <c r="G302" i="13"/>
  <c r="H302" i="13" s="1"/>
  <c r="K302" i="13"/>
  <c r="D303" i="13"/>
  <c r="E303" i="13" s="1"/>
  <c r="F303" i="13"/>
  <c r="I303" i="13" s="1"/>
  <c r="G303" i="13"/>
  <c r="H303" i="13" s="1"/>
  <c r="K303" i="13"/>
  <c r="D304" i="13"/>
  <c r="E304" i="13" s="1"/>
  <c r="F304" i="13"/>
  <c r="I304" i="13" s="1"/>
  <c r="G304" i="13"/>
  <c r="H304" i="13" s="1"/>
  <c r="K304" i="13"/>
  <c r="D305" i="13"/>
  <c r="F305" i="13"/>
  <c r="I305" i="13" s="1"/>
  <c r="G305" i="13"/>
  <c r="H305" i="13" s="1"/>
  <c r="K305" i="13"/>
  <c r="D306" i="13"/>
  <c r="E306" i="13" s="1"/>
  <c r="F306" i="13"/>
  <c r="I306" i="13" s="1"/>
  <c r="G306" i="13"/>
  <c r="H306" i="13" s="1"/>
  <c r="K306" i="13"/>
  <c r="E307" i="13"/>
  <c r="F307" i="13"/>
  <c r="I307" i="13" s="1"/>
  <c r="M307" i="13" s="1"/>
  <c r="O307" i="13" s="1"/>
  <c r="G307" i="13"/>
  <c r="H307" i="13" s="1"/>
  <c r="K307" i="13"/>
  <c r="D308" i="13"/>
  <c r="E308" i="13" s="1"/>
  <c r="F308" i="13"/>
  <c r="I308" i="13" s="1"/>
  <c r="G308" i="13"/>
  <c r="H308" i="13" s="1"/>
  <c r="K308" i="13"/>
  <c r="D309" i="13"/>
  <c r="E309" i="13" s="1"/>
  <c r="F309" i="13"/>
  <c r="I309" i="13" s="1"/>
  <c r="G309" i="13"/>
  <c r="H309" i="13" s="1"/>
  <c r="K309" i="13"/>
  <c r="D310" i="13"/>
  <c r="E310" i="13" s="1"/>
  <c r="F310" i="13"/>
  <c r="I310" i="13" s="1"/>
  <c r="G310" i="13"/>
  <c r="H310" i="13" s="1"/>
  <c r="K310" i="13"/>
  <c r="F311" i="13"/>
  <c r="I311" i="13" s="1"/>
  <c r="G311" i="13"/>
  <c r="H311" i="13" s="1"/>
  <c r="K311" i="13"/>
  <c r="D312" i="13"/>
  <c r="F312" i="13"/>
  <c r="I312" i="13" s="1"/>
  <c r="G312" i="13"/>
  <c r="H312" i="13" s="1"/>
  <c r="K312" i="13"/>
  <c r="D313" i="13"/>
  <c r="E313" i="13" s="1"/>
  <c r="F313" i="13"/>
  <c r="I313" i="13" s="1"/>
  <c r="G313" i="13"/>
  <c r="H313" i="13" s="1"/>
  <c r="K313" i="13"/>
  <c r="D314" i="13"/>
  <c r="E314" i="13" s="1"/>
  <c r="F314" i="13"/>
  <c r="I314" i="13" s="1"/>
  <c r="G314" i="13"/>
  <c r="H314" i="13" s="1"/>
  <c r="K314" i="13"/>
  <c r="D315" i="13"/>
  <c r="E315" i="13" s="1"/>
  <c r="F315" i="13"/>
  <c r="I315" i="13" s="1"/>
  <c r="G315" i="13"/>
  <c r="H315" i="13" s="1"/>
  <c r="K315" i="13"/>
  <c r="D316" i="13"/>
  <c r="E316" i="13" s="1"/>
  <c r="F316" i="13"/>
  <c r="I316" i="13" s="1"/>
  <c r="G316" i="13"/>
  <c r="H316" i="13" s="1"/>
  <c r="K316" i="13"/>
  <c r="D317" i="13"/>
  <c r="E317" i="13" s="1"/>
  <c r="F317" i="13"/>
  <c r="I317" i="13" s="1"/>
  <c r="G317" i="13"/>
  <c r="H317" i="13" s="1"/>
  <c r="K317" i="13"/>
  <c r="D318" i="13"/>
  <c r="E318" i="13" s="1"/>
  <c r="F318" i="13"/>
  <c r="I318" i="13" s="1"/>
  <c r="G318" i="13"/>
  <c r="H318" i="13" s="1"/>
  <c r="K318" i="13"/>
  <c r="D319" i="13"/>
  <c r="E319" i="13" s="1"/>
  <c r="F319" i="13"/>
  <c r="I319" i="13" s="1"/>
  <c r="G319" i="13"/>
  <c r="H319" i="13" s="1"/>
  <c r="K319" i="13"/>
  <c r="D320" i="13"/>
  <c r="E320" i="13" s="1"/>
  <c r="F320" i="13"/>
  <c r="I320" i="13" s="1"/>
  <c r="G320" i="13"/>
  <c r="H320" i="13" s="1"/>
  <c r="K320" i="13"/>
  <c r="D321" i="13"/>
  <c r="E321" i="13" s="1"/>
  <c r="F321" i="13"/>
  <c r="I321" i="13" s="1"/>
  <c r="G321" i="13"/>
  <c r="H321" i="13" s="1"/>
  <c r="K321" i="13"/>
  <c r="D322" i="13"/>
  <c r="E322" i="13" s="1"/>
  <c r="F322" i="13"/>
  <c r="I322" i="13" s="1"/>
  <c r="G322" i="13"/>
  <c r="H322" i="13" s="1"/>
  <c r="K322" i="13"/>
  <c r="D323" i="13"/>
  <c r="E323" i="13" s="1"/>
  <c r="F323" i="13"/>
  <c r="I323" i="13" s="1"/>
  <c r="G323" i="13"/>
  <c r="H323" i="13" s="1"/>
  <c r="K323" i="13"/>
  <c r="D324" i="13"/>
  <c r="F324" i="13"/>
  <c r="I324" i="13" s="1"/>
  <c r="G324" i="13"/>
  <c r="H324" i="13" s="1"/>
  <c r="K324" i="13"/>
  <c r="F325" i="13"/>
  <c r="I325" i="13" s="1"/>
  <c r="G325" i="13"/>
  <c r="H325" i="13" s="1"/>
  <c r="K325" i="13"/>
  <c r="D326" i="13"/>
  <c r="F326" i="13"/>
  <c r="I326" i="13" s="1"/>
  <c r="G326" i="13"/>
  <c r="H326" i="13" s="1"/>
  <c r="K326" i="13"/>
  <c r="D327" i="13"/>
  <c r="E327" i="13" s="1"/>
  <c r="F327" i="13"/>
  <c r="I327" i="13" s="1"/>
  <c r="G327" i="13"/>
  <c r="H327" i="13" s="1"/>
  <c r="K327" i="13"/>
  <c r="D328" i="13"/>
  <c r="F328" i="13"/>
  <c r="I328" i="13" s="1"/>
  <c r="G328" i="13"/>
  <c r="H328" i="13" s="1"/>
  <c r="K328" i="13"/>
  <c r="D329" i="13"/>
  <c r="E329" i="13" s="1"/>
  <c r="F329" i="13"/>
  <c r="I329" i="13" s="1"/>
  <c r="G329" i="13"/>
  <c r="H329" i="13" s="1"/>
  <c r="K329" i="13"/>
  <c r="D330" i="13"/>
  <c r="E330" i="13" s="1"/>
  <c r="F330" i="13"/>
  <c r="I330" i="13" s="1"/>
  <c r="G330" i="13"/>
  <c r="H330" i="13" s="1"/>
  <c r="K330" i="13"/>
  <c r="D331" i="13"/>
  <c r="E331" i="13" s="1"/>
  <c r="F331" i="13"/>
  <c r="I331" i="13" s="1"/>
  <c r="G331" i="13"/>
  <c r="H331" i="13" s="1"/>
  <c r="K331" i="13"/>
  <c r="E332" i="13"/>
  <c r="F332" i="13"/>
  <c r="I332" i="13" s="1"/>
  <c r="G332" i="13"/>
  <c r="H332" i="13" s="1"/>
  <c r="K332" i="13"/>
  <c r="E333" i="13"/>
  <c r="F333" i="13"/>
  <c r="I333" i="13" s="1"/>
  <c r="G333" i="13"/>
  <c r="H333" i="13" s="1"/>
  <c r="K333" i="13"/>
  <c r="E334" i="13"/>
  <c r="F334" i="13"/>
  <c r="I334" i="13" s="1"/>
  <c r="G334" i="13"/>
  <c r="H334" i="13" s="1"/>
  <c r="K334" i="13"/>
  <c r="D335" i="13"/>
  <c r="E335" i="13" s="1"/>
  <c r="F335" i="13"/>
  <c r="I335" i="13" s="1"/>
  <c r="G335" i="13"/>
  <c r="H335" i="13" s="1"/>
  <c r="K335" i="13"/>
  <c r="E336" i="13"/>
  <c r="F336" i="13"/>
  <c r="I336" i="13" s="1"/>
  <c r="G336" i="13"/>
  <c r="H336" i="13" s="1"/>
  <c r="K336" i="13"/>
  <c r="F337" i="13"/>
  <c r="I337" i="13" s="1"/>
  <c r="G337" i="13"/>
  <c r="H337" i="13" s="1"/>
  <c r="K337" i="13"/>
  <c r="D338" i="13"/>
  <c r="E338" i="13" s="1"/>
  <c r="F338" i="13"/>
  <c r="I338" i="13" s="1"/>
  <c r="G338" i="13"/>
  <c r="H338" i="13" s="1"/>
  <c r="K338" i="13"/>
  <c r="D339" i="13"/>
  <c r="E339" i="13" s="1"/>
  <c r="F339" i="13"/>
  <c r="I339" i="13" s="1"/>
  <c r="G339" i="13"/>
  <c r="H339" i="13" s="1"/>
  <c r="K339" i="13"/>
  <c r="D340" i="13"/>
  <c r="E340" i="13" s="1"/>
  <c r="F340" i="13"/>
  <c r="I340" i="13" s="1"/>
  <c r="G340" i="13"/>
  <c r="H340" i="13" s="1"/>
  <c r="K340" i="13"/>
  <c r="D341" i="13"/>
  <c r="F341" i="13"/>
  <c r="I341" i="13" s="1"/>
  <c r="G341" i="13"/>
  <c r="H341" i="13" s="1"/>
  <c r="K341" i="13"/>
  <c r="D342" i="13"/>
  <c r="F342" i="13"/>
  <c r="I342" i="13" s="1"/>
  <c r="G342" i="13"/>
  <c r="H342" i="13" s="1"/>
  <c r="K342" i="13"/>
  <c r="F343" i="13"/>
  <c r="I343" i="13" s="1"/>
  <c r="G343" i="13"/>
  <c r="H343" i="13" s="1"/>
  <c r="K343" i="13"/>
  <c r="D344" i="13"/>
  <c r="F344" i="13"/>
  <c r="I344" i="13" s="1"/>
  <c r="G344" i="13"/>
  <c r="H344" i="13" s="1"/>
  <c r="K344" i="13"/>
  <c r="D345" i="13"/>
  <c r="E345" i="13" s="1"/>
  <c r="F345" i="13"/>
  <c r="I345" i="13" s="1"/>
  <c r="G345" i="13"/>
  <c r="H345" i="13" s="1"/>
  <c r="K345" i="13"/>
  <c r="D346" i="13"/>
  <c r="E346" i="13" s="1"/>
  <c r="F346" i="13"/>
  <c r="I346" i="13" s="1"/>
  <c r="G346" i="13"/>
  <c r="H346" i="13" s="1"/>
  <c r="K346" i="13"/>
  <c r="E347" i="13"/>
  <c r="F347" i="13"/>
  <c r="I347" i="13" s="1"/>
  <c r="M347" i="13" s="1"/>
  <c r="O347" i="13" s="1"/>
  <c r="G347" i="13"/>
  <c r="H347" i="13" s="1"/>
  <c r="K347" i="13"/>
  <c r="E348" i="13"/>
  <c r="F348" i="13"/>
  <c r="I348" i="13" s="1"/>
  <c r="G348" i="13"/>
  <c r="H348" i="13" s="1"/>
  <c r="K348" i="13"/>
  <c r="D349" i="13"/>
  <c r="F349" i="13"/>
  <c r="I349" i="13" s="1"/>
  <c r="G349" i="13"/>
  <c r="H349" i="13" s="1"/>
  <c r="K349" i="13"/>
  <c r="D350" i="13"/>
  <c r="E350" i="13" s="1"/>
  <c r="F350" i="13"/>
  <c r="I350" i="13" s="1"/>
  <c r="G350" i="13"/>
  <c r="H350" i="13" s="1"/>
  <c r="K350" i="13"/>
  <c r="E351" i="13"/>
  <c r="F351" i="13"/>
  <c r="I351" i="13" s="1"/>
  <c r="M351" i="13" s="1"/>
  <c r="O351" i="13" s="1"/>
  <c r="G351" i="13"/>
  <c r="H351" i="13" s="1"/>
  <c r="K351" i="13"/>
  <c r="D352" i="13"/>
  <c r="E352" i="13" s="1"/>
  <c r="F352" i="13"/>
  <c r="I352" i="13" s="1"/>
  <c r="G352" i="13"/>
  <c r="H352" i="13" s="1"/>
  <c r="K352" i="13"/>
  <c r="E353" i="13"/>
  <c r="F353" i="13"/>
  <c r="I353" i="13" s="1"/>
  <c r="M353" i="13" s="1"/>
  <c r="O353" i="13" s="1"/>
  <c r="G353" i="13"/>
  <c r="H353" i="13" s="1"/>
  <c r="K353" i="13"/>
  <c r="D354" i="13"/>
  <c r="E354" i="13" s="1"/>
  <c r="F354" i="13"/>
  <c r="I354" i="13" s="1"/>
  <c r="G354" i="13"/>
  <c r="H354" i="13" s="1"/>
  <c r="K354" i="13"/>
  <c r="D355" i="13"/>
  <c r="E355" i="13" s="1"/>
  <c r="F355" i="13"/>
  <c r="I355" i="13" s="1"/>
  <c r="G355" i="13"/>
  <c r="H355" i="13" s="1"/>
  <c r="K355" i="13"/>
  <c r="D356" i="13"/>
  <c r="F356" i="13"/>
  <c r="I356" i="13" s="1"/>
  <c r="G356" i="13"/>
  <c r="H356" i="13" s="1"/>
  <c r="K356" i="13"/>
  <c r="D357" i="13"/>
  <c r="F357" i="13"/>
  <c r="I357" i="13" s="1"/>
  <c r="G357" i="13"/>
  <c r="H357" i="13" s="1"/>
  <c r="K357" i="13"/>
  <c r="D358" i="13"/>
  <c r="F358" i="13"/>
  <c r="I358" i="13" s="1"/>
  <c r="G358" i="13"/>
  <c r="H358" i="13" s="1"/>
  <c r="K358" i="13"/>
  <c r="D359" i="13"/>
  <c r="E359" i="13" s="1"/>
  <c r="F359" i="13"/>
  <c r="I359" i="13" s="1"/>
  <c r="G359" i="13"/>
  <c r="H359" i="13" s="1"/>
  <c r="K359" i="13"/>
  <c r="D360" i="13"/>
  <c r="E360" i="13" s="1"/>
  <c r="F360" i="13"/>
  <c r="I360" i="13" s="1"/>
  <c r="G360" i="13"/>
  <c r="H360" i="13" s="1"/>
  <c r="K360" i="13"/>
  <c r="D361" i="13"/>
  <c r="E361" i="13" s="1"/>
  <c r="F361" i="13"/>
  <c r="I361" i="13" s="1"/>
  <c r="G361" i="13"/>
  <c r="H361" i="13" s="1"/>
  <c r="K361" i="13"/>
  <c r="D362" i="13"/>
  <c r="E362" i="13" s="1"/>
  <c r="F362" i="13"/>
  <c r="I362" i="13" s="1"/>
  <c r="G362" i="13"/>
  <c r="H362" i="13" s="1"/>
  <c r="K362" i="13"/>
  <c r="D363" i="13"/>
  <c r="E363" i="13" s="1"/>
  <c r="F363" i="13"/>
  <c r="I363" i="13" s="1"/>
  <c r="G363" i="13"/>
  <c r="H363" i="13" s="1"/>
  <c r="K363" i="13"/>
  <c r="D364" i="13"/>
  <c r="F364" i="13"/>
  <c r="I364" i="13" s="1"/>
  <c r="G364" i="13"/>
  <c r="H364" i="13" s="1"/>
  <c r="K364" i="13"/>
  <c r="D365" i="13"/>
  <c r="F365" i="13"/>
  <c r="I365" i="13" s="1"/>
  <c r="G365" i="13"/>
  <c r="H365" i="13" s="1"/>
  <c r="K365" i="13"/>
  <c r="D366" i="13"/>
  <c r="E366" i="13" s="1"/>
  <c r="F366" i="13"/>
  <c r="I366" i="13" s="1"/>
  <c r="G366" i="13"/>
  <c r="H366" i="13" s="1"/>
  <c r="K366" i="13"/>
  <c r="D367" i="13"/>
  <c r="E367" i="13" s="1"/>
  <c r="F367" i="13"/>
  <c r="I367" i="13" s="1"/>
  <c r="G367" i="13"/>
  <c r="H367" i="13" s="1"/>
  <c r="K367" i="13"/>
  <c r="E368" i="13"/>
  <c r="F368" i="13"/>
  <c r="I368" i="13" s="1"/>
  <c r="G368" i="13"/>
  <c r="H368" i="13" s="1"/>
  <c r="K368" i="13"/>
  <c r="F369" i="13"/>
  <c r="I369" i="13" s="1"/>
  <c r="G369" i="13"/>
  <c r="H369" i="13" s="1"/>
  <c r="K369" i="13"/>
  <c r="E370" i="13"/>
  <c r="F370" i="13"/>
  <c r="I370" i="13" s="1"/>
  <c r="M370" i="13" s="1"/>
  <c r="O370" i="13" s="1"/>
  <c r="G370" i="13"/>
  <c r="H370" i="13" s="1"/>
  <c r="K370" i="13"/>
  <c r="E371" i="13"/>
  <c r="F371" i="13"/>
  <c r="I371" i="13" s="1"/>
  <c r="G371" i="13"/>
  <c r="H371" i="13" s="1"/>
  <c r="K371" i="13"/>
  <c r="D372" i="13"/>
  <c r="E372" i="13" s="1"/>
  <c r="F372" i="13"/>
  <c r="I372" i="13" s="1"/>
  <c r="G372" i="13"/>
  <c r="H372" i="13" s="1"/>
  <c r="K372" i="13"/>
  <c r="D373" i="13"/>
  <c r="F373" i="13"/>
  <c r="I373" i="13" s="1"/>
  <c r="G373" i="13"/>
  <c r="H373" i="13" s="1"/>
  <c r="K373" i="13"/>
  <c r="D374" i="13"/>
  <c r="F374" i="13"/>
  <c r="I374" i="13" s="1"/>
  <c r="G374" i="13"/>
  <c r="H374" i="13" s="1"/>
  <c r="K374" i="13"/>
  <c r="D375" i="13"/>
  <c r="E375" i="13" s="1"/>
  <c r="F375" i="13"/>
  <c r="I375" i="13" s="1"/>
  <c r="G375" i="13"/>
  <c r="H375" i="13" s="1"/>
  <c r="K375" i="13"/>
  <c r="D376" i="13"/>
  <c r="E376" i="13" s="1"/>
  <c r="F376" i="13"/>
  <c r="I376" i="13" s="1"/>
  <c r="G376" i="13"/>
  <c r="H376" i="13" s="1"/>
  <c r="K376" i="13"/>
  <c r="D377" i="13"/>
  <c r="F377" i="13"/>
  <c r="I377" i="13" s="1"/>
  <c r="G377" i="13"/>
  <c r="H377" i="13" s="1"/>
  <c r="K377" i="13"/>
  <c r="D378" i="13"/>
  <c r="E378" i="13" s="1"/>
  <c r="F378" i="13"/>
  <c r="I378" i="13" s="1"/>
  <c r="G378" i="13"/>
  <c r="H378" i="13" s="1"/>
  <c r="K378" i="13"/>
  <c r="D379" i="13"/>
  <c r="E379" i="13" s="1"/>
  <c r="F379" i="13"/>
  <c r="I379" i="13" s="1"/>
  <c r="G379" i="13"/>
  <c r="H379" i="13" s="1"/>
  <c r="K379" i="13"/>
  <c r="D380" i="13"/>
  <c r="E380" i="13" s="1"/>
  <c r="F380" i="13"/>
  <c r="I380" i="13" s="1"/>
  <c r="G380" i="13"/>
  <c r="H380" i="13" s="1"/>
  <c r="K380" i="13"/>
  <c r="D381" i="13"/>
  <c r="E381" i="13" s="1"/>
  <c r="F381" i="13"/>
  <c r="I381" i="13" s="1"/>
  <c r="G381" i="13"/>
  <c r="H381" i="13" s="1"/>
  <c r="K381" i="13"/>
  <c r="D382" i="13"/>
  <c r="E382" i="13" s="1"/>
  <c r="F382" i="13"/>
  <c r="I382" i="13" s="1"/>
  <c r="G382" i="13"/>
  <c r="H382" i="13" s="1"/>
  <c r="K382" i="13"/>
  <c r="D383" i="13"/>
  <c r="E383" i="13" s="1"/>
  <c r="F383" i="13"/>
  <c r="I383" i="13" s="1"/>
  <c r="G383" i="13"/>
  <c r="H383" i="13" s="1"/>
  <c r="K383" i="13"/>
  <c r="E384" i="13"/>
  <c r="F384" i="13"/>
  <c r="I384" i="13" s="1"/>
  <c r="G384" i="13"/>
  <c r="H384" i="13" s="1"/>
  <c r="K384" i="13"/>
  <c r="D385" i="13"/>
  <c r="E385" i="13" s="1"/>
  <c r="F385" i="13"/>
  <c r="I385" i="13" s="1"/>
  <c r="G385" i="13"/>
  <c r="H385" i="13" s="1"/>
  <c r="K385" i="13"/>
  <c r="D386" i="13"/>
  <c r="E386" i="13" s="1"/>
  <c r="F386" i="13"/>
  <c r="I386" i="13" s="1"/>
  <c r="G386" i="13"/>
  <c r="H386" i="13" s="1"/>
  <c r="K386" i="13"/>
  <c r="D387" i="13"/>
  <c r="E387" i="13" s="1"/>
  <c r="F387" i="13"/>
  <c r="I387" i="13" s="1"/>
  <c r="G387" i="13"/>
  <c r="H387" i="13" s="1"/>
  <c r="K387" i="13"/>
  <c r="D388" i="13"/>
  <c r="F388" i="13"/>
  <c r="I388" i="13" s="1"/>
  <c r="G388" i="13"/>
  <c r="H388" i="13" s="1"/>
  <c r="K388" i="13"/>
  <c r="D389" i="13"/>
  <c r="E389" i="13" s="1"/>
  <c r="F389" i="13"/>
  <c r="I389" i="13" s="1"/>
  <c r="G389" i="13"/>
  <c r="H389" i="13" s="1"/>
  <c r="K389" i="13"/>
  <c r="D390" i="13"/>
  <c r="F390" i="13"/>
  <c r="I390" i="13" s="1"/>
  <c r="G390" i="13"/>
  <c r="H390" i="13" s="1"/>
  <c r="K390" i="13"/>
  <c r="D391" i="13"/>
  <c r="E391" i="13" s="1"/>
  <c r="F391" i="13"/>
  <c r="I391" i="13" s="1"/>
  <c r="G391" i="13"/>
  <c r="H391" i="13" s="1"/>
  <c r="K391" i="13"/>
  <c r="D392" i="13"/>
  <c r="E392" i="13" s="1"/>
  <c r="F392" i="13"/>
  <c r="I392" i="13" s="1"/>
  <c r="G392" i="13"/>
  <c r="H392" i="13" s="1"/>
  <c r="K392" i="13"/>
  <c r="D393" i="13"/>
  <c r="F393" i="13"/>
  <c r="I393" i="13" s="1"/>
  <c r="G393" i="13"/>
  <c r="H393" i="13" s="1"/>
  <c r="K393" i="13"/>
  <c r="D394" i="13"/>
  <c r="E394" i="13" s="1"/>
  <c r="F394" i="13"/>
  <c r="I394" i="13" s="1"/>
  <c r="G394" i="13"/>
  <c r="H394" i="13" s="1"/>
  <c r="K394" i="13"/>
  <c r="D395" i="13"/>
  <c r="E395" i="13" s="1"/>
  <c r="F395" i="13"/>
  <c r="I395" i="13" s="1"/>
  <c r="G395" i="13"/>
  <c r="H395" i="13" s="1"/>
  <c r="K395" i="13"/>
  <c r="D396" i="13"/>
  <c r="F396" i="13"/>
  <c r="I396" i="13" s="1"/>
  <c r="G396" i="13"/>
  <c r="H396" i="13" s="1"/>
  <c r="K396" i="13"/>
  <c r="D397" i="13"/>
  <c r="E397" i="13" s="1"/>
  <c r="F397" i="13"/>
  <c r="I397" i="13" s="1"/>
  <c r="G397" i="13"/>
  <c r="H397" i="13" s="1"/>
  <c r="K397" i="13"/>
  <c r="D398" i="13"/>
  <c r="E398" i="13" s="1"/>
  <c r="F398" i="13"/>
  <c r="I398" i="13" s="1"/>
  <c r="G398" i="13"/>
  <c r="H398" i="13" s="1"/>
  <c r="K398" i="13"/>
  <c r="D399" i="13"/>
  <c r="E399" i="13" s="1"/>
  <c r="F399" i="13"/>
  <c r="I399" i="13" s="1"/>
  <c r="G399" i="13"/>
  <c r="H399" i="13" s="1"/>
  <c r="K399" i="13"/>
  <c r="D400" i="13"/>
  <c r="E400" i="13" s="1"/>
  <c r="F400" i="13"/>
  <c r="I400" i="13" s="1"/>
  <c r="G400" i="13"/>
  <c r="H400" i="13" s="1"/>
  <c r="K400" i="13"/>
  <c r="D401" i="13"/>
  <c r="F401" i="13"/>
  <c r="I401" i="13" s="1"/>
  <c r="G401" i="13"/>
  <c r="H401" i="13" s="1"/>
  <c r="K401" i="13"/>
  <c r="D402" i="13"/>
  <c r="E402" i="13" s="1"/>
  <c r="F402" i="13"/>
  <c r="I402" i="13" s="1"/>
  <c r="G402" i="13"/>
  <c r="H402" i="13" s="1"/>
  <c r="K402" i="13"/>
  <c r="D403" i="13"/>
  <c r="E403" i="13" s="1"/>
  <c r="F403" i="13"/>
  <c r="I403" i="13" s="1"/>
  <c r="G403" i="13"/>
  <c r="H403" i="13" s="1"/>
  <c r="K403" i="13"/>
  <c r="D404" i="13"/>
  <c r="F404" i="13"/>
  <c r="I404" i="13" s="1"/>
  <c r="G404" i="13"/>
  <c r="H404" i="13" s="1"/>
  <c r="K404" i="13"/>
  <c r="D405" i="13"/>
  <c r="E405" i="13" s="1"/>
  <c r="F405" i="13"/>
  <c r="I405" i="13" s="1"/>
  <c r="G405" i="13"/>
  <c r="H405" i="13" s="1"/>
  <c r="K405" i="13"/>
  <c r="D406" i="13"/>
  <c r="E406" i="13" s="1"/>
  <c r="F406" i="13"/>
  <c r="I406" i="13" s="1"/>
  <c r="G406" i="13"/>
  <c r="H406" i="13" s="1"/>
  <c r="K406" i="13"/>
  <c r="D407" i="13"/>
  <c r="E407" i="13" s="1"/>
  <c r="F407" i="13"/>
  <c r="I407" i="13" s="1"/>
  <c r="G407" i="13"/>
  <c r="H407" i="13" s="1"/>
  <c r="K407" i="13"/>
  <c r="D408" i="13"/>
  <c r="E408" i="13" s="1"/>
  <c r="F408" i="13"/>
  <c r="I408" i="13" s="1"/>
  <c r="G408" i="13"/>
  <c r="H408" i="13" s="1"/>
  <c r="K408" i="13"/>
  <c r="F409" i="13"/>
  <c r="I409" i="13" s="1"/>
  <c r="G409" i="13"/>
  <c r="H409" i="13" s="1"/>
  <c r="K409" i="13"/>
  <c r="D410" i="13"/>
  <c r="E410" i="13" s="1"/>
  <c r="F410" i="13"/>
  <c r="I410" i="13" s="1"/>
  <c r="G410" i="13"/>
  <c r="H410" i="13" s="1"/>
  <c r="K410" i="13"/>
  <c r="D411" i="13"/>
  <c r="E411" i="13" s="1"/>
  <c r="F411" i="13"/>
  <c r="I411" i="13" s="1"/>
  <c r="G411" i="13"/>
  <c r="H411" i="13" s="1"/>
  <c r="K411" i="13"/>
  <c r="D412" i="13"/>
  <c r="E412" i="13" s="1"/>
  <c r="F412" i="13"/>
  <c r="I412" i="13" s="1"/>
  <c r="G412" i="13"/>
  <c r="H412" i="13" s="1"/>
  <c r="K412" i="13"/>
  <c r="E413" i="13"/>
  <c r="F413" i="13"/>
  <c r="I413" i="13" s="1"/>
  <c r="M413" i="13" s="1"/>
  <c r="O413" i="13" s="1"/>
  <c r="G413" i="13"/>
  <c r="H413" i="13" s="1"/>
  <c r="K413" i="13"/>
  <c r="E414" i="13"/>
  <c r="F414" i="13"/>
  <c r="I414" i="13" s="1"/>
  <c r="M414" i="13" s="1"/>
  <c r="O414" i="13" s="1"/>
  <c r="G414" i="13"/>
  <c r="H414" i="13" s="1"/>
  <c r="K414" i="13"/>
  <c r="E415" i="13"/>
  <c r="F415" i="13"/>
  <c r="I415" i="13" s="1"/>
  <c r="G415" i="13"/>
  <c r="H415" i="13" s="1"/>
  <c r="K415" i="13"/>
  <c r="D416" i="13"/>
  <c r="E416" i="13" s="1"/>
  <c r="F416" i="13"/>
  <c r="I416" i="13" s="1"/>
  <c r="G416" i="13"/>
  <c r="H416" i="13" s="1"/>
  <c r="K416" i="13"/>
  <c r="D417" i="13"/>
  <c r="E417" i="13" s="1"/>
  <c r="F417" i="13"/>
  <c r="I417" i="13" s="1"/>
  <c r="G417" i="13"/>
  <c r="H417" i="13" s="1"/>
  <c r="K417" i="13"/>
  <c r="D418" i="13"/>
  <c r="E418" i="13" s="1"/>
  <c r="F418" i="13"/>
  <c r="I418" i="13" s="1"/>
  <c r="G418" i="13"/>
  <c r="H418" i="13" s="1"/>
  <c r="K418" i="13"/>
  <c r="D419" i="13"/>
  <c r="E419" i="13" s="1"/>
  <c r="F419" i="13"/>
  <c r="I419" i="13" s="1"/>
  <c r="G419" i="13"/>
  <c r="H419" i="13" s="1"/>
  <c r="K419" i="13"/>
  <c r="D420" i="13"/>
  <c r="E420" i="13" s="1"/>
  <c r="F420" i="13"/>
  <c r="I420" i="13" s="1"/>
  <c r="G420" i="13"/>
  <c r="H420" i="13" s="1"/>
  <c r="K420" i="13"/>
  <c r="E421" i="13"/>
  <c r="F421" i="13"/>
  <c r="I421" i="13" s="1"/>
  <c r="G421" i="13"/>
  <c r="H421" i="13" s="1"/>
  <c r="K421" i="13"/>
  <c r="E422" i="13"/>
  <c r="F422" i="13"/>
  <c r="I422" i="13" s="1"/>
  <c r="M422" i="13" s="1"/>
  <c r="O422" i="13" s="1"/>
  <c r="G422" i="13"/>
  <c r="H422" i="13" s="1"/>
  <c r="K422" i="13"/>
  <c r="D423" i="13"/>
  <c r="E423" i="13" s="1"/>
  <c r="F423" i="13"/>
  <c r="I423" i="13" s="1"/>
  <c r="G423" i="13"/>
  <c r="H423" i="13" s="1"/>
  <c r="K423" i="13"/>
  <c r="D424" i="13"/>
  <c r="E424" i="13" s="1"/>
  <c r="F424" i="13"/>
  <c r="I424" i="13" s="1"/>
  <c r="G424" i="13"/>
  <c r="H424" i="13" s="1"/>
  <c r="K424" i="13"/>
  <c r="E425" i="13"/>
  <c r="F425" i="13"/>
  <c r="I425" i="13" s="1"/>
  <c r="G425" i="13"/>
  <c r="H425" i="13" s="1"/>
  <c r="K425" i="13"/>
  <c r="E426" i="13"/>
  <c r="F426" i="13"/>
  <c r="I426" i="13" s="1"/>
  <c r="G426" i="13"/>
  <c r="H426" i="13" s="1"/>
  <c r="K426" i="13"/>
  <c r="D427" i="13"/>
  <c r="E427" i="13" s="1"/>
  <c r="F427" i="13"/>
  <c r="I427" i="13" s="1"/>
  <c r="G427" i="13"/>
  <c r="H427" i="13" s="1"/>
  <c r="K427" i="13"/>
  <c r="D428" i="13"/>
  <c r="F428" i="13"/>
  <c r="I428" i="13" s="1"/>
  <c r="G428" i="13"/>
  <c r="H428" i="13" s="1"/>
  <c r="K428" i="13"/>
  <c r="F429" i="13"/>
  <c r="I429" i="13" s="1"/>
  <c r="G429" i="13"/>
  <c r="H429" i="13" s="1"/>
  <c r="K429" i="13"/>
  <c r="E430" i="13"/>
  <c r="F430" i="13"/>
  <c r="I430" i="13" s="1"/>
  <c r="M430" i="13" s="1"/>
  <c r="O430" i="13" s="1"/>
  <c r="G430" i="13"/>
  <c r="H430" i="13" s="1"/>
  <c r="K430" i="13"/>
  <c r="E431" i="13"/>
  <c r="F431" i="13"/>
  <c r="I431" i="13" s="1"/>
  <c r="G431" i="13"/>
  <c r="H431" i="13" s="1"/>
  <c r="K431" i="13"/>
  <c r="D432" i="13"/>
  <c r="F432" i="13"/>
  <c r="I432" i="13" s="1"/>
  <c r="G432" i="13"/>
  <c r="H432" i="13" s="1"/>
  <c r="K432" i="13"/>
  <c r="E433" i="13"/>
  <c r="F433" i="13"/>
  <c r="I433" i="13" s="1"/>
  <c r="M433" i="13" s="1"/>
  <c r="O433" i="13" s="1"/>
  <c r="G433" i="13"/>
  <c r="H433" i="13" s="1"/>
  <c r="K433" i="13"/>
  <c r="D434" i="13"/>
  <c r="E434" i="13" s="1"/>
  <c r="F434" i="13"/>
  <c r="I434" i="13" s="1"/>
  <c r="G434" i="13"/>
  <c r="H434" i="13" s="1"/>
  <c r="K434" i="13"/>
  <c r="D435" i="13"/>
  <c r="E435" i="13" s="1"/>
  <c r="F435" i="13"/>
  <c r="I435" i="13" s="1"/>
  <c r="G435" i="13"/>
  <c r="H435" i="13" s="1"/>
  <c r="K435" i="13"/>
  <c r="D436" i="13"/>
  <c r="E436" i="13" s="1"/>
  <c r="F436" i="13"/>
  <c r="I436" i="13" s="1"/>
  <c r="G436" i="13"/>
  <c r="H436" i="13" s="1"/>
  <c r="K436" i="13"/>
  <c r="D437" i="13"/>
  <c r="F437" i="13"/>
  <c r="I437" i="13" s="1"/>
  <c r="G437" i="13"/>
  <c r="H437" i="13" s="1"/>
  <c r="K437" i="13"/>
  <c r="E438" i="13"/>
  <c r="F438" i="13"/>
  <c r="I438" i="13" s="1"/>
  <c r="M438" i="13" s="1"/>
  <c r="O438" i="13" s="1"/>
  <c r="G438" i="13"/>
  <c r="H438" i="13" s="1"/>
  <c r="K438" i="13"/>
  <c r="D439" i="13"/>
  <c r="E439" i="13" s="1"/>
  <c r="F439" i="13"/>
  <c r="I439" i="13" s="1"/>
  <c r="G439" i="13"/>
  <c r="H439" i="13" s="1"/>
  <c r="K439" i="13"/>
  <c r="D440" i="13"/>
  <c r="E440" i="13" s="1"/>
  <c r="F440" i="13"/>
  <c r="I440" i="13" s="1"/>
  <c r="G440" i="13"/>
  <c r="H440" i="13" s="1"/>
  <c r="K440" i="13"/>
  <c r="E441" i="13"/>
  <c r="F441" i="13"/>
  <c r="I441" i="13" s="1"/>
  <c r="G441" i="13"/>
  <c r="H441" i="13" s="1"/>
  <c r="K441" i="13"/>
  <c r="D442" i="13"/>
  <c r="E442" i="13" s="1"/>
  <c r="F442" i="13"/>
  <c r="I442" i="13" s="1"/>
  <c r="G442" i="13"/>
  <c r="H442" i="13" s="1"/>
  <c r="K442" i="13"/>
  <c r="E443" i="13"/>
  <c r="F443" i="13"/>
  <c r="I443" i="13" s="1"/>
  <c r="G443" i="13"/>
  <c r="H443" i="13" s="1"/>
  <c r="K443" i="13"/>
  <c r="E444" i="13"/>
  <c r="F444" i="13"/>
  <c r="I444" i="13" s="1"/>
  <c r="G444" i="13"/>
  <c r="H444" i="13" s="1"/>
  <c r="K444" i="13"/>
  <c r="D445" i="13"/>
  <c r="E445" i="13" s="1"/>
  <c r="F445" i="13"/>
  <c r="I445" i="13" s="1"/>
  <c r="G445" i="13"/>
  <c r="H445" i="13" s="1"/>
  <c r="K445" i="13"/>
  <c r="D446" i="13"/>
  <c r="E446" i="13" s="1"/>
  <c r="F446" i="13"/>
  <c r="I446" i="13" s="1"/>
  <c r="G446" i="13"/>
  <c r="H446" i="13" s="1"/>
  <c r="K446" i="13"/>
  <c r="D447" i="13"/>
  <c r="E447" i="13" s="1"/>
  <c r="F447" i="13"/>
  <c r="I447" i="13" s="1"/>
  <c r="G447" i="13"/>
  <c r="H447" i="13" s="1"/>
  <c r="K447" i="13"/>
  <c r="D448" i="13"/>
  <c r="E448" i="13" s="1"/>
  <c r="F448" i="13"/>
  <c r="I448" i="13" s="1"/>
  <c r="G448" i="13"/>
  <c r="H448" i="13" s="1"/>
  <c r="K448" i="13"/>
  <c r="D449" i="13"/>
  <c r="E449" i="13" s="1"/>
  <c r="F449" i="13"/>
  <c r="I449" i="13" s="1"/>
  <c r="G449" i="13"/>
  <c r="H449" i="13" s="1"/>
  <c r="K449" i="13"/>
  <c r="D450" i="13"/>
  <c r="E450" i="13" s="1"/>
  <c r="F450" i="13"/>
  <c r="I450" i="13" s="1"/>
  <c r="G450" i="13"/>
  <c r="H450" i="13" s="1"/>
  <c r="K450" i="13"/>
  <c r="D451" i="13"/>
  <c r="E451" i="13" s="1"/>
  <c r="F451" i="13"/>
  <c r="I451" i="13" s="1"/>
  <c r="G451" i="13"/>
  <c r="H451" i="13" s="1"/>
  <c r="K451" i="13"/>
  <c r="D452" i="13"/>
  <c r="E452" i="13" s="1"/>
  <c r="F452" i="13"/>
  <c r="I452" i="13" s="1"/>
  <c r="G452" i="13"/>
  <c r="H452" i="13" s="1"/>
  <c r="K452" i="13"/>
  <c r="D453" i="13"/>
  <c r="F453" i="13"/>
  <c r="I453" i="13" s="1"/>
  <c r="G453" i="13"/>
  <c r="H453" i="13" s="1"/>
  <c r="K453" i="13"/>
  <c r="D454" i="13"/>
  <c r="E454" i="13" s="1"/>
  <c r="F454" i="13"/>
  <c r="I454" i="13" s="1"/>
  <c r="G454" i="13"/>
  <c r="H454" i="13" s="1"/>
  <c r="K454" i="13"/>
  <c r="D455" i="13"/>
  <c r="E455" i="13" s="1"/>
  <c r="F455" i="13"/>
  <c r="I455" i="13" s="1"/>
  <c r="G455" i="13"/>
  <c r="H455" i="13" s="1"/>
  <c r="K455" i="13"/>
  <c r="E456" i="13"/>
  <c r="F456" i="13"/>
  <c r="I456" i="13" s="1"/>
  <c r="G456" i="13"/>
  <c r="H456" i="13" s="1"/>
  <c r="K456" i="13"/>
  <c r="F457" i="13"/>
  <c r="I457" i="13" s="1"/>
  <c r="G457" i="13"/>
  <c r="H457" i="13" s="1"/>
  <c r="K457" i="13"/>
  <c r="D458" i="13"/>
  <c r="F458" i="13"/>
  <c r="I458" i="13" s="1"/>
  <c r="G458" i="13"/>
  <c r="H458" i="13" s="1"/>
  <c r="K458" i="13"/>
  <c r="D459" i="13"/>
  <c r="E459" i="13" s="1"/>
  <c r="F459" i="13"/>
  <c r="I459" i="13" s="1"/>
  <c r="G459" i="13"/>
  <c r="H459" i="13" s="1"/>
  <c r="K459" i="13"/>
  <c r="E460" i="13"/>
  <c r="F460" i="13"/>
  <c r="I460" i="13" s="1"/>
  <c r="M460" i="13" s="1"/>
  <c r="O460" i="13" s="1"/>
  <c r="G460" i="13"/>
  <c r="H460" i="13" s="1"/>
  <c r="K460" i="13"/>
  <c r="E461" i="13"/>
  <c r="F461" i="13"/>
  <c r="I461" i="13" s="1"/>
  <c r="G461" i="13"/>
  <c r="H461" i="13" s="1"/>
  <c r="K461" i="13"/>
  <c r="D462" i="13"/>
  <c r="E462" i="13" s="1"/>
  <c r="F462" i="13"/>
  <c r="I462" i="13" s="1"/>
  <c r="G462" i="13"/>
  <c r="H462" i="13" s="1"/>
  <c r="K462" i="13"/>
  <c r="D463" i="13"/>
  <c r="F463" i="13"/>
  <c r="I463" i="13" s="1"/>
  <c r="G463" i="13"/>
  <c r="H463" i="13" s="1"/>
  <c r="K463" i="13"/>
  <c r="D464" i="13"/>
  <c r="F464" i="13"/>
  <c r="I464" i="13" s="1"/>
  <c r="G464" i="13"/>
  <c r="H464" i="13" s="1"/>
  <c r="K464" i="13"/>
  <c r="D465" i="13"/>
  <c r="E465" i="13" s="1"/>
  <c r="F465" i="13"/>
  <c r="I465" i="13" s="1"/>
  <c r="G465" i="13"/>
  <c r="H465" i="13" s="1"/>
  <c r="K465" i="13"/>
  <c r="E466" i="13"/>
  <c r="F466" i="13"/>
  <c r="I466" i="13" s="1"/>
  <c r="M466" i="13" s="1"/>
  <c r="O466" i="13" s="1"/>
  <c r="G466" i="13"/>
  <c r="H466" i="13" s="1"/>
  <c r="K466" i="13"/>
  <c r="D467" i="13"/>
  <c r="E467" i="13" s="1"/>
  <c r="F467" i="13"/>
  <c r="I467" i="13" s="1"/>
  <c r="G467" i="13"/>
  <c r="H467" i="13" s="1"/>
  <c r="K467" i="13"/>
  <c r="D468" i="13"/>
  <c r="E468" i="13" s="1"/>
  <c r="F468" i="13"/>
  <c r="I468" i="13" s="1"/>
  <c r="G468" i="13"/>
  <c r="H468" i="13" s="1"/>
  <c r="K468" i="13"/>
  <c r="D469" i="13"/>
  <c r="E469" i="13" s="1"/>
  <c r="F469" i="13"/>
  <c r="I469" i="13" s="1"/>
  <c r="G469" i="13"/>
  <c r="H469" i="13" s="1"/>
  <c r="K469" i="13"/>
  <c r="D470" i="13"/>
  <c r="E470" i="13" s="1"/>
  <c r="F470" i="13"/>
  <c r="I470" i="13" s="1"/>
  <c r="G470" i="13"/>
  <c r="H470" i="13" s="1"/>
  <c r="K470" i="13"/>
  <c r="E471" i="13"/>
  <c r="F471" i="13"/>
  <c r="I471" i="13" s="1"/>
  <c r="G471" i="13"/>
  <c r="H471" i="13" s="1"/>
  <c r="K471" i="13"/>
  <c r="E472" i="13"/>
  <c r="F472" i="13"/>
  <c r="I472" i="13" s="1"/>
  <c r="G472" i="13"/>
  <c r="H472" i="13" s="1"/>
  <c r="K472" i="13"/>
  <c r="E473" i="13"/>
  <c r="F473" i="13"/>
  <c r="I473" i="13" s="1"/>
  <c r="G473" i="13"/>
  <c r="H473" i="13" s="1"/>
  <c r="K473" i="13"/>
  <c r="D474" i="13"/>
  <c r="E474" i="13" s="1"/>
  <c r="F474" i="13"/>
  <c r="I474" i="13" s="1"/>
  <c r="G474" i="13"/>
  <c r="H474" i="13" s="1"/>
  <c r="K474" i="13"/>
  <c r="E475" i="13"/>
  <c r="F475" i="13"/>
  <c r="I475" i="13" s="1"/>
  <c r="G475" i="13"/>
  <c r="H475" i="13" s="1"/>
  <c r="K475" i="13"/>
  <c r="D476" i="13"/>
  <c r="E476" i="13" s="1"/>
  <c r="F476" i="13"/>
  <c r="I476" i="13" s="1"/>
  <c r="G476" i="13"/>
  <c r="H476" i="13" s="1"/>
  <c r="K476" i="13"/>
  <c r="E477" i="13"/>
  <c r="F477" i="13"/>
  <c r="I477" i="13" s="1"/>
  <c r="M477" i="13" s="1"/>
  <c r="O477" i="13" s="1"/>
  <c r="G477" i="13"/>
  <c r="H477" i="13" s="1"/>
  <c r="K477" i="13"/>
  <c r="D478" i="13"/>
  <c r="E478" i="13" s="1"/>
  <c r="F478" i="13"/>
  <c r="I478" i="13" s="1"/>
  <c r="G478" i="13"/>
  <c r="H478" i="13" s="1"/>
  <c r="K478" i="13"/>
  <c r="F479" i="13"/>
  <c r="I479" i="13" s="1"/>
  <c r="G479" i="13"/>
  <c r="H479" i="13" s="1"/>
  <c r="K479" i="13"/>
  <c r="E480" i="13"/>
  <c r="F480" i="13"/>
  <c r="I480" i="13" s="1"/>
  <c r="M480" i="13" s="1"/>
  <c r="O480" i="13" s="1"/>
  <c r="G480" i="13"/>
  <c r="H480" i="13" s="1"/>
  <c r="K480" i="13"/>
  <c r="E481" i="13"/>
  <c r="F481" i="13"/>
  <c r="I481" i="13" s="1"/>
  <c r="G481" i="13"/>
  <c r="H481" i="13" s="1"/>
  <c r="K481" i="13"/>
  <c r="E482" i="13"/>
  <c r="F482" i="13"/>
  <c r="I482" i="13" s="1"/>
  <c r="G482" i="13"/>
  <c r="H482" i="13" s="1"/>
  <c r="K482" i="13"/>
  <c r="D483" i="13"/>
  <c r="E483" i="13" s="1"/>
  <c r="F483" i="13"/>
  <c r="I483" i="13" s="1"/>
  <c r="G483" i="13"/>
  <c r="H483" i="13" s="1"/>
  <c r="K483" i="13"/>
  <c r="D484" i="13"/>
  <c r="E484" i="13" s="1"/>
  <c r="F484" i="13"/>
  <c r="I484" i="13" s="1"/>
  <c r="G484" i="13"/>
  <c r="H484" i="13" s="1"/>
  <c r="K484" i="13"/>
  <c r="D485" i="13"/>
  <c r="E485" i="13" s="1"/>
  <c r="F485" i="13"/>
  <c r="I485" i="13" s="1"/>
  <c r="G485" i="13"/>
  <c r="H485" i="13" s="1"/>
  <c r="K485" i="13"/>
  <c r="D486" i="13"/>
  <c r="F486" i="13"/>
  <c r="I486" i="13" s="1"/>
  <c r="G486" i="13"/>
  <c r="H486" i="13" s="1"/>
  <c r="K486" i="13"/>
  <c r="D487" i="13"/>
  <c r="F487" i="13"/>
  <c r="I487" i="13" s="1"/>
  <c r="G487" i="13"/>
  <c r="H487" i="13" s="1"/>
  <c r="K487" i="13"/>
  <c r="D488" i="13"/>
  <c r="E488" i="13" s="1"/>
  <c r="F488" i="13"/>
  <c r="I488" i="13" s="1"/>
  <c r="G488" i="13"/>
  <c r="H488" i="13" s="1"/>
  <c r="K488" i="13"/>
  <c r="D489" i="13"/>
  <c r="E489" i="13" s="1"/>
  <c r="F489" i="13"/>
  <c r="I489" i="13" s="1"/>
  <c r="G489" i="13"/>
  <c r="H489" i="13" s="1"/>
  <c r="K489" i="13"/>
  <c r="D490" i="13"/>
  <c r="E490" i="13" s="1"/>
  <c r="F490" i="13"/>
  <c r="I490" i="13" s="1"/>
  <c r="G490" i="13"/>
  <c r="H490" i="13" s="1"/>
  <c r="K490" i="13"/>
  <c r="F491" i="13"/>
  <c r="I491" i="13" s="1"/>
  <c r="G491" i="13"/>
  <c r="H491" i="13" s="1"/>
  <c r="K491" i="13"/>
  <c r="E492" i="13"/>
  <c r="F492" i="13"/>
  <c r="I492" i="13" s="1"/>
  <c r="M492" i="13" s="1"/>
  <c r="O492" i="13" s="1"/>
  <c r="G492" i="13"/>
  <c r="H492" i="13" s="1"/>
  <c r="K492" i="13"/>
  <c r="E493" i="13"/>
  <c r="F493" i="13"/>
  <c r="I493" i="13" s="1"/>
  <c r="G493" i="13"/>
  <c r="H493" i="13" s="1"/>
  <c r="K493" i="13"/>
  <c r="E494" i="13"/>
  <c r="F494" i="13"/>
  <c r="I494" i="13" s="1"/>
  <c r="M494" i="13" s="1"/>
  <c r="O494" i="13" s="1"/>
  <c r="G494" i="13"/>
  <c r="H494" i="13" s="1"/>
  <c r="K494" i="13"/>
  <c r="F495" i="13"/>
  <c r="I495" i="13" s="1"/>
  <c r="G495" i="13"/>
  <c r="H495" i="13" s="1"/>
  <c r="K495" i="13"/>
  <c r="D496" i="13"/>
  <c r="E496" i="13" s="1"/>
  <c r="F496" i="13"/>
  <c r="I496" i="13" s="1"/>
  <c r="G496" i="13"/>
  <c r="H496" i="13" s="1"/>
  <c r="K496" i="13"/>
  <c r="D497" i="13"/>
  <c r="E497" i="13" s="1"/>
  <c r="F497" i="13"/>
  <c r="I497" i="13" s="1"/>
  <c r="G497" i="13"/>
  <c r="H497" i="13" s="1"/>
  <c r="K497" i="13"/>
  <c r="F498" i="13"/>
  <c r="I498" i="13" s="1"/>
  <c r="G498" i="13"/>
  <c r="H498" i="13" s="1"/>
  <c r="K498" i="13"/>
  <c r="D499" i="13"/>
  <c r="E499" i="13" s="1"/>
  <c r="F499" i="13"/>
  <c r="I499" i="13" s="1"/>
  <c r="G499" i="13"/>
  <c r="H499" i="13" s="1"/>
  <c r="K499" i="13"/>
  <c r="E500" i="13"/>
  <c r="F500" i="13"/>
  <c r="I500" i="13" s="1"/>
  <c r="G500" i="13"/>
  <c r="H500" i="13" s="1"/>
  <c r="K500" i="13"/>
  <c r="D501" i="13"/>
  <c r="E501" i="13" s="1"/>
  <c r="F501" i="13"/>
  <c r="I501" i="13" s="1"/>
  <c r="G501" i="13"/>
  <c r="H501" i="13" s="1"/>
  <c r="K501" i="13"/>
  <c r="E502" i="13"/>
  <c r="F502" i="13"/>
  <c r="I502" i="13" s="1"/>
  <c r="M502" i="13" s="1"/>
  <c r="O502" i="13" s="1"/>
  <c r="G502" i="13"/>
  <c r="H502" i="13" s="1"/>
  <c r="K502" i="13"/>
  <c r="F503" i="13"/>
  <c r="I503" i="13" s="1"/>
  <c r="G503" i="13"/>
  <c r="H503" i="13" s="1"/>
  <c r="K503" i="13"/>
  <c r="D504" i="13"/>
  <c r="E504" i="13" s="1"/>
  <c r="F504" i="13"/>
  <c r="I504" i="13" s="1"/>
  <c r="G504" i="13"/>
  <c r="H504" i="13" s="1"/>
  <c r="K504" i="13"/>
  <c r="D505" i="13"/>
  <c r="E505" i="13" s="1"/>
  <c r="F505" i="13"/>
  <c r="I505" i="13" s="1"/>
  <c r="G505" i="13"/>
  <c r="H505" i="13" s="1"/>
  <c r="K505" i="13"/>
  <c r="F506" i="13"/>
  <c r="I506" i="13" s="1"/>
  <c r="G506" i="13"/>
  <c r="H506" i="13" s="1"/>
  <c r="K506" i="13"/>
  <c r="D507" i="13"/>
  <c r="E507" i="13" s="1"/>
  <c r="F507" i="13"/>
  <c r="I507" i="13" s="1"/>
  <c r="G507" i="13"/>
  <c r="H507" i="13" s="1"/>
  <c r="K507" i="13"/>
  <c r="D508" i="13"/>
  <c r="E508" i="13" s="1"/>
  <c r="F508" i="13"/>
  <c r="I508" i="13" s="1"/>
  <c r="G508" i="13"/>
  <c r="H508" i="13" s="1"/>
  <c r="K508" i="13"/>
  <c r="D509" i="13"/>
  <c r="E509" i="13" s="1"/>
  <c r="F509" i="13"/>
  <c r="I509" i="13" s="1"/>
  <c r="G509" i="13"/>
  <c r="H509" i="13" s="1"/>
  <c r="K509" i="13"/>
  <c r="D510" i="13"/>
  <c r="E510" i="13" s="1"/>
  <c r="F510" i="13"/>
  <c r="I510" i="13" s="1"/>
  <c r="G510" i="13"/>
  <c r="H510" i="13" s="1"/>
  <c r="K510" i="13"/>
  <c r="F511" i="13"/>
  <c r="I511" i="13" s="1"/>
  <c r="G511" i="13"/>
  <c r="H511" i="13" s="1"/>
  <c r="K511" i="13"/>
  <c r="D512" i="13"/>
  <c r="E512" i="13" s="1"/>
  <c r="F512" i="13"/>
  <c r="I512" i="13" s="1"/>
  <c r="G512" i="13"/>
  <c r="H512" i="13" s="1"/>
  <c r="K512" i="13"/>
  <c r="D513" i="13"/>
  <c r="E513" i="13" s="1"/>
  <c r="F513" i="13"/>
  <c r="I513" i="13" s="1"/>
  <c r="G513" i="13"/>
  <c r="H513" i="13" s="1"/>
  <c r="K513" i="13"/>
  <c r="D514" i="13"/>
  <c r="F514" i="13"/>
  <c r="I514" i="13" s="1"/>
  <c r="G514" i="13"/>
  <c r="H514" i="13" s="1"/>
  <c r="K514" i="13"/>
  <c r="D515" i="13"/>
  <c r="E515" i="13" s="1"/>
  <c r="F515" i="13"/>
  <c r="I515" i="13" s="1"/>
  <c r="G515" i="13"/>
  <c r="H515" i="13" s="1"/>
  <c r="K515" i="13"/>
  <c r="D516" i="13"/>
  <c r="F516" i="13"/>
  <c r="I516" i="13" s="1"/>
  <c r="G516" i="13"/>
  <c r="H516" i="13" s="1"/>
  <c r="K516" i="13"/>
  <c r="D517" i="13"/>
  <c r="F517" i="13"/>
  <c r="I517" i="13" s="1"/>
  <c r="G517" i="13"/>
  <c r="H517" i="13" s="1"/>
  <c r="K517" i="13"/>
  <c r="D518" i="13"/>
  <c r="E518" i="13" s="1"/>
  <c r="F518" i="13"/>
  <c r="I518" i="13" s="1"/>
  <c r="G518" i="13"/>
  <c r="H518" i="13" s="1"/>
  <c r="K518" i="13"/>
  <c r="D519" i="13"/>
  <c r="F519" i="13"/>
  <c r="I519" i="13" s="1"/>
  <c r="G519" i="13"/>
  <c r="H519" i="13" s="1"/>
  <c r="K519" i="13"/>
  <c r="D520" i="13"/>
  <c r="E520" i="13" s="1"/>
  <c r="F520" i="13"/>
  <c r="I520" i="13" s="1"/>
  <c r="G520" i="13"/>
  <c r="H520" i="13" s="1"/>
  <c r="K520" i="13"/>
  <c r="D521" i="13"/>
  <c r="E521" i="13" s="1"/>
  <c r="F521" i="13"/>
  <c r="I521" i="13" s="1"/>
  <c r="G521" i="13"/>
  <c r="H521" i="13" s="1"/>
  <c r="K521" i="13"/>
  <c r="D522" i="13"/>
  <c r="E522" i="13" s="1"/>
  <c r="F522" i="13"/>
  <c r="I522" i="13" s="1"/>
  <c r="G522" i="13"/>
  <c r="H522" i="13" s="1"/>
  <c r="K522" i="13"/>
  <c r="D523" i="13"/>
  <c r="F523" i="13"/>
  <c r="I523" i="13" s="1"/>
  <c r="G523" i="13"/>
  <c r="H523" i="13" s="1"/>
  <c r="K523" i="13"/>
  <c r="D524" i="13"/>
  <c r="E524" i="13" s="1"/>
  <c r="F524" i="13"/>
  <c r="I524" i="13" s="1"/>
  <c r="G524" i="13"/>
  <c r="H524" i="13" s="1"/>
  <c r="K524" i="13"/>
  <c r="D525" i="13"/>
  <c r="E525" i="13" s="1"/>
  <c r="F525" i="13"/>
  <c r="I525" i="13" s="1"/>
  <c r="G525" i="13"/>
  <c r="H525" i="13" s="1"/>
  <c r="K525" i="13"/>
  <c r="D526" i="13"/>
  <c r="E526" i="13" s="1"/>
  <c r="F526" i="13"/>
  <c r="I526" i="13" s="1"/>
  <c r="G526" i="13"/>
  <c r="H526" i="13" s="1"/>
  <c r="K526" i="13"/>
  <c r="D527" i="13"/>
  <c r="E527" i="13" s="1"/>
  <c r="F527" i="13"/>
  <c r="I527" i="13" s="1"/>
  <c r="G527" i="13"/>
  <c r="H527" i="13" s="1"/>
  <c r="K527" i="13"/>
  <c r="D528" i="13"/>
  <c r="E528" i="13" s="1"/>
  <c r="F528" i="13"/>
  <c r="I528" i="13" s="1"/>
  <c r="G528" i="13"/>
  <c r="H528" i="13" s="1"/>
  <c r="K528" i="13"/>
  <c r="D529" i="13"/>
  <c r="E529" i="13" s="1"/>
  <c r="F529" i="13"/>
  <c r="I529" i="13" s="1"/>
  <c r="G529" i="13"/>
  <c r="H529" i="13" s="1"/>
  <c r="K529" i="13"/>
  <c r="D530" i="13"/>
  <c r="F530" i="13"/>
  <c r="I530" i="13" s="1"/>
  <c r="G530" i="13"/>
  <c r="H530" i="13" s="1"/>
  <c r="K530" i="13"/>
  <c r="D531" i="13"/>
  <c r="E531" i="13" s="1"/>
  <c r="F531" i="13"/>
  <c r="I531" i="13" s="1"/>
  <c r="G531" i="13"/>
  <c r="H531" i="13" s="1"/>
  <c r="K531" i="13"/>
  <c r="F532" i="13"/>
  <c r="I532" i="13" s="1"/>
  <c r="G532" i="13"/>
  <c r="H532" i="13" s="1"/>
  <c r="K532" i="13"/>
  <c r="E533" i="13"/>
  <c r="F533" i="13"/>
  <c r="I533" i="13" s="1"/>
  <c r="G533" i="13"/>
  <c r="H533" i="13" s="1"/>
  <c r="K533" i="13"/>
  <c r="D534" i="13"/>
  <c r="E534" i="13" s="1"/>
  <c r="F534" i="13"/>
  <c r="I534" i="13" s="1"/>
  <c r="G534" i="13"/>
  <c r="H534" i="13" s="1"/>
  <c r="K534" i="13"/>
  <c r="E535" i="13"/>
  <c r="F535" i="13"/>
  <c r="I535" i="13" s="1"/>
  <c r="G535" i="13"/>
  <c r="H535" i="13" s="1"/>
  <c r="K535" i="13"/>
  <c r="E536" i="13"/>
  <c r="F536" i="13"/>
  <c r="I536" i="13" s="1"/>
  <c r="M536" i="13" s="1"/>
  <c r="O536" i="13" s="1"/>
  <c r="G536" i="13"/>
  <c r="H536" i="13" s="1"/>
  <c r="K536" i="13"/>
  <c r="E537" i="13"/>
  <c r="F537" i="13"/>
  <c r="I537" i="13" s="1"/>
  <c r="G537" i="13"/>
  <c r="H537" i="13" s="1"/>
  <c r="K537" i="13"/>
  <c r="D538" i="13"/>
  <c r="F538" i="13"/>
  <c r="I538" i="13" s="1"/>
  <c r="G538" i="13"/>
  <c r="H538" i="13" s="1"/>
  <c r="K538" i="13"/>
  <c r="D539" i="13"/>
  <c r="E539" i="13" s="1"/>
  <c r="F539" i="13"/>
  <c r="I539" i="13" s="1"/>
  <c r="G539" i="13"/>
  <c r="H539" i="13" s="1"/>
  <c r="K539" i="13"/>
  <c r="E540" i="13"/>
  <c r="F540" i="13"/>
  <c r="I540" i="13" s="1"/>
  <c r="G540" i="13"/>
  <c r="H540" i="13" s="1"/>
  <c r="K540" i="13"/>
  <c r="E541" i="13"/>
  <c r="F541" i="13"/>
  <c r="I541" i="13" s="1"/>
  <c r="M541" i="13" s="1"/>
  <c r="O541" i="13" s="1"/>
  <c r="G541" i="13"/>
  <c r="H541" i="13" s="1"/>
  <c r="K541" i="13"/>
  <c r="F542" i="13"/>
  <c r="I542" i="13" s="1"/>
  <c r="G542" i="13"/>
  <c r="H542" i="13" s="1"/>
  <c r="K542" i="13"/>
  <c r="F543" i="13"/>
  <c r="I543" i="13" s="1"/>
  <c r="G543" i="13"/>
  <c r="H543" i="13" s="1"/>
  <c r="K543" i="13"/>
  <c r="D544" i="13"/>
  <c r="E544" i="13" s="1"/>
  <c r="F544" i="13"/>
  <c r="I544" i="13" s="1"/>
  <c r="G544" i="13"/>
  <c r="H544" i="13" s="1"/>
  <c r="K544" i="13"/>
  <c r="D545" i="13"/>
  <c r="E545" i="13" s="1"/>
  <c r="F545" i="13"/>
  <c r="I545" i="13" s="1"/>
  <c r="G545" i="13"/>
  <c r="H545" i="13" s="1"/>
  <c r="K545" i="13"/>
  <c r="D546" i="13"/>
  <c r="E546" i="13" s="1"/>
  <c r="F546" i="13"/>
  <c r="I546" i="13" s="1"/>
  <c r="G546" i="13"/>
  <c r="H546" i="13" s="1"/>
  <c r="K546" i="13"/>
  <c r="D547" i="13"/>
  <c r="F547" i="13"/>
  <c r="I547" i="13" s="1"/>
  <c r="G547" i="13"/>
  <c r="H547" i="13" s="1"/>
  <c r="K547" i="13"/>
  <c r="D548" i="13"/>
  <c r="E548" i="13" s="1"/>
  <c r="F548" i="13"/>
  <c r="I548" i="13" s="1"/>
  <c r="G548" i="13"/>
  <c r="H548" i="13" s="1"/>
  <c r="K548" i="13"/>
  <c r="D549" i="13"/>
  <c r="E549" i="13" s="1"/>
  <c r="F549" i="13"/>
  <c r="I549" i="13" s="1"/>
  <c r="G549" i="13"/>
  <c r="H549" i="13" s="1"/>
  <c r="K549" i="13"/>
  <c r="D550" i="13"/>
  <c r="F550" i="13"/>
  <c r="I550" i="13" s="1"/>
  <c r="G550" i="13"/>
  <c r="H550" i="13" s="1"/>
  <c r="K550" i="13"/>
  <c r="D551" i="13"/>
  <c r="E551" i="13" s="1"/>
  <c r="F551" i="13"/>
  <c r="I551" i="13" s="1"/>
  <c r="G551" i="13"/>
  <c r="H551" i="13" s="1"/>
  <c r="K551" i="13"/>
  <c r="D552" i="13"/>
  <c r="E552" i="13" s="1"/>
  <c r="F552" i="13"/>
  <c r="I552" i="13" s="1"/>
  <c r="G552" i="13"/>
  <c r="H552" i="13" s="1"/>
  <c r="K552" i="13"/>
  <c r="D553" i="13"/>
  <c r="E553" i="13" s="1"/>
  <c r="F553" i="13"/>
  <c r="I553" i="13" s="1"/>
  <c r="G553" i="13"/>
  <c r="H553" i="13" s="1"/>
  <c r="K553" i="13"/>
  <c r="D554" i="13"/>
  <c r="E554" i="13" s="1"/>
  <c r="F554" i="13"/>
  <c r="I554" i="13" s="1"/>
  <c r="G554" i="13"/>
  <c r="H554" i="13" s="1"/>
  <c r="K554" i="13"/>
  <c r="D555" i="13"/>
  <c r="E555" i="13" s="1"/>
  <c r="F555" i="13"/>
  <c r="I555" i="13" s="1"/>
  <c r="G555" i="13"/>
  <c r="H555" i="13" s="1"/>
  <c r="K555" i="13"/>
  <c r="D556" i="13"/>
  <c r="F556" i="13"/>
  <c r="I556" i="13" s="1"/>
  <c r="G556" i="13"/>
  <c r="H556" i="13" s="1"/>
  <c r="K556" i="13"/>
  <c r="D557" i="13"/>
  <c r="E557" i="13" s="1"/>
  <c r="F557" i="13"/>
  <c r="I557" i="13" s="1"/>
  <c r="G557" i="13"/>
  <c r="H557" i="13" s="1"/>
  <c r="K557" i="13"/>
  <c r="F558" i="13"/>
  <c r="I558" i="13" s="1"/>
  <c r="G558" i="13"/>
  <c r="H558" i="13" s="1"/>
  <c r="K558" i="13"/>
  <c r="E559" i="13"/>
  <c r="F559" i="13"/>
  <c r="I559" i="13" s="1"/>
  <c r="M559" i="13" s="1"/>
  <c r="O559" i="13" s="1"/>
  <c r="G559" i="13"/>
  <c r="H559" i="13" s="1"/>
  <c r="K559" i="13"/>
  <c r="D560" i="13"/>
  <c r="E560" i="13" s="1"/>
  <c r="F560" i="13"/>
  <c r="I560" i="13" s="1"/>
  <c r="G560" i="13"/>
  <c r="H560" i="13" s="1"/>
  <c r="K560" i="13"/>
  <c r="D561" i="13"/>
  <c r="E561" i="13" s="1"/>
  <c r="F561" i="13"/>
  <c r="I561" i="13" s="1"/>
  <c r="G561" i="13"/>
  <c r="H561" i="13" s="1"/>
  <c r="K561" i="13"/>
  <c r="D562" i="13"/>
  <c r="E562" i="13" s="1"/>
  <c r="F562" i="13"/>
  <c r="I562" i="13" s="1"/>
  <c r="G562" i="13"/>
  <c r="H562" i="13" s="1"/>
  <c r="K562" i="13"/>
  <c r="E563" i="13"/>
  <c r="F563" i="13"/>
  <c r="I563" i="13" s="1"/>
  <c r="G563" i="13"/>
  <c r="H563" i="13" s="1"/>
  <c r="K563" i="13"/>
  <c r="D564" i="13"/>
  <c r="F564" i="13"/>
  <c r="I564" i="13" s="1"/>
  <c r="G564" i="13"/>
  <c r="H564" i="13" s="1"/>
  <c r="K564" i="13"/>
  <c r="D565" i="13"/>
  <c r="F565" i="13"/>
  <c r="I565" i="13" s="1"/>
  <c r="G565" i="13"/>
  <c r="H565" i="13" s="1"/>
  <c r="K565" i="13"/>
  <c r="D566" i="13"/>
  <c r="E566" i="13" s="1"/>
  <c r="F566" i="13"/>
  <c r="I566" i="13" s="1"/>
  <c r="G566" i="13"/>
  <c r="H566" i="13" s="1"/>
  <c r="K566" i="13"/>
  <c r="D567" i="13"/>
  <c r="E567" i="13" s="1"/>
  <c r="F567" i="13"/>
  <c r="I567" i="13" s="1"/>
  <c r="G567" i="13"/>
  <c r="H567" i="13" s="1"/>
  <c r="K567" i="13"/>
  <c r="D568" i="13"/>
  <c r="E568" i="13" s="1"/>
  <c r="F568" i="13"/>
  <c r="I568" i="13" s="1"/>
  <c r="G568" i="13"/>
  <c r="H568" i="13" s="1"/>
  <c r="K568" i="13"/>
  <c r="D569" i="13"/>
  <c r="F569" i="13"/>
  <c r="I569" i="13" s="1"/>
  <c r="G569" i="13"/>
  <c r="H569" i="13" s="1"/>
  <c r="K569" i="13"/>
  <c r="F570" i="13"/>
  <c r="I570" i="13" s="1"/>
  <c r="G570" i="13"/>
  <c r="H570" i="13" s="1"/>
  <c r="K570" i="13"/>
  <c r="D571" i="13"/>
  <c r="E571" i="13" s="1"/>
  <c r="F571" i="13"/>
  <c r="I571" i="13" s="1"/>
  <c r="G571" i="13"/>
  <c r="H571" i="13" s="1"/>
  <c r="K571" i="13"/>
  <c r="D572" i="13"/>
  <c r="F572" i="13"/>
  <c r="I572" i="13" s="1"/>
  <c r="G572" i="13"/>
  <c r="H572" i="13" s="1"/>
  <c r="K572" i="13"/>
  <c r="D573" i="13"/>
  <c r="E573" i="13" s="1"/>
  <c r="F573" i="13"/>
  <c r="I573" i="13" s="1"/>
  <c r="G573" i="13"/>
  <c r="H573" i="13" s="1"/>
  <c r="K573" i="13"/>
  <c r="D574" i="13"/>
  <c r="E574" i="13" s="1"/>
  <c r="F574" i="13"/>
  <c r="I574" i="13" s="1"/>
  <c r="G574" i="13"/>
  <c r="H574" i="13" s="1"/>
  <c r="K574" i="13"/>
  <c r="E575" i="13"/>
  <c r="F575" i="13"/>
  <c r="I575" i="13" s="1"/>
  <c r="G575" i="13"/>
  <c r="H575" i="13" s="1"/>
  <c r="K575" i="13"/>
  <c r="D576" i="13"/>
  <c r="F576" i="13"/>
  <c r="I576" i="13" s="1"/>
  <c r="G576" i="13"/>
  <c r="H576" i="13" s="1"/>
  <c r="K576" i="13"/>
  <c r="E577" i="13"/>
  <c r="F577" i="13"/>
  <c r="I577" i="13" s="1"/>
  <c r="G577" i="13"/>
  <c r="H577" i="13" s="1"/>
  <c r="K577" i="13"/>
  <c r="D578" i="13"/>
  <c r="E578" i="13" s="1"/>
  <c r="F578" i="13"/>
  <c r="I578" i="13" s="1"/>
  <c r="G578" i="13"/>
  <c r="H578" i="13" s="1"/>
  <c r="K578" i="13"/>
  <c r="E579" i="13"/>
  <c r="F579" i="13"/>
  <c r="I579" i="13" s="1"/>
  <c r="G579" i="13"/>
  <c r="H579" i="13" s="1"/>
  <c r="K579" i="13"/>
  <c r="E580" i="13"/>
  <c r="F580" i="13"/>
  <c r="I580" i="13" s="1"/>
  <c r="M580" i="13" s="1"/>
  <c r="O580" i="13" s="1"/>
  <c r="G580" i="13"/>
  <c r="H580" i="13" s="1"/>
  <c r="K580" i="13"/>
  <c r="D581" i="13"/>
  <c r="E581" i="13" s="1"/>
  <c r="F581" i="13"/>
  <c r="I581" i="13" s="1"/>
  <c r="G581" i="13"/>
  <c r="H581" i="13" s="1"/>
  <c r="K581" i="13"/>
  <c r="D582" i="13"/>
  <c r="F582" i="13"/>
  <c r="I582" i="13" s="1"/>
  <c r="G582" i="13"/>
  <c r="H582" i="13" s="1"/>
  <c r="K582" i="13"/>
  <c r="D583" i="13"/>
  <c r="E583" i="13" s="1"/>
  <c r="F583" i="13"/>
  <c r="I583" i="13" s="1"/>
  <c r="G583" i="13"/>
  <c r="H583" i="13" s="1"/>
  <c r="K583" i="13"/>
  <c r="F584" i="13"/>
  <c r="I584" i="13" s="1"/>
  <c r="G584" i="13"/>
  <c r="H584" i="13" s="1"/>
  <c r="K584" i="13"/>
  <c r="D585" i="13"/>
  <c r="E585" i="13" s="1"/>
  <c r="F585" i="13"/>
  <c r="I585" i="13" s="1"/>
  <c r="G585" i="13"/>
  <c r="H585" i="13" s="1"/>
  <c r="K585" i="13"/>
  <c r="D586" i="13"/>
  <c r="E586" i="13" s="1"/>
  <c r="F586" i="13"/>
  <c r="I586" i="13" s="1"/>
  <c r="G586" i="13"/>
  <c r="H586" i="13" s="1"/>
  <c r="K586" i="13"/>
  <c r="D587" i="13"/>
  <c r="F587" i="13"/>
  <c r="I587" i="13" s="1"/>
  <c r="G587" i="13"/>
  <c r="H587" i="13" s="1"/>
  <c r="K587" i="13"/>
  <c r="D588" i="13"/>
  <c r="F588" i="13"/>
  <c r="I588" i="13" s="1"/>
  <c r="G588" i="13"/>
  <c r="H588" i="13" s="1"/>
  <c r="K588" i="13"/>
  <c r="D589" i="13"/>
  <c r="E589" i="13" s="1"/>
  <c r="F589" i="13"/>
  <c r="I589" i="13" s="1"/>
  <c r="G589" i="13"/>
  <c r="H589" i="13" s="1"/>
  <c r="K589" i="13"/>
  <c r="D590" i="13"/>
  <c r="E590" i="13" s="1"/>
  <c r="F590" i="13"/>
  <c r="I590" i="13" s="1"/>
  <c r="G590" i="13"/>
  <c r="H590" i="13" s="1"/>
  <c r="K590" i="13"/>
  <c r="D591" i="13"/>
  <c r="E591" i="13" s="1"/>
  <c r="F591" i="13"/>
  <c r="I591" i="13" s="1"/>
  <c r="G591" i="13"/>
  <c r="H591" i="13" s="1"/>
  <c r="K591" i="13"/>
  <c r="D592" i="13"/>
  <c r="F592" i="13"/>
  <c r="I592" i="13" s="1"/>
  <c r="G592" i="13"/>
  <c r="H592" i="13" s="1"/>
  <c r="K592" i="13"/>
  <c r="E593" i="13"/>
  <c r="F593" i="13"/>
  <c r="I593" i="13" s="1"/>
  <c r="G593" i="13"/>
  <c r="H593" i="13" s="1"/>
  <c r="K593" i="13"/>
  <c r="D594" i="13"/>
  <c r="E594" i="13" s="1"/>
  <c r="F594" i="13"/>
  <c r="I594" i="13" s="1"/>
  <c r="G594" i="13"/>
  <c r="H594" i="13" s="1"/>
  <c r="K594" i="13"/>
  <c r="D595" i="13"/>
  <c r="E595" i="13" s="1"/>
  <c r="F595" i="13"/>
  <c r="I595" i="13" s="1"/>
  <c r="G595" i="13"/>
  <c r="H595" i="13" s="1"/>
  <c r="K595" i="13"/>
  <c r="D596" i="13"/>
  <c r="F596" i="13"/>
  <c r="I596" i="13" s="1"/>
  <c r="G596" i="13"/>
  <c r="H596" i="13" s="1"/>
  <c r="K596" i="13"/>
  <c r="D597" i="13"/>
  <c r="E597" i="13" s="1"/>
  <c r="F597" i="13"/>
  <c r="I597" i="13" s="1"/>
  <c r="G597" i="13"/>
  <c r="H597" i="13" s="1"/>
  <c r="K597" i="13"/>
  <c r="D598" i="13"/>
  <c r="E598" i="13" s="1"/>
  <c r="F598" i="13"/>
  <c r="I598" i="13" s="1"/>
  <c r="G598" i="13"/>
  <c r="H598" i="13" s="1"/>
  <c r="K598" i="13"/>
  <c r="D599" i="13"/>
  <c r="E599" i="13" s="1"/>
  <c r="F599" i="13"/>
  <c r="I599" i="13" s="1"/>
  <c r="G599" i="13"/>
  <c r="H599" i="13" s="1"/>
  <c r="K599" i="13"/>
  <c r="D600" i="13"/>
  <c r="F600" i="13"/>
  <c r="I600" i="13" s="1"/>
  <c r="G600" i="13"/>
  <c r="H600" i="13" s="1"/>
  <c r="K600" i="13"/>
  <c r="D601" i="13"/>
  <c r="E601" i="13" s="1"/>
  <c r="F601" i="13"/>
  <c r="I601" i="13" s="1"/>
  <c r="G601" i="13"/>
  <c r="H601" i="13" s="1"/>
  <c r="K601" i="13"/>
  <c r="D602" i="13"/>
  <c r="E602" i="13" s="1"/>
  <c r="F602" i="13"/>
  <c r="I602" i="13" s="1"/>
  <c r="G602" i="13"/>
  <c r="H602" i="13" s="1"/>
  <c r="K602" i="13"/>
  <c r="D603" i="13"/>
  <c r="E603" i="13" s="1"/>
  <c r="F603" i="13"/>
  <c r="I603" i="13" s="1"/>
  <c r="G603" i="13"/>
  <c r="H603" i="13" s="1"/>
  <c r="K603" i="13"/>
  <c r="D604" i="13"/>
  <c r="F604" i="13"/>
  <c r="I604" i="13" s="1"/>
  <c r="G604" i="13"/>
  <c r="H604" i="13" s="1"/>
  <c r="K604" i="13"/>
  <c r="D605" i="13"/>
  <c r="F605" i="13"/>
  <c r="I605" i="13" s="1"/>
  <c r="G605" i="13"/>
  <c r="H605" i="13" s="1"/>
  <c r="K605" i="13"/>
  <c r="D606" i="13"/>
  <c r="E606" i="13" s="1"/>
  <c r="F606" i="13"/>
  <c r="I606" i="13" s="1"/>
  <c r="G606" i="13"/>
  <c r="H606" i="13" s="1"/>
  <c r="K606" i="13"/>
  <c r="D607" i="13"/>
  <c r="E607" i="13" s="1"/>
  <c r="F607" i="13"/>
  <c r="I607" i="13" s="1"/>
  <c r="G607" i="13"/>
  <c r="H607" i="13" s="1"/>
  <c r="K607" i="13"/>
  <c r="D608" i="13"/>
  <c r="F608" i="13"/>
  <c r="I608" i="13" s="1"/>
  <c r="G608" i="13"/>
  <c r="H608" i="13" s="1"/>
  <c r="K608" i="13"/>
  <c r="D609" i="13"/>
  <c r="E609" i="13" s="1"/>
  <c r="F609" i="13"/>
  <c r="I609" i="13" s="1"/>
  <c r="G609" i="13"/>
  <c r="H609" i="13" s="1"/>
  <c r="K609" i="13"/>
  <c r="D610" i="13"/>
  <c r="E610" i="13" s="1"/>
  <c r="F610" i="13"/>
  <c r="I610" i="13" s="1"/>
  <c r="G610" i="13"/>
  <c r="H610" i="13" s="1"/>
  <c r="K610" i="13"/>
  <c r="D611" i="13"/>
  <c r="E611" i="13" s="1"/>
  <c r="F611" i="13"/>
  <c r="I611" i="13" s="1"/>
  <c r="G611" i="13"/>
  <c r="H611" i="13" s="1"/>
  <c r="K611" i="13"/>
  <c r="D612" i="13"/>
  <c r="F612" i="13"/>
  <c r="I612" i="13" s="1"/>
  <c r="G612" i="13"/>
  <c r="H612" i="13" s="1"/>
  <c r="K612" i="13"/>
  <c r="D613" i="13"/>
  <c r="F613" i="13"/>
  <c r="I613" i="13" s="1"/>
  <c r="G613" i="13"/>
  <c r="H613" i="13" s="1"/>
  <c r="K613" i="13"/>
  <c r="D614" i="13"/>
  <c r="E614" i="13" s="1"/>
  <c r="F614" i="13"/>
  <c r="I614" i="13" s="1"/>
  <c r="G614" i="13"/>
  <c r="H614" i="13" s="1"/>
  <c r="K614" i="13"/>
  <c r="E615" i="13"/>
  <c r="F615" i="13"/>
  <c r="I615" i="13" s="1"/>
  <c r="G615" i="13"/>
  <c r="H615" i="13" s="1"/>
  <c r="K615" i="13"/>
  <c r="D616" i="13"/>
  <c r="F616" i="13"/>
  <c r="I616" i="13" s="1"/>
  <c r="G616" i="13"/>
  <c r="H616" i="13" s="1"/>
  <c r="K616" i="13"/>
  <c r="E617" i="13"/>
  <c r="F617" i="13"/>
  <c r="I617" i="13" s="1"/>
  <c r="G617" i="13"/>
  <c r="H617" i="13" s="1"/>
  <c r="K617" i="13"/>
  <c r="D618" i="13"/>
  <c r="E618" i="13" s="1"/>
  <c r="F618" i="13"/>
  <c r="I618" i="13" s="1"/>
  <c r="G618" i="13"/>
  <c r="H618" i="13" s="1"/>
  <c r="K618" i="13"/>
  <c r="D619" i="13"/>
  <c r="E619" i="13" s="1"/>
  <c r="F619" i="13"/>
  <c r="I619" i="13" s="1"/>
  <c r="G619" i="13"/>
  <c r="H619" i="13" s="1"/>
  <c r="K619" i="13"/>
  <c r="D620" i="13"/>
  <c r="F620" i="13"/>
  <c r="I620" i="13" s="1"/>
  <c r="G620" i="13"/>
  <c r="H620" i="13" s="1"/>
  <c r="K620" i="13"/>
  <c r="D621" i="13"/>
  <c r="F621" i="13"/>
  <c r="I621" i="13" s="1"/>
  <c r="G621" i="13"/>
  <c r="H621" i="13" s="1"/>
  <c r="K621" i="13"/>
  <c r="E622" i="13"/>
  <c r="F622" i="13"/>
  <c r="I622" i="13" s="1"/>
  <c r="G622" i="13"/>
  <c r="H622" i="13" s="1"/>
  <c r="K622" i="13"/>
  <c r="D623" i="13"/>
  <c r="E623" i="13" s="1"/>
  <c r="F623" i="13"/>
  <c r="I623" i="13" s="1"/>
  <c r="G623" i="13"/>
  <c r="H623" i="13" s="1"/>
  <c r="K623" i="13"/>
  <c r="D624" i="13"/>
  <c r="F624" i="13"/>
  <c r="I624" i="13" s="1"/>
  <c r="G624" i="13"/>
  <c r="H624" i="13" s="1"/>
  <c r="K624" i="13"/>
  <c r="D625" i="13"/>
  <c r="E625" i="13" s="1"/>
  <c r="F625" i="13"/>
  <c r="I625" i="13" s="1"/>
  <c r="G625" i="13"/>
  <c r="H625" i="13" s="1"/>
  <c r="K625" i="13"/>
  <c r="D626" i="13"/>
  <c r="F626" i="13"/>
  <c r="I626" i="13" s="1"/>
  <c r="G626" i="13"/>
  <c r="H626" i="13" s="1"/>
  <c r="K626" i="13"/>
  <c r="D627" i="13"/>
  <c r="F627" i="13"/>
  <c r="I627" i="13" s="1"/>
  <c r="G627" i="13"/>
  <c r="H627" i="13" s="1"/>
  <c r="K627" i="13"/>
  <c r="D628" i="13"/>
  <c r="E628" i="13" s="1"/>
  <c r="F628" i="13"/>
  <c r="I628" i="13" s="1"/>
  <c r="G628" i="13"/>
  <c r="H628" i="13" s="1"/>
  <c r="K628" i="13"/>
  <c r="D629" i="13"/>
  <c r="E629" i="13" s="1"/>
  <c r="F629" i="13"/>
  <c r="I629" i="13" s="1"/>
  <c r="G629" i="13"/>
  <c r="H629" i="13" s="1"/>
  <c r="K629" i="13"/>
  <c r="D630" i="13"/>
  <c r="E630" i="13" s="1"/>
  <c r="F630" i="13"/>
  <c r="I630" i="13" s="1"/>
  <c r="G630" i="13"/>
  <c r="H630" i="13" s="1"/>
  <c r="K630" i="13"/>
  <c r="D631" i="13"/>
  <c r="F631" i="13"/>
  <c r="I631" i="13" s="1"/>
  <c r="G631" i="13"/>
  <c r="H631" i="13" s="1"/>
  <c r="K631" i="13"/>
  <c r="D632" i="13"/>
  <c r="F632" i="13"/>
  <c r="I632" i="13" s="1"/>
  <c r="G632" i="13"/>
  <c r="H632" i="13" s="1"/>
  <c r="K632" i="13"/>
  <c r="D633" i="13"/>
  <c r="E633" i="13" s="1"/>
  <c r="F633" i="13"/>
  <c r="I633" i="13" s="1"/>
  <c r="G633" i="13"/>
  <c r="H633" i="13" s="1"/>
  <c r="K633" i="13"/>
  <c r="D634" i="13"/>
  <c r="E634" i="13" s="1"/>
  <c r="F634" i="13"/>
  <c r="I634" i="13" s="1"/>
  <c r="G634" i="13"/>
  <c r="H634" i="13" s="1"/>
  <c r="K634" i="13"/>
  <c r="D635" i="13"/>
  <c r="F635" i="13"/>
  <c r="I635" i="13" s="1"/>
  <c r="G635" i="13"/>
  <c r="H635" i="13" s="1"/>
  <c r="K635" i="13"/>
  <c r="D636" i="13"/>
  <c r="F636" i="13"/>
  <c r="I636" i="13" s="1"/>
  <c r="G636" i="13"/>
  <c r="H636" i="13" s="1"/>
  <c r="K636" i="13"/>
  <c r="D637" i="13"/>
  <c r="F637" i="13"/>
  <c r="I637" i="13" s="1"/>
  <c r="G637" i="13"/>
  <c r="H637" i="13" s="1"/>
  <c r="K637" i="13"/>
  <c r="D638" i="13"/>
  <c r="E638" i="13" s="1"/>
  <c r="F638" i="13"/>
  <c r="I638" i="13" s="1"/>
  <c r="G638" i="13"/>
  <c r="H638" i="13" s="1"/>
  <c r="K638" i="13"/>
  <c r="D639" i="13"/>
  <c r="E639" i="13" s="1"/>
  <c r="F639" i="13"/>
  <c r="I639" i="13" s="1"/>
  <c r="G639" i="13"/>
  <c r="H639" i="13" s="1"/>
  <c r="K639" i="13"/>
  <c r="D640" i="13"/>
  <c r="E640" i="13" s="1"/>
  <c r="F640" i="13"/>
  <c r="I640" i="13" s="1"/>
  <c r="G640" i="13"/>
  <c r="H640" i="13" s="1"/>
  <c r="K640" i="13"/>
  <c r="D641" i="13"/>
  <c r="E641" i="13" s="1"/>
  <c r="F641" i="13"/>
  <c r="I641" i="13" s="1"/>
  <c r="G641" i="13"/>
  <c r="H641" i="13" s="1"/>
  <c r="K641" i="13"/>
  <c r="D642" i="13"/>
  <c r="E642" i="13" s="1"/>
  <c r="F642" i="13"/>
  <c r="I642" i="13" s="1"/>
  <c r="G642" i="13"/>
  <c r="H642" i="13" s="1"/>
  <c r="K642" i="13"/>
  <c r="F643" i="13"/>
  <c r="I643" i="13" s="1"/>
  <c r="G643" i="13"/>
  <c r="H643" i="13" s="1"/>
  <c r="K643" i="13"/>
  <c r="E644" i="13"/>
  <c r="F644" i="13"/>
  <c r="I644" i="13" s="1"/>
  <c r="G644" i="13"/>
  <c r="H644" i="13" s="1"/>
  <c r="K644" i="13"/>
  <c r="D645" i="13"/>
  <c r="E645" i="13" s="1"/>
  <c r="F645" i="13"/>
  <c r="I645" i="13" s="1"/>
  <c r="G645" i="13"/>
  <c r="H645" i="13" s="1"/>
  <c r="K645" i="13"/>
  <c r="D646" i="13"/>
  <c r="E646" i="13" s="1"/>
  <c r="F646" i="13"/>
  <c r="I646" i="13" s="1"/>
  <c r="G646" i="13"/>
  <c r="H646" i="13" s="1"/>
  <c r="K646" i="13"/>
  <c r="D647" i="13"/>
  <c r="E647" i="13" s="1"/>
  <c r="F647" i="13"/>
  <c r="I647" i="13" s="1"/>
  <c r="G647" i="13"/>
  <c r="H647" i="13" s="1"/>
  <c r="K647" i="13"/>
  <c r="D648" i="13"/>
  <c r="F648" i="13"/>
  <c r="I648" i="13" s="1"/>
  <c r="G648" i="13"/>
  <c r="H648" i="13" s="1"/>
  <c r="K648" i="13"/>
  <c r="D649" i="13"/>
  <c r="E649" i="13" s="1"/>
  <c r="F649" i="13"/>
  <c r="I649" i="13" s="1"/>
  <c r="G649" i="13"/>
  <c r="H649" i="13" s="1"/>
  <c r="K649" i="13"/>
  <c r="D650" i="13"/>
  <c r="E650" i="13" s="1"/>
  <c r="F650" i="13"/>
  <c r="I650" i="13" s="1"/>
  <c r="G650" i="13"/>
  <c r="H650" i="13" s="1"/>
  <c r="K650" i="13"/>
  <c r="D651" i="13"/>
  <c r="F651" i="13"/>
  <c r="I651" i="13" s="1"/>
  <c r="G651" i="13"/>
  <c r="H651" i="13" s="1"/>
  <c r="K651" i="13"/>
  <c r="D652" i="13"/>
  <c r="E652" i="13" s="1"/>
  <c r="F652" i="13"/>
  <c r="I652" i="13" s="1"/>
  <c r="G652" i="13"/>
  <c r="H652" i="13" s="1"/>
  <c r="K652" i="13"/>
  <c r="D653" i="13"/>
  <c r="E653" i="13" s="1"/>
  <c r="F653" i="13"/>
  <c r="I653" i="13" s="1"/>
  <c r="G653" i="13"/>
  <c r="H653" i="13" s="1"/>
  <c r="K653" i="13"/>
  <c r="D654" i="13"/>
  <c r="E654" i="13" s="1"/>
  <c r="F654" i="13"/>
  <c r="I654" i="13" s="1"/>
  <c r="G654" i="13"/>
  <c r="H654" i="13" s="1"/>
  <c r="K654" i="13"/>
  <c r="D655" i="13"/>
  <c r="E655" i="13" s="1"/>
  <c r="F655" i="13"/>
  <c r="I655" i="13" s="1"/>
  <c r="G655" i="13"/>
  <c r="H655" i="13" s="1"/>
  <c r="K655" i="13"/>
  <c r="D656" i="13"/>
  <c r="F656" i="13"/>
  <c r="I656" i="13" s="1"/>
  <c r="G656" i="13"/>
  <c r="H656" i="13" s="1"/>
  <c r="K656" i="13"/>
  <c r="D657" i="13"/>
  <c r="E657" i="13" s="1"/>
  <c r="F657" i="13"/>
  <c r="I657" i="13" s="1"/>
  <c r="G657" i="13"/>
  <c r="H657" i="13" s="1"/>
  <c r="K657" i="13"/>
  <c r="D658" i="13"/>
  <c r="E658" i="13" s="1"/>
  <c r="F658" i="13"/>
  <c r="I658" i="13" s="1"/>
  <c r="G658" i="13"/>
  <c r="H658" i="13" s="1"/>
  <c r="K658" i="13"/>
  <c r="D659" i="13"/>
  <c r="F659" i="13"/>
  <c r="I659" i="13" s="1"/>
  <c r="G659" i="13"/>
  <c r="H659" i="13" s="1"/>
  <c r="K659" i="13"/>
  <c r="D660" i="13"/>
  <c r="E660" i="13" s="1"/>
  <c r="F660" i="13"/>
  <c r="I660" i="13" s="1"/>
  <c r="G660" i="13"/>
  <c r="H660" i="13" s="1"/>
  <c r="K660" i="13"/>
  <c r="D661" i="13"/>
  <c r="F661" i="13"/>
  <c r="I661" i="13" s="1"/>
  <c r="G661" i="13"/>
  <c r="H661" i="13" s="1"/>
  <c r="K661" i="13"/>
  <c r="D662" i="13"/>
  <c r="E662" i="13" s="1"/>
  <c r="F662" i="13"/>
  <c r="I662" i="13" s="1"/>
  <c r="G662" i="13"/>
  <c r="H662" i="13" s="1"/>
  <c r="K662" i="13"/>
  <c r="D663" i="13"/>
  <c r="E663" i="13" s="1"/>
  <c r="F663" i="13"/>
  <c r="I663" i="13" s="1"/>
  <c r="G663" i="13"/>
  <c r="H663" i="13" s="1"/>
  <c r="K663" i="13"/>
  <c r="D664" i="13"/>
  <c r="F664" i="13"/>
  <c r="I664" i="13" s="1"/>
  <c r="G664" i="13"/>
  <c r="H664" i="13" s="1"/>
  <c r="K664" i="13"/>
  <c r="D665" i="13"/>
  <c r="E665" i="13" s="1"/>
  <c r="F665" i="13"/>
  <c r="I665" i="13" s="1"/>
  <c r="G665" i="13"/>
  <c r="H665" i="13" s="1"/>
  <c r="K665" i="13"/>
  <c r="D666" i="13"/>
  <c r="E666" i="13" s="1"/>
  <c r="F666" i="13"/>
  <c r="I666" i="13" s="1"/>
  <c r="G666" i="13"/>
  <c r="H666" i="13" s="1"/>
  <c r="K666" i="13"/>
  <c r="D667" i="13"/>
  <c r="F667" i="13"/>
  <c r="I667" i="13" s="1"/>
  <c r="G667" i="13"/>
  <c r="H667" i="13" s="1"/>
  <c r="K667" i="13"/>
  <c r="D668" i="13"/>
  <c r="E668" i="13" s="1"/>
  <c r="F668" i="13"/>
  <c r="I668" i="13" s="1"/>
  <c r="G668" i="13"/>
  <c r="H668" i="13" s="1"/>
  <c r="K668" i="13"/>
  <c r="D669" i="13"/>
  <c r="E669" i="13" s="1"/>
  <c r="F669" i="13"/>
  <c r="I669" i="13" s="1"/>
  <c r="G669" i="13"/>
  <c r="H669" i="13" s="1"/>
  <c r="K669" i="13"/>
  <c r="D670" i="13"/>
  <c r="E670" i="13" s="1"/>
  <c r="F670" i="13"/>
  <c r="I670" i="13" s="1"/>
  <c r="G670" i="13"/>
  <c r="H670" i="13" s="1"/>
  <c r="K670" i="13"/>
  <c r="D671" i="13"/>
  <c r="E671" i="13" s="1"/>
  <c r="F671" i="13"/>
  <c r="I671" i="13" s="1"/>
  <c r="G671" i="13"/>
  <c r="H671" i="13" s="1"/>
  <c r="K671" i="13"/>
  <c r="D672" i="13"/>
  <c r="F672" i="13"/>
  <c r="I672" i="13" s="1"/>
  <c r="G672" i="13"/>
  <c r="H672" i="13" s="1"/>
  <c r="K672" i="13"/>
  <c r="D673" i="13"/>
  <c r="E673" i="13" s="1"/>
  <c r="F673" i="13"/>
  <c r="I673" i="13" s="1"/>
  <c r="G673" i="13"/>
  <c r="H673" i="13" s="1"/>
  <c r="K673" i="13"/>
  <c r="D674" i="13"/>
  <c r="E674" i="13" s="1"/>
  <c r="F674" i="13"/>
  <c r="I674" i="13" s="1"/>
  <c r="G674" i="13"/>
  <c r="H674" i="13" s="1"/>
  <c r="K674" i="13"/>
  <c r="D675" i="13"/>
  <c r="F675" i="13"/>
  <c r="I675" i="13" s="1"/>
  <c r="G675" i="13"/>
  <c r="H675" i="13" s="1"/>
  <c r="K675" i="13"/>
  <c r="D676" i="13"/>
  <c r="E676" i="13" s="1"/>
  <c r="F676" i="13"/>
  <c r="I676" i="13" s="1"/>
  <c r="G676" i="13"/>
  <c r="H676" i="13" s="1"/>
  <c r="K676" i="13"/>
  <c r="D677" i="13"/>
  <c r="F677" i="13"/>
  <c r="I677" i="13" s="1"/>
  <c r="G677" i="13"/>
  <c r="H677" i="13" s="1"/>
  <c r="K677" i="13"/>
  <c r="D678" i="13"/>
  <c r="E678" i="13" s="1"/>
  <c r="F678" i="13"/>
  <c r="I678" i="13" s="1"/>
  <c r="G678" i="13"/>
  <c r="H678" i="13" s="1"/>
  <c r="K678" i="13"/>
  <c r="D679" i="13"/>
  <c r="E679" i="13" s="1"/>
  <c r="F679" i="13"/>
  <c r="I679" i="13" s="1"/>
  <c r="G679" i="13"/>
  <c r="H679" i="13" s="1"/>
  <c r="K679" i="13"/>
  <c r="D680" i="13"/>
  <c r="F680" i="13"/>
  <c r="I680" i="13" s="1"/>
  <c r="G680" i="13"/>
  <c r="H680" i="13" s="1"/>
  <c r="K680" i="13"/>
  <c r="D681" i="13"/>
  <c r="E681" i="13" s="1"/>
  <c r="F681" i="13"/>
  <c r="I681" i="13" s="1"/>
  <c r="G681" i="13"/>
  <c r="H681" i="13" s="1"/>
  <c r="K681" i="13"/>
  <c r="D682" i="13"/>
  <c r="E682" i="13" s="1"/>
  <c r="F682" i="13"/>
  <c r="I682" i="13" s="1"/>
  <c r="G682" i="13"/>
  <c r="H682" i="13" s="1"/>
  <c r="K682" i="13"/>
  <c r="D683" i="13"/>
  <c r="F683" i="13"/>
  <c r="I683" i="13" s="1"/>
  <c r="G683" i="13"/>
  <c r="H683" i="13" s="1"/>
  <c r="K683" i="13"/>
  <c r="D684" i="13"/>
  <c r="F684" i="13"/>
  <c r="I684" i="13" s="1"/>
  <c r="G684" i="13"/>
  <c r="H684" i="13" s="1"/>
  <c r="K684" i="13"/>
  <c r="D685" i="13"/>
  <c r="E685" i="13" s="1"/>
  <c r="F685" i="13"/>
  <c r="I685" i="13" s="1"/>
  <c r="G685" i="13"/>
  <c r="H685" i="13" s="1"/>
  <c r="K685" i="13"/>
  <c r="D686" i="13"/>
  <c r="E686" i="13" s="1"/>
  <c r="F686" i="13"/>
  <c r="I686" i="13" s="1"/>
  <c r="G686" i="13"/>
  <c r="H686" i="13" s="1"/>
  <c r="K686" i="13"/>
  <c r="D687" i="13"/>
  <c r="F687" i="13"/>
  <c r="I687" i="13" s="1"/>
  <c r="G687" i="13"/>
  <c r="H687" i="13" s="1"/>
  <c r="K687" i="13"/>
  <c r="D688" i="13"/>
  <c r="F688" i="13"/>
  <c r="I688" i="13" s="1"/>
  <c r="G688" i="13"/>
  <c r="H688" i="13" s="1"/>
  <c r="K688" i="13"/>
  <c r="D689" i="13"/>
  <c r="E689" i="13" s="1"/>
  <c r="F689" i="13"/>
  <c r="I689" i="13" s="1"/>
  <c r="G689" i="13"/>
  <c r="H689" i="13" s="1"/>
  <c r="K689" i="13"/>
  <c r="D690" i="13"/>
  <c r="E690" i="13" s="1"/>
  <c r="F690" i="13"/>
  <c r="I690" i="13" s="1"/>
  <c r="G690" i="13"/>
  <c r="H690" i="13" s="1"/>
  <c r="K690" i="13"/>
  <c r="D691" i="13"/>
  <c r="E691" i="13" s="1"/>
  <c r="F691" i="13"/>
  <c r="I691" i="13" s="1"/>
  <c r="G691" i="13"/>
  <c r="H691" i="13" s="1"/>
  <c r="K691" i="13"/>
  <c r="D692" i="13"/>
  <c r="E692" i="13" s="1"/>
  <c r="F692" i="13"/>
  <c r="I692" i="13" s="1"/>
  <c r="G692" i="13"/>
  <c r="H692" i="13" s="1"/>
  <c r="K692" i="13"/>
  <c r="D693" i="13"/>
  <c r="E693" i="13" s="1"/>
  <c r="F693" i="13"/>
  <c r="I693" i="13" s="1"/>
  <c r="G693" i="13"/>
  <c r="H693" i="13" s="1"/>
  <c r="K693" i="13"/>
  <c r="D694" i="13"/>
  <c r="E694" i="13" s="1"/>
  <c r="F694" i="13"/>
  <c r="I694" i="13" s="1"/>
  <c r="G694" i="13"/>
  <c r="H694" i="13" s="1"/>
  <c r="K694" i="13"/>
  <c r="D695" i="13"/>
  <c r="E695" i="13" s="1"/>
  <c r="F695" i="13"/>
  <c r="I695" i="13" s="1"/>
  <c r="G695" i="13"/>
  <c r="H695" i="13" s="1"/>
  <c r="K695" i="13"/>
  <c r="D696" i="13"/>
  <c r="F696" i="13"/>
  <c r="I696" i="13" s="1"/>
  <c r="G696" i="13"/>
  <c r="H696" i="13" s="1"/>
  <c r="K696" i="13"/>
  <c r="D697" i="13"/>
  <c r="E697" i="13" s="1"/>
  <c r="F697" i="13"/>
  <c r="I697" i="13" s="1"/>
  <c r="G697" i="13"/>
  <c r="H697" i="13" s="1"/>
  <c r="K697" i="13"/>
  <c r="D698" i="13"/>
  <c r="E698" i="13" s="1"/>
  <c r="F698" i="13"/>
  <c r="I698" i="13" s="1"/>
  <c r="G698" i="13"/>
  <c r="H698" i="13" s="1"/>
  <c r="K698" i="13"/>
  <c r="D699" i="13"/>
  <c r="F699" i="13"/>
  <c r="I699" i="13" s="1"/>
  <c r="G699" i="13"/>
  <c r="H699" i="13" s="1"/>
  <c r="K699" i="13"/>
  <c r="D700" i="13"/>
  <c r="F700" i="13"/>
  <c r="I700" i="13" s="1"/>
  <c r="G700" i="13"/>
  <c r="H700" i="13" s="1"/>
  <c r="K700" i="13"/>
  <c r="D701" i="13"/>
  <c r="E701" i="13" s="1"/>
  <c r="F701" i="13"/>
  <c r="I701" i="13" s="1"/>
  <c r="G701" i="13"/>
  <c r="H701" i="13" s="1"/>
  <c r="K701" i="13"/>
  <c r="D702" i="13"/>
  <c r="E702" i="13" s="1"/>
  <c r="F702" i="13"/>
  <c r="I702" i="13" s="1"/>
  <c r="G702" i="13"/>
  <c r="H702" i="13" s="1"/>
  <c r="K702" i="13"/>
  <c r="D703" i="13"/>
  <c r="E703" i="13" s="1"/>
  <c r="F703" i="13"/>
  <c r="I703" i="13" s="1"/>
  <c r="G703" i="13"/>
  <c r="H703" i="13" s="1"/>
  <c r="K703" i="13"/>
  <c r="D704" i="13"/>
  <c r="E704" i="13" s="1"/>
  <c r="F704" i="13"/>
  <c r="I704" i="13" s="1"/>
  <c r="G704" i="13"/>
  <c r="H704" i="13" s="1"/>
  <c r="K704" i="13"/>
  <c r="D705" i="13"/>
  <c r="E705" i="13" s="1"/>
  <c r="F705" i="13"/>
  <c r="I705" i="13" s="1"/>
  <c r="G705" i="13"/>
  <c r="H705" i="13" s="1"/>
  <c r="K705" i="13"/>
  <c r="D706" i="13"/>
  <c r="E706" i="13" s="1"/>
  <c r="F706" i="13"/>
  <c r="I706" i="13" s="1"/>
  <c r="G706" i="13"/>
  <c r="H706" i="13" s="1"/>
  <c r="K706" i="13"/>
  <c r="D707" i="13"/>
  <c r="E707" i="13" s="1"/>
  <c r="F707" i="13"/>
  <c r="I707" i="13" s="1"/>
  <c r="G707" i="13"/>
  <c r="H707" i="13" s="1"/>
  <c r="K707" i="13"/>
  <c r="D708" i="13"/>
  <c r="E708" i="13" s="1"/>
  <c r="F708" i="13"/>
  <c r="I708" i="13" s="1"/>
  <c r="G708" i="13"/>
  <c r="H708" i="13" s="1"/>
  <c r="K708" i="13"/>
  <c r="D709" i="13"/>
  <c r="F709" i="13"/>
  <c r="I709" i="13" s="1"/>
  <c r="G709" i="13"/>
  <c r="H709" i="13" s="1"/>
  <c r="K709" i="13"/>
  <c r="D710" i="13"/>
  <c r="E710" i="13" s="1"/>
  <c r="F710" i="13"/>
  <c r="I710" i="13" s="1"/>
  <c r="G710" i="13"/>
  <c r="H710" i="13" s="1"/>
  <c r="K710" i="13"/>
  <c r="D711" i="13"/>
  <c r="E711" i="13" s="1"/>
  <c r="F711" i="13"/>
  <c r="I711" i="13" s="1"/>
  <c r="G711" i="13"/>
  <c r="H711" i="13" s="1"/>
  <c r="K711" i="13"/>
  <c r="D712" i="13"/>
  <c r="E712" i="13" s="1"/>
  <c r="F712" i="13"/>
  <c r="I712" i="13" s="1"/>
  <c r="G712" i="13"/>
  <c r="H712" i="13" s="1"/>
  <c r="K712" i="13"/>
  <c r="D713" i="13"/>
  <c r="E713" i="13" s="1"/>
  <c r="F713" i="13"/>
  <c r="I713" i="13" s="1"/>
  <c r="G713" i="13"/>
  <c r="H713" i="13" s="1"/>
  <c r="K713" i="13"/>
  <c r="D714" i="13"/>
  <c r="E714" i="13" s="1"/>
  <c r="F714" i="13"/>
  <c r="I714" i="13" s="1"/>
  <c r="G714" i="13"/>
  <c r="H714" i="13" s="1"/>
  <c r="K714" i="13"/>
  <c r="D715" i="13"/>
  <c r="E715" i="13" s="1"/>
  <c r="F715" i="13"/>
  <c r="I715" i="13" s="1"/>
  <c r="G715" i="13"/>
  <c r="H715" i="13" s="1"/>
  <c r="K715" i="13"/>
  <c r="D716" i="13"/>
  <c r="E716" i="13" s="1"/>
  <c r="F716" i="13"/>
  <c r="I716" i="13" s="1"/>
  <c r="G716" i="13"/>
  <c r="H716" i="13" s="1"/>
  <c r="K716" i="13"/>
  <c r="D717" i="13"/>
  <c r="F717" i="13"/>
  <c r="I717" i="13" s="1"/>
  <c r="G717" i="13"/>
  <c r="H717" i="13" s="1"/>
  <c r="K717" i="13"/>
  <c r="D718" i="13"/>
  <c r="E718" i="13" s="1"/>
  <c r="F718" i="13"/>
  <c r="I718" i="13" s="1"/>
  <c r="G718" i="13"/>
  <c r="H718" i="13" s="1"/>
  <c r="K718" i="13"/>
  <c r="D719" i="13"/>
  <c r="E719" i="13" s="1"/>
  <c r="F719" i="13"/>
  <c r="I719" i="13" s="1"/>
  <c r="G719" i="13"/>
  <c r="H719" i="13" s="1"/>
  <c r="K719" i="13"/>
  <c r="D720" i="13"/>
  <c r="E720" i="13" s="1"/>
  <c r="F720" i="13"/>
  <c r="I720" i="13" s="1"/>
  <c r="G720" i="13"/>
  <c r="H720" i="13" s="1"/>
  <c r="K720" i="13"/>
  <c r="D721" i="13"/>
  <c r="E721" i="13" s="1"/>
  <c r="F721" i="13"/>
  <c r="I721" i="13" s="1"/>
  <c r="G721" i="13"/>
  <c r="H721" i="13" s="1"/>
  <c r="K721" i="13"/>
  <c r="D722" i="13"/>
  <c r="E722" i="13" s="1"/>
  <c r="F722" i="13"/>
  <c r="I722" i="13" s="1"/>
  <c r="G722" i="13"/>
  <c r="H722" i="13" s="1"/>
  <c r="K722" i="13"/>
  <c r="D723" i="13"/>
  <c r="E723" i="13" s="1"/>
  <c r="F723" i="13"/>
  <c r="I723" i="13" s="1"/>
  <c r="G723" i="13"/>
  <c r="H723" i="13" s="1"/>
  <c r="K723" i="13"/>
  <c r="D724" i="13"/>
  <c r="E724" i="13" s="1"/>
  <c r="F724" i="13"/>
  <c r="I724" i="13" s="1"/>
  <c r="G724" i="13"/>
  <c r="H724" i="13" s="1"/>
  <c r="K724" i="13"/>
  <c r="D725" i="13"/>
  <c r="F725" i="13"/>
  <c r="I725" i="13" s="1"/>
  <c r="G725" i="13"/>
  <c r="H725" i="13" s="1"/>
  <c r="K725" i="13"/>
  <c r="D726" i="13"/>
  <c r="E726" i="13" s="1"/>
  <c r="F726" i="13"/>
  <c r="I726" i="13" s="1"/>
  <c r="G726" i="13"/>
  <c r="H726" i="13" s="1"/>
  <c r="K726" i="13"/>
  <c r="D727" i="13"/>
  <c r="E727" i="13" s="1"/>
  <c r="F727" i="13"/>
  <c r="I727" i="13" s="1"/>
  <c r="G727" i="13"/>
  <c r="H727" i="13" s="1"/>
  <c r="K727" i="13"/>
  <c r="D728" i="13"/>
  <c r="F728" i="13"/>
  <c r="I728" i="13" s="1"/>
  <c r="G728" i="13"/>
  <c r="H728" i="13" s="1"/>
  <c r="K728" i="13"/>
  <c r="D729" i="13"/>
  <c r="E729" i="13" s="1"/>
  <c r="F729" i="13"/>
  <c r="I729" i="13" s="1"/>
  <c r="G729" i="13"/>
  <c r="H729" i="13" s="1"/>
  <c r="K729" i="13"/>
  <c r="D730" i="13"/>
  <c r="E730" i="13" s="1"/>
  <c r="F730" i="13"/>
  <c r="I730" i="13" s="1"/>
  <c r="G730" i="13"/>
  <c r="H730" i="13" s="1"/>
  <c r="K730" i="13"/>
  <c r="D731" i="13"/>
  <c r="E731" i="13" s="1"/>
  <c r="F731" i="13"/>
  <c r="I731" i="13" s="1"/>
  <c r="G731" i="13"/>
  <c r="H731" i="13" s="1"/>
  <c r="K731" i="13"/>
  <c r="D732" i="13"/>
  <c r="F732" i="13"/>
  <c r="I732" i="13" s="1"/>
  <c r="G732" i="13"/>
  <c r="H732" i="13" s="1"/>
  <c r="K732" i="13"/>
  <c r="D733" i="13"/>
  <c r="E733" i="13" s="1"/>
  <c r="F733" i="13"/>
  <c r="I733" i="13" s="1"/>
  <c r="G733" i="13"/>
  <c r="H733" i="13" s="1"/>
  <c r="K733" i="13"/>
  <c r="D734" i="13"/>
  <c r="E734" i="13" s="1"/>
  <c r="F734" i="13"/>
  <c r="I734" i="13" s="1"/>
  <c r="G734" i="13"/>
  <c r="H734" i="13" s="1"/>
  <c r="K734" i="13"/>
  <c r="D735" i="13"/>
  <c r="E735" i="13" s="1"/>
  <c r="F735" i="13"/>
  <c r="I735" i="13" s="1"/>
  <c r="G735" i="13"/>
  <c r="H735" i="13" s="1"/>
  <c r="K735" i="13"/>
  <c r="D736" i="13"/>
  <c r="E736" i="13" s="1"/>
  <c r="F736" i="13"/>
  <c r="I736" i="13" s="1"/>
  <c r="G736" i="13"/>
  <c r="H736" i="13" s="1"/>
  <c r="K736" i="13"/>
  <c r="D737" i="13"/>
  <c r="E737" i="13" s="1"/>
  <c r="F737" i="13"/>
  <c r="I737" i="13" s="1"/>
  <c r="G737" i="13"/>
  <c r="H737" i="13" s="1"/>
  <c r="K737" i="13"/>
  <c r="D738" i="13"/>
  <c r="E738" i="13" s="1"/>
  <c r="F738" i="13"/>
  <c r="I738" i="13" s="1"/>
  <c r="G738" i="13"/>
  <c r="H738" i="13" s="1"/>
  <c r="K738" i="13"/>
  <c r="D739" i="13"/>
  <c r="E739" i="13" s="1"/>
  <c r="F739" i="13"/>
  <c r="I739" i="13" s="1"/>
  <c r="G739" i="13"/>
  <c r="H739" i="13" s="1"/>
  <c r="K739" i="13"/>
  <c r="D740" i="13"/>
  <c r="E740" i="13" s="1"/>
  <c r="F740" i="13"/>
  <c r="I740" i="13" s="1"/>
  <c r="G740" i="13"/>
  <c r="H740" i="13" s="1"/>
  <c r="K740" i="13"/>
  <c r="D741" i="13"/>
  <c r="F741" i="13"/>
  <c r="I741" i="13" s="1"/>
  <c r="G741" i="13"/>
  <c r="H741" i="13" s="1"/>
  <c r="K741" i="13"/>
  <c r="D742" i="13"/>
  <c r="E742" i="13" s="1"/>
  <c r="F742" i="13"/>
  <c r="I742" i="13" s="1"/>
  <c r="G742" i="13"/>
  <c r="H742" i="13" s="1"/>
  <c r="K742" i="13"/>
  <c r="D743" i="13"/>
  <c r="F743" i="13"/>
  <c r="I743" i="13" s="1"/>
  <c r="G743" i="13"/>
  <c r="H743" i="13" s="1"/>
  <c r="K743" i="13"/>
  <c r="D744" i="13"/>
  <c r="E744" i="13" s="1"/>
  <c r="F744" i="13"/>
  <c r="I744" i="13" s="1"/>
  <c r="G744" i="13"/>
  <c r="H744" i="13" s="1"/>
  <c r="K744" i="13"/>
  <c r="D745" i="13"/>
  <c r="E745" i="13" s="1"/>
  <c r="F745" i="13"/>
  <c r="I745" i="13" s="1"/>
  <c r="G745" i="13"/>
  <c r="H745" i="13" s="1"/>
  <c r="K745" i="13"/>
  <c r="D746" i="13"/>
  <c r="E746" i="13" s="1"/>
  <c r="F746" i="13"/>
  <c r="I746" i="13" s="1"/>
  <c r="G746" i="13"/>
  <c r="H746" i="13" s="1"/>
  <c r="K746" i="13"/>
  <c r="D747" i="13"/>
  <c r="E747" i="13" s="1"/>
  <c r="F747" i="13"/>
  <c r="I747" i="13" s="1"/>
  <c r="G747" i="13"/>
  <c r="H747" i="13" s="1"/>
  <c r="K747" i="13"/>
  <c r="D748" i="13"/>
  <c r="E748" i="13" s="1"/>
  <c r="F748" i="13"/>
  <c r="I748" i="13" s="1"/>
  <c r="G748" i="13"/>
  <c r="H748" i="13" s="1"/>
  <c r="K748" i="13"/>
  <c r="D749" i="13"/>
  <c r="F749" i="13"/>
  <c r="I749" i="13" s="1"/>
  <c r="G749" i="13"/>
  <c r="H749" i="13" s="1"/>
  <c r="K749" i="13"/>
  <c r="D750" i="13"/>
  <c r="E750" i="13" s="1"/>
  <c r="F750" i="13"/>
  <c r="I750" i="13" s="1"/>
  <c r="G750" i="13"/>
  <c r="H750" i="13" s="1"/>
  <c r="K750" i="13"/>
  <c r="D751" i="13"/>
  <c r="E751" i="13" s="1"/>
  <c r="F751" i="13"/>
  <c r="I751" i="13" s="1"/>
  <c r="G751" i="13"/>
  <c r="H751" i="13" s="1"/>
  <c r="K751" i="13"/>
  <c r="D752" i="13"/>
  <c r="F752" i="13"/>
  <c r="I752" i="13" s="1"/>
  <c r="G752" i="13"/>
  <c r="H752" i="13" s="1"/>
  <c r="K752" i="13"/>
  <c r="D753" i="13"/>
  <c r="E753" i="13" s="1"/>
  <c r="F753" i="13"/>
  <c r="I753" i="13" s="1"/>
  <c r="G753" i="13"/>
  <c r="H753" i="13" s="1"/>
  <c r="K753" i="13"/>
  <c r="D754" i="13"/>
  <c r="E754" i="13" s="1"/>
  <c r="F754" i="13"/>
  <c r="I754" i="13" s="1"/>
  <c r="G754" i="13"/>
  <c r="H754" i="13" s="1"/>
  <c r="K754" i="13"/>
  <c r="D755" i="13"/>
  <c r="E755" i="13" s="1"/>
  <c r="F755" i="13"/>
  <c r="I755" i="13" s="1"/>
  <c r="G755" i="13"/>
  <c r="H755" i="13" s="1"/>
  <c r="K755" i="13"/>
  <c r="D756" i="13"/>
  <c r="F756" i="13"/>
  <c r="I756" i="13" s="1"/>
  <c r="G756" i="13"/>
  <c r="H756" i="13" s="1"/>
  <c r="K756" i="13"/>
  <c r="D757" i="13"/>
  <c r="E757" i="13" s="1"/>
  <c r="F757" i="13"/>
  <c r="I757" i="13" s="1"/>
  <c r="G757" i="13"/>
  <c r="H757" i="13" s="1"/>
  <c r="K757" i="13"/>
  <c r="D758" i="13"/>
  <c r="E758" i="13" s="1"/>
  <c r="F758" i="13"/>
  <c r="I758" i="13" s="1"/>
  <c r="G758" i="13"/>
  <c r="H758" i="13" s="1"/>
  <c r="K758" i="13"/>
  <c r="D759" i="13"/>
  <c r="E759" i="13" s="1"/>
  <c r="F759" i="13"/>
  <c r="I759" i="13" s="1"/>
  <c r="G759" i="13"/>
  <c r="H759" i="13" s="1"/>
  <c r="K759" i="13"/>
  <c r="D760" i="13"/>
  <c r="E760" i="13" s="1"/>
  <c r="F760" i="13"/>
  <c r="I760" i="13" s="1"/>
  <c r="G760" i="13"/>
  <c r="H760" i="13" s="1"/>
  <c r="K760" i="13"/>
  <c r="D761" i="13"/>
  <c r="F761" i="13"/>
  <c r="I761" i="13" s="1"/>
  <c r="G761" i="13"/>
  <c r="H761" i="13" s="1"/>
  <c r="K761" i="13"/>
  <c r="D762" i="13"/>
  <c r="E762" i="13" s="1"/>
  <c r="F762" i="13"/>
  <c r="I762" i="13" s="1"/>
  <c r="G762" i="13"/>
  <c r="H762" i="13" s="1"/>
  <c r="K762" i="13"/>
  <c r="D763" i="13"/>
  <c r="F763" i="13"/>
  <c r="I763" i="13" s="1"/>
  <c r="G763" i="13"/>
  <c r="H763" i="13" s="1"/>
  <c r="K763" i="13"/>
  <c r="D764" i="13"/>
  <c r="E764" i="13" s="1"/>
  <c r="F764" i="13"/>
  <c r="I764" i="13" s="1"/>
  <c r="G764" i="13"/>
  <c r="H764" i="13" s="1"/>
  <c r="K764" i="13"/>
  <c r="D765" i="13"/>
  <c r="E765" i="13" s="1"/>
  <c r="F765" i="13"/>
  <c r="I765" i="13" s="1"/>
  <c r="G765" i="13"/>
  <c r="H765" i="13" s="1"/>
  <c r="K765" i="13"/>
  <c r="D766" i="13"/>
  <c r="E766" i="13" s="1"/>
  <c r="F766" i="13"/>
  <c r="I766" i="13" s="1"/>
  <c r="G766" i="13"/>
  <c r="H766" i="13" s="1"/>
  <c r="K766" i="13"/>
  <c r="D767" i="13"/>
  <c r="E767" i="13" s="1"/>
  <c r="F767" i="13"/>
  <c r="I767" i="13" s="1"/>
  <c r="G767" i="13"/>
  <c r="H767" i="13" s="1"/>
  <c r="K767" i="13"/>
  <c r="D768" i="13"/>
  <c r="F768" i="13"/>
  <c r="I768" i="13" s="1"/>
  <c r="G768" i="13"/>
  <c r="H768" i="13" s="1"/>
  <c r="K768" i="13"/>
  <c r="D769" i="13"/>
  <c r="E769" i="13" s="1"/>
  <c r="F769" i="13"/>
  <c r="I769" i="13" s="1"/>
  <c r="G769" i="13"/>
  <c r="H769" i="13" s="1"/>
  <c r="K769" i="13"/>
  <c r="D770" i="13"/>
  <c r="F770" i="13"/>
  <c r="I770" i="13" s="1"/>
  <c r="G770" i="13"/>
  <c r="H770" i="13" s="1"/>
  <c r="K770" i="13"/>
  <c r="D771" i="13"/>
  <c r="E771" i="13" s="1"/>
  <c r="F771" i="13"/>
  <c r="I771" i="13" s="1"/>
  <c r="G771" i="13"/>
  <c r="H771" i="13" s="1"/>
  <c r="K771" i="13"/>
  <c r="D772" i="13"/>
  <c r="E772" i="13" s="1"/>
  <c r="F772" i="13"/>
  <c r="I772" i="13" s="1"/>
  <c r="G772" i="13"/>
  <c r="H772" i="13" s="1"/>
  <c r="K772" i="13"/>
  <c r="D773" i="13"/>
  <c r="E773" i="13" s="1"/>
  <c r="F773" i="13"/>
  <c r="I773" i="13" s="1"/>
  <c r="G773" i="13"/>
  <c r="H773" i="13" s="1"/>
  <c r="K773" i="13"/>
  <c r="D774" i="13"/>
  <c r="F774" i="13"/>
  <c r="I774" i="13" s="1"/>
  <c r="G774" i="13"/>
  <c r="H774" i="13" s="1"/>
  <c r="K774" i="13"/>
  <c r="D775" i="13"/>
  <c r="E775" i="13" s="1"/>
  <c r="F775" i="13"/>
  <c r="I775" i="13" s="1"/>
  <c r="G775" i="13"/>
  <c r="H775" i="13" s="1"/>
  <c r="K775" i="13"/>
  <c r="D776" i="13"/>
  <c r="F776" i="13"/>
  <c r="I776" i="13" s="1"/>
  <c r="G776" i="13"/>
  <c r="H776" i="13" s="1"/>
  <c r="K776" i="13"/>
  <c r="D777" i="13"/>
  <c r="E777" i="13" s="1"/>
  <c r="F777" i="13"/>
  <c r="I777" i="13" s="1"/>
  <c r="G777" i="13"/>
  <c r="H777" i="13" s="1"/>
  <c r="K777" i="13"/>
  <c r="D778" i="13"/>
  <c r="E778" i="13" s="1"/>
  <c r="F778" i="13"/>
  <c r="I778" i="13" s="1"/>
  <c r="G778" i="13"/>
  <c r="H778" i="13" s="1"/>
  <c r="K778" i="13"/>
  <c r="D779" i="13"/>
  <c r="F779" i="13"/>
  <c r="I779" i="13" s="1"/>
  <c r="G779" i="13"/>
  <c r="H779" i="13" s="1"/>
  <c r="K779" i="13"/>
  <c r="D780" i="13"/>
  <c r="E780" i="13" s="1"/>
  <c r="F780" i="13"/>
  <c r="I780" i="13" s="1"/>
  <c r="G780" i="13"/>
  <c r="H780" i="13" s="1"/>
  <c r="K780" i="13"/>
  <c r="D781" i="13"/>
  <c r="E781" i="13" s="1"/>
  <c r="F781" i="13"/>
  <c r="I781" i="13" s="1"/>
  <c r="G781" i="13"/>
  <c r="H781" i="13" s="1"/>
  <c r="K781" i="13"/>
  <c r="D782" i="13"/>
  <c r="E782" i="13" s="1"/>
  <c r="F782" i="13"/>
  <c r="I782" i="13" s="1"/>
  <c r="G782" i="13"/>
  <c r="H782" i="13" s="1"/>
  <c r="K782" i="13"/>
  <c r="D783" i="13"/>
  <c r="E783" i="13" s="1"/>
  <c r="F783" i="13"/>
  <c r="I783" i="13" s="1"/>
  <c r="G783" i="13"/>
  <c r="H783" i="13" s="1"/>
  <c r="K783" i="13"/>
  <c r="D784" i="13"/>
  <c r="E784" i="13" s="1"/>
  <c r="F784" i="13"/>
  <c r="I784" i="13" s="1"/>
  <c r="G784" i="13"/>
  <c r="H784" i="13" s="1"/>
  <c r="K784" i="13"/>
  <c r="D785" i="13"/>
  <c r="E785" i="13" s="1"/>
  <c r="F785" i="13"/>
  <c r="I785" i="13" s="1"/>
  <c r="G785" i="13"/>
  <c r="H785" i="13" s="1"/>
  <c r="K785" i="13"/>
  <c r="D786" i="13"/>
  <c r="E786" i="13" s="1"/>
  <c r="F786" i="13"/>
  <c r="I786" i="13" s="1"/>
  <c r="G786" i="13"/>
  <c r="H786" i="13" s="1"/>
  <c r="K786" i="13"/>
  <c r="D787" i="13"/>
  <c r="E787" i="13" s="1"/>
  <c r="F787" i="13"/>
  <c r="I787" i="13" s="1"/>
  <c r="G787" i="13"/>
  <c r="H787" i="13" s="1"/>
  <c r="K787" i="13"/>
  <c r="D788" i="13"/>
  <c r="E788" i="13" s="1"/>
  <c r="F788" i="13"/>
  <c r="I788" i="13" s="1"/>
  <c r="G788" i="13"/>
  <c r="H788" i="13" s="1"/>
  <c r="K788" i="13"/>
  <c r="D789" i="13"/>
  <c r="E789" i="13" s="1"/>
  <c r="F789" i="13"/>
  <c r="I789" i="13" s="1"/>
  <c r="G789" i="13"/>
  <c r="H789" i="13" s="1"/>
  <c r="K789" i="13"/>
  <c r="D790" i="13"/>
  <c r="F790" i="13"/>
  <c r="I790" i="13" s="1"/>
  <c r="G790" i="13"/>
  <c r="H790" i="13" s="1"/>
  <c r="K790" i="13"/>
  <c r="D791" i="13"/>
  <c r="E791" i="13" s="1"/>
  <c r="F791" i="13"/>
  <c r="I791" i="13" s="1"/>
  <c r="G791" i="13"/>
  <c r="H791" i="13" s="1"/>
  <c r="K791" i="13"/>
  <c r="D792" i="13"/>
  <c r="F792" i="13"/>
  <c r="I792" i="13" s="1"/>
  <c r="G792" i="13"/>
  <c r="H792" i="13" s="1"/>
  <c r="K792" i="13"/>
  <c r="D793" i="13"/>
  <c r="E793" i="13" s="1"/>
  <c r="F793" i="13"/>
  <c r="I793" i="13" s="1"/>
  <c r="G793" i="13"/>
  <c r="H793" i="13" s="1"/>
  <c r="K793" i="13"/>
  <c r="D794" i="13"/>
  <c r="E794" i="13" s="1"/>
  <c r="F794" i="13"/>
  <c r="I794" i="13" s="1"/>
  <c r="G794" i="13"/>
  <c r="H794" i="13" s="1"/>
  <c r="K794" i="13"/>
  <c r="D795" i="13"/>
  <c r="E795" i="13" s="1"/>
  <c r="F795" i="13"/>
  <c r="I795" i="13" s="1"/>
  <c r="G795" i="13"/>
  <c r="H795" i="13" s="1"/>
  <c r="K795" i="13"/>
  <c r="D796" i="13"/>
  <c r="E796" i="13" s="1"/>
  <c r="F796" i="13"/>
  <c r="I796" i="13" s="1"/>
  <c r="G796" i="13"/>
  <c r="H796" i="13" s="1"/>
  <c r="K796" i="13"/>
  <c r="D797" i="13"/>
  <c r="E797" i="13" s="1"/>
  <c r="F797" i="13"/>
  <c r="I797" i="13" s="1"/>
  <c r="G797" i="13"/>
  <c r="H797" i="13" s="1"/>
  <c r="K797" i="13"/>
  <c r="D798" i="13"/>
  <c r="F798" i="13"/>
  <c r="I798" i="13" s="1"/>
  <c r="G798" i="13"/>
  <c r="H798" i="13" s="1"/>
  <c r="K798" i="13"/>
  <c r="D799" i="13"/>
  <c r="E799" i="13" s="1"/>
  <c r="F799" i="13"/>
  <c r="I799" i="13" s="1"/>
  <c r="G799" i="13"/>
  <c r="H799" i="13" s="1"/>
  <c r="K799" i="13"/>
  <c r="D800" i="13"/>
  <c r="E800" i="13" s="1"/>
  <c r="F800" i="13"/>
  <c r="I800" i="13" s="1"/>
  <c r="G800" i="13"/>
  <c r="H800" i="13" s="1"/>
  <c r="K800" i="13"/>
  <c r="D801" i="13"/>
  <c r="E801" i="13" s="1"/>
  <c r="F801" i="13"/>
  <c r="I801" i="13" s="1"/>
  <c r="G801" i="13"/>
  <c r="H801" i="13" s="1"/>
  <c r="K801" i="13"/>
  <c r="D802" i="13"/>
  <c r="F802" i="13"/>
  <c r="I802" i="13" s="1"/>
  <c r="G802" i="13"/>
  <c r="H802" i="13" s="1"/>
  <c r="K802" i="13"/>
  <c r="D803" i="13"/>
  <c r="F803" i="13"/>
  <c r="I803" i="13" s="1"/>
  <c r="G803" i="13"/>
  <c r="H803" i="13" s="1"/>
  <c r="K803" i="13"/>
  <c r="D804" i="13"/>
  <c r="E804" i="13" s="1"/>
  <c r="F804" i="13"/>
  <c r="I804" i="13" s="1"/>
  <c r="G804" i="13"/>
  <c r="H804" i="13" s="1"/>
  <c r="K804" i="13"/>
  <c r="D805" i="13"/>
  <c r="E805" i="13" s="1"/>
  <c r="F805" i="13"/>
  <c r="I805" i="13" s="1"/>
  <c r="G805" i="13"/>
  <c r="H805" i="13" s="1"/>
  <c r="K805" i="13"/>
  <c r="D806" i="13"/>
  <c r="F806" i="13"/>
  <c r="I806" i="13" s="1"/>
  <c r="G806" i="13"/>
  <c r="H806" i="13" s="1"/>
  <c r="K806" i="13"/>
  <c r="D807" i="13"/>
  <c r="E807" i="13" s="1"/>
  <c r="F807" i="13"/>
  <c r="I807" i="13" s="1"/>
  <c r="G807" i="13"/>
  <c r="H807" i="13" s="1"/>
  <c r="K807" i="13"/>
  <c r="D808" i="13"/>
  <c r="F808" i="13"/>
  <c r="I808" i="13" s="1"/>
  <c r="G808" i="13"/>
  <c r="H808" i="13" s="1"/>
  <c r="K808" i="13"/>
  <c r="D809" i="13"/>
  <c r="E809" i="13" s="1"/>
  <c r="F809" i="13"/>
  <c r="I809" i="13" s="1"/>
  <c r="G809" i="13"/>
  <c r="H809" i="13" s="1"/>
  <c r="K809" i="13"/>
  <c r="D810" i="13"/>
  <c r="E810" i="13" s="1"/>
  <c r="F810" i="13"/>
  <c r="I810" i="13" s="1"/>
  <c r="G810" i="13"/>
  <c r="H810" i="13" s="1"/>
  <c r="K810" i="13"/>
  <c r="D811" i="13"/>
  <c r="E811" i="13" s="1"/>
  <c r="F811" i="13"/>
  <c r="I811" i="13" s="1"/>
  <c r="G811" i="13"/>
  <c r="H811" i="13" s="1"/>
  <c r="K811" i="13"/>
  <c r="D812" i="13"/>
  <c r="E812" i="13" s="1"/>
  <c r="F812" i="13"/>
  <c r="I812" i="13" s="1"/>
  <c r="G812" i="13"/>
  <c r="H812" i="13" s="1"/>
  <c r="K812" i="13"/>
  <c r="D813" i="13"/>
  <c r="E813" i="13" s="1"/>
  <c r="F813" i="13"/>
  <c r="I813" i="13" s="1"/>
  <c r="G813" i="13"/>
  <c r="H813" i="13" s="1"/>
  <c r="K813" i="13"/>
  <c r="D814" i="13"/>
  <c r="F814" i="13"/>
  <c r="I814" i="13" s="1"/>
  <c r="G814" i="13"/>
  <c r="H814" i="13" s="1"/>
  <c r="K814" i="13"/>
  <c r="D815" i="13"/>
  <c r="E815" i="13" s="1"/>
  <c r="F815" i="13"/>
  <c r="I815" i="13" s="1"/>
  <c r="G815" i="13"/>
  <c r="H815" i="13" s="1"/>
  <c r="K815" i="13"/>
  <c r="D816" i="13"/>
  <c r="E816" i="13" s="1"/>
  <c r="F816" i="13"/>
  <c r="I816" i="13" s="1"/>
  <c r="G816" i="13"/>
  <c r="H816" i="13" s="1"/>
  <c r="K816" i="13"/>
  <c r="D817" i="13"/>
  <c r="E817" i="13" s="1"/>
  <c r="F817" i="13"/>
  <c r="I817" i="13" s="1"/>
  <c r="G817" i="13"/>
  <c r="H817" i="13" s="1"/>
  <c r="K817" i="13"/>
  <c r="D818" i="13"/>
  <c r="F818" i="13"/>
  <c r="I818" i="13" s="1"/>
  <c r="G818" i="13"/>
  <c r="H818" i="13" s="1"/>
  <c r="K818" i="13"/>
  <c r="D819" i="13"/>
  <c r="E819" i="13" s="1"/>
  <c r="F819" i="13"/>
  <c r="I819" i="13" s="1"/>
  <c r="G819" i="13"/>
  <c r="H819" i="13" s="1"/>
  <c r="K819" i="13"/>
  <c r="D820" i="13"/>
  <c r="E820" i="13" s="1"/>
  <c r="F820" i="13"/>
  <c r="I820" i="13" s="1"/>
  <c r="G820" i="13"/>
  <c r="H820" i="13" s="1"/>
  <c r="K820" i="13"/>
  <c r="D821" i="13"/>
  <c r="E821" i="13" s="1"/>
  <c r="F821" i="13"/>
  <c r="I821" i="13" s="1"/>
  <c r="G821" i="13"/>
  <c r="H821" i="13" s="1"/>
  <c r="K821" i="13"/>
  <c r="D822" i="13"/>
  <c r="F822" i="13"/>
  <c r="I822" i="13" s="1"/>
  <c r="G822" i="13"/>
  <c r="H822" i="13" s="1"/>
  <c r="K822" i="13"/>
  <c r="D823" i="13"/>
  <c r="E823" i="13" s="1"/>
  <c r="F823" i="13"/>
  <c r="I823" i="13" s="1"/>
  <c r="G823" i="13"/>
  <c r="H823" i="13" s="1"/>
  <c r="K823" i="13"/>
  <c r="D824" i="13"/>
  <c r="E824" i="13" s="1"/>
  <c r="F824" i="13"/>
  <c r="I824" i="13" s="1"/>
  <c r="G824" i="13"/>
  <c r="H824" i="13" s="1"/>
  <c r="K824" i="13"/>
  <c r="D825" i="13"/>
  <c r="E825" i="13" s="1"/>
  <c r="F825" i="13"/>
  <c r="I825" i="13" s="1"/>
  <c r="G825" i="13"/>
  <c r="H825" i="13" s="1"/>
  <c r="K825" i="13"/>
  <c r="D826" i="13"/>
  <c r="E826" i="13" s="1"/>
  <c r="F826" i="13"/>
  <c r="I826" i="13" s="1"/>
  <c r="G826" i="13"/>
  <c r="H826" i="13" s="1"/>
  <c r="K826" i="13"/>
  <c r="D827" i="13"/>
  <c r="F827" i="13"/>
  <c r="I827" i="13" s="1"/>
  <c r="G827" i="13"/>
  <c r="H827" i="13" s="1"/>
  <c r="K827" i="13"/>
  <c r="D828" i="13"/>
  <c r="E828" i="13" s="1"/>
  <c r="F828" i="13"/>
  <c r="I828" i="13" s="1"/>
  <c r="G828" i="13"/>
  <c r="H828" i="13" s="1"/>
  <c r="K828" i="13"/>
  <c r="D829" i="13"/>
  <c r="F829" i="13"/>
  <c r="I829" i="13" s="1"/>
  <c r="G829" i="13"/>
  <c r="H829" i="13" s="1"/>
  <c r="K829" i="13"/>
  <c r="D830" i="13"/>
  <c r="F830" i="13"/>
  <c r="I830" i="13" s="1"/>
  <c r="G830" i="13"/>
  <c r="H830" i="13" s="1"/>
  <c r="K830" i="13"/>
  <c r="D831" i="13"/>
  <c r="E831" i="13" s="1"/>
  <c r="F831" i="13"/>
  <c r="I831" i="13" s="1"/>
  <c r="G831" i="13"/>
  <c r="H831" i="13" s="1"/>
  <c r="K831" i="13"/>
  <c r="D832" i="13"/>
  <c r="E832" i="13" s="1"/>
  <c r="F832" i="13"/>
  <c r="I832" i="13" s="1"/>
  <c r="G832" i="13"/>
  <c r="H832" i="13" s="1"/>
  <c r="K832" i="13"/>
  <c r="D833" i="13"/>
  <c r="E833" i="13" s="1"/>
  <c r="F833" i="13"/>
  <c r="I833" i="13" s="1"/>
  <c r="G833" i="13"/>
  <c r="H833" i="13" s="1"/>
  <c r="K833" i="13"/>
  <c r="D834" i="13"/>
  <c r="E834" i="13" s="1"/>
  <c r="F834" i="13"/>
  <c r="I834" i="13" s="1"/>
  <c r="G834" i="13"/>
  <c r="H834" i="13" s="1"/>
  <c r="K834" i="13"/>
  <c r="D835" i="13"/>
  <c r="F835" i="13"/>
  <c r="I835" i="13" s="1"/>
  <c r="G835" i="13"/>
  <c r="H835" i="13" s="1"/>
  <c r="K835" i="13"/>
  <c r="D836" i="13"/>
  <c r="E836" i="13" s="1"/>
  <c r="F836" i="13"/>
  <c r="I836" i="13" s="1"/>
  <c r="G836" i="13"/>
  <c r="H836" i="13" s="1"/>
  <c r="K836" i="13"/>
  <c r="D837" i="13"/>
  <c r="F837" i="13"/>
  <c r="I837" i="13" s="1"/>
  <c r="G837" i="13"/>
  <c r="H837" i="13" s="1"/>
  <c r="K837" i="13"/>
  <c r="D838" i="13"/>
  <c r="E838" i="13" s="1"/>
  <c r="F838" i="13"/>
  <c r="I838" i="13" s="1"/>
  <c r="G838" i="13"/>
  <c r="H838" i="13" s="1"/>
  <c r="K838" i="13"/>
  <c r="D839" i="13"/>
  <c r="E839" i="13" s="1"/>
  <c r="F839" i="13"/>
  <c r="I839" i="13" s="1"/>
  <c r="G839" i="13"/>
  <c r="H839" i="13" s="1"/>
  <c r="K839" i="13"/>
  <c r="D840" i="13"/>
  <c r="E840" i="13" s="1"/>
  <c r="F840" i="13"/>
  <c r="I840" i="13" s="1"/>
  <c r="G840" i="13"/>
  <c r="H840" i="13" s="1"/>
  <c r="K840" i="13"/>
  <c r="D841" i="13"/>
  <c r="E841" i="13" s="1"/>
  <c r="F841" i="13"/>
  <c r="I841" i="13" s="1"/>
  <c r="G841" i="13"/>
  <c r="H841" i="13" s="1"/>
  <c r="K841" i="13"/>
  <c r="D842" i="13"/>
  <c r="E842" i="13" s="1"/>
  <c r="F842" i="13"/>
  <c r="I842" i="13" s="1"/>
  <c r="G842" i="13"/>
  <c r="H842" i="13" s="1"/>
  <c r="K842" i="13"/>
  <c r="D843" i="13"/>
  <c r="F843" i="13"/>
  <c r="I843" i="13" s="1"/>
  <c r="G843" i="13"/>
  <c r="H843" i="13" s="1"/>
  <c r="K843" i="13"/>
  <c r="D844" i="13"/>
  <c r="E844" i="13" s="1"/>
  <c r="F844" i="13"/>
  <c r="I844" i="13" s="1"/>
  <c r="G844" i="13"/>
  <c r="H844" i="13" s="1"/>
  <c r="K844" i="13"/>
  <c r="D845" i="13"/>
  <c r="F845" i="13"/>
  <c r="I845" i="13" s="1"/>
  <c r="G845" i="13"/>
  <c r="H845" i="13" s="1"/>
  <c r="K845" i="13"/>
  <c r="D846" i="13"/>
  <c r="E846" i="13" s="1"/>
  <c r="F846" i="13"/>
  <c r="I846" i="13" s="1"/>
  <c r="G846" i="13"/>
  <c r="H846" i="13" s="1"/>
  <c r="K846" i="13"/>
  <c r="D847" i="13"/>
  <c r="E847" i="13" s="1"/>
  <c r="F847" i="13"/>
  <c r="I847" i="13" s="1"/>
  <c r="G847" i="13"/>
  <c r="H847" i="13" s="1"/>
  <c r="K847" i="13"/>
  <c r="D848" i="13"/>
  <c r="F848" i="13"/>
  <c r="I848" i="13" s="1"/>
  <c r="G848" i="13"/>
  <c r="H848" i="13" s="1"/>
  <c r="K848" i="13"/>
  <c r="D849" i="13"/>
  <c r="E849" i="13" s="1"/>
  <c r="F849" i="13"/>
  <c r="I849" i="13" s="1"/>
  <c r="G849" i="13"/>
  <c r="H849" i="13" s="1"/>
  <c r="K849" i="13"/>
  <c r="D850" i="13"/>
  <c r="E850" i="13" s="1"/>
  <c r="F850" i="13"/>
  <c r="I850" i="13" s="1"/>
  <c r="G850" i="13"/>
  <c r="H850" i="13" s="1"/>
  <c r="K850" i="13"/>
  <c r="D851" i="13"/>
  <c r="F851" i="13"/>
  <c r="I851" i="13" s="1"/>
  <c r="G851" i="13"/>
  <c r="H851" i="13" s="1"/>
  <c r="K851" i="13"/>
  <c r="D852" i="13"/>
  <c r="E852" i="13" s="1"/>
  <c r="F852" i="13"/>
  <c r="I852" i="13" s="1"/>
  <c r="G852" i="13"/>
  <c r="H852" i="13" s="1"/>
  <c r="K852" i="13"/>
  <c r="D853" i="13"/>
  <c r="F853" i="13"/>
  <c r="I853" i="13" s="1"/>
  <c r="G853" i="13"/>
  <c r="H853" i="13" s="1"/>
  <c r="K853" i="13"/>
  <c r="D854" i="13"/>
  <c r="F854" i="13"/>
  <c r="I854" i="13" s="1"/>
  <c r="G854" i="13"/>
  <c r="H854" i="13" s="1"/>
  <c r="K854" i="13"/>
  <c r="D855" i="13"/>
  <c r="E855" i="13" s="1"/>
  <c r="F855" i="13"/>
  <c r="I855" i="13" s="1"/>
  <c r="G855" i="13"/>
  <c r="H855" i="13" s="1"/>
  <c r="K855" i="13"/>
  <c r="D856" i="13"/>
  <c r="E856" i="13" s="1"/>
  <c r="F856" i="13"/>
  <c r="I856" i="13" s="1"/>
  <c r="G856" i="13"/>
  <c r="H856" i="13" s="1"/>
  <c r="K856" i="13"/>
  <c r="D857" i="13"/>
  <c r="E857" i="13" s="1"/>
  <c r="F857" i="13"/>
  <c r="I857" i="13" s="1"/>
  <c r="G857" i="13"/>
  <c r="H857" i="13" s="1"/>
  <c r="K857" i="13"/>
  <c r="D858" i="13"/>
  <c r="E858" i="13" s="1"/>
  <c r="F858" i="13"/>
  <c r="I858" i="13" s="1"/>
  <c r="G858" i="13"/>
  <c r="H858" i="13" s="1"/>
  <c r="K858" i="13"/>
  <c r="D859" i="13"/>
  <c r="F859" i="13"/>
  <c r="I859" i="13" s="1"/>
  <c r="G859" i="13"/>
  <c r="H859" i="13" s="1"/>
  <c r="K859" i="13"/>
  <c r="D860" i="13"/>
  <c r="E860" i="13" s="1"/>
  <c r="F860" i="13"/>
  <c r="I860" i="13" s="1"/>
  <c r="G860" i="13"/>
  <c r="H860" i="13" s="1"/>
  <c r="K860" i="13"/>
  <c r="D861" i="13"/>
  <c r="F861" i="13"/>
  <c r="I861" i="13" s="1"/>
  <c r="G861" i="13"/>
  <c r="H861" i="13" s="1"/>
  <c r="K861" i="13"/>
  <c r="D862" i="13"/>
  <c r="F862" i="13"/>
  <c r="I862" i="13" s="1"/>
  <c r="G862" i="13"/>
  <c r="H862" i="13" s="1"/>
  <c r="K862" i="13"/>
  <c r="D863" i="13"/>
  <c r="E863" i="13" s="1"/>
  <c r="F863" i="13"/>
  <c r="I863" i="13" s="1"/>
  <c r="G863" i="13"/>
  <c r="H863" i="13" s="1"/>
  <c r="K863" i="13"/>
  <c r="D864" i="13"/>
  <c r="E864" i="13" s="1"/>
  <c r="F864" i="13"/>
  <c r="I864" i="13" s="1"/>
  <c r="G864" i="13"/>
  <c r="H864" i="13" s="1"/>
  <c r="K864" i="13"/>
  <c r="D865" i="13"/>
  <c r="E865" i="13" s="1"/>
  <c r="F865" i="13"/>
  <c r="I865" i="13" s="1"/>
  <c r="G865" i="13"/>
  <c r="H865" i="13" s="1"/>
  <c r="K865" i="13"/>
  <c r="D866" i="13"/>
  <c r="E866" i="13" s="1"/>
  <c r="F866" i="13"/>
  <c r="I866" i="13" s="1"/>
  <c r="G866" i="13"/>
  <c r="H866" i="13" s="1"/>
  <c r="K866" i="13"/>
  <c r="D867" i="13"/>
  <c r="F867" i="13"/>
  <c r="I867" i="13" s="1"/>
  <c r="G867" i="13"/>
  <c r="H867" i="13" s="1"/>
  <c r="K867" i="13"/>
  <c r="D868" i="13"/>
  <c r="E868" i="13" s="1"/>
  <c r="F868" i="13"/>
  <c r="I868" i="13" s="1"/>
  <c r="G868" i="13"/>
  <c r="H868" i="13" s="1"/>
  <c r="K868" i="13"/>
  <c r="D869" i="13"/>
  <c r="F869" i="13"/>
  <c r="I869" i="13" s="1"/>
  <c r="G869" i="13"/>
  <c r="H869" i="13" s="1"/>
  <c r="K869" i="13"/>
  <c r="D870" i="13"/>
  <c r="E870" i="13" s="1"/>
  <c r="F870" i="13"/>
  <c r="I870" i="13" s="1"/>
  <c r="G870" i="13"/>
  <c r="H870" i="13" s="1"/>
  <c r="K870" i="13"/>
  <c r="D871" i="13"/>
  <c r="E871" i="13" s="1"/>
  <c r="F871" i="13"/>
  <c r="I871" i="13" s="1"/>
  <c r="G871" i="13"/>
  <c r="H871" i="13" s="1"/>
  <c r="K871" i="13"/>
  <c r="D872" i="13"/>
  <c r="E872" i="13" s="1"/>
  <c r="F872" i="13"/>
  <c r="I872" i="13" s="1"/>
  <c r="G872" i="13"/>
  <c r="H872" i="13" s="1"/>
  <c r="K872" i="13"/>
  <c r="D873" i="13"/>
  <c r="E873" i="13" s="1"/>
  <c r="F873" i="13"/>
  <c r="I873" i="13" s="1"/>
  <c r="G873" i="13"/>
  <c r="H873" i="13" s="1"/>
  <c r="K873" i="13"/>
  <c r="D874" i="13"/>
  <c r="E874" i="13" s="1"/>
  <c r="F874" i="13"/>
  <c r="I874" i="13" s="1"/>
  <c r="G874" i="13"/>
  <c r="H874" i="13" s="1"/>
  <c r="K874" i="13"/>
  <c r="D875" i="13"/>
  <c r="F875" i="13"/>
  <c r="I875" i="13" s="1"/>
  <c r="G875" i="13"/>
  <c r="H875" i="13" s="1"/>
  <c r="K875" i="13"/>
  <c r="D876" i="13"/>
  <c r="E876" i="13" s="1"/>
  <c r="F876" i="13"/>
  <c r="I876" i="13" s="1"/>
  <c r="G876" i="13"/>
  <c r="H876" i="13" s="1"/>
  <c r="K876" i="13"/>
  <c r="D877" i="13"/>
  <c r="F877" i="13"/>
  <c r="I877" i="13" s="1"/>
  <c r="G877" i="13"/>
  <c r="H877" i="13" s="1"/>
  <c r="K877" i="13"/>
  <c r="D878" i="13"/>
  <c r="F878" i="13"/>
  <c r="I878" i="13" s="1"/>
  <c r="G878" i="13"/>
  <c r="H878" i="13" s="1"/>
  <c r="K878" i="13"/>
  <c r="D879" i="13"/>
  <c r="E879" i="13" s="1"/>
  <c r="F879" i="13"/>
  <c r="I879" i="13" s="1"/>
  <c r="G879" i="13"/>
  <c r="H879" i="13" s="1"/>
  <c r="K879" i="13"/>
  <c r="D880" i="13"/>
  <c r="E880" i="13" s="1"/>
  <c r="F880" i="13"/>
  <c r="I880" i="13" s="1"/>
  <c r="G880" i="13"/>
  <c r="H880" i="13" s="1"/>
  <c r="K880" i="13"/>
  <c r="D881" i="13"/>
  <c r="E881" i="13" s="1"/>
  <c r="F881" i="13"/>
  <c r="I881" i="13" s="1"/>
  <c r="G881" i="13"/>
  <c r="H881" i="13" s="1"/>
  <c r="K881" i="13"/>
  <c r="D882" i="13"/>
  <c r="E882" i="13" s="1"/>
  <c r="F882" i="13"/>
  <c r="I882" i="13" s="1"/>
  <c r="G882" i="13"/>
  <c r="H882" i="13" s="1"/>
  <c r="K882" i="13"/>
  <c r="D883" i="13"/>
  <c r="F883" i="13"/>
  <c r="I883" i="13" s="1"/>
  <c r="G883" i="13"/>
  <c r="H883" i="13" s="1"/>
  <c r="K883" i="13"/>
  <c r="D884" i="13"/>
  <c r="F884" i="13"/>
  <c r="I884" i="13" s="1"/>
  <c r="G884" i="13"/>
  <c r="H884" i="13" s="1"/>
  <c r="K884" i="13"/>
  <c r="D885" i="13"/>
  <c r="F885" i="13"/>
  <c r="I885" i="13" s="1"/>
  <c r="G885" i="13"/>
  <c r="H885" i="13" s="1"/>
  <c r="K885" i="13"/>
  <c r="D886" i="13"/>
  <c r="E886" i="13" s="1"/>
  <c r="F886" i="13"/>
  <c r="I886" i="13" s="1"/>
  <c r="G886" i="13"/>
  <c r="H886" i="13" s="1"/>
  <c r="K886" i="13"/>
  <c r="D887" i="13"/>
  <c r="E887" i="13" s="1"/>
  <c r="F887" i="13"/>
  <c r="I887" i="13" s="1"/>
  <c r="G887" i="13"/>
  <c r="H887" i="13" s="1"/>
  <c r="K887" i="13"/>
  <c r="D888" i="13"/>
  <c r="E888" i="13" s="1"/>
  <c r="F888" i="13"/>
  <c r="I888" i="13" s="1"/>
  <c r="G888" i="13"/>
  <c r="H888" i="13" s="1"/>
  <c r="K888" i="13"/>
  <c r="D889" i="13"/>
  <c r="E889" i="13" s="1"/>
  <c r="F889" i="13"/>
  <c r="I889" i="13" s="1"/>
  <c r="G889" i="13"/>
  <c r="H889" i="13" s="1"/>
  <c r="K889" i="13"/>
  <c r="D890" i="13"/>
  <c r="E890" i="13" s="1"/>
  <c r="F890" i="13"/>
  <c r="I890" i="13" s="1"/>
  <c r="G890" i="13"/>
  <c r="H890" i="13" s="1"/>
  <c r="K890" i="13"/>
  <c r="D891" i="13"/>
  <c r="F891" i="13"/>
  <c r="I891" i="13" s="1"/>
  <c r="G891" i="13"/>
  <c r="H891" i="13" s="1"/>
  <c r="K891" i="13"/>
  <c r="D892" i="13"/>
  <c r="E892" i="13" s="1"/>
  <c r="F892" i="13"/>
  <c r="I892" i="13" s="1"/>
  <c r="G892" i="13"/>
  <c r="H892" i="13" s="1"/>
  <c r="K892" i="13"/>
  <c r="D893" i="13"/>
  <c r="F893" i="13"/>
  <c r="I893" i="13" s="1"/>
  <c r="G893" i="13"/>
  <c r="H893" i="13" s="1"/>
  <c r="K893" i="13"/>
  <c r="D894" i="13"/>
  <c r="E894" i="13" s="1"/>
  <c r="F894" i="13"/>
  <c r="I894" i="13" s="1"/>
  <c r="G894" i="13"/>
  <c r="H894" i="13" s="1"/>
  <c r="K894" i="13"/>
  <c r="D895" i="13"/>
  <c r="E895" i="13" s="1"/>
  <c r="F895" i="13"/>
  <c r="I895" i="13" s="1"/>
  <c r="G895" i="13"/>
  <c r="H895" i="13" s="1"/>
  <c r="K895" i="13"/>
  <c r="D896" i="13"/>
  <c r="E896" i="13" s="1"/>
  <c r="F896" i="13"/>
  <c r="I896" i="13" s="1"/>
  <c r="G896" i="13"/>
  <c r="H896" i="13" s="1"/>
  <c r="K896" i="13"/>
  <c r="D897" i="13"/>
  <c r="E897" i="13" s="1"/>
  <c r="F897" i="13"/>
  <c r="I897" i="13" s="1"/>
  <c r="G897" i="13"/>
  <c r="H897" i="13" s="1"/>
  <c r="K897" i="13"/>
  <c r="D898" i="13"/>
  <c r="E898" i="13" s="1"/>
  <c r="F898" i="13"/>
  <c r="I898" i="13" s="1"/>
  <c r="G898" i="13"/>
  <c r="H898" i="13" s="1"/>
  <c r="K898" i="13"/>
  <c r="D899" i="13"/>
  <c r="F899" i="13"/>
  <c r="I899" i="13" s="1"/>
  <c r="G899" i="13"/>
  <c r="H899" i="13" s="1"/>
  <c r="K899" i="13"/>
  <c r="D900" i="13"/>
  <c r="E900" i="13" s="1"/>
  <c r="F900" i="13"/>
  <c r="I900" i="13" s="1"/>
  <c r="G900" i="13"/>
  <c r="H900" i="13" s="1"/>
  <c r="K900" i="13"/>
  <c r="D901" i="13"/>
  <c r="F901" i="13"/>
  <c r="I901" i="13" s="1"/>
  <c r="G901" i="13"/>
  <c r="H901" i="13" s="1"/>
  <c r="K901" i="13"/>
  <c r="D902" i="13"/>
  <c r="E902" i="13" s="1"/>
  <c r="F902" i="13"/>
  <c r="I902" i="13" s="1"/>
  <c r="G902" i="13"/>
  <c r="H902" i="13" s="1"/>
  <c r="K902" i="13"/>
  <c r="D903" i="13"/>
  <c r="E903" i="13" s="1"/>
  <c r="F903" i="13"/>
  <c r="I903" i="13" s="1"/>
  <c r="G903" i="13"/>
  <c r="H903" i="13" s="1"/>
  <c r="K903" i="13"/>
  <c r="D904" i="13"/>
  <c r="E904" i="13" s="1"/>
  <c r="F904" i="13"/>
  <c r="I904" i="13" s="1"/>
  <c r="G904" i="13"/>
  <c r="H904" i="13" s="1"/>
  <c r="K904" i="13"/>
  <c r="D905" i="13"/>
  <c r="F905" i="13"/>
  <c r="I905" i="13" s="1"/>
  <c r="G905" i="13"/>
  <c r="H905" i="13" s="1"/>
  <c r="K905" i="13"/>
  <c r="D906" i="13"/>
  <c r="E906" i="13" s="1"/>
  <c r="F906" i="13"/>
  <c r="I906" i="13" s="1"/>
  <c r="G906" i="13"/>
  <c r="H906" i="13" s="1"/>
  <c r="K906" i="13"/>
  <c r="D907" i="13"/>
  <c r="F907" i="13"/>
  <c r="I907" i="13" s="1"/>
  <c r="G907" i="13"/>
  <c r="H907" i="13" s="1"/>
  <c r="K907" i="13"/>
  <c r="D908" i="13"/>
  <c r="F908" i="13"/>
  <c r="I908" i="13" s="1"/>
  <c r="G908" i="13"/>
  <c r="H908" i="13" s="1"/>
  <c r="K908" i="13"/>
  <c r="D909" i="13"/>
  <c r="F909" i="13"/>
  <c r="I909" i="13" s="1"/>
  <c r="G909" i="13"/>
  <c r="H909" i="13" s="1"/>
  <c r="K909" i="13"/>
  <c r="D910" i="13"/>
  <c r="F910" i="13"/>
  <c r="I910" i="13" s="1"/>
  <c r="G910" i="13"/>
  <c r="H910" i="13" s="1"/>
  <c r="K910" i="13"/>
  <c r="D911" i="13"/>
  <c r="E911" i="13" s="1"/>
  <c r="F911" i="13"/>
  <c r="I911" i="13" s="1"/>
  <c r="G911" i="13"/>
  <c r="H911" i="13" s="1"/>
  <c r="K911" i="13"/>
  <c r="D912" i="13"/>
  <c r="F912" i="13"/>
  <c r="I912" i="13" s="1"/>
  <c r="G912" i="13"/>
  <c r="H912" i="13" s="1"/>
  <c r="K912" i="13"/>
  <c r="D913" i="13"/>
  <c r="F913" i="13"/>
  <c r="I913" i="13" s="1"/>
  <c r="G913" i="13"/>
  <c r="H913" i="13" s="1"/>
  <c r="K913" i="13"/>
  <c r="M234" i="13" l="1"/>
  <c r="O234" i="13" s="1"/>
  <c r="M233" i="13"/>
  <c r="O233" i="13" s="1"/>
  <c r="M889" i="13"/>
  <c r="O889" i="13" s="1"/>
  <c r="M881" i="13"/>
  <c r="O881" i="13" s="1"/>
  <c r="M876" i="13"/>
  <c r="O876" i="13" s="1"/>
  <c r="M846" i="13"/>
  <c r="O846" i="13" s="1"/>
  <c r="M842" i="13"/>
  <c r="O842" i="13" s="1"/>
  <c r="M812" i="13"/>
  <c r="O812" i="13" s="1"/>
  <c r="M799" i="13"/>
  <c r="O799" i="13" s="1"/>
  <c r="M797" i="13"/>
  <c r="O797" i="13" s="1"/>
  <c r="M791" i="13"/>
  <c r="O791" i="13" s="1"/>
  <c r="M560" i="13"/>
  <c r="O560" i="13" s="1"/>
  <c r="M529" i="13"/>
  <c r="O529" i="13" s="1"/>
  <c r="M521" i="13"/>
  <c r="O521" i="13" s="1"/>
  <c r="M513" i="13"/>
  <c r="O513" i="13" s="1"/>
  <c r="M448" i="13"/>
  <c r="O448" i="13" s="1"/>
  <c r="M442" i="13"/>
  <c r="O442" i="13" s="1"/>
  <c r="M693" i="13"/>
  <c r="O693" i="13" s="1"/>
  <c r="M625" i="13"/>
  <c r="O625" i="13" s="1"/>
  <c r="M623" i="13"/>
  <c r="O623" i="13" s="1"/>
  <c r="M758" i="13"/>
  <c r="O758" i="13" s="1"/>
  <c r="M47" i="13"/>
  <c r="O47" i="13" s="1"/>
  <c r="M706" i="13"/>
  <c r="O706" i="13" s="1"/>
  <c r="M148" i="13"/>
  <c r="O148" i="13" s="1"/>
  <c r="M679" i="13"/>
  <c r="O679" i="13" s="1"/>
  <c r="M45" i="13"/>
  <c r="O45" i="13" s="1"/>
  <c r="M41" i="13"/>
  <c r="O41" i="13" s="1"/>
  <c r="M894" i="13"/>
  <c r="O894" i="13" s="1"/>
  <c r="M875" i="13"/>
  <c r="O875" i="13" s="1"/>
  <c r="M778" i="13"/>
  <c r="O778" i="13" s="1"/>
  <c r="M253" i="13"/>
  <c r="O253" i="13" s="1"/>
  <c r="M251" i="13"/>
  <c r="O251" i="13" s="1"/>
  <c r="M765" i="13"/>
  <c r="O765" i="13" s="1"/>
  <c r="M722" i="13"/>
  <c r="O722" i="13" s="1"/>
  <c r="M865" i="13"/>
  <c r="O865" i="13" s="1"/>
  <c r="M819" i="13"/>
  <c r="O819" i="13" s="1"/>
  <c r="M813" i="13"/>
  <c r="O813" i="13" s="1"/>
  <c r="M737" i="13"/>
  <c r="O737" i="13" s="1"/>
  <c r="M710" i="13"/>
  <c r="O710" i="13" s="1"/>
  <c r="M25" i="13"/>
  <c r="O25" i="13" s="1"/>
  <c r="M23" i="13"/>
  <c r="O23" i="13" s="1"/>
  <c r="M21" i="13"/>
  <c r="O21" i="13" s="1"/>
  <c r="M870" i="13"/>
  <c r="O870" i="13" s="1"/>
  <c r="M702" i="13"/>
  <c r="O702" i="13" s="1"/>
  <c r="M462" i="13"/>
  <c r="O462" i="13" s="1"/>
  <c r="M770" i="13"/>
  <c r="O770" i="13" s="1"/>
  <c r="M904" i="13"/>
  <c r="O904" i="13" s="1"/>
  <c r="M657" i="13"/>
  <c r="O657" i="13" s="1"/>
  <c r="M808" i="13"/>
  <c r="O808" i="13" s="1"/>
  <c r="M610" i="13"/>
  <c r="O610" i="13" s="1"/>
  <c r="M598" i="13"/>
  <c r="O598" i="13" s="1"/>
  <c r="M590" i="13"/>
  <c r="O590" i="13" s="1"/>
  <c r="M586" i="13"/>
  <c r="O586" i="13" s="1"/>
  <c r="M129" i="13"/>
  <c r="O129" i="13" s="1"/>
  <c r="M55" i="13"/>
  <c r="O55" i="13" s="1"/>
  <c r="M53" i="13"/>
  <c r="O53" i="13" s="1"/>
  <c r="M730" i="13"/>
  <c r="O730" i="13" s="1"/>
  <c r="M633" i="13"/>
  <c r="O633" i="13" s="1"/>
  <c r="M283" i="13"/>
  <c r="O283" i="13" s="1"/>
  <c r="M277" i="13"/>
  <c r="O277" i="13" s="1"/>
  <c r="M196" i="13"/>
  <c r="O196" i="13" s="1"/>
  <c r="M105" i="13"/>
  <c r="O105" i="13" s="1"/>
  <c r="M900" i="13"/>
  <c r="O900" i="13" s="1"/>
  <c r="M898" i="13"/>
  <c r="O898" i="13" s="1"/>
  <c r="M884" i="13"/>
  <c r="O884" i="13" s="1"/>
  <c r="M856" i="13"/>
  <c r="O856" i="13" s="1"/>
  <c r="M850" i="13"/>
  <c r="O850" i="13" s="1"/>
  <c r="M805" i="13"/>
  <c r="O805" i="13" s="1"/>
  <c r="M792" i="13"/>
  <c r="O792" i="13" s="1"/>
  <c r="M509" i="13"/>
  <c r="O509" i="13" s="1"/>
  <c r="M488" i="13"/>
  <c r="O488" i="13" s="1"/>
  <c r="M484" i="13"/>
  <c r="O484" i="13" s="1"/>
  <c r="M367" i="13"/>
  <c r="O367" i="13" s="1"/>
  <c r="M331" i="13"/>
  <c r="O331" i="13" s="1"/>
  <c r="M250" i="13"/>
  <c r="O250" i="13" s="1"/>
  <c r="M170" i="13"/>
  <c r="O170" i="13" s="1"/>
  <c r="M168" i="13"/>
  <c r="O168" i="13" s="1"/>
  <c r="M166" i="13"/>
  <c r="O166" i="13" s="1"/>
  <c r="M13" i="13"/>
  <c r="O13" i="13" s="1"/>
  <c r="M9" i="13"/>
  <c r="O9" i="13" s="1"/>
  <c r="M864" i="13"/>
  <c r="O864" i="13" s="1"/>
  <c r="M746" i="13"/>
  <c r="O746" i="13" s="1"/>
  <c r="M906" i="13"/>
  <c r="O906" i="13" s="1"/>
  <c r="M890" i="13"/>
  <c r="O890" i="13" s="1"/>
  <c r="M849" i="13"/>
  <c r="O849" i="13" s="1"/>
  <c r="M840" i="13"/>
  <c r="O840" i="13" s="1"/>
  <c r="M818" i="13"/>
  <c r="O818" i="13" s="1"/>
  <c r="M752" i="13"/>
  <c r="O752" i="13" s="1"/>
  <c r="M718" i="13"/>
  <c r="O718" i="13" s="1"/>
  <c r="M673" i="13"/>
  <c r="O673" i="13" s="1"/>
  <c r="M557" i="13"/>
  <c r="O557" i="13" s="1"/>
  <c r="M553" i="13"/>
  <c r="O553" i="13" s="1"/>
  <c r="M549" i="13"/>
  <c r="O549" i="13" s="1"/>
  <c r="M510" i="13"/>
  <c r="O510" i="13" s="1"/>
  <c r="M306" i="13"/>
  <c r="O306" i="13" s="1"/>
  <c r="M169" i="13"/>
  <c r="O169" i="13" s="1"/>
  <c r="M167" i="13"/>
  <c r="O167" i="13" s="1"/>
  <c r="M73" i="13"/>
  <c r="O73" i="13" s="1"/>
  <c r="M42" i="13"/>
  <c r="O42" i="13" s="1"/>
  <c r="M18" i="13"/>
  <c r="O18" i="13" s="1"/>
  <c r="M8" i="13"/>
  <c r="O8" i="13" s="1"/>
  <c r="M886" i="13"/>
  <c r="O886" i="13" s="1"/>
  <c r="M866" i="13"/>
  <c r="O866" i="13" s="1"/>
  <c r="M787" i="13"/>
  <c r="O787" i="13" s="1"/>
  <c r="M759" i="13"/>
  <c r="O759" i="13" s="1"/>
  <c r="M738" i="13"/>
  <c r="O738" i="13" s="1"/>
  <c r="M697" i="13"/>
  <c r="O697" i="13" s="1"/>
  <c r="M628" i="13"/>
  <c r="O628" i="13" s="1"/>
  <c r="M617" i="13"/>
  <c r="O617" i="13" s="1"/>
  <c r="M561" i="13"/>
  <c r="O561" i="13" s="1"/>
  <c r="M766" i="13"/>
  <c r="O766" i="13" s="1"/>
  <c r="M757" i="13"/>
  <c r="O757" i="13" s="1"/>
  <c r="M703" i="13"/>
  <c r="O703" i="13" s="1"/>
  <c r="M682" i="13"/>
  <c r="O682" i="13" s="1"/>
  <c r="M609" i="13"/>
  <c r="O609" i="13" s="1"/>
  <c r="M601" i="13"/>
  <c r="O601" i="13" s="1"/>
  <c r="M599" i="13"/>
  <c r="O599" i="13" s="1"/>
  <c r="M591" i="13"/>
  <c r="O591" i="13" s="1"/>
  <c r="M418" i="13"/>
  <c r="O418" i="13" s="1"/>
  <c r="M412" i="13"/>
  <c r="O412" i="13" s="1"/>
  <c r="M261" i="13"/>
  <c r="O261" i="13" s="1"/>
  <c r="M259" i="13"/>
  <c r="O259" i="13" s="1"/>
  <c r="M607" i="13"/>
  <c r="O607" i="13" s="1"/>
  <c r="M604" i="13"/>
  <c r="O604" i="13" s="1"/>
  <c r="M589" i="13"/>
  <c r="O589" i="13" s="1"/>
  <c r="M568" i="13"/>
  <c r="O568" i="13" s="1"/>
  <c r="M565" i="13"/>
  <c r="O565" i="13" s="1"/>
  <c r="M558" i="13"/>
  <c r="O558" i="13" s="1"/>
  <c r="M550" i="13"/>
  <c r="O550" i="13" s="1"/>
  <c r="M896" i="13"/>
  <c r="O896" i="13" s="1"/>
  <c r="E818" i="13"/>
  <c r="M754" i="13"/>
  <c r="O754" i="13" s="1"/>
  <c r="M750" i="13"/>
  <c r="O750" i="13" s="1"/>
  <c r="M734" i="13"/>
  <c r="O734" i="13" s="1"/>
  <c r="M670" i="13"/>
  <c r="O670" i="13" s="1"/>
  <c r="M577" i="13"/>
  <c r="O577" i="13" s="1"/>
  <c r="M548" i="13"/>
  <c r="O548" i="13" s="1"/>
  <c r="M489" i="13"/>
  <c r="O489" i="13" s="1"/>
  <c r="M467" i="13"/>
  <c r="O467" i="13" s="1"/>
  <c r="M465" i="13"/>
  <c r="O465" i="13" s="1"/>
  <c r="M346" i="13"/>
  <c r="O346" i="13" s="1"/>
  <c r="M315" i="13"/>
  <c r="O315" i="13" s="1"/>
  <c r="M29" i="13"/>
  <c r="O29" i="13" s="1"/>
  <c r="M892" i="13"/>
  <c r="O892" i="13" s="1"/>
  <c r="M910" i="13"/>
  <c r="O910" i="13" s="1"/>
  <c r="M908" i="13"/>
  <c r="O908" i="13" s="1"/>
  <c r="M743" i="13"/>
  <c r="O743" i="13" s="1"/>
  <c r="M873" i="13"/>
  <c r="O873" i="13" s="1"/>
  <c r="M860" i="13"/>
  <c r="O860" i="13" s="1"/>
  <c r="M837" i="13"/>
  <c r="O837" i="13" s="1"/>
  <c r="M647" i="13"/>
  <c r="O647" i="13" s="1"/>
  <c r="M642" i="13"/>
  <c r="O642" i="13" s="1"/>
  <c r="M635" i="13"/>
  <c r="O635" i="13" s="1"/>
  <c r="M571" i="13"/>
  <c r="O571" i="13" s="1"/>
  <c r="M528" i="13"/>
  <c r="O528" i="13" s="1"/>
  <c r="M526" i="13"/>
  <c r="O526" i="13" s="1"/>
  <c r="M520" i="13"/>
  <c r="O520" i="13" s="1"/>
  <c r="M512" i="13"/>
  <c r="O512" i="13" s="1"/>
  <c r="M387" i="13"/>
  <c r="O387" i="13" s="1"/>
  <c r="M381" i="13"/>
  <c r="O381" i="13" s="1"/>
  <c r="M379" i="13"/>
  <c r="O379" i="13" s="1"/>
  <c r="M282" i="13"/>
  <c r="O282" i="13" s="1"/>
  <c r="M912" i="13"/>
  <c r="O912" i="13" s="1"/>
  <c r="M783" i="13"/>
  <c r="O783" i="13" s="1"/>
  <c r="M698" i="13"/>
  <c r="O698" i="13" s="1"/>
  <c r="M689" i="13"/>
  <c r="O689" i="13" s="1"/>
  <c r="M660" i="13"/>
  <c r="O660" i="13" s="1"/>
  <c r="M555" i="13"/>
  <c r="O555" i="13" s="1"/>
  <c r="M542" i="13"/>
  <c r="O542" i="13" s="1"/>
  <c r="M531" i="13"/>
  <c r="O531" i="13" s="1"/>
  <c r="M830" i="13"/>
  <c r="O830" i="13" s="1"/>
  <c r="M852" i="13"/>
  <c r="O852" i="13" s="1"/>
  <c r="E884" i="13"/>
  <c r="M854" i="13"/>
  <c r="O854" i="13" s="1"/>
  <c r="M802" i="13"/>
  <c r="O802" i="13" s="1"/>
  <c r="M781" i="13"/>
  <c r="O781" i="13" s="1"/>
  <c r="M742" i="13"/>
  <c r="O742" i="13" s="1"/>
  <c r="M733" i="13"/>
  <c r="O733" i="13" s="1"/>
  <c r="M726" i="13"/>
  <c r="O726" i="13" s="1"/>
  <c r="M719" i="13"/>
  <c r="O719" i="13" s="1"/>
  <c r="M678" i="13"/>
  <c r="O678" i="13" s="1"/>
  <c r="M654" i="13"/>
  <c r="O654" i="13" s="1"/>
  <c r="M645" i="13"/>
  <c r="O645" i="13" s="1"/>
  <c r="M631" i="13"/>
  <c r="O631" i="13" s="1"/>
  <c r="M602" i="13"/>
  <c r="O602" i="13" s="1"/>
  <c r="M505" i="13"/>
  <c r="O505" i="13" s="1"/>
  <c r="M478" i="13"/>
  <c r="O478" i="13" s="1"/>
  <c r="M470" i="13"/>
  <c r="O470" i="13" s="1"/>
  <c r="M468" i="13"/>
  <c r="O468" i="13" s="1"/>
  <c r="M454" i="13"/>
  <c r="O454" i="13" s="1"/>
  <c r="M406" i="13"/>
  <c r="O406" i="13" s="1"/>
  <c r="M323" i="13"/>
  <c r="O323" i="13" s="1"/>
  <c r="M314" i="13"/>
  <c r="O314" i="13" s="1"/>
  <c r="M135" i="13"/>
  <c r="O135" i="13" s="1"/>
  <c r="M696" i="13"/>
  <c r="O696" i="13" s="1"/>
  <c r="M659" i="13"/>
  <c r="O659" i="13" s="1"/>
  <c r="M639" i="13"/>
  <c r="O639" i="13" s="1"/>
  <c r="M636" i="13"/>
  <c r="O636" i="13" s="1"/>
  <c r="M629" i="13"/>
  <c r="O629" i="13" s="1"/>
  <c r="M612" i="13"/>
  <c r="O612" i="13" s="1"/>
  <c r="M360" i="13"/>
  <c r="O360" i="13" s="1"/>
  <c r="M71" i="13"/>
  <c r="O71" i="13" s="1"/>
  <c r="M69" i="13"/>
  <c r="O69" i="13" s="1"/>
  <c r="M57" i="13"/>
  <c r="O57" i="13" s="1"/>
  <c r="E910" i="13"/>
  <c r="M888" i="13"/>
  <c r="O888" i="13" s="1"/>
  <c r="M868" i="13"/>
  <c r="O868" i="13" s="1"/>
  <c r="M857" i="13"/>
  <c r="O857" i="13" s="1"/>
  <c r="M801" i="13"/>
  <c r="O801" i="13" s="1"/>
  <c r="M789" i="13"/>
  <c r="O789" i="13" s="1"/>
  <c r="M775" i="13"/>
  <c r="O775" i="13" s="1"/>
  <c r="M692" i="13"/>
  <c r="O692" i="13" s="1"/>
  <c r="M643" i="13"/>
  <c r="O643" i="13" s="1"/>
  <c r="M641" i="13"/>
  <c r="O641" i="13" s="1"/>
  <c r="M600" i="13"/>
  <c r="O600" i="13" s="1"/>
  <c r="M338" i="13"/>
  <c r="O338" i="13" s="1"/>
  <c r="M317" i="13"/>
  <c r="O317" i="13" s="1"/>
  <c r="M303" i="13"/>
  <c r="O303" i="13" s="1"/>
  <c r="M128" i="13"/>
  <c r="O128" i="13" s="1"/>
  <c r="M81" i="13"/>
  <c r="O81" i="13" s="1"/>
  <c r="M878" i="13"/>
  <c r="O878" i="13" s="1"/>
  <c r="M862" i="13"/>
  <c r="O862" i="13" s="1"/>
  <c r="M902" i="13"/>
  <c r="O902" i="13" s="1"/>
  <c r="M897" i="13"/>
  <c r="O897" i="13" s="1"/>
  <c r="M883" i="13"/>
  <c r="O883" i="13" s="1"/>
  <c r="E854" i="13"/>
  <c r="M845" i="13"/>
  <c r="O845" i="13" s="1"/>
  <c r="M810" i="13"/>
  <c r="O810" i="13" s="1"/>
  <c r="M762" i="13"/>
  <c r="O762" i="13" s="1"/>
  <c r="E756" i="13"/>
  <c r="M756" i="13"/>
  <c r="O756" i="13" s="1"/>
  <c r="E741" i="13"/>
  <c r="M741" i="13"/>
  <c r="O741" i="13" s="1"/>
  <c r="M711" i="13"/>
  <c r="O711" i="13" s="1"/>
  <c r="E684" i="13"/>
  <c r="M684" i="13"/>
  <c r="O684" i="13" s="1"/>
  <c r="M672" i="13"/>
  <c r="O672" i="13" s="1"/>
  <c r="M656" i="13"/>
  <c r="O656" i="13" s="1"/>
  <c r="M630" i="13"/>
  <c r="O630" i="13" s="1"/>
  <c r="M597" i="13"/>
  <c r="O597" i="13" s="1"/>
  <c r="M592" i="13"/>
  <c r="O592" i="13" s="1"/>
  <c r="E912" i="13"/>
  <c r="E908" i="13"/>
  <c r="M872" i="13"/>
  <c r="O872" i="13" s="1"/>
  <c r="E848" i="13"/>
  <c r="M848" i="13"/>
  <c r="O848" i="13" s="1"/>
  <c r="M844" i="13"/>
  <c r="O844" i="13" s="1"/>
  <c r="M834" i="13"/>
  <c r="O834" i="13" s="1"/>
  <c r="M832" i="13"/>
  <c r="O832" i="13" s="1"/>
  <c r="E830" i="13"/>
  <c r="M825" i="13"/>
  <c r="O825" i="13" s="1"/>
  <c r="M769" i="13"/>
  <c r="O769" i="13" s="1"/>
  <c r="M701" i="13"/>
  <c r="O701" i="13" s="1"/>
  <c r="M695" i="13"/>
  <c r="O695" i="13" s="1"/>
  <c r="M681" i="13"/>
  <c r="O681" i="13" s="1"/>
  <c r="E677" i="13"/>
  <c r="M677" i="13"/>
  <c r="O677" i="13" s="1"/>
  <c r="M668" i="13"/>
  <c r="O668" i="13" s="1"/>
  <c r="M663" i="13"/>
  <c r="O663" i="13" s="1"/>
  <c r="M662" i="13"/>
  <c r="O662" i="13" s="1"/>
  <c r="E612" i="13"/>
  <c r="M575" i="13"/>
  <c r="O575" i="13" s="1"/>
  <c r="M826" i="13"/>
  <c r="O826" i="13" s="1"/>
  <c r="M823" i="13"/>
  <c r="O823" i="13" s="1"/>
  <c r="M811" i="13"/>
  <c r="O811" i="13" s="1"/>
  <c r="E792" i="13"/>
  <c r="M768" i="13"/>
  <c r="O768" i="13" s="1"/>
  <c r="E700" i="13"/>
  <c r="M700" i="13"/>
  <c r="O700" i="13" s="1"/>
  <c r="M687" i="13"/>
  <c r="O687" i="13" s="1"/>
  <c r="E687" i="13"/>
  <c r="M667" i="13"/>
  <c r="O667" i="13" s="1"/>
  <c r="E667" i="13"/>
  <c r="M665" i="13"/>
  <c r="O665" i="13" s="1"/>
  <c r="E582" i="13"/>
  <c r="M582" i="13"/>
  <c r="O582" i="13" s="1"/>
  <c r="M569" i="13"/>
  <c r="O569" i="13" s="1"/>
  <c r="E569" i="13"/>
  <c r="E542" i="13"/>
  <c r="M882" i="13"/>
  <c r="O882" i="13" s="1"/>
  <c r="M821" i="13"/>
  <c r="O821" i="13" s="1"/>
  <c r="M817" i="13"/>
  <c r="O817" i="13" s="1"/>
  <c r="M763" i="13"/>
  <c r="O763" i="13" s="1"/>
  <c r="M675" i="13"/>
  <c r="O675" i="13" s="1"/>
  <c r="E675" i="13"/>
  <c r="M626" i="13"/>
  <c r="O626" i="13" s="1"/>
  <c r="E626" i="13"/>
  <c r="M880" i="13"/>
  <c r="O880" i="13" s="1"/>
  <c r="E878" i="13"/>
  <c r="E862" i="13"/>
  <c r="M836" i="13"/>
  <c r="O836" i="13" s="1"/>
  <c r="M828" i="13"/>
  <c r="O828" i="13" s="1"/>
  <c r="M815" i="13"/>
  <c r="O815" i="13" s="1"/>
  <c r="M790" i="13"/>
  <c r="O790" i="13" s="1"/>
  <c r="M779" i="13"/>
  <c r="O779" i="13" s="1"/>
  <c r="M767" i="13"/>
  <c r="O767" i="13" s="1"/>
  <c r="E696" i="13"/>
  <c r="M650" i="13"/>
  <c r="O650" i="13" s="1"/>
  <c r="M646" i="13"/>
  <c r="O646" i="13" s="1"/>
  <c r="E631" i="13"/>
  <c r="M841" i="13"/>
  <c r="O841" i="13" s="1"/>
  <c r="E743" i="13"/>
  <c r="E732" i="13"/>
  <c r="M732" i="13"/>
  <c r="O732" i="13" s="1"/>
  <c r="E725" i="13"/>
  <c r="M725" i="13"/>
  <c r="O725" i="13" s="1"/>
  <c r="E717" i="13"/>
  <c r="M717" i="13"/>
  <c r="O717" i="13" s="1"/>
  <c r="M694" i="13"/>
  <c r="O694" i="13" s="1"/>
  <c r="M613" i="13"/>
  <c r="O613" i="13" s="1"/>
  <c r="E613" i="13"/>
  <c r="M583" i="13"/>
  <c r="O583" i="13" s="1"/>
  <c r="E572" i="13"/>
  <c r="M572" i="13"/>
  <c r="O572" i="13" s="1"/>
  <c r="E709" i="13"/>
  <c r="M709" i="13"/>
  <c r="O709" i="13" s="1"/>
  <c r="E588" i="13"/>
  <c r="M588" i="13"/>
  <c r="O588" i="13" s="1"/>
  <c r="E556" i="13"/>
  <c r="M556" i="13"/>
  <c r="O556" i="13" s="1"/>
  <c r="M874" i="13"/>
  <c r="O874" i="13" s="1"/>
  <c r="M858" i="13"/>
  <c r="O858" i="13" s="1"/>
  <c r="M838" i="13"/>
  <c r="O838" i="13" s="1"/>
  <c r="E749" i="13"/>
  <c r="M749" i="13"/>
  <c r="O749" i="13" s="1"/>
  <c r="M685" i="13"/>
  <c r="O685" i="13" s="1"/>
  <c r="E661" i="13"/>
  <c r="M661" i="13"/>
  <c r="O661" i="13" s="1"/>
  <c r="M574" i="13"/>
  <c r="O574" i="13" s="1"/>
  <c r="M803" i="13"/>
  <c r="O803" i="13" s="1"/>
  <c r="M714" i="13"/>
  <c r="O714" i="13" s="1"/>
  <c r="M683" i="13"/>
  <c r="O683" i="13" s="1"/>
  <c r="M674" i="13"/>
  <c r="O674" i="13" s="1"/>
  <c r="M658" i="13"/>
  <c r="O658" i="13" s="1"/>
  <c r="M651" i="13"/>
  <c r="O651" i="13" s="1"/>
  <c r="M649" i="13"/>
  <c r="O649" i="13" s="1"/>
  <c r="M637" i="13"/>
  <c r="O637" i="13" s="1"/>
  <c r="M605" i="13"/>
  <c r="O605" i="13" s="1"/>
  <c r="M596" i="13"/>
  <c r="O596" i="13" s="1"/>
  <c r="M567" i="13"/>
  <c r="O567" i="13" s="1"/>
  <c r="M537" i="13"/>
  <c r="O537" i="13" s="1"/>
  <c r="M501" i="13"/>
  <c r="O501" i="13" s="1"/>
  <c r="M499" i="13"/>
  <c r="O499" i="13" s="1"/>
  <c r="M198" i="13"/>
  <c r="O198" i="13" s="1"/>
  <c r="M144" i="13"/>
  <c r="O144" i="13" s="1"/>
  <c r="M24" i="13"/>
  <c r="O24" i="13" s="1"/>
  <c r="M525" i="13"/>
  <c r="O525" i="13" s="1"/>
  <c r="M390" i="13"/>
  <c r="O390" i="13" s="1"/>
  <c r="M378" i="13"/>
  <c r="O378" i="13" s="1"/>
  <c r="M274" i="13"/>
  <c r="O274" i="13" s="1"/>
  <c r="M220" i="13"/>
  <c r="O220" i="13" s="1"/>
  <c r="M214" i="13"/>
  <c r="O214" i="13" s="1"/>
  <c r="M212" i="13"/>
  <c r="O212" i="13" s="1"/>
  <c r="M194" i="13"/>
  <c r="O194" i="13" s="1"/>
  <c r="M188" i="13"/>
  <c r="O188" i="13" s="1"/>
  <c r="M112" i="13"/>
  <c r="O112" i="13" s="1"/>
  <c r="M77" i="13"/>
  <c r="O77" i="13" s="1"/>
  <c r="E29" i="13"/>
  <c r="M16" i="13"/>
  <c r="O16" i="13" s="1"/>
  <c r="M788" i="13"/>
  <c r="O788" i="13" s="1"/>
  <c r="M785" i="13"/>
  <c r="O785" i="13" s="1"/>
  <c r="M773" i="13"/>
  <c r="O773" i="13" s="1"/>
  <c r="M771" i="13"/>
  <c r="O771" i="13" s="1"/>
  <c r="M751" i="13"/>
  <c r="O751" i="13" s="1"/>
  <c r="M728" i="13"/>
  <c r="O728" i="13" s="1"/>
  <c r="M686" i="13"/>
  <c r="O686" i="13" s="1"/>
  <c r="M671" i="13"/>
  <c r="O671" i="13" s="1"/>
  <c r="M666" i="13"/>
  <c r="O666" i="13" s="1"/>
  <c r="M655" i="13"/>
  <c r="O655" i="13" s="1"/>
  <c r="M627" i="13"/>
  <c r="O627" i="13" s="1"/>
  <c r="M620" i="13"/>
  <c r="O620" i="13" s="1"/>
  <c r="M615" i="13"/>
  <c r="O615" i="13" s="1"/>
  <c r="M593" i="13"/>
  <c r="O593" i="13" s="1"/>
  <c r="M581" i="13"/>
  <c r="O581" i="13" s="1"/>
  <c r="M573" i="13"/>
  <c r="O573" i="13" s="1"/>
  <c r="M564" i="13"/>
  <c r="O564" i="13" s="1"/>
  <c r="M552" i="13"/>
  <c r="O552" i="13" s="1"/>
  <c r="M544" i="13"/>
  <c r="O544" i="13" s="1"/>
  <c r="M534" i="13"/>
  <c r="O534" i="13" s="1"/>
  <c r="M355" i="13"/>
  <c r="O355" i="13" s="1"/>
  <c r="M335" i="13"/>
  <c r="O335" i="13" s="1"/>
  <c r="M199" i="13"/>
  <c r="O199" i="13" s="1"/>
  <c r="M180" i="13"/>
  <c r="O180" i="13" s="1"/>
  <c r="M172" i="13"/>
  <c r="O172" i="13" s="1"/>
  <c r="M131" i="13"/>
  <c r="O131" i="13" s="1"/>
  <c r="M120" i="13"/>
  <c r="O120" i="13" s="1"/>
  <c r="M28" i="13"/>
  <c r="O28" i="13" s="1"/>
  <c r="M434" i="13"/>
  <c r="O434" i="13" s="1"/>
  <c r="M363" i="13"/>
  <c r="O363" i="13" s="1"/>
  <c r="M320" i="13"/>
  <c r="O320" i="13" s="1"/>
  <c r="M275" i="13"/>
  <c r="O275" i="13" s="1"/>
  <c r="M273" i="13"/>
  <c r="O273" i="13" s="1"/>
  <c r="M249" i="13"/>
  <c r="O249" i="13" s="1"/>
  <c r="M243" i="13"/>
  <c r="O243" i="13" s="1"/>
  <c r="M237" i="13"/>
  <c r="O237" i="13" s="1"/>
  <c r="M211" i="13"/>
  <c r="O211" i="13" s="1"/>
  <c r="M209" i="13"/>
  <c r="O209" i="13" s="1"/>
  <c r="M113" i="13"/>
  <c r="O113" i="13" s="1"/>
  <c r="M84" i="13"/>
  <c r="O84" i="13" s="1"/>
  <c r="M49" i="13"/>
  <c r="O49" i="13" s="1"/>
  <c r="M853" i="13"/>
  <c r="O853" i="13" s="1"/>
  <c r="M833" i="13"/>
  <c r="O833" i="13" s="1"/>
  <c r="M820" i="13"/>
  <c r="O820" i="13" s="1"/>
  <c r="M807" i="13"/>
  <c r="O807" i="13" s="1"/>
  <c r="M782" i="13"/>
  <c r="O782" i="13" s="1"/>
  <c r="M776" i="13"/>
  <c r="O776" i="13" s="1"/>
  <c r="M761" i="13"/>
  <c r="O761" i="13" s="1"/>
  <c r="M699" i="13"/>
  <c r="O699" i="13" s="1"/>
  <c r="M690" i="13"/>
  <c r="O690" i="13" s="1"/>
  <c r="E683" i="13"/>
  <c r="M669" i="13"/>
  <c r="O669" i="13" s="1"/>
  <c r="M653" i="13"/>
  <c r="O653" i="13" s="1"/>
  <c r="E651" i="13"/>
  <c r="M621" i="13"/>
  <c r="O621" i="13" s="1"/>
  <c r="M618" i="13"/>
  <c r="O618" i="13" s="1"/>
  <c r="E596" i="13"/>
  <c r="M594" i="13"/>
  <c r="O594" i="13" s="1"/>
  <c r="M587" i="13"/>
  <c r="O587" i="13" s="1"/>
  <c r="M585" i="13"/>
  <c r="O585" i="13" s="1"/>
  <c r="M578" i="13"/>
  <c r="O578" i="13" s="1"/>
  <c r="M563" i="13"/>
  <c r="O563" i="13" s="1"/>
  <c r="M545" i="13"/>
  <c r="O545" i="13" s="1"/>
  <c r="M17" i="13"/>
  <c r="O17" i="13" s="1"/>
  <c r="M527" i="13"/>
  <c r="O527" i="13" s="1"/>
  <c r="M524" i="13"/>
  <c r="O524" i="13" s="1"/>
  <c r="M523" i="13"/>
  <c r="O523" i="13" s="1"/>
  <c r="E523" i="13"/>
  <c r="M518" i="13"/>
  <c r="O518" i="13" s="1"/>
  <c r="M516" i="13"/>
  <c r="O516" i="13" s="1"/>
  <c r="M515" i="13"/>
  <c r="O515" i="13" s="1"/>
  <c r="M507" i="13"/>
  <c r="O507" i="13" s="1"/>
  <c r="M506" i="13"/>
  <c r="O506" i="13" s="1"/>
  <c r="M504" i="13"/>
  <c r="O504" i="13" s="1"/>
  <c r="M500" i="13"/>
  <c r="O500" i="13" s="1"/>
  <c r="M498" i="13"/>
  <c r="O498" i="13" s="1"/>
  <c r="M497" i="13"/>
  <c r="O497" i="13" s="1"/>
  <c r="M496" i="13"/>
  <c r="O496" i="13" s="1"/>
  <c r="M493" i="13"/>
  <c r="O493" i="13" s="1"/>
  <c r="M491" i="13"/>
  <c r="O491" i="13" s="1"/>
  <c r="M486" i="13"/>
  <c r="O486" i="13" s="1"/>
  <c r="E486" i="13"/>
  <c r="M485" i="13"/>
  <c r="O485" i="13" s="1"/>
  <c r="M481" i="13"/>
  <c r="O481" i="13" s="1"/>
  <c r="M482" i="13"/>
  <c r="O482" i="13" s="1"/>
  <c r="M476" i="13"/>
  <c r="O476" i="13" s="1"/>
  <c r="M475" i="13"/>
  <c r="O475" i="13" s="1"/>
  <c r="M472" i="13"/>
  <c r="O472" i="13" s="1"/>
  <c r="M459" i="13"/>
  <c r="O459" i="13" s="1"/>
  <c r="M452" i="13"/>
  <c r="O452" i="13" s="1"/>
  <c r="M450" i="13"/>
  <c r="O450" i="13" s="1"/>
  <c r="M449" i="13"/>
  <c r="O449" i="13" s="1"/>
  <c r="M446" i="13"/>
  <c r="O446" i="13" s="1"/>
  <c r="M444" i="13"/>
  <c r="O444" i="13" s="1"/>
  <c r="M440" i="13"/>
  <c r="O440" i="13" s="1"/>
  <c r="M436" i="13"/>
  <c r="O436" i="13" s="1"/>
  <c r="M428" i="13"/>
  <c r="O428" i="13" s="1"/>
  <c r="E428" i="13"/>
  <c r="M426" i="13"/>
  <c r="O426" i="13" s="1"/>
  <c r="M425" i="13"/>
  <c r="O425" i="13" s="1"/>
  <c r="M420" i="13"/>
  <c r="O420" i="13" s="1"/>
  <c r="M417" i="13"/>
  <c r="O417" i="13" s="1"/>
  <c r="M415" i="13"/>
  <c r="O415" i="13" s="1"/>
  <c r="M410" i="13"/>
  <c r="O410" i="13" s="1"/>
  <c r="M408" i="13"/>
  <c r="O408" i="13" s="1"/>
  <c r="M405" i="13"/>
  <c r="O405" i="13" s="1"/>
  <c r="M402" i="13"/>
  <c r="O402" i="13" s="1"/>
  <c r="M400" i="13"/>
  <c r="O400" i="13" s="1"/>
  <c r="M398" i="13"/>
  <c r="O398" i="13" s="1"/>
  <c r="M397" i="13"/>
  <c r="O397" i="13" s="1"/>
  <c r="M394" i="13"/>
  <c r="O394" i="13" s="1"/>
  <c r="M392" i="13"/>
  <c r="O392" i="13" s="1"/>
  <c r="E390" i="13"/>
  <c r="M389" i="13"/>
  <c r="O389" i="13" s="1"/>
  <c r="M385" i="13"/>
  <c r="O385" i="13" s="1"/>
  <c r="M383" i="13"/>
  <c r="O383" i="13" s="1"/>
  <c r="M377" i="13"/>
  <c r="O377" i="13" s="1"/>
  <c r="M376" i="13"/>
  <c r="O376" i="13" s="1"/>
  <c r="M374" i="13"/>
  <c r="O374" i="13" s="1"/>
  <c r="M371" i="13"/>
  <c r="O371" i="13" s="1"/>
  <c r="M368" i="13"/>
  <c r="O368" i="13" s="1"/>
  <c r="M362" i="13"/>
  <c r="O362" i="13" s="1"/>
  <c r="M361" i="13"/>
  <c r="O361" i="13" s="1"/>
  <c r="M359" i="13"/>
  <c r="O359" i="13" s="1"/>
  <c r="M354" i="13"/>
  <c r="O354" i="13" s="1"/>
  <c r="M352" i="13"/>
  <c r="O352" i="13" s="1"/>
  <c r="M350" i="13"/>
  <c r="O350" i="13" s="1"/>
  <c r="M349" i="13"/>
  <c r="O349" i="13" s="1"/>
  <c r="E349" i="13"/>
  <c r="M344" i="13"/>
  <c r="O344" i="13" s="1"/>
  <c r="M339" i="13"/>
  <c r="O339" i="13" s="1"/>
  <c r="M336" i="13"/>
  <c r="O336" i="13" s="1"/>
  <c r="M333" i="13"/>
  <c r="O333" i="13" s="1"/>
  <c r="M330" i="13"/>
  <c r="O330" i="13" s="1"/>
  <c r="M328" i="13"/>
  <c r="O328" i="13" s="1"/>
  <c r="E328" i="13"/>
  <c r="M327" i="13"/>
  <c r="O327" i="13" s="1"/>
  <c r="M322" i="13"/>
  <c r="O322" i="13" s="1"/>
  <c r="M321" i="13"/>
  <c r="O321" i="13" s="1"/>
  <c r="M319" i="13"/>
  <c r="O319" i="13" s="1"/>
  <c r="M318" i="13"/>
  <c r="O318" i="13" s="1"/>
  <c r="M312" i="13"/>
  <c r="O312" i="13" s="1"/>
  <c r="M311" i="13"/>
  <c r="O311" i="13" s="1"/>
  <c r="M304" i="13"/>
  <c r="O304" i="13" s="1"/>
  <c r="M301" i="13"/>
  <c r="O301" i="13" s="1"/>
  <c r="M296" i="13"/>
  <c r="O296" i="13" s="1"/>
  <c r="M295" i="13"/>
  <c r="O295" i="13" s="1"/>
  <c r="M289" i="13"/>
  <c r="O289" i="13" s="1"/>
  <c r="M288" i="13"/>
  <c r="O288" i="13" s="1"/>
  <c r="M287" i="13"/>
  <c r="O287" i="13" s="1"/>
  <c r="M281" i="13"/>
  <c r="O281" i="13" s="1"/>
  <c r="M276" i="13"/>
  <c r="O276" i="13" s="1"/>
  <c r="M271" i="13"/>
  <c r="O271" i="13" s="1"/>
  <c r="M265" i="13"/>
  <c r="O265" i="13" s="1"/>
  <c r="M264" i="13"/>
  <c r="O264" i="13" s="1"/>
  <c r="M263" i="13"/>
  <c r="O263" i="13" s="1"/>
  <c r="M257" i="13"/>
  <c r="O257" i="13" s="1"/>
  <c r="M255" i="13"/>
  <c r="O255" i="13" s="1"/>
  <c r="M252" i="13"/>
  <c r="O252" i="13" s="1"/>
  <c r="M247" i="13"/>
  <c r="O247" i="13" s="1"/>
  <c r="M241" i="13"/>
  <c r="O241" i="13" s="1"/>
  <c r="M240" i="13"/>
  <c r="O240" i="13" s="1"/>
  <c r="M239" i="13"/>
  <c r="O239" i="13" s="1"/>
  <c r="M232" i="13"/>
  <c r="O232" i="13" s="1"/>
  <c r="M231" i="13"/>
  <c r="O231" i="13" s="1"/>
  <c r="M228" i="13"/>
  <c r="O228" i="13" s="1"/>
  <c r="E228" i="13"/>
  <c r="M227" i="13"/>
  <c r="O227" i="13" s="1"/>
  <c r="M223" i="13"/>
  <c r="O223" i="13" s="1"/>
  <c r="M218" i="13"/>
  <c r="O218" i="13" s="1"/>
  <c r="E218" i="13"/>
  <c r="M216" i="13"/>
  <c r="O216" i="13" s="1"/>
  <c r="M210" i="13"/>
  <c r="O210" i="13" s="1"/>
  <c r="M208" i="13"/>
  <c r="O208" i="13" s="1"/>
  <c r="E208" i="13"/>
  <c r="M207" i="13"/>
  <c r="O207" i="13" s="1"/>
  <c r="M206" i="13"/>
  <c r="O206" i="13" s="1"/>
  <c r="E206" i="13"/>
  <c r="E194" i="13"/>
  <c r="M192" i="13"/>
  <c r="O192" i="13" s="1"/>
  <c r="M191" i="13"/>
  <c r="O191" i="13" s="1"/>
  <c r="M186" i="13"/>
  <c r="O186" i="13" s="1"/>
  <c r="E186" i="13"/>
  <c r="E180" i="13"/>
  <c r="M178" i="13"/>
  <c r="O178" i="13" s="1"/>
  <c r="M177" i="13"/>
  <c r="O177" i="13" s="1"/>
  <c r="M176" i="13"/>
  <c r="O176" i="13" s="1"/>
  <c r="M175" i="13"/>
  <c r="O175" i="13" s="1"/>
  <c r="M174" i="13"/>
  <c r="O174" i="13" s="1"/>
  <c r="M162" i="13"/>
  <c r="O162" i="13" s="1"/>
  <c r="M160" i="13"/>
  <c r="O160" i="13" s="1"/>
  <c r="E160" i="13"/>
  <c r="M156" i="13"/>
  <c r="O156" i="13" s="1"/>
  <c r="M154" i="13"/>
  <c r="O154" i="13" s="1"/>
  <c r="M146" i="13"/>
  <c r="O146" i="13" s="1"/>
  <c r="E146" i="13"/>
  <c r="M145" i="13"/>
  <c r="O145" i="13" s="1"/>
  <c r="M143" i="13"/>
  <c r="O143" i="13" s="1"/>
  <c r="M142" i="13"/>
  <c r="O142" i="13" s="1"/>
  <c r="M137" i="13"/>
  <c r="O137" i="13" s="1"/>
  <c r="M133" i="13"/>
  <c r="O133" i="13" s="1"/>
  <c r="M132" i="13"/>
  <c r="O132" i="13" s="1"/>
  <c r="M127" i="13"/>
  <c r="O127" i="13" s="1"/>
  <c r="M126" i="13"/>
  <c r="O126" i="13" s="1"/>
  <c r="E126" i="13"/>
  <c r="M125" i="13"/>
  <c r="O125" i="13" s="1"/>
  <c r="M121" i="13"/>
  <c r="O121" i="13" s="1"/>
  <c r="E121" i="13"/>
  <c r="M118" i="13"/>
  <c r="O118" i="13" s="1"/>
  <c r="E118" i="13"/>
  <c r="M116" i="13"/>
  <c r="O116" i="13" s="1"/>
  <c r="M110" i="13"/>
  <c r="O110" i="13" s="1"/>
  <c r="M104" i="13"/>
  <c r="O104" i="13" s="1"/>
  <c r="M103" i="13"/>
  <c r="O103" i="13" s="1"/>
  <c r="M97" i="13"/>
  <c r="O97" i="13" s="1"/>
  <c r="E97" i="13"/>
  <c r="M96" i="13"/>
  <c r="O96" i="13" s="1"/>
  <c r="M93" i="13"/>
  <c r="O93" i="13" s="1"/>
  <c r="E93" i="13"/>
  <c r="M92" i="13"/>
  <c r="O92" i="13" s="1"/>
  <c r="M89" i="13"/>
  <c r="O89" i="13" s="1"/>
  <c r="M87" i="13"/>
  <c r="O87" i="13" s="1"/>
  <c r="E87" i="13"/>
  <c r="M85" i="13"/>
  <c r="O85" i="13" s="1"/>
  <c r="M83" i="13"/>
  <c r="O83" i="13" s="1"/>
  <c r="M79" i="13"/>
  <c r="O79" i="13" s="1"/>
  <c r="M75" i="13"/>
  <c r="O75" i="13" s="1"/>
  <c r="M74" i="13"/>
  <c r="O74" i="13" s="1"/>
  <c r="M72" i="13"/>
  <c r="O72" i="13" s="1"/>
  <c r="M67" i="13"/>
  <c r="O67" i="13" s="1"/>
  <c r="M64" i="13"/>
  <c r="O64" i="13" s="1"/>
  <c r="M65" i="13"/>
  <c r="O65" i="13" s="1"/>
  <c r="M63" i="13"/>
  <c r="O63" i="13" s="1"/>
  <c r="M61" i="13"/>
  <c r="O61" i="13" s="1"/>
  <c r="M60" i="13"/>
  <c r="O60" i="13" s="1"/>
  <c r="M59" i="13"/>
  <c r="O59" i="13" s="1"/>
  <c r="M58" i="13"/>
  <c r="O58" i="13" s="1"/>
  <c r="M56" i="13"/>
  <c r="O56" i="13" s="1"/>
  <c r="M52" i="13"/>
  <c r="O52" i="13" s="1"/>
  <c r="M51" i="13"/>
  <c r="O51" i="13" s="1"/>
  <c r="M50" i="13"/>
  <c r="O50" i="13" s="1"/>
  <c r="M48" i="13"/>
  <c r="O48" i="13" s="1"/>
  <c r="M43" i="13"/>
  <c r="O43" i="13" s="1"/>
  <c r="M40" i="13"/>
  <c r="O40" i="13" s="1"/>
  <c r="M39" i="13"/>
  <c r="O39" i="13" s="1"/>
  <c r="M37" i="13"/>
  <c r="O37" i="13" s="1"/>
  <c r="M35" i="13"/>
  <c r="O35" i="13" s="1"/>
  <c r="M34" i="13"/>
  <c r="O34" i="13" s="1"/>
  <c r="M33" i="13"/>
  <c r="O33" i="13" s="1"/>
  <c r="M32" i="13"/>
  <c r="O32" i="13" s="1"/>
  <c r="M31" i="13"/>
  <c r="O31" i="13" s="1"/>
  <c r="M27" i="13"/>
  <c r="O27" i="13" s="1"/>
  <c r="M26" i="13"/>
  <c r="O26" i="13" s="1"/>
  <c r="M20" i="13"/>
  <c r="O20" i="13" s="1"/>
  <c r="M19" i="13"/>
  <c r="O19" i="13" s="1"/>
  <c r="E19" i="13"/>
  <c r="M15" i="13"/>
  <c r="O15" i="13" s="1"/>
  <c r="M11" i="13"/>
  <c r="O11" i="13" s="1"/>
  <c r="M867" i="13"/>
  <c r="O867" i="13" s="1"/>
  <c r="M891" i="13"/>
  <c r="O891" i="13" s="1"/>
  <c r="M861" i="13"/>
  <c r="O861" i="13" s="1"/>
  <c r="M827" i="13"/>
  <c r="O827" i="13" s="1"/>
  <c r="M905" i="13"/>
  <c r="O905" i="13" s="1"/>
  <c r="M901" i="13"/>
  <c r="O901" i="13" s="1"/>
  <c r="M913" i="13"/>
  <c r="O913" i="13" s="1"/>
  <c r="M909" i="13"/>
  <c r="O909" i="13" s="1"/>
  <c r="M885" i="13"/>
  <c r="O885" i="13" s="1"/>
  <c r="M851" i="13"/>
  <c r="O851" i="13" s="1"/>
  <c r="M899" i="13"/>
  <c r="O899" i="13" s="1"/>
  <c r="M869" i="13"/>
  <c r="O869" i="13" s="1"/>
  <c r="M835" i="13"/>
  <c r="O835" i="13" s="1"/>
  <c r="M907" i="13"/>
  <c r="O907" i="13" s="1"/>
  <c r="M893" i="13"/>
  <c r="O893" i="13" s="1"/>
  <c r="M859" i="13"/>
  <c r="O859" i="13" s="1"/>
  <c r="M829" i="13"/>
  <c r="O829" i="13" s="1"/>
  <c r="M877" i="13"/>
  <c r="O877" i="13" s="1"/>
  <c r="M843" i="13"/>
  <c r="O843" i="13" s="1"/>
  <c r="M911" i="13"/>
  <c r="O911" i="13" s="1"/>
  <c r="E909" i="13"/>
  <c r="M903" i="13"/>
  <c r="O903" i="13" s="1"/>
  <c r="E901" i="13"/>
  <c r="M895" i="13"/>
  <c r="O895" i="13" s="1"/>
  <c r="E893" i="13"/>
  <c r="M887" i="13"/>
  <c r="O887" i="13" s="1"/>
  <c r="E885" i="13"/>
  <c r="M879" i="13"/>
  <c r="O879" i="13" s="1"/>
  <c r="E877" i="13"/>
  <c r="M871" i="13"/>
  <c r="O871" i="13" s="1"/>
  <c r="E869" i="13"/>
  <c r="M863" i="13"/>
  <c r="O863" i="13" s="1"/>
  <c r="E861" i="13"/>
  <c r="M855" i="13"/>
  <c r="O855" i="13" s="1"/>
  <c r="E853" i="13"/>
  <c r="M847" i="13"/>
  <c r="O847" i="13" s="1"/>
  <c r="E845" i="13"/>
  <c r="M839" i="13"/>
  <c r="O839" i="13" s="1"/>
  <c r="E837" i="13"/>
  <c r="M831" i="13"/>
  <c r="O831" i="13" s="1"/>
  <c r="E829" i="13"/>
  <c r="M814" i="13"/>
  <c r="O814" i="13" s="1"/>
  <c r="M796" i="13"/>
  <c r="O796" i="13" s="1"/>
  <c r="M795" i="13"/>
  <c r="O795" i="13" s="1"/>
  <c r="M794" i="13"/>
  <c r="O794" i="13" s="1"/>
  <c r="M793" i="13"/>
  <c r="O793" i="13" s="1"/>
  <c r="E779" i="13"/>
  <c r="E770" i="13"/>
  <c r="E761" i="13"/>
  <c r="M760" i="13"/>
  <c r="O760" i="13" s="1"/>
  <c r="M747" i="13"/>
  <c r="O747" i="13" s="1"/>
  <c r="M745" i="13"/>
  <c r="O745" i="13" s="1"/>
  <c r="M740" i="13"/>
  <c r="O740" i="13" s="1"/>
  <c r="M735" i="13"/>
  <c r="O735" i="13" s="1"/>
  <c r="M723" i="13"/>
  <c r="O723" i="13" s="1"/>
  <c r="M721" i="13"/>
  <c r="O721" i="13" s="1"/>
  <c r="M716" i="13"/>
  <c r="O716" i="13" s="1"/>
  <c r="M712" i="13"/>
  <c r="O712" i="13" s="1"/>
  <c r="M676" i="13"/>
  <c r="O676" i="13" s="1"/>
  <c r="M648" i="13"/>
  <c r="O648" i="13" s="1"/>
  <c r="E643" i="13"/>
  <c r="M538" i="13"/>
  <c r="O538" i="13" s="1"/>
  <c r="E538" i="13"/>
  <c r="E532" i="13"/>
  <c r="M532" i="13"/>
  <c r="O532" i="13" s="1"/>
  <c r="M152" i="13"/>
  <c r="O152" i="13" s="1"/>
  <c r="E152" i="13"/>
  <c r="E102" i="13"/>
  <c r="M102" i="13"/>
  <c r="O102" i="13" s="1"/>
  <c r="E907" i="13"/>
  <c r="E899" i="13"/>
  <c r="E891" i="13"/>
  <c r="E883" i="13"/>
  <c r="E875" i="13"/>
  <c r="E867" i="13"/>
  <c r="E859" i="13"/>
  <c r="E851" i="13"/>
  <c r="E843" i="13"/>
  <c r="E835" i="13"/>
  <c r="E827" i="13"/>
  <c r="M809" i="13"/>
  <c r="O809" i="13" s="1"/>
  <c r="E803" i="13"/>
  <c r="E802" i="13"/>
  <c r="M786" i="13"/>
  <c r="O786" i="13" s="1"/>
  <c r="M777" i="13"/>
  <c r="O777" i="13" s="1"/>
  <c r="E763" i="13"/>
  <c r="M707" i="13"/>
  <c r="O707" i="13" s="1"/>
  <c r="M705" i="13"/>
  <c r="O705" i="13" s="1"/>
  <c r="M664" i="13"/>
  <c r="O664" i="13" s="1"/>
  <c r="E659" i="13"/>
  <c r="M806" i="13"/>
  <c r="O806" i="13" s="1"/>
  <c r="M780" i="13"/>
  <c r="O780" i="13" s="1"/>
  <c r="M774" i="13"/>
  <c r="O774" i="13" s="1"/>
  <c r="M755" i="13"/>
  <c r="O755" i="13" s="1"/>
  <c r="M753" i="13"/>
  <c r="O753" i="13" s="1"/>
  <c r="M748" i="13"/>
  <c r="O748" i="13" s="1"/>
  <c r="M744" i="13"/>
  <c r="O744" i="13" s="1"/>
  <c r="M731" i="13"/>
  <c r="O731" i="13" s="1"/>
  <c r="M729" i="13"/>
  <c r="O729" i="13" s="1"/>
  <c r="M724" i="13"/>
  <c r="O724" i="13" s="1"/>
  <c r="M720" i="13"/>
  <c r="O720" i="13" s="1"/>
  <c r="M691" i="13"/>
  <c r="O691" i="13" s="1"/>
  <c r="M688" i="13"/>
  <c r="O688" i="13" s="1"/>
  <c r="E688" i="13"/>
  <c r="M736" i="13"/>
  <c r="O736" i="13" s="1"/>
  <c r="M816" i="13"/>
  <c r="O816" i="13" s="1"/>
  <c r="E913" i="13"/>
  <c r="E905" i="13"/>
  <c r="M822" i="13"/>
  <c r="O822" i="13" s="1"/>
  <c r="E822" i="13"/>
  <c r="M772" i="13"/>
  <c r="O772" i="13" s="1"/>
  <c r="M680" i="13"/>
  <c r="O680" i="13" s="1"/>
  <c r="E680" i="13"/>
  <c r="M644" i="13"/>
  <c r="O644" i="13" s="1"/>
  <c r="M547" i="13"/>
  <c r="O547" i="13" s="1"/>
  <c r="M800" i="13"/>
  <c r="O800" i="13" s="1"/>
  <c r="M824" i="13"/>
  <c r="O824" i="13" s="1"/>
  <c r="E808" i="13"/>
  <c r="M804" i="13"/>
  <c r="O804" i="13" s="1"/>
  <c r="M784" i="13"/>
  <c r="O784" i="13" s="1"/>
  <c r="E776" i="13"/>
  <c r="M764" i="13"/>
  <c r="O764" i="13" s="1"/>
  <c r="E752" i="13"/>
  <c r="E728" i="13"/>
  <c r="M727" i="13"/>
  <c r="O727" i="13" s="1"/>
  <c r="M715" i="13"/>
  <c r="O715" i="13" s="1"/>
  <c r="M713" i="13"/>
  <c r="O713" i="13" s="1"/>
  <c r="M708" i="13"/>
  <c r="O708" i="13" s="1"/>
  <c r="M704" i="13"/>
  <c r="O704" i="13" s="1"/>
  <c r="M652" i="13"/>
  <c r="O652" i="13" s="1"/>
  <c r="E627" i="13"/>
  <c r="M798" i="13"/>
  <c r="O798" i="13" s="1"/>
  <c r="E768" i="13"/>
  <c r="M739" i="13"/>
  <c r="O739" i="13" s="1"/>
  <c r="E699" i="13"/>
  <c r="E564" i="13"/>
  <c r="M514" i="13"/>
  <c r="O514" i="13" s="1"/>
  <c r="E514" i="13"/>
  <c r="M632" i="13"/>
  <c r="O632" i="13" s="1"/>
  <c r="E632" i="13"/>
  <c r="M619" i="13"/>
  <c r="O619" i="13" s="1"/>
  <c r="M603" i="13"/>
  <c r="O603" i="13" s="1"/>
  <c r="M570" i="13"/>
  <c r="O570" i="13" s="1"/>
  <c r="E570" i="13"/>
  <c r="E516" i="13"/>
  <c r="E437" i="13"/>
  <c r="M437" i="13"/>
  <c r="O437" i="13" s="1"/>
  <c r="M431" i="13"/>
  <c r="O431" i="13" s="1"/>
  <c r="E44" i="13"/>
  <c r="M44" i="13"/>
  <c r="O44" i="13" s="1"/>
  <c r="M22" i="13"/>
  <c r="O22" i="13" s="1"/>
  <c r="E22" i="13"/>
  <c r="E672" i="13"/>
  <c r="E664" i="13"/>
  <c r="E656" i="13"/>
  <c r="E648" i="13"/>
  <c r="E637" i="13"/>
  <c r="E636" i="13"/>
  <c r="E635" i="13"/>
  <c r="M634" i="13"/>
  <c r="O634" i="13" s="1"/>
  <c r="E621" i="13"/>
  <c r="E620" i="13"/>
  <c r="M611" i="13"/>
  <c r="O611" i="13" s="1"/>
  <c r="E605" i="13"/>
  <c r="E604" i="13"/>
  <c r="M595" i="13"/>
  <c r="O595" i="13" s="1"/>
  <c r="E587" i="13"/>
  <c r="E565" i="13"/>
  <c r="M539" i="13"/>
  <c r="O539" i="13" s="1"/>
  <c r="M533" i="13"/>
  <c r="O533" i="13" s="1"/>
  <c r="M530" i="13"/>
  <c r="O530" i="13" s="1"/>
  <c r="E530" i="13"/>
  <c r="M508" i="13"/>
  <c r="O508" i="13" s="1"/>
  <c r="E498" i="13"/>
  <c r="M302" i="13"/>
  <c r="O302" i="13" s="1"/>
  <c r="E302" i="13"/>
  <c r="E280" i="13"/>
  <c r="M280" i="13"/>
  <c r="O280" i="13" s="1"/>
  <c r="E219" i="13"/>
  <c r="M219" i="13"/>
  <c r="O219" i="13" s="1"/>
  <c r="M624" i="13"/>
  <c r="O624" i="13" s="1"/>
  <c r="M584" i="13"/>
  <c r="O584" i="13" s="1"/>
  <c r="E543" i="13"/>
  <c r="M543" i="13"/>
  <c r="O543" i="13" s="1"/>
  <c r="M457" i="13"/>
  <c r="O457" i="13" s="1"/>
  <c r="E457" i="13"/>
  <c r="M364" i="13"/>
  <c r="O364" i="13" s="1"/>
  <c r="E364" i="13"/>
  <c r="E326" i="13"/>
  <c r="M326" i="13"/>
  <c r="O326" i="13" s="1"/>
  <c r="E814" i="13"/>
  <c r="E806" i="13"/>
  <c r="E798" i="13"/>
  <c r="E790" i="13"/>
  <c r="E774" i="13"/>
  <c r="M640" i="13"/>
  <c r="O640" i="13" s="1"/>
  <c r="M616" i="13"/>
  <c r="O616" i="13" s="1"/>
  <c r="M608" i="13"/>
  <c r="O608" i="13" s="1"/>
  <c r="M579" i="13"/>
  <c r="O579" i="13" s="1"/>
  <c r="M576" i="13"/>
  <c r="O576" i="13" s="1"/>
  <c r="E404" i="13"/>
  <c r="M404" i="13"/>
  <c r="O404" i="13" s="1"/>
  <c r="E396" i="13"/>
  <c r="M396" i="13"/>
  <c r="O396" i="13" s="1"/>
  <c r="M638" i="13"/>
  <c r="O638" i="13" s="1"/>
  <c r="M622" i="13"/>
  <c r="O622" i="13" s="1"/>
  <c r="M540" i="13"/>
  <c r="O540" i="13" s="1"/>
  <c r="M535" i="13"/>
  <c r="O535" i="13" s="1"/>
  <c r="E517" i="13"/>
  <c r="M517" i="13"/>
  <c r="O517" i="13" s="1"/>
  <c r="E506" i="13"/>
  <c r="M463" i="13"/>
  <c r="O463" i="13" s="1"/>
  <c r="E463" i="13"/>
  <c r="M461" i="13"/>
  <c r="O461" i="13" s="1"/>
  <c r="M614" i="13"/>
  <c r="O614" i="13" s="1"/>
  <c r="M606" i="13"/>
  <c r="O606" i="13" s="1"/>
  <c r="M566" i="13"/>
  <c r="O566" i="13" s="1"/>
  <c r="M562" i="13"/>
  <c r="O562" i="13" s="1"/>
  <c r="E547" i="13"/>
  <c r="E519" i="13"/>
  <c r="M519" i="13"/>
  <c r="O519" i="13" s="1"/>
  <c r="E491" i="13"/>
  <c r="M490" i="13"/>
  <c r="O490" i="13" s="1"/>
  <c r="M483" i="13"/>
  <c r="O483" i="13" s="1"/>
  <c r="E153" i="13"/>
  <c r="M153" i="13"/>
  <c r="O153" i="13" s="1"/>
  <c r="E624" i="13"/>
  <c r="E616" i="13"/>
  <c r="E608" i="13"/>
  <c r="E600" i="13"/>
  <c r="E592" i="13"/>
  <c r="E584" i="13"/>
  <c r="E576" i="13"/>
  <c r="E558" i="13"/>
  <c r="E550" i="13"/>
  <c r="M546" i="13"/>
  <c r="O546" i="13" s="1"/>
  <c r="E511" i="13"/>
  <c r="M511" i="13"/>
  <c r="O511" i="13" s="1"/>
  <c r="M473" i="13"/>
  <c r="O473" i="13" s="1"/>
  <c r="E464" i="13"/>
  <c r="M464" i="13"/>
  <c r="O464" i="13" s="1"/>
  <c r="M458" i="13"/>
  <c r="O458" i="13" s="1"/>
  <c r="E458" i="13"/>
  <c r="M455" i="13"/>
  <c r="O455" i="13" s="1"/>
  <c r="M451" i="13"/>
  <c r="O451" i="13" s="1"/>
  <c r="M432" i="13"/>
  <c r="O432" i="13" s="1"/>
  <c r="E432" i="13"/>
  <c r="M365" i="13"/>
  <c r="O365" i="13" s="1"/>
  <c r="E365" i="13"/>
  <c r="M183" i="13"/>
  <c r="O183" i="13" s="1"/>
  <c r="E183" i="13"/>
  <c r="E503" i="13"/>
  <c r="M503" i="13"/>
  <c r="O503" i="13" s="1"/>
  <c r="E479" i="13"/>
  <c r="M479" i="13"/>
  <c r="O479" i="13" s="1"/>
  <c r="E369" i="13"/>
  <c r="M369" i="13"/>
  <c r="O369" i="13" s="1"/>
  <c r="E357" i="13"/>
  <c r="M357" i="13"/>
  <c r="O357" i="13" s="1"/>
  <c r="E325" i="13"/>
  <c r="M325" i="13"/>
  <c r="O325" i="13" s="1"/>
  <c r="M554" i="13"/>
  <c r="O554" i="13" s="1"/>
  <c r="M551" i="13"/>
  <c r="O551" i="13" s="1"/>
  <c r="M522" i="13"/>
  <c r="O522" i="13" s="1"/>
  <c r="E495" i="13"/>
  <c r="M495" i="13"/>
  <c r="O495" i="13" s="1"/>
  <c r="M474" i="13"/>
  <c r="O474" i="13" s="1"/>
  <c r="E453" i="13"/>
  <c r="M453" i="13"/>
  <c r="O453" i="13" s="1"/>
  <c r="M270" i="13"/>
  <c r="O270" i="13" s="1"/>
  <c r="E270" i="13"/>
  <c r="E487" i="13"/>
  <c r="M487" i="13"/>
  <c r="O487" i="13" s="1"/>
  <c r="M456" i="13"/>
  <c r="O456" i="13" s="1"/>
  <c r="E429" i="13"/>
  <c r="M429" i="13"/>
  <c r="O429" i="13" s="1"/>
  <c r="M184" i="13"/>
  <c r="O184" i="13" s="1"/>
  <c r="E184" i="13"/>
  <c r="M427" i="13"/>
  <c r="O427" i="13" s="1"/>
  <c r="M416" i="13"/>
  <c r="O416" i="13" s="1"/>
  <c r="M407" i="13"/>
  <c r="O407" i="13" s="1"/>
  <c r="M399" i="13"/>
  <c r="O399" i="13" s="1"/>
  <c r="M391" i="13"/>
  <c r="O391" i="13" s="1"/>
  <c r="M356" i="13"/>
  <c r="O356" i="13" s="1"/>
  <c r="E356" i="13"/>
  <c r="M342" i="13"/>
  <c r="O342" i="13" s="1"/>
  <c r="E337" i="13"/>
  <c r="M337" i="13"/>
  <c r="O337" i="13" s="1"/>
  <c r="M107" i="13"/>
  <c r="O107" i="13" s="1"/>
  <c r="E107" i="13"/>
  <c r="E12" i="13"/>
  <c r="M12" i="13"/>
  <c r="O12" i="13" s="1"/>
  <c r="M435" i="13"/>
  <c r="O435" i="13" s="1"/>
  <c r="M409" i="13"/>
  <c r="O409" i="13" s="1"/>
  <c r="E409" i="13"/>
  <c r="M401" i="13"/>
  <c r="O401" i="13" s="1"/>
  <c r="E401" i="13"/>
  <c r="M393" i="13"/>
  <c r="O393" i="13" s="1"/>
  <c r="E393" i="13"/>
  <c r="E358" i="13"/>
  <c r="M358" i="13"/>
  <c r="O358" i="13" s="1"/>
  <c r="M334" i="13"/>
  <c r="O334" i="13" s="1"/>
  <c r="M309" i="13"/>
  <c r="O309" i="13" s="1"/>
  <c r="M159" i="13"/>
  <c r="O159" i="13" s="1"/>
  <c r="M123" i="13"/>
  <c r="O123" i="13" s="1"/>
  <c r="E123" i="13"/>
  <c r="E108" i="13"/>
  <c r="M108" i="13"/>
  <c r="O108" i="13" s="1"/>
  <c r="M439" i="13"/>
  <c r="O439" i="13" s="1"/>
  <c r="M419" i="13"/>
  <c r="O419" i="13" s="1"/>
  <c r="M384" i="13"/>
  <c r="O384" i="13" s="1"/>
  <c r="M366" i="13"/>
  <c r="O366" i="13" s="1"/>
  <c r="M246" i="13"/>
  <c r="O246" i="13" s="1"/>
  <c r="M471" i="13"/>
  <c r="O471" i="13" s="1"/>
  <c r="M443" i="13"/>
  <c r="O443" i="13" s="1"/>
  <c r="M423" i="13"/>
  <c r="O423" i="13" s="1"/>
  <c r="M388" i="13"/>
  <c r="O388" i="13" s="1"/>
  <c r="E388" i="13"/>
  <c r="M343" i="13"/>
  <c r="O343" i="13" s="1"/>
  <c r="M310" i="13"/>
  <c r="O310" i="13" s="1"/>
  <c r="E256" i="13"/>
  <c r="M256" i="13"/>
  <c r="O256" i="13" s="1"/>
  <c r="M222" i="13"/>
  <c r="O222" i="13" s="1"/>
  <c r="M447" i="13"/>
  <c r="O447" i="13" s="1"/>
  <c r="M441" i="13"/>
  <c r="O441" i="13" s="1"/>
  <c r="M424" i="13"/>
  <c r="O424" i="13" s="1"/>
  <c r="M421" i="13"/>
  <c r="O421" i="13" s="1"/>
  <c r="M386" i="13"/>
  <c r="O386" i="13" s="1"/>
  <c r="M375" i="13"/>
  <c r="O375" i="13" s="1"/>
  <c r="M341" i="13"/>
  <c r="O341" i="13" s="1"/>
  <c r="M324" i="13"/>
  <c r="O324" i="13" s="1"/>
  <c r="E324" i="13"/>
  <c r="M294" i="13"/>
  <c r="O294" i="13" s="1"/>
  <c r="M151" i="13"/>
  <c r="O151" i="13" s="1"/>
  <c r="E151" i="13"/>
  <c r="M469" i="13"/>
  <c r="O469" i="13" s="1"/>
  <c r="M445" i="13"/>
  <c r="O445" i="13" s="1"/>
  <c r="M411" i="13"/>
  <c r="O411" i="13" s="1"/>
  <c r="M403" i="13"/>
  <c r="O403" i="13" s="1"/>
  <c r="M395" i="13"/>
  <c r="O395" i="13" s="1"/>
  <c r="M382" i="13"/>
  <c r="O382" i="13" s="1"/>
  <c r="M373" i="13"/>
  <c r="O373" i="13" s="1"/>
  <c r="M332" i="13"/>
  <c r="O332" i="13" s="1"/>
  <c r="M329" i="13"/>
  <c r="O329" i="13" s="1"/>
  <c r="E305" i="13"/>
  <c r="M305" i="13"/>
  <c r="O305" i="13" s="1"/>
  <c r="E279" i="13"/>
  <c r="M279" i="13"/>
  <c r="O279" i="13" s="1"/>
  <c r="M226" i="13"/>
  <c r="O226" i="13" s="1"/>
  <c r="M225" i="13"/>
  <c r="O225" i="13" s="1"/>
  <c r="M380" i="13"/>
  <c r="O380" i="13" s="1"/>
  <c r="E377" i="13"/>
  <c r="E374" i="13"/>
  <c r="E373" i="13"/>
  <c r="E342" i="13"/>
  <c r="E341" i="13"/>
  <c r="M268" i="13"/>
  <c r="O268" i="13" s="1"/>
  <c r="M189" i="13"/>
  <c r="O189" i="13" s="1"/>
  <c r="E185" i="13"/>
  <c r="M185" i="13"/>
  <c r="O185" i="13" s="1"/>
  <c r="M134" i="13"/>
  <c r="O134" i="13" s="1"/>
  <c r="M54" i="13"/>
  <c r="O54" i="13" s="1"/>
  <c r="E54" i="13"/>
  <c r="M372" i="13"/>
  <c r="O372" i="13" s="1"/>
  <c r="E344" i="13"/>
  <c r="E343" i="13"/>
  <c r="M340" i="13"/>
  <c r="O340" i="13" s="1"/>
  <c r="E312" i="13"/>
  <c r="E311" i="13"/>
  <c r="M308" i="13"/>
  <c r="O308" i="13" s="1"/>
  <c r="E296" i="13"/>
  <c r="M292" i="13"/>
  <c r="O292" i="13" s="1"/>
  <c r="M286" i="13"/>
  <c r="O286" i="13" s="1"/>
  <c r="M262" i="13"/>
  <c r="O262" i="13" s="1"/>
  <c r="M244" i="13"/>
  <c r="O244" i="13" s="1"/>
  <c r="M238" i="13"/>
  <c r="O238" i="13" s="1"/>
  <c r="M217" i="13"/>
  <c r="O217" i="13" s="1"/>
  <c r="M157" i="13"/>
  <c r="O157" i="13" s="1"/>
  <c r="M149" i="13"/>
  <c r="O149" i="13" s="1"/>
  <c r="E149" i="13"/>
  <c r="M138" i="13"/>
  <c r="O138" i="13" s="1"/>
  <c r="E138" i="13"/>
  <c r="M272" i="13"/>
  <c r="O272" i="13" s="1"/>
  <c r="M190" i="13"/>
  <c r="O190" i="13" s="1"/>
  <c r="M181" i="13"/>
  <c r="O181" i="13" s="1"/>
  <c r="E181" i="13"/>
  <c r="M155" i="13"/>
  <c r="O155" i="13" s="1"/>
  <c r="E155" i="13"/>
  <c r="E119" i="13"/>
  <c r="M119" i="13"/>
  <c r="O119" i="13" s="1"/>
  <c r="E109" i="13"/>
  <c r="M109" i="13"/>
  <c r="O109" i="13" s="1"/>
  <c r="M348" i="13"/>
  <c r="O348" i="13" s="1"/>
  <c r="M345" i="13"/>
  <c r="O345" i="13" s="1"/>
  <c r="M316" i="13"/>
  <c r="O316" i="13" s="1"/>
  <c r="M313" i="13"/>
  <c r="O313" i="13" s="1"/>
  <c r="M284" i="13"/>
  <c r="O284" i="13" s="1"/>
  <c r="M278" i="13"/>
  <c r="O278" i="13" s="1"/>
  <c r="M260" i="13"/>
  <c r="O260" i="13" s="1"/>
  <c r="M248" i="13"/>
  <c r="O248" i="13" s="1"/>
  <c r="M236" i="13"/>
  <c r="O236" i="13" s="1"/>
  <c r="M224" i="13"/>
  <c r="O224" i="13" s="1"/>
  <c r="M215" i="13"/>
  <c r="O215" i="13" s="1"/>
  <c r="M187" i="13"/>
  <c r="O187" i="13" s="1"/>
  <c r="E187" i="13"/>
  <c r="M150" i="13"/>
  <c r="O150" i="13" s="1"/>
  <c r="M300" i="13"/>
  <c r="O300" i="13" s="1"/>
  <c r="E300" i="13"/>
  <c r="M297" i="13"/>
  <c r="O297" i="13" s="1"/>
  <c r="M254" i="13"/>
  <c r="O254" i="13" s="1"/>
  <c r="M221" i="13"/>
  <c r="O221" i="13" s="1"/>
  <c r="M182" i="13"/>
  <c r="O182" i="13" s="1"/>
  <c r="M158" i="13"/>
  <c r="O158" i="13" s="1"/>
  <c r="M139" i="13"/>
  <c r="O139" i="13" s="1"/>
  <c r="M95" i="13"/>
  <c r="O95" i="13" s="1"/>
  <c r="M94" i="13"/>
  <c r="O94" i="13" s="1"/>
  <c r="E292" i="13"/>
  <c r="E284" i="13"/>
  <c r="E276" i="13"/>
  <c r="E268" i="13"/>
  <c r="E260" i="13"/>
  <c r="E252" i="13"/>
  <c r="E244" i="13"/>
  <c r="E236" i="13"/>
  <c r="E217" i="13"/>
  <c r="E216" i="13"/>
  <c r="E215" i="13"/>
  <c r="M195" i="13"/>
  <c r="O195" i="13" s="1"/>
  <c r="E195" i="13"/>
  <c r="M163" i="13"/>
  <c r="O163" i="13" s="1"/>
  <c r="E163" i="13"/>
  <c r="M140" i="13"/>
  <c r="O140" i="13" s="1"/>
  <c r="M99" i="13"/>
  <c r="O99" i="13" s="1"/>
  <c r="E99" i="13"/>
  <c r="M30" i="13"/>
  <c r="O30" i="13" s="1"/>
  <c r="E30" i="13"/>
  <c r="M197" i="13"/>
  <c r="O197" i="13" s="1"/>
  <c r="M165" i="13"/>
  <c r="O165" i="13" s="1"/>
  <c r="E136" i="13"/>
  <c r="M136" i="13"/>
  <c r="O136" i="13" s="1"/>
  <c r="M86" i="13"/>
  <c r="O86" i="13" s="1"/>
  <c r="E86" i="13"/>
  <c r="M62" i="13"/>
  <c r="O62" i="13" s="1"/>
  <c r="E62" i="13"/>
  <c r="M213" i="13"/>
  <c r="O213" i="13" s="1"/>
  <c r="M203" i="13"/>
  <c r="O203" i="13" s="1"/>
  <c r="E203" i="13"/>
  <c r="M193" i="13"/>
  <c r="O193" i="13" s="1"/>
  <c r="M171" i="13"/>
  <c r="O171" i="13" s="1"/>
  <c r="E171" i="13"/>
  <c r="M161" i="13"/>
  <c r="O161" i="13" s="1"/>
  <c r="M141" i="13"/>
  <c r="O141" i="13" s="1"/>
  <c r="M115" i="13"/>
  <c r="O115" i="13" s="1"/>
  <c r="E115" i="13"/>
  <c r="E101" i="13"/>
  <c r="M101" i="13"/>
  <c r="O101" i="13" s="1"/>
  <c r="M235" i="13"/>
  <c r="O235" i="13" s="1"/>
  <c r="M205" i="13"/>
  <c r="O205" i="13" s="1"/>
  <c r="M173" i="13"/>
  <c r="O173" i="13" s="1"/>
  <c r="M124" i="13"/>
  <c r="O124" i="13" s="1"/>
  <c r="M111" i="13"/>
  <c r="O111" i="13" s="1"/>
  <c r="E68" i="13"/>
  <c r="M68" i="13"/>
  <c r="O68" i="13" s="1"/>
  <c r="M229" i="13"/>
  <c r="O229" i="13" s="1"/>
  <c r="M179" i="13"/>
  <c r="O179" i="13" s="1"/>
  <c r="E179" i="13"/>
  <c r="M147" i="13"/>
  <c r="O147" i="13" s="1"/>
  <c r="E147" i="13"/>
  <c r="E117" i="13"/>
  <c r="M117" i="13"/>
  <c r="O117" i="13" s="1"/>
  <c r="M100" i="13"/>
  <c r="O100" i="13" s="1"/>
  <c r="E36" i="13"/>
  <c r="M36" i="13"/>
  <c r="O36" i="13" s="1"/>
  <c r="E88" i="13"/>
  <c r="M88" i="13"/>
  <c r="O88" i="13" s="1"/>
  <c r="M90" i="13"/>
  <c r="O90" i="13" s="1"/>
  <c r="M82" i="13"/>
  <c r="O82" i="13" s="1"/>
  <c r="M70" i="13"/>
  <c r="O70" i="13" s="1"/>
  <c r="E70" i="13"/>
  <c r="M46" i="13"/>
  <c r="O46" i="13" s="1"/>
  <c r="E46" i="13"/>
  <c r="M14" i="13"/>
  <c r="O14" i="13" s="1"/>
  <c r="E14" i="13"/>
  <c r="E134" i="13"/>
  <c r="E83" i="13"/>
  <c r="M66" i="13"/>
  <c r="O66" i="13" s="1"/>
  <c r="M10" i="13"/>
  <c r="O10" i="13" s="1"/>
  <c r="M91" i="13"/>
  <c r="O91" i="13" s="1"/>
  <c r="M38" i="13"/>
  <c r="O38" i="13" s="1"/>
  <c r="E38" i="13"/>
  <c r="M130" i="13"/>
  <c r="O130" i="13" s="1"/>
  <c r="M122" i="13"/>
  <c r="O122" i="13" s="1"/>
  <c r="M114" i="13"/>
  <c r="O114" i="13" s="1"/>
  <c r="M106" i="13"/>
  <c r="O106" i="13" s="1"/>
  <c r="M98" i="13"/>
  <c r="O98" i="13" s="1"/>
  <c r="M78" i="13"/>
  <c r="O78" i="13" s="1"/>
  <c r="E78" i="13"/>
  <c r="M76" i="13"/>
  <c r="O76" i="13" s="1"/>
  <c r="M80" i="13"/>
  <c r="O80" i="13" s="1"/>
  <c r="M59" i="30"/>
  <c r="J61" i="30"/>
  <c r="N14" i="32" l="1"/>
  <c r="D914" i="13" l="1"/>
  <c r="E914" i="13" s="1"/>
  <c r="F914" i="13"/>
  <c r="I914" i="13" s="1"/>
  <c r="G914" i="13"/>
  <c r="H914" i="13" s="1"/>
  <c r="K914" i="13"/>
  <c r="D915" i="13"/>
  <c r="E915" i="13" s="1"/>
  <c r="F915" i="13"/>
  <c r="I915" i="13" s="1"/>
  <c r="G915" i="13"/>
  <c r="H915" i="13" s="1"/>
  <c r="K915" i="13"/>
  <c r="D916" i="13"/>
  <c r="E916" i="13" s="1"/>
  <c r="F916" i="13"/>
  <c r="I916" i="13" s="1"/>
  <c r="G916" i="13"/>
  <c r="H916" i="13" s="1"/>
  <c r="K916" i="13"/>
  <c r="D917" i="13"/>
  <c r="E917" i="13" s="1"/>
  <c r="F917" i="13"/>
  <c r="I917" i="13" s="1"/>
  <c r="G917" i="13"/>
  <c r="H917" i="13" s="1"/>
  <c r="K917" i="13"/>
  <c r="D918" i="13"/>
  <c r="F918" i="13"/>
  <c r="I918" i="13" s="1"/>
  <c r="G918" i="13"/>
  <c r="H918" i="13" s="1"/>
  <c r="K918" i="13"/>
  <c r="D919" i="13"/>
  <c r="E919" i="13" s="1"/>
  <c r="F919" i="13"/>
  <c r="I919" i="13" s="1"/>
  <c r="G919" i="13"/>
  <c r="H919" i="13" s="1"/>
  <c r="K919" i="13"/>
  <c r="D920" i="13"/>
  <c r="E920" i="13" s="1"/>
  <c r="F920" i="13"/>
  <c r="I920" i="13" s="1"/>
  <c r="G920" i="13"/>
  <c r="H920" i="13" s="1"/>
  <c r="K920" i="13"/>
  <c r="D921" i="13"/>
  <c r="F921" i="13"/>
  <c r="I921" i="13" s="1"/>
  <c r="G921" i="13"/>
  <c r="H921" i="13" s="1"/>
  <c r="K921" i="13"/>
  <c r="D922" i="13"/>
  <c r="E922" i="13" s="1"/>
  <c r="F922" i="13"/>
  <c r="I922" i="13" s="1"/>
  <c r="G922" i="13"/>
  <c r="H922" i="13" s="1"/>
  <c r="K922" i="13"/>
  <c r="D923" i="13"/>
  <c r="E923" i="13" s="1"/>
  <c r="F923" i="13"/>
  <c r="I923" i="13" s="1"/>
  <c r="G923" i="13"/>
  <c r="H923" i="13" s="1"/>
  <c r="K923" i="13"/>
  <c r="D924" i="13"/>
  <c r="E924" i="13" s="1"/>
  <c r="F924" i="13"/>
  <c r="I924" i="13" s="1"/>
  <c r="G924" i="13"/>
  <c r="H924" i="13" s="1"/>
  <c r="K924" i="13"/>
  <c r="D925" i="13"/>
  <c r="F925" i="13"/>
  <c r="I925" i="13" s="1"/>
  <c r="G925" i="13"/>
  <c r="H925" i="13" s="1"/>
  <c r="K925" i="13"/>
  <c r="D926" i="13"/>
  <c r="F926" i="13"/>
  <c r="I926" i="13" s="1"/>
  <c r="G926" i="13"/>
  <c r="H926" i="13" s="1"/>
  <c r="K926" i="13"/>
  <c r="D927" i="13"/>
  <c r="E927" i="13" s="1"/>
  <c r="F927" i="13"/>
  <c r="I927" i="13" s="1"/>
  <c r="G927" i="13"/>
  <c r="H927" i="13" s="1"/>
  <c r="K927" i="13"/>
  <c r="D928" i="13"/>
  <c r="E928" i="13" s="1"/>
  <c r="F928" i="13"/>
  <c r="I928" i="13" s="1"/>
  <c r="G928" i="13"/>
  <c r="H928" i="13" s="1"/>
  <c r="K928" i="13"/>
  <c r="D929" i="13"/>
  <c r="F929" i="13"/>
  <c r="I929" i="13" s="1"/>
  <c r="G929" i="13"/>
  <c r="H929" i="13" s="1"/>
  <c r="K929" i="13"/>
  <c r="D930" i="13"/>
  <c r="E930" i="13" s="1"/>
  <c r="F930" i="13"/>
  <c r="I930" i="13" s="1"/>
  <c r="G930" i="13"/>
  <c r="H930" i="13" s="1"/>
  <c r="K930" i="13"/>
  <c r="D931" i="13"/>
  <c r="E931" i="13" s="1"/>
  <c r="F931" i="13"/>
  <c r="I931" i="13" s="1"/>
  <c r="G931" i="13"/>
  <c r="H931" i="13" s="1"/>
  <c r="K931" i="13"/>
  <c r="D932" i="13"/>
  <c r="F932" i="13"/>
  <c r="I932" i="13" s="1"/>
  <c r="G932" i="13"/>
  <c r="H932" i="13" s="1"/>
  <c r="K932" i="13"/>
  <c r="D933" i="13"/>
  <c r="E933" i="13" s="1"/>
  <c r="F933" i="13"/>
  <c r="I933" i="13" s="1"/>
  <c r="G933" i="13"/>
  <c r="H933" i="13" s="1"/>
  <c r="K933" i="13"/>
  <c r="D934" i="13"/>
  <c r="F934" i="13"/>
  <c r="I934" i="13" s="1"/>
  <c r="G934" i="13"/>
  <c r="H934" i="13" s="1"/>
  <c r="K934" i="13"/>
  <c r="D935" i="13"/>
  <c r="E935" i="13" s="1"/>
  <c r="F935" i="13"/>
  <c r="I935" i="13" s="1"/>
  <c r="G935" i="13"/>
  <c r="H935" i="13" s="1"/>
  <c r="K935" i="13"/>
  <c r="D936" i="13"/>
  <c r="E936" i="13" s="1"/>
  <c r="F936" i="13"/>
  <c r="I936" i="13" s="1"/>
  <c r="G936" i="13"/>
  <c r="H936" i="13" s="1"/>
  <c r="K936" i="13"/>
  <c r="D937" i="13"/>
  <c r="F937" i="13"/>
  <c r="I937" i="13" s="1"/>
  <c r="G937" i="13"/>
  <c r="H937" i="13" s="1"/>
  <c r="K937" i="13"/>
  <c r="D938" i="13"/>
  <c r="F938" i="13"/>
  <c r="I938" i="13" s="1"/>
  <c r="G938" i="13"/>
  <c r="H938" i="13" s="1"/>
  <c r="K938" i="13"/>
  <c r="D939" i="13"/>
  <c r="E939" i="13" s="1"/>
  <c r="F939" i="13"/>
  <c r="I939" i="13" s="1"/>
  <c r="G939" i="13"/>
  <c r="H939" i="13" s="1"/>
  <c r="K939" i="13"/>
  <c r="D940" i="13"/>
  <c r="E940" i="13" s="1"/>
  <c r="F940" i="13"/>
  <c r="I940" i="13" s="1"/>
  <c r="G940" i="13"/>
  <c r="H940" i="13" s="1"/>
  <c r="K940" i="13"/>
  <c r="D941" i="13"/>
  <c r="E941" i="13" s="1"/>
  <c r="F941" i="13"/>
  <c r="I941" i="13" s="1"/>
  <c r="G941" i="13"/>
  <c r="H941" i="13" s="1"/>
  <c r="K941" i="13"/>
  <c r="D942" i="13"/>
  <c r="F942" i="13"/>
  <c r="I942" i="13" s="1"/>
  <c r="G942" i="13"/>
  <c r="H942" i="13" s="1"/>
  <c r="K942" i="13"/>
  <c r="D943" i="13"/>
  <c r="E943" i="13" s="1"/>
  <c r="F943" i="13"/>
  <c r="I943" i="13" s="1"/>
  <c r="G943" i="13"/>
  <c r="H943" i="13" s="1"/>
  <c r="K943" i="13"/>
  <c r="D944" i="13"/>
  <c r="E944" i="13" s="1"/>
  <c r="F944" i="13"/>
  <c r="I944" i="13" s="1"/>
  <c r="G944" i="13"/>
  <c r="H944" i="13" s="1"/>
  <c r="K944" i="13"/>
  <c r="D945" i="13"/>
  <c r="F945" i="13"/>
  <c r="I945" i="13" s="1"/>
  <c r="G945" i="13"/>
  <c r="H945" i="13" s="1"/>
  <c r="K945" i="13"/>
  <c r="D946" i="13"/>
  <c r="E946" i="13" s="1"/>
  <c r="F946" i="13"/>
  <c r="I946" i="13" s="1"/>
  <c r="G946" i="13"/>
  <c r="H946" i="13" s="1"/>
  <c r="K946" i="13"/>
  <c r="D947" i="13"/>
  <c r="E947" i="13" s="1"/>
  <c r="F947" i="13"/>
  <c r="I947" i="13" s="1"/>
  <c r="G947" i="13"/>
  <c r="H947" i="13" s="1"/>
  <c r="K947" i="13"/>
  <c r="D948" i="13"/>
  <c r="E948" i="13" s="1"/>
  <c r="F948" i="13"/>
  <c r="I948" i="13" s="1"/>
  <c r="G948" i="13"/>
  <c r="H948" i="13" s="1"/>
  <c r="K948" i="13"/>
  <c r="D949" i="13"/>
  <c r="F949" i="13"/>
  <c r="I949" i="13" s="1"/>
  <c r="G949" i="13"/>
  <c r="H949" i="13" s="1"/>
  <c r="K949" i="13"/>
  <c r="D950" i="13"/>
  <c r="E950" i="13" s="1"/>
  <c r="F950" i="13"/>
  <c r="I950" i="13" s="1"/>
  <c r="G950" i="13"/>
  <c r="H950" i="13" s="1"/>
  <c r="K950" i="13"/>
  <c r="D951" i="13"/>
  <c r="F951" i="13"/>
  <c r="I951" i="13" s="1"/>
  <c r="G951" i="13"/>
  <c r="H951" i="13" s="1"/>
  <c r="K951" i="13"/>
  <c r="D952" i="13"/>
  <c r="E952" i="13" s="1"/>
  <c r="F952" i="13"/>
  <c r="I952" i="13" s="1"/>
  <c r="G952" i="13"/>
  <c r="H952" i="13" s="1"/>
  <c r="K952" i="13"/>
  <c r="D953" i="13"/>
  <c r="F953" i="13"/>
  <c r="I953" i="13" s="1"/>
  <c r="G953" i="13"/>
  <c r="H953" i="13" s="1"/>
  <c r="K953" i="13"/>
  <c r="D954" i="13"/>
  <c r="E954" i="13" s="1"/>
  <c r="F954" i="13"/>
  <c r="I954" i="13" s="1"/>
  <c r="G954" i="13"/>
  <c r="H954" i="13" s="1"/>
  <c r="K954" i="13"/>
  <c r="D955" i="13"/>
  <c r="E955" i="13" s="1"/>
  <c r="F955" i="13"/>
  <c r="I955" i="13" s="1"/>
  <c r="G955" i="13"/>
  <c r="H955" i="13" s="1"/>
  <c r="K955" i="13"/>
  <c r="D956" i="13"/>
  <c r="E956" i="13" s="1"/>
  <c r="F956" i="13"/>
  <c r="I956" i="13" s="1"/>
  <c r="G956" i="13"/>
  <c r="H956" i="13" s="1"/>
  <c r="K956" i="13"/>
  <c r="D957" i="13"/>
  <c r="F957" i="13"/>
  <c r="I957" i="13" s="1"/>
  <c r="G957" i="13"/>
  <c r="H957" i="13" s="1"/>
  <c r="K957" i="13"/>
  <c r="D958" i="13"/>
  <c r="E958" i="13" s="1"/>
  <c r="F958" i="13"/>
  <c r="I958" i="13" s="1"/>
  <c r="G958" i="13"/>
  <c r="H958" i="13" s="1"/>
  <c r="K958" i="13"/>
  <c r="D959" i="13"/>
  <c r="F959" i="13"/>
  <c r="I959" i="13" s="1"/>
  <c r="G959" i="13"/>
  <c r="H959" i="13" s="1"/>
  <c r="K959" i="13"/>
  <c r="D960" i="13"/>
  <c r="E960" i="13" s="1"/>
  <c r="F960" i="13"/>
  <c r="I960" i="13" s="1"/>
  <c r="G960" i="13"/>
  <c r="H960" i="13" s="1"/>
  <c r="K960" i="13"/>
  <c r="D961" i="13"/>
  <c r="E961" i="13"/>
  <c r="F961" i="13"/>
  <c r="I961" i="13" s="1"/>
  <c r="G961" i="13"/>
  <c r="H961" i="13" s="1"/>
  <c r="K961" i="13"/>
  <c r="D962" i="13"/>
  <c r="F962" i="13"/>
  <c r="I962" i="13" s="1"/>
  <c r="G962" i="13"/>
  <c r="H962" i="13" s="1"/>
  <c r="K962" i="13"/>
  <c r="D963" i="13"/>
  <c r="E963" i="13" s="1"/>
  <c r="F963" i="13"/>
  <c r="I963" i="13" s="1"/>
  <c r="G963" i="13"/>
  <c r="H963" i="13" s="1"/>
  <c r="K963" i="13"/>
  <c r="D964" i="13"/>
  <c r="E964" i="13" s="1"/>
  <c r="F964" i="13"/>
  <c r="I964" i="13" s="1"/>
  <c r="G964" i="13"/>
  <c r="H964" i="13" s="1"/>
  <c r="K964" i="13"/>
  <c r="D965" i="13"/>
  <c r="F965" i="13"/>
  <c r="I965" i="13" s="1"/>
  <c r="G965" i="13"/>
  <c r="H965" i="13" s="1"/>
  <c r="K965" i="13"/>
  <c r="D966" i="13"/>
  <c r="E966" i="13" s="1"/>
  <c r="F966" i="13"/>
  <c r="I966" i="13" s="1"/>
  <c r="G966" i="13"/>
  <c r="H966" i="13" s="1"/>
  <c r="K966" i="13"/>
  <c r="D967" i="13"/>
  <c r="E967" i="13" s="1"/>
  <c r="F967" i="13"/>
  <c r="I967" i="13" s="1"/>
  <c r="G967" i="13"/>
  <c r="H967" i="13" s="1"/>
  <c r="K967" i="13"/>
  <c r="D968" i="13"/>
  <c r="E968" i="13" s="1"/>
  <c r="F968" i="13"/>
  <c r="I968" i="13" s="1"/>
  <c r="G968" i="13"/>
  <c r="H968" i="13" s="1"/>
  <c r="K968" i="13"/>
  <c r="D969" i="13"/>
  <c r="E969" i="13" s="1"/>
  <c r="F969" i="13"/>
  <c r="I969" i="13" s="1"/>
  <c r="G969" i="13"/>
  <c r="H969" i="13" s="1"/>
  <c r="K969" i="13"/>
  <c r="D970" i="13"/>
  <c r="E970" i="13" s="1"/>
  <c r="F970" i="13"/>
  <c r="I970" i="13" s="1"/>
  <c r="G970" i="13"/>
  <c r="H970" i="13" s="1"/>
  <c r="K970" i="13"/>
  <c r="D971" i="13"/>
  <c r="E971" i="13" s="1"/>
  <c r="F971" i="13"/>
  <c r="I971" i="13" s="1"/>
  <c r="G971" i="13"/>
  <c r="H971" i="13" s="1"/>
  <c r="K971" i="13"/>
  <c r="D972" i="13"/>
  <c r="E972" i="13" s="1"/>
  <c r="F972" i="13"/>
  <c r="I972" i="13" s="1"/>
  <c r="G972" i="13"/>
  <c r="H972" i="13" s="1"/>
  <c r="K972" i="13"/>
  <c r="D973" i="13"/>
  <c r="E973" i="13" s="1"/>
  <c r="F973" i="13"/>
  <c r="I973" i="13" s="1"/>
  <c r="G973" i="13"/>
  <c r="H973" i="13" s="1"/>
  <c r="K973" i="13"/>
  <c r="D974" i="13"/>
  <c r="E974" i="13" s="1"/>
  <c r="F974" i="13"/>
  <c r="I974" i="13" s="1"/>
  <c r="G974" i="13"/>
  <c r="H974" i="13" s="1"/>
  <c r="K974" i="13"/>
  <c r="D975" i="13"/>
  <c r="E975" i="13" s="1"/>
  <c r="F975" i="13"/>
  <c r="I975" i="13" s="1"/>
  <c r="G975" i="13"/>
  <c r="H975" i="13" s="1"/>
  <c r="K975" i="13"/>
  <c r="D976" i="13"/>
  <c r="E976" i="13" s="1"/>
  <c r="F976" i="13"/>
  <c r="I976" i="13" s="1"/>
  <c r="G976" i="13"/>
  <c r="H976" i="13" s="1"/>
  <c r="K976" i="13"/>
  <c r="D977" i="13"/>
  <c r="E977" i="13" s="1"/>
  <c r="F977" i="13"/>
  <c r="I977" i="13" s="1"/>
  <c r="G977" i="13"/>
  <c r="H977" i="13" s="1"/>
  <c r="K977" i="13"/>
  <c r="D978" i="13"/>
  <c r="F978" i="13"/>
  <c r="I978" i="13" s="1"/>
  <c r="G978" i="13"/>
  <c r="H978" i="13" s="1"/>
  <c r="K978" i="13"/>
  <c r="D979" i="13"/>
  <c r="E979" i="13" s="1"/>
  <c r="F979" i="13"/>
  <c r="I979" i="13" s="1"/>
  <c r="G979" i="13"/>
  <c r="H979" i="13" s="1"/>
  <c r="K979" i="13"/>
  <c r="D980" i="13"/>
  <c r="E980" i="13" s="1"/>
  <c r="F980" i="13"/>
  <c r="I980" i="13" s="1"/>
  <c r="G980" i="13"/>
  <c r="H980" i="13" s="1"/>
  <c r="K980" i="13"/>
  <c r="D981" i="13"/>
  <c r="E981" i="13" s="1"/>
  <c r="F981" i="13"/>
  <c r="I981" i="13" s="1"/>
  <c r="G981" i="13"/>
  <c r="H981" i="13" s="1"/>
  <c r="K981" i="13"/>
  <c r="D982" i="13"/>
  <c r="E982" i="13" s="1"/>
  <c r="F982" i="13"/>
  <c r="I982" i="13" s="1"/>
  <c r="G982" i="13"/>
  <c r="H982" i="13" s="1"/>
  <c r="K982" i="13"/>
  <c r="D983" i="13"/>
  <c r="E983" i="13" s="1"/>
  <c r="F983" i="13"/>
  <c r="I983" i="13" s="1"/>
  <c r="G983" i="13"/>
  <c r="H983" i="13" s="1"/>
  <c r="K983" i="13"/>
  <c r="D984" i="13"/>
  <c r="E984" i="13" s="1"/>
  <c r="F984" i="13"/>
  <c r="I984" i="13" s="1"/>
  <c r="G984" i="13"/>
  <c r="H984" i="13" s="1"/>
  <c r="K984" i="13"/>
  <c r="D985" i="13"/>
  <c r="E985" i="13" s="1"/>
  <c r="F985" i="13"/>
  <c r="I985" i="13" s="1"/>
  <c r="G985" i="13"/>
  <c r="H985" i="13" s="1"/>
  <c r="K985" i="13"/>
  <c r="D986" i="13"/>
  <c r="E986" i="13" s="1"/>
  <c r="F986" i="13"/>
  <c r="I986" i="13" s="1"/>
  <c r="G986" i="13"/>
  <c r="H986" i="13" s="1"/>
  <c r="K986" i="13"/>
  <c r="D987" i="13"/>
  <c r="E987" i="13" s="1"/>
  <c r="F987" i="13"/>
  <c r="I987" i="13" s="1"/>
  <c r="G987" i="13"/>
  <c r="H987" i="13" s="1"/>
  <c r="K987" i="13"/>
  <c r="D988" i="13"/>
  <c r="E988" i="13" s="1"/>
  <c r="F988" i="13"/>
  <c r="I988" i="13" s="1"/>
  <c r="G988" i="13"/>
  <c r="H988" i="13" s="1"/>
  <c r="K988" i="13"/>
  <c r="D989" i="13"/>
  <c r="F989" i="13"/>
  <c r="I989" i="13" s="1"/>
  <c r="G989" i="13"/>
  <c r="H989" i="13" s="1"/>
  <c r="K989" i="13"/>
  <c r="D990" i="13"/>
  <c r="E990" i="13" s="1"/>
  <c r="F990" i="13"/>
  <c r="I990" i="13" s="1"/>
  <c r="G990" i="13"/>
  <c r="H990" i="13" s="1"/>
  <c r="K990" i="13"/>
  <c r="D991" i="13"/>
  <c r="F991" i="13"/>
  <c r="I991" i="13" s="1"/>
  <c r="G991" i="13"/>
  <c r="H991" i="13" s="1"/>
  <c r="K991" i="13"/>
  <c r="D992" i="13"/>
  <c r="E992" i="13" s="1"/>
  <c r="F992" i="13"/>
  <c r="I992" i="13" s="1"/>
  <c r="G992" i="13"/>
  <c r="H992" i="13" s="1"/>
  <c r="K992" i="13"/>
  <c r="D993" i="13"/>
  <c r="E993" i="13" s="1"/>
  <c r="F993" i="13"/>
  <c r="I993" i="13" s="1"/>
  <c r="G993" i="13"/>
  <c r="H993" i="13" s="1"/>
  <c r="K993" i="13"/>
  <c r="D994" i="13"/>
  <c r="E994" i="13" s="1"/>
  <c r="F994" i="13"/>
  <c r="I994" i="13" s="1"/>
  <c r="G994" i="13"/>
  <c r="H994" i="13" s="1"/>
  <c r="K994" i="13"/>
  <c r="D995" i="13"/>
  <c r="E995" i="13" s="1"/>
  <c r="F995" i="13"/>
  <c r="I995" i="13" s="1"/>
  <c r="G995" i="13"/>
  <c r="H995" i="13" s="1"/>
  <c r="K995" i="13"/>
  <c r="D996" i="13"/>
  <c r="E996" i="13" s="1"/>
  <c r="F996" i="13"/>
  <c r="I996" i="13" s="1"/>
  <c r="G996" i="13"/>
  <c r="H996" i="13" s="1"/>
  <c r="K996" i="13"/>
  <c r="D997" i="13"/>
  <c r="F997" i="13"/>
  <c r="I997" i="13" s="1"/>
  <c r="G997" i="13"/>
  <c r="H997" i="13" s="1"/>
  <c r="K997" i="13"/>
  <c r="D998" i="13"/>
  <c r="E998" i="13" s="1"/>
  <c r="F998" i="13"/>
  <c r="I998" i="13" s="1"/>
  <c r="G998" i="13"/>
  <c r="H998" i="13" s="1"/>
  <c r="K998" i="13"/>
  <c r="D999" i="13"/>
  <c r="F999" i="13"/>
  <c r="I999" i="13" s="1"/>
  <c r="G999" i="13"/>
  <c r="H999" i="13" s="1"/>
  <c r="K999" i="13"/>
  <c r="D1000" i="13"/>
  <c r="E1000" i="13" s="1"/>
  <c r="F1000" i="13"/>
  <c r="I1000" i="13" s="1"/>
  <c r="G1000" i="13"/>
  <c r="H1000" i="13" s="1"/>
  <c r="K1000" i="13"/>
  <c r="D1001" i="13"/>
  <c r="E1001" i="13" s="1"/>
  <c r="F1001" i="13"/>
  <c r="I1001" i="13" s="1"/>
  <c r="G1001" i="13"/>
  <c r="H1001" i="13" s="1"/>
  <c r="K1001" i="13"/>
  <c r="D1002" i="13"/>
  <c r="E1002" i="13" s="1"/>
  <c r="F1002" i="13"/>
  <c r="I1002" i="13" s="1"/>
  <c r="G1002" i="13"/>
  <c r="H1002" i="13" s="1"/>
  <c r="K1002" i="13"/>
  <c r="D1003" i="13"/>
  <c r="E1003" i="13" s="1"/>
  <c r="F1003" i="13"/>
  <c r="I1003" i="13" s="1"/>
  <c r="G1003" i="13"/>
  <c r="H1003" i="13" s="1"/>
  <c r="K1003" i="13"/>
  <c r="D1004" i="13"/>
  <c r="E1004" i="13" s="1"/>
  <c r="F1004" i="13"/>
  <c r="I1004" i="13" s="1"/>
  <c r="G1004" i="13"/>
  <c r="H1004" i="13" s="1"/>
  <c r="K1004" i="13"/>
  <c r="D1005" i="13"/>
  <c r="E1005" i="13" s="1"/>
  <c r="F1005" i="13"/>
  <c r="I1005" i="13" s="1"/>
  <c r="G1005" i="13"/>
  <c r="H1005" i="13" s="1"/>
  <c r="K1005" i="13"/>
  <c r="D1006" i="13"/>
  <c r="E1006" i="13" s="1"/>
  <c r="F1006" i="13"/>
  <c r="I1006" i="13" s="1"/>
  <c r="G1006" i="13"/>
  <c r="H1006" i="13" s="1"/>
  <c r="K1006" i="13"/>
  <c r="D1007" i="13"/>
  <c r="F1007" i="13"/>
  <c r="I1007" i="13" s="1"/>
  <c r="G1007" i="13"/>
  <c r="H1007" i="13" s="1"/>
  <c r="K1007" i="13"/>
  <c r="D1008" i="13"/>
  <c r="E1008" i="13" s="1"/>
  <c r="F1008" i="13"/>
  <c r="I1008" i="13" s="1"/>
  <c r="G1008" i="13"/>
  <c r="H1008" i="13" s="1"/>
  <c r="K1008" i="13"/>
  <c r="D1009" i="13"/>
  <c r="E1009" i="13" s="1"/>
  <c r="F1009" i="13"/>
  <c r="I1009" i="13" s="1"/>
  <c r="G1009" i="13"/>
  <c r="H1009" i="13" s="1"/>
  <c r="K1009" i="13"/>
  <c r="D1010" i="13"/>
  <c r="E1010" i="13" s="1"/>
  <c r="F1010" i="13"/>
  <c r="I1010" i="13" s="1"/>
  <c r="G1010" i="13"/>
  <c r="H1010" i="13" s="1"/>
  <c r="K1010" i="13"/>
  <c r="D1011" i="13"/>
  <c r="E1011" i="13" s="1"/>
  <c r="F1011" i="13"/>
  <c r="I1011" i="13" s="1"/>
  <c r="G1011" i="13"/>
  <c r="H1011" i="13" s="1"/>
  <c r="K1011" i="13"/>
  <c r="D1012" i="13"/>
  <c r="F1012" i="13"/>
  <c r="I1012" i="13" s="1"/>
  <c r="G1012" i="13"/>
  <c r="H1012" i="13" s="1"/>
  <c r="K1012" i="13"/>
  <c r="D1013" i="13"/>
  <c r="E1013" i="13" s="1"/>
  <c r="F1013" i="13"/>
  <c r="I1013" i="13" s="1"/>
  <c r="G1013" i="13"/>
  <c r="H1013" i="13" s="1"/>
  <c r="K1013" i="13"/>
  <c r="D1014" i="13"/>
  <c r="E1014" i="13" s="1"/>
  <c r="F1014" i="13"/>
  <c r="I1014" i="13" s="1"/>
  <c r="G1014" i="13"/>
  <c r="H1014" i="13" s="1"/>
  <c r="K1014" i="13"/>
  <c r="D1015" i="13"/>
  <c r="E1015" i="13" s="1"/>
  <c r="F1015" i="13"/>
  <c r="I1015" i="13" s="1"/>
  <c r="G1015" i="13"/>
  <c r="H1015" i="13" s="1"/>
  <c r="K1015" i="13"/>
  <c r="D1016" i="13"/>
  <c r="E1016" i="13" s="1"/>
  <c r="F1016" i="13"/>
  <c r="I1016" i="13" s="1"/>
  <c r="G1016" i="13"/>
  <c r="H1016" i="13" s="1"/>
  <c r="K1016" i="13"/>
  <c r="D1017" i="13"/>
  <c r="E1017" i="13" s="1"/>
  <c r="F1017" i="13"/>
  <c r="I1017" i="13" s="1"/>
  <c r="G1017" i="13"/>
  <c r="H1017" i="13" s="1"/>
  <c r="K1017" i="13"/>
  <c r="D1018" i="13"/>
  <c r="E1018" i="13" s="1"/>
  <c r="F1018" i="13"/>
  <c r="I1018" i="13" s="1"/>
  <c r="G1018" i="13"/>
  <c r="H1018" i="13" s="1"/>
  <c r="K1018" i="13"/>
  <c r="D1019" i="13"/>
  <c r="E1019" i="13" s="1"/>
  <c r="F1019" i="13"/>
  <c r="I1019" i="13" s="1"/>
  <c r="G1019" i="13"/>
  <c r="H1019" i="13" s="1"/>
  <c r="K1019" i="13"/>
  <c r="D1020" i="13"/>
  <c r="F1020" i="13"/>
  <c r="I1020" i="13" s="1"/>
  <c r="G1020" i="13"/>
  <c r="H1020" i="13" s="1"/>
  <c r="K1020" i="13"/>
  <c r="D1021" i="13"/>
  <c r="E1021" i="13" s="1"/>
  <c r="F1021" i="13"/>
  <c r="I1021" i="13" s="1"/>
  <c r="G1021" i="13"/>
  <c r="H1021" i="13" s="1"/>
  <c r="K1021" i="13"/>
  <c r="D1022" i="13"/>
  <c r="E1022" i="13" s="1"/>
  <c r="F1022" i="13"/>
  <c r="I1022" i="13" s="1"/>
  <c r="G1022" i="13"/>
  <c r="H1022" i="13" s="1"/>
  <c r="K1022" i="13"/>
  <c r="D1023" i="13"/>
  <c r="E1023" i="13" s="1"/>
  <c r="F1023" i="13"/>
  <c r="I1023" i="13" s="1"/>
  <c r="G1023" i="13"/>
  <c r="H1023" i="13" s="1"/>
  <c r="K1023" i="13"/>
  <c r="D1024" i="13"/>
  <c r="E1024" i="13" s="1"/>
  <c r="F1024" i="13"/>
  <c r="I1024" i="13" s="1"/>
  <c r="G1024" i="13"/>
  <c r="H1024" i="13" s="1"/>
  <c r="K1024" i="13"/>
  <c r="D1025" i="13"/>
  <c r="E1025" i="13" s="1"/>
  <c r="F1025" i="13"/>
  <c r="I1025" i="13" s="1"/>
  <c r="G1025" i="13"/>
  <c r="H1025" i="13" s="1"/>
  <c r="K1025" i="13"/>
  <c r="D1026" i="13"/>
  <c r="E1026" i="13" s="1"/>
  <c r="F1026" i="13"/>
  <c r="I1026" i="13" s="1"/>
  <c r="G1026" i="13"/>
  <c r="H1026" i="13" s="1"/>
  <c r="K1026" i="13"/>
  <c r="D1027" i="13"/>
  <c r="E1027" i="13" s="1"/>
  <c r="F1027" i="13"/>
  <c r="I1027" i="13" s="1"/>
  <c r="G1027" i="13"/>
  <c r="H1027" i="13" s="1"/>
  <c r="K1027" i="13"/>
  <c r="D1028" i="13"/>
  <c r="F1028" i="13"/>
  <c r="I1028" i="13" s="1"/>
  <c r="G1028" i="13"/>
  <c r="H1028" i="13" s="1"/>
  <c r="K1028" i="13"/>
  <c r="D1029" i="13"/>
  <c r="E1029" i="13" s="1"/>
  <c r="F1029" i="13"/>
  <c r="I1029" i="13" s="1"/>
  <c r="G1029" i="13"/>
  <c r="H1029" i="13" s="1"/>
  <c r="K1029" i="13"/>
  <c r="D1030" i="13"/>
  <c r="E1030" i="13" s="1"/>
  <c r="F1030" i="13"/>
  <c r="I1030" i="13" s="1"/>
  <c r="G1030" i="13"/>
  <c r="H1030" i="13" s="1"/>
  <c r="K1030" i="13"/>
  <c r="D1031" i="13"/>
  <c r="E1031" i="13" s="1"/>
  <c r="F1031" i="13"/>
  <c r="I1031" i="13" s="1"/>
  <c r="G1031" i="13"/>
  <c r="H1031" i="13" s="1"/>
  <c r="K1031" i="13"/>
  <c r="D1032" i="13"/>
  <c r="E1032" i="13" s="1"/>
  <c r="F1032" i="13"/>
  <c r="I1032" i="13" s="1"/>
  <c r="G1032" i="13"/>
  <c r="H1032" i="13" s="1"/>
  <c r="K1032" i="13"/>
  <c r="D1033" i="13"/>
  <c r="E1033" i="13" s="1"/>
  <c r="F1033" i="13"/>
  <c r="I1033" i="13" s="1"/>
  <c r="G1033" i="13"/>
  <c r="H1033" i="13" s="1"/>
  <c r="K1033" i="13"/>
  <c r="D1034" i="13"/>
  <c r="F1034" i="13"/>
  <c r="I1034" i="13" s="1"/>
  <c r="G1034" i="13"/>
  <c r="H1034" i="13" s="1"/>
  <c r="K1034" i="13"/>
  <c r="D1035" i="13"/>
  <c r="E1035" i="13" s="1"/>
  <c r="F1035" i="13"/>
  <c r="I1035" i="13" s="1"/>
  <c r="G1035" i="13"/>
  <c r="H1035" i="13" s="1"/>
  <c r="K1035" i="13"/>
  <c r="D1036" i="13"/>
  <c r="F1036" i="13"/>
  <c r="I1036" i="13" s="1"/>
  <c r="G1036" i="13"/>
  <c r="H1036" i="13" s="1"/>
  <c r="K1036" i="13"/>
  <c r="D1037" i="13"/>
  <c r="E1037" i="13" s="1"/>
  <c r="F1037" i="13"/>
  <c r="I1037" i="13" s="1"/>
  <c r="G1037" i="13"/>
  <c r="H1037" i="13" s="1"/>
  <c r="K1037" i="13"/>
  <c r="D1038" i="13"/>
  <c r="E1038" i="13" s="1"/>
  <c r="F1038" i="13"/>
  <c r="I1038" i="13" s="1"/>
  <c r="G1038" i="13"/>
  <c r="H1038" i="13" s="1"/>
  <c r="K1038" i="13"/>
  <c r="AA1009" i="13"/>
  <c r="M1035" i="13" l="1"/>
  <c r="O1035" i="13" s="1"/>
  <c r="M1019" i="13"/>
  <c r="O1019" i="13" s="1"/>
  <c r="M914" i="13"/>
  <c r="O914" i="13" s="1"/>
  <c r="M946" i="13"/>
  <c r="O946" i="13" s="1"/>
  <c r="M944" i="13"/>
  <c r="O944" i="13" s="1"/>
  <c r="M1003" i="13"/>
  <c r="O1003" i="13" s="1"/>
  <c r="M965" i="13"/>
  <c r="O965" i="13" s="1"/>
  <c r="M929" i="13"/>
  <c r="O929" i="13" s="1"/>
  <c r="M922" i="13"/>
  <c r="O922" i="13" s="1"/>
  <c r="M920" i="13"/>
  <c r="O920" i="13" s="1"/>
  <c r="M923" i="13"/>
  <c r="O923" i="13" s="1"/>
  <c r="M932" i="13"/>
  <c r="O932" i="13" s="1"/>
  <c r="M989" i="13"/>
  <c r="O989" i="13" s="1"/>
  <c r="M1027" i="13"/>
  <c r="O1027" i="13" s="1"/>
  <c r="M1011" i="13"/>
  <c r="O1011" i="13" s="1"/>
  <c r="M934" i="13"/>
  <c r="O934" i="13" s="1"/>
  <c r="M1005" i="13"/>
  <c r="O1005" i="13" s="1"/>
  <c r="M987" i="13"/>
  <c r="O987" i="13" s="1"/>
  <c r="M957" i="13"/>
  <c r="O957" i="13" s="1"/>
  <c r="E932" i="13"/>
  <c r="M1012" i="13"/>
  <c r="O1012" i="13" s="1"/>
  <c r="M945" i="13"/>
  <c r="O945" i="13" s="1"/>
  <c r="M1020" i="13"/>
  <c r="O1020" i="13" s="1"/>
  <c r="M1028" i="13"/>
  <c r="O1028" i="13" s="1"/>
  <c r="M979" i="13"/>
  <c r="O979" i="13" s="1"/>
  <c r="M978" i="13"/>
  <c r="O978" i="13" s="1"/>
  <c r="M959" i="13"/>
  <c r="O959" i="13" s="1"/>
  <c r="M951" i="13"/>
  <c r="O951" i="13" s="1"/>
  <c r="M931" i="13"/>
  <c r="O931" i="13" s="1"/>
  <c r="M1036" i="13"/>
  <c r="O1036" i="13" s="1"/>
  <c r="M997" i="13"/>
  <c r="O997" i="13" s="1"/>
  <c r="M962" i="13"/>
  <c r="O962" i="13" s="1"/>
  <c r="M921" i="13"/>
  <c r="O921" i="13" s="1"/>
  <c r="M919" i="13"/>
  <c r="O919" i="13" s="1"/>
  <c r="M949" i="13"/>
  <c r="O949" i="13" s="1"/>
  <c r="E949" i="13"/>
  <c r="M925" i="13"/>
  <c r="O925" i="13" s="1"/>
  <c r="E925" i="13"/>
  <c r="M1037" i="13"/>
  <c r="O1037" i="13" s="1"/>
  <c r="M1029" i="13"/>
  <c r="O1029" i="13" s="1"/>
  <c r="M1021" i="13"/>
  <c r="O1021" i="13" s="1"/>
  <c r="M1013" i="13"/>
  <c r="O1013" i="13" s="1"/>
  <c r="M995" i="13"/>
  <c r="O995" i="13" s="1"/>
  <c r="E957" i="13"/>
  <c r="M1033" i="13"/>
  <c r="O1033" i="13" s="1"/>
  <c r="M1025" i="13"/>
  <c r="O1025" i="13" s="1"/>
  <c r="M1017" i="13"/>
  <c r="O1017" i="13" s="1"/>
  <c r="E965" i="13"/>
  <c r="E938" i="13"/>
  <c r="M938" i="13"/>
  <c r="O938" i="13" s="1"/>
  <c r="M992" i="13"/>
  <c r="O992" i="13" s="1"/>
  <c r="M973" i="13"/>
  <c r="O973" i="13" s="1"/>
  <c r="M1034" i="13"/>
  <c r="O1034" i="13" s="1"/>
  <c r="M1000" i="13"/>
  <c r="O1000" i="13" s="1"/>
  <c r="E989" i="13"/>
  <c r="M981" i="13"/>
  <c r="O981" i="13" s="1"/>
  <c r="M963" i="13"/>
  <c r="O963" i="13" s="1"/>
  <c r="E1036" i="13"/>
  <c r="M1032" i="13"/>
  <c r="O1032" i="13" s="1"/>
  <c r="E1028" i="13"/>
  <c r="M1024" i="13"/>
  <c r="O1024" i="13" s="1"/>
  <c r="E1020" i="13"/>
  <c r="M1016" i="13"/>
  <c r="O1016" i="13" s="1"/>
  <c r="E1012" i="13"/>
  <c r="M1008" i="13"/>
  <c r="O1008" i="13" s="1"/>
  <c r="E997" i="13"/>
  <c r="M971" i="13"/>
  <c r="O971" i="13" s="1"/>
  <c r="M1009" i="13"/>
  <c r="O1009" i="13" s="1"/>
  <c r="M1001" i="13"/>
  <c r="O1001" i="13" s="1"/>
  <c r="M993" i="13"/>
  <c r="O993" i="13" s="1"/>
  <c r="M985" i="13"/>
  <c r="O985" i="13" s="1"/>
  <c r="M977" i="13"/>
  <c r="O977" i="13" s="1"/>
  <c r="M969" i="13"/>
  <c r="O969" i="13" s="1"/>
  <c r="M961" i="13"/>
  <c r="O961" i="13" s="1"/>
  <c r="M953" i="13"/>
  <c r="O953" i="13" s="1"/>
  <c r="M947" i="13"/>
  <c r="O947" i="13" s="1"/>
  <c r="M943" i="13"/>
  <c r="O943" i="13" s="1"/>
  <c r="M936" i="13"/>
  <c r="O936" i="13" s="1"/>
  <c r="M955" i="13"/>
  <c r="O955" i="13" s="1"/>
  <c r="M933" i="13"/>
  <c r="O933" i="13" s="1"/>
  <c r="M916" i="13"/>
  <c r="O916" i="13" s="1"/>
  <c r="M940" i="13"/>
  <c r="O940" i="13" s="1"/>
  <c r="M927" i="13"/>
  <c r="O927" i="13" s="1"/>
  <c r="M917" i="13"/>
  <c r="O917" i="13" s="1"/>
  <c r="M984" i="13"/>
  <c r="O984" i="13" s="1"/>
  <c r="M976" i="13"/>
  <c r="O976" i="13" s="1"/>
  <c r="M968" i="13"/>
  <c r="O968" i="13" s="1"/>
  <c r="M960" i="13"/>
  <c r="O960" i="13" s="1"/>
  <c r="M954" i="13"/>
  <c r="O954" i="13" s="1"/>
  <c r="M952" i="13"/>
  <c r="O952" i="13" s="1"/>
  <c r="M948" i="13"/>
  <c r="O948" i="13" s="1"/>
  <c r="M941" i="13"/>
  <c r="O941" i="13" s="1"/>
  <c r="M937" i="13"/>
  <c r="O937" i="13" s="1"/>
  <c r="M924" i="13"/>
  <c r="O924" i="13" s="1"/>
  <c r="M918" i="13"/>
  <c r="O918" i="13" s="1"/>
  <c r="M915" i="13"/>
  <c r="O915" i="13" s="1"/>
  <c r="M1004" i="13"/>
  <c r="O1004" i="13" s="1"/>
  <c r="M996" i="13"/>
  <c r="O996" i="13" s="1"/>
  <c r="M988" i="13"/>
  <c r="O988" i="13" s="1"/>
  <c r="M980" i="13"/>
  <c r="O980" i="13" s="1"/>
  <c r="M972" i="13"/>
  <c r="O972" i="13" s="1"/>
  <c r="M964" i="13"/>
  <c r="O964" i="13" s="1"/>
  <c r="M956" i="13"/>
  <c r="O956" i="13" s="1"/>
  <c r="M939" i="13"/>
  <c r="O939" i="13" s="1"/>
  <c r="M935" i="13"/>
  <c r="O935" i="13" s="1"/>
  <c r="M930" i="13"/>
  <c r="O930" i="13" s="1"/>
  <c r="M928" i="13"/>
  <c r="O928" i="13" s="1"/>
  <c r="M950" i="13"/>
  <c r="O950" i="13" s="1"/>
  <c r="M926" i="13"/>
  <c r="O926" i="13" s="1"/>
  <c r="M1038" i="13"/>
  <c r="O1038" i="13" s="1"/>
  <c r="M1030" i="13"/>
  <c r="O1030" i="13" s="1"/>
  <c r="M1022" i="13"/>
  <c r="O1022" i="13" s="1"/>
  <c r="M1014" i="13"/>
  <c r="O1014" i="13" s="1"/>
  <c r="M1006" i="13"/>
  <c r="O1006" i="13" s="1"/>
  <c r="M998" i="13"/>
  <c r="O998" i="13" s="1"/>
  <c r="M990" i="13"/>
  <c r="O990" i="13" s="1"/>
  <c r="M982" i="13"/>
  <c r="O982" i="13" s="1"/>
  <c r="M974" i="13"/>
  <c r="O974" i="13" s="1"/>
  <c r="M966" i="13"/>
  <c r="O966" i="13" s="1"/>
  <c r="M958" i="13"/>
  <c r="O958" i="13" s="1"/>
  <c r="M1007" i="13"/>
  <c r="O1007" i="13" s="1"/>
  <c r="M991" i="13"/>
  <c r="O991" i="13" s="1"/>
  <c r="M999" i="13"/>
  <c r="O999" i="13" s="1"/>
  <c r="M942" i="13"/>
  <c r="O942" i="13" s="1"/>
  <c r="M1026" i="13"/>
  <c r="O1026" i="13" s="1"/>
  <c r="M1018" i="13"/>
  <c r="O1018" i="13" s="1"/>
  <c r="M1002" i="13"/>
  <c r="O1002" i="13" s="1"/>
  <c r="M994" i="13"/>
  <c r="O994" i="13" s="1"/>
  <c r="M986" i="13"/>
  <c r="O986" i="13" s="1"/>
  <c r="M970" i="13"/>
  <c r="O970" i="13" s="1"/>
  <c r="M1031" i="13"/>
  <c r="O1031" i="13" s="1"/>
  <c r="M1023" i="13"/>
  <c r="O1023" i="13" s="1"/>
  <c r="M983" i="13"/>
  <c r="O983" i="13" s="1"/>
  <c r="M967" i="13"/>
  <c r="O967" i="13" s="1"/>
  <c r="M1010" i="13"/>
  <c r="O1010" i="13" s="1"/>
  <c r="M1015" i="13"/>
  <c r="O1015" i="13" s="1"/>
  <c r="M975" i="13"/>
  <c r="O975" i="13" s="1"/>
  <c r="E1034" i="13"/>
  <c r="E978" i="13"/>
  <c r="E962" i="13"/>
  <c r="E953" i="13"/>
  <c r="E945" i="13"/>
  <c r="E937" i="13"/>
  <c r="E929" i="13"/>
  <c r="E921" i="13"/>
  <c r="E1007" i="13"/>
  <c r="E999" i="13"/>
  <c r="E991" i="13"/>
  <c r="E959" i="13"/>
  <c r="E951" i="13"/>
  <c r="E942" i="13"/>
  <c r="E934" i="13"/>
  <c r="E926" i="13"/>
  <c r="E918" i="13"/>
  <c r="C937" i="14"/>
  <c r="D1039" i="13" l="1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E1039" i="13" l="1"/>
  <c r="F1039" i="13"/>
  <c r="I1039" i="13" s="1"/>
  <c r="M1039" i="13" s="1"/>
  <c r="O1039" i="13" s="1"/>
  <c r="G1039" i="13"/>
  <c r="H1039" i="13" s="1"/>
  <c r="K1039" i="13"/>
  <c r="E1040" i="13"/>
  <c r="F1040" i="13"/>
  <c r="I1040" i="13" s="1"/>
  <c r="G1040" i="13"/>
  <c r="H1040" i="13" s="1"/>
  <c r="K1040" i="13"/>
  <c r="E1041" i="13"/>
  <c r="F1041" i="13"/>
  <c r="I1041" i="13" s="1"/>
  <c r="G1041" i="13"/>
  <c r="H1041" i="13" s="1"/>
  <c r="K1041" i="13"/>
  <c r="E1042" i="13"/>
  <c r="F1042" i="13"/>
  <c r="I1042" i="13" s="1"/>
  <c r="G1042" i="13"/>
  <c r="H1042" i="13" s="1"/>
  <c r="K1042" i="13"/>
  <c r="E1043" i="13"/>
  <c r="F1043" i="13"/>
  <c r="I1043" i="13" s="1"/>
  <c r="G1043" i="13"/>
  <c r="H1043" i="13" s="1"/>
  <c r="K1043" i="13"/>
  <c r="AA1008" i="13"/>
  <c r="AA1007" i="13"/>
  <c r="M1043" i="13" l="1"/>
  <c r="O1043" i="13" s="1"/>
  <c r="M1041" i="13"/>
  <c r="O1041" i="13" s="1"/>
  <c r="M1040" i="13"/>
  <c r="O1040" i="13" s="1"/>
  <c r="M1042" i="13"/>
  <c r="O1042" i="13" s="1"/>
  <c r="C1117" i="14" l="1"/>
  <c r="C939" i="14"/>
  <c r="F1044" i="13" l="1"/>
  <c r="I1044" i="13" s="1"/>
  <c r="G1044" i="13"/>
  <c r="H1044" i="13" s="1"/>
  <c r="K1044" i="13"/>
  <c r="E1045" i="13"/>
  <c r="F1045" i="13"/>
  <c r="I1045" i="13" s="1"/>
  <c r="G1045" i="13"/>
  <c r="H1045" i="13" s="1"/>
  <c r="K1045" i="13"/>
  <c r="E1046" i="13"/>
  <c r="F1046" i="13"/>
  <c r="I1046" i="13" s="1"/>
  <c r="G1046" i="13"/>
  <c r="H1046" i="13" s="1"/>
  <c r="K1046" i="13"/>
  <c r="F1047" i="13"/>
  <c r="I1047" i="13" s="1"/>
  <c r="G1047" i="13"/>
  <c r="H1047" i="13" s="1"/>
  <c r="K1047" i="13"/>
  <c r="E1048" i="13"/>
  <c r="F1048" i="13"/>
  <c r="I1048" i="13" s="1"/>
  <c r="G1048" i="13"/>
  <c r="H1048" i="13" s="1"/>
  <c r="K1048" i="13"/>
  <c r="E1049" i="13"/>
  <c r="F1049" i="13"/>
  <c r="I1049" i="13" s="1"/>
  <c r="G1049" i="13"/>
  <c r="H1049" i="13" s="1"/>
  <c r="K1049" i="13"/>
  <c r="F1050" i="13"/>
  <c r="I1050" i="13" s="1"/>
  <c r="G1050" i="13"/>
  <c r="H1050" i="13" s="1"/>
  <c r="K1050" i="13"/>
  <c r="E1051" i="13"/>
  <c r="F1051" i="13"/>
  <c r="I1051" i="13" s="1"/>
  <c r="G1051" i="13"/>
  <c r="H1051" i="13" s="1"/>
  <c r="K1051" i="13"/>
  <c r="F1052" i="13"/>
  <c r="I1052" i="13" s="1"/>
  <c r="G1052" i="13"/>
  <c r="H1052" i="13" s="1"/>
  <c r="K1052" i="13"/>
  <c r="E1053" i="13"/>
  <c r="F1053" i="13"/>
  <c r="I1053" i="13" s="1"/>
  <c r="G1053" i="13"/>
  <c r="H1053" i="13" s="1"/>
  <c r="K1053" i="13"/>
  <c r="F1054" i="13"/>
  <c r="I1054" i="13" s="1"/>
  <c r="G1054" i="13"/>
  <c r="H1054" i="13" s="1"/>
  <c r="K1054" i="13"/>
  <c r="E1055" i="13"/>
  <c r="F1055" i="13"/>
  <c r="I1055" i="13" s="1"/>
  <c r="G1055" i="13"/>
  <c r="H1055" i="13" s="1"/>
  <c r="K1055" i="13"/>
  <c r="E1056" i="13"/>
  <c r="F1056" i="13"/>
  <c r="I1056" i="13" s="1"/>
  <c r="G1056" i="13"/>
  <c r="H1056" i="13" s="1"/>
  <c r="K1056" i="13"/>
  <c r="E1057" i="13"/>
  <c r="F1057" i="13"/>
  <c r="I1057" i="13" s="1"/>
  <c r="G1057" i="13"/>
  <c r="H1057" i="13" s="1"/>
  <c r="K1057" i="13"/>
  <c r="F1058" i="13"/>
  <c r="I1058" i="13" s="1"/>
  <c r="G1058" i="13"/>
  <c r="H1058" i="13" s="1"/>
  <c r="K1058" i="13"/>
  <c r="E1059" i="13"/>
  <c r="F1059" i="13"/>
  <c r="I1059" i="13" s="1"/>
  <c r="G1059" i="13"/>
  <c r="H1059" i="13" s="1"/>
  <c r="K1059" i="13"/>
  <c r="F1060" i="13"/>
  <c r="I1060" i="13" s="1"/>
  <c r="G1060" i="13"/>
  <c r="H1060" i="13" s="1"/>
  <c r="K1060" i="13"/>
  <c r="E1061" i="13"/>
  <c r="F1061" i="13"/>
  <c r="I1061" i="13" s="1"/>
  <c r="G1061" i="13"/>
  <c r="H1061" i="13" s="1"/>
  <c r="K1061" i="13"/>
  <c r="E1062" i="13"/>
  <c r="F1062" i="13"/>
  <c r="I1062" i="13" s="1"/>
  <c r="G1062" i="13"/>
  <c r="H1062" i="13" s="1"/>
  <c r="K1062" i="13"/>
  <c r="E1063" i="13"/>
  <c r="F1063" i="13"/>
  <c r="I1063" i="13" s="1"/>
  <c r="G1063" i="13"/>
  <c r="H1063" i="13" s="1"/>
  <c r="K1063" i="13"/>
  <c r="E1064" i="13"/>
  <c r="F1064" i="13"/>
  <c r="I1064" i="13" s="1"/>
  <c r="G1064" i="13"/>
  <c r="H1064" i="13" s="1"/>
  <c r="K1064" i="13"/>
  <c r="E1065" i="13"/>
  <c r="F1065" i="13"/>
  <c r="I1065" i="13" s="1"/>
  <c r="G1065" i="13"/>
  <c r="H1065" i="13" s="1"/>
  <c r="K1065" i="13"/>
  <c r="F1066" i="13"/>
  <c r="I1066" i="13" s="1"/>
  <c r="G1066" i="13"/>
  <c r="H1066" i="13" s="1"/>
  <c r="K1066" i="13"/>
  <c r="E1067" i="13"/>
  <c r="F1067" i="13"/>
  <c r="I1067" i="13" s="1"/>
  <c r="G1067" i="13"/>
  <c r="H1067" i="13" s="1"/>
  <c r="K1067" i="13"/>
  <c r="F1068" i="13"/>
  <c r="I1068" i="13" s="1"/>
  <c r="G1068" i="13"/>
  <c r="H1068" i="13" s="1"/>
  <c r="K1068" i="13"/>
  <c r="E1069" i="13"/>
  <c r="F1069" i="13"/>
  <c r="I1069" i="13" s="1"/>
  <c r="G1069" i="13"/>
  <c r="H1069" i="13" s="1"/>
  <c r="K1069" i="13"/>
  <c r="E1070" i="13"/>
  <c r="F1070" i="13"/>
  <c r="I1070" i="13" s="1"/>
  <c r="G1070" i="13"/>
  <c r="H1070" i="13" s="1"/>
  <c r="K1070" i="13"/>
  <c r="E1071" i="13"/>
  <c r="F1071" i="13"/>
  <c r="I1071" i="13" s="1"/>
  <c r="G1071" i="13"/>
  <c r="H1071" i="13" s="1"/>
  <c r="K1071" i="13"/>
  <c r="E1072" i="13"/>
  <c r="F1072" i="13"/>
  <c r="I1072" i="13" s="1"/>
  <c r="G1072" i="13"/>
  <c r="H1072" i="13" s="1"/>
  <c r="K1072" i="13"/>
  <c r="E1073" i="13"/>
  <c r="F1073" i="13"/>
  <c r="I1073" i="13" s="1"/>
  <c r="G1073" i="13"/>
  <c r="H1073" i="13" s="1"/>
  <c r="K1073" i="13"/>
  <c r="F1074" i="13"/>
  <c r="I1074" i="13" s="1"/>
  <c r="G1074" i="13"/>
  <c r="H1074" i="13" s="1"/>
  <c r="K1074" i="13"/>
  <c r="E1075" i="13"/>
  <c r="F1075" i="13"/>
  <c r="I1075" i="13" s="1"/>
  <c r="G1075" i="13"/>
  <c r="H1075" i="13" s="1"/>
  <c r="K1075" i="13"/>
  <c r="F1076" i="13"/>
  <c r="I1076" i="13" s="1"/>
  <c r="G1076" i="13"/>
  <c r="H1076" i="13" s="1"/>
  <c r="K1076" i="13"/>
  <c r="E1077" i="13"/>
  <c r="F1077" i="13"/>
  <c r="I1077" i="13" s="1"/>
  <c r="G1077" i="13"/>
  <c r="H1077" i="13" s="1"/>
  <c r="K1077" i="13"/>
  <c r="E1078" i="13"/>
  <c r="F1078" i="13"/>
  <c r="I1078" i="13" s="1"/>
  <c r="G1078" i="13"/>
  <c r="H1078" i="13" s="1"/>
  <c r="K1078" i="13"/>
  <c r="E1079" i="13"/>
  <c r="F1079" i="13"/>
  <c r="I1079" i="13" s="1"/>
  <c r="G1079" i="13"/>
  <c r="H1079" i="13" s="1"/>
  <c r="K1079" i="13"/>
  <c r="E1080" i="13"/>
  <c r="F1080" i="13"/>
  <c r="I1080" i="13" s="1"/>
  <c r="G1080" i="13"/>
  <c r="H1080" i="13" s="1"/>
  <c r="K1080" i="13"/>
  <c r="E1081" i="13"/>
  <c r="F1081" i="13"/>
  <c r="I1081" i="13" s="1"/>
  <c r="G1081" i="13"/>
  <c r="H1081" i="13" s="1"/>
  <c r="K1081" i="13"/>
  <c r="F1082" i="13"/>
  <c r="I1082" i="13" s="1"/>
  <c r="G1082" i="13"/>
  <c r="H1082" i="13" s="1"/>
  <c r="K1082" i="13"/>
  <c r="E1083" i="13"/>
  <c r="F1083" i="13"/>
  <c r="I1083" i="13" s="1"/>
  <c r="G1083" i="13"/>
  <c r="H1083" i="13" s="1"/>
  <c r="K1083" i="13"/>
  <c r="F1084" i="13"/>
  <c r="I1084" i="13" s="1"/>
  <c r="G1084" i="13"/>
  <c r="H1084" i="13" s="1"/>
  <c r="K1084" i="13"/>
  <c r="E1085" i="13"/>
  <c r="F1085" i="13"/>
  <c r="I1085" i="13" s="1"/>
  <c r="G1085" i="13"/>
  <c r="H1085" i="13" s="1"/>
  <c r="K1085" i="13"/>
  <c r="F1086" i="13"/>
  <c r="I1086" i="13" s="1"/>
  <c r="G1086" i="13"/>
  <c r="H1086" i="13" s="1"/>
  <c r="K1086" i="13"/>
  <c r="E1087" i="13"/>
  <c r="F1087" i="13"/>
  <c r="I1087" i="13" s="1"/>
  <c r="G1087" i="13"/>
  <c r="H1087" i="13" s="1"/>
  <c r="K1087" i="13"/>
  <c r="E1088" i="13"/>
  <c r="F1088" i="13"/>
  <c r="I1088" i="13" s="1"/>
  <c r="G1088" i="13"/>
  <c r="H1088" i="13" s="1"/>
  <c r="K1088" i="13"/>
  <c r="E1089" i="13"/>
  <c r="F1089" i="13"/>
  <c r="I1089" i="13" s="1"/>
  <c r="G1089" i="13"/>
  <c r="H1089" i="13" s="1"/>
  <c r="K1089" i="13"/>
  <c r="F1090" i="13"/>
  <c r="I1090" i="13" s="1"/>
  <c r="G1090" i="13"/>
  <c r="H1090" i="13" s="1"/>
  <c r="K1090" i="13"/>
  <c r="E1091" i="13"/>
  <c r="F1091" i="13"/>
  <c r="I1091" i="13" s="1"/>
  <c r="G1091" i="13"/>
  <c r="H1091" i="13" s="1"/>
  <c r="K1091" i="13"/>
  <c r="F1092" i="13"/>
  <c r="I1092" i="13" s="1"/>
  <c r="G1092" i="13"/>
  <c r="H1092" i="13" s="1"/>
  <c r="K1092" i="13"/>
  <c r="E1093" i="13"/>
  <c r="F1093" i="13"/>
  <c r="I1093" i="13" s="1"/>
  <c r="G1093" i="13"/>
  <c r="H1093" i="13" s="1"/>
  <c r="K1093" i="13"/>
  <c r="E1094" i="13"/>
  <c r="F1094" i="13"/>
  <c r="I1094" i="13" s="1"/>
  <c r="G1094" i="13"/>
  <c r="H1094" i="13" s="1"/>
  <c r="K1094" i="13"/>
  <c r="F1095" i="13"/>
  <c r="I1095" i="13" s="1"/>
  <c r="G1095" i="13"/>
  <c r="H1095" i="13" s="1"/>
  <c r="K1095" i="13"/>
  <c r="E1096" i="13"/>
  <c r="F1096" i="13"/>
  <c r="I1096" i="13" s="1"/>
  <c r="G1096" i="13"/>
  <c r="H1096" i="13" s="1"/>
  <c r="K1096" i="13"/>
  <c r="E1097" i="13"/>
  <c r="F1097" i="13"/>
  <c r="I1097" i="13" s="1"/>
  <c r="G1097" i="13"/>
  <c r="H1097" i="13" s="1"/>
  <c r="K1097" i="13"/>
  <c r="F1098" i="13"/>
  <c r="I1098" i="13" s="1"/>
  <c r="G1098" i="13"/>
  <c r="H1098" i="13" s="1"/>
  <c r="K1098" i="13"/>
  <c r="E1099" i="13"/>
  <c r="F1099" i="13"/>
  <c r="I1099" i="13" s="1"/>
  <c r="G1099" i="13"/>
  <c r="H1099" i="13" s="1"/>
  <c r="K1099" i="13"/>
  <c r="F1100" i="13"/>
  <c r="I1100" i="13" s="1"/>
  <c r="G1100" i="13"/>
  <c r="H1100" i="13" s="1"/>
  <c r="K1100" i="13"/>
  <c r="E1101" i="13"/>
  <c r="F1101" i="13"/>
  <c r="I1101" i="13" s="1"/>
  <c r="G1101" i="13"/>
  <c r="H1101" i="13" s="1"/>
  <c r="K1101" i="13"/>
  <c r="E1102" i="13"/>
  <c r="F1102" i="13"/>
  <c r="I1102" i="13" s="1"/>
  <c r="G1102" i="13"/>
  <c r="H1102" i="13" s="1"/>
  <c r="K1102" i="13"/>
  <c r="F1103" i="13"/>
  <c r="I1103" i="13" s="1"/>
  <c r="G1103" i="13"/>
  <c r="H1103" i="13" s="1"/>
  <c r="K1103" i="13"/>
  <c r="E1104" i="13"/>
  <c r="F1104" i="13"/>
  <c r="I1104" i="13" s="1"/>
  <c r="G1104" i="13"/>
  <c r="H1104" i="13" s="1"/>
  <c r="K1104" i="13"/>
  <c r="E1105" i="13"/>
  <c r="F1105" i="13"/>
  <c r="I1105" i="13" s="1"/>
  <c r="G1105" i="13"/>
  <c r="H1105" i="13" s="1"/>
  <c r="K1105" i="13"/>
  <c r="F1106" i="13"/>
  <c r="I1106" i="13" s="1"/>
  <c r="G1106" i="13"/>
  <c r="H1106" i="13" s="1"/>
  <c r="K1106" i="13"/>
  <c r="E1107" i="13"/>
  <c r="F1107" i="13"/>
  <c r="I1107" i="13" s="1"/>
  <c r="G1107" i="13"/>
  <c r="H1107" i="13" s="1"/>
  <c r="K1107" i="13"/>
  <c r="F1108" i="13"/>
  <c r="I1108" i="13" s="1"/>
  <c r="G1108" i="13"/>
  <c r="H1108" i="13" s="1"/>
  <c r="K1108" i="13"/>
  <c r="E1109" i="13"/>
  <c r="F1109" i="13"/>
  <c r="I1109" i="13" s="1"/>
  <c r="G1109" i="13"/>
  <c r="H1109" i="13" s="1"/>
  <c r="K1109" i="13"/>
  <c r="F1110" i="13"/>
  <c r="I1110" i="13" s="1"/>
  <c r="G1110" i="13"/>
  <c r="H1110" i="13" s="1"/>
  <c r="K1110" i="13"/>
  <c r="E1111" i="13"/>
  <c r="F1111" i="13"/>
  <c r="I1111" i="13" s="1"/>
  <c r="G1111" i="13"/>
  <c r="H1111" i="13" s="1"/>
  <c r="K1111" i="13"/>
  <c r="E1112" i="13"/>
  <c r="F1112" i="13"/>
  <c r="I1112" i="13" s="1"/>
  <c r="G1112" i="13"/>
  <c r="H1112" i="13" s="1"/>
  <c r="K1112" i="13"/>
  <c r="E1113" i="13"/>
  <c r="F1113" i="13"/>
  <c r="I1113" i="13" s="1"/>
  <c r="G1113" i="13"/>
  <c r="H1113" i="13" s="1"/>
  <c r="K1113" i="13"/>
  <c r="F1114" i="13"/>
  <c r="I1114" i="13" s="1"/>
  <c r="G1114" i="13"/>
  <c r="H1114" i="13" s="1"/>
  <c r="K1114" i="13"/>
  <c r="E1115" i="13"/>
  <c r="F1115" i="13"/>
  <c r="I1115" i="13" s="1"/>
  <c r="G1115" i="13"/>
  <c r="H1115" i="13" s="1"/>
  <c r="K1115" i="13"/>
  <c r="F1116" i="13"/>
  <c r="I1116" i="13" s="1"/>
  <c r="G1116" i="13"/>
  <c r="H1116" i="13" s="1"/>
  <c r="K1116" i="13"/>
  <c r="E1117" i="13"/>
  <c r="F1117" i="13"/>
  <c r="I1117" i="13" s="1"/>
  <c r="G1117" i="13"/>
  <c r="H1117" i="13" s="1"/>
  <c r="K1117" i="13"/>
  <c r="F1118" i="13"/>
  <c r="I1118" i="13" s="1"/>
  <c r="G1118" i="13"/>
  <c r="H1118" i="13" s="1"/>
  <c r="K1118" i="13"/>
  <c r="E1119" i="13"/>
  <c r="F1119" i="13"/>
  <c r="I1119" i="13" s="1"/>
  <c r="G1119" i="13"/>
  <c r="H1119" i="13" s="1"/>
  <c r="K1119" i="13"/>
  <c r="E1120" i="13"/>
  <c r="F1120" i="13"/>
  <c r="I1120" i="13" s="1"/>
  <c r="G1120" i="13"/>
  <c r="H1120" i="13" s="1"/>
  <c r="K1120" i="13"/>
  <c r="E1121" i="13"/>
  <c r="F1121" i="13"/>
  <c r="I1121" i="13" s="1"/>
  <c r="G1121" i="13"/>
  <c r="H1121" i="13" s="1"/>
  <c r="K1121" i="13"/>
  <c r="F1122" i="13"/>
  <c r="I1122" i="13" s="1"/>
  <c r="G1122" i="13"/>
  <c r="H1122" i="13" s="1"/>
  <c r="K1122" i="13"/>
  <c r="E1123" i="13"/>
  <c r="F1123" i="13"/>
  <c r="I1123" i="13" s="1"/>
  <c r="G1123" i="13"/>
  <c r="H1123" i="13" s="1"/>
  <c r="K1123" i="13"/>
  <c r="F1124" i="13"/>
  <c r="I1124" i="13" s="1"/>
  <c r="G1124" i="13"/>
  <c r="H1124" i="13" s="1"/>
  <c r="K1124" i="13"/>
  <c r="E1125" i="13"/>
  <c r="F1125" i="13"/>
  <c r="I1125" i="13" s="1"/>
  <c r="G1125" i="13"/>
  <c r="H1125" i="13" s="1"/>
  <c r="K1125" i="13"/>
  <c r="E1126" i="13"/>
  <c r="F1126" i="13"/>
  <c r="I1126" i="13" s="1"/>
  <c r="G1126" i="13"/>
  <c r="H1126" i="13" s="1"/>
  <c r="K1126" i="13"/>
  <c r="E1127" i="13"/>
  <c r="F1127" i="13"/>
  <c r="I1127" i="13" s="1"/>
  <c r="G1127" i="13"/>
  <c r="H1127" i="13" s="1"/>
  <c r="K1127" i="13"/>
  <c r="E1128" i="13"/>
  <c r="F1128" i="13"/>
  <c r="I1128" i="13" s="1"/>
  <c r="G1128" i="13"/>
  <c r="H1128" i="13" s="1"/>
  <c r="K1128" i="13"/>
  <c r="E1129" i="13"/>
  <c r="F1129" i="13"/>
  <c r="I1129" i="13" s="1"/>
  <c r="G1129" i="13"/>
  <c r="H1129" i="13" s="1"/>
  <c r="K1129" i="13"/>
  <c r="F1130" i="13"/>
  <c r="I1130" i="13" s="1"/>
  <c r="G1130" i="13"/>
  <c r="H1130" i="13" s="1"/>
  <c r="K1130" i="13"/>
  <c r="E1131" i="13"/>
  <c r="F1131" i="13"/>
  <c r="I1131" i="13" s="1"/>
  <c r="G1131" i="13"/>
  <c r="H1131" i="13" s="1"/>
  <c r="K1131" i="13"/>
  <c r="F1132" i="13"/>
  <c r="I1132" i="13" s="1"/>
  <c r="G1132" i="13"/>
  <c r="H1132" i="13" s="1"/>
  <c r="K1132" i="13"/>
  <c r="E1133" i="13"/>
  <c r="F1133" i="13"/>
  <c r="I1133" i="13" s="1"/>
  <c r="G1133" i="13"/>
  <c r="H1133" i="13" s="1"/>
  <c r="K1133" i="13"/>
  <c r="E1134" i="13"/>
  <c r="F1134" i="13"/>
  <c r="I1134" i="13" s="1"/>
  <c r="G1134" i="13"/>
  <c r="H1134" i="13" s="1"/>
  <c r="K1134" i="13"/>
  <c r="E1135" i="13"/>
  <c r="F1135" i="13"/>
  <c r="I1135" i="13" s="1"/>
  <c r="G1135" i="13"/>
  <c r="H1135" i="13" s="1"/>
  <c r="K1135" i="13"/>
  <c r="E1136" i="13"/>
  <c r="F1136" i="13"/>
  <c r="I1136" i="13" s="1"/>
  <c r="G1136" i="13"/>
  <c r="H1136" i="13" s="1"/>
  <c r="K1136" i="13"/>
  <c r="E1137" i="13"/>
  <c r="F1137" i="13"/>
  <c r="I1137" i="13" s="1"/>
  <c r="G1137" i="13"/>
  <c r="H1137" i="13" s="1"/>
  <c r="K1137" i="13"/>
  <c r="F1138" i="13"/>
  <c r="I1138" i="13" s="1"/>
  <c r="G1138" i="13"/>
  <c r="H1138" i="13" s="1"/>
  <c r="K1138" i="13"/>
  <c r="E1139" i="13"/>
  <c r="F1139" i="13"/>
  <c r="I1139" i="13" s="1"/>
  <c r="G1139" i="13"/>
  <c r="H1139" i="13" s="1"/>
  <c r="K1139" i="13"/>
  <c r="F1140" i="13"/>
  <c r="I1140" i="13" s="1"/>
  <c r="G1140" i="13"/>
  <c r="H1140" i="13" s="1"/>
  <c r="K1140" i="13"/>
  <c r="E1141" i="13"/>
  <c r="F1141" i="13"/>
  <c r="I1141" i="13" s="1"/>
  <c r="G1141" i="13"/>
  <c r="H1141" i="13" s="1"/>
  <c r="K1141" i="13"/>
  <c r="E1142" i="13"/>
  <c r="F1142" i="13"/>
  <c r="I1142" i="13" s="1"/>
  <c r="G1142" i="13"/>
  <c r="H1142" i="13" s="1"/>
  <c r="K1142" i="13"/>
  <c r="E1143" i="13"/>
  <c r="F1143" i="13"/>
  <c r="I1143" i="13" s="1"/>
  <c r="G1143" i="13"/>
  <c r="H1143" i="13" s="1"/>
  <c r="K1143" i="13"/>
  <c r="E1144" i="13"/>
  <c r="F1144" i="13"/>
  <c r="I1144" i="13" s="1"/>
  <c r="G1144" i="13"/>
  <c r="H1144" i="13" s="1"/>
  <c r="K1144" i="13"/>
  <c r="E1145" i="13"/>
  <c r="F1145" i="13"/>
  <c r="I1145" i="13" s="1"/>
  <c r="G1145" i="13"/>
  <c r="H1145" i="13" s="1"/>
  <c r="K1145" i="13"/>
  <c r="F1146" i="13"/>
  <c r="I1146" i="13" s="1"/>
  <c r="G1146" i="13"/>
  <c r="H1146" i="13" s="1"/>
  <c r="K1146" i="13"/>
  <c r="E1147" i="13"/>
  <c r="F1147" i="13"/>
  <c r="I1147" i="13" s="1"/>
  <c r="G1147" i="13"/>
  <c r="H1147" i="13" s="1"/>
  <c r="K1147" i="13"/>
  <c r="E1148" i="13"/>
  <c r="F1148" i="13"/>
  <c r="I1148" i="13" s="1"/>
  <c r="G1148" i="13"/>
  <c r="H1148" i="13" s="1"/>
  <c r="K1148" i="13"/>
  <c r="E1149" i="13"/>
  <c r="F1149" i="13"/>
  <c r="I1149" i="13" s="1"/>
  <c r="G1149" i="13"/>
  <c r="H1149" i="13" s="1"/>
  <c r="K1149" i="13"/>
  <c r="E1150" i="13"/>
  <c r="F1150" i="13"/>
  <c r="I1150" i="13" s="1"/>
  <c r="G1150" i="13"/>
  <c r="H1150" i="13" s="1"/>
  <c r="K1150" i="13"/>
  <c r="F1151" i="13"/>
  <c r="I1151" i="13" s="1"/>
  <c r="G1151" i="13"/>
  <c r="H1151" i="13" s="1"/>
  <c r="K1151" i="13"/>
  <c r="E1152" i="13"/>
  <c r="F1152" i="13"/>
  <c r="I1152" i="13" s="1"/>
  <c r="G1152" i="13"/>
  <c r="H1152" i="13" s="1"/>
  <c r="K1152" i="13"/>
  <c r="E1153" i="13"/>
  <c r="F1153" i="13"/>
  <c r="I1153" i="13" s="1"/>
  <c r="G1153" i="13"/>
  <c r="H1153" i="13" s="1"/>
  <c r="K1153" i="13"/>
  <c r="E1154" i="13"/>
  <c r="F1154" i="13"/>
  <c r="I1154" i="13" s="1"/>
  <c r="G1154" i="13"/>
  <c r="H1154" i="13" s="1"/>
  <c r="K1154" i="13"/>
  <c r="E1155" i="13"/>
  <c r="F1155" i="13"/>
  <c r="I1155" i="13" s="1"/>
  <c r="G1155" i="13"/>
  <c r="H1155" i="13" s="1"/>
  <c r="K1155" i="13"/>
  <c r="E1156" i="13"/>
  <c r="F1156" i="13"/>
  <c r="I1156" i="13" s="1"/>
  <c r="G1156" i="13"/>
  <c r="H1156" i="13" s="1"/>
  <c r="K1156" i="13"/>
  <c r="E1157" i="13"/>
  <c r="F1157" i="13"/>
  <c r="I1157" i="13" s="1"/>
  <c r="G1157" i="13"/>
  <c r="H1157" i="13" s="1"/>
  <c r="K1157" i="13"/>
  <c r="F1158" i="13"/>
  <c r="I1158" i="13" s="1"/>
  <c r="G1158" i="13"/>
  <c r="H1158" i="13" s="1"/>
  <c r="K1158" i="13"/>
  <c r="E1159" i="13"/>
  <c r="F1159" i="13"/>
  <c r="I1159" i="13" s="1"/>
  <c r="G1159" i="13"/>
  <c r="H1159" i="13" s="1"/>
  <c r="K1159" i="13"/>
  <c r="E1160" i="13"/>
  <c r="F1160" i="13"/>
  <c r="I1160" i="13" s="1"/>
  <c r="G1160" i="13"/>
  <c r="H1160" i="13" s="1"/>
  <c r="K1160" i="13"/>
  <c r="E1161" i="13"/>
  <c r="F1161" i="13"/>
  <c r="I1161" i="13" s="1"/>
  <c r="G1161" i="13"/>
  <c r="H1161" i="13" s="1"/>
  <c r="K1161" i="13"/>
  <c r="E1162" i="13"/>
  <c r="F1162" i="13"/>
  <c r="I1162" i="13" s="1"/>
  <c r="G1162" i="13"/>
  <c r="H1162" i="13" s="1"/>
  <c r="K1162" i="13"/>
  <c r="F1163" i="13"/>
  <c r="I1163" i="13" s="1"/>
  <c r="G1163" i="13"/>
  <c r="H1163" i="13" s="1"/>
  <c r="K1163" i="13"/>
  <c r="F1164" i="13"/>
  <c r="I1164" i="13" s="1"/>
  <c r="G1164" i="13"/>
  <c r="H1164" i="13" s="1"/>
  <c r="K1164" i="13"/>
  <c r="F1165" i="13"/>
  <c r="I1165" i="13" s="1"/>
  <c r="G1165" i="13"/>
  <c r="H1165" i="13" s="1"/>
  <c r="K1165" i="13"/>
  <c r="E1166" i="13"/>
  <c r="F1166" i="13"/>
  <c r="I1166" i="13" s="1"/>
  <c r="G1166" i="13"/>
  <c r="H1166" i="13" s="1"/>
  <c r="K1166" i="13"/>
  <c r="F1167" i="13"/>
  <c r="I1167" i="13" s="1"/>
  <c r="G1167" i="13"/>
  <c r="H1167" i="13" s="1"/>
  <c r="K1167" i="13"/>
  <c r="E1168" i="13"/>
  <c r="F1168" i="13"/>
  <c r="I1168" i="13" s="1"/>
  <c r="G1168" i="13"/>
  <c r="H1168" i="13" s="1"/>
  <c r="K1168" i="13"/>
  <c r="E1169" i="13"/>
  <c r="F1169" i="13"/>
  <c r="I1169" i="13" s="1"/>
  <c r="G1169" i="13"/>
  <c r="H1169" i="13" s="1"/>
  <c r="K1169" i="13"/>
  <c r="E1170" i="13"/>
  <c r="F1170" i="13"/>
  <c r="I1170" i="13" s="1"/>
  <c r="G1170" i="13"/>
  <c r="H1170" i="13" s="1"/>
  <c r="K1170" i="13"/>
  <c r="E1171" i="13"/>
  <c r="F1171" i="13"/>
  <c r="I1171" i="13" s="1"/>
  <c r="G1171" i="13"/>
  <c r="H1171" i="13" s="1"/>
  <c r="K1171" i="13"/>
  <c r="E1172" i="13"/>
  <c r="F1172" i="13"/>
  <c r="I1172" i="13" s="1"/>
  <c r="G1172" i="13"/>
  <c r="H1172" i="13" s="1"/>
  <c r="K1172" i="13"/>
  <c r="E1173" i="13"/>
  <c r="F1173" i="13"/>
  <c r="I1173" i="13" s="1"/>
  <c r="G1173" i="13"/>
  <c r="H1173" i="13" s="1"/>
  <c r="K1173" i="13"/>
  <c r="F1174" i="13"/>
  <c r="I1174" i="13" s="1"/>
  <c r="G1174" i="13"/>
  <c r="H1174" i="13" s="1"/>
  <c r="K1174" i="13"/>
  <c r="E1175" i="13"/>
  <c r="F1175" i="13"/>
  <c r="I1175" i="13" s="1"/>
  <c r="G1175" i="13"/>
  <c r="H1175" i="13" s="1"/>
  <c r="K1175" i="13"/>
  <c r="F1176" i="13"/>
  <c r="I1176" i="13" s="1"/>
  <c r="G1176" i="13"/>
  <c r="H1176" i="13" s="1"/>
  <c r="K1176" i="13"/>
  <c r="E1177" i="13"/>
  <c r="F1177" i="13"/>
  <c r="I1177" i="13" s="1"/>
  <c r="G1177" i="13"/>
  <c r="H1177" i="13" s="1"/>
  <c r="K1177" i="13"/>
  <c r="E1178" i="13"/>
  <c r="F1178" i="13"/>
  <c r="I1178" i="13" s="1"/>
  <c r="G1178" i="13"/>
  <c r="H1178" i="13" s="1"/>
  <c r="K1178" i="13"/>
  <c r="E1179" i="13"/>
  <c r="F1179" i="13"/>
  <c r="I1179" i="13" s="1"/>
  <c r="G1179" i="13"/>
  <c r="H1179" i="13" s="1"/>
  <c r="K1179" i="13"/>
  <c r="F1180" i="13"/>
  <c r="I1180" i="13" s="1"/>
  <c r="G1180" i="13"/>
  <c r="H1180" i="13" s="1"/>
  <c r="K1180" i="13"/>
  <c r="E1181" i="13"/>
  <c r="F1181" i="13"/>
  <c r="I1181" i="13" s="1"/>
  <c r="G1181" i="13"/>
  <c r="H1181" i="13" s="1"/>
  <c r="K1181" i="13"/>
  <c r="F1182" i="13"/>
  <c r="I1182" i="13" s="1"/>
  <c r="G1182" i="13"/>
  <c r="H1182" i="13" s="1"/>
  <c r="K1182" i="13"/>
  <c r="E1183" i="13"/>
  <c r="F1183" i="13"/>
  <c r="I1183" i="13" s="1"/>
  <c r="G1183" i="13"/>
  <c r="H1183" i="13" s="1"/>
  <c r="K1183" i="13"/>
  <c r="F1184" i="13"/>
  <c r="I1184" i="13" s="1"/>
  <c r="G1184" i="13"/>
  <c r="H1184" i="13" s="1"/>
  <c r="K1184" i="13"/>
  <c r="E1185" i="13"/>
  <c r="F1185" i="13"/>
  <c r="I1185" i="13" s="1"/>
  <c r="G1185" i="13"/>
  <c r="H1185" i="13" s="1"/>
  <c r="K1185" i="13"/>
  <c r="E1186" i="13"/>
  <c r="F1186" i="13"/>
  <c r="I1186" i="13" s="1"/>
  <c r="G1186" i="13"/>
  <c r="H1186" i="13" s="1"/>
  <c r="K1186" i="13"/>
  <c r="E1187" i="13"/>
  <c r="F1187" i="13"/>
  <c r="I1187" i="13" s="1"/>
  <c r="G1187" i="13"/>
  <c r="H1187" i="13" s="1"/>
  <c r="K1187" i="13"/>
  <c r="F1188" i="13"/>
  <c r="I1188" i="13" s="1"/>
  <c r="G1188" i="13"/>
  <c r="H1188" i="13" s="1"/>
  <c r="K1188" i="13"/>
  <c r="F1189" i="13"/>
  <c r="I1189" i="13" s="1"/>
  <c r="G1189" i="13"/>
  <c r="H1189" i="13" s="1"/>
  <c r="K1189" i="13"/>
  <c r="F1190" i="13"/>
  <c r="I1190" i="13" s="1"/>
  <c r="G1190" i="13"/>
  <c r="H1190" i="13" s="1"/>
  <c r="K1190" i="13"/>
  <c r="E1191" i="13"/>
  <c r="F1191" i="13"/>
  <c r="I1191" i="13" s="1"/>
  <c r="G1191" i="13"/>
  <c r="H1191" i="13" s="1"/>
  <c r="K1191" i="13"/>
  <c r="F1192" i="13"/>
  <c r="I1192" i="13" s="1"/>
  <c r="G1192" i="13"/>
  <c r="H1192" i="13" s="1"/>
  <c r="K1192" i="13"/>
  <c r="E1193" i="13"/>
  <c r="F1193" i="13"/>
  <c r="I1193" i="13" s="1"/>
  <c r="G1193" i="13"/>
  <c r="H1193" i="13" s="1"/>
  <c r="K1193" i="13"/>
  <c r="E1194" i="13"/>
  <c r="F1194" i="13"/>
  <c r="I1194" i="13" s="1"/>
  <c r="G1194" i="13"/>
  <c r="H1194" i="13" s="1"/>
  <c r="K1194" i="13"/>
  <c r="E1195" i="13"/>
  <c r="F1195" i="13"/>
  <c r="I1195" i="13" s="1"/>
  <c r="G1195" i="13"/>
  <c r="H1195" i="13" s="1"/>
  <c r="K1195" i="13"/>
  <c r="F1196" i="13"/>
  <c r="I1196" i="13" s="1"/>
  <c r="G1196" i="13"/>
  <c r="H1196" i="13" s="1"/>
  <c r="K1196" i="13"/>
  <c r="E1197" i="13"/>
  <c r="F1197" i="13"/>
  <c r="I1197" i="13" s="1"/>
  <c r="G1197" i="13"/>
  <c r="H1197" i="13" s="1"/>
  <c r="K1197" i="13"/>
  <c r="F1198" i="13"/>
  <c r="I1198" i="13" s="1"/>
  <c r="G1198" i="13"/>
  <c r="H1198" i="13" s="1"/>
  <c r="K1198" i="13"/>
  <c r="E1199" i="13"/>
  <c r="F1199" i="13"/>
  <c r="I1199" i="13" s="1"/>
  <c r="G1199" i="13"/>
  <c r="H1199" i="13" s="1"/>
  <c r="K1199" i="13"/>
  <c r="F1200" i="13"/>
  <c r="I1200" i="13" s="1"/>
  <c r="G1200" i="13"/>
  <c r="H1200" i="13" s="1"/>
  <c r="K1200" i="13"/>
  <c r="E1201" i="13"/>
  <c r="F1201" i="13"/>
  <c r="I1201" i="13" s="1"/>
  <c r="G1201" i="13"/>
  <c r="H1201" i="13" s="1"/>
  <c r="K1201" i="13"/>
  <c r="E1202" i="13"/>
  <c r="F1202" i="13"/>
  <c r="I1202" i="13" s="1"/>
  <c r="G1202" i="13"/>
  <c r="H1202" i="13" s="1"/>
  <c r="K1202" i="13"/>
  <c r="F1203" i="13"/>
  <c r="I1203" i="13" s="1"/>
  <c r="G1203" i="13"/>
  <c r="H1203" i="13" s="1"/>
  <c r="K1203" i="13"/>
  <c r="F1204" i="13"/>
  <c r="I1204" i="13" s="1"/>
  <c r="G1204" i="13"/>
  <c r="H1204" i="13" s="1"/>
  <c r="K1204" i="13"/>
  <c r="E1205" i="13"/>
  <c r="F1205" i="13"/>
  <c r="I1205" i="13" s="1"/>
  <c r="G1205" i="13"/>
  <c r="H1205" i="13" s="1"/>
  <c r="K1205" i="13"/>
  <c r="F1206" i="13"/>
  <c r="I1206" i="13" s="1"/>
  <c r="G1206" i="13"/>
  <c r="H1206" i="13" s="1"/>
  <c r="K1206" i="13"/>
  <c r="E1207" i="13"/>
  <c r="F1207" i="13"/>
  <c r="I1207" i="13" s="1"/>
  <c r="G1207" i="13"/>
  <c r="H1207" i="13" s="1"/>
  <c r="K1207" i="13"/>
  <c r="F1208" i="13"/>
  <c r="I1208" i="13" s="1"/>
  <c r="G1208" i="13"/>
  <c r="H1208" i="13" s="1"/>
  <c r="K1208" i="13"/>
  <c r="E1209" i="13"/>
  <c r="F1209" i="13"/>
  <c r="I1209" i="13" s="1"/>
  <c r="G1209" i="13"/>
  <c r="H1209" i="13" s="1"/>
  <c r="K1209" i="13"/>
  <c r="E1210" i="13"/>
  <c r="F1210" i="13"/>
  <c r="I1210" i="13" s="1"/>
  <c r="G1210" i="13"/>
  <c r="H1210" i="13" s="1"/>
  <c r="K1210" i="13"/>
  <c r="E1211" i="13"/>
  <c r="F1211" i="13"/>
  <c r="I1211" i="13" s="1"/>
  <c r="G1211" i="13"/>
  <c r="H1211" i="13" s="1"/>
  <c r="K1211" i="13"/>
  <c r="F1212" i="13"/>
  <c r="I1212" i="13" s="1"/>
  <c r="G1212" i="13"/>
  <c r="H1212" i="13" s="1"/>
  <c r="K1212" i="13"/>
  <c r="E1213" i="13"/>
  <c r="F1213" i="13"/>
  <c r="I1213" i="13" s="1"/>
  <c r="G1213" i="13"/>
  <c r="H1213" i="13" s="1"/>
  <c r="K1213" i="13"/>
  <c r="F1214" i="13"/>
  <c r="I1214" i="13" s="1"/>
  <c r="G1214" i="13"/>
  <c r="H1214" i="13" s="1"/>
  <c r="K1214" i="13"/>
  <c r="E1215" i="13"/>
  <c r="F1215" i="13"/>
  <c r="I1215" i="13" s="1"/>
  <c r="G1215" i="13"/>
  <c r="H1215" i="13" s="1"/>
  <c r="K1215" i="13"/>
  <c r="F1216" i="13"/>
  <c r="I1216" i="13" s="1"/>
  <c r="G1216" i="13"/>
  <c r="H1216" i="13" s="1"/>
  <c r="K1216" i="13"/>
  <c r="E1217" i="13"/>
  <c r="F1217" i="13"/>
  <c r="I1217" i="13" s="1"/>
  <c r="G1217" i="13"/>
  <c r="H1217" i="13" s="1"/>
  <c r="K1217" i="13"/>
  <c r="E1218" i="13"/>
  <c r="F1218" i="13"/>
  <c r="I1218" i="13" s="1"/>
  <c r="G1218" i="13"/>
  <c r="H1218" i="13" s="1"/>
  <c r="K1218" i="13"/>
  <c r="E1219" i="13"/>
  <c r="F1219" i="13"/>
  <c r="I1219" i="13" s="1"/>
  <c r="G1219" i="13"/>
  <c r="H1219" i="13" s="1"/>
  <c r="K1219" i="13"/>
  <c r="F1220" i="13"/>
  <c r="I1220" i="13" s="1"/>
  <c r="G1220" i="13"/>
  <c r="H1220" i="13" s="1"/>
  <c r="K1220" i="13"/>
  <c r="E1221" i="13"/>
  <c r="F1221" i="13"/>
  <c r="I1221" i="13" s="1"/>
  <c r="G1221" i="13"/>
  <c r="H1221" i="13" s="1"/>
  <c r="K1221" i="13"/>
  <c r="F1222" i="13"/>
  <c r="I1222" i="13" s="1"/>
  <c r="G1222" i="13"/>
  <c r="H1222" i="13" s="1"/>
  <c r="K1222" i="13"/>
  <c r="E1223" i="13"/>
  <c r="F1223" i="13"/>
  <c r="I1223" i="13" s="1"/>
  <c r="G1223" i="13"/>
  <c r="H1223" i="13" s="1"/>
  <c r="K1223" i="13"/>
  <c r="F1224" i="13"/>
  <c r="I1224" i="13" s="1"/>
  <c r="G1224" i="13"/>
  <c r="H1224" i="13" s="1"/>
  <c r="K1224" i="13"/>
  <c r="E1225" i="13"/>
  <c r="F1225" i="13"/>
  <c r="I1225" i="13" s="1"/>
  <c r="G1225" i="13"/>
  <c r="H1225" i="13" s="1"/>
  <c r="K1225" i="13"/>
  <c r="E1226" i="13"/>
  <c r="F1226" i="13"/>
  <c r="I1226" i="13" s="1"/>
  <c r="G1226" i="13"/>
  <c r="H1226" i="13" s="1"/>
  <c r="K1226" i="13"/>
  <c r="E1227" i="13"/>
  <c r="F1227" i="13"/>
  <c r="I1227" i="13" s="1"/>
  <c r="G1227" i="13"/>
  <c r="H1227" i="13" s="1"/>
  <c r="K1227" i="13"/>
  <c r="F1228" i="13"/>
  <c r="I1228" i="13" s="1"/>
  <c r="G1228" i="13"/>
  <c r="H1228" i="13" s="1"/>
  <c r="K1228" i="13"/>
  <c r="E1229" i="13"/>
  <c r="F1229" i="13"/>
  <c r="I1229" i="13" s="1"/>
  <c r="G1229" i="13"/>
  <c r="H1229" i="13" s="1"/>
  <c r="K1229" i="13"/>
  <c r="F1230" i="13"/>
  <c r="I1230" i="13" s="1"/>
  <c r="G1230" i="13"/>
  <c r="H1230" i="13" s="1"/>
  <c r="K1230" i="13"/>
  <c r="E1231" i="13"/>
  <c r="F1231" i="13"/>
  <c r="I1231" i="13" s="1"/>
  <c r="G1231" i="13"/>
  <c r="H1231" i="13" s="1"/>
  <c r="K1231" i="13"/>
  <c r="F1232" i="13"/>
  <c r="I1232" i="13" s="1"/>
  <c r="G1232" i="13"/>
  <c r="H1232" i="13" s="1"/>
  <c r="K1232" i="13"/>
  <c r="E1233" i="13"/>
  <c r="F1233" i="13"/>
  <c r="I1233" i="13" s="1"/>
  <c r="G1233" i="13"/>
  <c r="H1233" i="13" s="1"/>
  <c r="K1233" i="13"/>
  <c r="E1234" i="13"/>
  <c r="F1234" i="13"/>
  <c r="I1234" i="13" s="1"/>
  <c r="G1234" i="13"/>
  <c r="H1234" i="13" s="1"/>
  <c r="K1234" i="13"/>
  <c r="E1235" i="13"/>
  <c r="F1235" i="13"/>
  <c r="I1235" i="13" s="1"/>
  <c r="G1235" i="13"/>
  <c r="H1235" i="13" s="1"/>
  <c r="K1235" i="13"/>
  <c r="E1236" i="13"/>
  <c r="F1236" i="13"/>
  <c r="I1236" i="13" s="1"/>
  <c r="G1236" i="13"/>
  <c r="H1236" i="13" s="1"/>
  <c r="K1236" i="13"/>
  <c r="F1237" i="13"/>
  <c r="I1237" i="13" s="1"/>
  <c r="G1237" i="13"/>
  <c r="H1237" i="13" s="1"/>
  <c r="K1237" i="13"/>
  <c r="F1238" i="13"/>
  <c r="I1238" i="13" s="1"/>
  <c r="G1238" i="13"/>
  <c r="H1238" i="13" s="1"/>
  <c r="K1238" i="13"/>
  <c r="E1239" i="13"/>
  <c r="F1239" i="13"/>
  <c r="I1239" i="13" s="1"/>
  <c r="G1239" i="13"/>
  <c r="H1239" i="13" s="1"/>
  <c r="K1239" i="13"/>
  <c r="F1240" i="13"/>
  <c r="I1240" i="13" s="1"/>
  <c r="G1240" i="13"/>
  <c r="H1240" i="13" s="1"/>
  <c r="K1240" i="13"/>
  <c r="E1241" i="13"/>
  <c r="F1241" i="13"/>
  <c r="I1241" i="13" s="1"/>
  <c r="G1241" i="13"/>
  <c r="H1241" i="13" s="1"/>
  <c r="K1241" i="13"/>
  <c r="E1242" i="13"/>
  <c r="F1242" i="13"/>
  <c r="I1242" i="13" s="1"/>
  <c r="G1242" i="13"/>
  <c r="H1242" i="13" s="1"/>
  <c r="K1242" i="13"/>
  <c r="E1243" i="13"/>
  <c r="F1243" i="13"/>
  <c r="I1243" i="13" s="1"/>
  <c r="G1243" i="13"/>
  <c r="H1243" i="13" s="1"/>
  <c r="K1243" i="13"/>
  <c r="E1244" i="13"/>
  <c r="F1244" i="13"/>
  <c r="I1244" i="13" s="1"/>
  <c r="G1244" i="13"/>
  <c r="H1244" i="13" s="1"/>
  <c r="K1244" i="13"/>
  <c r="F1245" i="13"/>
  <c r="I1245" i="13" s="1"/>
  <c r="G1245" i="13"/>
  <c r="H1245" i="13" s="1"/>
  <c r="K1245" i="13"/>
  <c r="F1246" i="13"/>
  <c r="I1246" i="13" s="1"/>
  <c r="G1246" i="13"/>
  <c r="H1246" i="13" s="1"/>
  <c r="K1246" i="13"/>
  <c r="E1247" i="13"/>
  <c r="F1247" i="13"/>
  <c r="I1247" i="13" s="1"/>
  <c r="G1247" i="13"/>
  <c r="H1247" i="13" s="1"/>
  <c r="K1247" i="13"/>
  <c r="E1248" i="13"/>
  <c r="F1248" i="13"/>
  <c r="I1248" i="13" s="1"/>
  <c r="G1248" i="13"/>
  <c r="H1248" i="13" s="1"/>
  <c r="K1248" i="13"/>
  <c r="E1249" i="13"/>
  <c r="F1249" i="13"/>
  <c r="I1249" i="13" s="1"/>
  <c r="G1249" i="13"/>
  <c r="H1249" i="13" s="1"/>
  <c r="K1249" i="13"/>
  <c r="E1250" i="13"/>
  <c r="F1250" i="13"/>
  <c r="I1250" i="13" s="1"/>
  <c r="G1250" i="13"/>
  <c r="H1250" i="13" s="1"/>
  <c r="K1250" i="13"/>
  <c r="F1251" i="13"/>
  <c r="I1251" i="13" s="1"/>
  <c r="G1251" i="13"/>
  <c r="H1251" i="13" s="1"/>
  <c r="K1251" i="13"/>
  <c r="E1252" i="13"/>
  <c r="F1252" i="13"/>
  <c r="I1252" i="13" s="1"/>
  <c r="G1252" i="13"/>
  <c r="H1252" i="13" s="1"/>
  <c r="K1252" i="13"/>
  <c r="E1253" i="13"/>
  <c r="F1253" i="13"/>
  <c r="I1253" i="13" s="1"/>
  <c r="G1253" i="13"/>
  <c r="H1253" i="13" s="1"/>
  <c r="K1253" i="13"/>
  <c r="F1254" i="13"/>
  <c r="I1254" i="13" s="1"/>
  <c r="G1254" i="13"/>
  <c r="H1254" i="13" s="1"/>
  <c r="K1254" i="13"/>
  <c r="E1255" i="13"/>
  <c r="F1255" i="13"/>
  <c r="I1255" i="13" s="1"/>
  <c r="G1255" i="13"/>
  <c r="H1255" i="13" s="1"/>
  <c r="K1255" i="13"/>
  <c r="E1256" i="13"/>
  <c r="F1256" i="13"/>
  <c r="I1256" i="13" s="1"/>
  <c r="G1256" i="13"/>
  <c r="H1256" i="13" s="1"/>
  <c r="K1256" i="13"/>
  <c r="E1257" i="13"/>
  <c r="F1257" i="13"/>
  <c r="I1257" i="13" s="1"/>
  <c r="G1257" i="13"/>
  <c r="H1257" i="13" s="1"/>
  <c r="K1257" i="13"/>
  <c r="E1258" i="13"/>
  <c r="F1258" i="13"/>
  <c r="I1258" i="13" s="1"/>
  <c r="G1258" i="13"/>
  <c r="H1258" i="13" s="1"/>
  <c r="K1258" i="13"/>
  <c r="F1259" i="13"/>
  <c r="I1259" i="13" s="1"/>
  <c r="G1259" i="13"/>
  <c r="H1259" i="13" s="1"/>
  <c r="K1259" i="13"/>
  <c r="E1260" i="13"/>
  <c r="F1260" i="13"/>
  <c r="I1260" i="13" s="1"/>
  <c r="G1260" i="13"/>
  <c r="H1260" i="13" s="1"/>
  <c r="K1260" i="13"/>
  <c r="E1261" i="13"/>
  <c r="F1261" i="13"/>
  <c r="I1261" i="13" s="1"/>
  <c r="G1261" i="13"/>
  <c r="H1261" i="13" s="1"/>
  <c r="K1261" i="13"/>
  <c r="F1262" i="13"/>
  <c r="I1262" i="13" s="1"/>
  <c r="G1262" i="13"/>
  <c r="H1262" i="13" s="1"/>
  <c r="K1262" i="13"/>
  <c r="E1263" i="13"/>
  <c r="F1263" i="13"/>
  <c r="I1263" i="13" s="1"/>
  <c r="G1263" i="13"/>
  <c r="H1263" i="13" s="1"/>
  <c r="K1263" i="13"/>
  <c r="E1264" i="13"/>
  <c r="F1264" i="13"/>
  <c r="I1264" i="13" s="1"/>
  <c r="G1264" i="13"/>
  <c r="H1264" i="13" s="1"/>
  <c r="K1264" i="13"/>
  <c r="E1265" i="13"/>
  <c r="F1265" i="13"/>
  <c r="I1265" i="13" s="1"/>
  <c r="G1265" i="13"/>
  <c r="H1265" i="13" s="1"/>
  <c r="K1265" i="13"/>
  <c r="E1266" i="13"/>
  <c r="F1266" i="13"/>
  <c r="I1266" i="13" s="1"/>
  <c r="G1266" i="13"/>
  <c r="H1266" i="13" s="1"/>
  <c r="K1266" i="13"/>
  <c r="F1267" i="13"/>
  <c r="I1267" i="13" s="1"/>
  <c r="G1267" i="13"/>
  <c r="H1267" i="13" s="1"/>
  <c r="K1267" i="13"/>
  <c r="E1268" i="13"/>
  <c r="F1268" i="13"/>
  <c r="I1268" i="13" s="1"/>
  <c r="G1268" i="13"/>
  <c r="H1268" i="13" s="1"/>
  <c r="K1268" i="13"/>
  <c r="E1269" i="13"/>
  <c r="F1269" i="13"/>
  <c r="I1269" i="13" s="1"/>
  <c r="G1269" i="13"/>
  <c r="H1269" i="13" s="1"/>
  <c r="K1269" i="13"/>
  <c r="F1270" i="13"/>
  <c r="I1270" i="13" s="1"/>
  <c r="G1270" i="13"/>
  <c r="H1270" i="13" s="1"/>
  <c r="K1270" i="13"/>
  <c r="E1271" i="13"/>
  <c r="F1271" i="13"/>
  <c r="I1271" i="13" s="1"/>
  <c r="G1271" i="13"/>
  <c r="H1271" i="13" s="1"/>
  <c r="K1271" i="13"/>
  <c r="E1272" i="13"/>
  <c r="F1272" i="13"/>
  <c r="I1272" i="13" s="1"/>
  <c r="G1272" i="13"/>
  <c r="H1272" i="13" s="1"/>
  <c r="K1272" i="13"/>
  <c r="E1273" i="13"/>
  <c r="F1273" i="13"/>
  <c r="I1273" i="13" s="1"/>
  <c r="G1273" i="13"/>
  <c r="H1273" i="13" s="1"/>
  <c r="K1273" i="13"/>
  <c r="E1274" i="13"/>
  <c r="F1274" i="13"/>
  <c r="I1274" i="13" s="1"/>
  <c r="G1274" i="13"/>
  <c r="H1274" i="13" s="1"/>
  <c r="K1274" i="13"/>
  <c r="E1275" i="13"/>
  <c r="F1275" i="13"/>
  <c r="I1275" i="13" s="1"/>
  <c r="G1275" i="13"/>
  <c r="H1275" i="13" s="1"/>
  <c r="K1275" i="13"/>
  <c r="E1276" i="13"/>
  <c r="F1276" i="13"/>
  <c r="I1276" i="13" s="1"/>
  <c r="G1276" i="13"/>
  <c r="H1276" i="13" s="1"/>
  <c r="K1276" i="13"/>
  <c r="E1277" i="13"/>
  <c r="F1277" i="13"/>
  <c r="I1277" i="13" s="1"/>
  <c r="G1277" i="13"/>
  <c r="H1277" i="13" s="1"/>
  <c r="K1277" i="13"/>
  <c r="F1278" i="13"/>
  <c r="I1278" i="13" s="1"/>
  <c r="G1278" i="13"/>
  <c r="H1278" i="13" s="1"/>
  <c r="K1278" i="13"/>
  <c r="E1279" i="13"/>
  <c r="F1279" i="13"/>
  <c r="I1279" i="13" s="1"/>
  <c r="G1279" i="13"/>
  <c r="H1279" i="13" s="1"/>
  <c r="K1279" i="13"/>
  <c r="F1280" i="13"/>
  <c r="I1280" i="13" s="1"/>
  <c r="G1280" i="13"/>
  <c r="H1280" i="13" s="1"/>
  <c r="K1280" i="13"/>
  <c r="E1281" i="13"/>
  <c r="F1281" i="13"/>
  <c r="I1281" i="13" s="1"/>
  <c r="G1281" i="13"/>
  <c r="H1281" i="13" s="1"/>
  <c r="K1281" i="13"/>
  <c r="F1282" i="13"/>
  <c r="I1282" i="13" s="1"/>
  <c r="G1282" i="13"/>
  <c r="H1282" i="13" s="1"/>
  <c r="K1282" i="13"/>
  <c r="F1283" i="13"/>
  <c r="I1283" i="13" s="1"/>
  <c r="G1283" i="13"/>
  <c r="H1283" i="13" s="1"/>
  <c r="K1283" i="13"/>
  <c r="E1284" i="13"/>
  <c r="F1284" i="13"/>
  <c r="I1284" i="13" s="1"/>
  <c r="G1284" i="13"/>
  <c r="H1284" i="13" s="1"/>
  <c r="K1284" i="13"/>
  <c r="E1285" i="13"/>
  <c r="F1285" i="13"/>
  <c r="I1285" i="13" s="1"/>
  <c r="G1285" i="13"/>
  <c r="H1285" i="13" s="1"/>
  <c r="K1285" i="13"/>
  <c r="F1286" i="13"/>
  <c r="I1286" i="13" s="1"/>
  <c r="G1286" i="13"/>
  <c r="H1286" i="13" s="1"/>
  <c r="K1286" i="13"/>
  <c r="E1287" i="13"/>
  <c r="F1287" i="13"/>
  <c r="I1287" i="13" s="1"/>
  <c r="G1287" i="13"/>
  <c r="H1287" i="13" s="1"/>
  <c r="K1287" i="13"/>
  <c r="E1288" i="13"/>
  <c r="F1288" i="13"/>
  <c r="I1288" i="13" s="1"/>
  <c r="G1288" i="13"/>
  <c r="H1288" i="13" s="1"/>
  <c r="K1288" i="13"/>
  <c r="E1289" i="13"/>
  <c r="F1289" i="13"/>
  <c r="I1289" i="13" s="1"/>
  <c r="G1289" i="13"/>
  <c r="H1289" i="13" s="1"/>
  <c r="K1289" i="13"/>
  <c r="E1290" i="13"/>
  <c r="F1290" i="13"/>
  <c r="I1290" i="13" s="1"/>
  <c r="G1290" i="13"/>
  <c r="H1290" i="13" s="1"/>
  <c r="K1290" i="13"/>
  <c r="E1291" i="13"/>
  <c r="F1291" i="13"/>
  <c r="I1291" i="13" s="1"/>
  <c r="G1291" i="13"/>
  <c r="H1291" i="13" s="1"/>
  <c r="K1291" i="13"/>
  <c r="E1292" i="13"/>
  <c r="F1292" i="13"/>
  <c r="I1292" i="13" s="1"/>
  <c r="G1292" i="13"/>
  <c r="H1292" i="13" s="1"/>
  <c r="K1292" i="13"/>
  <c r="E1293" i="13"/>
  <c r="F1293" i="13"/>
  <c r="I1293" i="13" s="1"/>
  <c r="G1293" i="13"/>
  <c r="H1293" i="13" s="1"/>
  <c r="K1293" i="13"/>
  <c r="F1294" i="13"/>
  <c r="I1294" i="13" s="1"/>
  <c r="G1294" i="13"/>
  <c r="H1294" i="13" s="1"/>
  <c r="K1294" i="13"/>
  <c r="E1295" i="13"/>
  <c r="F1295" i="13"/>
  <c r="I1295" i="13" s="1"/>
  <c r="G1295" i="13"/>
  <c r="H1295" i="13" s="1"/>
  <c r="K1295" i="13"/>
  <c r="F1296" i="13"/>
  <c r="I1296" i="13" s="1"/>
  <c r="G1296" i="13"/>
  <c r="H1296" i="13" s="1"/>
  <c r="K1296" i="13"/>
  <c r="F1297" i="13"/>
  <c r="I1297" i="13" s="1"/>
  <c r="G1297" i="13"/>
  <c r="H1297" i="13" s="1"/>
  <c r="K1297" i="13"/>
  <c r="E1298" i="13"/>
  <c r="F1298" i="13"/>
  <c r="I1298" i="13" s="1"/>
  <c r="G1298" i="13"/>
  <c r="H1298" i="13" s="1"/>
  <c r="K1298" i="13"/>
  <c r="E1299" i="13"/>
  <c r="F1299" i="13"/>
  <c r="I1299" i="13" s="1"/>
  <c r="G1299" i="13"/>
  <c r="H1299" i="13" s="1"/>
  <c r="K1299" i="13"/>
  <c r="E1300" i="13"/>
  <c r="F1300" i="13"/>
  <c r="I1300" i="13" s="1"/>
  <c r="G1300" i="13"/>
  <c r="H1300" i="13" s="1"/>
  <c r="K1300" i="13"/>
  <c r="E1301" i="13"/>
  <c r="F1301" i="13"/>
  <c r="I1301" i="13" s="1"/>
  <c r="G1301" i="13"/>
  <c r="H1301" i="13" s="1"/>
  <c r="K1301" i="13"/>
  <c r="F1302" i="13"/>
  <c r="I1302" i="13" s="1"/>
  <c r="G1302" i="13"/>
  <c r="H1302" i="13" s="1"/>
  <c r="K1302" i="13"/>
  <c r="E1303" i="13"/>
  <c r="F1303" i="13"/>
  <c r="I1303" i="13" s="1"/>
  <c r="G1303" i="13"/>
  <c r="H1303" i="13" s="1"/>
  <c r="K1303" i="13"/>
  <c r="F1304" i="13"/>
  <c r="I1304" i="13" s="1"/>
  <c r="G1304" i="13"/>
  <c r="H1304" i="13" s="1"/>
  <c r="K1304" i="13"/>
  <c r="E1305" i="13"/>
  <c r="F1305" i="13"/>
  <c r="I1305" i="13" s="1"/>
  <c r="G1305" i="13"/>
  <c r="H1305" i="13" s="1"/>
  <c r="K1305" i="13"/>
  <c r="E1306" i="13"/>
  <c r="F1306" i="13"/>
  <c r="I1306" i="13" s="1"/>
  <c r="G1306" i="13"/>
  <c r="H1306" i="13" s="1"/>
  <c r="K1306" i="13"/>
  <c r="E1307" i="13"/>
  <c r="F1307" i="13"/>
  <c r="I1307" i="13" s="1"/>
  <c r="G1307" i="13"/>
  <c r="H1307" i="13" s="1"/>
  <c r="K1307" i="13"/>
  <c r="F1308" i="13"/>
  <c r="I1308" i="13" s="1"/>
  <c r="G1308" i="13"/>
  <c r="H1308" i="13" s="1"/>
  <c r="K1308" i="13"/>
  <c r="E1309" i="13"/>
  <c r="F1309" i="13"/>
  <c r="I1309" i="13" s="1"/>
  <c r="G1309" i="13"/>
  <c r="H1309" i="13" s="1"/>
  <c r="K1309" i="13"/>
  <c r="F1310" i="13"/>
  <c r="I1310" i="13" s="1"/>
  <c r="G1310" i="13"/>
  <c r="H1310" i="13" s="1"/>
  <c r="K1310" i="13"/>
  <c r="E1311" i="13"/>
  <c r="F1311" i="13"/>
  <c r="I1311" i="13" s="1"/>
  <c r="G1311" i="13"/>
  <c r="H1311" i="13" s="1"/>
  <c r="K1311" i="13"/>
  <c r="E1312" i="13"/>
  <c r="F1312" i="13"/>
  <c r="I1312" i="13" s="1"/>
  <c r="G1312" i="13"/>
  <c r="H1312" i="13" s="1"/>
  <c r="K1312" i="13"/>
  <c r="E1313" i="13"/>
  <c r="F1313" i="13"/>
  <c r="I1313" i="13" s="1"/>
  <c r="G1313" i="13"/>
  <c r="H1313" i="13" s="1"/>
  <c r="K1313" i="13"/>
  <c r="F1314" i="13"/>
  <c r="I1314" i="13" s="1"/>
  <c r="G1314" i="13"/>
  <c r="H1314" i="13" s="1"/>
  <c r="K1314" i="13"/>
  <c r="E1315" i="13"/>
  <c r="F1315" i="13"/>
  <c r="I1315" i="13" s="1"/>
  <c r="G1315" i="13"/>
  <c r="H1315" i="13" s="1"/>
  <c r="K1315" i="13"/>
  <c r="E1316" i="13"/>
  <c r="F1316" i="13"/>
  <c r="I1316" i="13" s="1"/>
  <c r="G1316" i="13"/>
  <c r="H1316" i="13" s="1"/>
  <c r="K1316" i="13"/>
  <c r="E1317" i="13"/>
  <c r="F1317" i="13"/>
  <c r="I1317" i="13" s="1"/>
  <c r="G1317" i="13"/>
  <c r="H1317" i="13" s="1"/>
  <c r="K1317" i="13"/>
  <c r="F1318" i="13"/>
  <c r="I1318" i="13" s="1"/>
  <c r="G1318" i="13"/>
  <c r="H1318" i="13" s="1"/>
  <c r="K1318" i="13"/>
  <c r="E1319" i="13"/>
  <c r="F1319" i="13"/>
  <c r="I1319" i="13" s="1"/>
  <c r="G1319" i="13"/>
  <c r="H1319" i="13" s="1"/>
  <c r="K1319" i="13"/>
  <c r="E1320" i="13"/>
  <c r="F1320" i="13"/>
  <c r="I1320" i="13" s="1"/>
  <c r="G1320" i="13"/>
  <c r="H1320" i="13" s="1"/>
  <c r="K1320" i="13"/>
  <c r="F1321" i="13"/>
  <c r="I1321" i="13" s="1"/>
  <c r="G1321" i="13"/>
  <c r="H1321" i="13" s="1"/>
  <c r="K1321" i="13"/>
  <c r="F1322" i="13"/>
  <c r="I1322" i="13" s="1"/>
  <c r="G1322" i="13"/>
  <c r="H1322" i="13" s="1"/>
  <c r="K1322" i="13"/>
  <c r="F1323" i="13"/>
  <c r="I1323" i="13" s="1"/>
  <c r="G1323" i="13"/>
  <c r="H1323" i="13" s="1"/>
  <c r="K1323" i="13"/>
  <c r="E1324" i="13"/>
  <c r="F1324" i="13"/>
  <c r="I1324" i="13" s="1"/>
  <c r="G1324" i="13"/>
  <c r="H1324" i="13" s="1"/>
  <c r="K1324" i="13"/>
  <c r="E1325" i="13"/>
  <c r="F1325" i="13"/>
  <c r="I1325" i="13" s="1"/>
  <c r="G1325" i="13"/>
  <c r="H1325" i="13" s="1"/>
  <c r="K1325" i="13"/>
  <c r="F1326" i="13"/>
  <c r="I1326" i="13" s="1"/>
  <c r="G1326" i="13"/>
  <c r="H1326" i="13" s="1"/>
  <c r="K1326" i="13"/>
  <c r="E1327" i="13"/>
  <c r="F1327" i="13"/>
  <c r="I1327" i="13" s="1"/>
  <c r="G1327" i="13"/>
  <c r="H1327" i="13" s="1"/>
  <c r="K1327" i="13"/>
  <c r="E1328" i="13"/>
  <c r="F1328" i="13"/>
  <c r="I1328" i="13" s="1"/>
  <c r="G1328" i="13"/>
  <c r="H1328" i="13" s="1"/>
  <c r="K1328" i="13"/>
  <c r="E1329" i="13"/>
  <c r="F1329" i="13"/>
  <c r="I1329" i="13" s="1"/>
  <c r="G1329" i="13"/>
  <c r="H1329" i="13" s="1"/>
  <c r="K1329" i="13"/>
  <c r="E1330" i="13"/>
  <c r="F1330" i="13"/>
  <c r="I1330" i="13" s="1"/>
  <c r="G1330" i="13"/>
  <c r="H1330" i="13" s="1"/>
  <c r="K1330" i="13"/>
  <c r="E1331" i="13"/>
  <c r="F1331" i="13"/>
  <c r="I1331" i="13" s="1"/>
  <c r="G1331" i="13"/>
  <c r="H1331" i="13" s="1"/>
  <c r="K1331" i="13"/>
  <c r="E1332" i="13"/>
  <c r="F1332" i="13"/>
  <c r="I1332" i="13" s="1"/>
  <c r="G1332" i="13"/>
  <c r="H1332" i="13" s="1"/>
  <c r="K1332" i="13"/>
  <c r="E1333" i="13"/>
  <c r="F1333" i="13"/>
  <c r="I1333" i="13" s="1"/>
  <c r="G1333" i="13"/>
  <c r="H1333" i="13" s="1"/>
  <c r="K1333" i="13"/>
  <c r="F1334" i="13"/>
  <c r="I1334" i="13" s="1"/>
  <c r="G1334" i="13"/>
  <c r="H1334" i="13" s="1"/>
  <c r="K1334" i="13"/>
  <c r="E1335" i="13"/>
  <c r="F1335" i="13"/>
  <c r="I1335" i="13" s="1"/>
  <c r="G1335" i="13"/>
  <c r="H1335" i="13" s="1"/>
  <c r="K1335" i="13"/>
  <c r="E1336" i="13"/>
  <c r="F1336" i="13"/>
  <c r="I1336" i="13" s="1"/>
  <c r="G1336" i="13"/>
  <c r="H1336" i="13" s="1"/>
  <c r="K1336" i="13"/>
  <c r="E1337" i="13"/>
  <c r="F1337" i="13"/>
  <c r="I1337" i="13" s="1"/>
  <c r="G1337" i="13"/>
  <c r="H1337" i="13" s="1"/>
  <c r="K1337" i="13"/>
  <c r="E1338" i="13"/>
  <c r="F1338" i="13"/>
  <c r="I1338" i="13" s="1"/>
  <c r="G1338" i="13"/>
  <c r="H1338" i="13" s="1"/>
  <c r="K1338" i="13"/>
  <c r="E1339" i="13"/>
  <c r="F1339" i="13"/>
  <c r="I1339" i="13" s="1"/>
  <c r="G1339" i="13"/>
  <c r="H1339" i="13" s="1"/>
  <c r="K1339" i="13"/>
  <c r="E1340" i="13"/>
  <c r="F1340" i="13"/>
  <c r="I1340" i="13" s="1"/>
  <c r="G1340" i="13"/>
  <c r="H1340" i="13" s="1"/>
  <c r="K1340" i="13"/>
  <c r="E1341" i="13"/>
  <c r="F1341" i="13"/>
  <c r="I1341" i="13" s="1"/>
  <c r="G1341" i="13"/>
  <c r="H1341" i="13" s="1"/>
  <c r="K1341" i="13"/>
  <c r="F1342" i="13"/>
  <c r="I1342" i="13" s="1"/>
  <c r="G1342" i="13"/>
  <c r="H1342" i="13" s="1"/>
  <c r="K1342" i="13"/>
  <c r="E1343" i="13"/>
  <c r="F1343" i="13"/>
  <c r="I1343" i="13" s="1"/>
  <c r="G1343" i="13"/>
  <c r="H1343" i="13" s="1"/>
  <c r="K1343" i="13"/>
  <c r="F1344" i="13"/>
  <c r="I1344" i="13" s="1"/>
  <c r="G1344" i="13"/>
  <c r="H1344" i="13" s="1"/>
  <c r="K1344" i="13"/>
  <c r="E1345" i="13"/>
  <c r="F1345" i="13"/>
  <c r="I1345" i="13" s="1"/>
  <c r="G1345" i="13"/>
  <c r="H1345" i="13" s="1"/>
  <c r="K1345" i="13"/>
  <c r="E1346" i="13"/>
  <c r="F1346" i="13"/>
  <c r="I1346" i="13" s="1"/>
  <c r="G1346" i="13"/>
  <c r="H1346" i="13" s="1"/>
  <c r="K1346" i="13"/>
  <c r="E1347" i="13"/>
  <c r="F1347" i="13"/>
  <c r="I1347" i="13" s="1"/>
  <c r="G1347" i="13"/>
  <c r="H1347" i="13" s="1"/>
  <c r="K1347" i="13"/>
  <c r="E1348" i="13"/>
  <c r="F1348" i="13"/>
  <c r="I1348" i="13" s="1"/>
  <c r="G1348" i="13"/>
  <c r="H1348" i="13" s="1"/>
  <c r="K1348" i="13"/>
  <c r="E1349" i="13"/>
  <c r="F1349" i="13"/>
  <c r="I1349" i="13" s="1"/>
  <c r="G1349" i="13"/>
  <c r="H1349" i="13" s="1"/>
  <c r="K1349" i="13"/>
  <c r="F1350" i="13"/>
  <c r="I1350" i="13" s="1"/>
  <c r="G1350" i="13"/>
  <c r="H1350" i="13" s="1"/>
  <c r="K1350" i="13"/>
  <c r="E1351" i="13"/>
  <c r="F1351" i="13"/>
  <c r="I1351" i="13" s="1"/>
  <c r="G1351" i="13"/>
  <c r="H1351" i="13" s="1"/>
  <c r="K1351" i="13"/>
  <c r="E1352" i="13"/>
  <c r="F1352" i="13"/>
  <c r="I1352" i="13" s="1"/>
  <c r="G1352" i="13"/>
  <c r="H1352" i="13" s="1"/>
  <c r="K1352" i="13"/>
  <c r="F1353" i="13"/>
  <c r="I1353" i="13" s="1"/>
  <c r="G1353" i="13"/>
  <c r="H1353" i="13" s="1"/>
  <c r="K1353" i="13"/>
  <c r="F1354" i="13"/>
  <c r="I1354" i="13" s="1"/>
  <c r="G1354" i="13"/>
  <c r="H1354" i="13" s="1"/>
  <c r="K1354" i="13"/>
  <c r="F1355" i="13"/>
  <c r="I1355" i="13" s="1"/>
  <c r="G1355" i="13"/>
  <c r="H1355" i="13" s="1"/>
  <c r="K1355" i="13"/>
  <c r="E1356" i="13"/>
  <c r="F1356" i="13"/>
  <c r="I1356" i="13" s="1"/>
  <c r="G1356" i="13"/>
  <c r="H1356" i="13" s="1"/>
  <c r="K1356" i="13"/>
  <c r="E1357" i="13"/>
  <c r="F1357" i="13"/>
  <c r="I1357" i="13" s="1"/>
  <c r="G1357" i="13"/>
  <c r="H1357" i="13" s="1"/>
  <c r="K1357" i="13"/>
  <c r="F1358" i="13"/>
  <c r="I1358" i="13" s="1"/>
  <c r="G1358" i="13"/>
  <c r="H1358" i="13" s="1"/>
  <c r="K1358" i="13"/>
  <c r="E1359" i="13"/>
  <c r="F1359" i="13"/>
  <c r="I1359" i="13" s="1"/>
  <c r="G1359" i="13"/>
  <c r="H1359" i="13" s="1"/>
  <c r="K1359" i="13"/>
  <c r="E1360" i="13"/>
  <c r="F1360" i="13"/>
  <c r="I1360" i="13" s="1"/>
  <c r="G1360" i="13"/>
  <c r="H1360" i="13" s="1"/>
  <c r="K1360" i="13"/>
  <c r="E1361" i="13"/>
  <c r="F1361" i="13"/>
  <c r="I1361" i="13" s="1"/>
  <c r="G1361" i="13"/>
  <c r="H1361" i="13" s="1"/>
  <c r="K1361" i="13"/>
  <c r="F1362" i="13"/>
  <c r="I1362" i="13" s="1"/>
  <c r="G1362" i="13"/>
  <c r="H1362" i="13" s="1"/>
  <c r="K1362" i="13"/>
  <c r="E1363" i="13"/>
  <c r="F1363" i="13"/>
  <c r="I1363" i="13" s="1"/>
  <c r="G1363" i="13"/>
  <c r="H1363" i="13" s="1"/>
  <c r="K1363" i="13"/>
  <c r="E1364" i="13"/>
  <c r="F1364" i="13"/>
  <c r="I1364" i="13" s="1"/>
  <c r="G1364" i="13"/>
  <c r="H1364" i="13" s="1"/>
  <c r="K1364" i="13"/>
  <c r="F1365" i="13"/>
  <c r="I1365" i="13" s="1"/>
  <c r="G1365" i="13"/>
  <c r="H1365" i="13" s="1"/>
  <c r="K1365" i="13"/>
  <c r="F1366" i="13"/>
  <c r="I1366" i="13" s="1"/>
  <c r="G1366" i="13"/>
  <c r="H1366" i="13" s="1"/>
  <c r="K1366" i="13"/>
  <c r="E1367" i="13"/>
  <c r="F1367" i="13"/>
  <c r="I1367" i="13" s="1"/>
  <c r="G1367" i="13"/>
  <c r="H1367" i="13" s="1"/>
  <c r="K1367" i="13"/>
  <c r="E1368" i="13"/>
  <c r="F1368" i="13"/>
  <c r="I1368" i="13" s="1"/>
  <c r="G1368" i="13"/>
  <c r="H1368" i="13" s="1"/>
  <c r="K1368" i="13"/>
  <c r="E1369" i="13"/>
  <c r="F1369" i="13"/>
  <c r="I1369" i="13" s="1"/>
  <c r="G1369" i="13"/>
  <c r="H1369" i="13" s="1"/>
  <c r="K1369" i="13"/>
  <c r="F1370" i="13"/>
  <c r="I1370" i="13" s="1"/>
  <c r="G1370" i="13"/>
  <c r="H1370" i="13" s="1"/>
  <c r="K1370" i="13"/>
  <c r="E1371" i="13"/>
  <c r="F1371" i="13"/>
  <c r="I1371" i="13" s="1"/>
  <c r="G1371" i="13"/>
  <c r="H1371" i="13" s="1"/>
  <c r="K1371" i="13"/>
  <c r="E1372" i="13"/>
  <c r="F1372" i="13"/>
  <c r="I1372" i="13" s="1"/>
  <c r="G1372" i="13"/>
  <c r="H1372" i="13" s="1"/>
  <c r="K1372" i="13"/>
  <c r="E1373" i="13"/>
  <c r="F1373" i="13"/>
  <c r="I1373" i="13" s="1"/>
  <c r="G1373" i="13"/>
  <c r="H1373" i="13" s="1"/>
  <c r="K1373" i="13"/>
  <c r="F1374" i="13"/>
  <c r="I1374" i="13" s="1"/>
  <c r="G1374" i="13"/>
  <c r="H1374" i="13" s="1"/>
  <c r="K1374" i="13"/>
  <c r="E1375" i="13"/>
  <c r="F1375" i="13"/>
  <c r="I1375" i="13" s="1"/>
  <c r="G1375" i="13"/>
  <c r="H1375" i="13" s="1"/>
  <c r="K1375" i="13"/>
  <c r="E1376" i="13"/>
  <c r="F1376" i="13"/>
  <c r="I1376" i="13" s="1"/>
  <c r="G1376" i="13"/>
  <c r="H1376" i="13" s="1"/>
  <c r="K1376" i="13"/>
  <c r="E1377" i="13"/>
  <c r="F1377" i="13"/>
  <c r="I1377" i="13" s="1"/>
  <c r="G1377" i="13"/>
  <c r="H1377" i="13" s="1"/>
  <c r="K1377" i="13"/>
  <c r="F1378" i="13"/>
  <c r="I1378" i="13" s="1"/>
  <c r="G1378" i="13"/>
  <c r="H1378" i="13" s="1"/>
  <c r="K1378" i="13"/>
  <c r="E1379" i="13"/>
  <c r="F1379" i="13"/>
  <c r="I1379" i="13" s="1"/>
  <c r="G1379" i="13"/>
  <c r="H1379" i="13" s="1"/>
  <c r="K1379" i="13"/>
  <c r="E1380" i="13"/>
  <c r="F1380" i="13"/>
  <c r="I1380" i="13" s="1"/>
  <c r="G1380" i="13"/>
  <c r="H1380" i="13" s="1"/>
  <c r="K1380" i="13"/>
  <c r="E1381" i="13"/>
  <c r="F1381" i="13"/>
  <c r="I1381" i="13" s="1"/>
  <c r="G1381" i="13"/>
  <c r="H1381" i="13" s="1"/>
  <c r="K1381" i="13"/>
  <c r="F1382" i="13"/>
  <c r="I1382" i="13" s="1"/>
  <c r="G1382" i="13"/>
  <c r="H1382" i="13" s="1"/>
  <c r="K1382" i="13"/>
  <c r="E1383" i="13"/>
  <c r="F1383" i="13"/>
  <c r="I1383" i="13" s="1"/>
  <c r="G1383" i="13"/>
  <c r="H1383" i="13" s="1"/>
  <c r="K1383" i="13"/>
  <c r="E1384" i="13"/>
  <c r="F1384" i="13"/>
  <c r="I1384" i="13" s="1"/>
  <c r="G1384" i="13"/>
  <c r="H1384" i="13" s="1"/>
  <c r="K1384" i="13"/>
  <c r="F1385" i="13"/>
  <c r="I1385" i="13" s="1"/>
  <c r="G1385" i="13"/>
  <c r="H1385" i="13" s="1"/>
  <c r="K1385" i="13"/>
  <c r="F1386" i="13"/>
  <c r="I1386" i="13" s="1"/>
  <c r="G1386" i="13"/>
  <c r="H1386" i="13" s="1"/>
  <c r="K1386" i="13"/>
  <c r="E1387" i="13"/>
  <c r="F1387" i="13"/>
  <c r="I1387" i="13" s="1"/>
  <c r="G1387" i="13"/>
  <c r="H1387" i="13" s="1"/>
  <c r="K1387" i="13"/>
  <c r="E1388" i="13"/>
  <c r="F1388" i="13"/>
  <c r="I1388" i="13" s="1"/>
  <c r="G1388" i="13"/>
  <c r="H1388" i="13" s="1"/>
  <c r="K1388" i="13"/>
  <c r="E1389" i="13"/>
  <c r="F1389" i="13"/>
  <c r="I1389" i="13" s="1"/>
  <c r="G1389" i="13"/>
  <c r="H1389" i="13" s="1"/>
  <c r="K1389" i="13"/>
  <c r="F1390" i="13"/>
  <c r="I1390" i="13" s="1"/>
  <c r="G1390" i="13"/>
  <c r="H1390" i="13" s="1"/>
  <c r="K1390" i="13"/>
  <c r="E1391" i="13"/>
  <c r="F1391" i="13"/>
  <c r="I1391" i="13" s="1"/>
  <c r="G1391" i="13"/>
  <c r="H1391" i="13" s="1"/>
  <c r="K1391" i="13"/>
  <c r="E1392" i="13"/>
  <c r="F1392" i="13"/>
  <c r="I1392" i="13" s="1"/>
  <c r="G1392" i="13"/>
  <c r="H1392" i="13" s="1"/>
  <c r="K1392" i="13"/>
  <c r="E1393" i="13"/>
  <c r="F1393" i="13"/>
  <c r="I1393" i="13" s="1"/>
  <c r="G1393" i="13"/>
  <c r="H1393" i="13" s="1"/>
  <c r="K1393" i="13"/>
  <c r="F1394" i="13"/>
  <c r="I1394" i="13" s="1"/>
  <c r="G1394" i="13"/>
  <c r="H1394" i="13" s="1"/>
  <c r="K1394" i="13"/>
  <c r="F1395" i="13"/>
  <c r="I1395" i="13" s="1"/>
  <c r="G1395" i="13"/>
  <c r="H1395" i="13" s="1"/>
  <c r="K1395" i="13"/>
  <c r="E1396" i="13"/>
  <c r="F1396" i="13"/>
  <c r="I1396" i="13" s="1"/>
  <c r="G1396" i="13"/>
  <c r="H1396" i="13" s="1"/>
  <c r="K1396" i="13"/>
  <c r="E1397" i="13"/>
  <c r="F1397" i="13"/>
  <c r="I1397" i="13" s="1"/>
  <c r="G1397" i="13"/>
  <c r="H1397" i="13" s="1"/>
  <c r="K1397" i="13"/>
  <c r="F1398" i="13"/>
  <c r="I1398" i="13" s="1"/>
  <c r="G1398" i="13"/>
  <c r="H1398" i="13" s="1"/>
  <c r="K1398" i="13"/>
  <c r="E1399" i="13"/>
  <c r="F1399" i="13"/>
  <c r="I1399" i="13" s="1"/>
  <c r="G1399" i="13"/>
  <c r="H1399" i="13" s="1"/>
  <c r="K1399" i="13"/>
  <c r="E1400" i="13"/>
  <c r="F1400" i="13"/>
  <c r="I1400" i="13" s="1"/>
  <c r="G1400" i="13"/>
  <c r="H1400" i="13" s="1"/>
  <c r="K1400" i="13"/>
  <c r="E1401" i="13"/>
  <c r="F1401" i="13"/>
  <c r="I1401" i="13" s="1"/>
  <c r="G1401" i="13"/>
  <c r="H1401" i="13" s="1"/>
  <c r="K1401" i="13"/>
  <c r="F1402" i="13"/>
  <c r="I1402" i="13" s="1"/>
  <c r="G1402" i="13"/>
  <c r="H1402" i="13" s="1"/>
  <c r="K1402" i="13"/>
  <c r="E1403" i="13"/>
  <c r="F1403" i="13"/>
  <c r="I1403" i="13" s="1"/>
  <c r="G1403" i="13"/>
  <c r="H1403" i="13" s="1"/>
  <c r="K1403" i="13"/>
  <c r="F1404" i="13"/>
  <c r="I1404" i="13" s="1"/>
  <c r="G1404" i="13"/>
  <c r="H1404" i="13" s="1"/>
  <c r="K1404" i="13"/>
  <c r="E1405" i="13"/>
  <c r="F1405" i="13"/>
  <c r="I1405" i="13" s="1"/>
  <c r="G1405" i="13"/>
  <c r="H1405" i="13" s="1"/>
  <c r="K1405" i="13"/>
  <c r="F1406" i="13"/>
  <c r="I1406" i="13" s="1"/>
  <c r="G1406" i="13"/>
  <c r="H1406" i="13" s="1"/>
  <c r="K1406" i="13"/>
  <c r="E1407" i="13"/>
  <c r="F1407" i="13"/>
  <c r="I1407" i="13" s="1"/>
  <c r="G1407" i="13"/>
  <c r="H1407" i="13" s="1"/>
  <c r="K1407" i="13"/>
  <c r="E1408" i="13"/>
  <c r="F1408" i="13"/>
  <c r="I1408" i="13" s="1"/>
  <c r="G1408" i="13"/>
  <c r="H1408" i="13" s="1"/>
  <c r="K1408" i="13"/>
  <c r="E1409" i="13"/>
  <c r="F1409" i="13"/>
  <c r="I1409" i="13" s="1"/>
  <c r="G1409" i="13"/>
  <c r="H1409" i="13" s="1"/>
  <c r="K1409" i="13"/>
  <c r="F1410" i="13"/>
  <c r="I1410" i="13" s="1"/>
  <c r="G1410" i="13"/>
  <c r="H1410" i="13" s="1"/>
  <c r="K1410" i="13"/>
  <c r="F1411" i="13"/>
  <c r="I1411" i="13" s="1"/>
  <c r="G1411" i="13"/>
  <c r="H1411" i="13" s="1"/>
  <c r="K1411" i="13"/>
  <c r="E1412" i="13"/>
  <c r="F1412" i="13"/>
  <c r="I1412" i="13" s="1"/>
  <c r="G1412" i="13"/>
  <c r="H1412" i="13" s="1"/>
  <c r="K1412" i="13"/>
  <c r="E1413" i="13"/>
  <c r="F1413" i="13"/>
  <c r="I1413" i="13" s="1"/>
  <c r="G1413" i="13"/>
  <c r="H1413" i="13" s="1"/>
  <c r="K1413" i="13"/>
  <c r="F1414" i="13"/>
  <c r="I1414" i="13" s="1"/>
  <c r="G1414" i="13"/>
  <c r="H1414" i="13" s="1"/>
  <c r="K1414" i="13"/>
  <c r="E1415" i="13"/>
  <c r="F1415" i="13"/>
  <c r="I1415" i="13" s="1"/>
  <c r="G1415" i="13"/>
  <c r="H1415" i="13" s="1"/>
  <c r="K1415" i="13"/>
  <c r="E1416" i="13"/>
  <c r="F1416" i="13"/>
  <c r="I1416" i="13" s="1"/>
  <c r="G1416" i="13"/>
  <c r="H1416" i="13" s="1"/>
  <c r="K1416" i="13"/>
  <c r="E1417" i="13"/>
  <c r="F1417" i="13"/>
  <c r="I1417" i="13" s="1"/>
  <c r="G1417" i="13"/>
  <c r="H1417" i="13" s="1"/>
  <c r="K1417" i="13"/>
  <c r="F1418" i="13"/>
  <c r="I1418" i="13" s="1"/>
  <c r="G1418" i="13"/>
  <c r="H1418" i="13" s="1"/>
  <c r="K1418" i="13"/>
  <c r="E1419" i="13"/>
  <c r="F1419" i="13"/>
  <c r="I1419" i="13" s="1"/>
  <c r="G1419" i="13"/>
  <c r="H1419" i="13" s="1"/>
  <c r="K1419" i="13"/>
  <c r="E1420" i="13"/>
  <c r="F1420" i="13"/>
  <c r="I1420" i="13" s="1"/>
  <c r="G1420" i="13"/>
  <c r="H1420" i="13" s="1"/>
  <c r="K1420" i="13"/>
  <c r="E1421" i="13"/>
  <c r="F1421" i="13"/>
  <c r="I1421" i="13" s="1"/>
  <c r="G1421" i="13"/>
  <c r="H1421" i="13" s="1"/>
  <c r="K1421" i="13"/>
  <c r="F1422" i="13"/>
  <c r="I1422" i="13" s="1"/>
  <c r="G1422" i="13"/>
  <c r="H1422" i="13" s="1"/>
  <c r="K1422" i="13"/>
  <c r="E1423" i="13"/>
  <c r="F1423" i="13"/>
  <c r="I1423" i="13" s="1"/>
  <c r="G1423" i="13"/>
  <c r="H1423" i="13" s="1"/>
  <c r="K1423" i="13"/>
  <c r="E1424" i="13"/>
  <c r="F1424" i="13"/>
  <c r="I1424" i="13" s="1"/>
  <c r="G1424" i="13"/>
  <c r="H1424" i="13" s="1"/>
  <c r="K1424" i="13"/>
  <c r="E1425" i="13"/>
  <c r="F1425" i="13"/>
  <c r="I1425" i="13" s="1"/>
  <c r="G1425" i="13"/>
  <c r="H1425" i="13" s="1"/>
  <c r="K1425" i="13"/>
  <c r="F1426" i="13"/>
  <c r="I1426" i="13" s="1"/>
  <c r="G1426" i="13"/>
  <c r="H1426" i="13" s="1"/>
  <c r="K1426" i="13"/>
  <c r="E1427" i="13"/>
  <c r="F1427" i="13"/>
  <c r="I1427" i="13" s="1"/>
  <c r="G1427" i="13"/>
  <c r="H1427" i="13" s="1"/>
  <c r="K1427" i="13"/>
  <c r="E1428" i="13"/>
  <c r="F1428" i="13"/>
  <c r="I1428" i="13" s="1"/>
  <c r="G1428" i="13"/>
  <c r="H1428" i="13" s="1"/>
  <c r="K1428" i="13"/>
  <c r="E1429" i="13"/>
  <c r="F1429" i="13"/>
  <c r="I1429" i="13" s="1"/>
  <c r="G1429" i="13"/>
  <c r="H1429" i="13" s="1"/>
  <c r="K1429" i="13"/>
  <c r="F1430" i="13"/>
  <c r="I1430" i="13" s="1"/>
  <c r="G1430" i="13"/>
  <c r="H1430" i="13" s="1"/>
  <c r="K1430" i="13"/>
  <c r="E1431" i="13"/>
  <c r="F1431" i="13"/>
  <c r="I1431" i="13" s="1"/>
  <c r="G1431" i="13"/>
  <c r="H1431" i="13" s="1"/>
  <c r="K1431" i="13"/>
  <c r="E1432" i="13"/>
  <c r="F1432" i="13"/>
  <c r="I1432" i="13" s="1"/>
  <c r="G1432" i="13"/>
  <c r="H1432" i="13" s="1"/>
  <c r="K1432" i="13"/>
  <c r="F1433" i="13"/>
  <c r="I1433" i="13" s="1"/>
  <c r="G1433" i="13"/>
  <c r="H1433" i="13" s="1"/>
  <c r="K1433" i="13"/>
  <c r="E1434" i="13"/>
  <c r="F1434" i="13"/>
  <c r="I1434" i="13" s="1"/>
  <c r="G1434" i="13"/>
  <c r="H1434" i="13" s="1"/>
  <c r="K1434" i="13"/>
  <c r="E1435" i="13"/>
  <c r="F1435" i="13"/>
  <c r="I1435" i="13" s="1"/>
  <c r="G1435" i="13"/>
  <c r="H1435" i="13" s="1"/>
  <c r="K1435" i="13"/>
  <c r="E1436" i="13"/>
  <c r="F1436" i="13"/>
  <c r="I1436" i="13" s="1"/>
  <c r="G1436" i="13"/>
  <c r="H1436" i="13" s="1"/>
  <c r="K1436" i="13"/>
  <c r="E1437" i="13"/>
  <c r="F1437" i="13"/>
  <c r="I1437" i="13" s="1"/>
  <c r="G1437" i="13"/>
  <c r="H1437" i="13" s="1"/>
  <c r="K1437" i="13"/>
  <c r="F1438" i="13"/>
  <c r="I1438" i="13" s="1"/>
  <c r="G1438" i="13"/>
  <c r="H1438" i="13" s="1"/>
  <c r="K1438" i="13"/>
  <c r="E1439" i="13"/>
  <c r="F1439" i="13"/>
  <c r="I1439" i="13" s="1"/>
  <c r="G1439" i="13"/>
  <c r="H1439" i="13" s="1"/>
  <c r="K1439" i="13"/>
  <c r="E1440" i="13"/>
  <c r="F1440" i="13"/>
  <c r="I1440" i="13" s="1"/>
  <c r="G1440" i="13"/>
  <c r="H1440" i="13" s="1"/>
  <c r="K1440" i="13"/>
  <c r="E1441" i="13"/>
  <c r="F1441" i="13"/>
  <c r="I1441" i="13" s="1"/>
  <c r="G1441" i="13"/>
  <c r="H1441" i="13" s="1"/>
  <c r="K1441" i="13"/>
  <c r="E1442" i="13"/>
  <c r="F1442" i="13"/>
  <c r="I1442" i="13" s="1"/>
  <c r="G1442" i="13"/>
  <c r="H1442" i="13" s="1"/>
  <c r="K1442" i="13"/>
  <c r="E1443" i="13"/>
  <c r="F1443" i="13"/>
  <c r="I1443" i="13" s="1"/>
  <c r="G1443" i="13"/>
  <c r="H1443" i="13" s="1"/>
  <c r="K1443" i="13"/>
  <c r="E1444" i="13"/>
  <c r="F1444" i="13"/>
  <c r="I1444" i="13" s="1"/>
  <c r="G1444" i="13"/>
  <c r="H1444" i="13" s="1"/>
  <c r="K1444" i="13"/>
  <c r="E1445" i="13"/>
  <c r="F1445" i="13"/>
  <c r="I1445" i="13" s="1"/>
  <c r="G1445" i="13"/>
  <c r="H1445" i="13" s="1"/>
  <c r="K1445" i="13"/>
  <c r="F1446" i="13"/>
  <c r="I1446" i="13" s="1"/>
  <c r="G1446" i="13"/>
  <c r="H1446" i="13" s="1"/>
  <c r="K1446" i="13"/>
  <c r="E1447" i="13"/>
  <c r="F1447" i="13"/>
  <c r="I1447" i="13" s="1"/>
  <c r="G1447" i="13"/>
  <c r="H1447" i="13" s="1"/>
  <c r="K1447" i="13"/>
  <c r="E1448" i="13"/>
  <c r="F1448" i="13"/>
  <c r="I1448" i="13" s="1"/>
  <c r="G1448" i="13"/>
  <c r="H1448" i="13" s="1"/>
  <c r="K1448" i="13"/>
  <c r="E1449" i="13"/>
  <c r="F1449" i="13"/>
  <c r="I1449" i="13" s="1"/>
  <c r="G1449" i="13"/>
  <c r="H1449" i="13" s="1"/>
  <c r="K1449" i="13"/>
  <c r="E1450" i="13"/>
  <c r="F1450" i="13"/>
  <c r="I1450" i="13" s="1"/>
  <c r="G1450" i="13"/>
  <c r="H1450" i="13" s="1"/>
  <c r="K1450" i="13"/>
  <c r="E1451" i="13"/>
  <c r="F1451" i="13"/>
  <c r="I1451" i="13" s="1"/>
  <c r="G1451" i="13"/>
  <c r="H1451" i="13" s="1"/>
  <c r="K1451" i="13"/>
  <c r="E1452" i="13"/>
  <c r="F1452" i="13"/>
  <c r="I1452" i="13" s="1"/>
  <c r="G1452" i="13"/>
  <c r="H1452" i="13" s="1"/>
  <c r="K1452" i="13"/>
  <c r="E1453" i="13"/>
  <c r="F1453" i="13"/>
  <c r="I1453" i="13" s="1"/>
  <c r="G1453" i="13"/>
  <c r="H1453" i="13" s="1"/>
  <c r="K1453" i="13"/>
  <c r="F1454" i="13"/>
  <c r="I1454" i="13" s="1"/>
  <c r="G1454" i="13"/>
  <c r="H1454" i="13" s="1"/>
  <c r="K1454" i="13"/>
  <c r="E1455" i="13"/>
  <c r="F1455" i="13"/>
  <c r="I1455" i="13" s="1"/>
  <c r="G1455" i="13"/>
  <c r="H1455" i="13" s="1"/>
  <c r="K1455" i="13"/>
  <c r="E1456" i="13"/>
  <c r="F1456" i="13"/>
  <c r="I1456" i="13" s="1"/>
  <c r="G1456" i="13"/>
  <c r="H1456" i="13" s="1"/>
  <c r="K1456" i="13"/>
  <c r="F1457" i="13"/>
  <c r="I1457" i="13" s="1"/>
  <c r="G1457" i="13"/>
  <c r="H1457" i="13" s="1"/>
  <c r="K1457" i="13"/>
  <c r="E1458" i="13"/>
  <c r="F1458" i="13"/>
  <c r="I1458" i="13" s="1"/>
  <c r="G1458" i="13"/>
  <c r="H1458" i="13" s="1"/>
  <c r="K1458" i="13"/>
  <c r="E1459" i="13"/>
  <c r="F1459" i="13"/>
  <c r="I1459" i="13" s="1"/>
  <c r="G1459" i="13"/>
  <c r="H1459" i="13" s="1"/>
  <c r="K1459" i="13"/>
  <c r="E1460" i="13"/>
  <c r="F1460" i="13"/>
  <c r="I1460" i="13" s="1"/>
  <c r="G1460" i="13"/>
  <c r="H1460" i="13" s="1"/>
  <c r="K1460" i="13"/>
  <c r="E1461" i="13"/>
  <c r="F1461" i="13"/>
  <c r="I1461" i="13" s="1"/>
  <c r="G1461" i="13"/>
  <c r="H1461" i="13" s="1"/>
  <c r="K1461" i="13"/>
  <c r="F1462" i="13"/>
  <c r="I1462" i="13" s="1"/>
  <c r="G1462" i="13"/>
  <c r="H1462" i="13" s="1"/>
  <c r="K1462" i="13"/>
  <c r="E1463" i="13"/>
  <c r="F1463" i="13"/>
  <c r="I1463" i="13" s="1"/>
  <c r="G1463" i="13"/>
  <c r="H1463" i="13" s="1"/>
  <c r="K1463" i="13"/>
  <c r="E1464" i="13"/>
  <c r="F1464" i="13"/>
  <c r="I1464" i="13" s="1"/>
  <c r="G1464" i="13"/>
  <c r="H1464" i="13" s="1"/>
  <c r="K1464" i="13"/>
  <c r="F1465" i="13"/>
  <c r="I1465" i="13" s="1"/>
  <c r="G1465" i="13"/>
  <c r="H1465" i="13" s="1"/>
  <c r="K1465" i="13"/>
  <c r="E1466" i="13"/>
  <c r="F1466" i="13"/>
  <c r="I1466" i="13" s="1"/>
  <c r="G1466" i="13"/>
  <c r="H1466" i="13" s="1"/>
  <c r="K1466" i="13"/>
  <c r="F1467" i="13"/>
  <c r="I1467" i="13" s="1"/>
  <c r="G1467" i="13"/>
  <c r="H1467" i="13" s="1"/>
  <c r="K1467" i="13"/>
  <c r="E1468" i="13"/>
  <c r="F1468" i="13"/>
  <c r="I1468" i="13" s="1"/>
  <c r="G1468" i="13"/>
  <c r="H1468" i="13" s="1"/>
  <c r="K1468" i="13"/>
  <c r="E1469" i="13"/>
  <c r="F1469" i="13"/>
  <c r="I1469" i="13" s="1"/>
  <c r="G1469" i="13"/>
  <c r="H1469" i="13" s="1"/>
  <c r="K1469" i="13"/>
  <c r="E1470" i="13"/>
  <c r="F1470" i="13"/>
  <c r="I1470" i="13" s="1"/>
  <c r="G1470" i="13"/>
  <c r="H1470" i="13" s="1"/>
  <c r="K1470" i="13"/>
  <c r="E1471" i="13"/>
  <c r="F1471" i="13"/>
  <c r="I1471" i="13" s="1"/>
  <c r="G1471" i="13"/>
  <c r="H1471" i="13" s="1"/>
  <c r="K1471" i="13"/>
  <c r="E1472" i="13"/>
  <c r="F1472" i="13"/>
  <c r="I1472" i="13" s="1"/>
  <c r="G1472" i="13"/>
  <c r="H1472" i="13" s="1"/>
  <c r="K1472" i="13"/>
  <c r="F1473" i="13"/>
  <c r="I1473" i="13" s="1"/>
  <c r="G1473" i="13"/>
  <c r="H1473" i="13" s="1"/>
  <c r="K1473" i="13"/>
  <c r="E1474" i="13"/>
  <c r="F1474" i="13"/>
  <c r="I1474" i="13" s="1"/>
  <c r="G1474" i="13"/>
  <c r="H1474" i="13" s="1"/>
  <c r="K1474" i="13"/>
  <c r="E1475" i="13"/>
  <c r="F1475" i="13"/>
  <c r="I1475" i="13" s="1"/>
  <c r="G1475" i="13"/>
  <c r="H1475" i="13" s="1"/>
  <c r="K1475" i="13"/>
  <c r="E1476" i="13"/>
  <c r="F1476" i="13"/>
  <c r="I1476" i="13" s="1"/>
  <c r="G1476" i="13"/>
  <c r="H1476" i="13" s="1"/>
  <c r="K1476" i="13"/>
  <c r="E1477" i="13"/>
  <c r="F1477" i="13"/>
  <c r="I1477" i="13" s="1"/>
  <c r="G1477" i="13"/>
  <c r="H1477" i="13" s="1"/>
  <c r="K1477" i="13"/>
  <c r="E1478" i="13"/>
  <c r="F1478" i="13"/>
  <c r="I1478" i="13" s="1"/>
  <c r="G1478" i="13"/>
  <c r="H1478" i="13" s="1"/>
  <c r="K1478" i="13"/>
  <c r="E1479" i="13"/>
  <c r="F1479" i="13"/>
  <c r="I1479" i="13" s="1"/>
  <c r="G1479" i="13"/>
  <c r="H1479" i="13" s="1"/>
  <c r="K1479" i="13"/>
  <c r="E1480" i="13"/>
  <c r="F1480" i="13"/>
  <c r="I1480" i="13" s="1"/>
  <c r="G1480" i="13"/>
  <c r="H1480" i="13" s="1"/>
  <c r="K1480" i="13"/>
  <c r="F1481" i="13"/>
  <c r="I1481" i="13" s="1"/>
  <c r="G1481" i="13"/>
  <c r="H1481" i="13" s="1"/>
  <c r="K1481" i="13"/>
  <c r="E1482" i="13"/>
  <c r="F1482" i="13"/>
  <c r="I1482" i="13" s="1"/>
  <c r="G1482" i="13"/>
  <c r="H1482" i="13" s="1"/>
  <c r="K1482" i="13"/>
  <c r="F1483" i="13"/>
  <c r="I1483" i="13" s="1"/>
  <c r="G1483" i="13"/>
  <c r="H1483" i="13" s="1"/>
  <c r="K1483" i="13"/>
  <c r="E1484" i="13"/>
  <c r="F1484" i="13"/>
  <c r="I1484" i="13" s="1"/>
  <c r="G1484" i="13"/>
  <c r="H1484" i="13" s="1"/>
  <c r="K1484" i="13"/>
  <c r="E1485" i="13"/>
  <c r="F1485" i="13"/>
  <c r="I1485" i="13" s="1"/>
  <c r="G1485" i="13"/>
  <c r="H1485" i="13" s="1"/>
  <c r="K1485" i="13"/>
  <c r="E1486" i="13"/>
  <c r="F1486" i="13"/>
  <c r="I1486" i="13" s="1"/>
  <c r="G1486" i="13"/>
  <c r="H1486" i="13" s="1"/>
  <c r="K1486" i="13"/>
  <c r="E1487" i="13"/>
  <c r="F1487" i="13"/>
  <c r="I1487" i="13" s="1"/>
  <c r="G1487" i="13"/>
  <c r="H1487" i="13" s="1"/>
  <c r="K1487" i="13"/>
  <c r="E1488" i="13"/>
  <c r="F1488" i="13"/>
  <c r="I1488" i="13" s="1"/>
  <c r="G1488" i="13"/>
  <c r="H1488" i="13" s="1"/>
  <c r="K1488" i="13"/>
  <c r="E1489" i="13"/>
  <c r="F1489" i="13"/>
  <c r="I1489" i="13" s="1"/>
  <c r="G1489" i="13"/>
  <c r="H1489" i="13" s="1"/>
  <c r="K1489" i="13"/>
  <c r="E1490" i="13"/>
  <c r="F1490" i="13"/>
  <c r="I1490" i="13" s="1"/>
  <c r="G1490" i="13"/>
  <c r="H1490" i="13" s="1"/>
  <c r="K1490" i="13"/>
  <c r="E1491" i="13"/>
  <c r="F1491" i="13"/>
  <c r="I1491" i="13" s="1"/>
  <c r="G1491" i="13"/>
  <c r="H1491" i="13" s="1"/>
  <c r="K1491" i="13"/>
  <c r="E1492" i="13"/>
  <c r="F1492" i="13"/>
  <c r="I1492" i="13" s="1"/>
  <c r="G1492" i="13"/>
  <c r="H1492" i="13" s="1"/>
  <c r="K1492" i="13"/>
  <c r="E1493" i="13"/>
  <c r="F1493" i="13"/>
  <c r="I1493" i="13" s="1"/>
  <c r="G1493" i="13"/>
  <c r="H1493" i="13" s="1"/>
  <c r="K1493" i="13"/>
  <c r="E1494" i="13"/>
  <c r="F1494" i="13"/>
  <c r="I1494" i="13" s="1"/>
  <c r="G1494" i="13"/>
  <c r="H1494" i="13" s="1"/>
  <c r="K1494" i="13"/>
  <c r="E1495" i="13"/>
  <c r="F1495" i="13"/>
  <c r="I1495" i="13" s="1"/>
  <c r="G1495" i="13"/>
  <c r="H1495" i="13" s="1"/>
  <c r="K1495" i="13"/>
  <c r="E1496" i="13"/>
  <c r="F1496" i="13"/>
  <c r="I1496" i="13" s="1"/>
  <c r="G1496" i="13"/>
  <c r="H1496" i="13" s="1"/>
  <c r="K1496" i="13"/>
  <c r="F1497" i="13"/>
  <c r="I1497" i="13" s="1"/>
  <c r="G1497" i="13"/>
  <c r="H1497" i="13" s="1"/>
  <c r="K1497" i="13"/>
  <c r="E1498" i="13"/>
  <c r="F1498" i="13"/>
  <c r="I1498" i="13" s="1"/>
  <c r="G1498" i="13"/>
  <c r="H1498" i="13" s="1"/>
  <c r="K1498" i="13"/>
  <c r="E1499" i="13"/>
  <c r="F1499" i="13"/>
  <c r="I1499" i="13" s="1"/>
  <c r="G1499" i="13"/>
  <c r="H1499" i="13" s="1"/>
  <c r="K1499" i="13"/>
  <c r="F1500" i="13"/>
  <c r="I1500" i="13" s="1"/>
  <c r="G1500" i="13"/>
  <c r="H1500" i="13" s="1"/>
  <c r="K1500" i="13"/>
  <c r="E1501" i="13"/>
  <c r="F1501" i="13"/>
  <c r="I1501" i="13" s="1"/>
  <c r="G1501" i="13"/>
  <c r="H1501" i="13" s="1"/>
  <c r="K1501" i="13"/>
  <c r="E1502" i="13"/>
  <c r="F1502" i="13"/>
  <c r="I1502" i="13" s="1"/>
  <c r="G1502" i="13"/>
  <c r="H1502" i="13" s="1"/>
  <c r="K1502" i="13"/>
  <c r="E1503" i="13"/>
  <c r="F1503" i="13"/>
  <c r="I1503" i="13" s="1"/>
  <c r="G1503" i="13"/>
  <c r="H1503" i="13" s="1"/>
  <c r="K1503" i="13"/>
  <c r="E1504" i="13"/>
  <c r="F1504" i="13"/>
  <c r="I1504" i="13" s="1"/>
  <c r="G1504" i="13"/>
  <c r="H1504" i="13" s="1"/>
  <c r="K1504" i="13"/>
  <c r="F1505" i="13"/>
  <c r="I1505" i="13" s="1"/>
  <c r="G1505" i="13"/>
  <c r="H1505" i="13" s="1"/>
  <c r="K1505" i="13"/>
  <c r="E1506" i="13"/>
  <c r="F1506" i="13"/>
  <c r="I1506" i="13" s="1"/>
  <c r="G1506" i="13"/>
  <c r="H1506" i="13" s="1"/>
  <c r="K1506" i="13"/>
  <c r="E1507" i="13"/>
  <c r="F1507" i="13"/>
  <c r="I1507" i="13" s="1"/>
  <c r="G1507" i="13"/>
  <c r="H1507" i="13" s="1"/>
  <c r="K1507" i="13"/>
  <c r="E1508" i="13"/>
  <c r="F1508" i="13"/>
  <c r="I1508" i="13" s="1"/>
  <c r="G1508" i="13"/>
  <c r="H1508" i="13" s="1"/>
  <c r="K1508" i="13"/>
  <c r="F1509" i="13"/>
  <c r="I1509" i="13" s="1"/>
  <c r="G1509" i="13"/>
  <c r="H1509" i="13" s="1"/>
  <c r="K1509" i="13"/>
  <c r="E1510" i="13"/>
  <c r="F1510" i="13"/>
  <c r="I1510" i="13" s="1"/>
  <c r="G1510" i="13"/>
  <c r="H1510" i="13" s="1"/>
  <c r="K1510" i="13"/>
  <c r="E1511" i="13"/>
  <c r="F1511" i="13"/>
  <c r="I1511" i="13" s="1"/>
  <c r="G1511" i="13"/>
  <c r="H1511" i="13" s="1"/>
  <c r="K1511" i="13"/>
  <c r="E1512" i="13"/>
  <c r="F1512" i="13"/>
  <c r="I1512" i="13" s="1"/>
  <c r="G1512" i="13"/>
  <c r="H1512" i="13" s="1"/>
  <c r="K1512" i="13"/>
  <c r="F1513" i="13"/>
  <c r="I1513" i="13" s="1"/>
  <c r="G1513" i="13"/>
  <c r="H1513" i="13" s="1"/>
  <c r="K1513" i="13"/>
  <c r="E1514" i="13"/>
  <c r="F1514" i="13"/>
  <c r="I1514" i="13" s="1"/>
  <c r="G1514" i="13"/>
  <c r="H1514" i="13" s="1"/>
  <c r="K1514" i="13"/>
  <c r="E1515" i="13"/>
  <c r="F1515" i="13"/>
  <c r="I1515" i="13" s="1"/>
  <c r="G1515" i="13"/>
  <c r="H1515" i="13" s="1"/>
  <c r="K1515" i="13"/>
  <c r="E1516" i="13"/>
  <c r="F1516" i="13"/>
  <c r="I1516" i="13" s="1"/>
  <c r="G1516" i="13"/>
  <c r="H1516" i="13" s="1"/>
  <c r="K1516" i="13"/>
  <c r="E1517" i="13"/>
  <c r="F1517" i="13"/>
  <c r="I1517" i="13" s="1"/>
  <c r="G1517" i="13"/>
  <c r="H1517" i="13" s="1"/>
  <c r="K1517" i="13"/>
  <c r="E1518" i="13"/>
  <c r="F1518" i="13"/>
  <c r="I1518" i="13" s="1"/>
  <c r="G1518" i="13"/>
  <c r="H1518" i="13" s="1"/>
  <c r="K1518" i="13"/>
  <c r="E1519" i="13"/>
  <c r="F1519" i="13"/>
  <c r="I1519" i="13" s="1"/>
  <c r="G1519" i="13"/>
  <c r="H1519" i="13" s="1"/>
  <c r="K1519" i="13"/>
  <c r="E1520" i="13"/>
  <c r="F1520" i="13"/>
  <c r="I1520" i="13" s="1"/>
  <c r="G1520" i="13"/>
  <c r="H1520" i="13" s="1"/>
  <c r="K1520" i="13"/>
  <c r="E1521" i="13"/>
  <c r="F1521" i="13"/>
  <c r="I1521" i="13" s="1"/>
  <c r="G1521" i="13"/>
  <c r="H1521" i="13" s="1"/>
  <c r="K1521" i="13"/>
  <c r="E1522" i="13"/>
  <c r="F1522" i="13"/>
  <c r="I1522" i="13" s="1"/>
  <c r="G1522" i="13"/>
  <c r="H1522" i="13" s="1"/>
  <c r="K1522" i="13"/>
  <c r="E1523" i="13"/>
  <c r="F1523" i="13"/>
  <c r="I1523" i="13" s="1"/>
  <c r="G1523" i="13"/>
  <c r="H1523" i="13" s="1"/>
  <c r="K1523" i="13"/>
  <c r="F1524" i="13"/>
  <c r="I1524" i="13" s="1"/>
  <c r="G1524" i="13"/>
  <c r="H1524" i="13" s="1"/>
  <c r="K1524" i="13"/>
  <c r="E1525" i="13"/>
  <c r="F1525" i="13"/>
  <c r="I1525" i="13" s="1"/>
  <c r="G1525" i="13"/>
  <c r="H1525" i="13" s="1"/>
  <c r="K1525" i="13"/>
  <c r="E1526" i="13"/>
  <c r="F1526" i="13"/>
  <c r="I1526" i="13" s="1"/>
  <c r="G1526" i="13"/>
  <c r="H1526" i="13" s="1"/>
  <c r="K1526" i="13"/>
  <c r="E1527" i="13"/>
  <c r="F1527" i="13"/>
  <c r="I1527" i="13" s="1"/>
  <c r="G1527" i="13"/>
  <c r="H1527" i="13" s="1"/>
  <c r="K1527" i="13"/>
  <c r="E1528" i="13"/>
  <c r="F1528" i="13"/>
  <c r="I1528" i="13" s="1"/>
  <c r="G1528" i="13"/>
  <c r="H1528" i="13" s="1"/>
  <c r="K1528" i="13"/>
  <c r="E1529" i="13"/>
  <c r="F1529" i="13"/>
  <c r="I1529" i="13" s="1"/>
  <c r="G1529" i="13"/>
  <c r="H1529" i="13" s="1"/>
  <c r="K1529" i="13"/>
  <c r="E1530" i="13"/>
  <c r="F1530" i="13"/>
  <c r="I1530" i="13" s="1"/>
  <c r="G1530" i="13"/>
  <c r="H1530" i="13" s="1"/>
  <c r="K1530" i="13"/>
  <c r="E1531" i="13"/>
  <c r="F1531" i="13"/>
  <c r="I1531" i="13" s="1"/>
  <c r="G1531" i="13"/>
  <c r="H1531" i="13" s="1"/>
  <c r="K1531" i="13"/>
  <c r="E1532" i="13"/>
  <c r="F1532" i="13"/>
  <c r="I1532" i="13" s="1"/>
  <c r="G1532" i="13"/>
  <c r="H1532" i="13" s="1"/>
  <c r="K1532" i="13"/>
  <c r="F1533" i="13"/>
  <c r="I1533" i="13" s="1"/>
  <c r="G1533" i="13"/>
  <c r="H1533" i="13" s="1"/>
  <c r="K1533" i="13"/>
  <c r="F1534" i="13"/>
  <c r="I1534" i="13" s="1"/>
  <c r="G1534" i="13"/>
  <c r="H1534" i="13" s="1"/>
  <c r="K1534" i="13"/>
  <c r="F1535" i="13"/>
  <c r="I1535" i="13" s="1"/>
  <c r="G1535" i="13"/>
  <c r="H1535" i="13" s="1"/>
  <c r="K1535" i="13"/>
  <c r="F1536" i="13"/>
  <c r="I1536" i="13" s="1"/>
  <c r="G1536" i="13"/>
  <c r="H1536" i="13" s="1"/>
  <c r="K1536" i="13"/>
  <c r="E1537" i="13"/>
  <c r="F1537" i="13"/>
  <c r="I1537" i="13" s="1"/>
  <c r="G1537" i="13"/>
  <c r="H1537" i="13" s="1"/>
  <c r="K1537" i="13"/>
  <c r="E1538" i="13"/>
  <c r="F1538" i="13"/>
  <c r="I1538" i="13" s="1"/>
  <c r="G1538" i="13"/>
  <c r="H1538" i="13" s="1"/>
  <c r="K1538" i="13"/>
  <c r="E1539" i="13"/>
  <c r="F1539" i="13"/>
  <c r="I1539" i="13" s="1"/>
  <c r="G1539" i="13"/>
  <c r="H1539" i="13" s="1"/>
  <c r="K1539" i="13"/>
  <c r="E1540" i="13"/>
  <c r="F1540" i="13"/>
  <c r="I1540" i="13" s="1"/>
  <c r="G1540" i="13"/>
  <c r="H1540" i="13" s="1"/>
  <c r="K1540" i="13"/>
  <c r="E1541" i="13"/>
  <c r="F1541" i="13"/>
  <c r="I1541" i="13" s="1"/>
  <c r="G1541" i="13"/>
  <c r="H1541" i="13" s="1"/>
  <c r="K1541" i="13"/>
  <c r="E1542" i="13"/>
  <c r="F1542" i="13"/>
  <c r="I1542" i="13" s="1"/>
  <c r="G1542" i="13"/>
  <c r="H1542" i="13" s="1"/>
  <c r="K1542" i="13"/>
  <c r="E1543" i="13"/>
  <c r="F1543" i="13"/>
  <c r="I1543" i="13" s="1"/>
  <c r="G1543" i="13"/>
  <c r="H1543" i="13" s="1"/>
  <c r="K1543" i="13"/>
  <c r="E1544" i="13"/>
  <c r="F1544" i="13"/>
  <c r="I1544" i="13" s="1"/>
  <c r="G1544" i="13"/>
  <c r="H1544" i="13" s="1"/>
  <c r="K1544" i="13"/>
  <c r="E1545" i="13"/>
  <c r="F1545" i="13"/>
  <c r="I1545" i="13" s="1"/>
  <c r="G1545" i="13"/>
  <c r="H1545" i="13" s="1"/>
  <c r="K1545" i="13"/>
  <c r="E1546" i="13"/>
  <c r="F1546" i="13"/>
  <c r="I1546" i="13" s="1"/>
  <c r="G1546" i="13"/>
  <c r="H1546" i="13" s="1"/>
  <c r="K1546" i="13"/>
  <c r="E1547" i="13"/>
  <c r="F1547" i="13"/>
  <c r="I1547" i="13" s="1"/>
  <c r="G1547" i="13"/>
  <c r="H1547" i="13" s="1"/>
  <c r="K1547" i="13"/>
  <c r="E1548" i="13"/>
  <c r="F1548" i="13"/>
  <c r="I1548" i="13" s="1"/>
  <c r="G1548" i="13"/>
  <c r="H1548" i="13" s="1"/>
  <c r="K1548" i="13"/>
  <c r="E1549" i="13"/>
  <c r="F1549" i="13"/>
  <c r="I1549" i="13" s="1"/>
  <c r="G1549" i="13"/>
  <c r="H1549" i="13" s="1"/>
  <c r="K1549" i="13"/>
  <c r="E1550" i="13"/>
  <c r="F1550" i="13"/>
  <c r="I1550" i="13" s="1"/>
  <c r="G1550" i="13"/>
  <c r="H1550" i="13" s="1"/>
  <c r="K1550" i="13"/>
  <c r="E1551" i="13"/>
  <c r="F1551" i="13"/>
  <c r="I1551" i="13" s="1"/>
  <c r="G1551" i="13"/>
  <c r="H1551" i="13" s="1"/>
  <c r="K1551" i="13"/>
  <c r="E1552" i="13"/>
  <c r="F1552" i="13"/>
  <c r="I1552" i="13" s="1"/>
  <c r="G1552" i="13"/>
  <c r="H1552" i="13" s="1"/>
  <c r="K1552" i="13"/>
  <c r="E1553" i="13"/>
  <c r="F1553" i="13"/>
  <c r="I1553" i="13" s="1"/>
  <c r="G1553" i="13"/>
  <c r="H1553" i="13" s="1"/>
  <c r="K1553" i="13"/>
  <c r="E1554" i="13"/>
  <c r="F1554" i="13"/>
  <c r="I1554" i="13" s="1"/>
  <c r="G1554" i="13"/>
  <c r="H1554" i="13" s="1"/>
  <c r="K1554" i="13"/>
  <c r="E1555" i="13"/>
  <c r="F1555" i="13"/>
  <c r="I1555" i="13" s="1"/>
  <c r="G1555" i="13"/>
  <c r="H1555" i="13" s="1"/>
  <c r="K1555" i="13"/>
  <c r="F1556" i="13"/>
  <c r="I1556" i="13" s="1"/>
  <c r="G1556" i="13"/>
  <c r="H1556" i="13" s="1"/>
  <c r="K1556" i="13"/>
  <c r="F1557" i="13"/>
  <c r="I1557" i="13" s="1"/>
  <c r="G1557" i="13"/>
  <c r="H1557" i="13" s="1"/>
  <c r="K1557" i="13"/>
  <c r="F1558" i="13"/>
  <c r="I1558" i="13" s="1"/>
  <c r="G1558" i="13"/>
  <c r="H1558" i="13" s="1"/>
  <c r="K1558" i="13"/>
  <c r="F1559" i="13"/>
  <c r="I1559" i="13" s="1"/>
  <c r="G1559" i="13"/>
  <c r="H1559" i="13" s="1"/>
  <c r="K1559" i="13"/>
  <c r="E1560" i="13"/>
  <c r="F1560" i="13"/>
  <c r="I1560" i="13" s="1"/>
  <c r="G1560" i="13"/>
  <c r="H1560" i="13" s="1"/>
  <c r="K1560" i="13"/>
  <c r="F1561" i="13"/>
  <c r="I1561" i="13" s="1"/>
  <c r="G1561" i="13"/>
  <c r="H1561" i="13" s="1"/>
  <c r="K1561" i="13"/>
  <c r="E1562" i="13"/>
  <c r="F1562" i="13"/>
  <c r="I1562" i="13" s="1"/>
  <c r="G1562" i="13"/>
  <c r="H1562" i="13" s="1"/>
  <c r="K1562" i="13"/>
  <c r="E1563" i="13"/>
  <c r="F1563" i="13"/>
  <c r="I1563" i="13" s="1"/>
  <c r="G1563" i="13"/>
  <c r="H1563" i="13" s="1"/>
  <c r="K1563" i="13"/>
  <c r="E1564" i="13"/>
  <c r="F1564" i="13"/>
  <c r="I1564" i="13" s="1"/>
  <c r="G1564" i="13"/>
  <c r="H1564" i="13" s="1"/>
  <c r="K1564" i="13"/>
  <c r="E1565" i="13"/>
  <c r="F1565" i="13"/>
  <c r="I1565" i="13" s="1"/>
  <c r="G1565" i="13"/>
  <c r="H1565" i="13" s="1"/>
  <c r="K1565" i="13"/>
  <c r="E1566" i="13"/>
  <c r="F1566" i="13"/>
  <c r="I1566" i="13" s="1"/>
  <c r="G1566" i="13"/>
  <c r="H1566" i="13" s="1"/>
  <c r="K1566" i="13"/>
  <c r="E1567" i="13"/>
  <c r="F1567" i="13"/>
  <c r="I1567" i="13" s="1"/>
  <c r="G1567" i="13"/>
  <c r="H1567" i="13" s="1"/>
  <c r="K1567" i="13"/>
  <c r="F1568" i="13"/>
  <c r="I1568" i="13" s="1"/>
  <c r="G1568" i="13"/>
  <c r="H1568" i="13" s="1"/>
  <c r="K1568" i="13"/>
  <c r="E1569" i="13"/>
  <c r="F1569" i="13"/>
  <c r="I1569" i="13" s="1"/>
  <c r="G1569" i="13"/>
  <c r="H1569" i="13" s="1"/>
  <c r="K1569" i="13"/>
  <c r="E1570" i="13"/>
  <c r="F1570" i="13"/>
  <c r="I1570" i="13" s="1"/>
  <c r="G1570" i="13"/>
  <c r="H1570" i="13" s="1"/>
  <c r="K1570" i="13"/>
  <c r="E1571" i="13"/>
  <c r="F1571" i="13"/>
  <c r="I1571" i="13" s="1"/>
  <c r="G1571" i="13"/>
  <c r="H1571" i="13" s="1"/>
  <c r="K1571" i="13"/>
  <c r="E1572" i="13"/>
  <c r="F1572" i="13"/>
  <c r="I1572" i="13" s="1"/>
  <c r="G1572" i="13"/>
  <c r="H1572" i="13" s="1"/>
  <c r="K1572" i="13"/>
  <c r="E1573" i="13"/>
  <c r="F1573" i="13"/>
  <c r="I1573" i="13" s="1"/>
  <c r="G1573" i="13"/>
  <c r="H1573" i="13" s="1"/>
  <c r="K1573" i="13"/>
  <c r="E1574" i="13"/>
  <c r="F1574" i="13"/>
  <c r="I1574" i="13" s="1"/>
  <c r="G1574" i="13"/>
  <c r="H1574" i="13" s="1"/>
  <c r="K1574" i="13"/>
  <c r="E1575" i="13"/>
  <c r="F1575" i="13"/>
  <c r="I1575" i="13" s="1"/>
  <c r="G1575" i="13"/>
  <c r="H1575" i="13" s="1"/>
  <c r="K1575" i="13"/>
  <c r="F1576" i="13"/>
  <c r="I1576" i="13" s="1"/>
  <c r="G1576" i="13"/>
  <c r="H1576" i="13" s="1"/>
  <c r="K1576" i="13"/>
  <c r="E1577" i="13"/>
  <c r="F1577" i="13"/>
  <c r="I1577" i="13" s="1"/>
  <c r="G1577" i="13"/>
  <c r="H1577" i="13" s="1"/>
  <c r="K1577" i="13"/>
  <c r="E1578" i="13"/>
  <c r="F1578" i="13"/>
  <c r="I1578" i="13" s="1"/>
  <c r="G1578" i="13"/>
  <c r="H1578" i="13" s="1"/>
  <c r="K1578" i="13"/>
  <c r="E1579" i="13"/>
  <c r="F1579" i="13"/>
  <c r="I1579" i="13" s="1"/>
  <c r="G1579" i="13"/>
  <c r="H1579" i="13" s="1"/>
  <c r="K1579" i="13"/>
  <c r="E1580" i="13"/>
  <c r="F1580" i="13"/>
  <c r="I1580" i="13" s="1"/>
  <c r="G1580" i="13"/>
  <c r="H1580" i="13" s="1"/>
  <c r="K1580" i="13"/>
  <c r="E1581" i="13"/>
  <c r="F1581" i="13"/>
  <c r="I1581" i="13" s="1"/>
  <c r="G1581" i="13"/>
  <c r="H1581" i="13" s="1"/>
  <c r="K1581" i="13"/>
  <c r="E1582" i="13"/>
  <c r="F1582" i="13"/>
  <c r="I1582" i="13" s="1"/>
  <c r="G1582" i="13"/>
  <c r="H1582" i="13" s="1"/>
  <c r="K1582" i="13"/>
  <c r="E1583" i="13"/>
  <c r="F1583" i="13"/>
  <c r="I1583" i="13" s="1"/>
  <c r="G1583" i="13"/>
  <c r="H1583" i="13" s="1"/>
  <c r="K1583" i="13"/>
  <c r="F1584" i="13"/>
  <c r="I1584" i="13" s="1"/>
  <c r="G1584" i="13"/>
  <c r="H1584" i="13" s="1"/>
  <c r="K1584" i="13"/>
  <c r="E1585" i="13"/>
  <c r="F1585" i="13"/>
  <c r="I1585" i="13" s="1"/>
  <c r="G1585" i="13"/>
  <c r="H1585" i="13" s="1"/>
  <c r="K1585" i="13"/>
  <c r="E1586" i="13"/>
  <c r="F1586" i="13"/>
  <c r="I1586" i="13" s="1"/>
  <c r="G1586" i="13"/>
  <c r="H1586" i="13" s="1"/>
  <c r="K1586" i="13"/>
  <c r="E1587" i="13"/>
  <c r="F1587" i="13"/>
  <c r="I1587" i="13" s="1"/>
  <c r="G1587" i="13"/>
  <c r="H1587" i="13" s="1"/>
  <c r="K1587" i="13"/>
  <c r="E1588" i="13"/>
  <c r="F1588" i="13"/>
  <c r="I1588" i="13" s="1"/>
  <c r="G1588" i="13"/>
  <c r="H1588" i="13" s="1"/>
  <c r="K1588" i="13"/>
  <c r="E1589" i="13"/>
  <c r="F1589" i="13"/>
  <c r="I1589" i="13" s="1"/>
  <c r="G1589" i="13"/>
  <c r="H1589" i="13" s="1"/>
  <c r="K1589" i="13"/>
  <c r="E1590" i="13"/>
  <c r="F1590" i="13"/>
  <c r="I1590" i="13" s="1"/>
  <c r="G1590" i="13"/>
  <c r="H1590" i="13" s="1"/>
  <c r="K1590" i="13"/>
  <c r="E1591" i="13"/>
  <c r="F1591" i="13"/>
  <c r="I1591" i="13" s="1"/>
  <c r="G1591" i="13"/>
  <c r="H1591" i="13" s="1"/>
  <c r="K1591" i="13"/>
  <c r="F1592" i="13"/>
  <c r="I1592" i="13" s="1"/>
  <c r="G1592" i="13"/>
  <c r="H1592" i="13" s="1"/>
  <c r="K1592" i="13"/>
  <c r="E1593" i="13"/>
  <c r="F1593" i="13"/>
  <c r="I1593" i="13" s="1"/>
  <c r="G1593" i="13"/>
  <c r="H1593" i="13" s="1"/>
  <c r="K1593" i="13"/>
  <c r="E1594" i="13"/>
  <c r="F1594" i="13"/>
  <c r="I1594" i="13" s="1"/>
  <c r="G1594" i="13"/>
  <c r="H1594" i="13" s="1"/>
  <c r="K1594" i="13"/>
  <c r="E1595" i="13"/>
  <c r="F1595" i="13"/>
  <c r="I1595" i="13" s="1"/>
  <c r="G1595" i="13"/>
  <c r="H1595" i="13" s="1"/>
  <c r="K1595" i="13"/>
  <c r="E1596" i="13"/>
  <c r="F1596" i="13"/>
  <c r="I1596" i="13" s="1"/>
  <c r="G1596" i="13"/>
  <c r="H1596" i="13" s="1"/>
  <c r="K1596" i="13"/>
  <c r="E1597" i="13"/>
  <c r="F1597" i="13"/>
  <c r="I1597" i="13" s="1"/>
  <c r="G1597" i="13"/>
  <c r="H1597" i="13" s="1"/>
  <c r="K1597" i="13"/>
  <c r="E1598" i="13"/>
  <c r="F1598" i="13"/>
  <c r="I1598" i="13" s="1"/>
  <c r="G1598" i="13"/>
  <c r="H1598" i="13" s="1"/>
  <c r="K1598" i="13"/>
  <c r="E1599" i="13"/>
  <c r="F1599" i="13"/>
  <c r="I1599" i="13" s="1"/>
  <c r="G1599" i="13"/>
  <c r="H1599" i="13" s="1"/>
  <c r="K1599" i="13"/>
  <c r="F1600" i="13"/>
  <c r="I1600" i="13" s="1"/>
  <c r="G1600" i="13"/>
  <c r="H1600" i="13" s="1"/>
  <c r="K1600" i="13"/>
  <c r="E1601" i="13"/>
  <c r="F1601" i="13"/>
  <c r="I1601" i="13" s="1"/>
  <c r="G1601" i="13"/>
  <c r="H1601" i="13" s="1"/>
  <c r="K1601" i="13"/>
  <c r="E1602" i="13"/>
  <c r="F1602" i="13"/>
  <c r="I1602" i="13" s="1"/>
  <c r="G1602" i="13"/>
  <c r="H1602" i="13" s="1"/>
  <c r="K1602" i="13"/>
  <c r="E1603" i="13"/>
  <c r="F1603" i="13"/>
  <c r="I1603" i="13" s="1"/>
  <c r="G1603" i="13"/>
  <c r="H1603" i="13" s="1"/>
  <c r="K1603" i="13"/>
  <c r="E1604" i="13"/>
  <c r="F1604" i="13"/>
  <c r="I1604" i="13" s="1"/>
  <c r="G1604" i="13"/>
  <c r="H1604" i="13" s="1"/>
  <c r="K1604" i="13"/>
  <c r="E1605" i="13"/>
  <c r="F1605" i="13"/>
  <c r="I1605" i="13" s="1"/>
  <c r="G1605" i="13"/>
  <c r="H1605" i="13" s="1"/>
  <c r="K1605" i="13"/>
  <c r="E1606" i="13"/>
  <c r="F1606" i="13"/>
  <c r="I1606" i="13" s="1"/>
  <c r="G1606" i="13"/>
  <c r="H1606" i="13" s="1"/>
  <c r="K1606" i="13"/>
  <c r="E1607" i="13"/>
  <c r="F1607" i="13"/>
  <c r="I1607" i="13" s="1"/>
  <c r="G1607" i="13"/>
  <c r="H1607" i="13" s="1"/>
  <c r="K1607" i="13"/>
  <c r="F1608" i="13"/>
  <c r="I1608" i="13" s="1"/>
  <c r="G1608" i="13"/>
  <c r="H1608" i="13" s="1"/>
  <c r="K1608" i="13"/>
  <c r="E1609" i="13"/>
  <c r="F1609" i="13"/>
  <c r="I1609" i="13" s="1"/>
  <c r="G1609" i="13"/>
  <c r="H1609" i="13" s="1"/>
  <c r="K1609" i="13"/>
  <c r="E1610" i="13"/>
  <c r="F1610" i="13"/>
  <c r="I1610" i="13" s="1"/>
  <c r="G1610" i="13"/>
  <c r="H1610" i="13" s="1"/>
  <c r="K1610" i="13"/>
  <c r="E1611" i="13"/>
  <c r="F1611" i="13"/>
  <c r="I1611" i="13" s="1"/>
  <c r="G1611" i="13"/>
  <c r="H1611" i="13" s="1"/>
  <c r="K1611" i="13"/>
  <c r="E1612" i="13"/>
  <c r="F1612" i="13"/>
  <c r="I1612" i="13" s="1"/>
  <c r="G1612" i="13"/>
  <c r="H1612" i="13" s="1"/>
  <c r="K1612" i="13"/>
  <c r="E1613" i="13"/>
  <c r="F1613" i="13"/>
  <c r="I1613" i="13" s="1"/>
  <c r="G1613" i="13"/>
  <c r="H1613" i="13" s="1"/>
  <c r="K1613" i="13"/>
  <c r="E1614" i="13"/>
  <c r="F1614" i="13"/>
  <c r="I1614" i="13" s="1"/>
  <c r="G1614" i="13"/>
  <c r="H1614" i="13" s="1"/>
  <c r="K1614" i="13"/>
  <c r="E1615" i="13"/>
  <c r="F1615" i="13"/>
  <c r="I1615" i="13" s="1"/>
  <c r="G1615" i="13"/>
  <c r="H1615" i="13" s="1"/>
  <c r="K1615" i="13"/>
  <c r="F1616" i="13"/>
  <c r="I1616" i="13" s="1"/>
  <c r="G1616" i="13"/>
  <c r="H1616" i="13" s="1"/>
  <c r="K1616" i="13"/>
  <c r="E1617" i="13"/>
  <c r="F1617" i="13"/>
  <c r="I1617" i="13" s="1"/>
  <c r="G1617" i="13"/>
  <c r="H1617" i="13" s="1"/>
  <c r="K1617" i="13"/>
  <c r="E1618" i="13"/>
  <c r="F1618" i="13"/>
  <c r="I1618" i="13" s="1"/>
  <c r="G1618" i="13"/>
  <c r="H1618" i="13" s="1"/>
  <c r="K1618" i="13"/>
  <c r="E1619" i="13"/>
  <c r="F1619" i="13"/>
  <c r="I1619" i="13" s="1"/>
  <c r="G1619" i="13"/>
  <c r="H1619" i="13" s="1"/>
  <c r="K1619" i="13"/>
  <c r="E1620" i="13"/>
  <c r="F1620" i="13"/>
  <c r="I1620" i="13" s="1"/>
  <c r="G1620" i="13"/>
  <c r="H1620" i="13" s="1"/>
  <c r="K1620" i="13"/>
  <c r="E1621" i="13"/>
  <c r="F1621" i="13"/>
  <c r="I1621" i="13" s="1"/>
  <c r="G1621" i="13"/>
  <c r="H1621" i="13" s="1"/>
  <c r="K1621" i="13"/>
  <c r="E1622" i="13"/>
  <c r="F1622" i="13"/>
  <c r="I1622" i="13" s="1"/>
  <c r="G1622" i="13"/>
  <c r="H1622" i="13" s="1"/>
  <c r="K1622" i="13"/>
  <c r="E1623" i="13"/>
  <c r="F1623" i="13"/>
  <c r="I1623" i="13" s="1"/>
  <c r="G1623" i="13"/>
  <c r="H1623" i="13" s="1"/>
  <c r="K1623" i="13"/>
  <c r="F1624" i="13"/>
  <c r="I1624" i="13" s="1"/>
  <c r="G1624" i="13"/>
  <c r="H1624" i="13" s="1"/>
  <c r="K1624" i="13"/>
  <c r="E1625" i="13"/>
  <c r="F1625" i="13"/>
  <c r="I1625" i="13" s="1"/>
  <c r="G1625" i="13"/>
  <c r="H1625" i="13" s="1"/>
  <c r="K1625" i="13"/>
  <c r="E1626" i="13"/>
  <c r="F1626" i="13"/>
  <c r="I1626" i="13" s="1"/>
  <c r="G1626" i="13"/>
  <c r="H1626" i="13" s="1"/>
  <c r="K1626" i="13"/>
  <c r="E1627" i="13"/>
  <c r="F1627" i="13"/>
  <c r="I1627" i="13" s="1"/>
  <c r="G1627" i="13"/>
  <c r="H1627" i="13" s="1"/>
  <c r="K1627" i="13"/>
  <c r="E1628" i="13"/>
  <c r="F1628" i="13"/>
  <c r="I1628" i="13" s="1"/>
  <c r="G1628" i="13"/>
  <c r="H1628" i="13" s="1"/>
  <c r="K1628" i="13"/>
  <c r="E1629" i="13"/>
  <c r="F1629" i="13"/>
  <c r="I1629" i="13" s="1"/>
  <c r="G1629" i="13"/>
  <c r="H1629" i="13" s="1"/>
  <c r="K1629" i="13"/>
  <c r="E1630" i="13"/>
  <c r="F1630" i="13"/>
  <c r="I1630" i="13" s="1"/>
  <c r="G1630" i="13"/>
  <c r="H1630" i="13" s="1"/>
  <c r="K1630" i="13"/>
  <c r="E1631" i="13"/>
  <c r="F1631" i="13"/>
  <c r="I1631" i="13" s="1"/>
  <c r="G1631" i="13"/>
  <c r="H1631" i="13" s="1"/>
  <c r="K1631" i="13"/>
  <c r="F1632" i="13"/>
  <c r="I1632" i="13" s="1"/>
  <c r="G1632" i="13"/>
  <c r="H1632" i="13" s="1"/>
  <c r="K1632" i="13"/>
  <c r="E1633" i="13"/>
  <c r="F1633" i="13"/>
  <c r="I1633" i="13" s="1"/>
  <c r="G1633" i="13"/>
  <c r="H1633" i="13" s="1"/>
  <c r="K1633" i="13"/>
  <c r="E1634" i="13"/>
  <c r="F1634" i="13"/>
  <c r="I1634" i="13" s="1"/>
  <c r="G1634" i="13"/>
  <c r="H1634" i="13" s="1"/>
  <c r="K1634" i="13"/>
  <c r="E1635" i="13"/>
  <c r="F1635" i="13"/>
  <c r="I1635" i="13" s="1"/>
  <c r="G1635" i="13"/>
  <c r="H1635" i="13" s="1"/>
  <c r="K1635" i="13"/>
  <c r="E1636" i="13"/>
  <c r="F1636" i="13"/>
  <c r="I1636" i="13" s="1"/>
  <c r="G1636" i="13"/>
  <c r="H1636" i="13" s="1"/>
  <c r="K1636" i="13"/>
  <c r="E1637" i="13"/>
  <c r="F1637" i="13"/>
  <c r="I1637" i="13" s="1"/>
  <c r="G1637" i="13"/>
  <c r="H1637" i="13" s="1"/>
  <c r="K1637" i="13"/>
  <c r="E1638" i="13"/>
  <c r="F1638" i="13"/>
  <c r="I1638" i="13" s="1"/>
  <c r="G1638" i="13"/>
  <c r="H1638" i="13" s="1"/>
  <c r="K1638" i="13"/>
  <c r="E1639" i="13"/>
  <c r="F1639" i="13"/>
  <c r="I1639" i="13" s="1"/>
  <c r="G1639" i="13"/>
  <c r="H1639" i="13" s="1"/>
  <c r="K1639" i="13"/>
  <c r="F1640" i="13"/>
  <c r="I1640" i="13" s="1"/>
  <c r="G1640" i="13"/>
  <c r="H1640" i="13" s="1"/>
  <c r="K1640" i="13"/>
  <c r="E1641" i="13"/>
  <c r="F1641" i="13"/>
  <c r="I1641" i="13" s="1"/>
  <c r="G1641" i="13"/>
  <c r="H1641" i="13" s="1"/>
  <c r="K1641" i="13"/>
  <c r="E1642" i="13"/>
  <c r="F1642" i="13"/>
  <c r="I1642" i="13" s="1"/>
  <c r="G1642" i="13"/>
  <c r="H1642" i="13" s="1"/>
  <c r="K1642" i="13"/>
  <c r="E1643" i="13"/>
  <c r="F1643" i="13"/>
  <c r="I1643" i="13" s="1"/>
  <c r="G1643" i="13"/>
  <c r="H1643" i="13" s="1"/>
  <c r="K1643" i="13"/>
  <c r="E1644" i="13"/>
  <c r="F1644" i="13"/>
  <c r="I1644" i="13" s="1"/>
  <c r="G1644" i="13"/>
  <c r="H1644" i="13" s="1"/>
  <c r="K1644" i="13"/>
  <c r="E1645" i="13"/>
  <c r="F1645" i="13"/>
  <c r="I1645" i="13" s="1"/>
  <c r="G1645" i="13"/>
  <c r="H1645" i="13" s="1"/>
  <c r="K1645" i="13"/>
  <c r="E1646" i="13"/>
  <c r="F1646" i="13"/>
  <c r="I1646" i="13" s="1"/>
  <c r="G1646" i="13"/>
  <c r="H1646" i="13" s="1"/>
  <c r="K1646" i="13"/>
  <c r="S30" i="13"/>
  <c r="S31" i="13"/>
  <c r="S32" i="13"/>
  <c r="S37" i="13"/>
  <c r="S38" i="13"/>
  <c r="S41" i="13"/>
  <c r="S44" i="13"/>
  <c r="S49" i="13"/>
  <c r="S51" i="13"/>
  <c r="S52" i="13"/>
  <c r="S54" i="13"/>
  <c r="S61" i="13"/>
  <c r="S63" i="13"/>
  <c r="S64" i="13"/>
  <c r="S66" i="13"/>
  <c r="S67" i="13"/>
  <c r="S74" i="13"/>
  <c r="S75" i="13"/>
  <c r="S76" i="13"/>
  <c r="S77" i="13"/>
  <c r="S78" i="13"/>
  <c r="S79" i="13"/>
  <c r="S81" i="13"/>
  <c r="S82" i="13"/>
  <c r="S83" i="13"/>
  <c r="S84" i="13"/>
  <c r="S85" i="13"/>
  <c r="S86" i="13"/>
  <c r="S87" i="13"/>
  <c r="S88" i="13"/>
  <c r="S89" i="13"/>
  <c r="S90" i="13"/>
  <c r="S91" i="13"/>
  <c r="S92" i="13"/>
  <c r="S93" i="13"/>
  <c r="S94" i="13"/>
  <c r="S95" i="13"/>
  <c r="S96" i="13"/>
  <c r="S97" i="13"/>
  <c r="S98" i="13"/>
  <c r="S99" i="13"/>
  <c r="S105" i="13"/>
  <c r="S106" i="13"/>
  <c r="S107" i="13"/>
  <c r="S108" i="13"/>
  <c r="S109" i="13"/>
  <c r="S110" i="13"/>
  <c r="S111" i="13"/>
  <c r="S112" i="13"/>
  <c r="S118" i="13"/>
  <c r="S119" i="13"/>
  <c r="S121" i="13"/>
  <c r="S122" i="13"/>
  <c r="S123" i="13"/>
  <c r="S124" i="13"/>
  <c r="S125" i="13"/>
  <c r="S126" i="13"/>
  <c r="S130" i="13"/>
  <c r="S132" i="13"/>
  <c r="S136" i="13"/>
  <c r="S139" i="13"/>
  <c r="S140" i="13"/>
  <c r="S141" i="13"/>
  <c r="S144" i="13"/>
  <c r="S148" i="13"/>
  <c r="S149" i="13"/>
  <c r="S152" i="13"/>
  <c r="S155" i="13"/>
  <c r="S156" i="13"/>
  <c r="S158" i="13"/>
  <c r="S159" i="13"/>
  <c r="S164" i="13"/>
  <c r="S168" i="13"/>
  <c r="S169" i="13"/>
  <c r="S170" i="13"/>
  <c r="S171" i="13"/>
  <c r="S172" i="13"/>
  <c r="S173" i="13"/>
  <c r="S174" i="13"/>
  <c r="S175" i="13"/>
  <c r="S176" i="13"/>
  <c r="S177" i="13"/>
  <c r="S178" i="13"/>
  <c r="S179" i="13"/>
  <c r="S180" i="13"/>
  <c r="S201" i="13"/>
  <c r="S202" i="13"/>
  <c r="S203" i="13"/>
  <c r="S204" i="13"/>
  <c r="S205" i="13"/>
  <c r="S208" i="13"/>
  <c r="S209" i="13"/>
  <c r="S210" i="13"/>
  <c r="S212" i="13"/>
  <c r="S216" i="13"/>
  <c r="S217" i="13"/>
  <c r="S219" i="13"/>
  <c r="S220" i="13"/>
  <c r="S223" i="13"/>
  <c r="S224" i="13"/>
  <c r="S225" i="13"/>
  <c r="S229" i="13"/>
  <c r="S230" i="13"/>
  <c r="S231" i="13"/>
  <c r="S232" i="13"/>
  <c r="S233" i="13"/>
  <c r="S234" i="13"/>
  <c r="S235" i="13"/>
  <c r="S236" i="13"/>
  <c r="S237" i="13"/>
  <c r="S239" i="13"/>
  <c r="S240" i="13"/>
  <c r="S243" i="13"/>
  <c r="S244" i="13"/>
  <c r="S245" i="13"/>
  <c r="S246" i="13"/>
  <c r="S251" i="13"/>
  <c r="S252" i="13"/>
  <c r="S253" i="13"/>
  <c r="S254" i="13"/>
  <c r="S255" i="13"/>
  <c r="S256" i="13"/>
  <c r="S257" i="13"/>
  <c r="S258" i="13"/>
  <c r="S259" i="13"/>
  <c r="S260" i="13"/>
  <c r="S261" i="13"/>
  <c r="S264" i="13"/>
  <c r="S267" i="13"/>
  <c r="S269" i="13"/>
  <c r="S270" i="13"/>
  <c r="S271" i="13"/>
  <c r="S272" i="13"/>
  <c r="S274" i="13"/>
  <c r="S276" i="13"/>
  <c r="S278" i="13"/>
  <c r="S281" i="13"/>
  <c r="S283" i="13"/>
  <c r="S284" i="13"/>
  <c r="S285" i="13"/>
  <c r="S286" i="13"/>
  <c r="S287" i="13"/>
  <c r="S288" i="13"/>
  <c r="S290" i="13"/>
  <c r="S292" i="13"/>
  <c r="S293" i="13"/>
  <c r="S295" i="13"/>
  <c r="S296" i="13"/>
  <c r="S297" i="13"/>
  <c r="S298" i="13"/>
  <c r="S299" i="13"/>
  <c r="S300" i="13"/>
  <c r="S301" i="13"/>
  <c r="S302" i="13"/>
  <c r="S303" i="13"/>
  <c r="S307" i="13"/>
  <c r="S311" i="13"/>
  <c r="S312" i="13"/>
  <c r="S313" i="13"/>
  <c r="S314" i="13"/>
  <c r="S315" i="13"/>
  <c r="S324" i="13"/>
  <c r="S325" i="13"/>
  <c r="S326" i="13"/>
  <c r="S328" i="13"/>
  <c r="S329" i="13"/>
  <c r="S332" i="13"/>
  <c r="S333" i="13"/>
  <c r="S334" i="13"/>
  <c r="S335" i="13"/>
  <c r="S336" i="13"/>
  <c r="S337" i="13"/>
  <c r="S338" i="13"/>
  <c r="S339" i="13"/>
  <c r="S340" i="13"/>
  <c r="S341" i="13"/>
  <c r="S342" i="13"/>
  <c r="S343" i="13"/>
  <c r="S347" i="13"/>
  <c r="S350" i="13"/>
  <c r="S352" i="13"/>
  <c r="S353" i="13"/>
  <c r="S358" i="13"/>
  <c r="S360" i="13"/>
  <c r="S364" i="13"/>
  <c r="S365" i="13"/>
  <c r="S366" i="13"/>
  <c r="S367" i="13"/>
  <c r="S375" i="13"/>
  <c r="S376" i="13"/>
  <c r="S380" i="13"/>
  <c r="S383" i="13"/>
  <c r="S384" i="13"/>
  <c r="S385" i="13"/>
  <c r="S386" i="13"/>
  <c r="S387" i="13"/>
  <c r="S391" i="13"/>
  <c r="S392" i="13"/>
  <c r="S396" i="13"/>
  <c r="S397" i="13"/>
  <c r="S399" i="13"/>
  <c r="S400" i="13"/>
  <c r="S401" i="13"/>
  <c r="S408" i="13"/>
  <c r="S409" i="13"/>
  <c r="S414" i="13"/>
  <c r="S417" i="13"/>
  <c r="S423" i="13"/>
  <c r="S424" i="13"/>
  <c r="S425" i="13"/>
  <c r="S426" i="13"/>
  <c r="S427" i="13"/>
  <c r="S428" i="13"/>
  <c r="S429" i="13"/>
  <c r="S430" i="13"/>
  <c r="S431" i="13"/>
  <c r="S432" i="13"/>
  <c r="S433" i="13"/>
  <c r="S434" i="13"/>
  <c r="S435" i="13"/>
  <c r="S436" i="13"/>
  <c r="S437" i="13"/>
  <c r="S438" i="13"/>
  <c r="S439" i="13"/>
  <c r="S440" i="13"/>
  <c r="S442" i="13"/>
  <c r="S443" i="13"/>
  <c r="S444" i="13"/>
  <c r="S447" i="13"/>
  <c r="S448" i="13"/>
  <c r="S449" i="13"/>
  <c r="S456" i="13"/>
  <c r="S459" i="13"/>
  <c r="S460" i="13"/>
  <c r="S461" i="13"/>
  <c r="S463" i="13"/>
  <c r="S464" i="13"/>
  <c r="S466" i="13"/>
  <c r="S467" i="13"/>
  <c r="S468" i="13"/>
  <c r="S469" i="13"/>
  <c r="S470" i="13"/>
  <c r="S471" i="13"/>
  <c r="S472" i="13"/>
  <c r="S473" i="13"/>
  <c r="S474" i="13"/>
  <c r="S475" i="13"/>
  <c r="S476" i="13"/>
  <c r="S477" i="13"/>
  <c r="S478" i="13"/>
  <c r="S491" i="13"/>
  <c r="S492" i="13"/>
  <c r="S493" i="13"/>
  <c r="S495" i="13"/>
  <c r="S497" i="13"/>
  <c r="S500" i="13"/>
  <c r="S503" i="13"/>
  <c r="S505" i="13"/>
  <c r="S506" i="13"/>
  <c r="S507" i="13"/>
  <c r="S510" i="13"/>
  <c r="S511" i="13"/>
  <c r="S512" i="13"/>
  <c r="S513" i="13"/>
  <c r="S514" i="13"/>
  <c r="S515" i="13"/>
  <c r="S516" i="13"/>
  <c r="S518" i="13"/>
  <c r="S526" i="13"/>
  <c r="S527" i="13"/>
  <c r="S528" i="13"/>
  <c r="S529" i="13"/>
  <c r="S532" i="13"/>
  <c r="S534" i="13"/>
  <c r="S537" i="13"/>
  <c r="S538" i="13"/>
  <c r="S541" i="13"/>
  <c r="S542" i="13"/>
  <c r="S543" i="13"/>
  <c r="S544" i="13"/>
  <c r="S556" i="13"/>
  <c r="S557" i="13"/>
  <c r="S558" i="13"/>
  <c r="S559" i="13"/>
  <c r="S560" i="13"/>
  <c r="S561" i="13"/>
  <c r="S562" i="13"/>
  <c r="S563" i="13"/>
  <c r="S570" i="13"/>
  <c r="S571" i="13"/>
  <c r="S572" i="13"/>
  <c r="S573" i="13"/>
  <c r="S574" i="13"/>
  <c r="S575" i="13"/>
  <c r="S576" i="13"/>
  <c r="S577" i="13"/>
  <c r="S578" i="13"/>
  <c r="S579" i="13"/>
  <c r="S580" i="13"/>
  <c r="S581" i="13"/>
  <c r="S584" i="13"/>
  <c r="S585" i="13"/>
  <c r="S586" i="13"/>
  <c r="S587" i="13"/>
  <c r="S591" i="13"/>
  <c r="S593" i="13"/>
  <c r="S594" i="13"/>
  <c r="S595" i="13"/>
  <c r="S596" i="13"/>
  <c r="S603" i="13"/>
  <c r="S608" i="13"/>
  <c r="S611" i="13"/>
  <c r="S612" i="13"/>
  <c r="S616" i="13"/>
  <c r="S618" i="13"/>
  <c r="S621" i="13"/>
  <c r="S622" i="13"/>
  <c r="S623" i="13"/>
  <c r="S624" i="13"/>
  <c r="S625" i="13"/>
  <c r="S626" i="13"/>
  <c r="S627" i="13"/>
  <c r="S628" i="13"/>
  <c r="S631" i="13"/>
  <c r="S638" i="13"/>
  <c r="S639" i="13"/>
  <c r="S640" i="13"/>
  <c r="S641" i="13"/>
  <c r="S642" i="13"/>
  <c r="S643" i="13"/>
  <c r="S644" i="13"/>
  <c r="S650" i="13"/>
  <c r="S658" i="13"/>
  <c r="S659" i="13"/>
  <c r="S660" i="13"/>
  <c r="S669" i="13"/>
  <c r="S670" i="13"/>
  <c r="S671" i="13"/>
  <c r="S672" i="13"/>
  <c r="S673" i="13"/>
  <c r="S674" i="13"/>
  <c r="S675" i="13"/>
  <c r="S676" i="13"/>
  <c r="S677" i="13"/>
  <c r="S678" i="13"/>
  <c r="S679" i="13"/>
  <c r="S680" i="13"/>
  <c r="S681" i="13"/>
  <c r="S682" i="13"/>
  <c r="S683" i="13"/>
  <c r="S684" i="13"/>
  <c r="S685" i="13"/>
  <c r="S686" i="13"/>
  <c r="S687" i="13"/>
  <c r="S688" i="13"/>
  <c r="S689" i="13"/>
  <c r="S690" i="13"/>
  <c r="S691" i="13"/>
  <c r="S692" i="13"/>
  <c r="S693" i="13"/>
  <c r="S694" i="13"/>
  <c r="S695" i="13"/>
  <c r="S696" i="13"/>
  <c r="S697" i="13"/>
  <c r="S698" i="13"/>
  <c r="S699" i="13"/>
  <c r="S700" i="13"/>
  <c r="S701" i="13"/>
  <c r="S702" i="13"/>
  <c r="S703" i="13"/>
  <c r="S704" i="13"/>
  <c r="S705" i="13"/>
  <c r="S706" i="13"/>
  <c r="S707" i="13"/>
  <c r="S708" i="13"/>
  <c r="S709" i="13"/>
  <c r="S710" i="13"/>
  <c r="S711" i="13"/>
  <c r="S712" i="13"/>
  <c r="S713" i="13"/>
  <c r="S714" i="13"/>
  <c r="S715" i="13"/>
  <c r="S716" i="13"/>
  <c r="S717" i="13"/>
  <c r="S718" i="13"/>
  <c r="S719" i="13"/>
  <c r="S720" i="13"/>
  <c r="S721" i="13"/>
  <c r="S722" i="13"/>
  <c r="S723" i="13"/>
  <c r="S724" i="13"/>
  <c r="S725" i="13"/>
  <c r="S726" i="13"/>
  <c r="S727" i="13"/>
  <c r="S728" i="13"/>
  <c r="S729" i="13"/>
  <c r="S730" i="13"/>
  <c r="S731" i="13"/>
  <c r="S732" i="13"/>
  <c r="S733" i="13"/>
  <c r="S734" i="13"/>
  <c r="S735" i="13"/>
  <c r="S736" i="13"/>
  <c r="S737" i="13"/>
  <c r="S738" i="13"/>
  <c r="S739" i="13"/>
  <c r="S740" i="13"/>
  <c r="S741" i="13"/>
  <c r="S742" i="13"/>
  <c r="S743" i="13"/>
  <c r="S744" i="13"/>
  <c r="S745" i="13"/>
  <c r="S746" i="13"/>
  <c r="S747" i="13"/>
  <c r="S748" i="13"/>
  <c r="S749" i="13"/>
  <c r="S750" i="13"/>
  <c r="S751" i="13"/>
  <c r="S752" i="13"/>
  <c r="S753" i="13"/>
  <c r="S754" i="13"/>
  <c r="S755" i="13"/>
  <c r="S756" i="13"/>
  <c r="S757" i="13"/>
  <c r="S758" i="13"/>
  <c r="S759" i="13"/>
  <c r="S760" i="13"/>
  <c r="S761" i="13"/>
  <c r="S762" i="13"/>
  <c r="S763" i="13"/>
  <c r="S764" i="13"/>
  <c r="S765" i="13"/>
  <c r="S766" i="13"/>
  <c r="S767" i="13"/>
  <c r="S768" i="13"/>
  <c r="S769" i="13"/>
  <c r="S770" i="13"/>
  <c r="S771" i="13"/>
  <c r="S772" i="13"/>
  <c r="S773" i="13"/>
  <c r="S774" i="13"/>
  <c r="S775" i="13"/>
  <c r="S776" i="13"/>
  <c r="S777" i="13"/>
  <c r="S778" i="13"/>
  <c r="S779" i="13"/>
  <c r="S780" i="13"/>
  <c r="S781" i="13"/>
  <c r="S782" i="13"/>
  <c r="S783" i="13"/>
  <c r="S784" i="13"/>
  <c r="S785" i="13"/>
  <c r="S786" i="13"/>
  <c r="S787" i="13"/>
  <c r="S788" i="13"/>
  <c r="S789" i="13"/>
  <c r="S790" i="13"/>
  <c r="S791" i="13"/>
  <c r="S792" i="13"/>
  <c r="S793" i="13"/>
  <c r="S794" i="13"/>
  <c r="S795" i="13"/>
  <c r="S796" i="13"/>
  <c r="S797" i="13"/>
  <c r="S798" i="13"/>
  <c r="S799" i="13"/>
  <c r="S800" i="13"/>
  <c r="S801" i="13"/>
  <c r="S802" i="13"/>
  <c r="S803" i="13"/>
  <c r="S804" i="13"/>
  <c r="S805" i="13"/>
  <c r="S806" i="13"/>
  <c r="S807" i="13"/>
  <c r="S808" i="13"/>
  <c r="S809" i="13"/>
  <c r="S810" i="13"/>
  <c r="S811" i="13"/>
  <c r="S812" i="13"/>
  <c r="S813" i="13"/>
  <c r="S814" i="13"/>
  <c r="S815" i="13"/>
  <c r="S816" i="13"/>
  <c r="S817" i="13"/>
  <c r="S818" i="13"/>
  <c r="S819" i="13"/>
  <c r="S820" i="13"/>
  <c r="S821" i="13"/>
  <c r="S822" i="13"/>
  <c r="S823" i="13"/>
  <c r="S824" i="13"/>
  <c r="S825" i="13"/>
  <c r="S826" i="13"/>
  <c r="S827" i="13"/>
  <c r="S828" i="13"/>
  <c r="S829" i="13"/>
  <c r="S830" i="13"/>
  <c r="S831" i="13"/>
  <c r="S832" i="13"/>
  <c r="S833" i="13"/>
  <c r="S834" i="13"/>
  <c r="S835" i="13"/>
  <c r="S836" i="13"/>
  <c r="S837" i="13"/>
  <c r="S838" i="13"/>
  <c r="S839" i="13"/>
  <c r="S840" i="13"/>
  <c r="S841" i="13"/>
  <c r="S842" i="13"/>
  <c r="S843" i="13"/>
  <c r="S844" i="13"/>
  <c r="S845" i="13"/>
  <c r="S846" i="13"/>
  <c r="S847" i="13"/>
  <c r="S848" i="13"/>
  <c r="S849" i="13"/>
  <c r="S850" i="13"/>
  <c r="S851" i="13"/>
  <c r="S852" i="13"/>
  <c r="S853" i="13"/>
  <c r="S854" i="13"/>
  <c r="S855" i="13"/>
  <c r="S856" i="13"/>
  <c r="S857" i="13"/>
  <c r="S858" i="13"/>
  <c r="S859" i="13"/>
  <c r="S860" i="13"/>
  <c r="S861" i="13"/>
  <c r="S862" i="13"/>
  <c r="S863" i="13"/>
  <c r="S864" i="13"/>
  <c r="S865" i="13"/>
  <c r="S866" i="13"/>
  <c r="S867" i="13"/>
  <c r="S868" i="13"/>
  <c r="S869" i="13"/>
  <c r="S870" i="13"/>
  <c r="S871" i="13"/>
  <c r="S872" i="13"/>
  <c r="S873" i="13"/>
  <c r="S874" i="13"/>
  <c r="S875" i="13"/>
  <c r="S876" i="13"/>
  <c r="S877" i="13"/>
  <c r="S878" i="13"/>
  <c r="S879" i="13"/>
  <c r="S880" i="13"/>
  <c r="S881" i="13"/>
  <c r="S882" i="13"/>
  <c r="S883" i="13"/>
  <c r="S884" i="13"/>
  <c r="S885" i="13"/>
  <c r="S886" i="13"/>
  <c r="S887" i="13"/>
  <c r="S888" i="13"/>
  <c r="S889" i="13"/>
  <c r="S890" i="13"/>
  <c r="S891" i="13"/>
  <c r="S892" i="13"/>
  <c r="S893" i="13"/>
  <c r="S894" i="13"/>
  <c r="S895" i="13"/>
  <c r="S896" i="13"/>
  <c r="S897" i="13"/>
  <c r="S898" i="13"/>
  <c r="S899" i="13"/>
  <c r="S900" i="13"/>
  <c r="S901" i="13"/>
  <c r="S902" i="13"/>
  <c r="S903" i="13"/>
  <c r="S904" i="13"/>
  <c r="S905" i="13"/>
  <c r="S906" i="13"/>
  <c r="S907" i="13"/>
  <c r="S908" i="13"/>
  <c r="S909" i="13"/>
  <c r="S910" i="13"/>
  <c r="S911" i="13"/>
  <c r="S912" i="13"/>
  <c r="S913" i="13"/>
  <c r="S914" i="13"/>
  <c r="S915" i="13"/>
  <c r="S916" i="13"/>
  <c r="S917" i="13"/>
  <c r="S918" i="13"/>
  <c r="S919" i="13"/>
  <c r="S920" i="13"/>
  <c r="S921" i="13"/>
  <c r="S922" i="13"/>
  <c r="S923" i="13"/>
  <c r="S924" i="13"/>
  <c r="S925" i="13"/>
  <c r="S926" i="13"/>
  <c r="S927" i="13"/>
  <c r="S928" i="13"/>
  <c r="S929" i="13"/>
  <c r="S930" i="13"/>
  <c r="S931" i="13"/>
  <c r="S932" i="13"/>
  <c r="S933" i="13"/>
  <c r="S934" i="13"/>
  <c r="S935" i="13"/>
  <c r="S936" i="13"/>
  <c r="S937" i="13"/>
  <c r="S938" i="13"/>
  <c r="S939" i="13"/>
  <c r="S940" i="13"/>
  <c r="S941" i="13"/>
  <c r="S942" i="13"/>
  <c r="S943" i="13"/>
  <c r="S944" i="13"/>
  <c r="S945" i="13"/>
  <c r="S946" i="13"/>
  <c r="S947" i="13"/>
  <c r="S948" i="13"/>
  <c r="S949" i="13"/>
  <c r="S950" i="13"/>
  <c r="S951" i="13"/>
  <c r="S952" i="13"/>
  <c r="S953" i="13"/>
  <c r="S954" i="13"/>
  <c r="S955" i="13"/>
  <c r="S956" i="13"/>
  <c r="S957" i="13"/>
  <c r="S958" i="13"/>
  <c r="S959" i="13"/>
  <c r="S960" i="13"/>
  <c r="S961" i="13"/>
  <c r="S962" i="13"/>
  <c r="S963" i="13"/>
  <c r="S964" i="13"/>
  <c r="S965" i="13"/>
  <c r="S966" i="13"/>
  <c r="S967" i="13"/>
  <c r="S968" i="13"/>
  <c r="S969" i="13"/>
  <c r="S970" i="13"/>
  <c r="S971" i="13"/>
  <c r="S972" i="13"/>
  <c r="S973" i="13"/>
  <c r="S974" i="13"/>
  <c r="S975" i="13"/>
  <c r="S976" i="13"/>
  <c r="S977" i="13"/>
  <c r="S978" i="13"/>
  <c r="S979" i="13"/>
  <c r="S980" i="13"/>
  <c r="S981" i="13"/>
  <c r="S982" i="13"/>
  <c r="S983" i="13"/>
  <c r="S984" i="13"/>
  <c r="S985" i="13"/>
  <c r="S986" i="13"/>
  <c r="S987" i="13"/>
  <c r="S988" i="13"/>
  <c r="S989" i="13"/>
  <c r="S990" i="13"/>
  <c r="S991" i="13"/>
  <c r="S992" i="13"/>
  <c r="S993" i="13"/>
  <c r="S994" i="13"/>
  <c r="S995" i="13"/>
  <c r="S996" i="13"/>
  <c r="S997" i="13"/>
  <c r="S998" i="13"/>
  <c r="S999" i="13"/>
  <c r="S1000" i="13"/>
  <c r="S1001" i="13"/>
  <c r="S1002" i="13"/>
  <c r="S1003" i="13"/>
  <c r="S1004" i="13"/>
  <c r="S1005" i="13"/>
  <c r="S1006" i="13"/>
  <c r="S1007" i="13"/>
  <c r="S1008" i="13"/>
  <c r="S1009" i="13"/>
  <c r="S1010" i="13"/>
  <c r="S1011" i="13"/>
  <c r="S1012" i="13"/>
  <c r="S1013" i="13"/>
  <c r="S1014" i="13"/>
  <c r="S1015" i="13"/>
  <c r="S1016" i="13"/>
  <c r="S1017" i="13"/>
  <c r="S1018" i="13"/>
  <c r="S1019" i="13"/>
  <c r="S1020" i="13"/>
  <c r="S1021" i="13"/>
  <c r="S1022" i="13"/>
  <c r="S1023" i="13"/>
  <c r="S1024" i="13"/>
  <c r="S1025" i="13"/>
  <c r="S1026" i="13"/>
  <c r="S1027" i="13"/>
  <c r="S1028" i="13"/>
  <c r="S1029" i="13"/>
  <c r="S1030" i="13"/>
  <c r="S1031" i="13"/>
  <c r="S1032" i="13"/>
  <c r="S1033" i="13"/>
  <c r="S1034" i="13"/>
  <c r="S1035" i="13"/>
  <c r="S1036" i="13"/>
  <c r="S1037" i="13"/>
  <c r="S1038" i="13"/>
  <c r="S1039" i="13"/>
  <c r="S1040" i="13"/>
  <c r="S1041" i="13"/>
  <c r="S1042" i="13"/>
  <c r="S1043" i="13"/>
  <c r="S1044" i="13"/>
  <c r="S1045" i="13"/>
  <c r="S1046" i="13"/>
  <c r="S1047" i="13"/>
  <c r="S1048" i="13"/>
  <c r="S1049" i="13"/>
  <c r="S1050" i="13"/>
  <c r="S1051" i="13"/>
  <c r="S1052" i="13"/>
  <c r="S1053" i="13"/>
  <c r="S1054" i="13"/>
  <c r="S1055" i="13"/>
  <c r="S1056" i="13"/>
  <c r="S1057" i="13"/>
  <c r="S1058" i="13"/>
  <c r="S1059" i="13"/>
  <c r="S1060" i="13"/>
  <c r="S1061" i="13"/>
  <c r="S1062" i="13"/>
  <c r="S1063" i="13"/>
  <c r="S1064" i="13"/>
  <c r="S1065" i="13"/>
  <c r="S1066" i="13"/>
  <c r="S1067" i="13"/>
  <c r="S1068" i="13"/>
  <c r="S1069" i="13"/>
  <c r="S1070" i="13"/>
  <c r="S1071" i="13"/>
  <c r="S1072" i="13"/>
  <c r="S1073" i="13"/>
  <c r="S1074" i="13"/>
  <c r="S1075" i="13"/>
  <c r="S1076" i="13"/>
  <c r="S1077" i="13"/>
  <c r="S1078" i="13"/>
  <c r="S1079" i="13"/>
  <c r="S1080" i="13"/>
  <c r="S1081" i="13"/>
  <c r="S1082" i="13"/>
  <c r="S1083" i="13"/>
  <c r="S1084" i="13"/>
  <c r="S1085" i="13"/>
  <c r="S1086" i="13"/>
  <c r="S1087" i="13"/>
  <c r="S1088" i="13"/>
  <c r="S1089" i="13"/>
  <c r="S1090" i="13"/>
  <c r="S1091" i="13"/>
  <c r="S1092" i="13"/>
  <c r="S1093" i="13"/>
  <c r="S1094" i="13"/>
  <c r="S1095" i="13"/>
  <c r="S1096" i="13"/>
  <c r="S1097" i="13"/>
  <c r="S1098" i="13"/>
  <c r="S1099" i="13"/>
  <c r="S1100" i="13"/>
  <c r="S1101" i="13"/>
  <c r="S1102" i="13"/>
  <c r="S1103" i="13"/>
  <c r="S1104" i="13"/>
  <c r="S1105" i="13"/>
  <c r="S1106" i="13"/>
  <c r="S1107" i="13"/>
  <c r="S1108" i="13"/>
  <c r="S1109" i="13"/>
  <c r="S1110" i="13"/>
  <c r="S1111" i="13"/>
  <c r="S1112" i="13"/>
  <c r="S1113" i="13"/>
  <c r="S1114" i="13"/>
  <c r="S1115" i="13"/>
  <c r="S1116" i="13"/>
  <c r="S1117" i="13"/>
  <c r="S1118" i="13"/>
  <c r="S1119" i="13"/>
  <c r="S1120" i="13"/>
  <c r="S1121" i="13"/>
  <c r="S1122" i="13"/>
  <c r="S1123" i="13"/>
  <c r="S1124" i="13"/>
  <c r="S1125" i="13"/>
  <c r="S1126" i="13"/>
  <c r="S1127" i="13"/>
  <c r="S1128" i="13"/>
  <c r="S1129" i="13"/>
  <c r="S1130" i="13"/>
  <c r="S1131" i="13"/>
  <c r="S1132" i="13"/>
  <c r="S1133" i="13"/>
  <c r="S1134" i="13"/>
  <c r="S1135" i="13"/>
  <c r="S1136" i="13"/>
  <c r="S1137" i="13"/>
  <c r="S1138" i="13"/>
  <c r="S1139" i="13"/>
  <c r="S1140" i="13"/>
  <c r="S1141" i="13"/>
  <c r="S1142" i="13"/>
  <c r="S1143" i="13"/>
  <c r="S1144" i="13"/>
  <c r="S1145" i="13"/>
  <c r="S1146" i="13"/>
  <c r="S1147" i="13"/>
  <c r="S1148" i="13"/>
  <c r="S1149" i="13"/>
  <c r="S1150" i="13"/>
  <c r="S1151" i="13"/>
  <c r="S1152" i="13"/>
  <c r="S1153" i="13"/>
  <c r="S1154" i="13"/>
  <c r="S1155" i="13"/>
  <c r="S1156" i="13"/>
  <c r="S1157" i="13"/>
  <c r="S1158" i="13"/>
  <c r="S1159" i="13"/>
  <c r="S1160" i="13"/>
  <c r="S1161" i="13"/>
  <c r="S1162" i="13"/>
  <c r="S1163" i="13"/>
  <c r="S1164" i="13"/>
  <c r="S1165" i="13"/>
  <c r="S1166" i="13"/>
  <c r="S1167" i="13"/>
  <c r="S1168" i="13"/>
  <c r="S1169" i="13"/>
  <c r="S1170" i="13"/>
  <c r="S1171" i="13"/>
  <c r="S1172" i="13"/>
  <c r="S1173" i="13"/>
  <c r="S1174" i="13"/>
  <c r="S1175" i="13"/>
  <c r="S1176" i="13"/>
  <c r="S1177" i="13"/>
  <c r="S1178" i="13"/>
  <c r="S1179" i="13"/>
  <c r="S1180" i="13"/>
  <c r="S1181" i="13"/>
  <c r="S1182" i="13"/>
  <c r="S1183" i="13"/>
  <c r="S1184" i="13"/>
  <c r="S1185" i="13"/>
  <c r="S1186" i="13"/>
  <c r="S1187" i="13"/>
  <c r="S1188" i="13"/>
  <c r="S1189" i="13"/>
  <c r="S1190" i="13"/>
  <c r="S1191" i="13"/>
  <c r="S1192" i="13"/>
  <c r="S1193" i="13"/>
  <c r="S1194" i="13"/>
  <c r="S1195" i="13"/>
  <c r="S1196" i="13"/>
  <c r="S1197" i="13"/>
  <c r="S1198" i="13"/>
  <c r="S1199" i="13"/>
  <c r="S1200" i="13"/>
  <c r="S1201" i="13"/>
  <c r="S1202" i="13"/>
  <c r="S1203" i="13"/>
  <c r="S1204" i="13"/>
  <c r="S1205" i="13"/>
  <c r="S1206" i="13"/>
  <c r="S1207" i="13"/>
  <c r="S1208" i="13"/>
  <c r="S1209" i="13"/>
  <c r="S1210" i="13"/>
  <c r="S1211" i="13"/>
  <c r="S1212" i="13"/>
  <c r="S1213" i="13"/>
  <c r="S1214" i="13"/>
  <c r="S1215" i="13"/>
  <c r="S1216" i="13"/>
  <c r="S1217" i="13"/>
  <c r="S1218" i="13"/>
  <c r="S1219" i="13"/>
  <c r="S1220" i="13"/>
  <c r="S1221" i="13"/>
  <c r="S1222" i="13"/>
  <c r="S1223" i="13"/>
  <c r="S1224" i="13"/>
  <c r="S1225" i="13"/>
  <c r="S1226" i="13"/>
  <c r="S1227" i="13"/>
  <c r="S1228" i="13"/>
  <c r="S1229" i="13"/>
  <c r="S1230" i="13"/>
  <c r="S1231" i="13"/>
  <c r="S1232" i="13"/>
  <c r="S1233" i="13"/>
  <c r="S1234" i="13"/>
  <c r="S1235" i="13"/>
  <c r="S1236" i="13"/>
  <c r="S1237" i="13"/>
  <c r="S1238" i="13"/>
  <c r="S1239" i="13"/>
  <c r="S1240" i="13"/>
  <c r="S1241" i="13"/>
  <c r="S1242" i="13"/>
  <c r="S1243" i="13"/>
  <c r="S1244" i="13"/>
  <c r="S1245" i="13"/>
  <c r="S1246" i="13"/>
  <c r="S1247" i="13"/>
  <c r="S1248" i="13"/>
  <c r="S1249" i="13"/>
  <c r="S1250" i="13"/>
  <c r="S1251" i="13"/>
  <c r="S1252" i="13"/>
  <c r="S1253" i="13"/>
  <c r="S1254" i="13"/>
  <c r="S1255" i="13"/>
  <c r="S1256" i="13"/>
  <c r="S1257" i="13"/>
  <c r="S1258" i="13"/>
  <c r="S1259" i="13"/>
  <c r="S1260" i="13"/>
  <c r="S1261" i="13"/>
  <c r="S1262" i="13"/>
  <c r="S1263" i="13"/>
  <c r="S1264" i="13"/>
  <c r="S1265" i="13"/>
  <c r="S1266" i="13"/>
  <c r="S1267" i="13"/>
  <c r="S1268" i="13"/>
  <c r="S1269" i="13"/>
  <c r="S1270" i="13"/>
  <c r="S1271" i="13"/>
  <c r="S1272" i="13"/>
  <c r="S1273" i="13"/>
  <c r="S1274" i="13"/>
  <c r="S1275" i="13"/>
  <c r="S1276" i="13"/>
  <c r="S1277" i="13"/>
  <c r="S1278" i="13"/>
  <c r="S1279" i="13"/>
  <c r="S1280" i="13"/>
  <c r="S1281" i="13"/>
  <c r="S1282" i="13"/>
  <c r="S1283" i="13"/>
  <c r="S1284" i="13"/>
  <c r="S1285" i="13"/>
  <c r="S1286" i="13"/>
  <c r="S1287" i="13"/>
  <c r="S1288" i="13"/>
  <c r="S1289" i="13"/>
  <c r="S1290" i="13"/>
  <c r="S1291" i="13"/>
  <c r="S1292" i="13"/>
  <c r="S1293" i="13"/>
  <c r="S1294" i="13"/>
  <c r="S1295" i="13"/>
  <c r="S1296" i="13"/>
  <c r="S1297" i="13"/>
  <c r="S1298" i="13"/>
  <c r="S1299" i="13"/>
  <c r="S1300" i="13"/>
  <c r="S1301" i="13"/>
  <c r="S1302" i="13"/>
  <c r="S1303" i="13"/>
  <c r="S1304" i="13"/>
  <c r="S1305" i="13"/>
  <c r="S1306" i="13"/>
  <c r="S1307" i="13"/>
  <c r="S1308" i="13"/>
  <c r="S1309" i="13"/>
  <c r="S1310" i="13"/>
  <c r="S1311" i="13"/>
  <c r="S1312" i="13"/>
  <c r="S1313" i="13"/>
  <c r="S1314" i="13"/>
  <c r="S1315" i="13"/>
  <c r="S1316" i="13"/>
  <c r="S1317" i="13"/>
  <c r="S1318" i="13"/>
  <c r="S1319" i="13"/>
  <c r="S1320" i="13"/>
  <c r="S1321" i="13"/>
  <c r="S1322" i="13"/>
  <c r="S1323" i="13"/>
  <c r="S1324" i="13"/>
  <c r="S1325" i="13"/>
  <c r="S1326" i="13"/>
  <c r="S1327" i="13"/>
  <c r="S1328" i="13"/>
  <c r="S1329" i="13"/>
  <c r="S1330" i="13"/>
  <c r="S1331" i="13"/>
  <c r="S1332" i="13"/>
  <c r="S1333" i="13"/>
  <c r="S1334" i="13"/>
  <c r="S1335" i="13"/>
  <c r="S1336" i="13"/>
  <c r="S1337" i="13"/>
  <c r="S1338" i="13"/>
  <c r="S1339" i="13"/>
  <c r="S1340" i="13"/>
  <c r="S1341" i="13"/>
  <c r="S1342" i="13"/>
  <c r="S1343" i="13"/>
  <c r="S1344" i="13"/>
  <c r="S1345" i="13"/>
  <c r="S1346" i="13"/>
  <c r="S1347" i="13"/>
  <c r="S1348" i="13"/>
  <c r="S1349" i="13"/>
  <c r="S1350" i="13"/>
  <c r="S1351" i="13"/>
  <c r="S1352" i="13"/>
  <c r="S1353" i="13"/>
  <c r="S1354" i="13"/>
  <c r="S1355" i="13"/>
  <c r="S1356" i="13"/>
  <c r="S1357" i="13"/>
  <c r="S1358" i="13"/>
  <c r="S1359" i="13"/>
  <c r="S1360" i="13"/>
  <c r="S1361" i="13"/>
  <c r="S1362" i="13"/>
  <c r="S1363" i="13"/>
  <c r="S1364" i="13"/>
  <c r="S1365" i="13"/>
  <c r="S1366" i="13"/>
  <c r="S1367" i="13"/>
  <c r="S1368" i="13"/>
  <c r="S1369" i="13"/>
  <c r="S1370" i="13"/>
  <c r="S1371" i="13"/>
  <c r="S1372" i="13"/>
  <c r="S1373" i="13"/>
  <c r="S1374" i="13"/>
  <c r="S1375" i="13"/>
  <c r="S1376" i="13"/>
  <c r="S1377" i="13"/>
  <c r="S1378" i="13"/>
  <c r="S1379" i="13"/>
  <c r="S1380" i="13"/>
  <c r="S1381" i="13"/>
  <c r="S1382" i="13"/>
  <c r="S1383" i="13"/>
  <c r="S1384" i="13"/>
  <c r="S1385" i="13"/>
  <c r="S1386" i="13"/>
  <c r="S1387" i="13"/>
  <c r="S1388" i="13"/>
  <c r="S1389" i="13"/>
  <c r="S1390" i="13"/>
  <c r="S1391" i="13"/>
  <c r="S1392" i="13"/>
  <c r="S1393" i="13"/>
  <c r="S1394" i="13"/>
  <c r="S1395" i="13"/>
  <c r="S1396" i="13"/>
  <c r="S1397" i="13"/>
  <c r="S1398" i="13"/>
  <c r="S1399" i="13"/>
  <c r="S1400" i="13"/>
  <c r="S1401" i="13"/>
  <c r="S1402" i="13"/>
  <c r="S1403" i="13"/>
  <c r="S1404" i="13"/>
  <c r="S1405" i="13"/>
  <c r="S1406" i="13"/>
  <c r="S1407" i="13"/>
  <c r="S1408" i="13"/>
  <c r="S1409" i="13"/>
  <c r="S1410" i="13"/>
  <c r="S1411" i="13"/>
  <c r="S1412" i="13"/>
  <c r="S1413" i="13"/>
  <c r="S1414" i="13"/>
  <c r="S1415" i="13"/>
  <c r="S1416" i="13"/>
  <c r="S1417" i="13"/>
  <c r="S1418" i="13"/>
  <c r="S1419" i="13"/>
  <c r="S1420" i="13"/>
  <c r="S1421" i="13"/>
  <c r="S1422" i="13"/>
  <c r="S1423" i="13"/>
  <c r="S1424" i="13"/>
  <c r="S1425" i="13"/>
  <c r="S1426" i="13"/>
  <c r="S1427" i="13"/>
  <c r="S1428" i="13"/>
  <c r="S1429" i="13"/>
  <c r="S1430" i="13"/>
  <c r="S1431" i="13"/>
  <c r="S1432" i="13"/>
  <c r="S1433" i="13"/>
  <c r="S1434" i="13"/>
  <c r="S1435" i="13"/>
  <c r="S1436" i="13"/>
  <c r="S1437" i="13"/>
  <c r="S1438" i="13"/>
  <c r="S1439" i="13"/>
  <c r="S1440" i="13"/>
  <c r="S1441" i="13"/>
  <c r="S1442" i="13"/>
  <c r="S1443" i="13"/>
  <c r="S1444" i="13"/>
  <c r="S1445" i="13"/>
  <c r="S1446" i="13"/>
  <c r="S1447" i="13"/>
  <c r="S1448" i="13"/>
  <c r="S1449" i="13"/>
  <c r="S1450" i="13"/>
  <c r="S1451" i="13"/>
  <c r="S1452" i="13"/>
  <c r="S1453" i="13"/>
  <c r="S1454" i="13"/>
  <c r="S1455" i="13"/>
  <c r="S1456" i="13"/>
  <c r="S1457" i="13"/>
  <c r="S1458" i="13"/>
  <c r="S1459" i="13"/>
  <c r="S1460" i="13"/>
  <c r="S1461" i="13"/>
  <c r="S1462" i="13"/>
  <c r="S1463" i="13"/>
  <c r="S1464" i="13"/>
  <c r="S1465" i="13"/>
  <c r="S1466" i="13"/>
  <c r="S1467" i="13"/>
  <c r="S1468" i="13"/>
  <c r="S1469" i="13"/>
  <c r="S1470" i="13"/>
  <c r="S1471" i="13"/>
  <c r="S1472" i="13"/>
  <c r="S1473" i="13"/>
  <c r="S1474" i="13"/>
  <c r="S1475" i="13"/>
  <c r="S1476" i="13"/>
  <c r="S1477" i="13"/>
  <c r="S1478" i="13"/>
  <c r="S1479" i="13"/>
  <c r="S1480" i="13"/>
  <c r="S1481" i="13"/>
  <c r="S1482" i="13"/>
  <c r="S1483" i="13"/>
  <c r="S1484" i="13"/>
  <c r="S1485" i="13"/>
  <c r="S1486" i="13"/>
  <c r="S1487" i="13"/>
  <c r="S1488" i="13"/>
  <c r="S1489" i="13"/>
  <c r="S1490" i="13"/>
  <c r="S1491" i="13"/>
  <c r="S1492" i="13"/>
  <c r="S1493" i="13"/>
  <c r="S1494" i="13"/>
  <c r="S1495" i="13"/>
  <c r="S1496" i="13"/>
  <c r="S1497" i="13"/>
  <c r="S1498" i="13"/>
  <c r="S1499" i="13"/>
  <c r="S1500" i="13"/>
  <c r="S1501" i="13"/>
  <c r="S1502" i="13"/>
  <c r="S1503" i="13"/>
  <c r="S1504" i="13"/>
  <c r="S1505" i="13"/>
  <c r="S1506" i="13"/>
  <c r="S1507" i="13"/>
  <c r="S1508" i="13"/>
  <c r="S1509" i="13"/>
  <c r="S1510" i="13"/>
  <c r="S1511" i="13"/>
  <c r="S1512" i="13"/>
  <c r="S1513" i="13"/>
  <c r="S1514" i="13"/>
  <c r="S1515" i="13"/>
  <c r="S1516" i="13"/>
  <c r="S1517" i="13"/>
  <c r="S1518" i="13"/>
  <c r="S1519" i="13"/>
  <c r="S1520" i="13"/>
  <c r="S1521" i="13"/>
  <c r="S1522" i="13"/>
  <c r="S1523" i="13"/>
  <c r="S1524" i="13"/>
  <c r="S1525" i="13"/>
  <c r="S1526" i="13"/>
  <c r="S1527" i="13"/>
  <c r="S1528" i="13"/>
  <c r="S1529" i="13"/>
  <c r="S1530" i="13"/>
  <c r="S1531" i="13"/>
  <c r="S1532" i="13"/>
  <c r="S1533" i="13"/>
  <c r="S1534" i="13"/>
  <c r="S1535" i="13"/>
  <c r="S1536" i="13"/>
  <c r="S1537" i="13"/>
  <c r="S1538" i="13"/>
  <c r="S1539" i="13"/>
  <c r="S1540" i="13"/>
  <c r="S1541" i="13"/>
  <c r="S1542" i="13"/>
  <c r="S1543" i="13"/>
  <c r="S1544" i="13"/>
  <c r="S1545" i="13"/>
  <c r="S1546" i="13"/>
  <c r="S1547" i="13"/>
  <c r="S1548" i="13"/>
  <c r="S1549" i="13"/>
  <c r="S1550" i="13"/>
  <c r="S1551" i="13"/>
  <c r="S1552" i="13"/>
  <c r="S1553" i="13"/>
  <c r="S1554" i="13"/>
  <c r="S1555" i="13"/>
  <c r="S1556" i="13"/>
  <c r="S1557" i="13"/>
  <c r="S1558" i="13"/>
  <c r="S1559" i="13"/>
  <c r="S1560" i="13"/>
  <c r="S1561" i="13"/>
  <c r="S1562" i="13"/>
  <c r="S1563" i="13"/>
  <c r="S1564" i="13"/>
  <c r="S1565" i="13"/>
  <c r="S1566" i="13"/>
  <c r="S1567" i="13"/>
  <c r="S1568" i="13"/>
  <c r="S1569" i="13"/>
  <c r="S1570" i="13"/>
  <c r="S1571" i="13"/>
  <c r="S1572" i="13"/>
  <c r="S1573" i="13"/>
  <c r="S1574" i="13"/>
  <c r="S1575" i="13"/>
  <c r="S1576" i="13"/>
  <c r="S1577" i="13"/>
  <c r="S1578" i="13"/>
  <c r="S1579" i="13"/>
  <c r="S1580" i="13"/>
  <c r="S1581" i="13"/>
  <c r="S1582" i="13"/>
  <c r="S1583" i="13"/>
  <c r="S1584" i="13"/>
  <c r="S1585" i="13"/>
  <c r="S1586" i="13"/>
  <c r="S1587" i="13"/>
  <c r="S1588" i="13"/>
  <c r="S1589" i="13"/>
  <c r="S1590" i="13"/>
  <c r="S1591" i="13"/>
  <c r="S1592" i="13"/>
  <c r="S1593" i="13"/>
  <c r="S1594" i="13"/>
  <c r="S1595" i="13"/>
  <c r="S1596" i="13"/>
  <c r="S1597" i="13"/>
  <c r="S1598" i="13"/>
  <c r="S1599" i="13"/>
  <c r="S1600" i="13"/>
  <c r="S1601" i="13"/>
  <c r="S1602" i="13"/>
  <c r="S1603" i="13"/>
  <c r="S1604" i="13"/>
  <c r="S1605" i="13"/>
  <c r="S1606" i="13"/>
  <c r="S1607" i="13"/>
  <c r="S1608" i="13"/>
  <c r="S1609" i="13"/>
  <c r="S1610" i="13"/>
  <c r="S1611" i="13"/>
  <c r="S1612" i="13"/>
  <c r="S1613" i="13"/>
  <c r="S1614" i="13"/>
  <c r="S1615" i="13"/>
  <c r="S1616" i="13"/>
  <c r="S1617" i="13"/>
  <c r="S1618" i="13"/>
  <c r="S1619" i="13"/>
  <c r="S1620" i="13"/>
  <c r="S1621" i="13"/>
  <c r="S1622" i="13"/>
  <c r="S1623" i="13"/>
  <c r="S1624" i="13"/>
  <c r="S1625" i="13"/>
  <c r="S1626" i="13"/>
  <c r="S1627" i="13"/>
  <c r="S1628" i="13"/>
  <c r="S1629" i="13"/>
  <c r="S1630" i="13"/>
  <c r="S1631" i="13"/>
  <c r="S1632" i="13"/>
  <c r="S1633" i="13"/>
  <c r="S1634" i="13"/>
  <c r="S1635" i="13"/>
  <c r="S1636" i="13"/>
  <c r="S1637" i="13"/>
  <c r="S1638" i="13"/>
  <c r="S1639" i="13"/>
  <c r="S1640" i="13"/>
  <c r="S1641" i="13"/>
  <c r="S1642" i="13"/>
  <c r="S1643" i="13"/>
  <c r="S1644" i="13"/>
  <c r="S1645" i="13"/>
  <c r="S1646" i="13"/>
  <c r="S1647" i="13"/>
  <c r="S1648" i="13"/>
  <c r="S1649" i="13"/>
  <c r="S1650" i="13"/>
  <c r="S1651" i="13"/>
  <c r="S1652" i="13"/>
  <c r="S1653" i="13"/>
  <c r="S1654" i="13"/>
  <c r="S1655" i="13"/>
  <c r="S1656" i="13"/>
  <c r="S1657" i="13"/>
  <c r="S1658" i="13"/>
  <c r="S1659" i="13"/>
  <c r="S1660" i="13"/>
  <c r="S1661" i="13"/>
  <c r="S1662" i="13"/>
  <c r="S1663" i="13"/>
  <c r="S1664" i="13"/>
  <c r="S1665" i="13"/>
  <c r="S1666" i="13"/>
  <c r="S1667" i="13"/>
  <c r="S1668" i="13"/>
  <c r="S1669" i="13"/>
  <c r="S1670" i="13"/>
  <c r="S1671" i="13"/>
  <c r="S1672" i="13"/>
  <c r="S1673" i="13"/>
  <c r="S1674" i="13"/>
  <c r="S1675" i="13"/>
  <c r="S1676" i="13"/>
  <c r="S1677" i="13"/>
  <c r="S1678" i="13"/>
  <c r="S1679" i="13"/>
  <c r="S1680" i="13"/>
  <c r="S1681" i="13"/>
  <c r="S1682" i="13"/>
  <c r="S1683" i="13"/>
  <c r="S1684" i="13"/>
  <c r="S1685" i="13"/>
  <c r="S1686" i="13"/>
  <c r="S1687" i="13"/>
  <c r="S1688" i="13"/>
  <c r="S1689" i="13"/>
  <c r="S1690" i="13"/>
  <c r="S1691" i="13"/>
  <c r="S1692" i="13"/>
  <c r="S1693" i="13"/>
  <c r="S1694" i="13"/>
  <c r="S1695" i="13"/>
  <c r="S1696" i="13"/>
  <c r="S1697" i="13"/>
  <c r="S1698" i="13"/>
  <c r="S1699" i="13"/>
  <c r="S1700" i="13"/>
  <c r="S1701" i="13"/>
  <c r="S1702" i="13"/>
  <c r="S1703" i="13"/>
  <c r="S1704" i="13"/>
  <c r="S1705" i="13"/>
  <c r="S1706" i="13"/>
  <c r="S1707" i="13"/>
  <c r="S1708" i="13"/>
  <c r="S1709" i="13"/>
  <c r="S1710" i="13"/>
  <c r="S1711" i="13"/>
  <c r="S1712" i="13"/>
  <c r="S1713" i="13"/>
  <c r="S1714" i="13"/>
  <c r="S1715" i="13"/>
  <c r="S1716" i="13"/>
  <c r="S1717" i="13"/>
  <c r="S1718" i="13"/>
  <c r="S1719" i="13"/>
  <c r="S1720" i="13"/>
  <c r="S1721" i="13"/>
  <c r="S1722" i="13"/>
  <c r="S1723" i="13"/>
  <c r="S1724" i="13"/>
  <c r="S1725" i="13"/>
  <c r="S1726" i="13"/>
  <c r="S1727" i="13"/>
  <c r="S1728" i="13"/>
  <c r="S1729" i="13"/>
  <c r="S1730" i="13"/>
  <c r="S1731" i="13"/>
  <c r="S1732" i="13"/>
  <c r="S1733" i="13"/>
  <c r="S1734" i="13"/>
  <c r="S1735" i="13"/>
  <c r="S1736" i="13"/>
  <c r="S1737" i="13"/>
  <c r="S1738" i="13"/>
  <c r="S1739" i="13"/>
  <c r="S1740" i="13"/>
  <c r="S1741" i="13"/>
  <c r="S1742" i="13"/>
  <c r="S1743" i="13"/>
  <c r="S1744" i="13"/>
  <c r="S1745" i="13"/>
  <c r="S1746" i="13"/>
  <c r="S1747" i="13"/>
  <c r="S1748" i="13"/>
  <c r="S1749" i="13"/>
  <c r="S1750" i="13"/>
  <c r="S1751" i="13"/>
  <c r="S1752" i="13"/>
  <c r="S1753" i="13"/>
  <c r="S1754" i="13"/>
  <c r="S1755" i="13"/>
  <c r="S1756" i="13"/>
  <c r="S1757" i="13"/>
  <c r="S1758" i="13"/>
  <c r="S1759" i="13"/>
  <c r="S1760" i="13"/>
  <c r="S1761" i="13"/>
  <c r="S1762" i="13"/>
  <c r="S1763" i="13"/>
  <c r="S1764" i="13"/>
  <c r="S1765" i="13"/>
  <c r="S1766" i="13"/>
  <c r="S1767" i="13"/>
  <c r="S1768" i="13"/>
  <c r="S1769" i="13"/>
  <c r="S1770" i="13"/>
  <c r="S1771" i="13"/>
  <c r="S1772" i="13"/>
  <c r="S1773" i="13"/>
  <c r="S1774" i="13"/>
  <c r="S1775" i="13"/>
  <c r="S1776" i="13"/>
  <c r="S1777" i="13"/>
  <c r="S1778" i="13"/>
  <c r="S1779" i="13"/>
  <c r="S1780" i="13"/>
  <c r="S1781" i="13"/>
  <c r="S1782" i="13"/>
  <c r="S1783" i="13"/>
  <c r="S1784" i="13"/>
  <c r="S1785" i="13"/>
  <c r="S1786" i="13"/>
  <c r="S1787" i="13"/>
  <c r="S1788" i="13"/>
  <c r="S1789" i="13"/>
  <c r="S1790" i="13"/>
  <c r="S1791" i="13"/>
  <c r="S1792" i="13"/>
  <c r="S1793" i="13"/>
  <c r="S1794" i="13"/>
  <c r="S1795" i="13"/>
  <c r="S1796" i="13"/>
  <c r="S1797" i="13"/>
  <c r="S1798" i="13"/>
  <c r="S1799" i="13"/>
  <c r="S1800" i="13"/>
  <c r="S1801" i="13"/>
  <c r="S1802" i="13"/>
  <c r="S1803" i="13"/>
  <c r="S1804" i="13"/>
  <c r="S1805" i="13"/>
  <c r="S1806" i="13"/>
  <c r="S1807" i="13"/>
  <c r="S1808" i="13"/>
  <c r="S1809" i="13"/>
  <c r="S1810" i="13"/>
  <c r="S1811" i="13"/>
  <c r="S1812" i="13"/>
  <c r="S1813" i="13"/>
  <c r="S1814" i="13"/>
  <c r="S1815" i="13"/>
  <c r="S1816" i="13"/>
  <c r="S1817" i="13"/>
  <c r="S1818" i="13"/>
  <c r="S1819" i="13"/>
  <c r="S1820" i="13"/>
  <c r="S1821" i="13"/>
  <c r="S1822" i="13"/>
  <c r="S1823" i="13"/>
  <c r="S1824" i="13"/>
  <c r="S1825" i="13"/>
  <c r="S1826" i="13"/>
  <c r="S1827" i="13"/>
  <c r="S1828" i="13"/>
  <c r="S1829" i="13"/>
  <c r="S1830" i="13"/>
  <c r="S1831" i="13"/>
  <c r="S1832" i="13"/>
  <c r="S1833" i="13"/>
  <c r="S1834" i="13"/>
  <c r="S1835" i="13"/>
  <c r="S1836" i="13"/>
  <c r="S1837" i="13"/>
  <c r="S1838" i="13"/>
  <c r="S1839" i="13"/>
  <c r="S1840" i="13"/>
  <c r="S1841" i="13"/>
  <c r="S1842" i="13"/>
  <c r="S1843" i="13"/>
  <c r="S1844" i="13"/>
  <c r="S1845" i="13"/>
  <c r="S1846" i="13"/>
  <c r="S1847" i="13"/>
  <c r="S1848" i="13"/>
  <c r="S1849" i="13"/>
  <c r="S1850" i="13"/>
  <c r="S1851" i="13"/>
  <c r="S1852" i="13"/>
  <c r="S1853" i="13"/>
  <c r="S1854" i="13"/>
  <c r="S1855" i="13"/>
  <c r="S1856" i="13"/>
  <c r="S1857" i="13"/>
  <c r="S1858" i="13"/>
  <c r="S1859" i="13"/>
  <c r="S1860" i="13"/>
  <c r="S1861" i="13"/>
  <c r="S1862" i="13"/>
  <c r="S1863" i="13"/>
  <c r="S1864" i="13"/>
  <c r="S1865" i="13"/>
  <c r="S1866" i="13"/>
  <c r="S1867" i="13"/>
  <c r="S1868" i="13"/>
  <c r="S1869" i="13"/>
  <c r="S1870" i="13"/>
  <c r="S1871" i="13"/>
  <c r="S1872" i="13"/>
  <c r="S1873" i="13"/>
  <c r="S1874" i="13"/>
  <c r="S1875" i="13"/>
  <c r="S1876" i="13"/>
  <c r="S1877" i="13"/>
  <c r="S1878" i="13"/>
  <c r="S1879" i="13"/>
  <c r="S1880" i="13"/>
  <c r="S1881" i="13"/>
  <c r="S1882" i="13"/>
  <c r="S1883" i="13"/>
  <c r="S1884" i="13"/>
  <c r="S1885" i="13"/>
  <c r="S1886" i="13"/>
  <c r="S1887" i="13"/>
  <c r="S1888" i="13"/>
  <c r="S1889" i="13"/>
  <c r="S1890" i="13"/>
  <c r="S1891" i="13"/>
  <c r="S1892" i="13"/>
  <c r="S1893" i="13"/>
  <c r="S1894" i="13"/>
  <c r="S1895" i="13"/>
  <c r="S1896" i="13"/>
  <c r="S1897" i="13"/>
  <c r="S1898" i="13"/>
  <c r="S1899" i="13"/>
  <c r="S1900" i="13"/>
  <c r="S1901" i="13"/>
  <c r="S1902" i="13"/>
  <c r="S1903" i="13"/>
  <c r="S1904" i="13"/>
  <c r="S1905" i="13"/>
  <c r="S1906" i="13"/>
  <c r="S1907" i="13"/>
  <c r="S1908" i="13"/>
  <c r="S1909" i="13"/>
  <c r="S1910" i="13"/>
  <c r="S1911" i="13"/>
  <c r="S1912" i="13"/>
  <c r="S1913" i="13"/>
  <c r="S1914" i="13"/>
  <c r="S1915" i="13"/>
  <c r="S1916" i="13"/>
  <c r="S1917" i="13"/>
  <c r="S1918" i="13"/>
  <c r="S1919" i="13"/>
  <c r="S1920" i="13"/>
  <c r="S1921" i="13"/>
  <c r="S1922" i="13"/>
  <c r="S1923" i="13"/>
  <c r="S1924" i="13"/>
  <c r="S1925" i="13"/>
  <c r="S1926" i="13"/>
  <c r="S1927" i="13"/>
  <c r="S1928" i="13"/>
  <c r="S1929" i="13"/>
  <c r="S1930" i="13"/>
  <c r="S1931" i="13"/>
  <c r="S1932" i="13"/>
  <c r="S1933" i="13"/>
  <c r="S1934" i="13"/>
  <c r="S1935" i="13"/>
  <c r="S1936" i="13"/>
  <c r="S1937" i="13"/>
  <c r="S1938" i="13"/>
  <c r="S1939" i="13"/>
  <c r="S1940" i="13"/>
  <c r="S1941" i="13"/>
  <c r="S1942" i="13"/>
  <c r="S1943" i="13"/>
  <c r="S1944" i="13"/>
  <c r="S1945" i="13"/>
  <c r="S1946" i="13"/>
  <c r="S1947" i="13"/>
  <c r="S1948" i="13"/>
  <c r="S1949" i="13"/>
  <c r="S1950" i="13"/>
  <c r="S1951" i="13"/>
  <c r="S1952" i="13"/>
  <c r="S1953" i="13"/>
  <c r="S1954" i="13"/>
  <c r="S1955" i="13"/>
  <c r="S1956" i="13"/>
  <c r="S1957" i="13"/>
  <c r="S1958" i="13"/>
  <c r="S1959" i="13"/>
  <c r="S1960" i="13"/>
  <c r="S1961" i="13"/>
  <c r="S1962" i="13"/>
  <c r="S1963" i="13"/>
  <c r="S1964" i="13"/>
  <c r="S1965" i="13"/>
  <c r="S1966" i="13"/>
  <c r="S1967" i="13"/>
  <c r="S1968" i="13"/>
  <c r="S1969" i="13"/>
  <c r="S1970" i="13"/>
  <c r="S1971" i="13"/>
  <c r="S1972" i="13"/>
  <c r="S1973" i="13"/>
  <c r="S1974" i="13"/>
  <c r="S1975" i="13"/>
  <c r="S1976" i="13"/>
  <c r="S1977" i="13"/>
  <c r="S1978" i="13"/>
  <c r="S1979" i="13"/>
  <c r="S1980" i="13"/>
  <c r="S1981" i="13"/>
  <c r="S1982" i="13"/>
  <c r="S1983" i="13"/>
  <c r="S1984" i="13"/>
  <c r="S1985" i="13"/>
  <c r="S1986" i="13"/>
  <c r="S1987" i="13"/>
  <c r="S1988" i="13"/>
  <c r="S1989" i="13"/>
  <c r="S1990" i="13"/>
  <c r="S1991" i="13"/>
  <c r="S1992" i="13"/>
  <c r="S1993" i="13"/>
  <c r="S1994" i="13"/>
  <c r="S1995" i="13"/>
  <c r="S1996" i="13"/>
  <c r="S1997" i="13"/>
  <c r="S1998" i="13"/>
  <c r="S1999" i="13"/>
  <c r="S2000" i="13"/>
  <c r="S2001" i="13"/>
  <c r="S2002" i="13"/>
  <c r="S2003" i="13"/>
  <c r="S2004" i="13"/>
  <c r="S2005" i="13"/>
  <c r="S2006" i="13"/>
  <c r="S2007" i="13"/>
  <c r="S2008" i="13"/>
  <c r="S2009" i="13"/>
  <c r="S2010" i="13"/>
  <c r="S2011" i="13"/>
  <c r="S2012" i="13"/>
  <c r="S2013" i="13"/>
  <c r="S2014" i="13"/>
  <c r="S2015" i="13"/>
  <c r="S2016" i="13"/>
  <c r="S2017" i="13"/>
  <c r="S2018" i="13"/>
  <c r="S2019" i="13"/>
  <c r="S2020" i="13"/>
  <c r="S2021" i="13"/>
  <c r="S2022" i="13"/>
  <c r="S2023" i="13"/>
  <c r="S2024" i="13"/>
  <c r="S2025" i="13"/>
  <c r="S2026" i="13"/>
  <c r="S2027" i="13"/>
  <c r="S2028" i="13"/>
  <c r="S2029" i="13"/>
  <c r="S2030" i="13"/>
  <c r="S2031" i="13"/>
  <c r="S2032" i="13"/>
  <c r="S2033" i="13"/>
  <c r="S2034" i="13"/>
  <c r="S2035" i="13"/>
  <c r="S2036" i="13"/>
  <c r="S2037" i="13"/>
  <c r="S2038" i="13"/>
  <c r="S2039" i="13"/>
  <c r="S2040" i="13"/>
  <c r="S2041" i="13"/>
  <c r="S2042" i="13"/>
  <c r="S2043" i="13"/>
  <c r="S2044" i="13"/>
  <c r="S2045" i="13"/>
  <c r="S2046" i="13"/>
  <c r="S2047" i="13"/>
  <c r="S2048" i="13"/>
  <c r="S2049" i="13"/>
  <c r="S2050" i="13"/>
  <c r="S2051" i="13"/>
  <c r="S2052" i="13"/>
  <c r="S2053" i="13"/>
  <c r="S2054" i="13"/>
  <c r="S2055" i="13"/>
  <c r="S2056" i="13"/>
  <c r="S2057" i="13"/>
  <c r="S2058" i="13"/>
  <c r="S2059" i="13"/>
  <c r="S2060" i="13"/>
  <c r="S2061" i="13"/>
  <c r="S2062" i="13"/>
  <c r="S2063" i="13"/>
  <c r="S2064" i="13"/>
  <c r="S2065" i="13"/>
  <c r="S2066" i="13"/>
  <c r="S2067" i="13"/>
  <c r="S2068" i="13"/>
  <c r="S2069" i="13"/>
  <c r="S2070" i="13"/>
  <c r="S2071" i="13"/>
  <c r="S2072" i="13"/>
  <c r="S2073" i="13"/>
  <c r="S2074" i="13"/>
  <c r="S2075" i="13"/>
  <c r="S2076" i="13"/>
  <c r="S2077" i="13"/>
  <c r="S2078" i="13"/>
  <c r="S2079" i="13"/>
  <c r="S2080" i="13"/>
  <c r="S2081" i="13"/>
  <c r="S2082" i="13"/>
  <c r="S2083" i="13"/>
  <c r="S2084" i="13"/>
  <c r="S2085" i="13"/>
  <c r="S2086" i="13"/>
  <c r="S2087" i="13"/>
  <c r="S2088" i="13"/>
  <c r="S2089" i="13"/>
  <c r="S2090" i="13"/>
  <c r="S2091" i="13"/>
  <c r="S2092" i="13"/>
  <c r="S2093" i="13"/>
  <c r="S2094" i="13"/>
  <c r="S2095" i="13"/>
  <c r="S2096" i="13"/>
  <c r="S2097" i="13"/>
  <c r="S2098" i="13"/>
  <c r="S2099" i="13"/>
  <c r="S2100" i="13"/>
  <c r="S2101" i="13"/>
  <c r="S2102" i="13"/>
  <c r="S2103" i="13"/>
  <c r="S2104" i="13"/>
  <c r="S2105" i="13"/>
  <c r="S2106" i="13"/>
  <c r="S2107" i="13"/>
  <c r="S2108" i="13"/>
  <c r="S2109" i="13"/>
  <c r="S2110" i="13"/>
  <c r="S2111" i="13"/>
  <c r="S2112" i="13"/>
  <c r="S2113" i="13"/>
  <c r="S2114" i="13"/>
  <c r="S2115" i="13"/>
  <c r="S2116" i="13"/>
  <c r="S2117" i="13"/>
  <c r="S2118" i="13"/>
  <c r="S2119" i="13"/>
  <c r="S2120" i="13"/>
  <c r="S2121" i="13"/>
  <c r="S2122" i="13"/>
  <c r="S2123" i="13"/>
  <c r="S2124" i="13"/>
  <c r="M1479" i="13" l="1"/>
  <c r="O1479" i="13" s="1"/>
  <c r="M1448" i="13"/>
  <c r="O1448" i="13" s="1"/>
  <c r="M1117" i="13"/>
  <c r="O1117" i="13" s="1"/>
  <c r="M1115" i="13"/>
  <c r="O1115" i="13" s="1"/>
  <c r="M1113" i="13"/>
  <c r="O1113" i="13" s="1"/>
  <c r="M1495" i="13"/>
  <c r="O1495" i="13" s="1"/>
  <c r="M1633" i="13"/>
  <c r="O1633" i="13" s="1"/>
  <c r="M1260" i="13"/>
  <c r="O1260" i="13" s="1"/>
  <c r="M1569" i="13"/>
  <c r="O1569" i="13" s="1"/>
  <c r="M1488" i="13"/>
  <c r="O1488" i="13" s="1"/>
  <c r="M1486" i="13"/>
  <c r="O1486" i="13" s="1"/>
  <c r="M1055" i="13"/>
  <c r="O1055" i="13" s="1"/>
  <c r="M1265" i="13"/>
  <c r="O1265" i="13" s="1"/>
  <c r="M1626" i="13"/>
  <c r="O1626" i="13" s="1"/>
  <c r="M1552" i="13"/>
  <c r="O1552" i="13" s="1"/>
  <c r="M1191" i="13"/>
  <c r="O1191" i="13" s="1"/>
  <c r="M1136" i="13"/>
  <c r="O1136" i="13" s="1"/>
  <c r="M1175" i="13"/>
  <c r="O1175" i="13" s="1"/>
  <c r="M1606" i="13"/>
  <c r="O1606" i="13" s="1"/>
  <c r="M1467" i="13"/>
  <c r="O1467" i="13" s="1"/>
  <c r="M1586" i="13"/>
  <c r="O1586" i="13" s="1"/>
  <c r="M1398" i="13"/>
  <c r="O1398" i="13" s="1"/>
  <c r="M1301" i="13"/>
  <c r="O1301" i="13" s="1"/>
  <c r="M1293" i="13"/>
  <c r="O1293" i="13" s="1"/>
  <c r="M1268" i="13"/>
  <c r="O1268" i="13" s="1"/>
  <c r="M1574" i="13"/>
  <c r="O1574" i="13" s="1"/>
  <c r="M1523" i="13"/>
  <c r="O1523" i="13" s="1"/>
  <c r="E1467" i="13"/>
  <c r="M1311" i="13"/>
  <c r="O1311" i="13" s="1"/>
  <c r="M1305" i="13"/>
  <c r="O1305" i="13" s="1"/>
  <c r="M1253" i="13"/>
  <c r="O1253" i="13" s="1"/>
  <c r="M1067" i="13"/>
  <c r="O1067" i="13" s="1"/>
  <c r="M1617" i="13"/>
  <c r="O1617" i="13" s="1"/>
  <c r="M1602" i="13"/>
  <c r="O1602" i="13" s="1"/>
  <c r="M1564" i="13"/>
  <c r="O1564" i="13" s="1"/>
  <c r="M1517" i="13"/>
  <c r="O1517" i="13" s="1"/>
  <c r="M1515" i="13"/>
  <c r="O1515" i="13" s="1"/>
  <c r="M1483" i="13"/>
  <c r="O1483" i="13" s="1"/>
  <c r="M1408" i="13"/>
  <c r="O1408" i="13" s="1"/>
  <c r="M1395" i="13"/>
  <c r="O1395" i="13" s="1"/>
  <c r="M1371" i="13"/>
  <c r="O1371" i="13" s="1"/>
  <c r="M1340" i="13"/>
  <c r="O1340" i="13" s="1"/>
  <c r="M1307" i="13"/>
  <c r="O1307" i="13" s="1"/>
  <c r="M1271" i="13"/>
  <c r="O1271" i="13" s="1"/>
  <c r="M1059" i="13"/>
  <c r="O1059" i="13" s="1"/>
  <c r="M1638" i="13"/>
  <c r="O1638" i="13" s="1"/>
  <c r="M1596" i="13"/>
  <c r="O1596" i="13" s="1"/>
  <c r="M1526" i="13"/>
  <c r="O1526" i="13" s="1"/>
  <c r="M1496" i="13"/>
  <c r="O1496" i="13" s="1"/>
  <c r="M1443" i="13"/>
  <c r="O1443" i="13" s="1"/>
  <c r="M1427" i="13"/>
  <c r="O1427" i="13" s="1"/>
  <c r="M1091" i="13"/>
  <c r="O1091" i="13" s="1"/>
  <c r="M1531" i="13"/>
  <c r="O1531" i="13" s="1"/>
  <c r="M1075" i="13"/>
  <c r="O1075" i="13" s="1"/>
  <c r="M1622" i="13"/>
  <c r="O1622" i="13" s="1"/>
  <c r="M1578" i="13"/>
  <c r="O1578" i="13" s="1"/>
  <c r="M1529" i="13"/>
  <c r="O1529" i="13" s="1"/>
  <c r="M1456" i="13"/>
  <c r="O1456" i="13" s="1"/>
  <c r="M1155" i="13"/>
  <c r="O1155" i="13" s="1"/>
  <c r="M1073" i="13"/>
  <c r="O1073" i="13" s="1"/>
  <c r="M1045" i="13"/>
  <c r="O1045" i="13" s="1"/>
  <c r="M1610" i="13"/>
  <c r="O1610" i="13" s="1"/>
  <c r="M1634" i="13"/>
  <c r="O1634" i="13" s="1"/>
  <c r="M1618" i="13"/>
  <c r="O1618" i="13" s="1"/>
  <c r="M1590" i="13"/>
  <c r="O1590" i="13" s="1"/>
  <c r="M1570" i="13"/>
  <c r="O1570" i="13" s="1"/>
  <c r="M1550" i="13"/>
  <c r="O1550" i="13" s="1"/>
  <c r="M1530" i="13"/>
  <c r="O1530" i="13" s="1"/>
  <c r="M1494" i="13"/>
  <c r="O1494" i="13" s="1"/>
  <c r="M1487" i="13"/>
  <c r="O1487" i="13" s="1"/>
  <c r="M1450" i="13"/>
  <c r="O1450" i="13" s="1"/>
  <c r="M1423" i="13"/>
  <c r="O1423" i="13" s="1"/>
  <c r="M1354" i="13"/>
  <c r="O1354" i="13" s="1"/>
  <c r="M1341" i="13"/>
  <c r="O1341" i="13" s="1"/>
  <c r="M1323" i="13"/>
  <c r="O1323" i="13" s="1"/>
  <c r="M1276" i="13"/>
  <c r="O1276" i="13" s="1"/>
  <c r="M1258" i="13"/>
  <c r="O1258" i="13" s="1"/>
  <c r="M1249" i="13"/>
  <c r="O1249" i="13" s="1"/>
  <c r="M1231" i="13"/>
  <c r="O1231" i="13" s="1"/>
  <c r="M1226" i="13"/>
  <c r="O1226" i="13" s="1"/>
  <c r="M1213" i="13"/>
  <c r="O1213" i="13" s="1"/>
  <c r="M1159" i="13"/>
  <c r="O1159" i="13" s="1"/>
  <c r="M1133" i="13"/>
  <c r="O1133" i="13" s="1"/>
  <c r="M1555" i="13"/>
  <c r="O1555" i="13" s="1"/>
  <c r="M1507" i="13"/>
  <c r="O1507" i="13" s="1"/>
  <c r="M1475" i="13"/>
  <c r="O1475" i="13" s="1"/>
  <c r="E1395" i="13"/>
  <c r="M1375" i="13"/>
  <c r="O1375" i="13" s="1"/>
  <c r="M1346" i="13"/>
  <c r="O1346" i="13" s="1"/>
  <c r="M1317" i="13"/>
  <c r="O1317" i="13" s="1"/>
  <c r="M1207" i="13"/>
  <c r="O1207" i="13" s="1"/>
  <c r="M1181" i="13"/>
  <c r="O1181" i="13" s="1"/>
  <c r="M1065" i="13"/>
  <c r="O1065" i="13" s="1"/>
  <c r="M1644" i="13"/>
  <c r="O1644" i="13" s="1"/>
  <c r="M1642" i="13"/>
  <c r="O1642" i="13" s="1"/>
  <c r="M1522" i="13"/>
  <c r="O1522" i="13" s="1"/>
  <c r="M1511" i="13"/>
  <c r="O1511" i="13" s="1"/>
  <c r="M1504" i="13"/>
  <c r="O1504" i="13" s="1"/>
  <c r="M1416" i="13"/>
  <c r="O1416" i="13" s="1"/>
  <c r="M1357" i="13"/>
  <c r="O1357" i="13" s="1"/>
  <c r="M1337" i="13"/>
  <c r="O1337" i="13" s="1"/>
  <c r="M1234" i="13"/>
  <c r="O1234" i="13" s="1"/>
  <c r="M1079" i="13"/>
  <c r="O1079" i="13" s="1"/>
  <c r="M1077" i="13"/>
  <c r="O1077" i="13" s="1"/>
  <c r="M1628" i="13"/>
  <c r="O1628" i="13" s="1"/>
  <c r="M1612" i="13"/>
  <c r="O1612" i="13" s="1"/>
  <c r="M1580" i="13"/>
  <c r="O1580" i="13" s="1"/>
  <c r="M1477" i="13"/>
  <c r="O1477" i="13" s="1"/>
  <c r="M1407" i="13"/>
  <c r="O1407" i="13" s="1"/>
  <c r="M1391" i="13"/>
  <c r="O1391" i="13" s="1"/>
  <c r="M1309" i="13"/>
  <c r="O1309" i="13" s="1"/>
  <c r="M1275" i="13"/>
  <c r="O1275" i="13" s="1"/>
  <c r="M1261" i="13"/>
  <c r="O1261" i="13" s="1"/>
  <c r="M1201" i="13"/>
  <c r="O1201" i="13" s="1"/>
  <c r="M1186" i="13"/>
  <c r="O1186" i="13" s="1"/>
  <c r="M1177" i="13"/>
  <c r="O1177" i="13" s="1"/>
  <c r="M1594" i="13"/>
  <c r="O1594" i="13" s="1"/>
  <c r="M1480" i="13"/>
  <c r="O1480" i="13" s="1"/>
  <c r="M1376" i="13"/>
  <c r="O1376" i="13" s="1"/>
  <c r="M1349" i="13"/>
  <c r="O1349" i="13" s="1"/>
  <c r="M1266" i="13"/>
  <c r="O1266" i="13" s="1"/>
  <c r="M1141" i="13"/>
  <c r="O1141" i="13" s="1"/>
  <c r="M1601" i="13"/>
  <c r="O1601" i="13" s="1"/>
  <c r="M1585" i="13"/>
  <c r="O1585" i="13" s="1"/>
  <c r="M1549" i="13"/>
  <c r="O1549" i="13" s="1"/>
  <c r="M1545" i="13"/>
  <c r="O1545" i="13" s="1"/>
  <c r="M1491" i="13"/>
  <c r="O1491" i="13" s="1"/>
  <c r="M1447" i="13"/>
  <c r="O1447" i="13" s="1"/>
  <c r="M1221" i="13"/>
  <c r="O1221" i="13" s="1"/>
  <c r="M1056" i="13"/>
  <c r="O1056" i="13" s="1"/>
  <c r="M1049" i="13"/>
  <c r="O1049" i="13" s="1"/>
  <c r="M1193" i="13"/>
  <c r="O1193" i="13" s="1"/>
  <c r="M1169" i="13"/>
  <c r="O1169" i="13" s="1"/>
  <c r="M1137" i="13"/>
  <c r="O1137" i="13" s="1"/>
  <c r="M1121" i="13"/>
  <c r="O1121" i="13" s="1"/>
  <c r="M1107" i="13"/>
  <c r="O1107" i="13" s="1"/>
  <c r="M1139" i="13"/>
  <c r="O1139" i="13" s="1"/>
  <c r="M1105" i="13"/>
  <c r="O1105" i="13" s="1"/>
  <c r="M1089" i="13"/>
  <c r="O1089" i="13" s="1"/>
  <c r="M1080" i="13"/>
  <c r="O1080" i="13" s="1"/>
  <c r="M1069" i="13"/>
  <c r="O1069" i="13" s="1"/>
  <c r="M1147" i="13"/>
  <c r="O1147" i="13" s="1"/>
  <c r="M1131" i="13"/>
  <c r="O1131" i="13" s="1"/>
  <c r="M1129" i="13"/>
  <c r="O1129" i="13" s="1"/>
  <c r="M1099" i="13"/>
  <c r="O1099" i="13" s="1"/>
  <c r="M1085" i="13"/>
  <c r="O1085" i="13" s="1"/>
  <c r="M1083" i="13"/>
  <c r="O1083" i="13" s="1"/>
  <c r="M1072" i="13"/>
  <c r="O1072" i="13" s="1"/>
  <c r="M1051" i="13"/>
  <c r="O1051" i="13" s="1"/>
  <c r="M1620" i="13"/>
  <c r="O1620" i="13" s="1"/>
  <c r="M1588" i="13"/>
  <c r="O1588" i="13" s="1"/>
  <c r="M1561" i="13"/>
  <c r="O1561" i="13" s="1"/>
  <c r="M1551" i="13"/>
  <c r="O1551" i="13" s="1"/>
  <c r="M1520" i="13"/>
  <c r="O1520" i="13" s="1"/>
  <c r="M1493" i="13"/>
  <c r="O1493" i="13" s="1"/>
  <c r="M1399" i="13"/>
  <c r="O1399" i="13" s="1"/>
  <c r="M1359" i="13"/>
  <c r="O1359" i="13" s="1"/>
  <c r="M1411" i="13"/>
  <c r="O1411" i="13" s="1"/>
  <c r="E1411" i="13"/>
  <c r="M1404" i="13"/>
  <c r="O1404" i="13" s="1"/>
  <c r="M1636" i="13"/>
  <c r="O1636" i="13" s="1"/>
  <c r="M1604" i="13"/>
  <c r="O1604" i="13" s="1"/>
  <c r="M1572" i="13"/>
  <c r="O1572" i="13" s="1"/>
  <c r="M1560" i="13"/>
  <c r="O1560" i="13" s="1"/>
  <c r="M1528" i="13"/>
  <c r="O1528" i="13" s="1"/>
  <c r="M1362" i="13"/>
  <c r="O1362" i="13" s="1"/>
  <c r="M1541" i="13"/>
  <c r="O1541" i="13" s="1"/>
  <c r="M1439" i="13"/>
  <c r="O1439" i="13" s="1"/>
  <c r="M1546" i="13"/>
  <c r="O1546" i="13" s="1"/>
  <c r="M1536" i="13"/>
  <c r="O1536" i="13" s="1"/>
  <c r="M1512" i="13"/>
  <c r="O1512" i="13" s="1"/>
  <c r="M1490" i="13"/>
  <c r="O1490" i="13" s="1"/>
  <c r="M1471" i="13"/>
  <c r="O1471" i="13" s="1"/>
  <c r="M1223" i="13"/>
  <c r="O1223" i="13" s="1"/>
  <c r="M1064" i="13"/>
  <c r="O1064" i="13" s="1"/>
  <c r="M1372" i="13"/>
  <c r="O1372" i="13" s="1"/>
  <c r="M1363" i="13"/>
  <c r="O1363" i="13" s="1"/>
  <c r="M1333" i="13"/>
  <c r="O1333" i="13" s="1"/>
  <c r="M1331" i="13"/>
  <c r="O1331" i="13" s="1"/>
  <c r="M1328" i="13"/>
  <c r="O1328" i="13" s="1"/>
  <c r="M1316" i="13"/>
  <c r="O1316" i="13" s="1"/>
  <c r="M1300" i="13"/>
  <c r="O1300" i="13" s="1"/>
  <c r="M1277" i="13"/>
  <c r="O1277" i="13" s="1"/>
  <c r="M1274" i="13"/>
  <c r="O1274" i="13" s="1"/>
  <c r="M1269" i="13"/>
  <c r="O1269" i="13" s="1"/>
  <c r="M1255" i="13"/>
  <c r="O1255" i="13" s="1"/>
  <c r="M1209" i="13"/>
  <c r="O1209" i="13" s="1"/>
  <c r="M1205" i="13"/>
  <c r="O1205" i="13" s="1"/>
  <c r="M1183" i="13"/>
  <c r="O1183" i="13" s="1"/>
  <c r="M1166" i="13"/>
  <c r="O1166" i="13" s="1"/>
  <c r="M1152" i="13"/>
  <c r="O1152" i="13" s="1"/>
  <c r="M1143" i="13"/>
  <c r="O1143" i="13" s="1"/>
  <c r="M1123" i="13"/>
  <c r="O1123" i="13" s="1"/>
  <c r="M1110" i="13"/>
  <c r="O1110" i="13" s="1"/>
  <c r="M1327" i="13"/>
  <c r="O1327" i="13" s="1"/>
  <c r="M1296" i="13"/>
  <c r="O1296" i="13" s="1"/>
  <c r="M1118" i="13"/>
  <c r="O1118" i="13" s="1"/>
  <c r="M1109" i="13"/>
  <c r="O1109" i="13" s="1"/>
  <c r="M1044" i="13"/>
  <c r="O1044" i="13" s="1"/>
  <c r="M1347" i="13"/>
  <c r="O1347" i="13" s="1"/>
  <c r="M1344" i="13"/>
  <c r="O1344" i="13" s="1"/>
  <c r="M1304" i="13"/>
  <c r="O1304" i="13" s="1"/>
  <c r="M1057" i="13"/>
  <c r="O1057" i="13" s="1"/>
  <c r="M1400" i="13"/>
  <c r="O1400" i="13" s="1"/>
  <c r="M1384" i="13"/>
  <c r="O1384" i="13" s="1"/>
  <c r="M1374" i="13"/>
  <c r="O1374" i="13" s="1"/>
  <c r="M1330" i="13"/>
  <c r="O1330" i="13" s="1"/>
  <c r="M1299" i="13"/>
  <c r="O1299" i="13" s="1"/>
  <c r="M1285" i="13"/>
  <c r="O1285" i="13" s="1"/>
  <c r="M1172" i="13"/>
  <c r="O1172" i="13" s="1"/>
  <c r="M1144" i="13"/>
  <c r="O1144" i="13" s="1"/>
  <c r="M1135" i="13"/>
  <c r="O1135" i="13" s="1"/>
  <c r="M1097" i="13"/>
  <c r="O1097" i="13" s="1"/>
  <c r="M1086" i="13"/>
  <c r="O1086" i="13" s="1"/>
  <c r="M1071" i="13"/>
  <c r="O1071" i="13" s="1"/>
  <c r="M1063" i="13"/>
  <c r="O1063" i="13" s="1"/>
  <c r="M1263" i="13"/>
  <c r="O1263" i="13" s="1"/>
  <c r="M1242" i="13"/>
  <c r="O1242" i="13" s="1"/>
  <c r="M1197" i="13"/>
  <c r="O1197" i="13" s="1"/>
  <c r="M1345" i="13"/>
  <c r="O1345" i="13" s="1"/>
  <c r="M1319" i="13"/>
  <c r="O1319" i="13" s="1"/>
  <c r="M1252" i="13"/>
  <c r="O1252" i="13" s="1"/>
  <c r="M1060" i="13"/>
  <c r="O1060" i="13" s="1"/>
  <c r="M1047" i="13"/>
  <c r="O1047" i="13" s="1"/>
  <c r="M1533" i="13"/>
  <c r="O1533" i="13" s="1"/>
  <c r="M1385" i="13"/>
  <c r="O1385" i="13" s="1"/>
  <c r="M1365" i="13"/>
  <c r="O1365" i="13" s="1"/>
  <c r="E1267" i="13"/>
  <c r="M1267" i="13"/>
  <c r="O1267" i="13" s="1"/>
  <c r="M1641" i="13"/>
  <c r="O1641" i="13" s="1"/>
  <c r="M1625" i="13"/>
  <c r="O1625" i="13" s="1"/>
  <c r="M1609" i="13"/>
  <c r="O1609" i="13" s="1"/>
  <c r="M1593" i="13"/>
  <c r="O1593" i="13" s="1"/>
  <c r="M1577" i="13"/>
  <c r="O1577" i="13" s="1"/>
  <c r="M1558" i="13"/>
  <c r="O1558" i="13" s="1"/>
  <c r="M1534" i="13"/>
  <c r="O1534" i="13" s="1"/>
  <c r="M1513" i="13"/>
  <c r="O1513" i="13" s="1"/>
  <c r="M1429" i="13"/>
  <c r="O1429" i="13" s="1"/>
  <c r="M1409" i="13"/>
  <c r="O1409" i="13" s="1"/>
  <c r="M1396" i="13"/>
  <c r="O1396" i="13" s="1"/>
  <c r="M1389" i="13"/>
  <c r="O1389" i="13" s="1"/>
  <c r="M1386" i="13"/>
  <c r="O1386" i="13" s="1"/>
  <c r="M1383" i="13"/>
  <c r="O1383" i="13" s="1"/>
  <c r="M1366" i="13"/>
  <c r="O1366" i="13" s="1"/>
  <c r="M1339" i="13"/>
  <c r="O1339" i="13" s="1"/>
  <c r="M1315" i="13"/>
  <c r="O1315" i="13" s="1"/>
  <c r="M1259" i="13"/>
  <c r="O1259" i="13" s="1"/>
  <c r="E1259" i="13"/>
  <c r="M1250" i="13"/>
  <c r="O1250" i="13" s="1"/>
  <c r="E1237" i="13"/>
  <c r="M1237" i="13"/>
  <c r="O1237" i="13" s="1"/>
  <c r="M1199" i="13"/>
  <c r="O1199" i="13" s="1"/>
  <c r="M1631" i="13"/>
  <c r="O1631" i="13" s="1"/>
  <c r="M1615" i="13"/>
  <c r="O1615" i="13" s="1"/>
  <c r="M1599" i="13"/>
  <c r="O1599" i="13" s="1"/>
  <c r="M1583" i="13"/>
  <c r="O1583" i="13" s="1"/>
  <c r="M1567" i="13"/>
  <c r="O1567" i="13" s="1"/>
  <c r="M1547" i="13"/>
  <c r="O1547" i="13" s="1"/>
  <c r="M1525" i="13"/>
  <c r="O1525" i="13" s="1"/>
  <c r="M1501" i="13"/>
  <c r="O1501" i="13" s="1"/>
  <c r="M1499" i="13"/>
  <c r="O1499" i="13" s="1"/>
  <c r="M1465" i="13"/>
  <c r="O1465" i="13" s="1"/>
  <c r="M1453" i="13"/>
  <c r="O1453" i="13" s="1"/>
  <c r="M1431" i="13"/>
  <c r="O1431" i="13" s="1"/>
  <c r="M1387" i="13"/>
  <c r="O1387" i="13" s="1"/>
  <c r="M1369" i="13"/>
  <c r="O1369" i="13" s="1"/>
  <c r="M1343" i="13"/>
  <c r="O1343" i="13" s="1"/>
  <c r="M1645" i="13"/>
  <c r="O1645" i="13" s="1"/>
  <c r="M1632" i="13"/>
  <c r="O1632" i="13" s="1"/>
  <c r="M1629" i="13"/>
  <c r="O1629" i="13" s="1"/>
  <c r="M1616" i="13"/>
  <c r="O1616" i="13" s="1"/>
  <c r="M1613" i="13"/>
  <c r="O1613" i="13" s="1"/>
  <c r="M1600" i="13"/>
  <c r="O1600" i="13" s="1"/>
  <c r="M1597" i="13"/>
  <c r="O1597" i="13" s="1"/>
  <c r="M1584" i="13"/>
  <c r="O1584" i="13" s="1"/>
  <c r="M1581" i="13"/>
  <c r="O1581" i="13" s="1"/>
  <c r="M1568" i="13"/>
  <c r="O1568" i="13" s="1"/>
  <c r="M1565" i="13"/>
  <c r="O1565" i="13" s="1"/>
  <c r="E1561" i="13"/>
  <c r="M1556" i="13"/>
  <c r="O1556" i="13" s="1"/>
  <c r="M1538" i="13"/>
  <c r="O1538" i="13" s="1"/>
  <c r="M1518" i="13"/>
  <c r="O1518" i="13" s="1"/>
  <c r="M1485" i="13"/>
  <c r="O1485" i="13" s="1"/>
  <c r="E1483" i="13"/>
  <c r="M1472" i="13"/>
  <c r="O1472" i="13" s="1"/>
  <c r="M1463" i="13"/>
  <c r="O1463" i="13" s="1"/>
  <c r="M1451" i="13"/>
  <c r="O1451" i="13" s="1"/>
  <c r="M1440" i="13"/>
  <c r="O1440" i="13" s="1"/>
  <c r="M1435" i="13"/>
  <c r="O1435" i="13" s="1"/>
  <c r="M1433" i="13"/>
  <c r="O1433" i="13" s="1"/>
  <c r="M1424" i="13"/>
  <c r="O1424" i="13" s="1"/>
  <c r="M1420" i="13"/>
  <c r="O1420" i="13" s="1"/>
  <c r="E1404" i="13"/>
  <c r="M1393" i="13"/>
  <c r="O1393" i="13" s="1"/>
  <c r="M1373" i="13"/>
  <c r="O1373" i="13" s="1"/>
  <c r="M1370" i="13"/>
  <c r="O1370" i="13" s="1"/>
  <c r="M1367" i="13"/>
  <c r="O1367" i="13" s="1"/>
  <c r="M1286" i="13"/>
  <c r="O1286" i="13" s="1"/>
  <c r="M1279" i="13"/>
  <c r="O1279" i="13" s="1"/>
  <c r="M1247" i="13"/>
  <c r="O1247" i="13" s="1"/>
  <c r="M1646" i="13"/>
  <c r="O1646" i="13" s="1"/>
  <c r="M1630" i="13"/>
  <c r="O1630" i="13" s="1"/>
  <c r="M1614" i="13"/>
  <c r="O1614" i="13" s="1"/>
  <c r="M1598" i="13"/>
  <c r="O1598" i="13" s="1"/>
  <c r="M1582" i="13"/>
  <c r="O1582" i="13" s="1"/>
  <c r="M1566" i="13"/>
  <c r="O1566" i="13" s="1"/>
  <c r="M1505" i="13"/>
  <c r="O1505" i="13" s="1"/>
  <c r="M1457" i="13"/>
  <c r="O1457" i="13" s="1"/>
  <c r="M1417" i="13"/>
  <c r="O1417" i="13" s="1"/>
  <c r="M1380" i="13"/>
  <c r="O1380" i="13" s="1"/>
  <c r="M1537" i="13"/>
  <c r="O1537" i="13" s="1"/>
  <c r="M1535" i="13"/>
  <c r="O1535" i="13" s="1"/>
  <c r="M1524" i="13"/>
  <c r="O1524" i="13" s="1"/>
  <c r="M1519" i="13"/>
  <c r="O1519" i="13" s="1"/>
  <c r="M1503" i="13"/>
  <c r="O1503" i="13" s="1"/>
  <c r="M1481" i="13"/>
  <c r="O1481" i="13" s="1"/>
  <c r="M1455" i="13"/>
  <c r="O1455" i="13" s="1"/>
  <c r="M1415" i="13"/>
  <c r="O1415" i="13" s="1"/>
  <c r="M1401" i="13"/>
  <c r="O1401" i="13" s="1"/>
  <c r="M1377" i="13"/>
  <c r="O1377" i="13" s="1"/>
  <c r="M1355" i="13"/>
  <c r="O1355" i="13" s="1"/>
  <c r="M1338" i="13"/>
  <c r="O1338" i="13" s="1"/>
  <c r="M1322" i="13"/>
  <c r="O1322" i="13" s="1"/>
  <c r="M1245" i="13"/>
  <c r="O1245" i="13" s="1"/>
  <c r="E1245" i="13"/>
  <c r="M1639" i="13"/>
  <c r="O1639" i="13" s="1"/>
  <c r="M1623" i="13"/>
  <c r="O1623" i="13" s="1"/>
  <c r="M1607" i="13"/>
  <c r="O1607" i="13" s="1"/>
  <c r="M1591" i="13"/>
  <c r="O1591" i="13" s="1"/>
  <c r="M1575" i="13"/>
  <c r="O1575" i="13" s="1"/>
  <c r="M1557" i="13"/>
  <c r="O1557" i="13" s="1"/>
  <c r="M1553" i="13"/>
  <c r="O1553" i="13" s="1"/>
  <c r="M1539" i="13"/>
  <c r="O1539" i="13" s="1"/>
  <c r="M1497" i="13"/>
  <c r="O1497" i="13" s="1"/>
  <c r="M1464" i="13"/>
  <c r="O1464" i="13" s="1"/>
  <c r="M1428" i="13"/>
  <c r="O1428" i="13" s="1"/>
  <c r="M1421" i="13"/>
  <c r="O1421" i="13" s="1"/>
  <c r="M1419" i="13"/>
  <c r="O1419" i="13" s="1"/>
  <c r="M1381" i="13"/>
  <c r="O1381" i="13" s="1"/>
  <c r="M1368" i="13"/>
  <c r="O1368" i="13" s="1"/>
  <c r="M1364" i="13"/>
  <c r="O1364" i="13" s="1"/>
  <c r="M1360" i="13"/>
  <c r="O1360" i="13" s="1"/>
  <c r="M1351" i="13"/>
  <c r="O1351" i="13" s="1"/>
  <c r="M1329" i="13"/>
  <c r="O1329" i="13" s="1"/>
  <c r="M1325" i="13"/>
  <c r="O1325" i="13" s="1"/>
  <c r="E1314" i="13"/>
  <c r="M1314" i="13"/>
  <c r="O1314" i="13" s="1"/>
  <c r="E1308" i="13"/>
  <c r="M1308" i="13"/>
  <c r="O1308" i="13" s="1"/>
  <c r="M1229" i="13"/>
  <c r="O1229" i="13" s="1"/>
  <c r="M1640" i="13"/>
  <c r="O1640" i="13" s="1"/>
  <c r="M1637" i="13"/>
  <c r="O1637" i="13" s="1"/>
  <c r="M1624" i="13"/>
  <c r="O1624" i="13" s="1"/>
  <c r="M1621" i="13"/>
  <c r="O1621" i="13" s="1"/>
  <c r="M1608" i="13"/>
  <c r="O1608" i="13" s="1"/>
  <c r="M1605" i="13"/>
  <c r="O1605" i="13" s="1"/>
  <c r="M1592" i="13"/>
  <c r="O1592" i="13" s="1"/>
  <c r="M1589" i="13"/>
  <c r="O1589" i="13" s="1"/>
  <c r="M1576" i="13"/>
  <c r="O1576" i="13" s="1"/>
  <c r="M1573" i="13"/>
  <c r="O1573" i="13" s="1"/>
  <c r="E1533" i="13"/>
  <c r="M1527" i="13"/>
  <c r="O1527" i="13" s="1"/>
  <c r="M1509" i="13"/>
  <c r="O1509" i="13" s="1"/>
  <c r="M1500" i="13"/>
  <c r="O1500" i="13" s="1"/>
  <c r="M1473" i="13"/>
  <c r="O1473" i="13" s="1"/>
  <c r="M1461" i="13"/>
  <c r="O1461" i="13" s="1"/>
  <c r="M1459" i="13"/>
  <c r="O1459" i="13" s="1"/>
  <c r="M1442" i="13"/>
  <c r="O1442" i="13" s="1"/>
  <c r="M1432" i="13"/>
  <c r="O1432" i="13" s="1"/>
  <c r="M1425" i="13"/>
  <c r="O1425" i="13" s="1"/>
  <c r="M1405" i="13"/>
  <c r="O1405" i="13" s="1"/>
  <c r="M1403" i="13"/>
  <c r="O1403" i="13" s="1"/>
  <c r="M1392" i="13"/>
  <c r="O1392" i="13" s="1"/>
  <c r="M1388" i="13"/>
  <c r="O1388" i="13" s="1"/>
  <c r="E1385" i="13"/>
  <c r="M1379" i="13"/>
  <c r="O1379" i="13" s="1"/>
  <c r="E1365" i="13"/>
  <c r="M1361" i="13"/>
  <c r="O1361" i="13" s="1"/>
  <c r="M1348" i="13"/>
  <c r="O1348" i="13" s="1"/>
  <c r="M1335" i="13"/>
  <c r="O1335" i="13" s="1"/>
  <c r="M1332" i="13"/>
  <c r="O1332" i="13" s="1"/>
  <c r="M1303" i="13"/>
  <c r="O1303" i="13" s="1"/>
  <c r="M1297" i="13"/>
  <c r="O1297" i="13" s="1"/>
  <c r="E1297" i="13"/>
  <c r="E1189" i="13"/>
  <c r="M1189" i="13"/>
  <c r="O1189" i="13" s="1"/>
  <c r="M1167" i="13"/>
  <c r="O1167" i="13" s="1"/>
  <c r="M1203" i="13"/>
  <c r="O1203" i="13" s="1"/>
  <c r="M1111" i="13"/>
  <c r="O1111" i="13" s="1"/>
  <c r="M1298" i="13"/>
  <c r="O1298" i="13" s="1"/>
  <c r="M1287" i="13"/>
  <c r="O1287" i="13" s="1"/>
  <c r="M1280" i="13"/>
  <c r="O1280" i="13" s="1"/>
  <c r="M1236" i="13"/>
  <c r="O1236" i="13" s="1"/>
  <c r="M1194" i="13"/>
  <c r="O1194" i="13" s="1"/>
  <c r="M1184" i="13"/>
  <c r="O1184" i="13" s="1"/>
  <c r="M1180" i="13"/>
  <c r="O1180" i="13" s="1"/>
  <c r="M1174" i="13"/>
  <c r="O1174" i="13" s="1"/>
  <c r="M1164" i="13"/>
  <c r="O1164" i="13" s="1"/>
  <c r="M1054" i="13"/>
  <c r="O1054" i="13" s="1"/>
  <c r="M1283" i="13"/>
  <c r="O1283" i="13" s="1"/>
  <c r="M1281" i="13"/>
  <c r="O1281" i="13" s="1"/>
  <c r="M1273" i="13"/>
  <c r="O1273" i="13" s="1"/>
  <c r="M1272" i="13"/>
  <c r="O1272" i="13" s="1"/>
  <c r="M1248" i="13"/>
  <c r="O1248" i="13" s="1"/>
  <c r="M1225" i="13"/>
  <c r="O1225" i="13" s="1"/>
  <c r="M1218" i="13"/>
  <c r="O1218" i="13" s="1"/>
  <c r="M1204" i="13"/>
  <c r="O1204" i="13" s="1"/>
  <c r="M1187" i="13"/>
  <c r="O1187" i="13" s="1"/>
  <c r="M1173" i="13"/>
  <c r="O1173" i="13" s="1"/>
  <c r="M1153" i="13"/>
  <c r="O1153" i="13" s="1"/>
  <c r="M1145" i="13"/>
  <c r="O1145" i="13" s="1"/>
  <c r="M1125" i="13"/>
  <c r="O1125" i="13" s="1"/>
  <c r="M1103" i="13"/>
  <c r="O1103" i="13" s="1"/>
  <c r="M1081" i="13"/>
  <c r="O1081" i="13" s="1"/>
  <c r="M1306" i="13"/>
  <c r="O1306" i="13" s="1"/>
  <c r="M1239" i="13"/>
  <c r="O1239" i="13" s="1"/>
  <c r="M1211" i="13"/>
  <c r="O1211" i="13" s="1"/>
  <c r="M1185" i="13"/>
  <c r="O1185" i="13" s="1"/>
  <c r="M1178" i="13"/>
  <c r="O1178" i="13" s="1"/>
  <c r="E1167" i="13"/>
  <c r="M1156" i="13"/>
  <c r="O1156" i="13" s="1"/>
  <c r="E1110" i="13"/>
  <c r="M1101" i="13"/>
  <c r="O1101" i="13" s="1"/>
  <c r="M1088" i="13"/>
  <c r="O1088" i="13" s="1"/>
  <c r="M1202" i="13"/>
  <c r="O1202" i="13" s="1"/>
  <c r="M1188" i="13"/>
  <c r="O1188" i="13" s="1"/>
  <c r="M1158" i="13"/>
  <c r="O1158" i="13" s="1"/>
  <c r="M1150" i="13"/>
  <c r="O1150" i="13" s="1"/>
  <c r="M1061" i="13"/>
  <c r="O1061" i="13" s="1"/>
  <c r="M1053" i="13"/>
  <c r="O1053" i="13" s="1"/>
  <c r="M1233" i="13"/>
  <c r="O1233" i="13" s="1"/>
  <c r="M1212" i="13"/>
  <c r="O1212" i="13" s="1"/>
  <c r="M1206" i="13"/>
  <c r="O1206" i="13" s="1"/>
  <c r="M1195" i="13"/>
  <c r="O1195" i="13" s="1"/>
  <c r="M1165" i="13"/>
  <c r="O1165" i="13" s="1"/>
  <c r="M1151" i="13"/>
  <c r="O1151" i="13" s="1"/>
  <c r="M1087" i="13"/>
  <c r="O1087" i="13" s="1"/>
  <c r="M1313" i="13"/>
  <c r="O1313" i="13" s="1"/>
  <c r="M1295" i="13"/>
  <c r="O1295" i="13" s="1"/>
  <c r="M1282" i="13"/>
  <c r="O1282" i="13" s="1"/>
  <c r="M1251" i="13"/>
  <c r="O1251" i="13" s="1"/>
  <c r="M1241" i="13"/>
  <c r="O1241" i="13" s="1"/>
  <c r="M1240" i="13"/>
  <c r="O1240" i="13" s="1"/>
  <c r="M1217" i="13"/>
  <c r="O1217" i="13" s="1"/>
  <c r="M1215" i="13"/>
  <c r="O1215" i="13" s="1"/>
  <c r="M1210" i="13"/>
  <c r="O1210" i="13" s="1"/>
  <c r="E1203" i="13"/>
  <c r="M1196" i="13"/>
  <c r="O1196" i="13" s="1"/>
  <c r="M1179" i="13"/>
  <c r="O1179" i="13" s="1"/>
  <c r="M1161" i="13"/>
  <c r="O1161" i="13" s="1"/>
  <c r="M1157" i="13"/>
  <c r="O1157" i="13" s="1"/>
  <c r="M1149" i="13"/>
  <c r="O1149" i="13" s="1"/>
  <c r="M1126" i="13"/>
  <c r="O1126" i="13" s="1"/>
  <c r="M1119" i="13"/>
  <c r="O1119" i="13" s="1"/>
  <c r="M1095" i="13"/>
  <c r="O1095" i="13" s="1"/>
  <c r="M1093" i="13"/>
  <c r="O1093" i="13" s="1"/>
  <c r="M1559" i="13"/>
  <c r="O1559" i="13" s="1"/>
  <c r="M1643" i="13"/>
  <c r="O1643" i="13" s="1"/>
  <c r="M1635" i="13"/>
  <c r="O1635" i="13" s="1"/>
  <c r="M1627" i="13"/>
  <c r="O1627" i="13" s="1"/>
  <c r="M1619" i="13"/>
  <c r="O1619" i="13" s="1"/>
  <c r="M1611" i="13"/>
  <c r="O1611" i="13" s="1"/>
  <c r="M1603" i="13"/>
  <c r="O1603" i="13" s="1"/>
  <c r="M1595" i="13"/>
  <c r="O1595" i="13" s="1"/>
  <c r="M1587" i="13"/>
  <c r="O1587" i="13" s="1"/>
  <c r="M1579" i="13"/>
  <c r="O1579" i="13" s="1"/>
  <c r="M1571" i="13"/>
  <c r="O1571" i="13" s="1"/>
  <c r="M1563" i="13"/>
  <c r="O1563" i="13" s="1"/>
  <c r="E1559" i="13"/>
  <c r="E1558" i="13"/>
  <c r="M1544" i="13"/>
  <c r="O1544" i="13" s="1"/>
  <c r="M1540" i="13"/>
  <c r="O1540" i="13" s="1"/>
  <c r="M1516" i="13"/>
  <c r="O1516" i="13" s="1"/>
  <c r="M1514" i="13"/>
  <c r="O1514" i="13" s="1"/>
  <c r="M1489" i="13"/>
  <c r="O1489" i="13" s="1"/>
  <c r="E1481" i="13"/>
  <c r="M1478" i="13"/>
  <c r="O1478" i="13" s="1"/>
  <c r="M1469" i="13"/>
  <c r="O1469" i="13" s="1"/>
  <c r="M1460" i="13"/>
  <c r="O1460" i="13" s="1"/>
  <c r="M1458" i="13"/>
  <c r="O1458" i="13" s="1"/>
  <c r="M1449" i="13"/>
  <c r="O1449" i="13" s="1"/>
  <c r="M1445" i="13"/>
  <c r="O1445" i="13" s="1"/>
  <c r="M1397" i="13"/>
  <c r="O1397" i="13" s="1"/>
  <c r="M1390" i="13"/>
  <c r="O1390" i="13" s="1"/>
  <c r="E1640" i="13"/>
  <c r="E1632" i="13"/>
  <c r="E1624" i="13"/>
  <c r="E1616" i="13"/>
  <c r="E1608" i="13"/>
  <c r="E1600" i="13"/>
  <c r="E1592" i="13"/>
  <c r="E1584" i="13"/>
  <c r="E1576" i="13"/>
  <c r="E1568" i="13"/>
  <c r="M1562" i="13"/>
  <c r="O1562" i="13" s="1"/>
  <c r="E1557" i="13"/>
  <c r="E1556" i="13"/>
  <c r="M1543" i="13"/>
  <c r="O1543" i="13" s="1"/>
  <c r="M1542" i="13"/>
  <c r="O1542" i="13" s="1"/>
  <c r="E1536" i="13"/>
  <c r="E1535" i="13"/>
  <c r="E1534" i="13"/>
  <c r="E1509" i="13"/>
  <c r="M1508" i="13"/>
  <c r="O1508" i="13" s="1"/>
  <c r="M1506" i="13"/>
  <c r="O1506" i="13" s="1"/>
  <c r="E1500" i="13"/>
  <c r="E1473" i="13"/>
  <c r="M1470" i="13"/>
  <c r="O1470" i="13" s="1"/>
  <c r="E1465" i="13"/>
  <c r="M1446" i="13"/>
  <c r="O1446" i="13" s="1"/>
  <c r="E1446" i="13"/>
  <c r="M1436" i="13"/>
  <c r="O1436" i="13" s="1"/>
  <c r="M1434" i="13"/>
  <c r="O1434" i="13" s="1"/>
  <c r="M1412" i="13"/>
  <c r="O1412" i="13" s="1"/>
  <c r="M1498" i="13"/>
  <c r="O1498" i="13" s="1"/>
  <c r="M1394" i="13"/>
  <c r="O1394" i="13" s="1"/>
  <c r="E1394" i="13"/>
  <c r="M1532" i="13"/>
  <c r="O1532" i="13" s="1"/>
  <c r="M1492" i="13"/>
  <c r="O1492" i="13" s="1"/>
  <c r="M1462" i="13"/>
  <c r="O1462" i="13" s="1"/>
  <c r="E1462" i="13"/>
  <c r="M1452" i="13"/>
  <c r="O1452" i="13" s="1"/>
  <c r="M1441" i="13"/>
  <c r="O1441" i="13" s="1"/>
  <c r="M1437" i="13"/>
  <c r="O1437" i="13" s="1"/>
  <c r="M1406" i="13"/>
  <c r="O1406" i="13" s="1"/>
  <c r="M1402" i="13"/>
  <c r="O1402" i="13" s="1"/>
  <c r="E1402" i="13"/>
  <c r="M1321" i="13"/>
  <c r="O1321" i="13" s="1"/>
  <c r="M1554" i="13"/>
  <c r="O1554" i="13" s="1"/>
  <c r="E1524" i="13"/>
  <c r="M1521" i="13"/>
  <c r="O1521" i="13" s="1"/>
  <c r="E1513" i="13"/>
  <c r="M1510" i="13"/>
  <c r="O1510" i="13" s="1"/>
  <c r="M1484" i="13"/>
  <c r="O1484" i="13" s="1"/>
  <c r="M1482" i="13"/>
  <c r="O1482" i="13" s="1"/>
  <c r="E1457" i="13"/>
  <c r="M1438" i="13"/>
  <c r="O1438" i="13" s="1"/>
  <c r="E1438" i="13"/>
  <c r="M1413" i="13"/>
  <c r="O1413" i="13" s="1"/>
  <c r="M1378" i="13"/>
  <c r="O1378" i="13" s="1"/>
  <c r="M1353" i="13"/>
  <c r="O1353" i="13" s="1"/>
  <c r="M1548" i="13"/>
  <c r="O1548" i="13" s="1"/>
  <c r="E1505" i="13"/>
  <c r="M1502" i="13"/>
  <c r="O1502" i="13" s="1"/>
  <c r="M1476" i="13"/>
  <c r="O1476" i="13" s="1"/>
  <c r="M1474" i="13"/>
  <c r="O1474" i="13" s="1"/>
  <c r="M1468" i="13"/>
  <c r="O1468" i="13" s="1"/>
  <c r="M1466" i="13"/>
  <c r="O1466" i="13" s="1"/>
  <c r="E1433" i="13"/>
  <c r="M1414" i="13"/>
  <c r="O1414" i="13" s="1"/>
  <c r="M1410" i="13"/>
  <c r="O1410" i="13" s="1"/>
  <c r="E1410" i="13"/>
  <c r="M1382" i="13"/>
  <c r="O1382" i="13" s="1"/>
  <c r="E1497" i="13"/>
  <c r="M1454" i="13"/>
  <c r="O1454" i="13" s="1"/>
  <c r="E1454" i="13"/>
  <c r="M1444" i="13"/>
  <c r="O1444" i="13" s="1"/>
  <c r="M1430" i="13"/>
  <c r="O1430" i="13" s="1"/>
  <c r="E1430" i="13"/>
  <c r="M1426" i="13"/>
  <c r="O1426" i="13" s="1"/>
  <c r="E1426" i="13"/>
  <c r="M1422" i="13"/>
  <c r="O1422" i="13" s="1"/>
  <c r="E1422" i="13"/>
  <c r="M1418" i="13"/>
  <c r="O1418" i="13" s="1"/>
  <c r="E1418" i="13"/>
  <c r="E1386" i="13"/>
  <c r="E1378" i="13"/>
  <c r="E1370" i="13"/>
  <c r="E1362" i="13"/>
  <c r="E1355" i="13"/>
  <c r="E1354" i="13"/>
  <c r="E1353" i="13"/>
  <c r="M1352" i="13"/>
  <c r="O1352" i="13" s="1"/>
  <c r="E1323" i="13"/>
  <c r="E1322" i="13"/>
  <c r="E1321" i="13"/>
  <c r="M1320" i="13"/>
  <c r="O1320" i="13" s="1"/>
  <c r="M1310" i="13"/>
  <c r="O1310" i="13" s="1"/>
  <c r="E1296" i="13"/>
  <c r="M1292" i="13"/>
  <c r="O1292" i="13" s="1"/>
  <c r="M1291" i="13"/>
  <c r="O1291" i="13" s="1"/>
  <c r="M1290" i="13"/>
  <c r="O1290" i="13" s="1"/>
  <c r="M1289" i="13"/>
  <c r="O1289" i="13" s="1"/>
  <c r="E1283" i="13"/>
  <c r="E1282" i="13"/>
  <c r="M1262" i="13"/>
  <c r="O1262" i="13" s="1"/>
  <c r="M1257" i="13"/>
  <c r="O1257" i="13" s="1"/>
  <c r="M1244" i="13"/>
  <c r="O1244" i="13" s="1"/>
  <c r="E1240" i="13"/>
  <c r="M1358" i="13"/>
  <c r="O1358" i="13" s="1"/>
  <c r="E1358" i="13"/>
  <c r="M1326" i="13"/>
  <c r="O1326" i="13" s="1"/>
  <c r="E1326" i="13"/>
  <c r="M1208" i="13"/>
  <c r="O1208" i="13" s="1"/>
  <c r="M1198" i="13"/>
  <c r="O1198" i="13" s="1"/>
  <c r="M1356" i="13"/>
  <c r="O1356" i="13" s="1"/>
  <c r="M1334" i="13"/>
  <c r="O1334" i="13" s="1"/>
  <c r="E1334" i="13"/>
  <c r="M1324" i="13"/>
  <c r="O1324" i="13" s="1"/>
  <c r="M1312" i="13"/>
  <c r="O1312" i="13" s="1"/>
  <c r="M1302" i="13"/>
  <c r="O1302" i="13" s="1"/>
  <c r="M1284" i="13"/>
  <c r="O1284" i="13" s="1"/>
  <c r="M1256" i="13"/>
  <c r="O1256" i="13" s="1"/>
  <c r="M1235" i="13"/>
  <c r="O1235" i="13" s="1"/>
  <c r="M1227" i="13"/>
  <c r="O1227" i="13" s="1"/>
  <c r="M1219" i="13"/>
  <c r="O1219" i="13" s="1"/>
  <c r="E1414" i="13"/>
  <c r="E1406" i="13"/>
  <c r="E1398" i="13"/>
  <c r="E1390" i="13"/>
  <c r="E1382" i="13"/>
  <c r="E1374" i="13"/>
  <c r="E1366" i="13"/>
  <c r="M1336" i="13"/>
  <c r="O1336" i="13" s="1"/>
  <c r="M1288" i="13"/>
  <c r="O1288" i="13" s="1"/>
  <c r="M1278" i="13"/>
  <c r="O1278" i="13" s="1"/>
  <c r="M1264" i="13"/>
  <c r="O1264" i="13" s="1"/>
  <c r="M1232" i="13"/>
  <c r="O1232" i="13" s="1"/>
  <c r="E1232" i="13"/>
  <c r="M1224" i="13"/>
  <c r="O1224" i="13" s="1"/>
  <c r="E1224" i="13"/>
  <c r="M1216" i="13"/>
  <c r="O1216" i="13" s="1"/>
  <c r="E1216" i="13"/>
  <c r="M1192" i="13"/>
  <c r="O1192" i="13" s="1"/>
  <c r="M1182" i="13"/>
  <c r="O1182" i="13" s="1"/>
  <c r="E1344" i="13"/>
  <c r="M1342" i="13"/>
  <c r="O1342" i="13" s="1"/>
  <c r="E1342" i="13"/>
  <c r="M1318" i="13"/>
  <c r="O1318" i="13" s="1"/>
  <c r="E1304" i="13"/>
  <c r="E1251" i="13"/>
  <c r="M1243" i="13"/>
  <c r="O1243" i="13" s="1"/>
  <c r="M1238" i="13"/>
  <c r="O1238" i="13" s="1"/>
  <c r="M1228" i="13"/>
  <c r="O1228" i="13" s="1"/>
  <c r="E1228" i="13"/>
  <c r="M1220" i="13"/>
  <c r="O1220" i="13" s="1"/>
  <c r="E1220" i="13"/>
  <c r="M1294" i="13"/>
  <c r="O1294" i="13" s="1"/>
  <c r="E1280" i="13"/>
  <c r="M1246" i="13"/>
  <c r="O1246" i="13" s="1"/>
  <c r="M1176" i="13"/>
  <c r="O1176" i="13" s="1"/>
  <c r="M1163" i="13"/>
  <c r="O1163" i="13" s="1"/>
  <c r="M1350" i="13"/>
  <c r="O1350" i="13" s="1"/>
  <c r="E1350" i="13"/>
  <c r="M1270" i="13"/>
  <c r="O1270" i="13" s="1"/>
  <c r="M1254" i="13"/>
  <c r="O1254" i="13" s="1"/>
  <c r="M1230" i="13"/>
  <c r="O1230" i="13" s="1"/>
  <c r="M1222" i="13"/>
  <c r="O1222" i="13" s="1"/>
  <c r="M1214" i="13"/>
  <c r="O1214" i="13" s="1"/>
  <c r="M1200" i="13"/>
  <c r="O1200" i="13" s="1"/>
  <c r="M1190" i="13"/>
  <c r="O1190" i="13" s="1"/>
  <c r="M1171" i="13"/>
  <c r="O1171" i="13" s="1"/>
  <c r="E1165" i="13"/>
  <c r="E1164" i="13"/>
  <c r="M1140" i="13"/>
  <c r="O1140" i="13" s="1"/>
  <c r="E1140" i="13"/>
  <c r="M1130" i="13"/>
  <c r="O1130" i="13" s="1"/>
  <c r="E1130" i="13"/>
  <c r="M1127" i="13"/>
  <c r="O1127" i="13" s="1"/>
  <c r="E1103" i="13"/>
  <c r="M1102" i="13"/>
  <c r="O1102" i="13" s="1"/>
  <c r="M1076" i="13"/>
  <c r="O1076" i="13" s="1"/>
  <c r="E1076" i="13"/>
  <c r="E1208" i="13"/>
  <c r="E1200" i="13"/>
  <c r="E1192" i="13"/>
  <c r="E1184" i="13"/>
  <c r="E1176" i="13"/>
  <c r="M1168" i="13"/>
  <c r="O1168" i="13" s="1"/>
  <c r="E1163" i="13"/>
  <c r="M1148" i="13"/>
  <c r="O1148" i="13" s="1"/>
  <c r="M1132" i="13"/>
  <c r="O1132" i="13" s="1"/>
  <c r="E1132" i="13"/>
  <c r="M1128" i="13"/>
  <c r="O1128" i="13" s="1"/>
  <c r="M1122" i="13"/>
  <c r="O1122" i="13" s="1"/>
  <c r="E1122" i="13"/>
  <c r="E1095" i="13"/>
  <c r="M1094" i="13"/>
  <c r="O1094" i="13" s="1"/>
  <c r="E1086" i="13"/>
  <c r="E1054" i="13"/>
  <c r="E1047" i="13"/>
  <c r="M1046" i="13"/>
  <c r="O1046" i="13" s="1"/>
  <c r="M1162" i="13"/>
  <c r="O1162" i="13" s="1"/>
  <c r="M1124" i="13"/>
  <c r="O1124" i="13" s="1"/>
  <c r="E1124" i="13"/>
  <c r="M1120" i="13"/>
  <c r="O1120" i="13" s="1"/>
  <c r="M1114" i="13"/>
  <c r="O1114" i="13" s="1"/>
  <c r="E1114" i="13"/>
  <c r="E1318" i="13"/>
  <c r="E1310" i="13"/>
  <c r="E1302" i="13"/>
  <c r="E1294" i="13"/>
  <c r="E1286" i="13"/>
  <c r="E1278" i="13"/>
  <c r="E1270" i="13"/>
  <c r="E1262" i="13"/>
  <c r="E1254" i="13"/>
  <c r="E1246" i="13"/>
  <c r="E1238" i="13"/>
  <c r="E1230" i="13"/>
  <c r="E1222" i="13"/>
  <c r="E1214" i="13"/>
  <c r="E1206" i="13"/>
  <c r="E1198" i="13"/>
  <c r="E1190" i="13"/>
  <c r="E1182" i="13"/>
  <c r="E1174" i="13"/>
  <c r="E1158" i="13"/>
  <c r="M1142" i="13"/>
  <c r="O1142" i="13" s="1"/>
  <c r="M1116" i="13"/>
  <c r="O1116" i="13" s="1"/>
  <c r="E1116" i="13"/>
  <c r="M1112" i="13"/>
  <c r="O1112" i="13" s="1"/>
  <c r="M1106" i="13"/>
  <c r="O1106" i="13" s="1"/>
  <c r="E1106" i="13"/>
  <c r="M1078" i="13"/>
  <c r="O1078" i="13" s="1"/>
  <c r="M1062" i="13"/>
  <c r="O1062" i="13" s="1"/>
  <c r="M1160" i="13"/>
  <c r="O1160" i="13" s="1"/>
  <c r="M1134" i="13"/>
  <c r="O1134" i="13" s="1"/>
  <c r="M1108" i="13"/>
  <c r="O1108" i="13" s="1"/>
  <c r="E1108" i="13"/>
  <c r="M1104" i="13"/>
  <c r="O1104" i="13" s="1"/>
  <c r="M1098" i="13"/>
  <c r="O1098" i="13" s="1"/>
  <c r="E1098" i="13"/>
  <c r="M1070" i="13"/>
  <c r="O1070" i="13" s="1"/>
  <c r="M1050" i="13"/>
  <c r="O1050" i="13" s="1"/>
  <c r="E1050" i="13"/>
  <c r="E1212" i="13"/>
  <c r="E1204" i="13"/>
  <c r="E1196" i="13"/>
  <c r="E1188" i="13"/>
  <c r="E1180" i="13"/>
  <c r="M1154" i="13"/>
  <c r="O1154" i="13" s="1"/>
  <c r="E1151" i="13"/>
  <c r="E1118" i="13"/>
  <c r="M1100" i="13"/>
  <c r="O1100" i="13" s="1"/>
  <c r="E1100" i="13"/>
  <c r="M1096" i="13"/>
  <c r="O1096" i="13" s="1"/>
  <c r="M1090" i="13"/>
  <c r="O1090" i="13" s="1"/>
  <c r="E1090" i="13"/>
  <c r="M1058" i="13"/>
  <c r="O1058" i="13" s="1"/>
  <c r="E1058" i="13"/>
  <c r="M1052" i="13"/>
  <c r="O1052" i="13" s="1"/>
  <c r="M1048" i="13"/>
  <c r="O1048" i="13" s="1"/>
  <c r="M1146" i="13"/>
  <c r="O1146" i="13" s="1"/>
  <c r="E1146" i="13"/>
  <c r="M1092" i="13"/>
  <c r="O1092" i="13" s="1"/>
  <c r="E1092" i="13"/>
  <c r="M1082" i="13"/>
  <c r="O1082" i="13" s="1"/>
  <c r="E1082" i="13"/>
  <c r="M1066" i="13"/>
  <c r="O1066" i="13" s="1"/>
  <c r="E1066" i="13"/>
  <c r="M1170" i="13"/>
  <c r="O1170" i="13" s="1"/>
  <c r="M1138" i="13"/>
  <c r="O1138" i="13" s="1"/>
  <c r="E1138" i="13"/>
  <c r="M1084" i="13"/>
  <c r="O1084" i="13" s="1"/>
  <c r="E1084" i="13"/>
  <c r="M1074" i="13"/>
  <c r="O1074" i="13" s="1"/>
  <c r="E1074" i="13"/>
  <c r="M1068" i="13"/>
  <c r="O1068" i="13" s="1"/>
  <c r="E1068" i="13"/>
  <c r="E1060" i="13"/>
  <c r="E1052" i="13"/>
  <c r="E1044" i="13"/>
  <c r="C576" i="14"/>
  <c r="AA1078" i="13" l="1"/>
  <c r="AA1077" i="13"/>
  <c r="AA1076" i="13"/>
  <c r="AA1075" i="13"/>
  <c r="AA1074" i="13"/>
  <c r="AA1073" i="13"/>
  <c r="AA1072" i="13"/>
  <c r="AA1071" i="13"/>
  <c r="AA1006" i="13" l="1"/>
  <c r="U14" i="13" l="1"/>
  <c r="C1016" i="14" l="1"/>
  <c r="C1015" i="14" l="1"/>
  <c r="AA1070" i="13"/>
  <c r="AA1005" i="13" l="1"/>
  <c r="AA1004" i="13"/>
  <c r="AA1003" i="13"/>
  <c r="S9" i="13" l="1"/>
  <c r="D164" i="14"/>
  <c r="C941" i="14"/>
  <c r="C940" i="14"/>
  <c r="C938" i="14"/>
  <c r="C942" i="14" s="1"/>
  <c r="AA110" i="13" l="1"/>
  <c r="C1121" i="14" l="1"/>
  <c r="C1083" i="14"/>
  <c r="D1083" i="14"/>
  <c r="B1083" i="14"/>
  <c r="Y1112" i="13" l="1"/>
  <c r="Y1111" i="13"/>
  <c r="Y1110" i="13"/>
  <c r="Y1109" i="13"/>
  <c r="Y1108" i="13"/>
  <c r="Y1107" i="13"/>
  <c r="Y1106" i="13"/>
  <c r="Y1105" i="13"/>
  <c r="Y1104" i="13"/>
  <c r="Y1103" i="13"/>
  <c r="AA1069" i="13"/>
  <c r="AA1068" i="13"/>
  <c r="AA1067" i="13"/>
  <c r="AA1066" i="13"/>
  <c r="AA1065" i="13"/>
  <c r="AA1002" i="13" l="1"/>
  <c r="AA1001" i="13"/>
  <c r="C636" i="14"/>
  <c r="AA109" i="13" l="1"/>
  <c r="AA108" i="13"/>
  <c r="C1084" i="14" l="1"/>
  <c r="D1084" i="14"/>
  <c r="B1084" i="14"/>
  <c r="AA1064" i="13" l="1"/>
  <c r="AA1063" i="13"/>
  <c r="AA1062" i="13"/>
  <c r="AA1061" i="13"/>
  <c r="AA1060" i="13" l="1"/>
  <c r="AA1059" i="13"/>
  <c r="AA1058" i="13"/>
  <c r="AA1057" i="13"/>
  <c r="AA1056" i="13"/>
  <c r="E1647" i="13" l="1"/>
  <c r="F1647" i="13"/>
  <c r="I1647" i="13" s="1"/>
  <c r="G1647" i="13"/>
  <c r="H1647" i="13" s="1"/>
  <c r="K1647" i="13"/>
  <c r="E1648" i="13"/>
  <c r="F1648" i="13"/>
  <c r="I1648" i="13" s="1"/>
  <c r="G1648" i="13"/>
  <c r="H1648" i="13" s="1"/>
  <c r="K1648" i="13"/>
  <c r="E1649" i="13"/>
  <c r="F1649" i="13"/>
  <c r="I1649" i="13" s="1"/>
  <c r="G1649" i="13"/>
  <c r="H1649" i="13" s="1"/>
  <c r="K1649" i="13"/>
  <c r="F1650" i="13"/>
  <c r="I1650" i="13" s="1"/>
  <c r="G1650" i="13"/>
  <c r="H1650" i="13" s="1"/>
  <c r="K1650" i="13"/>
  <c r="E1651" i="13"/>
  <c r="F1651" i="13"/>
  <c r="I1651" i="13" s="1"/>
  <c r="G1651" i="13"/>
  <c r="H1651" i="13" s="1"/>
  <c r="K1651" i="13"/>
  <c r="E1652" i="13"/>
  <c r="F1652" i="13"/>
  <c r="I1652" i="13" s="1"/>
  <c r="G1652" i="13"/>
  <c r="H1652" i="13" s="1"/>
  <c r="K1652" i="13"/>
  <c r="E1653" i="13"/>
  <c r="F1653" i="13"/>
  <c r="I1653" i="13" s="1"/>
  <c r="G1653" i="13"/>
  <c r="H1653" i="13" s="1"/>
  <c r="K1653" i="13"/>
  <c r="F1654" i="13"/>
  <c r="I1654" i="13" s="1"/>
  <c r="G1654" i="13"/>
  <c r="H1654" i="13" s="1"/>
  <c r="K1654" i="13"/>
  <c r="E1655" i="13"/>
  <c r="F1655" i="13"/>
  <c r="I1655" i="13" s="1"/>
  <c r="G1655" i="13"/>
  <c r="H1655" i="13" s="1"/>
  <c r="K1655" i="13"/>
  <c r="E1656" i="13"/>
  <c r="F1656" i="13"/>
  <c r="I1656" i="13" s="1"/>
  <c r="G1656" i="13"/>
  <c r="H1656" i="13" s="1"/>
  <c r="K1656" i="13"/>
  <c r="E1657" i="13"/>
  <c r="F1657" i="13"/>
  <c r="I1657" i="13" s="1"/>
  <c r="G1657" i="13"/>
  <c r="H1657" i="13" s="1"/>
  <c r="K1657" i="13"/>
  <c r="F1658" i="13"/>
  <c r="I1658" i="13" s="1"/>
  <c r="G1658" i="13"/>
  <c r="H1658" i="13" s="1"/>
  <c r="K1658" i="13"/>
  <c r="E1659" i="13"/>
  <c r="F1659" i="13"/>
  <c r="I1659" i="13" s="1"/>
  <c r="G1659" i="13"/>
  <c r="H1659" i="13" s="1"/>
  <c r="K1659" i="13"/>
  <c r="E1660" i="13"/>
  <c r="F1660" i="13"/>
  <c r="I1660" i="13" s="1"/>
  <c r="G1660" i="13"/>
  <c r="H1660" i="13" s="1"/>
  <c r="K1660" i="13"/>
  <c r="E1661" i="13"/>
  <c r="F1661" i="13"/>
  <c r="I1661" i="13" s="1"/>
  <c r="G1661" i="13"/>
  <c r="H1661" i="13" s="1"/>
  <c r="K1661" i="13"/>
  <c r="F1662" i="13"/>
  <c r="I1662" i="13" s="1"/>
  <c r="G1662" i="13"/>
  <c r="H1662" i="13" s="1"/>
  <c r="K1662" i="13"/>
  <c r="U1389" i="13"/>
  <c r="M1657" i="13" l="1"/>
  <c r="O1657" i="13" s="1"/>
  <c r="M1653" i="13"/>
  <c r="O1653" i="13" s="1"/>
  <c r="M1661" i="13"/>
  <c r="O1661" i="13" s="1"/>
  <c r="M1652" i="13"/>
  <c r="O1652" i="13" s="1"/>
  <c r="M1660" i="13"/>
  <c r="O1660" i="13" s="1"/>
  <c r="M1649" i="13"/>
  <c r="O1649" i="13" s="1"/>
  <c r="M1656" i="13"/>
  <c r="O1656" i="13" s="1"/>
  <c r="M1648" i="13"/>
  <c r="O1648" i="13" s="1"/>
  <c r="M1654" i="13"/>
  <c r="O1654" i="13" s="1"/>
  <c r="M1662" i="13"/>
  <c r="O1662" i="13" s="1"/>
  <c r="M1658" i="13"/>
  <c r="O1658" i="13" s="1"/>
  <c r="M1650" i="13"/>
  <c r="O1650" i="13" s="1"/>
  <c r="E1662" i="13"/>
  <c r="E1658" i="13"/>
  <c r="E1654" i="13"/>
  <c r="E1650" i="13"/>
  <c r="M1655" i="13"/>
  <c r="O1655" i="13" s="1"/>
  <c r="M1659" i="13"/>
  <c r="O1659" i="13" s="1"/>
  <c r="M1651" i="13"/>
  <c r="O1651" i="13" s="1"/>
  <c r="M1647" i="13"/>
  <c r="O1647" i="13" s="1"/>
  <c r="K1663" i="13"/>
  <c r="M1663" i="13"/>
  <c r="K1664" i="13"/>
  <c r="M1664" i="13"/>
  <c r="K1665" i="13"/>
  <c r="M1665" i="13"/>
  <c r="K1666" i="13"/>
  <c r="M1666" i="13"/>
  <c r="K1667" i="13"/>
  <c r="M1667" i="13"/>
  <c r="K1668" i="13"/>
  <c r="M1668" i="13"/>
  <c r="K1669" i="13"/>
  <c r="M1669" i="13"/>
  <c r="K1670" i="13"/>
  <c r="M1670" i="13"/>
  <c r="K1671" i="13"/>
  <c r="M1671" i="13"/>
  <c r="K1672" i="13"/>
  <c r="M1672" i="13"/>
  <c r="K1673" i="13"/>
  <c r="M1673" i="13"/>
  <c r="K1674" i="13"/>
  <c r="M1674" i="13"/>
  <c r="K1675" i="13"/>
  <c r="M1675" i="13"/>
  <c r="K1676" i="13"/>
  <c r="M1676" i="13"/>
  <c r="K1677" i="13"/>
  <c r="M1677" i="13"/>
  <c r="K1678" i="13"/>
  <c r="M1678" i="13"/>
  <c r="K1679" i="13"/>
  <c r="M1679" i="13"/>
  <c r="K1680" i="13"/>
  <c r="M1680" i="13"/>
  <c r="K1681" i="13"/>
  <c r="M1681" i="13"/>
  <c r="K1682" i="13"/>
  <c r="M1682" i="13"/>
  <c r="K1683" i="13"/>
  <c r="M1683" i="13"/>
  <c r="K1684" i="13"/>
  <c r="M1684" i="13"/>
  <c r="K1685" i="13"/>
  <c r="M1685" i="13"/>
  <c r="K1686" i="13"/>
  <c r="M1686" i="13"/>
  <c r="K1687" i="13"/>
  <c r="M1687" i="13"/>
  <c r="K1688" i="13"/>
  <c r="M1688" i="13"/>
  <c r="K1689" i="13"/>
  <c r="M1689" i="13"/>
  <c r="K1690" i="13"/>
  <c r="M1690" i="13"/>
  <c r="K1691" i="13"/>
  <c r="M1691" i="13"/>
  <c r="K1692" i="13"/>
  <c r="M1692" i="13"/>
  <c r="K1693" i="13"/>
  <c r="M1693" i="13"/>
  <c r="K1694" i="13"/>
  <c r="M1694" i="13"/>
  <c r="K1695" i="13"/>
  <c r="M1695" i="13"/>
  <c r="K1696" i="13"/>
  <c r="M1696" i="13"/>
  <c r="K1697" i="13"/>
  <c r="M1697" i="13"/>
  <c r="K1698" i="13"/>
  <c r="M1698" i="13"/>
  <c r="K1699" i="13"/>
  <c r="M1699" i="13"/>
  <c r="K1700" i="13"/>
  <c r="M1700" i="13"/>
  <c r="K1701" i="13"/>
  <c r="M1701" i="13"/>
  <c r="K1702" i="13"/>
  <c r="M1702" i="13"/>
  <c r="K1703" i="13"/>
  <c r="M1703" i="13"/>
  <c r="K1704" i="13"/>
  <c r="M1704" i="13"/>
  <c r="K1705" i="13"/>
  <c r="M1705" i="13"/>
  <c r="K1706" i="13"/>
  <c r="M1706" i="13"/>
  <c r="K1707" i="13"/>
  <c r="M1707" i="13"/>
  <c r="K1708" i="13"/>
  <c r="M1708" i="13"/>
  <c r="K1709" i="13"/>
  <c r="M1709" i="13"/>
  <c r="K1710" i="13"/>
  <c r="M1710" i="13"/>
  <c r="K1711" i="13"/>
  <c r="M1711" i="13"/>
  <c r="K1712" i="13"/>
  <c r="M1712" i="13"/>
  <c r="K1713" i="13"/>
  <c r="M1713" i="13"/>
  <c r="K1714" i="13"/>
  <c r="M1714" i="13"/>
  <c r="K1715" i="13"/>
  <c r="M1715" i="13"/>
  <c r="K1716" i="13"/>
  <c r="M1716" i="13"/>
  <c r="K1717" i="13"/>
  <c r="M1717" i="13"/>
  <c r="K1718" i="13"/>
  <c r="M1718" i="13"/>
  <c r="K1719" i="13"/>
  <c r="M1719" i="13"/>
  <c r="K1720" i="13"/>
  <c r="M1720" i="13"/>
  <c r="K1721" i="13"/>
  <c r="M1721" i="13"/>
  <c r="K1722" i="13"/>
  <c r="M1722" i="13"/>
  <c r="K1723" i="13"/>
  <c r="M1723" i="13"/>
  <c r="K1724" i="13"/>
  <c r="M1724" i="13"/>
  <c r="K1725" i="13"/>
  <c r="M1725" i="13"/>
  <c r="K1726" i="13"/>
  <c r="M1726" i="13"/>
  <c r="K1727" i="13"/>
  <c r="M1727" i="13"/>
  <c r="K1728" i="13"/>
  <c r="M1728" i="13"/>
  <c r="K1729" i="13"/>
  <c r="M1729" i="13"/>
  <c r="K1730" i="13"/>
  <c r="M1730" i="13"/>
  <c r="K1731" i="13"/>
  <c r="M1731" i="13"/>
  <c r="K1732" i="13"/>
  <c r="M1732" i="13"/>
  <c r="K1733" i="13"/>
  <c r="M1733" i="13"/>
  <c r="K1734" i="13"/>
  <c r="M1734" i="13"/>
  <c r="K1735" i="13"/>
  <c r="M1735" i="13"/>
  <c r="K1736" i="13"/>
  <c r="M1736" i="13"/>
  <c r="K1737" i="13"/>
  <c r="M1737" i="13"/>
  <c r="K1738" i="13"/>
  <c r="M1738" i="13"/>
  <c r="K1739" i="13"/>
  <c r="M1739" i="13"/>
  <c r="K1740" i="13"/>
  <c r="M1740" i="13"/>
  <c r="K1741" i="13"/>
  <c r="M1741" i="13"/>
  <c r="K1742" i="13"/>
  <c r="M1742" i="13"/>
  <c r="K1743" i="13"/>
  <c r="M1743" i="13"/>
  <c r="K1744" i="13"/>
  <c r="M1744" i="13"/>
  <c r="K1745" i="13"/>
  <c r="M1745" i="13"/>
  <c r="K1746" i="13"/>
  <c r="M1746" i="13"/>
  <c r="K1747" i="13"/>
  <c r="M1747" i="13"/>
  <c r="K1748" i="13"/>
  <c r="M1748" i="13"/>
  <c r="K1749" i="13"/>
  <c r="M1749" i="13"/>
  <c r="K1750" i="13"/>
  <c r="M1750" i="13"/>
  <c r="K1751" i="13"/>
  <c r="M1751" i="13"/>
  <c r="K1752" i="13"/>
  <c r="M1752" i="13"/>
  <c r="K1753" i="13"/>
  <c r="M1753" i="13"/>
  <c r="K1754" i="13"/>
  <c r="M1754" i="13"/>
  <c r="K1755" i="13"/>
  <c r="M1755" i="13"/>
  <c r="K1756" i="13"/>
  <c r="M1756" i="13"/>
  <c r="K1757" i="13"/>
  <c r="M1757" i="13"/>
  <c r="K1758" i="13"/>
  <c r="M1758" i="13"/>
  <c r="K1759" i="13"/>
  <c r="M1759" i="13"/>
  <c r="K1760" i="13"/>
  <c r="M1760" i="13"/>
  <c r="K1761" i="13"/>
  <c r="M1761" i="13"/>
  <c r="K1762" i="13"/>
  <c r="M1762" i="13"/>
  <c r="K1763" i="13"/>
  <c r="M1763" i="13"/>
  <c r="K1764" i="13"/>
  <c r="M1764" i="13"/>
  <c r="K1765" i="13"/>
  <c r="M1765" i="13"/>
  <c r="K1766" i="13"/>
  <c r="M1766" i="13"/>
  <c r="K1767" i="13"/>
  <c r="M1767" i="13"/>
  <c r="K1768" i="13"/>
  <c r="M1768" i="13"/>
  <c r="K1769" i="13"/>
  <c r="M1769" i="13"/>
  <c r="K1770" i="13"/>
  <c r="M1770" i="13"/>
  <c r="K1771" i="13"/>
  <c r="M1771" i="13"/>
  <c r="K1772" i="13"/>
  <c r="M1772" i="13"/>
  <c r="K1773" i="13"/>
  <c r="M1773" i="13"/>
  <c r="K1774" i="13"/>
  <c r="M1774" i="13"/>
  <c r="K1775" i="13"/>
  <c r="M1775" i="13"/>
  <c r="K1776" i="13"/>
  <c r="M1776" i="13"/>
  <c r="K1777" i="13"/>
  <c r="M1777" i="13"/>
  <c r="K1778" i="13"/>
  <c r="M1778" i="13"/>
  <c r="K1779" i="13"/>
  <c r="M1779" i="13"/>
  <c r="K1780" i="13"/>
  <c r="M1780" i="13"/>
  <c r="K1781" i="13"/>
  <c r="M1781" i="13"/>
  <c r="K1782" i="13"/>
  <c r="M1782" i="13"/>
  <c r="K1783" i="13"/>
  <c r="M1783" i="13"/>
  <c r="K1784" i="13"/>
  <c r="M1784" i="13"/>
  <c r="K1785" i="13"/>
  <c r="M1785" i="13"/>
  <c r="K1786" i="13"/>
  <c r="M1786" i="13"/>
  <c r="K1787" i="13"/>
  <c r="M1787" i="13"/>
  <c r="K1788" i="13"/>
  <c r="M1788" i="13"/>
  <c r="K1789" i="13"/>
  <c r="M1789" i="13"/>
  <c r="K1790" i="13"/>
  <c r="M1790" i="13"/>
  <c r="K1791" i="13"/>
  <c r="M1791" i="13"/>
  <c r="K1792" i="13"/>
  <c r="M1792" i="13"/>
  <c r="K1793" i="13"/>
  <c r="M1793" i="13"/>
  <c r="K1794" i="13"/>
  <c r="M1794" i="13"/>
  <c r="K1795" i="13"/>
  <c r="M1795" i="13"/>
  <c r="K1796" i="13"/>
  <c r="M1796" i="13"/>
  <c r="K1797" i="13"/>
  <c r="M1797" i="13"/>
  <c r="K1798" i="13"/>
  <c r="M1798" i="13"/>
  <c r="K1799" i="13"/>
  <c r="M1799" i="13"/>
  <c r="K1800" i="13"/>
  <c r="M1800" i="13"/>
  <c r="K1801" i="13"/>
  <c r="M1801" i="13"/>
  <c r="C546" i="14"/>
  <c r="A3568" i="31"/>
  <c r="A3567" i="31"/>
  <c r="A3566" i="31"/>
  <c r="A3565" i="31"/>
  <c r="A3564" i="31"/>
  <c r="A3563" i="31"/>
  <c r="A3562" i="31"/>
  <c r="A3561" i="31"/>
  <c r="A3560" i="31"/>
  <c r="A3559" i="31"/>
  <c r="A3558" i="31"/>
  <c r="A3557" i="31"/>
  <c r="A3556" i="31"/>
  <c r="A3555" i="31"/>
  <c r="A3554" i="31"/>
  <c r="A3553" i="31"/>
  <c r="A3552" i="31"/>
  <c r="A3551" i="31"/>
  <c r="A3550" i="31"/>
  <c r="A3549" i="31"/>
  <c r="A3548" i="31"/>
  <c r="A3547" i="31"/>
  <c r="A3546" i="31"/>
  <c r="A3545" i="31"/>
  <c r="A3544" i="31"/>
  <c r="A3543" i="31"/>
  <c r="A3542" i="31"/>
  <c r="A3541" i="31"/>
  <c r="A3540" i="31"/>
  <c r="A3539" i="31"/>
  <c r="A3538" i="31"/>
  <c r="A3537" i="31"/>
  <c r="A3536" i="31"/>
  <c r="A3535" i="31"/>
  <c r="A3534" i="31"/>
  <c r="A3533" i="31"/>
  <c r="A3532" i="31"/>
  <c r="A3531" i="31"/>
  <c r="A3530" i="31"/>
  <c r="A3529" i="31"/>
  <c r="A3528" i="31"/>
  <c r="A3527" i="31"/>
  <c r="A3526" i="31"/>
  <c r="A3525" i="31"/>
  <c r="A3524" i="31"/>
  <c r="A3523" i="31"/>
  <c r="A3522" i="31"/>
  <c r="A3521" i="31"/>
  <c r="A3520" i="31"/>
  <c r="A3519" i="31"/>
  <c r="A3518" i="31"/>
  <c r="A3517" i="31"/>
  <c r="A3516" i="31"/>
  <c r="A3515" i="31"/>
  <c r="A3514" i="31"/>
  <c r="A3513" i="31"/>
  <c r="A3512" i="31"/>
  <c r="A3511" i="31"/>
  <c r="A3510" i="31"/>
  <c r="G3509" i="31"/>
  <c r="F3509" i="31"/>
  <c r="E3509" i="31"/>
  <c r="D3509" i="31"/>
  <c r="C3509" i="31"/>
  <c r="B3509" i="31"/>
  <c r="A3509" i="31"/>
  <c r="A3508" i="31"/>
  <c r="A3507" i="31"/>
  <c r="G3506" i="31"/>
  <c r="F3506" i="31"/>
  <c r="E3506" i="31"/>
  <c r="D3506" i="31"/>
  <c r="C3506" i="31"/>
  <c r="B3506" i="31"/>
  <c r="A3506" i="31"/>
  <c r="A3505" i="31"/>
  <c r="A3504" i="31"/>
  <c r="G3503" i="31"/>
  <c r="F3503" i="31"/>
  <c r="E3503" i="31"/>
  <c r="D3503" i="31"/>
  <c r="C3503" i="31"/>
  <c r="B3503" i="31"/>
  <c r="A3503" i="31"/>
  <c r="A3502" i="31"/>
  <c r="A3501" i="31"/>
  <c r="A3500" i="31"/>
  <c r="G3499" i="31"/>
  <c r="F3499" i="31"/>
  <c r="E3499" i="31"/>
  <c r="D3499" i="31"/>
  <c r="C3499" i="31"/>
  <c r="B3499" i="31"/>
  <c r="A3499" i="31"/>
  <c r="A3498" i="31"/>
  <c r="A3497" i="31"/>
  <c r="G3496" i="31"/>
  <c r="F3496" i="31"/>
  <c r="E3496" i="31"/>
  <c r="D3496" i="31"/>
  <c r="C3496" i="31"/>
  <c r="B3496" i="31"/>
  <c r="A3496" i="31"/>
  <c r="A3495" i="31"/>
  <c r="A3494" i="31"/>
  <c r="A3493" i="31"/>
  <c r="A3492" i="31"/>
  <c r="G3491" i="31"/>
  <c r="F3491" i="31"/>
  <c r="E3491" i="31"/>
  <c r="D3491" i="31"/>
  <c r="C3491" i="31"/>
  <c r="B3491" i="31"/>
  <c r="A3491" i="31"/>
  <c r="G3490" i="31"/>
  <c r="F3490" i="31"/>
  <c r="E3490" i="31"/>
  <c r="D3490" i="31"/>
  <c r="C3490" i="31"/>
  <c r="B3490" i="31"/>
  <c r="A3490" i="31"/>
  <c r="G3489" i="31"/>
  <c r="F3489" i="31"/>
  <c r="E3489" i="31"/>
  <c r="D3489" i="31"/>
  <c r="C3489" i="31"/>
  <c r="B3489" i="31"/>
  <c r="A3489" i="31"/>
  <c r="A3488" i="31"/>
  <c r="A3487" i="31"/>
  <c r="A3486" i="31"/>
  <c r="A3485" i="31"/>
  <c r="A3484" i="31"/>
  <c r="A3483" i="31"/>
  <c r="A3482" i="31"/>
  <c r="A3481" i="31"/>
  <c r="A3480" i="31"/>
  <c r="A3479" i="31"/>
  <c r="A3478" i="31"/>
  <c r="A3477" i="31"/>
  <c r="A3476" i="31"/>
  <c r="A3475" i="31"/>
  <c r="A3474" i="31"/>
  <c r="A3473" i="31"/>
  <c r="A3472" i="31"/>
  <c r="A3471" i="31"/>
  <c r="A3470" i="31"/>
  <c r="A3469" i="31"/>
  <c r="A3468" i="31"/>
  <c r="A3467" i="31"/>
  <c r="A3466" i="31"/>
  <c r="A3465" i="31"/>
  <c r="A3464" i="31"/>
  <c r="A3463" i="31"/>
  <c r="A3462" i="31"/>
  <c r="A3461" i="31"/>
  <c r="A3460" i="31"/>
  <c r="A3459" i="31"/>
  <c r="A3458" i="31"/>
  <c r="A3457" i="31"/>
  <c r="A3456" i="31"/>
  <c r="A3455" i="31"/>
  <c r="A3454" i="31"/>
  <c r="A3453" i="31"/>
  <c r="A3452" i="31"/>
  <c r="A3451" i="31"/>
  <c r="A3450" i="31"/>
  <c r="A3449" i="31"/>
  <c r="A3448" i="31"/>
  <c r="A3447" i="31"/>
  <c r="A3446" i="31"/>
  <c r="A3445" i="31"/>
  <c r="A3444" i="31"/>
  <c r="A3443" i="31"/>
  <c r="A3442" i="31"/>
  <c r="A3441" i="31"/>
  <c r="A3440" i="31"/>
  <c r="A3439" i="31"/>
  <c r="A3438" i="31"/>
  <c r="A3437" i="31"/>
  <c r="A3436" i="31"/>
  <c r="A3435" i="31"/>
  <c r="A3434" i="31"/>
  <c r="A3433" i="31"/>
  <c r="A3432" i="31"/>
  <c r="A3431" i="31"/>
  <c r="A3430" i="31"/>
  <c r="A3429" i="31"/>
  <c r="A3428" i="31"/>
  <c r="A3427" i="31"/>
  <c r="A3426" i="31"/>
  <c r="A3425" i="31"/>
  <c r="A3424" i="31"/>
  <c r="A3423" i="31"/>
  <c r="A3422" i="31"/>
  <c r="A3421" i="31"/>
  <c r="A3420" i="31"/>
  <c r="A3419" i="31"/>
  <c r="A3418" i="31"/>
  <c r="A3417" i="31"/>
  <c r="A3416" i="31"/>
  <c r="A3415" i="31"/>
  <c r="A3414" i="31"/>
  <c r="A3413" i="31"/>
  <c r="A3412" i="31"/>
  <c r="A3411" i="31"/>
  <c r="A3410" i="31"/>
  <c r="A3409" i="31"/>
  <c r="A3408" i="31"/>
  <c r="A3407" i="31"/>
  <c r="A3406" i="31"/>
  <c r="A3405" i="31"/>
  <c r="A3404" i="31"/>
  <c r="A3402" i="31"/>
  <c r="A3401" i="31"/>
  <c r="A3400" i="31"/>
  <c r="A3399" i="31"/>
  <c r="A3398" i="31"/>
  <c r="A3397" i="31"/>
  <c r="A3396" i="31"/>
  <c r="A3395" i="31"/>
  <c r="A3394" i="31"/>
  <c r="A3393" i="31"/>
  <c r="A3392" i="31"/>
  <c r="A3391" i="31"/>
  <c r="A3390" i="31"/>
  <c r="A3389" i="31"/>
  <c r="A3388" i="31"/>
  <c r="A3387" i="31"/>
  <c r="A3386" i="31"/>
  <c r="A3385" i="31"/>
  <c r="A3384" i="31"/>
  <c r="A3383" i="31"/>
  <c r="A3382" i="31"/>
  <c r="A3381" i="31"/>
  <c r="A3380" i="31"/>
  <c r="A3379" i="31"/>
  <c r="A3378" i="31"/>
  <c r="A3377" i="31"/>
  <c r="A3376" i="31"/>
  <c r="A3375" i="31"/>
  <c r="A3374" i="31"/>
  <c r="A3373" i="31"/>
  <c r="A3372" i="31"/>
  <c r="A3371" i="31"/>
  <c r="A3370" i="31"/>
  <c r="A3369" i="31"/>
  <c r="A3368" i="31"/>
  <c r="A3367" i="31"/>
  <c r="A3366" i="31"/>
  <c r="A3365" i="31"/>
  <c r="A3364" i="31"/>
  <c r="A3363" i="31"/>
  <c r="A3362" i="31"/>
  <c r="A3361" i="31"/>
  <c r="A3360" i="31"/>
  <c r="A3359" i="31"/>
  <c r="A3358" i="31"/>
  <c r="A3357" i="31"/>
  <c r="A3356" i="31"/>
  <c r="A3355" i="31"/>
  <c r="A3354" i="31"/>
  <c r="A3353" i="31"/>
  <c r="A3352" i="31"/>
  <c r="A3351" i="31"/>
  <c r="A3350" i="31"/>
  <c r="A3349" i="31"/>
  <c r="A3348" i="31"/>
  <c r="A3347" i="31"/>
  <c r="A3346" i="31"/>
  <c r="A3345" i="31"/>
  <c r="A3344" i="31"/>
  <c r="A3343" i="31"/>
  <c r="C3342" i="31"/>
  <c r="B3342" i="31"/>
  <c r="A3342" i="31"/>
  <c r="A3341" i="31"/>
  <c r="A3340" i="31"/>
  <c r="A3339" i="31"/>
  <c r="A3338" i="31"/>
  <c r="A3337" i="31"/>
  <c r="A3336" i="31"/>
  <c r="A3335" i="31"/>
  <c r="G3334" i="31"/>
  <c r="F3334" i="31"/>
  <c r="E3334" i="31"/>
  <c r="D3334" i="31"/>
  <c r="C3334" i="31"/>
  <c r="B3334" i="31"/>
  <c r="G3333" i="31"/>
  <c r="F3333" i="31"/>
  <c r="E3333" i="31"/>
  <c r="D3333" i="31"/>
  <c r="C3333" i="31"/>
  <c r="B3333" i="31"/>
  <c r="A3332" i="31"/>
  <c r="A3331" i="31"/>
  <c r="G3330" i="31"/>
  <c r="F3330" i="31"/>
  <c r="E3330" i="31"/>
  <c r="D3330" i="31"/>
  <c r="C3330" i="31"/>
  <c r="B3330" i="31"/>
  <c r="A3330" i="31"/>
  <c r="A3329" i="31"/>
  <c r="A3328" i="31"/>
  <c r="A3327" i="31"/>
  <c r="A3326" i="31"/>
  <c r="G3325" i="31"/>
  <c r="F3325" i="31"/>
  <c r="E3325" i="31"/>
  <c r="D3325" i="31"/>
  <c r="C3325" i="31"/>
  <c r="B3325" i="31"/>
  <c r="A3325" i="31"/>
  <c r="A3324" i="31"/>
  <c r="A3323" i="31"/>
  <c r="A3322" i="31"/>
  <c r="A3321" i="31"/>
  <c r="A3320" i="31"/>
  <c r="A3319" i="31"/>
  <c r="A3318" i="31"/>
  <c r="A3317" i="31"/>
  <c r="A3316" i="31"/>
  <c r="A3315" i="31"/>
  <c r="A3314" i="31"/>
  <c r="A3313" i="31"/>
  <c r="A3312" i="31"/>
  <c r="A3311" i="31"/>
  <c r="A3310" i="31"/>
  <c r="A3309" i="31"/>
  <c r="A3308" i="31"/>
  <c r="A3307" i="31"/>
  <c r="A3306" i="31"/>
  <c r="A3305" i="31"/>
  <c r="A3304" i="31"/>
  <c r="A3303" i="31"/>
  <c r="A3302" i="31"/>
  <c r="A3301" i="31"/>
  <c r="A3300" i="31"/>
  <c r="A3299" i="31"/>
  <c r="A3298" i="31"/>
  <c r="A3297" i="31"/>
  <c r="A3296" i="31"/>
  <c r="A3295" i="31"/>
  <c r="A3294" i="31"/>
  <c r="A3293" i="31"/>
  <c r="A3292" i="31"/>
  <c r="A3291" i="31"/>
  <c r="A3290" i="31"/>
  <c r="A3289" i="31"/>
  <c r="A3288" i="31"/>
  <c r="A3287" i="31"/>
  <c r="A3286" i="31"/>
  <c r="A3285" i="31"/>
  <c r="A3284" i="31"/>
  <c r="A3283" i="31"/>
  <c r="A3282" i="31"/>
  <c r="A3281" i="31"/>
  <c r="A3280" i="31"/>
  <c r="A3279" i="31"/>
  <c r="A3278" i="31"/>
  <c r="A3277" i="31"/>
  <c r="A3276" i="31"/>
  <c r="A3275" i="31"/>
  <c r="A3274" i="31"/>
  <c r="A3273" i="31"/>
  <c r="A3272" i="31"/>
  <c r="A3269" i="31"/>
  <c r="A3268" i="31"/>
  <c r="A3267" i="31"/>
  <c r="A3266" i="31"/>
  <c r="A3265" i="31"/>
  <c r="A3264" i="31"/>
  <c r="A3263" i="31"/>
  <c r="A3262" i="31"/>
  <c r="A3261" i="31"/>
  <c r="A3260" i="31"/>
  <c r="A3259" i="31"/>
  <c r="A3258" i="31"/>
  <c r="A3257" i="31"/>
  <c r="A3256" i="31"/>
  <c r="A3255" i="31"/>
  <c r="A3254" i="31"/>
  <c r="A3253" i="31"/>
  <c r="A3252" i="31"/>
  <c r="A3251" i="31"/>
  <c r="A3250" i="31"/>
  <c r="A3249" i="31"/>
  <c r="A3248" i="31"/>
  <c r="A3247" i="31"/>
  <c r="A3246" i="31"/>
  <c r="A3245" i="31"/>
  <c r="A3244" i="31"/>
  <c r="A3243" i="31"/>
  <c r="A3242" i="31"/>
  <c r="A3241" i="31"/>
  <c r="A3240" i="31"/>
  <c r="A3239" i="31"/>
  <c r="A3238" i="31"/>
  <c r="A3237" i="31"/>
  <c r="A3236" i="31"/>
  <c r="A3235" i="31"/>
  <c r="A3234" i="31"/>
  <c r="A3233" i="31"/>
  <c r="A3232" i="31"/>
  <c r="A3231" i="31"/>
  <c r="A3230" i="31"/>
  <c r="A3229" i="31"/>
  <c r="A3228" i="31"/>
  <c r="A3227" i="31"/>
  <c r="A3226" i="31"/>
  <c r="A3225" i="31"/>
  <c r="A3224" i="31"/>
  <c r="A3223" i="31"/>
  <c r="A3222" i="31"/>
  <c r="A3221" i="31"/>
  <c r="A3220" i="31"/>
  <c r="A3219" i="31"/>
  <c r="A3218" i="31"/>
  <c r="A3217" i="31"/>
  <c r="A3216" i="31"/>
  <c r="A3215" i="31"/>
  <c r="A3214" i="31"/>
  <c r="A3213" i="31"/>
  <c r="A3212" i="31"/>
  <c r="A3211" i="31"/>
  <c r="A3210" i="31"/>
  <c r="A3209" i="31"/>
  <c r="A3208" i="31"/>
  <c r="A3207" i="31"/>
  <c r="A3206" i="31"/>
  <c r="A3205" i="31"/>
  <c r="A3204" i="31"/>
  <c r="A3203" i="31"/>
  <c r="A3202" i="31"/>
  <c r="A3201" i="31"/>
  <c r="A3200" i="31"/>
  <c r="A3199" i="31"/>
  <c r="A3198" i="31"/>
  <c r="A3197" i="31"/>
  <c r="A3196" i="31"/>
  <c r="A3195" i="31"/>
  <c r="A3194" i="31"/>
  <c r="A3193" i="31"/>
  <c r="A3192" i="31"/>
  <c r="A3191" i="31"/>
  <c r="A3190" i="31"/>
  <c r="A3189" i="31"/>
  <c r="A3188" i="31"/>
  <c r="A3187" i="31"/>
  <c r="A3186" i="31"/>
  <c r="A3185" i="31"/>
  <c r="A3184" i="31"/>
  <c r="A3183" i="31"/>
  <c r="A3182" i="31"/>
  <c r="A3181" i="31"/>
  <c r="A3180" i="31"/>
  <c r="A3179" i="31"/>
  <c r="A3178" i="31"/>
  <c r="A3177" i="31"/>
  <c r="A3176" i="31"/>
  <c r="A3175" i="31"/>
  <c r="A3174" i="31"/>
  <c r="A3173" i="31"/>
  <c r="A3172" i="31"/>
  <c r="A3171" i="31"/>
  <c r="A3170" i="31"/>
  <c r="A3169" i="31"/>
  <c r="A3168" i="31"/>
  <c r="A3167" i="31"/>
  <c r="A3166" i="31"/>
  <c r="A3165" i="31"/>
  <c r="A3164" i="31"/>
  <c r="A3163" i="31"/>
  <c r="A3162" i="31"/>
  <c r="A3161" i="31"/>
  <c r="A3160" i="31"/>
  <c r="A3159" i="31"/>
  <c r="A3158" i="31"/>
  <c r="A3157" i="31"/>
  <c r="A3156" i="31"/>
  <c r="A3155" i="31"/>
  <c r="A3154" i="31"/>
  <c r="A3153" i="31"/>
  <c r="A3152" i="31"/>
  <c r="A3151" i="31"/>
  <c r="A3150" i="31"/>
  <c r="A3149" i="31"/>
  <c r="A3148" i="31"/>
  <c r="A3147" i="31"/>
  <c r="A3146" i="31"/>
  <c r="A3145" i="31"/>
  <c r="A3144" i="31"/>
  <c r="A3143" i="31"/>
  <c r="A3142" i="31"/>
  <c r="A3141" i="31"/>
  <c r="A3140" i="31"/>
  <c r="A3139" i="31"/>
  <c r="A3138" i="31"/>
  <c r="A3137" i="31"/>
  <c r="A3136" i="31"/>
  <c r="A3135" i="31"/>
  <c r="A3134" i="31"/>
  <c r="A3133" i="31"/>
  <c r="A3132" i="31"/>
  <c r="A3131" i="31"/>
  <c r="A3130" i="31"/>
  <c r="A3129" i="31"/>
  <c r="A3128" i="31"/>
  <c r="A3127" i="31"/>
  <c r="A3126" i="31"/>
  <c r="A3125" i="31"/>
  <c r="F3124" i="31"/>
  <c r="E3124" i="31"/>
  <c r="D3124" i="31"/>
  <c r="A3124" i="31"/>
  <c r="A3123" i="31"/>
  <c r="A3122" i="31"/>
  <c r="A3121" i="31"/>
  <c r="A3120" i="31"/>
  <c r="A3119" i="31"/>
  <c r="A3118" i="31"/>
  <c r="A3117" i="31"/>
  <c r="A3116" i="31"/>
  <c r="A3115" i="31"/>
  <c r="A3114" i="31"/>
  <c r="A3113" i="31"/>
  <c r="A3112" i="31"/>
  <c r="A3111" i="31"/>
  <c r="A3110" i="31"/>
  <c r="A3109" i="31"/>
  <c r="A3108" i="31"/>
  <c r="A3107" i="31"/>
  <c r="A3106" i="31"/>
  <c r="A3105" i="31"/>
  <c r="A3104" i="31"/>
  <c r="A3103" i="31"/>
  <c r="A3102" i="31"/>
  <c r="A3101" i="31"/>
  <c r="A3100" i="31"/>
  <c r="A3099" i="31"/>
  <c r="A3098" i="31"/>
  <c r="A3097" i="31"/>
  <c r="A3096" i="31"/>
  <c r="A3095" i="31"/>
  <c r="A3094" i="31"/>
  <c r="A3093" i="31"/>
  <c r="A3092" i="31"/>
  <c r="A3091" i="31"/>
  <c r="A3090" i="31"/>
  <c r="A3089" i="31"/>
  <c r="A3088" i="31"/>
  <c r="A3087" i="31"/>
  <c r="A3086" i="31"/>
  <c r="A3085" i="31"/>
  <c r="A3084" i="31"/>
  <c r="A3083" i="31"/>
  <c r="A3082" i="31"/>
  <c r="A3081" i="31"/>
  <c r="A3080" i="31"/>
  <c r="A3079" i="31"/>
  <c r="A3078" i="31"/>
  <c r="A3077" i="31"/>
  <c r="A3076" i="31"/>
  <c r="A3075" i="31"/>
  <c r="A3074" i="31"/>
  <c r="A3073" i="31"/>
  <c r="A3072" i="31"/>
  <c r="A3071" i="31"/>
  <c r="A3070" i="31"/>
  <c r="A3069" i="31"/>
  <c r="A3068" i="31"/>
  <c r="A3067" i="31"/>
  <c r="A3066" i="31"/>
  <c r="A3065" i="31"/>
  <c r="A3064" i="31"/>
  <c r="A3063" i="31"/>
  <c r="A3062" i="31"/>
  <c r="A3061" i="31"/>
  <c r="A3060" i="31"/>
  <c r="A3059" i="31"/>
  <c r="A3058" i="31"/>
  <c r="A3057" i="31"/>
  <c r="A3056" i="31"/>
  <c r="A3055" i="31"/>
  <c r="A3054" i="31"/>
  <c r="A3053" i="31"/>
  <c r="A3052" i="31"/>
  <c r="A3051" i="31"/>
  <c r="A3050" i="31"/>
  <c r="A3049" i="31"/>
  <c r="A3048" i="31"/>
  <c r="A3047" i="31"/>
  <c r="A3046" i="31"/>
  <c r="A3045" i="31"/>
  <c r="A3044" i="31"/>
  <c r="A3043" i="31"/>
  <c r="A3042" i="31"/>
  <c r="A3041" i="31"/>
  <c r="A3040" i="31"/>
  <c r="A3039" i="31"/>
  <c r="A3038" i="31"/>
  <c r="A3037" i="31"/>
  <c r="A3036" i="31"/>
  <c r="A3035" i="31"/>
  <c r="A3034" i="31"/>
  <c r="A3033" i="31"/>
  <c r="A3032" i="31"/>
  <c r="A3031" i="31"/>
  <c r="A3030" i="31"/>
  <c r="A3029" i="31"/>
  <c r="A3028" i="31"/>
  <c r="A3027" i="31"/>
  <c r="A3026" i="31"/>
  <c r="A3025" i="31"/>
  <c r="A3024" i="31"/>
  <c r="A3023" i="31"/>
  <c r="A3022" i="31"/>
  <c r="A3021" i="31"/>
  <c r="A3020" i="31"/>
  <c r="A3019" i="31"/>
  <c r="A3018" i="31"/>
  <c r="A3017" i="31"/>
  <c r="A3016" i="31"/>
  <c r="A3015" i="31"/>
  <c r="A3014" i="31"/>
  <c r="A3013" i="31"/>
  <c r="A3012" i="31"/>
  <c r="A3011" i="31"/>
  <c r="A3010" i="31"/>
  <c r="A3009" i="31"/>
  <c r="A3008" i="31"/>
  <c r="A3007" i="31"/>
  <c r="A3006" i="31"/>
  <c r="A3005" i="31"/>
  <c r="A3004" i="31"/>
  <c r="A3003" i="31"/>
  <c r="A3002" i="31"/>
  <c r="A3001" i="31"/>
  <c r="A3000" i="31"/>
  <c r="A2999" i="31"/>
  <c r="A2998" i="31"/>
  <c r="A2997" i="31"/>
  <c r="A2996" i="31"/>
  <c r="A2995" i="31"/>
  <c r="A2994" i="31"/>
  <c r="A2993" i="31"/>
  <c r="A2992" i="31"/>
  <c r="A2991" i="31"/>
  <c r="A2990" i="31"/>
  <c r="A2989" i="31"/>
  <c r="A2988" i="31"/>
  <c r="A2987" i="31"/>
  <c r="A2986" i="31"/>
  <c r="A2985" i="31"/>
  <c r="A2984" i="31"/>
  <c r="A2983" i="31"/>
  <c r="A2982" i="31"/>
  <c r="A2981" i="31"/>
  <c r="A2980" i="31"/>
  <c r="A2979" i="31"/>
  <c r="A2978" i="31"/>
  <c r="A2977" i="31"/>
  <c r="A2976" i="31"/>
  <c r="A2975" i="31"/>
  <c r="A2974" i="31"/>
  <c r="A2973" i="31"/>
  <c r="A2972" i="31"/>
  <c r="A2971" i="31"/>
  <c r="A2970" i="31"/>
  <c r="A2969" i="31"/>
  <c r="A2968" i="31"/>
  <c r="A2967" i="31"/>
  <c r="A2966" i="31"/>
  <c r="A2965" i="31"/>
  <c r="A2964" i="31"/>
  <c r="A2963" i="31"/>
  <c r="A2962" i="31"/>
  <c r="A2961" i="31"/>
  <c r="A2960" i="31"/>
  <c r="A2959" i="31"/>
  <c r="A2958" i="31"/>
  <c r="A2957" i="31"/>
  <c r="A2956" i="31"/>
  <c r="A2955" i="31"/>
  <c r="A2954" i="31"/>
  <c r="A2953" i="31"/>
  <c r="A2952" i="31"/>
  <c r="A2951" i="31"/>
  <c r="A2950" i="31"/>
  <c r="A2949" i="31"/>
  <c r="A2948" i="31"/>
  <c r="A2947" i="31"/>
  <c r="A2946" i="31"/>
  <c r="A2945" i="31"/>
  <c r="A2944" i="31"/>
  <c r="A2943" i="31"/>
  <c r="A2942" i="31"/>
  <c r="A2941" i="31"/>
  <c r="A2940" i="31"/>
  <c r="A2939" i="31"/>
  <c r="A2938" i="31"/>
  <c r="A2937" i="31"/>
  <c r="A2936" i="31"/>
  <c r="A2935" i="31"/>
  <c r="A2934" i="31"/>
  <c r="A2933" i="31"/>
  <c r="A2932" i="31"/>
  <c r="A2931" i="31"/>
  <c r="A2930" i="31"/>
  <c r="A2929" i="31"/>
  <c r="A2928" i="31"/>
  <c r="A2927" i="31"/>
  <c r="A2926" i="31"/>
  <c r="A2925" i="31"/>
  <c r="A2924" i="31"/>
  <c r="A2923" i="31"/>
  <c r="A2922" i="31"/>
  <c r="A2921" i="31"/>
  <c r="A2920" i="31"/>
  <c r="A2919" i="31"/>
  <c r="A2918" i="31"/>
  <c r="A2917" i="31"/>
  <c r="A2916" i="31"/>
  <c r="A2915" i="31"/>
  <c r="A2914" i="31"/>
  <c r="A2913" i="31"/>
  <c r="A2912" i="31"/>
  <c r="A2911" i="31"/>
  <c r="A2910" i="31"/>
  <c r="A2909" i="31"/>
  <c r="A2908" i="31"/>
  <c r="A2907" i="31"/>
  <c r="A2906" i="31"/>
  <c r="A2905" i="31"/>
  <c r="A2904" i="31"/>
  <c r="A2903" i="31"/>
  <c r="A2902" i="31"/>
  <c r="G2901" i="31"/>
  <c r="F2901" i="31"/>
  <c r="E2901" i="31"/>
  <c r="D2901" i="31"/>
  <c r="C2901" i="31"/>
  <c r="B2901" i="31"/>
  <c r="A2900" i="31"/>
  <c r="A2899" i="31"/>
  <c r="A2898" i="31"/>
  <c r="A2897" i="31"/>
  <c r="A2896" i="31"/>
  <c r="A2895" i="31"/>
  <c r="A2894" i="31"/>
  <c r="A2893" i="31"/>
  <c r="A2892" i="31"/>
  <c r="A2891" i="31"/>
  <c r="A2890" i="31"/>
  <c r="A2889" i="31"/>
  <c r="A2888" i="31"/>
  <c r="A2887" i="31"/>
  <c r="A2886" i="31"/>
  <c r="A2885" i="31"/>
  <c r="A2884" i="31"/>
  <c r="A2883" i="31"/>
  <c r="A2882" i="31"/>
  <c r="A2881" i="31"/>
  <c r="A2880" i="31"/>
  <c r="A2879" i="31"/>
  <c r="A2878" i="31"/>
  <c r="A2877" i="31"/>
  <c r="A2876" i="31"/>
  <c r="A2875" i="31"/>
  <c r="A2874" i="31"/>
  <c r="A2873" i="31"/>
  <c r="A2872" i="31"/>
  <c r="A2871" i="31"/>
  <c r="A2870" i="31"/>
  <c r="A2869" i="31"/>
  <c r="A2868" i="31"/>
  <c r="A2867" i="31"/>
  <c r="A2866" i="31"/>
  <c r="A2865" i="31"/>
  <c r="A2864" i="31"/>
  <c r="A2863" i="31"/>
  <c r="A2862" i="31"/>
  <c r="A2861" i="31"/>
  <c r="A2860" i="31"/>
  <c r="A2859" i="31"/>
  <c r="A2858" i="31"/>
  <c r="A2857" i="31"/>
  <c r="A2856" i="31"/>
  <c r="A2855" i="31"/>
  <c r="A2854" i="31"/>
  <c r="A2853" i="31"/>
  <c r="A2852" i="31"/>
  <c r="A2851" i="31"/>
  <c r="A2850" i="31"/>
  <c r="A2849" i="31"/>
  <c r="A2848" i="31"/>
  <c r="A2847" i="31"/>
  <c r="A2846" i="31"/>
  <c r="A2845" i="31"/>
  <c r="A2844" i="31"/>
  <c r="A2843" i="31"/>
  <c r="A2842" i="31"/>
  <c r="A2841" i="31"/>
  <c r="A2840" i="31"/>
  <c r="A2839" i="31"/>
  <c r="A2838" i="31"/>
  <c r="A2837" i="31"/>
  <c r="A2836" i="31"/>
  <c r="A2835" i="31"/>
  <c r="A2834" i="31"/>
  <c r="A2833" i="31"/>
  <c r="A2832" i="31"/>
  <c r="A2831" i="31"/>
  <c r="A2830" i="31"/>
  <c r="A2829" i="31"/>
  <c r="A2828" i="31"/>
  <c r="A2827" i="31"/>
  <c r="A2826" i="31"/>
  <c r="A2825" i="31"/>
  <c r="A2824" i="31"/>
  <c r="A2823" i="31"/>
  <c r="A2822" i="31"/>
  <c r="A2821" i="31"/>
  <c r="A2820" i="31"/>
  <c r="A2819" i="31"/>
  <c r="A2818" i="31"/>
  <c r="A2817" i="31"/>
  <c r="A2816" i="31"/>
  <c r="A2815" i="31"/>
  <c r="A2814" i="31"/>
  <c r="A2813" i="31"/>
  <c r="A2812" i="31"/>
  <c r="A2811" i="31"/>
  <c r="A2810" i="31"/>
  <c r="A2809" i="31"/>
  <c r="A2808" i="31"/>
  <c r="A2807" i="31"/>
  <c r="A2806" i="31"/>
  <c r="A2805" i="31"/>
  <c r="A2804" i="31"/>
  <c r="A2803" i="31"/>
  <c r="A2802" i="31"/>
  <c r="A2801" i="31"/>
  <c r="A2800" i="31"/>
  <c r="A2799" i="31"/>
  <c r="A2798" i="31"/>
  <c r="A2797" i="31"/>
  <c r="A2796" i="31"/>
  <c r="A2795" i="31"/>
  <c r="A2794" i="31"/>
  <c r="A2793" i="31"/>
  <c r="A2792" i="31"/>
  <c r="A2791" i="31"/>
  <c r="A2790" i="31"/>
  <c r="A2789" i="31"/>
  <c r="A2788" i="31"/>
  <c r="A2787" i="31"/>
  <c r="A2786" i="31"/>
  <c r="A2785" i="31"/>
  <c r="A2784" i="31"/>
  <c r="A2783" i="31"/>
  <c r="A2782" i="31"/>
  <c r="A2781" i="31"/>
  <c r="A2780" i="31"/>
  <c r="A2779" i="31"/>
  <c r="A2778" i="31"/>
  <c r="A2777" i="31"/>
  <c r="A2776" i="31"/>
  <c r="A2775" i="31"/>
  <c r="A2774" i="31"/>
  <c r="A2773" i="31"/>
  <c r="A2772" i="31"/>
  <c r="A2771" i="31"/>
  <c r="A2770" i="31"/>
  <c r="A2769" i="31"/>
  <c r="A2768" i="31"/>
  <c r="A2767" i="31"/>
  <c r="A2766" i="31"/>
  <c r="A2765" i="31"/>
  <c r="A2764" i="31"/>
  <c r="A2763" i="31"/>
  <c r="A2762" i="31"/>
  <c r="A2761" i="31"/>
  <c r="A2760" i="31"/>
  <c r="A2759" i="31"/>
  <c r="A2758" i="31"/>
  <c r="A2757" i="31"/>
  <c r="A2756" i="31"/>
  <c r="A2755" i="31"/>
  <c r="A2754" i="31"/>
  <c r="A2753" i="31"/>
  <c r="A2752" i="31"/>
  <c r="A2751" i="31"/>
  <c r="A2750" i="31"/>
  <c r="A2749" i="31"/>
  <c r="A2748" i="31"/>
  <c r="A2747" i="31"/>
  <c r="A2746" i="31"/>
  <c r="A2745" i="31"/>
  <c r="A2744" i="31"/>
  <c r="A2743" i="31"/>
  <c r="A2742" i="31"/>
  <c r="A2741" i="31"/>
  <c r="A2740" i="31"/>
  <c r="A2739" i="31"/>
  <c r="A2738" i="31"/>
  <c r="A2737" i="31"/>
  <c r="A2736" i="31"/>
  <c r="A2735" i="31"/>
  <c r="A2734" i="31"/>
  <c r="A2733" i="31"/>
  <c r="A2732" i="31"/>
  <c r="A2731" i="31"/>
  <c r="A2730" i="31"/>
  <c r="A2729" i="31"/>
  <c r="A2728" i="31"/>
  <c r="A2727" i="31"/>
  <c r="A2726" i="31"/>
  <c r="A2725" i="31"/>
  <c r="A2724" i="31"/>
  <c r="A2723" i="31"/>
  <c r="A2722" i="31"/>
  <c r="A2721" i="31"/>
  <c r="A2720" i="31"/>
  <c r="A2719" i="31"/>
  <c r="A2718" i="31"/>
  <c r="A2717" i="31"/>
  <c r="A2716" i="31"/>
  <c r="A2715" i="31"/>
  <c r="A2714" i="31"/>
  <c r="A2713" i="31"/>
  <c r="A2712" i="31"/>
  <c r="A2711" i="31"/>
  <c r="A2710" i="31"/>
  <c r="A2709" i="31"/>
  <c r="A2708" i="31"/>
  <c r="A2707" i="31"/>
  <c r="A2706" i="31"/>
  <c r="A2705" i="31"/>
  <c r="A2704" i="31"/>
  <c r="A2703" i="31"/>
  <c r="A2702" i="31"/>
  <c r="A2701" i="31"/>
  <c r="A2700" i="31"/>
  <c r="A2699" i="31"/>
  <c r="A2698" i="31"/>
  <c r="A2697" i="31"/>
  <c r="A2696" i="31"/>
  <c r="A2695" i="31"/>
  <c r="A2694" i="31"/>
  <c r="A2693" i="31"/>
  <c r="A2692" i="31"/>
  <c r="A2691" i="31"/>
  <c r="A2690" i="31"/>
  <c r="A2689" i="31"/>
  <c r="A2688" i="31"/>
  <c r="A2687" i="31"/>
  <c r="A2686" i="31"/>
  <c r="A2685" i="31"/>
  <c r="A2684" i="31"/>
  <c r="A2683" i="31"/>
  <c r="A2682" i="31"/>
  <c r="A2681" i="31"/>
  <c r="A2680" i="31"/>
  <c r="A2679" i="31"/>
  <c r="A2678" i="31"/>
  <c r="A2677" i="31"/>
  <c r="A2676" i="31"/>
  <c r="A2675" i="31"/>
  <c r="A2674" i="31"/>
  <c r="A2673" i="31"/>
  <c r="A2672" i="31"/>
  <c r="A2671" i="31"/>
  <c r="A2670" i="31"/>
  <c r="A2669" i="31"/>
  <c r="A2668" i="31"/>
  <c r="A2667" i="31"/>
  <c r="A2666" i="31"/>
  <c r="A2665" i="31"/>
  <c r="A2664" i="31"/>
  <c r="A2663" i="31"/>
  <c r="A2662" i="31"/>
  <c r="A2661" i="31"/>
  <c r="A2660" i="31"/>
  <c r="A2659" i="31"/>
  <c r="A2658" i="31"/>
  <c r="A2657" i="31"/>
  <c r="A2656" i="31"/>
  <c r="A2655" i="31"/>
  <c r="A2654" i="31"/>
  <c r="A2653" i="31"/>
  <c r="A2652" i="31"/>
  <c r="A2651" i="31"/>
  <c r="A2650" i="31"/>
  <c r="A2649" i="31"/>
  <c r="A2648" i="31"/>
  <c r="A2647" i="31"/>
  <c r="A2646" i="31"/>
  <c r="A2645" i="31"/>
  <c r="A2644" i="31"/>
  <c r="A2643" i="31"/>
  <c r="A2642" i="31"/>
  <c r="A2641" i="31"/>
  <c r="A2640" i="31"/>
  <c r="A2639" i="31"/>
  <c r="A2638" i="31"/>
  <c r="A2637" i="31"/>
  <c r="A2636" i="31"/>
  <c r="A2635" i="31"/>
  <c r="A2634" i="31"/>
  <c r="A2633" i="31"/>
  <c r="A2632" i="31"/>
  <c r="A2631" i="31"/>
  <c r="A2630" i="31"/>
  <c r="A2629" i="31"/>
  <c r="A2628" i="31"/>
  <c r="A2627" i="31"/>
  <c r="A2626" i="31"/>
  <c r="A2625" i="31"/>
  <c r="A2624" i="31"/>
  <c r="A2623" i="31"/>
  <c r="A2622" i="31"/>
  <c r="A2621" i="31"/>
  <c r="A2620" i="31"/>
  <c r="A2619" i="31"/>
  <c r="A2618" i="31"/>
  <c r="A2617" i="31"/>
  <c r="A2616" i="31"/>
  <c r="A2615" i="31"/>
  <c r="A2614" i="31"/>
  <c r="A2613" i="31"/>
  <c r="A2612" i="31"/>
  <c r="A2611" i="31"/>
  <c r="A2610" i="31"/>
  <c r="A2609" i="31"/>
  <c r="A2608" i="31"/>
  <c r="A2607" i="31"/>
  <c r="A2606" i="31"/>
  <c r="A2605" i="31"/>
  <c r="A2604" i="31"/>
  <c r="A2603" i="31"/>
  <c r="A2602" i="31"/>
  <c r="A2601" i="31"/>
  <c r="A2600" i="31"/>
  <c r="A2599" i="31"/>
  <c r="A2598" i="31"/>
  <c r="A2597" i="31"/>
  <c r="A2596" i="31"/>
  <c r="A2595" i="31"/>
  <c r="A2594" i="31"/>
  <c r="A2593" i="31"/>
  <c r="A2592" i="31"/>
  <c r="A2591" i="31"/>
  <c r="A2590" i="31"/>
  <c r="A2589" i="31"/>
  <c r="A2588" i="31"/>
  <c r="A2587" i="31"/>
  <c r="A2586" i="31"/>
  <c r="A2585" i="31"/>
  <c r="A2584" i="31"/>
  <c r="A2583" i="31"/>
  <c r="A2582" i="31"/>
  <c r="A2581" i="31"/>
  <c r="A2580" i="31"/>
  <c r="A2579" i="31"/>
  <c r="A2578" i="31"/>
  <c r="A2577" i="31"/>
  <c r="A2576" i="31"/>
  <c r="A2575" i="31"/>
  <c r="A2574" i="31"/>
  <c r="A2573" i="31"/>
  <c r="A2572" i="31"/>
  <c r="A2571" i="31"/>
  <c r="A2570" i="31"/>
  <c r="A2569" i="31"/>
  <c r="A2568" i="31"/>
  <c r="A2567" i="31"/>
  <c r="A2566" i="31"/>
  <c r="A2565" i="31"/>
  <c r="A2564" i="31"/>
  <c r="A2563" i="31"/>
  <c r="A2562" i="31"/>
  <c r="A2561" i="31"/>
  <c r="A2560" i="31"/>
  <c r="A2559" i="31"/>
  <c r="A2558" i="31"/>
  <c r="A2557" i="31"/>
  <c r="A2556" i="31"/>
  <c r="A2555" i="31"/>
  <c r="A2554" i="31"/>
  <c r="A2553" i="31"/>
  <c r="A2552" i="31"/>
  <c r="A2551" i="31"/>
  <c r="A2550" i="31"/>
  <c r="A2549" i="31"/>
  <c r="A2548" i="31"/>
  <c r="A2547" i="31"/>
  <c r="A2546" i="31"/>
  <c r="A2545" i="31"/>
  <c r="A2544" i="31"/>
  <c r="A2543" i="31"/>
  <c r="A2542" i="31"/>
  <c r="A2541" i="31"/>
  <c r="A2540" i="31"/>
  <c r="A2539" i="31"/>
  <c r="A2538" i="31"/>
  <c r="A2537" i="31"/>
  <c r="A2536" i="31"/>
  <c r="A2535" i="31"/>
  <c r="A2534" i="31"/>
  <c r="A2533" i="31"/>
  <c r="A2532" i="31"/>
  <c r="A2531" i="31"/>
  <c r="A2530" i="31"/>
  <c r="A2529" i="31"/>
  <c r="A2528" i="31"/>
  <c r="A2527" i="31"/>
  <c r="A2526" i="31"/>
  <c r="A2525" i="31"/>
  <c r="A2524" i="31"/>
  <c r="A2523" i="31"/>
  <c r="A2522" i="31"/>
  <c r="A2521" i="31"/>
  <c r="A2520" i="31"/>
  <c r="A2519" i="31"/>
  <c r="A2518" i="31"/>
  <c r="A2517" i="31"/>
  <c r="A2516" i="31"/>
  <c r="A2515" i="31"/>
  <c r="A2514" i="31"/>
  <c r="A2513" i="31"/>
  <c r="A2512" i="31"/>
  <c r="A2511" i="31"/>
  <c r="A2510" i="31"/>
  <c r="A2509" i="31"/>
  <c r="A2508" i="31"/>
  <c r="A2507" i="31"/>
  <c r="A2506" i="31"/>
  <c r="A2505" i="31"/>
  <c r="A2504" i="31"/>
  <c r="A2503" i="31"/>
  <c r="A2502" i="31"/>
  <c r="A2501" i="31"/>
  <c r="A2500" i="31"/>
  <c r="A2499" i="31"/>
  <c r="A2498" i="31"/>
  <c r="A2497" i="31"/>
  <c r="A2496" i="31"/>
  <c r="A2495" i="31"/>
  <c r="A2494" i="31"/>
  <c r="A2493" i="31"/>
  <c r="A2492" i="31"/>
  <c r="A2491" i="31"/>
  <c r="A2490" i="31"/>
  <c r="A2489" i="31"/>
  <c r="A2488" i="31"/>
  <c r="A2487" i="31"/>
  <c r="A2486" i="31"/>
  <c r="A2485" i="31"/>
  <c r="A2484" i="31"/>
  <c r="A2483" i="31"/>
  <c r="A2482" i="31"/>
  <c r="A2481" i="31"/>
  <c r="A2480" i="31"/>
  <c r="A2479" i="31"/>
  <c r="A2478" i="31"/>
  <c r="A2477" i="31"/>
  <c r="A2476" i="31"/>
  <c r="A2475" i="31"/>
  <c r="A2474" i="31"/>
  <c r="A2473" i="31"/>
  <c r="A2472" i="31"/>
  <c r="A2471" i="31"/>
  <c r="A2470" i="31"/>
  <c r="A2469" i="31"/>
  <c r="A2468" i="31"/>
  <c r="A2467" i="31"/>
  <c r="A2466" i="31"/>
  <c r="A2465" i="31"/>
  <c r="A2464" i="31"/>
  <c r="A2463" i="31"/>
  <c r="A2462" i="31"/>
  <c r="A2461" i="31"/>
  <c r="A2460" i="31"/>
  <c r="A2459" i="31"/>
  <c r="A2458" i="31"/>
  <c r="A2457" i="31"/>
  <c r="A2456" i="31"/>
  <c r="A2455" i="31"/>
  <c r="A2454" i="31"/>
  <c r="A2453" i="31"/>
  <c r="A2452" i="31"/>
  <c r="A2451" i="31"/>
  <c r="A2450" i="31"/>
  <c r="A2449" i="31"/>
  <c r="A2448" i="31"/>
  <c r="A2447" i="31"/>
  <c r="A2446" i="31"/>
  <c r="A2445" i="31"/>
  <c r="A2444" i="31"/>
  <c r="A2443" i="31"/>
  <c r="A2442" i="31"/>
  <c r="A2441" i="31"/>
  <c r="A2440" i="31"/>
  <c r="A2439" i="31"/>
  <c r="A2438" i="31"/>
  <c r="A2437" i="31"/>
  <c r="A2436" i="31"/>
  <c r="A2435" i="31"/>
  <c r="A2434" i="31"/>
  <c r="A2433" i="31"/>
  <c r="A2432" i="31"/>
  <c r="A2431" i="31"/>
  <c r="A2430" i="31"/>
  <c r="A2429" i="31"/>
  <c r="A2428" i="31"/>
  <c r="A2427" i="31"/>
  <c r="A2426" i="31"/>
  <c r="A2425" i="31"/>
  <c r="A2424" i="31"/>
  <c r="A2423" i="31"/>
  <c r="A2422" i="31"/>
  <c r="A2421" i="31"/>
  <c r="A2420" i="31"/>
  <c r="A2419" i="31"/>
  <c r="A2418" i="31"/>
  <c r="A2417" i="31"/>
  <c r="A2416" i="31"/>
  <c r="A2415" i="31"/>
  <c r="A2414" i="31"/>
  <c r="A2413" i="31"/>
  <c r="A2412" i="31"/>
  <c r="A2411" i="31"/>
  <c r="A2410" i="31"/>
  <c r="A2409" i="31"/>
  <c r="A2408" i="31"/>
  <c r="A2407" i="31"/>
  <c r="A2406" i="31"/>
  <c r="A2405" i="31"/>
  <c r="A2404" i="31"/>
  <c r="A2403" i="31"/>
  <c r="A2402" i="31"/>
  <c r="A2401" i="31"/>
  <c r="A2400" i="31"/>
  <c r="A2399" i="31"/>
  <c r="A2398" i="31"/>
  <c r="A2397" i="31"/>
  <c r="A2396" i="31"/>
  <c r="A2395" i="31"/>
  <c r="A2394" i="31"/>
  <c r="A2393" i="31"/>
  <c r="A2392" i="31"/>
  <c r="A2391" i="31"/>
  <c r="A2390" i="31"/>
  <c r="A2389" i="31"/>
  <c r="A2388" i="31"/>
  <c r="A2387" i="31"/>
  <c r="A2386" i="31"/>
  <c r="A2385" i="31"/>
  <c r="A2384" i="31"/>
  <c r="A2383" i="31"/>
  <c r="A2382" i="31"/>
  <c r="A2381" i="31"/>
  <c r="A2380" i="31"/>
  <c r="A2379" i="31"/>
  <c r="A2378" i="31"/>
  <c r="A2377" i="31"/>
  <c r="A2376" i="31"/>
  <c r="A2375" i="31"/>
  <c r="A2374" i="31"/>
  <c r="A2373" i="31"/>
  <c r="A2372" i="31"/>
  <c r="A2371" i="31"/>
  <c r="A2370" i="31"/>
  <c r="A2369" i="31"/>
  <c r="A2368" i="31"/>
  <c r="A2367" i="31"/>
  <c r="A2366" i="31"/>
  <c r="A2365" i="31"/>
  <c r="A2364" i="31"/>
  <c r="A2363" i="31"/>
  <c r="A2362" i="31"/>
  <c r="A2361" i="31"/>
  <c r="A2360" i="31"/>
  <c r="A2359" i="31"/>
  <c r="A2358" i="31"/>
  <c r="A2357" i="31"/>
  <c r="A2356" i="31"/>
  <c r="A2355" i="31"/>
  <c r="A2354" i="31"/>
  <c r="A2353" i="31"/>
  <c r="A2352" i="31"/>
  <c r="A2351" i="31"/>
  <c r="A2350" i="31"/>
  <c r="A2349" i="31"/>
  <c r="A2348" i="31"/>
  <c r="A2347" i="31"/>
  <c r="A2346" i="31"/>
  <c r="A2345" i="31"/>
  <c r="A2344" i="31"/>
  <c r="A2343" i="31"/>
  <c r="A2342" i="31"/>
  <c r="A2341" i="31"/>
  <c r="A2340" i="31"/>
  <c r="A2339" i="31"/>
  <c r="A2338" i="31"/>
  <c r="A2337" i="31"/>
  <c r="A2336" i="31"/>
  <c r="A2335" i="31"/>
  <c r="A2334" i="31"/>
  <c r="A2333" i="31"/>
  <c r="A2332" i="31"/>
  <c r="A2331" i="31"/>
  <c r="A2330" i="31"/>
  <c r="A2329" i="31"/>
  <c r="A2328" i="31"/>
  <c r="A2327" i="31"/>
  <c r="A2326" i="31"/>
  <c r="A2325" i="31"/>
  <c r="A2324" i="31"/>
  <c r="A2323" i="31"/>
  <c r="A2322" i="31"/>
  <c r="A2321" i="31"/>
  <c r="A2320" i="31"/>
  <c r="A2319" i="31"/>
  <c r="A2318" i="31"/>
  <c r="A2317" i="31"/>
  <c r="A2316" i="31"/>
  <c r="A2315" i="31"/>
  <c r="A2314" i="31"/>
  <c r="A2313" i="31"/>
  <c r="A2312" i="31"/>
  <c r="A2311" i="31"/>
  <c r="A2310" i="31"/>
  <c r="A2309" i="31"/>
  <c r="A2308" i="31"/>
  <c r="A2307" i="31"/>
  <c r="A2306" i="31"/>
  <c r="A2305" i="31"/>
  <c r="A2304" i="31"/>
  <c r="A2303" i="31"/>
  <c r="A2302" i="31"/>
  <c r="A2301" i="31"/>
  <c r="A2300" i="31"/>
  <c r="A2299" i="31"/>
  <c r="A2298" i="31"/>
  <c r="A2297" i="31"/>
  <c r="A2296" i="31"/>
  <c r="A2295" i="31"/>
  <c r="A2294" i="31"/>
  <c r="A2293" i="31"/>
  <c r="A2292" i="31"/>
  <c r="A2291" i="31"/>
  <c r="A2290" i="31"/>
  <c r="A2289" i="31"/>
  <c r="A2288" i="31"/>
  <c r="A2287" i="31"/>
  <c r="A2286" i="31"/>
  <c r="A2285" i="31"/>
  <c r="A2284" i="31"/>
  <c r="A2283" i="31"/>
  <c r="A2282" i="31"/>
  <c r="A2281" i="31"/>
  <c r="A2280" i="31"/>
  <c r="A2279" i="31"/>
  <c r="A2278" i="31"/>
  <c r="A2277" i="31"/>
  <c r="A2276" i="31"/>
  <c r="A2275" i="31"/>
  <c r="A2274" i="31"/>
  <c r="A2273" i="31"/>
  <c r="A2272" i="31"/>
  <c r="A2271" i="31"/>
  <c r="A2270" i="31"/>
  <c r="A2269" i="31"/>
  <c r="A2268" i="31"/>
  <c r="A2267" i="31"/>
  <c r="A2266" i="31"/>
  <c r="A2265" i="31"/>
  <c r="A2264" i="31"/>
  <c r="A2263" i="31"/>
  <c r="A2262" i="31"/>
  <c r="A2261" i="31"/>
  <c r="A2260" i="31"/>
  <c r="A2259" i="31"/>
  <c r="A2258" i="31"/>
  <c r="A2257" i="31"/>
  <c r="A2256" i="31"/>
  <c r="A2255" i="31"/>
  <c r="A2254" i="31"/>
  <c r="A2253" i="31"/>
  <c r="A2252" i="31"/>
  <c r="A2251" i="31"/>
  <c r="A2250" i="31"/>
  <c r="A2249" i="31"/>
  <c r="A2248" i="31"/>
  <c r="A2247" i="31"/>
  <c r="A2246" i="31"/>
  <c r="A2245" i="31"/>
  <c r="A2244" i="31"/>
  <c r="A2243" i="31"/>
  <c r="A2242" i="31"/>
  <c r="A2241" i="31"/>
  <c r="A2240" i="31"/>
  <c r="A2239" i="31"/>
  <c r="A2238" i="31"/>
  <c r="A2237" i="31"/>
  <c r="A2236" i="31"/>
  <c r="A2235" i="31"/>
  <c r="A2234" i="31"/>
  <c r="A2233" i="31"/>
  <c r="A2232" i="31"/>
  <c r="A2231" i="31"/>
  <c r="A2230" i="31"/>
  <c r="A2229" i="31"/>
  <c r="A2228" i="31"/>
  <c r="A2227" i="31"/>
  <c r="A2226" i="31"/>
  <c r="A2225" i="31"/>
  <c r="A2224" i="31"/>
  <c r="A2223" i="31"/>
  <c r="A2222" i="31"/>
  <c r="A2221" i="31"/>
  <c r="A2220" i="31"/>
  <c r="A2219" i="31"/>
  <c r="A2218" i="31"/>
  <c r="A2217" i="31"/>
  <c r="A2216" i="31"/>
  <c r="A2215" i="31"/>
  <c r="A2214" i="31"/>
  <c r="A2213" i="31"/>
  <c r="A2212" i="31"/>
  <c r="A2211" i="31"/>
  <c r="A2210" i="31"/>
  <c r="A2209" i="31"/>
  <c r="A2208" i="31"/>
  <c r="A2207" i="31"/>
  <c r="A2206" i="31"/>
  <c r="A2205" i="31"/>
  <c r="A2204" i="31"/>
  <c r="A2203" i="31"/>
  <c r="A2202" i="31"/>
  <c r="A2201" i="31"/>
  <c r="A2200" i="31"/>
  <c r="A2199" i="31"/>
  <c r="A2198" i="31"/>
  <c r="A2197" i="31"/>
  <c r="A2196" i="31"/>
  <c r="A2195" i="31"/>
  <c r="A2194" i="31"/>
  <c r="A2193" i="31"/>
  <c r="A2192" i="31"/>
  <c r="A2191" i="31"/>
  <c r="A2190" i="31"/>
  <c r="A2189" i="31"/>
  <c r="A2188" i="31"/>
  <c r="A2187" i="31"/>
  <c r="A2186" i="31"/>
  <c r="A2185" i="31"/>
  <c r="A2184" i="31"/>
  <c r="A2183" i="31"/>
  <c r="A2182" i="31"/>
  <c r="A2181" i="31"/>
  <c r="A2180" i="31"/>
  <c r="A2179" i="31"/>
  <c r="A2178" i="31"/>
  <c r="A2177" i="31"/>
  <c r="A2176" i="31"/>
  <c r="A2175" i="31"/>
  <c r="A2174" i="31"/>
  <c r="A2173" i="31"/>
  <c r="A2172" i="31"/>
  <c r="A2171" i="31"/>
  <c r="A2170" i="31"/>
  <c r="A2169" i="31"/>
  <c r="A2168" i="31"/>
  <c r="A2167" i="31"/>
  <c r="A2166" i="31"/>
  <c r="A2165" i="31"/>
  <c r="A2164" i="31"/>
  <c r="B2163" i="31"/>
  <c r="A2163" i="31"/>
  <c r="A2162" i="31"/>
  <c r="A2161" i="31"/>
  <c r="A2160" i="31"/>
  <c r="A2159" i="31"/>
  <c r="A2158" i="31"/>
  <c r="A2157" i="31"/>
  <c r="A2156" i="31"/>
  <c r="A2155" i="31"/>
  <c r="A2154" i="31"/>
  <c r="A2153" i="31"/>
  <c r="A2152" i="31"/>
  <c r="A2151" i="31"/>
  <c r="A2150" i="31"/>
  <c r="A2149" i="31"/>
  <c r="A2148" i="31"/>
  <c r="A2147" i="31"/>
  <c r="A2146" i="31"/>
  <c r="A2145" i="31"/>
  <c r="A2144" i="31"/>
  <c r="A2143" i="31"/>
  <c r="A2142" i="31"/>
  <c r="A2141" i="31"/>
  <c r="A2140" i="31"/>
  <c r="A2139" i="31"/>
  <c r="A2138" i="31"/>
  <c r="A2137" i="31"/>
  <c r="A2136" i="31"/>
  <c r="A2135" i="31"/>
  <c r="A2134" i="31"/>
  <c r="A2133" i="31"/>
  <c r="A2132" i="31"/>
  <c r="A2131" i="31"/>
  <c r="A2130" i="31"/>
  <c r="A2129" i="31"/>
  <c r="A2128" i="31"/>
  <c r="A2127" i="31"/>
  <c r="A2126" i="31"/>
  <c r="A2125" i="31"/>
  <c r="A2124" i="31"/>
  <c r="A2123" i="31"/>
  <c r="A2122" i="31"/>
  <c r="A2121" i="31"/>
  <c r="A2120" i="31"/>
  <c r="A2119" i="31"/>
  <c r="A2118" i="31"/>
  <c r="A2117" i="31"/>
  <c r="A2116" i="31"/>
  <c r="A2115" i="31"/>
  <c r="A2114" i="31"/>
  <c r="A2113" i="31"/>
  <c r="A2112" i="31"/>
  <c r="A2111" i="31"/>
  <c r="A2110" i="31"/>
  <c r="A2109" i="31"/>
  <c r="A2108" i="31"/>
  <c r="A2107" i="31"/>
  <c r="A2106" i="31"/>
  <c r="A2105" i="31"/>
  <c r="A2104" i="31"/>
  <c r="A2103" i="31"/>
  <c r="A2102" i="31"/>
  <c r="A2101" i="31"/>
  <c r="A2100" i="31"/>
  <c r="A2099" i="31"/>
  <c r="A2098" i="31"/>
  <c r="A2097" i="31"/>
  <c r="A2096" i="31"/>
  <c r="A2095" i="31"/>
  <c r="A2094" i="31"/>
  <c r="A2093" i="31"/>
  <c r="A2092" i="31"/>
  <c r="A2091" i="31"/>
  <c r="A2090" i="31"/>
  <c r="A2089" i="31"/>
  <c r="A2088" i="31"/>
  <c r="A2087" i="31"/>
  <c r="A2086" i="31"/>
  <c r="A2085" i="31"/>
  <c r="A2084" i="31"/>
  <c r="A2083" i="31"/>
  <c r="A2082" i="31"/>
  <c r="A2081" i="31"/>
  <c r="A2080" i="31"/>
  <c r="A2079" i="31"/>
  <c r="A2078" i="31"/>
  <c r="A2077" i="31"/>
  <c r="A2076" i="31"/>
  <c r="A2075" i="31"/>
  <c r="A2074" i="31"/>
  <c r="A2073" i="31"/>
  <c r="A2072" i="31"/>
  <c r="A2071" i="31"/>
  <c r="A2070" i="31"/>
  <c r="A2069" i="31"/>
  <c r="A2068" i="31"/>
  <c r="A2067" i="31"/>
  <c r="A2066" i="31"/>
  <c r="A2065" i="31"/>
  <c r="A2064" i="31"/>
  <c r="A2063" i="31"/>
  <c r="A2062" i="31"/>
  <c r="A2061" i="31"/>
  <c r="A2060" i="31"/>
  <c r="A2059" i="31"/>
  <c r="A2058" i="31"/>
  <c r="A2057" i="31"/>
  <c r="A2056" i="31"/>
  <c r="A2055" i="31"/>
  <c r="A2054" i="31"/>
  <c r="A2053" i="31"/>
  <c r="A2052" i="31"/>
  <c r="A2051" i="31"/>
  <c r="A2050" i="31"/>
  <c r="A2049" i="31"/>
  <c r="A2048" i="31"/>
  <c r="A2047" i="31"/>
  <c r="A2046" i="31"/>
  <c r="A2045" i="31"/>
  <c r="A2044" i="31"/>
  <c r="A2043" i="31"/>
  <c r="A2042" i="31"/>
  <c r="A2041" i="31"/>
  <c r="A2040" i="31"/>
  <c r="A2039" i="31"/>
  <c r="A2038" i="31"/>
  <c r="A2037" i="31"/>
  <c r="A2036" i="31"/>
  <c r="A2035" i="31"/>
  <c r="A2034" i="31"/>
  <c r="A2033" i="31"/>
  <c r="A2032" i="31"/>
  <c r="A2031" i="31"/>
  <c r="A2030" i="31"/>
  <c r="A2029" i="31"/>
  <c r="A2028" i="31"/>
  <c r="A2027" i="31"/>
  <c r="A2026" i="31"/>
  <c r="A2025" i="31"/>
  <c r="A2024" i="31"/>
  <c r="A2023" i="31"/>
  <c r="A2022" i="31"/>
  <c r="A2021" i="31"/>
  <c r="A2020" i="31"/>
  <c r="A2019" i="31"/>
  <c r="A2018" i="31"/>
  <c r="A2017" i="31"/>
  <c r="A2016" i="31"/>
  <c r="A2015" i="31"/>
  <c r="A2014" i="31"/>
  <c r="A2013" i="31"/>
  <c r="A2012" i="31"/>
  <c r="A2011" i="31"/>
  <c r="A2010" i="31"/>
  <c r="A2009" i="31"/>
  <c r="A2008" i="31"/>
  <c r="A2007" i="31"/>
  <c r="A2006" i="31"/>
  <c r="A2005" i="31"/>
  <c r="A2004" i="31"/>
  <c r="A2003" i="31"/>
  <c r="A2002" i="31"/>
  <c r="A2001" i="31"/>
  <c r="A2000" i="31"/>
  <c r="A1999" i="31"/>
  <c r="A1998" i="31"/>
  <c r="A1997" i="31"/>
  <c r="A1996" i="31"/>
  <c r="A1995" i="31"/>
  <c r="A1994" i="31"/>
  <c r="A1993" i="31"/>
  <c r="A1992" i="31"/>
  <c r="A1991" i="31"/>
  <c r="A1990" i="31"/>
  <c r="A1989" i="31"/>
  <c r="A1988" i="31"/>
  <c r="A1987" i="31"/>
  <c r="A1986" i="31"/>
  <c r="A1985" i="31"/>
  <c r="A1984" i="31"/>
  <c r="A1983" i="31"/>
  <c r="A1982" i="31"/>
  <c r="A1981" i="31"/>
  <c r="A1980" i="31"/>
  <c r="A1979" i="31"/>
  <c r="A1978" i="31"/>
  <c r="A1977" i="31"/>
  <c r="A1976" i="31"/>
  <c r="A1975" i="31"/>
  <c r="A1974" i="31"/>
  <c r="A1973" i="31"/>
  <c r="A1972" i="31"/>
  <c r="A1971" i="31"/>
  <c r="A1970" i="31"/>
  <c r="A1969" i="31"/>
  <c r="A1968" i="31"/>
  <c r="A1967" i="31"/>
  <c r="A1966" i="31"/>
  <c r="A1965" i="31"/>
  <c r="A1964" i="31"/>
  <c r="A1963" i="31"/>
  <c r="A1962" i="31"/>
  <c r="A1961" i="31"/>
  <c r="A1960" i="31"/>
  <c r="A1959" i="31"/>
  <c r="A1958" i="31"/>
  <c r="A1957" i="31"/>
  <c r="A1956" i="31"/>
  <c r="A1955" i="31"/>
  <c r="A1954" i="31"/>
  <c r="A1953" i="31"/>
  <c r="A1952" i="31"/>
  <c r="A1951" i="31"/>
  <c r="A1950" i="31"/>
  <c r="A1949" i="31"/>
  <c r="A1948" i="31"/>
  <c r="A1947" i="31"/>
  <c r="A1946" i="31"/>
  <c r="A1945" i="31"/>
  <c r="A1944" i="31"/>
  <c r="A1943" i="31"/>
  <c r="A1942" i="31"/>
  <c r="A1941" i="31"/>
  <c r="A1940" i="31"/>
  <c r="A1939" i="31"/>
  <c r="A1938" i="31"/>
  <c r="A1937" i="31"/>
  <c r="A1936" i="31"/>
  <c r="A1935" i="31"/>
  <c r="A1934" i="31"/>
  <c r="A1933" i="31"/>
  <c r="A1932" i="31"/>
  <c r="A1931" i="31"/>
  <c r="A1930" i="31"/>
  <c r="A1929" i="31"/>
  <c r="A1928" i="31"/>
  <c r="A1927" i="31"/>
  <c r="A1926" i="31"/>
  <c r="A1925" i="31"/>
  <c r="A1924" i="31"/>
  <c r="A1923" i="31"/>
  <c r="A1922" i="31"/>
  <c r="A1921" i="31"/>
  <c r="A1920" i="31"/>
  <c r="A1919" i="31"/>
  <c r="A1918" i="31"/>
  <c r="A1917" i="31"/>
  <c r="A1916" i="31"/>
  <c r="A1915" i="31"/>
  <c r="A1914" i="31"/>
  <c r="A1913" i="31"/>
  <c r="A1912" i="31"/>
  <c r="A1911" i="31"/>
  <c r="A1910" i="31"/>
  <c r="A1909" i="31"/>
  <c r="A1908" i="31"/>
  <c r="A1907" i="31"/>
  <c r="A1906" i="31"/>
  <c r="A1905" i="31"/>
  <c r="A1904" i="31"/>
  <c r="A1903" i="31"/>
  <c r="A1902" i="31"/>
  <c r="A1901" i="31"/>
  <c r="A1900" i="31"/>
  <c r="A1899" i="31"/>
  <c r="A1898" i="31"/>
  <c r="A1897" i="31"/>
  <c r="A1896" i="31"/>
  <c r="A1895" i="31"/>
  <c r="A1894" i="31"/>
  <c r="A1893" i="31"/>
  <c r="A1892" i="31"/>
  <c r="A1891" i="31"/>
  <c r="A1890" i="31"/>
  <c r="A1889" i="31"/>
  <c r="A1888" i="31"/>
  <c r="A1887" i="31"/>
  <c r="A1886" i="31"/>
  <c r="A1885" i="31"/>
  <c r="A1884" i="31"/>
  <c r="A1883" i="31"/>
  <c r="A1882" i="31"/>
  <c r="A1881" i="31"/>
  <c r="A1880" i="31"/>
  <c r="A1879" i="31"/>
  <c r="A1878" i="31"/>
  <c r="A1877" i="31"/>
  <c r="A1876" i="31"/>
  <c r="A1875" i="31"/>
  <c r="A1874" i="31"/>
  <c r="A1873" i="31"/>
  <c r="A1872" i="31"/>
  <c r="A1871" i="31"/>
  <c r="A1870" i="31"/>
  <c r="A1869" i="31"/>
  <c r="A1868" i="31"/>
  <c r="A1867" i="31"/>
  <c r="A1866" i="31"/>
  <c r="A1865" i="31"/>
  <c r="A1864" i="31"/>
  <c r="A1863" i="31"/>
  <c r="A1862" i="31"/>
  <c r="A1861" i="31"/>
  <c r="A1860" i="31"/>
  <c r="A1859" i="31"/>
  <c r="A1858" i="31"/>
  <c r="A1857" i="31"/>
  <c r="A1856" i="31"/>
  <c r="A1855" i="31"/>
  <c r="A1854" i="31"/>
  <c r="A1853" i="31"/>
  <c r="A1852" i="31"/>
  <c r="A1851" i="31"/>
  <c r="A1850" i="31"/>
  <c r="A1849" i="31"/>
  <c r="A1848" i="31"/>
  <c r="A1847" i="31"/>
  <c r="A1846" i="31"/>
  <c r="A1845" i="31"/>
  <c r="A1844" i="31"/>
  <c r="A1843" i="31"/>
  <c r="A1842" i="31"/>
  <c r="A1841" i="31"/>
  <c r="A1840" i="31"/>
  <c r="A1839" i="31"/>
  <c r="A1838" i="31"/>
  <c r="A1837" i="31"/>
  <c r="A1836" i="31"/>
  <c r="A1835" i="31"/>
  <c r="A1834" i="31"/>
  <c r="A1833" i="31"/>
  <c r="A1832" i="31"/>
  <c r="A1831" i="31"/>
  <c r="A1830" i="31"/>
  <c r="A1829" i="31"/>
  <c r="A1828" i="31"/>
  <c r="A1827" i="31"/>
  <c r="A1826" i="31"/>
  <c r="A1825" i="31"/>
  <c r="A1824" i="31"/>
  <c r="A1823" i="31"/>
  <c r="A1822" i="31"/>
  <c r="A1821" i="31"/>
  <c r="A1820" i="31"/>
  <c r="A1819" i="31"/>
  <c r="A1818" i="31"/>
  <c r="A1817" i="31"/>
  <c r="A1816" i="31"/>
  <c r="A1815" i="31"/>
  <c r="A1814" i="31"/>
  <c r="A1813" i="31"/>
  <c r="A1812" i="31"/>
  <c r="A1811" i="31"/>
  <c r="A1810" i="31"/>
  <c r="A1809" i="31"/>
  <c r="A1808" i="31"/>
  <c r="A1807" i="31"/>
  <c r="A1806" i="31"/>
  <c r="A1805" i="31"/>
  <c r="A1804" i="31"/>
  <c r="A1803" i="31"/>
  <c r="A1802" i="31"/>
  <c r="A1801" i="31"/>
  <c r="A1800" i="31"/>
  <c r="A1799" i="31"/>
  <c r="A1798" i="31"/>
  <c r="A1797" i="31"/>
  <c r="A1796" i="31"/>
  <c r="A1795" i="31"/>
  <c r="A1794" i="31"/>
  <c r="A1793" i="31"/>
  <c r="A1792" i="31"/>
  <c r="A1791" i="31"/>
  <c r="A1790" i="31"/>
  <c r="A1789" i="31"/>
  <c r="A1788" i="31"/>
  <c r="A1787" i="31"/>
  <c r="A1786" i="31"/>
  <c r="A1785" i="31"/>
  <c r="A1784" i="31"/>
  <c r="A1783" i="31"/>
  <c r="A1782" i="31"/>
  <c r="A1781" i="31"/>
  <c r="A1780" i="31"/>
  <c r="A1779" i="31"/>
  <c r="A1778" i="31"/>
  <c r="A1777" i="31"/>
  <c r="A1776" i="31"/>
  <c r="A1775" i="31"/>
  <c r="A1774" i="31"/>
  <c r="A1773" i="31"/>
  <c r="A1772" i="31"/>
  <c r="A1771" i="31"/>
  <c r="A1770" i="31"/>
  <c r="A1769" i="31"/>
  <c r="A1768" i="31"/>
  <c r="A1767" i="31"/>
  <c r="A1766" i="31"/>
  <c r="A1765" i="31"/>
  <c r="A1764" i="31"/>
  <c r="A1763" i="31"/>
  <c r="A1762" i="31"/>
  <c r="A1761" i="31"/>
  <c r="A1760" i="31"/>
  <c r="A1759" i="31"/>
  <c r="A1758" i="31"/>
  <c r="A1757" i="31"/>
  <c r="A1756" i="31"/>
  <c r="A1755" i="31"/>
  <c r="A1754" i="31"/>
  <c r="A1753" i="31"/>
  <c r="A1752" i="31"/>
  <c r="A1751" i="31"/>
  <c r="A1750" i="31"/>
  <c r="A1749" i="31"/>
  <c r="A1748" i="31"/>
  <c r="A1747" i="31"/>
  <c r="A1746" i="31"/>
  <c r="A1745" i="31"/>
  <c r="A1744" i="31"/>
  <c r="A1743" i="31"/>
  <c r="A1742" i="31"/>
  <c r="A1741" i="31"/>
  <c r="A1740" i="31"/>
  <c r="A1739" i="31"/>
  <c r="A1738" i="31"/>
  <c r="A1737" i="31"/>
  <c r="A1736" i="31"/>
  <c r="A1735" i="31"/>
  <c r="A1734" i="31"/>
  <c r="A1733" i="31"/>
  <c r="A1732" i="31"/>
  <c r="A1731" i="31"/>
  <c r="A1730" i="31"/>
  <c r="A1729" i="31"/>
  <c r="A1728" i="31"/>
  <c r="A1727" i="31"/>
  <c r="A1726" i="31"/>
  <c r="A1725" i="31"/>
  <c r="A1724" i="31"/>
  <c r="A1723" i="31"/>
  <c r="A1722" i="31"/>
  <c r="A1721" i="31"/>
  <c r="A1720" i="31"/>
  <c r="A1719" i="31"/>
  <c r="A1718" i="31"/>
  <c r="A1717" i="31"/>
  <c r="A1716" i="31"/>
  <c r="A1715" i="31"/>
  <c r="A1714" i="31"/>
  <c r="A1713" i="31"/>
  <c r="A1712" i="31"/>
  <c r="A1711" i="31"/>
  <c r="A1710" i="31"/>
  <c r="A1709" i="31"/>
  <c r="A1708" i="31"/>
  <c r="A1707" i="31"/>
  <c r="A1706" i="31"/>
  <c r="A1705" i="31"/>
  <c r="A1704" i="31"/>
  <c r="A1703" i="31"/>
  <c r="A1702" i="31"/>
  <c r="A1701" i="31"/>
  <c r="A1700" i="31"/>
  <c r="A1699" i="31"/>
  <c r="A1698" i="31"/>
  <c r="A1697" i="31"/>
  <c r="A1696" i="31"/>
  <c r="A1695" i="31"/>
  <c r="A1694" i="31"/>
  <c r="A1693" i="31"/>
  <c r="A1692" i="31"/>
  <c r="A1691" i="31"/>
  <c r="A1690" i="31"/>
  <c r="A1689" i="31"/>
  <c r="A1688" i="31"/>
  <c r="A1687" i="31"/>
  <c r="A1686" i="31"/>
  <c r="A1685" i="31"/>
  <c r="A1684" i="31"/>
  <c r="A1683" i="31"/>
  <c r="A1682" i="31"/>
  <c r="A1681" i="31"/>
  <c r="A1680" i="31"/>
  <c r="A1679" i="31"/>
  <c r="A1678" i="31"/>
  <c r="A1677" i="31"/>
  <c r="A1676" i="31"/>
  <c r="A1675" i="31"/>
  <c r="A1674" i="31"/>
  <c r="A1673" i="31"/>
  <c r="A1672" i="31"/>
  <c r="A1671" i="31"/>
  <c r="A1670" i="31"/>
  <c r="A1669" i="31"/>
  <c r="A1668" i="31"/>
  <c r="A1667" i="31"/>
  <c r="A1666" i="31"/>
  <c r="A1665" i="31"/>
  <c r="A1664" i="31"/>
  <c r="A1663" i="31"/>
  <c r="A1662" i="31"/>
  <c r="A1661" i="31"/>
  <c r="A1660" i="31"/>
  <c r="A1659" i="31"/>
  <c r="A1658" i="31"/>
  <c r="A1657" i="31"/>
  <c r="A1656" i="31"/>
  <c r="A1655" i="31"/>
  <c r="A1654" i="31"/>
  <c r="A1653" i="31"/>
  <c r="A1652" i="31"/>
  <c r="A1651" i="31"/>
  <c r="A1650" i="31"/>
  <c r="A1649" i="31"/>
  <c r="A1648" i="31"/>
  <c r="A1647" i="31"/>
  <c r="A1646" i="31"/>
  <c r="A1645" i="31"/>
  <c r="A1644" i="31"/>
  <c r="A1643" i="31"/>
  <c r="A1642" i="31"/>
  <c r="A1641" i="31"/>
  <c r="A1640" i="31"/>
  <c r="A1639" i="31"/>
  <c r="A1638" i="31"/>
  <c r="A1637" i="31"/>
  <c r="A1636" i="31"/>
  <c r="A1635" i="31"/>
  <c r="A1634" i="31"/>
  <c r="A1633" i="31"/>
  <c r="A1632" i="31"/>
  <c r="A1631" i="31"/>
  <c r="A1630" i="31"/>
  <c r="A1629" i="31"/>
  <c r="A1628" i="31"/>
  <c r="A1627" i="31"/>
  <c r="A1626" i="31"/>
  <c r="A1625" i="31"/>
  <c r="A1624" i="31"/>
  <c r="A1623" i="31"/>
  <c r="A1622" i="31"/>
  <c r="A1621" i="31"/>
  <c r="A1620" i="31"/>
  <c r="A1619" i="31"/>
  <c r="A1618" i="31"/>
  <c r="A1617" i="31"/>
  <c r="A1616" i="31"/>
  <c r="A1615" i="31"/>
  <c r="A1614" i="31"/>
  <c r="A1613" i="31"/>
  <c r="A1610" i="31"/>
  <c r="A1609" i="31"/>
  <c r="A1608" i="31"/>
  <c r="A1607" i="31"/>
  <c r="A1606" i="31"/>
  <c r="A1605" i="31"/>
  <c r="A1604" i="31"/>
  <c r="A1603" i="31"/>
  <c r="A1602" i="31"/>
  <c r="A1601" i="31"/>
  <c r="A1600" i="31"/>
  <c r="A1599" i="31"/>
  <c r="A1598" i="31"/>
  <c r="A1597" i="31"/>
  <c r="A1596" i="31"/>
  <c r="A1595" i="31"/>
  <c r="A1594" i="31"/>
  <c r="A1593" i="31"/>
  <c r="A1592" i="31"/>
  <c r="A1591" i="31"/>
  <c r="A1590" i="31"/>
  <c r="A1589" i="31"/>
  <c r="A1588" i="31"/>
  <c r="A1587" i="31"/>
  <c r="A1586" i="31"/>
  <c r="A1585" i="31"/>
  <c r="A1584" i="31"/>
  <c r="A1583" i="31"/>
  <c r="A1582" i="31"/>
  <c r="A1581" i="31"/>
  <c r="A1580" i="31"/>
  <c r="A1579" i="31"/>
  <c r="A1578" i="31"/>
  <c r="A1577" i="31"/>
  <c r="A1576" i="31"/>
  <c r="A1575" i="31"/>
  <c r="A1574" i="31"/>
  <c r="A1573" i="31"/>
  <c r="A1572" i="31"/>
  <c r="A1571" i="31"/>
  <c r="A1570" i="31"/>
  <c r="A1569" i="31"/>
  <c r="A1568" i="31"/>
  <c r="A1567" i="31"/>
  <c r="A1566" i="31"/>
  <c r="A1565" i="31"/>
  <c r="A1564" i="31"/>
  <c r="A1563" i="31"/>
  <c r="A1562" i="31"/>
  <c r="A1561" i="31"/>
  <c r="A1560" i="31"/>
  <c r="A1559" i="31"/>
  <c r="A1558" i="31"/>
  <c r="A1557" i="31"/>
  <c r="A1556" i="31"/>
  <c r="A1555" i="31"/>
  <c r="A1554" i="31"/>
  <c r="A1553" i="31"/>
  <c r="A1552" i="31"/>
  <c r="A1551" i="31"/>
  <c r="A1550" i="31"/>
  <c r="A1549" i="31"/>
  <c r="A1548" i="31"/>
  <c r="A1547" i="31"/>
  <c r="A1546" i="31"/>
  <c r="A1545" i="31"/>
  <c r="A1544" i="31"/>
  <c r="A1543" i="31"/>
  <c r="A1542" i="31"/>
  <c r="A1541" i="31"/>
  <c r="A1540" i="31"/>
  <c r="A1539" i="31"/>
  <c r="A1538" i="31"/>
  <c r="A1537" i="31"/>
  <c r="A1536" i="31"/>
  <c r="A1535" i="31"/>
  <c r="A1534" i="31"/>
  <c r="A1533" i="31"/>
  <c r="A1532" i="31"/>
  <c r="A1531" i="31"/>
  <c r="A1530" i="31"/>
  <c r="A1529" i="31"/>
  <c r="A1528" i="31"/>
  <c r="A1527" i="31"/>
  <c r="A1526" i="31"/>
  <c r="A1525" i="31"/>
  <c r="A1524" i="31"/>
  <c r="A1523" i="31"/>
  <c r="A1522" i="31"/>
  <c r="A1521" i="31"/>
  <c r="A1520" i="31"/>
  <c r="A1519" i="31"/>
  <c r="A1518" i="31"/>
  <c r="A1517" i="31"/>
  <c r="A1516" i="31"/>
  <c r="A1515" i="31"/>
  <c r="A1514" i="31"/>
  <c r="A1513" i="31"/>
  <c r="A1512" i="31"/>
  <c r="A1511" i="31"/>
  <c r="A1510" i="31"/>
  <c r="A1509" i="31"/>
  <c r="A1508" i="31"/>
  <c r="A1507" i="31"/>
  <c r="A1506" i="31"/>
  <c r="A1505" i="31"/>
  <c r="A1504" i="31"/>
  <c r="A1503" i="31"/>
  <c r="A1502" i="31"/>
  <c r="A1501" i="31"/>
  <c r="A1500" i="31"/>
  <c r="A1499" i="31"/>
  <c r="A1498" i="31"/>
  <c r="A1497" i="31"/>
  <c r="A1496" i="31"/>
  <c r="A1495" i="31"/>
  <c r="A1494" i="31"/>
  <c r="A1493" i="31"/>
  <c r="A1492" i="31"/>
  <c r="A1491" i="31"/>
  <c r="A1490" i="31"/>
  <c r="A1489" i="31"/>
  <c r="A1488" i="31"/>
  <c r="A1487" i="31"/>
  <c r="A1486" i="31"/>
  <c r="A1485" i="31"/>
  <c r="A1484" i="31"/>
  <c r="A1483" i="31"/>
  <c r="A1482" i="31"/>
  <c r="A1481" i="31"/>
  <c r="A1480" i="31"/>
  <c r="A1479" i="31"/>
  <c r="A1478" i="31"/>
  <c r="A1477" i="31"/>
  <c r="A1476" i="31"/>
  <c r="A1475" i="31"/>
  <c r="A1474" i="31"/>
  <c r="A1473" i="31"/>
  <c r="A1472" i="31"/>
  <c r="A1471" i="31"/>
  <c r="A1470" i="31"/>
  <c r="A1469" i="31"/>
  <c r="A1468" i="31"/>
  <c r="A1467" i="31"/>
  <c r="A1466" i="31"/>
  <c r="A1465" i="31"/>
  <c r="A1464" i="31"/>
  <c r="A1463" i="31"/>
  <c r="A1462" i="31"/>
  <c r="A1461" i="31"/>
  <c r="A1460" i="31"/>
  <c r="A1459" i="31"/>
  <c r="A1458" i="31"/>
  <c r="A1457" i="31"/>
  <c r="A1456" i="31"/>
  <c r="A1455" i="31"/>
  <c r="A1454" i="31"/>
  <c r="A1453" i="31"/>
  <c r="A1452" i="31"/>
  <c r="A1451" i="31"/>
  <c r="A1450" i="31"/>
  <c r="A1449" i="31"/>
  <c r="A1448" i="31"/>
  <c r="A1447" i="31"/>
  <c r="A1446" i="31"/>
  <c r="A1445" i="31"/>
  <c r="A1444" i="31"/>
  <c r="A1443" i="31"/>
  <c r="A1442" i="31"/>
  <c r="A1441" i="31"/>
  <c r="A1440" i="31"/>
  <c r="A1439" i="31"/>
  <c r="A1438" i="31"/>
  <c r="A1437" i="31"/>
  <c r="A1436" i="31"/>
  <c r="A1435" i="31"/>
  <c r="A1434" i="31"/>
  <c r="A1433" i="31"/>
  <c r="A1432" i="31"/>
  <c r="A1431" i="31"/>
  <c r="A1430" i="31"/>
  <c r="A1429" i="31"/>
  <c r="A1428" i="31"/>
  <c r="A1427" i="31"/>
  <c r="A1426" i="31"/>
  <c r="A1425" i="31"/>
  <c r="A1424" i="31"/>
  <c r="A1423" i="31"/>
  <c r="A1422" i="31"/>
  <c r="A1421" i="31"/>
  <c r="A1420" i="31"/>
  <c r="A1419" i="31"/>
  <c r="A1418" i="31"/>
  <c r="A1417" i="31"/>
  <c r="A1416" i="31"/>
  <c r="A1415" i="31"/>
  <c r="A1414" i="31"/>
  <c r="A1413" i="31"/>
  <c r="A1412" i="31"/>
  <c r="A1411" i="31"/>
  <c r="A1410" i="31"/>
  <c r="A1409" i="31"/>
  <c r="A1408" i="31"/>
  <c r="A1407" i="31"/>
  <c r="A1406" i="31"/>
  <c r="A1405" i="31"/>
  <c r="A1404" i="31"/>
  <c r="A1403" i="31"/>
  <c r="A1402" i="31"/>
  <c r="A1401" i="31"/>
  <c r="A1400" i="31"/>
  <c r="A1399" i="31"/>
  <c r="A1398" i="31"/>
  <c r="A1397" i="31"/>
  <c r="A1396" i="31"/>
  <c r="A1395" i="31"/>
  <c r="A1394" i="31"/>
  <c r="A1393" i="31"/>
  <c r="A1392" i="31"/>
  <c r="A1391" i="31"/>
  <c r="A1390" i="31"/>
  <c r="A1389" i="31"/>
  <c r="A1388" i="31"/>
  <c r="A1387" i="31"/>
  <c r="A1386" i="31"/>
  <c r="A1385" i="31"/>
  <c r="A1384" i="31"/>
  <c r="A1383" i="31"/>
  <c r="A1382" i="31"/>
  <c r="A1381" i="31"/>
  <c r="A1380" i="31"/>
  <c r="A1379" i="31"/>
  <c r="A1378" i="31"/>
  <c r="A1377" i="31"/>
  <c r="A1376" i="31"/>
  <c r="A1375" i="31"/>
  <c r="A1374" i="31"/>
  <c r="A1373" i="31"/>
  <c r="A1372" i="31"/>
  <c r="A1371" i="31"/>
  <c r="A1370" i="31"/>
  <c r="A1369" i="31"/>
  <c r="A1368" i="31"/>
  <c r="A1367" i="31"/>
  <c r="A1366" i="31"/>
  <c r="A1365" i="31"/>
  <c r="A1364" i="31"/>
  <c r="A1363" i="31"/>
  <c r="A1362" i="31"/>
  <c r="A1361" i="31"/>
  <c r="A1360" i="31"/>
  <c r="A1359" i="31"/>
  <c r="A1358" i="31"/>
  <c r="A1357" i="31"/>
  <c r="A1356" i="31"/>
  <c r="A1355" i="31"/>
  <c r="A1354" i="31"/>
  <c r="A1353" i="31"/>
  <c r="A1352" i="31"/>
  <c r="A1351" i="31"/>
  <c r="A1350" i="31"/>
  <c r="A1349" i="31"/>
  <c r="A1348" i="31"/>
  <c r="A1347" i="31"/>
  <c r="A1346" i="31"/>
  <c r="A1345" i="31"/>
  <c r="A1344" i="31"/>
  <c r="A1343" i="31"/>
  <c r="A1342" i="31"/>
  <c r="A1341" i="31"/>
  <c r="A1340" i="31"/>
  <c r="A1339" i="31"/>
  <c r="A1338" i="31"/>
  <c r="A1337" i="31"/>
  <c r="A1336" i="31"/>
  <c r="A1335" i="31"/>
  <c r="A1334" i="31"/>
  <c r="A1333" i="31"/>
  <c r="A1332" i="31"/>
  <c r="A1331" i="31"/>
  <c r="A1330" i="31"/>
  <c r="A1329" i="31"/>
  <c r="A1328" i="31"/>
  <c r="A1327" i="31"/>
  <c r="A1326" i="31"/>
  <c r="A1325" i="31"/>
  <c r="A1324" i="31"/>
  <c r="A1323" i="31"/>
  <c r="A1322" i="31"/>
  <c r="A1321" i="31"/>
  <c r="A1320" i="31"/>
  <c r="A1319" i="31"/>
  <c r="A1318" i="31"/>
  <c r="A1317" i="31"/>
  <c r="A1316" i="31"/>
  <c r="A1315" i="31"/>
  <c r="A1314" i="31"/>
  <c r="A1313" i="31"/>
  <c r="A1312" i="31"/>
  <c r="A1311" i="31"/>
  <c r="A1310" i="31"/>
  <c r="A1309" i="31"/>
  <c r="A1308" i="31"/>
  <c r="A1307" i="31"/>
  <c r="A1306" i="31"/>
  <c r="A1305" i="31"/>
  <c r="A1304" i="31"/>
  <c r="A1303" i="31"/>
  <c r="A1302" i="31"/>
  <c r="A1301" i="31"/>
  <c r="A1300" i="31"/>
  <c r="A1299" i="31"/>
  <c r="A1298" i="31"/>
  <c r="A1297" i="31"/>
  <c r="A1296" i="31"/>
  <c r="A1295" i="31"/>
  <c r="A1294" i="31"/>
  <c r="A1293" i="31"/>
  <c r="A1292" i="31"/>
  <c r="A1291" i="31"/>
  <c r="A1290" i="31"/>
  <c r="A1289" i="31"/>
  <c r="A1288" i="31"/>
  <c r="A1287" i="31"/>
  <c r="A1286" i="31"/>
  <c r="A1285" i="31"/>
  <c r="A1284" i="31"/>
  <c r="A1283" i="31"/>
  <c r="A1282" i="31"/>
  <c r="A1281" i="31"/>
  <c r="A1280" i="31"/>
  <c r="A1279" i="31"/>
  <c r="A1278" i="31"/>
  <c r="A1277" i="31"/>
  <c r="A1276" i="31"/>
  <c r="A1275" i="31"/>
  <c r="A1274" i="31"/>
  <c r="A1273" i="31"/>
  <c r="A1272" i="31"/>
  <c r="A1271" i="31"/>
  <c r="A1270" i="31"/>
  <c r="A1269" i="31"/>
  <c r="A1268" i="31"/>
  <c r="A1267" i="31"/>
  <c r="A1266" i="31"/>
  <c r="A1265" i="31"/>
  <c r="A1264" i="31"/>
  <c r="A1263" i="31"/>
  <c r="A1262" i="31"/>
  <c r="A1261" i="31"/>
  <c r="A1260" i="31"/>
  <c r="A1259" i="31"/>
  <c r="A1258" i="31"/>
  <c r="A1257" i="31"/>
  <c r="A1256" i="31"/>
  <c r="A1255" i="31"/>
  <c r="A1254" i="31"/>
  <c r="A1253" i="31"/>
  <c r="A1252" i="31"/>
  <c r="A1251" i="31"/>
  <c r="A1250" i="31"/>
  <c r="A1249" i="31"/>
  <c r="A1248" i="31"/>
  <c r="A1247" i="31"/>
  <c r="A1246" i="31"/>
  <c r="A1245" i="31"/>
  <c r="A1244" i="31"/>
  <c r="A1243" i="31"/>
  <c r="A1242" i="31"/>
  <c r="A1241" i="31"/>
  <c r="A1240" i="31"/>
  <c r="A1239" i="31"/>
  <c r="A1238" i="31"/>
  <c r="A1237" i="31"/>
  <c r="A1236" i="31"/>
  <c r="A1235" i="31"/>
  <c r="A1234" i="31"/>
  <c r="A1233" i="31"/>
  <c r="A1232" i="31"/>
  <c r="A1231" i="31"/>
  <c r="A1230" i="31"/>
  <c r="A1229" i="31"/>
  <c r="A1228" i="31"/>
  <c r="A1227" i="31"/>
  <c r="A1226" i="31"/>
  <c r="A1225" i="31"/>
  <c r="A1224" i="31"/>
  <c r="A1223" i="31"/>
  <c r="A1222" i="31"/>
  <c r="A1221" i="31"/>
  <c r="A1220" i="31"/>
  <c r="A1219" i="31"/>
  <c r="A1218" i="31"/>
  <c r="A1217" i="31"/>
  <c r="A1216" i="31"/>
  <c r="A1215" i="31"/>
  <c r="A1214" i="31"/>
  <c r="A1213" i="31"/>
  <c r="A1212" i="31"/>
  <c r="A1211" i="31"/>
  <c r="A1210" i="31"/>
  <c r="A1209" i="31"/>
  <c r="A1208" i="31"/>
  <c r="A1207" i="31"/>
  <c r="A1206" i="31"/>
  <c r="A1205" i="31"/>
  <c r="A1204" i="31"/>
  <c r="A1203" i="31"/>
  <c r="A1202" i="31"/>
  <c r="A1201" i="31"/>
  <c r="A1200" i="31"/>
  <c r="A1199" i="31"/>
  <c r="A1198" i="31"/>
  <c r="A1197" i="31"/>
  <c r="A1196" i="31"/>
  <c r="A1195" i="31"/>
  <c r="A1194" i="31"/>
  <c r="A1193" i="31"/>
  <c r="A1192" i="31"/>
  <c r="A1191" i="31"/>
  <c r="A1190" i="31"/>
  <c r="A1189" i="31"/>
  <c r="A1188" i="31"/>
  <c r="A1187" i="31"/>
  <c r="A1186" i="31"/>
  <c r="A1185" i="31"/>
  <c r="A1184" i="31"/>
  <c r="A1183" i="31"/>
  <c r="A1182" i="31"/>
  <c r="A1181" i="31"/>
  <c r="A1180" i="31"/>
  <c r="A1179" i="31"/>
  <c r="A1178" i="31"/>
  <c r="A1177" i="31"/>
  <c r="A1176" i="31"/>
  <c r="A1175" i="31"/>
  <c r="A1174" i="31"/>
  <c r="A1173" i="31"/>
  <c r="A1172" i="31"/>
  <c r="A1171" i="31"/>
  <c r="A1170" i="31"/>
  <c r="A1169" i="31"/>
  <c r="A1168" i="31"/>
  <c r="A1167" i="31"/>
  <c r="A1166" i="31"/>
  <c r="A1165" i="31"/>
  <c r="A1164" i="31"/>
  <c r="A1163" i="31"/>
  <c r="A1162" i="31"/>
  <c r="A1161" i="31"/>
  <c r="A1160" i="31"/>
  <c r="A1159" i="31"/>
  <c r="A1158" i="31"/>
  <c r="D1157" i="31"/>
  <c r="A1157" i="31"/>
  <c r="A1156" i="31"/>
  <c r="A1155" i="31"/>
  <c r="A1154" i="31"/>
  <c r="A1153" i="31"/>
  <c r="A1152" i="31"/>
  <c r="A1151" i="31"/>
  <c r="A1150" i="31"/>
  <c r="A1149" i="31"/>
  <c r="A1148" i="31"/>
  <c r="A1147" i="31"/>
  <c r="A1146" i="31"/>
  <c r="A1145" i="31"/>
  <c r="A1144" i="31"/>
  <c r="A1143" i="31"/>
  <c r="A1142" i="31"/>
  <c r="A1141" i="31"/>
  <c r="A1140" i="31"/>
  <c r="A1139" i="31"/>
  <c r="A1138" i="31"/>
  <c r="A1137" i="31"/>
  <c r="A1136" i="31"/>
  <c r="A1135" i="31"/>
  <c r="A1134" i="31"/>
  <c r="A1133" i="31"/>
  <c r="A1132" i="31"/>
  <c r="A1131" i="31"/>
  <c r="A1130" i="31"/>
  <c r="A1129" i="31"/>
  <c r="A1128" i="31"/>
  <c r="A1127" i="31"/>
  <c r="A1126" i="31"/>
  <c r="A1125" i="31"/>
  <c r="A1124" i="31"/>
  <c r="A1123" i="31"/>
  <c r="A1122" i="31"/>
  <c r="A1121" i="31"/>
  <c r="A1120" i="31"/>
  <c r="A1119" i="31"/>
  <c r="A1118" i="31"/>
  <c r="A1117" i="31"/>
  <c r="A1116" i="31"/>
  <c r="A1115" i="31"/>
  <c r="A1114" i="31"/>
  <c r="A1113" i="31"/>
  <c r="A1112" i="31"/>
  <c r="A1111" i="31"/>
  <c r="A1110" i="31"/>
  <c r="A1109" i="31"/>
  <c r="A1108" i="31"/>
  <c r="A1107" i="31"/>
  <c r="A1106" i="31"/>
  <c r="A1105" i="31"/>
  <c r="A1104" i="31"/>
  <c r="A1103" i="31"/>
  <c r="A1102" i="31"/>
  <c r="A1101" i="31"/>
  <c r="A1100" i="31"/>
  <c r="A1099" i="31"/>
  <c r="A1098" i="31"/>
  <c r="A1097" i="31"/>
  <c r="A1096" i="31"/>
  <c r="A1095" i="31"/>
  <c r="A1094" i="31"/>
  <c r="A1093" i="31"/>
  <c r="A1092" i="31"/>
  <c r="A1091" i="31"/>
  <c r="A1090" i="31"/>
  <c r="A1089" i="31"/>
  <c r="A1088" i="31"/>
  <c r="A1087" i="31"/>
  <c r="A1086" i="31"/>
  <c r="A1085" i="31"/>
  <c r="A1084" i="31"/>
  <c r="A1083" i="31"/>
  <c r="A1082" i="31"/>
  <c r="A1081" i="31"/>
  <c r="A1080" i="31"/>
  <c r="A1079" i="31"/>
  <c r="A1078" i="31"/>
  <c r="A1077" i="31"/>
  <c r="A1076" i="31"/>
  <c r="A1075" i="31"/>
  <c r="A1074" i="31"/>
  <c r="A1073" i="31"/>
  <c r="A1072" i="31"/>
  <c r="A1071" i="31"/>
  <c r="A1070" i="31"/>
  <c r="A1069" i="31"/>
  <c r="A1068" i="31"/>
  <c r="A1067" i="31"/>
  <c r="A1066" i="31"/>
  <c r="A1065" i="31"/>
  <c r="A1064" i="31"/>
  <c r="A1063" i="31"/>
  <c r="A1062" i="31"/>
  <c r="A1061" i="31"/>
  <c r="A1060" i="31"/>
  <c r="A1059" i="31"/>
  <c r="A1058" i="31"/>
  <c r="A1057" i="31"/>
  <c r="A1056" i="31"/>
  <c r="A1055" i="31"/>
  <c r="A1054" i="31"/>
  <c r="A1053" i="31"/>
  <c r="A1052" i="31"/>
  <c r="A1051" i="31"/>
  <c r="A1050" i="31"/>
  <c r="A1049" i="31"/>
  <c r="A1048" i="31"/>
  <c r="A1047" i="31"/>
  <c r="A1046" i="31"/>
  <c r="A1045" i="31"/>
  <c r="A1044" i="31"/>
  <c r="A1043" i="31"/>
  <c r="A1042" i="31"/>
  <c r="A1041" i="31"/>
  <c r="A1040" i="31"/>
  <c r="A1039" i="31"/>
  <c r="A1038" i="31"/>
  <c r="A1037" i="31"/>
  <c r="A1036" i="31"/>
  <c r="A1035" i="31"/>
  <c r="A1034" i="31"/>
  <c r="A1033" i="31"/>
  <c r="A1032" i="31"/>
  <c r="A1031" i="31"/>
  <c r="A1030" i="31"/>
  <c r="A1029" i="31"/>
  <c r="A1028" i="31"/>
  <c r="A1027" i="31"/>
  <c r="A1026" i="31"/>
  <c r="A1025" i="31"/>
  <c r="A1024" i="31"/>
  <c r="A1023" i="31"/>
  <c r="A1022" i="31"/>
  <c r="A1021" i="31"/>
  <c r="A1020" i="31"/>
  <c r="A1019" i="31"/>
  <c r="A1018" i="31"/>
  <c r="A1017" i="31"/>
  <c r="A1016" i="31"/>
  <c r="A1015" i="31"/>
  <c r="A1014" i="31"/>
  <c r="A1013" i="31"/>
  <c r="A1012" i="31"/>
  <c r="A1011" i="31"/>
  <c r="A1010" i="31"/>
  <c r="A1009" i="31"/>
  <c r="A1008" i="31"/>
  <c r="A1007" i="31"/>
  <c r="A1006" i="31"/>
  <c r="A1005" i="31"/>
  <c r="A1004" i="31"/>
  <c r="A1003" i="31"/>
  <c r="A1002" i="31"/>
  <c r="A1001" i="31"/>
  <c r="A1000" i="31"/>
  <c r="A999" i="31"/>
  <c r="A998" i="31"/>
  <c r="A997" i="31"/>
  <c r="A996" i="31"/>
  <c r="A995" i="31"/>
  <c r="A994" i="31"/>
  <c r="A993" i="31"/>
  <c r="A992" i="31"/>
  <c r="A991" i="31"/>
  <c r="A990" i="31"/>
  <c r="A989" i="31"/>
  <c r="A988" i="31"/>
  <c r="A987" i="31"/>
  <c r="A986" i="31"/>
  <c r="A985" i="31"/>
  <c r="A984" i="31"/>
  <c r="A983" i="31"/>
  <c r="A982" i="31"/>
  <c r="A981" i="31"/>
  <c r="A980" i="31"/>
  <c r="A979" i="31"/>
  <c r="A978" i="31"/>
  <c r="A977" i="31"/>
  <c r="A976" i="31"/>
  <c r="A975" i="31"/>
  <c r="A974" i="31"/>
  <c r="A973" i="31"/>
  <c r="A972" i="31"/>
  <c r="A971" i="31"/>
  <c r="A970" i="31"/>
  <c r="A969" i="31"/>
  <c r="A968" i="31"/>
  <c r="A967" i="31"/>
  <c r="A966" i="31"/>
  <c r="A965" i="31"/>
  <c r="A964" i="31"/>
  <c r="A963" i="31"/>
  <c r="A962" i="31"/>
  <c r="A961" i="31"/>
  <c r="A960" i="31"/>
  <c r="A959" i="31"/>
  <c r="A958" i="31"/>
  <c r="A957" i="31"/>
  <c r="A956" i="31"/>
  <c r="A955" i="31"/>
  <c r="A954" i="31"/>
  <c r="A953" i="31"/>
  <c r="A952" i="31"/>
  <c r="A951" i="31"/>
  <c r="A950" i="31"/>
  <c r="A949" i="31"/>
  <c r="A948" i="31"/>
  <c r="A947" i="31"/>
  <c r="A946" i="31"/>
  <c r="A945" i="31"/>
  <c r="A944" i="31"/>
  <c r="A943" i="31"/>
  <c r="A942" i="31"/>
  <c r="A941" i="31"/>
  <c r="A940" i="31"/>
  <c r="A939" i="31"/>
  <c r="A938" i="31"/>
  <c r="A937" i="31"/>
  <c r="A936" i="31"/>
  <c r="A935" i="31"/>
  <c r="A934" i="31"/>
  <c r="A933" i="31"/>
  <c r="A932" i="31"/>
  <c r="A931" i="31"/>
  <c r="A930" i="31"/>
  <c r="A929" i="31"/>
  <c r="A928" i="31"/>
  <c r="A927" i="31"/>
  <c r="A926" i="31"/>
  <c r="A925" i="31"/>
  <c r="A924" i="31"/>
  <c r="A923" i="31"/>
  <c r="A922" i="31"/>
  <c r="A921" i="31"/>
  <c r="A920" i="31"/>
  <c r="A919" i="31"/>
  <c r="A918" i="31"/>
  <c r="A917" i="31"/>
  <c r="A916" i="31"/>
  <c r="A915" i="31"/>
  <c r="A914" i="31"/>
  <c r="A913" i="31"/>
  <c r="A912" i="31"/>
  <c r="A911" i="31"/>
  <c r="A910" i="31"/>
  <c r="A909" i="31"/>
  <c r="A908" i="31"/>
  <c r="A907" i="31"/>
  <c r="A906" i="31"/>
  <c r="A905" i="31"/>
  <c r="A904" i="31"/>
  <c r="A903" i="31"/>
  <c r="A902" i="31"/>
  <c r="A901" i="31"/>
  <c r="A900" i="31"/>
  <c r="A899" i="31"/>
  <c r="A898" i="31"/>
  <c r="A897" i="31"/>
  <c r="A896" i="31"/>
  <c r="A895" i="31"/>
  <c r="A894" i="31"/>
  <c r="A893" i="31"/>
  <c r="A892" i="31"/>
  <c r="A891" i="31"/>
  <c r="A890" i="31"/>
  <c r="A889" i="31"/>
  <c r="A888" i="31"/>
  <c r="A887" i="31"/>
  <c r="A886" i="31"/>
  <c r="A885" i="31"/>
  <c r="A884" i="31"/>
  <c r="A883" i="31"/>
  <c r="A882" i="31"/>
  <c r="A881" i="31"/>
  <c r="A880" i="31"/>
  <c r="A879" i="31"/>
  <c r="A878" i="31"/>
  <c r="A877" i="31"/>
  <c r="A876" i="31"/>
  <c r="A875" i="31"/>
  <c r="A874" i="31"/>
  <c r="A873" i="31"/>
  <c r="A872" i="31"/>
  <c r="A871" i="31"/>
  <c r="A870" i="31"/>
  <c r="A869" i="31"/>
  <c r="A868" i="31"/>
  <c r="A867" i="31"/>
  <c r="A587" i="31"/>
  <c r="A586" i="31"/>
  <c r="A585" i="31"/>
  <c r="A584" i="31"/>
  <c r="A583" i="31"/>
  <c r="A582" i="31"/>
  <c r="A581" i="31"/>
  <c r="A580" i="31"/>
  <c r="A579" i="31"/>
  <c r="A578" i="31"/>
  <c r="A577" i="31"/>
  <c r="A576" i="31"/>
  <c r="A575" i="31"/>
  <c r="A574" i="31"/>
  <c r="A573" i="31"/>
  <c r="A572" i="31"/>
  <c r="A571" i="31"/>
  <c r="A570" i="31"/>
  <c r="A569" i="31"/>
  <c r="A568" i="31"/>
  <c r="H567" i="31"/>
  <c r="A567" i="31" s="1"/>
  <c r="H566" i="31"/>
  <c r="A566" i="31" s="1"/>
  <c r="H565" i="31"/>
  <c r="A565" i="31" s="1"/>
  <c r="H564" i="31"/>
  <c r="A564" i="31" s="1"/>
  <c r="H563" i="31"/>
  <c r="A563" i="31" s="1"/>
  <c r="H562" i="31"/>
  <c r="A562" i="31" s="1"/>
  <c r="H561" i="31"/>
  <c r="A561" i="31" s="1"/>
  <c r="H560" i="31"/>
  <c r="A560" i="31" s="1"/>
  <c r="H559" i="31"/>
  <c r="A559" i="31" s="1"/>
  <c r="H558" i="31"/>
  <c r="A558" i="31" s="1"/>
  <c r="H557" i="31"/>
  <c r="A557" i="31" s="1"/>
  <c r="H556" i="31"/>
  <c r="A556" i="31" s="1"/>
  <c r="H555" i="31"/>
  <c r="A555" i="31" s="1"/>
  <c r="H554" i="31"/>
  <c r="A554" i="31" s="1"/>
  <c r="H553" i="31"/>
  <c r="A553" i="31" s="1"/>
  <c r="H552" i="31"/>
  <c r="A552" i="31" s="1"/>
  <c r="H551" i="31"/>
  <c r="A551" i="31" s="1"/>
  <c r="H550" i="31"/>
  <c r="A550" i="31" s="1"/>
  <c r="H549" i="31"/>
  <c r="A549" i="31" s="1"/>
  <c r="H548" i="31"/>
  <c r="A548" i="31" s="1"/>
  <c r="H547" i="31"/>
  <c r="A547" i="31" s="1"/>
  <c r="H546" i="31"/>
  <c r="A546" i="31" s="1"/>
  <c r="H545" i="31"/>
  <c r="A545" i="31" s="1"/>
  <c r="H544" i="31"/>
  <c r="A544" i="31" s="1"/>
  <c r="H543" i="31"/>
  <c r="A543" i="31" s="1"/>
  <c r="H542" i="31"/>
  <c r="A542" i="31" s="1"/>
  <c r="H541" i="31"/>
  <c r="A541" i="31" s="1"/>
  <c r="H540" i="31"/>
  <c r="A540" i="31" s="1"/>
  <c r="H539" i="31"/>
  <c r="A539" i="31" s="1"/>
  <c r="H538" i="31"/>
  <c r="A538" i="31" s="1"/>
  <c r="H537" i="31"/>
  <c r="A537" i="31" s="1"/>
  <c r="H536" i="31"/>
  <c r="A536" i="31" s="1"/>
  <c r="H535" i="31"/>
  <c r="A535" i="31" s="1"/>
  <c r="H534" i="31"/>
  <c r="A534" i="31" s="1"/>
  <c r="H533" i="31"/>
  <c r="A533" i="31" s="1"/>
  <c r="H532" i="31"/>
  <c r="A532" i="31" s="1"/>
  <c r="H531" i="31"/>
  <c r="A531" i="31" s="1"/>
  <c r="H530" i="31"/>
  <c r="A530" i="31" s="1"/>
  <c r="H529" i="31"/>
  <c r="A529" i="31" s="1"/>
  <c r="H528" i="31"/>
  <c r="A528" i="31" s="1"/>
  <c r="H527" i="31"/>
  <c r="A527" i="31" s="1"/>
  <c r="H526" i="31"/>
  <c r="A526" i="31" s="1"/>
  <c r="H525" i="31"/>
  <c r="A525" i="31" s="1"/>
  <c r="H524" i="31"/>
  <c r="A524" i="31" s="1"/>
  <c r="H523" i="31"/>
  <c r="A523" i="31" s="1"/>
  <c r="H522" i="31"/>
  <c r="A522" i="31" s="1"/>
  <c r="H521" i="31"/>
  <c r="A521" i="31" s="1"/>
  <c r="H520" i="31"/>
  <c r="A520" i="31" s="1"/>
  <c r="H519" i="31"/>
  <c r="A519" i="31" s="1"/>
  <c r="H518" i="31"/>
  <c r="A518" i="31" s="1"/>
  <c r="H517" i="31"/>
  <c r="A517" i="31" s="1"/>
  <c r="H516" i="31"/>
  <c r="A516" i="31" s="1"/>
  <c r="H515" i="31"/>
  <c r="A515" i="31" s="1"/>
  <c r="H514" i="31"/>
  <c r="A514" i="31" s="1"/>
  <c r="H513" i="31"/>
  <c r="A513" i="31" s="1"/>
  <c r="H512" i="31"/>
  <c r="A512" i="31" s="1"/>
  <c r="H511" i="31"/>
  <c r="A511" i="31" s="1"/>
  <c r="H510" i="31"/>
  <c r="A510" i="31" s="1"/>
  <c r="H509" i="31"/>
  <c r="A509" i="31" s="1"/>
  <c r="H508" i="31"/>
  <c r="A508" i="31" s="1"/>
  <c r="H507" i="31"/>
  <c r="A507" i="31" s="1"/>
  <c r="H506" i="31"/>
  <c r="A506" i="31" s="1"/>
  <c r="H505" i="31"/>
  <c r="A505" i="31" s="1"/>
  <c r="H504" i="31"/>
  <c r="A504" i="31" s="1"/>
  <c r="H503" i="31"/>
  <c r="A503" i="31" s="1"/>
  <c r="H502" i="31"/>
  <c r="A502" i="31" s="1"/>
  <c r="H501" i="31"/>
  <c r="A501" i="31" s="1"/>
  <c r="H500" i="31"/>
  <c r="A500" i="31" s="1"/>
  <c r="H499" i="31"/>
  <c r="A499" i="31" s="1"/>
  <c r="H498" i="31"/>
  <c r="A498" i="31" s="1"/>
  <c r="H497" i="31"/>
  <c r="A497" i="31" s="1"/>
  <c r="H496" i="31"/>
  <c r="A496" i="31" s="1"/>
  <c r="H495" i="31"/>
  <c r="A495" i="31" s="1"/>
  <c r="H494" i="31"/>
  <c r="A494" i="31" s="1"/>
  <c r="H493" i="31"/>
  <c r="A493" i="31" s="1"/>
  <c r="H492" i="31"/>
  <c r="A492" i="31" s="1"/>
  <c r="H491" i="31"/>
  <c r="A491" i="31" s="1"/>
  <c r="H490" i="31"/>
  <c r="A490" i="31" s="1"/>
  <c r="H489" i="31"/>
  <c r="A489" i="31" s="1"/>
  <c r="H488" i="31"/>
  <c r="A488" i="31" s="1"/>
  <c r="H487" i="31"/>
  <c r="A487" i="31" s="1"/>
  <c r="H486" i="31"/>
  <c r="A486" i="31" s="1"/>
  <c r="H485" i="31"/>
  <c r="A485" i="31" s="1"/>
  <c r="H484" i="31"/>
  <c r="A484" i="31" s="1"/>
  <c r="H483" i="31"/>
  <c r="A483" i="31" s="1"/>
  <c r="H482" i="31"/>
  <c r="A482" i="31" s="1"/>
  <c r="H481" i="31"/>
  <c r="A481" i="31" s="1"/>
  <c r="H480" i="31"/>
  <c r="A480" i="31" s="1"/>
  <c r="H479" i="31"/>
  <c r="A479" i="31" s="1"/>
  <c r="H478" i="31"/>
  <c r="A478" i="31" s="1"/>
  <c r="H477" i="31"/>
  <c r="A477" i="31" s="1"/>
  <c r="H476" i="31"/>
  <c r="A476" i="31" s="1"/>
  <c r="H475" i="31"/>
  <c r="A475" i="31" s="1"/>
  <c r="H474" i="31"/>
  <c r="A474" i="31" s="1"/>
  <c r="H473" i="31"/>
  <c r="A473" i="31" s="1"/>
  <c r="H472" i="31"/>
  <c r="A472" i="31" s="1"/>
  <c r="H471" i="31"/>
  <c r="A471" i="31" s="1"/>
  <c r="H470" i="31"/>
  <c r="A470" i="31" s="1"/>
  <c r="H469" i="31"/>
  <c r="A469" i="31" s="1"/>
  <c r="H468" i="31"/>
  <c r="A468" i="31" s="1"/>
  <c r="H467" i="31"/>
  <c r="A467" i="31" s="1"/>
  <c r="H466" i="31"/>
  <c r="A466" i="31" s="1"/>
  <c r="H465" i="31"/>
  <c r="A465" i="31" s="1"/>
  <c r="H464" i="31"/>
  <c r="A464" i="31" s="1"/>
  <c r="H463" i="31"/>
  <c r="A463" i="31" s="1"/>
  <c r="H462" i="31"/>
  <c r="A462" i="31" s="1"/>
  <c r="H461" i="31"/>
  <c r="A461" i="31" s="1"/>
  <c r="H460" i="31"/>
  <c r="A460" i="31" s="1"/>
  <c r="H459" i="31"/>
  <c r="A459" i="31" s="1"/>
  <c r="H458" i="31"/>
  <c r="A458" i="31" s="1"/>
  <c r="H457" i="31"/>
  <c r="A457" i="31" s="1"/>
  <c r="H456" i="31"/>
  <c r="A456" i="31" s="1"/>
  <c r="H455" i="31"/>
  <c r="A455" i="31" s="1"/>
  <c r="H454" i="31"/>
  <c r="A454" i="31" s="1"/>
  <c r="H453" i="31"/>
  <c r="A453" i="31" s="1"/>
  <c r="H452" i="31"/>
  <c r="A452" i="31" s="1"/>
  <c r="H451" i="31"/>
  <c r="A451" i="31" s="1"/>
  <c r="H450" i="31"/>
  <c r="A450" i="31" s="1"/>
  <c r="H449" i="31"/>
  <c r="A449" i="31" s="1"/>
  <c r="H448" i="31"/>
  <c r="A448" i="31" s="1"/>
  <c r="H447" i="31"/>
  <c r="A447" i="31" s="1"/>
  <c r="H446" i="31"/>
  <c r="A446" i="31" s="1"/>
  <c r="H445" i="31"/>
  <c r="A445" i="31" s="1"/>
  <c r="H444" i="31"/>
  <c r="A444" i="31" s="1"/>
  <c r="H443" i="31"/>
  <c r="A443" i="31" s="1"/>
  <c r="H442" i="31"/>
  <c r="A442" i="31" s="1"/>
  <c r="H441" i="31"/>
  <c r="A441" i="31" s="1"/>
  <c r="H440" i="31"/>
  <c r="A440" i="31" s="1"/>
  <c r="H439" i="31"/>
  <c r="A439" i="31" s="1"/>
  <c r="H438" i="31"/>
  <c r="A438" i="31" s="1"/>
  <c r="H437" i="31"/>
  <c r="A437" i="31" s="1"/>
  <c r="H436" i="31"/>
  <c r="A436" i="31" s="1"/>
  <c r="H435" i="31"/>
  <c r="A435" i="31" s="1"/>
  <c r="H434" i="31"/>
  <c r="A434" i="31" s="1"/>
  <c r="H433" i="31"/>
  <c r="A433" i="31" s="1"/>
  <c r="H432" i="31"/>
  <c r="A432" i="31" s="1"/>
  <c r="H431" i="31"/>
  <c r="A431" i="31" s="1"/>
  <c r="H430" i="31"/>
  <c r="A430" i="31" s="1"/>
  <c r="H429" i="31"/>
  <c r="A429" i="31" s="1"/>
  <c r="H428" i="31"/>
  <c r="A428" i="31" s="1"/>
  <c r="H427" i="31"/>
  <c r="A427" i="31" s="1"/>
  <c r="H426" i="31"/>
  <c r="A426" i="31" s="1"/>
  <c r="H425" i="31"/>
  <c r="A425" i="31" s="1"/>
  <c r="H424" i="31"/>
  <c r="A424" i="31" s="1"/>
  <c r="H423" i="31"/>
  <c r="A423" i="31" s="1"/>
  <c r="K422" i="31"/>
  <c r="H422" i="31"/>
  <c r="A422" i="31" s="1"/>
  <c r="H421" i="31"/>
  <c r="A421" i="31" s="1"/>
  <c r="H420" i="31"/>
  <c r="A420" i="31" s="1"/>
  <c r="H419" i="31"/>
  <c r="A419" i="31" s="1"/>
  <c r="H418" i="31"/>
  <c r="A418" i="31"/>
  <c r="H417" i="31"/>
  <c r="A417" i="31" s="1"/>
  <c r="H416" i="31"/>
  <c r="A416" i="31" s="1"/>
  <c r="H415" i="31"/>
  <c r="A415" i="31" s="1"/>
  <c r="H414" i="31"/>
  <c r="A414" i="31" s="1"/>
  <c r="H413" i="31"/>
  <c r="A413" i="31" s="1"/>
  <c r="H412" i="31"/>
  <c r="A412" i="31" s="1"/>
  <c r="H411" i="31"/>
  <c r="A411" i="31" s="1"/>
  <c r="H410" i="31"/>
  <c r="A410" i="31" s="1"/>
  <c r="H409" i="31"/>
  <c r="A409" i="31" s="1"/>
  <c r="H408" i="31"/>
  <c r="A408" i="31" s="1"/>
  <c r="H407" i="31"/>
  <c r="A407" i="31" s="1"/>
  <c r="H406" i="31"/>
  <c r="A406" i="31" s="1"/>
  <c r="H405" i="31"/>
  <c r="A405" i="31" s="1"/>
  <c r="H404" i="31"/>
  <c r="A404" i="31" s="1"/>
  <c r="H403" i="31"/>
  <c r="A403" i="31" s="1"/>
  <c r="H402" i="31"/>
  <c r="A402" i="31" s="1"/>
  <c r="H401" i="31"/>
  <c r="A401" i="31" s="1"/>
  <c r="H400" i="31"/>
  <c r="A400" i="31" s="1"/>
  <c r="H399" i="31"/>
  <c r="A399" i="31" s="1"/>
  <c r="H398" i="31"/>
  <c r="A398" i="31" s="1"/>
  <c r="H397" i="31"/>
  <c r="A397" i="31" s="1"/>
  <c r="H396" i="31"/>
  <c r="A396" i="31" s="1"/>
  <c r="H395" i="31"/>
  <c r="A395" i="31" s="1"/>
  <c r="H394" i="31"/>
  <c r="A394" i="31" s="1"/>
  <c r="H393" i="31"/>
  <c r="A393" i="31" s="1"/>
  <c r="H392" i="31"/>
  <c r="A392" i="31" s="1"/>
  <c r="H391" i="31"/>
  <c r="A391" i="31" s="1"/>
  <c r="H390" i="31"/>
  <c r="A390" i="31" s="1"/>
  <c r="H389" i="31"/>
  <c r="A389" i="31" s="1"/>
  <c r="H388" i="31"/>
  <c r="A388" i="31" s="1"/>
  <c r="H387" i="31"/>
  <c r="A387" i="31" s="1"/>
  <c r="H386" i="31"/>
  <c r="A386" i="31"/>
  <c r="H385" i="31"/>
  <c r="A385" i="31" s="1"/>
  <c r="H384" i="31"/>
  <c r="A384" i="31" s="1"/>
  <c r="H383" i="31"/>
  <c r="A383" i="31" s="1"/>
  <c r="H382" i="31"/>
  <c r="A382" i="31" s="1"/>
  <c r="H381" i="31"/>
  <c r="A381" i="31" s="1"/>
  <c r="H380" i="31"/>
  <c r="A380" i="31"/>
  <c r="A379" i="31"/>
  <c r="H378" i="31"/>
  <c r="A378" i="31" s="1"/>
  <c r="H377" i="31"/>
  <c r="A377" i="31" s="1"/>
  <c r="H376" i="31"/>
  <c r="A376" i="31" s="1"/>
  <c r="H375" i="31"/>
  <c r="A375" i="31" s="1"/>
  <c r="H374" i="31"/>
  <c r="A374" i="31" s="1"/>
  <c r="H373" i="31"/>
  <c r="A373" i="31" s="1"/>
  <c r="H372" i="31"/>
  <c r="A372" i="31" s="1"/>
  <c r="H371" i="31"/>
  <c r="A371" i="31" s="1"/>
  <c r="H370" i="31"/>
  <c r="A370" i="31" s="1"/>
  <c r="H369" i="31"/>
  <c r="A369" i="31" s="1"/>
  <c r="H368" i="31"/>
  <c r="A368" i="31" s="1"/>
  <c r="H367" i="31"/>
  <c r="A367" i="31" s="1"/>
  <c r="H366" i="31"/>
  <c r="A366" i="31" s="1"/>
  <c r="H365" i="31"/>
  <c r="A365" i="31" s="1"/>
  <c r="H364" i="31"/>
  <c r="A364" i="31" s="1"/>
  <c r="H363" i="31"/>
  <c r="A363" i="31" s="1"/>
  <c r="H362" i="31"/>
  <c r="A362" i="31" s="1"/>
  <c r="H361" i="31"/>
  <c r="A361" i="31" s="1"/>
  <c r="H360" i="31"/>
  <c r="A360" i="31" s="1"/>
  <c r="H359" i="31"/>
  <c r="A359" i="31" s="1"/>
  <c r="H358" i="31"/>
  <c r="A358" i="31" s="1"/>
  <c r="H357" i="31"/>
  <c r="A357" i="31" s="1"/>
  <c r="H356" i="31"/>
  <c r="A356" i="31" s="1"/>
  <c r="H355" i="31"/>
  <c r="A355" i="31" s="1"/>
  <c r="H354" i="31"/>
  <c r="A354" i="31" s="1"/>
  <c r="H353" i="31"/>
  <c r="A353" i="31" s="1"/>
  <c r="H352" i="31"/>
  <c r="A352" i="31" s="1"/>
  <c r="H351" i="31"/>
  <c r="A351" i="31" s="1"/>
  <c r="H350" i="31"/>
  <c r="A350" i="31" s="1"/>
  <c r="H349" i="31"/>
  <c r="A349" i="31" s="1"/>
  <c r="H348" i="31"/>
  <c r="A348" i="31" s="1"/>
  <c r="H347" i="31"/>
  <c r="A347" i="31" s="1"/>
  <c r="H346" i="31"/>
  <c r="A346" i="31" s="1"/>
  <c r="H345" i="31"/>
  <c r="A345" i="31" s="1"/>
  <c r="H344" i="31"/>
  <c r="A344" i="31" s="1"/>
  <c r="H343" i="31"/>
  <c r="A343" i="31" s="1"/>
  <c r="H342" i="31"/>
  <c r="A342" i="31" s="1"/>
  <c r="H341" i="31"/>
  <c r="A341" i="31" s="1"/>
  <c r="H340" i="31"/>
  <c r="A340" i="31" s="1"/>
  <c r="H339" i="31"/>
  <c r="A339" i="31" s="1"/>
  <c r="H338" i="31"/>
  <c r="A338" i="31" s="1"/>
  <c r="H337" i="31"/>
  <c r="A337" i="31" s="1"/>
  <c r="H336" i="31"/>
  <c r="A336" i="31" s="1"/>
  <c r="H335" i="31"/>
  <c r="A335" i="31" s="1"/>
  <c r="H334" i="31"/>
  <c r="A334" i="31" s="1"/>
  <c r="H333" i="31"/>
  <c r="A333" i="31" s="1"/>
  <c r="H332" i="31"/>
  <c r="A332" i="31" s="1"/>
  <c r="H331" i="31"/>
  <c r="A331" i="31" s="1"/>
  <c r="H330" i="31"/>
  <c r="A330" i="31" s="1"/>
  <c r="H329" i="31"/>
  <c r="A329" i="31" s="1"/>
  <c r="H328" i="31"/>
  <c r="A328" i="31" s="1"/>
  <c r="H327" i="31"/>
  <c r="A327" i="31" s="1"/>
  <c r="H326" i="31"/>
  <c r="A326" i="31" s="1"/>
  <c r="H325" i="31"/>
  <c r="A325" i="31" s="1"/>
  <c r="H324" i="31"/>
  <c r="A324" i="31" s="1"/>
  <c r="H323" i="31"/>
  <c r="A323" i="31" s="1"/>
  <c r="H322" i="31"/>
  <c r="A322" i="31" s="1"/>
  <c r="H321" i="31"/>
  <c r="A321" i="31" s="1"/>
  <c r="H320" i="31"/>
  <c r="A320" i="31" s="1"/>
  <c r="H319" i="31"/>
  <c r="A319" i="31" s="1"/>
  <c r="H318" i="31"/>
  <c r="A318" i="31" s="1"/>
  <c r="H317" i="31"/>
  <c r="A317" i="31" s="1"/>
  <c r="H316" i="31"/>
  <c r="A316" i="31" s="1"/>
  <c r="H315" i="31"/>
  <c r="A315" i="31" s="1"/>
  <c r="H314" i="31"/>
  <c r="A314" i="31" s="1"/>
  <c r="H313" i="31"/>
  <c r="A313" i="31"/>
  <c r="H312" i="31"/>
  <c r="A312" i="31" s="1"/>
  <c r="H311" i="31"/>
  <c r="A311" i="31" s="1"/>
  <c r="H310" i="31"/>
  <c r="A310" i="31" s="1"/>
  <c r="H309" i="31"/>
  <c r="A309" i="31" s="1"/>
  <c r="H308" i="31"/>
  <c r="A308" i="31" s="1"/>
  <c r="H307" i="31"/>
  <c r="A307" i="31" s="1"/>
  <c r="H306" i="31"/>
  <c r="A306" i="31" s="1"/>
  <c r="H305" i="31"/>
  <c r="A305" i="31" s="1"/>
  <c r="H304" i="31"/>
  <c r="A304" i="31" s="1"/>
  <c r="H303" i="31"/>
  <c r="A303" i="31" s="1"/>
  <c r="H302" i="31"/>
  <c r="A302" i="31" s="1"/>
  <c r="H301" i="31"/>
  <c r="A301" i="31" s="1"/>
  <c r="H300" i="31"/>
  <c r="A300" i="31" s="1"/>
  <c r="H299" i="31"/>
  <c r="A299" i="31" s="1"/>
  <c r="H298" i="31"/>
  <c r="A298" i="31" s="1"/>
  <c r="H297" i="31"/>
  <c r="A297" i="31" s="1"/>
  <c r="H296" i="31"/>
  <c r="A296" i="31" s="1"/>
  <c r="H295" i="31"/>
  <c r="A295" i="31" s="1"/>
  <c r="H294" i="31"/>
  <c r="A294" i="31" s="1"/>
  <c r="H293" i="31"/>
  <c r="A293" i="31" s="1"/>
  <c r="H292" i="31"/>
  <c r="A292" i="31" s="1"/>
  <c r="H291" i="31"/>
  <c r="A291" i="31" s="1"/>
  <c r="H290" i="31"/>
  <c r="A290" i="31" s="1"/>
  <c r="H289" i="31"/>
  <c r="A289" i="31" s="1"/>
  <c r="H288" i="31"/>
  <c r="A288" i="31" s="1"/>
  <c r="H287" i="31"/>
  <c r="A287" i="31" s="1"/>
  <c r="H286" i="31"/>
  <c r="A286" i="31" s="1"/>
  <c r="H285" i="31"/>
  <c r="A285" i="31" s="1"/>
  <c r="H284" i="31"/>
  <c r="A284" i="31" s="1"/>
  <c r="H283" i="31"/>
  <c r="A283" i="31" s="1"/>
  <c r="H282" i="31"/>
  <c r="A282" i="31" s="1"/>
  <c r="H281" i="31"/>
  <c r="A281" i="31"/>
  <c r="H280" i="31"/>
  <c r="A280" i="31" s="1"/>
  <c r="H279" i="31"/>
  <c r="A279" i="31" s="1"/>
  <c r="H278" i="31"/>
  <c r="A278" i="31" s="1"/>
  <c r="H277" i="31"/>
  <c r="A277" i="31" s="1"/>
  <c r="H276" i="31"/>
  <c r="A276" i="31" s="1"/>
  <c r="H275" i="31"/>
  <c r="A275" i="31" s="1"/>
  <c r="H274" i="31"/>
  <c r="A274" i="31" s="1"/>
  <c r="H273" i="31"/>
  <c r="A273" i="31" s="1"/>
  <c r="H272" i="31"/>
  <c r="A272" i="31" s="1"/>
  <c r="H271" i="31"/>
  <c r="A271" i="31" s="1"/>
  <c r="H270" i="31"/>
  <c r="A270" i="31" s="1"/>
  <c r="H269" i="31"/>
  <c r="A269" i="31" s="1"/>
  <c r="H268" i="31"/>
  <c r="A268" i="31" s="1"/>
  <c r="H267" i="31"/>
  <c r="A267" i="31" s="1"/>
  <c r="H266" i="31"/>
  <c r="A266" i="31" s="1"/>
  <c r="H265" i="31"/>
  <c r="A265" i="31" s="1"/>
  <c r="H264" i="31"/>
  <c r="A264" i="31" s="1"/>
  <c r="H263" i="31"/>
  <c r="A263" i="31" s="1"/>
  <c r="H262" i="31"/>
  <c r="A262" i="31" s="1"/>
  <c r="H261" i="31"/>
  <c r="A261" i="31" s="1"/>
  <c r="H260" i="31"/>
  <c r="A260" i="31" s="1"/>
  <c r="H259" i="31"/>
  <c r="A259" i="31" s="1"/>
  <c r="H258" i="31"/>
  <c r="A258" i="31" s="1"/>
  <c r="H257" i="31"/>
  <c r="A257" i="31" s="1"/>
  <c r="H256" i="31"/>
  <c r="A256" i="31" s="1"/>
  <c r="H255" i="31"/>
  <c r="A255" i="31" s="1"/>
  <c r="H254" i="31"/>
  <c r="A254" i="31" s="1"/>
  <c r="H253" i="31"/>
  <c r="A253" i="31" s="1"/>
  <c r="H252" i="31"/>
  <c r="A252" i="31" s="1"/>
  <c r="H251" i="31"/>
  <c r="A251" i="31" s="1"/>
  <c r="H250" i="31"/>
  <c r="A250" i="31" s="1"/>
  <c r="H249" i="31"/>
  <c r="A249" i="31" s="1"/>
  <c r="H248" i="31"/>
  <c r="A248" i="31" s="1"/>
  <c r="H247" i="31"/>
  <c r="A247" i="31" s="1"/>
  <c r="H246" i="31"/>
  <c r="A246" i="31" s="1"/>
  <c r="H245" i="31"/>
  <c r="A245" i="31" s="1"/>
  <c r="H244" i="31"/>
  <c r="A244" i="31" s="1"/>
  <c r="H243" i="31"/>
  <c r="A243" i="31" s="1"/>
  <c r="H242" i="31"/>
  <c r="A242" i="31" s="1"/>
  <c r="H241" i="31"/>
  <c r="A241" i="31" s="1"/>
  <c r="H240" i="31"/>
  <c r="A240" i="31" s="1"/>
  <c r="H239" i="31"/>
  <c r="A239" i="31" s="1"/>
  <c r="H238" i="31"/>
  <c r="A238" i="31" s="1"/>
  <c r="H237" i="31"/>
  <c r="A237" i="31" s="1"/>
  <c r="H236" i="31"/>
  <c r="A236" i="31" s="1"/>
  <c r="H235" i="31"/>
  <c r="A235" i="31" s="1"/>
  <c r="H234" i="31"/>
  <c r="A234" i="31" s="1"/>
  <c r="H233" i="31"/>
  <c r="A233" i="31" s="1"/>
  <c r="H232" i="31"/>
  <c r="A232" i="31" s="1"/>
  <c r="H231" i="31"/>
  <c r="A231" i="31" s="1"/>
  <c r="H230" i="31"/>
  <c r="A230" i="31" s="1"/>
  <c r="H229" i="31"/>
  <c r="A229" i="31" s="1"/>
  <c r="H228" i="31"/>
  <c r="A228" i="31" s="1"/>
  <c r="H227" i="31"/>
  <c r="A227" i="31" s="1"/>
  <c r="H226" i="31"/>
  <c r="A226" i="31" s="1"/>
  <c r="H225" i="31"/>
  <c r="A225" i="31" s="1"/>
  <c r="H224" i="31"/>
  <c r="A224" i="31" s="1"/>
  <c r="H223" i="31"/>
  <c r="A223" i="31" s="1"/>
  <c r="H222" i="31"/>
  <c r="A222" i="31" s="1"/>
  <c r="H221" i="31"/>
  <c r="A221" i="31" s="1"/>
  <c r="H220" i="31"/>
  <c r="A220" i="31" s="1"/>
  <c r="H219" i="31"/>
  <c r="A219" i="31" s="1"/>
  <c r="H218" i="31"/>
  <c r="A218" i="31" s="1"/>
  <c r="H217" i="31"/>
  <c r="A217" i="31" s="1"/>
  <c r="H216" i="31"/>
  <c r="A216" i="31" s="1"/>
  <c r="H215" i="31"/>
  <c r="A215" i="31" s="1"/>
  <c r="H214" i="31"/>
  <c r="A214" i="31" s="1"/>
  <c r="H213" i="31"/>
  <c r="A213" i="31" s="1"/>
  <c r="H212" i="31"/>
  <c r="A212" i="31" s="1"/>
  <c r="H211" i="31"/>
  <c r="A211" i="31" s="1"/>
  <c r="H210" i="31"/>
  <c r="A210" i="31" s="1"/>
  <c r="H209" i="31"/>
  <c r="A209" i="31" s="1"/>
  <c r="H208" i="31"/>
  <c r="A208" i="31" s="1"/>
  <c r="H207" i="31"/>
  <c r="A207" i="31" s="1"/>
  <c r="H206" i="31"/>
  <c r="A206" i="31" s="1"/>
  <c r="H205" i="31"/>
  <c r="A205" i="31" s="1"/>
  <c r="H204" i="31"/>
  <c r="A204" i="31" s="1"/>
  <c r="H203" i="31"/>
  <c r="A203" i="31" s="1"/>
  <c r="H202" i="31"/>
  <c r="A202" i="31" s="1"/>
  <c r="H201" i="31"/>
  <c r="A201" i="31" s="1"/>
  <c r="H200" i="31"/>
  <c r="A200" i="31" s="1"/>
  <c r="H199" i="31"/>
  <c r="A199" i="31" s="1"/>
  <c r="H198" i="31"/>
  <c r="A198" i="31" s="1"/>
  <c r="H197" i="31"/>
  <c r="A197" i="31" s="1"/>
  <c r="H196" i="31"/>
  <c r="A196" i="31" s="1"/>
  <c r="H195" i="31"/>
  <c r="A195" i="31" s="1"/>
  <c r="H194" i="31"/>
  <c r="A194" i="31" s="1"/>
  <c r="H193" i="31"/>
  <c r="A193" i="31" s="1"/>
  <c r="H192" i="31"/>
  <c r="A192" i="31" s="1"/>
  <c r="H191" i="31"/>
  <c r="A191" i="31"/>
  <c r="H190" i="31"/>
  <c r="A190" i="31" s="1"/>
  <c r="H189" i="31"/>
  <c r="A189" i="31" s="1"/>
  <c r="H188" i="31"/>
  <c r="A188" i="31" s="1"/>
  <c r="H187" i="31"/>
  <c r="A187" i="31" s="1"/>
  <c r="H186" i="31"/>
  <c r="A186" i="31" s="1"/>
  <c r="H185" i="31"/>
  <c r="A185" i="31" s="1"/>
  <c r="H184" i="31"/>
  <c r="A184" i="31" s="1"/>
  <c r="H183" i="31"/>
  <c r="A183" i="31" s="1"/>
  <c r="H182" i="31"/>
  <c r="A182" i="31" s="1"/>
  <c r="H181" i="31"/>
  <c r="A181" i="31" s="1"/>
  <c r="H180" i="31"/>
  <c r="A180" i="31" s="1"/>
  <c r="H179" i="31"/>
  <c r="A179" i="31" s="1"/>
  <c r="H178" i="31"/>
  <c r="A178" i="31" s="1"/>
  <c r="H177" i="31"/>
  <c r="A177" i="31" s="1"/>
  <c r="H176" i="31"/>
  <c r="A176" i="31" s="1"/>
  <c r="H175" i="31"/>
  <c r="A175" i="31" s="1"/>
  <c r="H174" i="31"/>
  <c r="A174" i="31" s="1"/>
  <c r="H173" i="31"/>
  <c r="A173" i="31" s="1"/>
  <c r="H172" i="31"/>
  <c r="A172" i="31" s="1"/>
  <c r="H171" i="31"/>
  <c r="A171" i="31" s="1"/>
  <c r="H170" i="31"/>
  <c r="A170" i="31" s="1"/>
  <c r="H169" i="31"/>
  <c r="A169" i="31" s="1"/>
  <c r="H168" i="31"/>
  <c r="A168" i="31" s="1"/>
  <c r="H167" i="31"/>
  <c r="A167" i="31" s="1"/>
  <c r="H166" i="31"/>
  <c r="A166" i="31" s="1"/>
  <c r="H165" i="31"/>
  <c r="A165" i="31" s="1"/>
  <c r="H164" i="31"/>
  <c r="A164" i="31" s="1"/>
  <c r="H163" i="31"/>
  <c r="A163" i="31"/>
  <c r="H162" i="31"/>
  <c r="A162" i="31" s="1"/>
  <c r="H161" i="31"/>
  <c r="A161" i="31" s="1"/>
  <c r="H160" i="31"/>
  <c r="A160" i="31" s="1"/>
  <c r="H159" i="31"/>
  <c r="A159" i="31" s="1"/>
  <c r="H158" i="31"/>
  <c r="A158" i="31" s="1"/>
  <c r="H157" i="31"/>
  <c r="A157" i="31" s="1"/>
  <c r="H156" i="31"/>
  <c r="A156" i="31" s="1"/>
  <c r="H155" i="31"/>
  <c r="A155" i="31" s="1"/>
  <c r="H154" i="31"/>
  <c r="A154" i="31" s="1"/>
  <c r="H153" i="31"/>
  <c r="A153" i="31" s="1"/>
  <c r="H152" i="31"/>
  <c r="A152" i="31" s="1"/>
  <c r="H151" i="31"/>
  <c r="A151" i="31" s="1"/>
  <c r="H150" i="31"/>
  <c r="A150" i="31" s="1"/>
  <c r="H149" i="31"/>
  <c r="A149" i="31" s="1"/>
  <c r="H148" i="31"/>
  <c r="A148" i="31" s="1"/>
  <c r="H147" i="31"/>
  <c r="A147" i="31" s="1"/>
  <c r="H146" i="31"/>
  <c r="A146" i="31" s="1"/>
  <c r="H145" i="31"/>
  <c r="A145" i="31" s="1"/>
  <c r="H144" i="31"/>
  <c r="A144" i="31" s="1"/>
  <c r="H143" i="31"/>
  <c r="A143" i="31" s="1"/>
  <c r="H142" i="31"/>
  <c r="A142" i="31" s="1"/>
  <c r="H141" i="31"/>
  <c r="A141" i="31" s="1"/>
  <c r="H140" i="31"/>
  <c r="A140" i="31" s="1"/>
  <c r="H139" i="31"/>
  <c r="A139" i="31" s="1"/>
  <c r="H138" i="31"/>
  <c r="A138" i="31" s="1"/>
  <c r="H137" i="31"/>
  <c r="A137" i="31" s="1"/>
  <c r="H136" i="31"/>
  <c r="A136" i="31" s="1"/>
  <c r="H135" i="31"/>
  <c r="A135" i="31" s="1"/>
  <c r="H134" i="31"/>
  <c r="A134" i="31" s="1"/>
  <c r="H133" i="31"/>
  <c r="A133" i="31" s="1"/>
  <c r="H132" i="31"/>
  <c r="A132" i="31" s="1"/>
  <c r="H131" i="31"/>
  <c r="A131" i="31" s="1"/>
  <c r="H130" i="31"/>
  <c r="A130" i="31" s="1"/>
  <c r="H129" i="31"/>
  <c r="A129" i="31" s="1"/>
  <c r="H128" i="31"/>
  <c r="A128" i="31" s="1"/>
  <c r="H127" i="31"/>
  <c r="A127" i="31" s="1"/>
  <c r="H126" i="31"/>
  <c r="A126" i="31" s="1"/>
  <c r="H125" i="31"/>
  <c r="A125" i="31" s="1"/>
  <c r="H124" i="31"/>
  <c r="A124" i="31" s="1"/>
  <c r="H123" i="31"/>
  <c r="A123" i="31" s="1"/>
  <c r="H122" i="31"/>
  <c r="A122" i="31" s="1"/>
  <c r="H121" i="31"/>
  <c r="A121" i="31" s="1"/>
  <c r="H120" i="31"/>
  <c r="A120" i="31" s="1"/>
  <c r="H119" i="31"/>
  <c r="A119" i="31" s="1"/>
  <c r="H118" i="31"/>
  <c r="A118" i="31" s="1"/>
  <c r="H117" i="31"/>
  <c r="A117" i="31" s="1"/>
  <c r="H116" i="31"/>
  <c r="A116" i="31" s="1"/>
  <c r="H115" i="31"/>
  <c r="A115" i="31" s="1"/>
  <c r="H114" i="31"/>
  <c r="A114" i="31" s="1"/>
  <c r="H113" i="31"/>
  <c r="A113" i="31" s="1"/>
  <c r="H112" i="31"/>
  <c r="A112" i="31" s="1"/>
  <c r="H111" i="31"/>
  <c r="A111" i="31" s="1"/>
  <c r="H110" i="31"/>
  <c r="A110" i="31" s="1"/>
  <c r="H109" i="31"/>
  <c r="A109" i="31" s="1"/>
  <c r="H108" i="31"/>
  <c r="A108" i="31" s="1"/>
  <c r="H107" i="31"/>
  <c r="A107" i="31" s="1"/>
  <c r="H106" i="31"/>
  <c r="A106" i="31" s="1"/>
  <c r="H105" i="31"/>
  <c r="A105" i="31" s="1"/>
  <c r="H104" i="31"/>
  <c r="A104" i="31" s="1"/>
  <c r="H103" i="31"/>
  <c r="A103" i="31" s="1"/>
  <c r="H102" i="31"/>
  <c r="A102" i="31" s="1"/>
  <c r="H101" i="31"/>
  <c r="A101" i="31" s="1"/>
  <c r="H100" i="31"/>
  <c r="A100" i="31" s="1"/>
  <c r="H99" i="31"/>
  <c r="A99" i="31"/>
  <c r="H98" i="31"/>
  <c r="A98" i="31" s="1"/>
  <c r="H97" i="31"/>
  <c r="A97" i="31" s="1"/>
  <c r="H96" i="31"/>
  <c r="A96" i="31" s="1"/>
  <c r="H95" i="31"/>
  <c r="A95" i="31" s="1"/>
  <c r="H94" i="31"/>
  <c r="A94" i="31" s="1"/>
  <c r="H93" i="31"/>
  <c r="A93" i="31" s="1"/>
  <c r="H92" i="31"/>
  <c r="A92" i="31" s="1"/>
  <c r="H91" i="31"/>
  <c r="A91" i="31" s="1"/>
  <c r="H90" i="31"/>
  <c r="A90" i="31" s="1"/>
  <c r="H89" i="31"/>
  <c r="A89" i="31" s="1"/>
  <c r="H88" i="31"/>
  <c r="A88" i="31" s="1"/>
  <c r="H87" i="31"/>
  <c r="A87" i="31" s="1"/>
  <c r="H86" i="31"/>
  <c r="A86" i="31" s="1"/>
  <c r="H85" i="31"/>
  <c r="A85" i="31" s="1"/>
  <c r="H84" i="31"/>
  <c r="A84" i="31" s="1"/>
  <c r="H83" i="31"/>
  <c r="A83" i="31" s="1"/>
  <c r="H82" i="31"/>
  <c r="A82" i="31" s="1"/>
  <c r="H81" i="31"/>
  <c r="A81" i="31" s="1"/>
  <c r="H80" i="31"/>
  <c r="A80" i="31" s="1"/>
  <c r="H79" i="31"/>
  <c r="A79" i="31"/>
  <c r="H78" i="31"/>
  <c r="A78" i="31" s="1"/>
  <c r="H77" i="31"/>
  <c r="A77" i="31" s="1"/>
  <c r="H76" i="31"/>
  <c r="A76" i="31" s="1"/>
  <c r="H75" i="31"/>
  <c r="A75" i="31" s="1"/>
  <c r="H74" i="31"/>
  <c r="A74" i="31" s="1"/>
  <c r="H73" i="31"/>
  <c r="A73" i="31" s="1"/>
  <c r="H72" i="31"/>
  <c r="A72" i="31" s="1"/>
  <c r="H71" i="31"/>
  <c r="A71" i="31" s="1"/>
  <c r="H70" i="31"/>
  <c r="A70" i="31" s="1"/>
  <c r="H69" i="31"/>
  <c r="A69" i="31" s="1"/>
  <c r="H68" i="31"/>
  <c r="A68" i="31" s="1"/>
  <c r="H67" i="31"/>
  <c r="A67" i="31" s="1"/>
  <c r="H66" i="31"/>
  <c r="A66" i="31" s="1"/>
  <c r="H65" i="31"/>
  <c r="A65" i="31" s="1"/>
  <c r="H64" i="31"/>
  <c r="A64" i="31" s="1"/>
  <c r="H63" i="31"/>
  <c r="A63" i="31"/>
  <c r="H62" i="31"/>
  <c r="A62" i="31" s="1"/>
  <c r="H61" i="31"/>
  <c r="A61" i="31" s="1"/>
  <c r="H60" i="31"/>
  <c r="A60" i="31" s="1"/>
  <c r="H59" i="31"/>
  <c r="A59" i="31" s="1"/>
  <c r="H58" i="31"/>
  <c r="A58" i="31" s="1"/>
  <c r="H57" i="31"/>
  <c r="A57" i="31" s="1"/>
  <c r="H56" i="31"/>
  <c r="A56" i="31" s="1"/>
  <c r="H55" i="31"/>
  <c r="A55" i="31" s="1"/>
  <c r="H54" i="31"/>
  <c r="A54" i="31" s="1"/>
  <c r="H53" i="31"/>
  <c r="A53" i="31" s="1"/>
  <c r="H52" i="31"/>
  <c r="A52" i="31" s="1"/>
  <c r="H51" i="31"/>
  <c r="A51" i="31" s="1"/>
  <c r="H50" i="31"/>
  <c r="A50" i="31" s="1"/>
  <c r="H49" i="31"/>
  <c r="A49" i="31" s="1"/>
  <c r="H48" i="31"/>
  <c r="A48" i="31" s="1"/>
  <c r="H47" i="31"/>
  <c r="A47" i="31" s="1"/>
  <c r="H46" i="31"/>
  <c r="A46" i="31" s="1"/>
  <c r="H45" i="31"/>
  <c r="A45" i="31" s="1"/>
  <c r="H44" i="31"/>
  <c r="A44" i="31" s="1"/>
  <c r="H43" i="31"/>
  <c r="A43" i="31" s="1"/>
  <c r="H42" i="31"/>
  <c r="A42" i="31" s="1"/>
  <c r="H41" i="31"/>
  <c r="A41" i="31" s="1"/>
  <c r="H40" i="31"/>
  <c r="A40" i="31" s="1"/>
  <c r="H39" i="31"/>
  <c r="A39" i="31" s="1"/>
  <c r="H38" i="31"/>
  <c r="A38" i="31" s="1"/>
  <c r="H37" i="31"/>
  <c r="A37" i="31" s="1"/>
  <c r="H36" i="31"/>
  <c r="A36" i="31" s="1"/>
  <c r="H35" i="31"/>
  <c r="A35" i="31" s="1"/>
  <c r="H34" i="31"/>
  <c r="A34" i="31" s="1"/>
  <c r="H33" i="31"/>
  <c r="A33" i="31" s="1"/>
  <c r="H32" i="31"/>
  <c r="A32" i="31" s="1"/>
  <c r="H31" i="31"/>
  <c r="A31" i="31" s="1"/>
  <c r="H30" i="31"/>
  <c r="A30" i="31" s="1"/>
  <c r="H29" i="31"/>
  <c r="A29" i="31" s="1"/>
  <c r="H28" i="31"/>
  <c r="A28" i="31" s="1"/>
  <c r="H27" i="31"/>
  <c r="A27" i="31" s="1"/>
  <c r="H26" i="31"/>
  <c r="A26" i="31" s="1"/>
  <c r="H25" i="31"/>
  <c r="A25" i="31" s="1"/>
  <c r="H24" i="31"/>
  <c r="A24" i="31" s="1"/>
  <c r="H23" i="31"/>
  <c r="A23" i="31" s="1"/>
  <c r="H22" i="31"/>
  <c r="A22" i="31" s="1"/>
  <c r="H21" i="31"/>
  <c r="A21" i="31" s="1"/>
  <c r="H20" i="31"/>
  <c r="A20" i="31" s="1"/>
  <c r="H19" i="31"/>
  <c r="A19" i="31" s="1"/>
  <c r="H18" i="31"/>
  <c r="A18" i="31" s="1"/>
  <c r="H17" i="31"/>
  <c r="A17" i="31" s="1"/>
  <c r="H16" i="31"/>
  <c r="A16" i="31" s="1"/>
  <c r="H15" i="31"/>
  <c r="A15" i="31"/>
  <c r="H14" i="31"/>
  <c r="A14" i="31" s="1"/>
  <c r="H13" i="31"/>
  <c r="A13" i="31" s="1"/>
  <c r="H12" i="31"/>
  <c r="A12" i="31" s="1"/>
  <c r="H11" i="31"/>
  <c r="A11" i="31" s="1"/>
  <c r="H10" i="31"/>
  <c r="A10" i="31" s="1"/>
  <c r="H9" i="31"/>
  <c r="A9" i="31" s="1"/>
  <c r="H8" i="31"/>
  <c r="A8" i="31" s="1"/>
  <c r="H7" i="31"/>
  <c r="A7" i="31" s="1"/>
  <c r="H6" i="31"/>
  <c r="A6" i="31" s="1"/>
  <c r="U13" i="13" l="1"/>
  <c r="AA1000" i="13"/>
  <c r="AA742" i="13" l="1"/>
  <c r="AA740" i="13"/>
  <c r="AA738" i="13"/>
  <c r="U477" i="13" l="1"/>
  <c r="G2" i="29" l="1"/>
  <c r="F1" i="29"/>
  <c r="Y1102" i="13" l="1"/>
  <c r="AA1055" i="13" l="1"/>
  <c r="AA1054" i="13"/>
  <c r="AA107" i="13" l="1"/>
  <c r="AA999" i="13" l="1"/>
  <c r="AA998" i="13"/>
  <c r="AA997" i="13"/>
  <c r="AA996" i="13"/>
  <c r="AA995" i="13"/>
  <c r="AA106" i="13" l="1"/>
  <c r="AA105" i="13"/>
  <c r="AA104" i="13"/>
  <c r="AA103" i="13"/>
  <c r="AA102" i="13"/>
  <c r="AA101" i="13"/>
  <c r="AA100" i="13"/>
  <c r="AA99" i="13" l="1"/>
  <c r="AA98" i="13" l="1"/>
  <c r="AA97" i="13"/>
  <c r="Z738" i="13" l="1"/>
  <c r="AA96" i="13" l="1"/>
  <c r="Y1101" i="13" l="1"/>
  <c r="Y1100" i="13"/>
  <c r="Y1099" i="13"/>
  <c r="Y1098" i="13"/>
  <c r="Y1097" i="13"/>
  <c r="Y1096" i="13"/>
  <c r="Y1095" i="13"/>
  <c r="Y1094" i="13"/>
  <c r="Y1093" i="13"/>
  <c r="Y1092" i="13"/>
  <c r="Y1091" i="13"/>
  <c r="Y1090" i="13"/>
  <c r="Y1089" i="13"/>
  <c r="Y1088" i="13"/>
  <c r="Y1087" i="13"/>
  <c r="Y1086" i="13"/>
  <c r="Y1085" i="13"/>
  <c r="Y1084" i="13"/>
  <c r="Y1083" i="13"/>
  <c r="Y1082" i="13"/>
  <c r="Y1081" i="13"/>
  <c r="Y1080" i="13"/>
  <c r="Y1079" i="13"/>
  <c r="Y1078" i="13"/>
  <c r="Y1077" i="13"/>
  <c r="Y1076" i="13"/>
  <c r="Y1075" i="13"/>
  <c r="Y1074" i="13"/>
  <c r="Y1073" i="13"/>
  <c r="Y1072" i="13"/>
  <c r="Y1071" i="13"/>
  <c r="Y1070" i="13"/>
  <c r="Y1069" i="13"/>
  <c r="Y1068" i="13"/>
  <c r="Y1067" i="13"/>
  <c r="Y1066" i="13"/>
  <c r="Y1065" i="13"/>
  <c r="Y1064" i="13"/>
  <c r="Y1063" i="13"/>
  <c r="Y1062" i="13"/>
  <c r="Y1061" i="13"/>
  <c r="Y1060" i="13"/>
  <c r="Y1059" i="13"/>
  <c r="Y1058" i="13"/>
  <c r="Y1057" i="13"/>
  <c r="Y1056" i="13"/>
  <c r="Y1055" i="13"/>
  <c r="AA1053" i="13"/>
  <c r="Y1054" i="13"/>
  <c r="Y1053" i="13"/>
  <c r="Y1052" i="13"/>
  <c r="AA1052" i="13"/>
  <c r="Y1051" i="13"/>
  <c r="AA1051" i="13"/>
  <c r="Y1050" i="13"/>
  <c r="AA1050" i="13"/>
  <c r="Y1049" i="13"/>
  <c r="Y1048" i="13"/>
  <c r="Y1038" i="13" l="1"/>
  <c r="Y1037" i="13"/>
  <c r="Y1036" i="13"/>
  <c r="Y1035" i="13"/>
  <c r="Y1034" i="13"/>
  <c r="Y1033" i="13"/>
  <c r="Y1032" i="13"/>
  <c r="Y1031" i="13"/>
  <c r="Y1030" i="13"/>
  <c r="Y1029" i="13"/>
  <c r="Y1028" i="13"/>
  <c r="Y1027" i="13"/>
  <c r="Y1026" i="13"/>
  <c r="Y1025" i="13"/>
  <c r="Y1024" i="13"/>
  <c r="Y1023" i="13"/>
  <c r="Y1022" i="13"/>
  <c r="Y1021" i="13"/>
  <c r="Y1020" i="13"/>
  <c r="Y1019" i="13"/>
  <c r="Y1018" i="13"/>
  <c r="Y1017" i="13"/>
  <c r="Y1016" i="13"/>
  <c r="Y1015" i="13"/>
  <c r="Y1014" i="13"/>
  <c r="Y1013" i="13"/>
  <c r="Y1012" i="13"/>
  <c r="Y1011" i="13"/>
  <c r="Y1010" i="13"/>
  <c r="Y1009" i="13"/>
  <c r="Y1008" i="13"/>
  <c r="Y1007" i="13"/>
  <c r="Y1006" i="13"/>
  <c r="AA994" i="13"/>
  <c r="Y1005" i="13"/>
  <c r="Y1004" i="13"/>
  <c r="Y1003" i="13"/>
  <c r="Y1002" i="13"/>
  <c r="Y1001" i="13"/>
  <c r="Y1000" i="13"/>
  <c r="Y999" i="13"/>
  <c r="Y998" i="13"/>
  <c r="Y997" i="13"/>
  <c r="Y996" i="13"/>
  <c r="Y995" i="13"/>
  <c r="Y994" i="13"/>
  <c r="AA993" i="13"/>
  <c r="AA992" i="13"/>
  <c r="Y993" i="13"/>
  <c r="Y992" i="13"/>
  <c r="Y991" i="13"/>
  <c r="AA991" i="13"/>
  <c r="Y990" i="13"/>
  <c r="Y989" i="13"/>
  <c r="Y988" i="13"/>
  <c r="Y987" i="13"/>
  <c r="Y986" i="13"/>
  <c r="Y985" i="13"/>
  <c r="Y984" i="13"/>
  <c r="Y983" i="13" l="1"/>
  <c r="Y982" i="13"/>
  <c r="Y981" i="13"/>
  <c r="Y980" i="13"/>
  <c r="Y979" i="13"/>
  <c r="Y912" i="13"/>
  <c r="Y742" i="13" l="1"/>
  <c r="Y740" i="13"/>
  <c r="Y738" i="13"/>
  <c r="AA495" i="13" l="1"/>
  <c r="Y110" i="13" l="1"/>
  <c r="Y109" i="13"/>
  <c r="Y108" i="13"/>
  <c r="Y107" i="13"/>
  <c r="AA1049" i="13" l="1"/>
  <c r="AA1048" i="13"/>
  <c r="AA1047" i="13"/>
  <c r="AA1046" i="13"/>
  <c r="AA1045" i="13"/>
  <c r="Y1047" i="13"/>
  <c r="Y1046" i="13"/>
  <c r="AA990" i="13" l="1"/>
  <c r="AA989" i="13"/>
  <c r="AA988" i="13"/>
  <c r="AA987" i="13"/>
  <c r="AA986" i="13"/>
  <c r="AA985" i="13"/>
  <c r="AA984" i="13"/>
  <c r="Y978" i="13"/>
  <c r="Y977" i="13"/>
  <c r="AA912" i="13" l="1"/>
  <c r="Y495" i="13" l="1"/>
  <c r="AA95" i="13" l="1"/>
  <c r="Y1045" i="13" l="1"/>
  <c r="AA1044" i="13"/>
  <c r="Y976" i="13" l="1"/>
  <c r="Y106" i="13" l="1"/>
  <c r="Y105" i="13"/>
  <c r="Y104" i="13"/>
  <c r="Y103" i="13"/>
  <c r="AA94" i="13"/>
  <c r="Y1044" i="13" l="1"/>
  <c r="AA983" i="13" l="1"/>
  <c r="AA982" i="13"/>
  <c r="AA981" i="13"/>
  <c r="AA980" i="13"/>
  <c r="AA979" i="13"/>
  <c r="AA978" i="13"/>
  <c r="AA977" i="13"/>
  <c r="AA976" i="13"/>
  <c r="Y102" i="13" l="1"/>
  <c r="Y101" i="13"/>
  <c r="Y100" i="13"/>
  <c r="Y99" i="13"/>
  <c r="Y98" i="13"/>
  <c r="Y97" i="13"/>
  <c r="Y96" i="13"/>
  <c r="Y95" i="13"/>
  <c r="Y94" i="13"/>
  <c r="Y93" i="13"/>
  <c r="AA93" i="13"/>
  <c r="Y92" i="13"/>
  <c r="AA92" i="13"/>
  <c r="Y91" i="13"/>
  <c r="Y90" i="13"/>
  <c r="Y89" i="13"/>
  <c r="AA91" i="13" l="1"/>
  <c r="AA90" i="13"/>
  <c r="AA89" i="13"/>
  <c r="AA88" i="13" l="1"/>
  <c r="Y88" i="13"/>
  <c r="Z88" i="13"/>
  <c r="V14" i="13" l="1"/>
  <c r="L1803" i="13" l="1"/>
  <c r="J3" i="30" l="1"/>
  <c r="J4" i="30"/>
  <c r="J5" i="30"/>
  <c r="J6" i="30"/>
  <c r="J2" i="30"/>
  <c r="J7" i="30" l="1"/>
  <c r="V11" i="13" l="1"/>
  <c r="V9" i="13"/>
  <c r="S8" i="13"/>
  <c r="S7" i="13" s="1"/>
  <c r="V8" i="13" l="1"/>
  <c r="V12" i="13"/>
  <c r="W12" i="13" s="1"/>
  <c r="V10" i="13"/>
  <c r="D1802" i="13" l="1"/>
  <c r="E1802" i="13" s="1"/>
  <c r="F1802" i="13"/>
  <c r="I1802" i="13" s="1"/>
  <c r="G1802" i="13"/>
  <c r="H1802" i="13" s="1"/>
  <c r="F5" i="30" l="1"/>
  <c r="E5" i="30"/>
  <c r="E3" i="30"/>
  <c r="F3" i="30" s="1"/>
  <c r="E2" i="30"/>
  <c r="F2" i="30" s="1"/>
  <c r="F4" i="30" l="1"/>
  <c r="Y157" i="13" l="1"/>
  <c r="Z157" i="13"/>
  <c r="AA157" i="13"/>
  <c r="Y156" i="13"/>
  <c r="Z156" i="13"/>
  <c r="AA156" i="13"/>
  <c r="Y45" i="13" l="1"/>
  <c r="Z45" i="13"/>
  <c r="AA45" i="13"/>
  <c r="Y50" i="13"/>
  <c r="Z50" i="13"/>
  <c r="AA50" i="13"/>
  <c r="Y31" i="13"/>
  <c r="Z31" i="13"/>
  <c r="AA31" i="13"/>
  <c r="AA9" i="13" l="1"/>
  <c r="AA10" i="13"/>
  <c r="AA11" i="13"/>
  <c r="AA12" i="13"/>
  <c r="AA13" i="13"/>
  <c r="AA14" i="13"/>
  <c r="AA15" i="13"/>
  <c r="AA16" i="13"/>
  <c r="AA17" i="13"/>
  <c r="AA18" i="13"/>
  <c r="AA19" i="13"/>
  <c r="AA20" i="13"/>
  <c r="AA21" i="13"/>
  <c r="AA22" i="13"/>
  <c r="AA23" i="13"/>
  <c r="AA24" i="13"/>
  <c r="AA25" i="13"/>
  <c r="AA26" i="13"/>
  <c r="AA27" i="13"/>
  <c r="AA28" i="13"/>
  <c r="AA29" i="13"/>
  <c r="AA30" i="13"/>
  <c r="AA32" i="13"/>
  <c r="AA33" i="13"/>
  <c r="AA34" i="13"/>
  <c r="AA35" i="13"/>
  <c r="AA36" i="13"/>
  <c r="AA37" i="13"/>
  <c r="AA38" i="13"/>
  <c r="AA39" i="13"/>
  <c r="AA40" i="13"/>
  <c r="AA41" i="13"/>
  <c r="AA42" i="13"/>
  <c r="AA43" i="13"/>
  <c r="AA44" i="13"/>
  <c r="AA46" i="13"/>
  <c r="AA47" i="13"/>
  <c r="AA48" i="13"/>
  <c r="AA49" i="13"/>
  <c r="AA51" i="13"/>
  <c r="AA52" i="13"/>
  <c r="AA53" i="13"/>
  <c r="AA54" i="13"/>
  <c r="AA55" i="13"/>
  <c r="AA56" i="13"/>
  <c r="AA57" i="13"/>
  <c r="AA58" i="13"/>
  <c r="AA59" i="13"/>
  <c r="AA60" i="13"/>
  <c r="AA61" i="13"/>
  <c r="AA62" i="13"/>
  <c r="AA63" i="13"/>
  <c r="AA64" i="13"/>
  <c r="AA65" i="13"/>
  <c r="AA66" i="13"/>
  <c r="AA67" i="13"/>
  <c r="AA68" i="13"/>
  <c r="AA69" i="13"/>
  <c r="AA70" i="13"/>
  <c r="AA71" i="13"/>
  <c r="AA72" i="13"/>
  <c r="AA73" i="13"/>
  <c r="AA74" i="13"/>
  <c r="AA75" i="13"/>
  <c r="AA76" i="13"/>
  <c r="AA77" i="13"/>
  <c r="AA78" i="13"/>
  <c r="AA79" i="13"/>
  <c r="AA80" i="13"/>
  <c r="AA81" i="13"/>
  <c r="AA82" i="13"/>
  <c r="AA83" i="13"/>
  <c r="AA84" i="13"/>
  <c r="AA85" i="13"/>
  <c r="AA86" i="13"/>
  <c r="AA87" i="13"/>
  <c r="AA111" i="13"/>
  <c r="AA112" i="13"/>
  <c r="AA113" i="13"/>
  <c r="AA114" i="13"/>
  <c r="AA115" i="13"/>
  <c r="AA116" i="13"/>
  <c r="AA117" i="13"/>
  <c r="AA118" i="13"/>
  <c r="AA119" i="13"/>
  <c r="AA120" i="13"/>
  <c r="AA121" i="13"/>
  <c r="AA122" i="13"/>
  <c r="AA123" i="13"/>
  <c r="AA124" i="13"/>
  <c r="AA125" i="13"/>
  <c r="AA126" i="13"/>
  <c r="AA127" i="13"/>
  <c r="AA128" i="13"/>
  <c r="AA129" i="13"/>
  <c r="AA130" i="13"/>
  <c r="AA131" i="13"/>
  <c r="AA132" i="13"/>
  <c r="AA133" i="13"/>
  <c r="AA134" i="13"/>
  <c r="AA135" i="13"/>
  <c r="AA136" i="13"/>
  <c r="AA137" i="13"/>
  <c r="AA138" i="13"/>
  <c r="AA139" i="13"/>
  <c r="AA140" i="13"/>
  <c r="AA141" i="13"/>
  <c r="AA142" i="13"/>
  <c r="AA143" i="13"/>
  <c r="AA144" i="13"/>
  <c r="AA145" i="13"/>
  <c r="AA146" i="13"/>
  <c r="AA147" i="13"/>
  <c r="AA148" i="13"/>
  <c r="AA149" i="13"/>
  <c r="AA150" i="13"/>
  <c r="AA151" i="13"/>
  <c r="AA152" i="13"/>
  <c r="AA153" i="13"/>
  <c r="AA154" i="13"/>
  <c r="AA155" i="13"/>
  <c r="AA158" i="13"/>
  <c r="AA159" i="13"/>
  <c r="AA160" i="13"/>
  <c r="AA161" i="13"/>
  <c r="AA162" i="13"/>
  <c r="AA163" i="13"/>
  <c r="AA164" i="13"/>
  <c r="AA165" i="13"/>
  <c r="AA166" i="13"/>
  <c r="AA167" i="13"/>
  <c r="AA168" i="13"/>
  <c r="AA169" i="13"/>
  <c r="AA170" i="13"/>
  <c r="AA171" i="13"/>
  <c r="AA172" i="13"/>
  <c r="AA173" i="13"/>
  <c r="AA174" i="13"/>
  <c r="AA175" i="13"/>
  <c r="AA176" i="13"/>
  <c r="AA177" i="13"/>
  <c r="AA178" i="13"/>
  <c r="AA179" i="13"/>
  <c r="AA180" i="13"/>
  <c r="AA181" i="13"/>
  <c r="AA182" i="13"/>
  <c r="AA183" i="13"/>
  <c r="AA184" i="13"/>
  <c r="AA185" i="13"/>
  <c r="AA186" i="13"/>
  <c r="AA187" i="13"/>
  <c r="AA188" i="13"/>
  <c r="AA189" i="13"/>
  <c r="AA190" i="13"/>
  <c r="AA191" i="13"/>
  <c r="AA192" i="13"/>
  <c r="AA193" i="13"/>
  <c r="AA194" i="13"/>
  <c r="AA195" i="13"/>
  <c r="AA196" i="13"/>
  <c r="AA197" i="13"/>
  <c r="AA198" i="13"/>
  <c r="AA199" i="13"/>
  <c r="AA200" i="13"/>
  <c r="AA201" i="13"/>
  <c r="AA202" i="13"/>
  <c r="AA203" i="13"/>
  <c r="AA204" i="13"/>
  <c r="AA205" i="13"/>
  <c r="AA206" i="13"/>
  <c r="AA207" i="13"/>
  <c r="AA208" i="13"/>
  <c r="AA209" i="13"/>
  <c r="AA210" i="13"/>
  <c r="AA211" i="13"/>
  <c r="AA212" i="13"/>
  <c r="AA213" i="13"/>
  <c r="AA214" i="13"/>
  <c r="AA215" i="13"/>
  <c r="AA216" i="13"/>
  <c r="AA217" i="13"/>
  <c r="AA218" i="13"/>
  <c r="AA219" i="13"/>
  <c r="AA220" i="13"/>
  <c r="AA221" i="13"/>
  <c r="AA222" i="13"/>
  <c r="AA223" i="13"/>
  <c r="AA224" i="13"/>
  <c r="AA225" i="13"/>
  <c r="AA226" i="13"/>
  <c r="AA227" i="13"/>
  <c r="AA228" i="13"/>
  <c r="AA229" i="13"/>
  <c r="AA230" i="13"/>
  <c r="AA231" i="13"/>
  <c r="AA232" i="13"/>
  <c r="AA233" i="13"/>
  <c r="AA234" i="13"/>
  <c r="AA235" i="13"/>
  <c r="AA236" i="13"/>
  <c r="AA237" i="13"/>
  <c r="AA238" i="13"/>
  <c r="AA239" i="13"/>
  <c r="AA240" i="13"/>
  <c r="AA241" i="13"/>
  <c r="AA242" i="13"/>
  <c r="AA243" i="13"/>
  <c r="AA244" i="13"/>
  <c r="AA245" i="13"/>
  <c r="AA246" i="13"/>
  <c r="AA247" i="13"/>
  <c r="AA248" i="13"/>
  <c r="AA249" i="13"/>
  <c r="AA250" i="13"/>
  <c r="AA251" i="13"/>
  <c r="AA252" i="13"/>
  <c r="AA253" i="13"/>
  <c r="AA254" i="13"/>
  <c r="AA255" i="13"/>
  <c r="AA256" i="13"/>
  <c r="AA257" i="13"/>
  <c r="AA258" i="13"/>
  <c r="AA259" i="13"/>
  <c r="AA260" i="13"/>
  <c r="AA261" i="13"/>
  <c r="AA262" i="13"/>
  <c r="AA263" i="13"/>
  <c r="AA264" i="13"/>
  <c r="AA265" i="13"/>
  <c r="AA266" i="13"/>
  <c r="AA267" i="13"/>
  <c r="AA268" i="13"/>
  <c r="AA269" i="13"/>
  <c r="AA270" i="13"/>
  <c r="AA271" i="13"/>
  <c r="AA272" i="13"/>
  <c r="AA273" i="13"/>
  <c r="AA274" i="13"/>
  <c r="AA275" i="13"/>
  <c r="AA276" i="13"/>
  <c r="AA277" i="13"/>
  <c r="AA278" i="13"/>
  <c r="AA279" i="13"/>
  <c r="AA280" i="13"/>
  <c r="AA281" i="13"/>
  <c r="AA282" i="13"/>
  <c r="AA283" i="13"/>
  <c r="AA284" i="13"/>
  <c r="AA285" i="13"/>
  <c r="AA286" i="13"/>
  <c r="AA287" i="13"/>
  <c r="AA288" i="13"/>
  <c r="AA289" i="13"/>
  <c r="AA290" i="13"/>
  <c r="AA291" i="13"/>
  <c r="AA292" i="13"/>
  <c r="AA293" i="13"/>
  <c r="AA294" i="13"/>
  <c r="AA295" i="13"/>
  <c r="AA296" i="13"/>
  <c r="AA297" i="13"/>
  <c r="AA298" i="13"/>
  <c r="AA299" i="13"/>
  <c r="AA300" i="13"/>
  <c r="AA301" i="13"/>
  <c r="AA302" i="13"/>
  <c r="AA303" i="13"/>
  <c r="AA304" i="13"/>
  <c r="AA305" i="13"/>
  <c r="AA306" i="13"/>
  <c r="AA307" i="13"/>
  <c r="AA308" i="13"/>
  <c r="AA309" i="13"/>
  <c r="AA310" i="13"/>
  <c r="AA311" i="13"/>
  <c r="AA312" i="13"/>
  <c r="AA313" i="13"/>
  <c r="AA314" i="13"/>
  <c r="AA315" i="13"/>
  <c r="AA316" i="13"/>
  <c r="AA317" i="13"/>
  <c r="AA318" i="13"/>
  <c r="AA319" i="13"/>
  <c r="AA320" i="13"/>
  <c r="AA321" i="13"/>
  <c r="AA322" i="13"/>
  <c r="AA323" i="13"/>
  <c r="AA324" i="13"/>
  <c r="AA325" i="13"/>
  <c r="AA326" i="13"/>
  <c r="AA327" i="13"/>
  <c r="AA328" i="13"/>
  <c r="AA329" i="13"/>
  <c r="AA330" i="13"/>
  <c r="AA331" i="13"/>
  <c r="AA332" i="13"/>
  <c r="AA333" i="13"/>
  <c r="AA334" i="13"/>
  <c r="AA335" i="13"/>
  <c r="AA336" i="13"/>
  <c r="AA337" i="13"/>
  <c r="AA338" i="13"/>
  <c r="AA339" i="13"/>
  <c r="AA340" i="13"/>
  <c r="AA341" i="13"/>
  <c r="AA342" i="13"/>
  <c r="AA343" i="13"/>
  <c r="AA344" i="13"/>
  <c r="AA345" i="13"/>
  <c r="AA346" i="13"/>
  <c r="AA347" i="13"/>
  <c r="AA348" i="13"/>
  <c r="AA349" i="13"/>
  <c r="AA350" i="13"/>
  <c r="AA351" i="13"/>
  <c r="AA352" i="13"/>
  <c r="AA353" i="13"/>
  <c r="AA354" i="13"/>
  <c r="AA355" i="13"/>
  <c r="AA356" i="13"/>
  <c r="AA357" i="13"/>
  <c r="AA358" i="13"/>
  <c r="AA359" i="13"/>
  <c r="AA360" i="13"/>
  <c r="AA361" i="13"/>
  <c r="AA362" i="13"/>
  <c r="AA363" i="13"/>
  <c r="AA364" i="13"/>
  <c r="AA365" i="13"/>
  <c r="AA366" i="13"/>
  <c r="AA367" i="13"/>
  <c r="AA368" i="13"/>
  <c r="AA369" i="13"/>
  <c r="AA370" i="13"/>
  <c r="AA371" i="13"/>
  <c r="AA372" i="13"/>
  <c r="AA373" i="13"/>
  <c r="AA374" i="13"/>
  <c r="AA375" i="13"/>
  <c r="AA376" i="13"/>
  <c r="AA377" i="13"/>
  <c r="AA378" i="13"/>
  <c r="AA379" i="13"/>
  <c r="AA380" i="13"/>
  <c r="AA381" i="13"/>
  <c r="AA382" i="13"/>
  <c r="AA383" i="13"/>
  <c r="AA384" i="13"/>
  <c r="AA385" i="13"/>
  <c r="AA386" i="13"/>
  <c r="AA387" i="13"/>
  <c r="AA388" i="13"/>
  <c r="AA389" i="13"/>
  <c r="AA390" i="13"/>
  <c r="AA391" i="13"/>
  <c r="AA392" i="13"/>
  <c r="AA393" i="13"/>
  <c r="AA394" i="13"/>
  <c r="AA395" i="13"/>
  <c r="AA396" i="13"/>
  <c r="AA397" i="13"/>
  <c r="AA398" i="13"/>
  <c r="AA399" i="13"/>
  <c r="AA400" i="13"/>
  <c r="AA401" i="13"/>
  <c r="AA402" i="13"/>
  <c r="AA403" i="13"/>
  <c r="AA404" i="13"/>
  <c r="AA405" i="13"/>
  <c r="AA406" i="13"/>
  <c r="AA407" i="13"/>
  <c r="AA408" i="13"/>
  <c r="AA409" i="13"/>
  <c r="AA410" i="13"/>
  <c r="AA411" i="13"/>
  <c r="AA412" i="13"/>
  <c r="AA413" i="13"/>
  <c r="AA414" i="13"/>
  <c r="AA415" i="13"/>
  <c r="AA416" i="13"/>
  <c r="AA417" i="13"/>
  <c r="AA418" i="13"/>
  <c r="AA419" i="13"/>
  <c r="AA420" i="13"/>
  <c r="AA421" i="13"/>
  <c r="AA422" i="13"/>
  <c r="AA423" i="13"/>
  <c r="AA424" i="13"/>
  <c r="AA425" i="13"/>
  <c r="AA426" i="13"/>
  <c r="AA427" i="13"/>
  <c r="AA428" i="13"/>
  <c r="AA429" i="13"/>
  <c r="AA430" i="13"/>
  <c r="AA431" i="13"/>
  <c r="AA432" i="13"/>
  <c r="AA433" i="13"/>
  <c r="AA434" i="13"/>
  <c r="AA435" i="13"/>
  <c r="AA436" i="13"/>
  <c r="AA437" i="13"/>
  <c r="AA438" i="13"/>
  <c r="AA439" i="13"/>
  <c r="AA440" i="13"/>
  <c r="AA441" i="13"/>
  <c r="AA442" i="13"/>
  <c r="AA443" i="13"/>
  <c r="AA444" i="13"/>
  <c r="AA445" i="13"/>
  <c r="AA446" i="13"/>
  <c r="AA447" i="13"/>
  <c r="AA448" i="13"/>
  <c r="AA449" i="13"/>
  <c r="AA450" i="13"/>
  <c r="AA451" i="13"/>
  <c r="AA452" i="13"/>
  <c r="AA453" i="13"/>
  <c r="AA454" i="13"/>
  <c r="AA455" i="13"/>
  <c r="AA456" i="13"/>
  <c r="AA457" i="13"/>
  <c r="AA458" i="13"/>
  <c r="AA459" i="13"/>
  <c r="AA460" i="13"/>
  <c r="AA461" i="13"/>
  <c r="AA462" i="13"/>
  <c r="AA463" i="13"/>
  <c r="AA464" i="13"/>
  <c r="AA465" i="13"/>
  <c r="AA466" i="13"/>
  <c r="AA467" i="13"/>
  <c r="AA468" i="13"/>
  <c r="AA469" i="13"/>
  <c r="AA470" i="13"/>
  <c r="AA471" i="13"/>
  <c r="AA472" i="13"/>
  <c r="AA473" i="13"/>
  <c r="AA474" i="13"/>
  <c r="AA475" i="13"/>
  <c r="AA476" i="13"/>
  <c r="AA477" i="13"/>
  <c r="AA478" i="13"/>
  <c r="AA479" i="13"/>
  <c r="AA480" i="13"/>
  <c r="AA481" i="13"/>
  <c r="AA482" i="13"/>
  <c r="AA483" i="13"/>
  <c r="AA484" i="13"/>
  <c r="AA485" i="13"/>
  <c r="AA486" i="13"/>
  <c r="AA487" i="13"/>
  <c r="AA488" i="13"/>
  <c r="AA489" i="13"/>
  <c r="AA490" i="13"/>
  <c r="AA491" i="13"/>
  <c r="AA492" i="13"/>
  <c r="AA493" i="13"/>
  <c r="AA494" i="13"/>
  <c r="AA496" i="13"/>
  <c r="AA497" i="13"/>
  <c r="AA498" i="13"/>
  <c r="AA499" i="13"/>
  <c r="AA500" i="13"/>
  <c r="AA501" i="13"/>
  <c r="AA502" i="13"/>
  <c r="AA503" i="13"/>
  <c r="AA504" i="13"/>
  <c r="AA505" i="13"/>
  <c r="AA506" i="13"/>
  <c r="AA507" i="13"/>
  <c r="AA508" i="13"/>
  <c r="AA509" i="13"/>
  <c r="AA510" i="13"/>
  <c r="AA511" i="13"/>
  <c r="AA512" i="13"/>
  <c r="AA513" i="13"/>
  <c r="AA514" i="13"/>
  <c r="AA515" i="13"/>
  <c r="AA516" i="13"/>
  <c r="AA517" i="13"/>
  <c r="AA518" i="13"/>
  <c r="AA519" i="13"/>
  <c r="AA520" i="13"/>
  <c r="AA521" i="13"/>
  <c r="AA522" i="13"/>
  <c r="AA523" i="13"/>
  <c r="AA524" i="13"/>
  <c r="AA525" i="13"/>
  <c r="AA526" i="13"/>
  <c r="AA527" i="13"/>
  <c r="AA528" i="13"/>
  <c r="AA529" i="13"/>
  <c r="AA530" i="13"/>
  <c r="AA531" i="13"/>
  <c r="AA532" i="13"/>
  <c r="AA533" i="13"/>
  <c r="AA534" i="13"/>
  <c r="AA535" i="13"/>
  <c r="AA536" i="13"/>
  <c r="AA537" i="13"/>
  <c r="AA538" i="13"/>
  <c r="AA539" i="13"/>
  <c r="AA540" i="13"/>
  <c r="AA541" i="13"/>
  <c r="AA542" i="13"/>
  <c r="AA543" i="13"/>
  <c r="AA544" i="13"/>
  <c r="AA545" i="13"/>
  <c r="AA546" i="13"/>
  <c r="AA547" i="13"/>
  <c r="AA548" i="13"/>
  <c r="AA549" i="13"/>
  <c r="AA550" i="13"/>
  <c r="AA551" i="13"/>
  <c r="AA552" i="13"/>
  <c r="AA553" i="13"/>
  <c r="AA554" i="13"/>
  <c r="AA555" i="13"/>
  <c r="AA556" i="13"/>
  <c r="AA557" i="13"/>
  <c r="AA558" i="13"/>
  <c r="AA559" i="13"/>
  <c r="AA560" i="13"/>
  <c r="AA561" i="13"/>
  <c r="AA562" i="13"/>
  <c r="AA563" i="13"/>
  <c r="AA564" i="13"/>
  <c r="AA565" i="13"/>
  <c r="AA566" i="13"/>
  <c r="AA567" i="13"/>
  <c r="AA568" i="13"/>
  <c r="AA569" i="13"/>
  <c r="AA570" i="13"/>
  <c r="AA571" i="13"/>
  <c r="AA572" i="13"/>
  <c r="AA573" i="13"/>
  <c r="AA574" i="13"/>
  <c r="AA575" i="13"/>
  <c r="AA576" i="13"/>
  <c r="AA577" i="13"/>
  <c r="AA578" i="13"/>
  <c r="AA579" i="13"/>
  <c r="AA580" i="13"/>
  <c r="AA581" i="13"/>
  <c r="AA582" i="13"/>
  <c r="AA583" i="13"/>
  <c r="AA584" i="13"/>
  <c r="AA585" i="13"/>
  <c r="AA586" i="13"/>
  <c r="AA587" i="13"/>
  <c r="AA588" i="13"/>
  <c r="AA589" i="13"/>
  <c r="AA590" i="13"/>
  <c r="AA591" i="13"/>
  <c r="AA592" i="13"/>
  <c r="AA593" i="13"/>
  <c r="AA594" i="13"/>
  <c r="AA595" i="13"/>
  <c r="AA596" i="13"/>
  <c r="AA597" i="13"/>
  <c r="AA598" i="13"/>
  <c r="AA599" i="13"/>
  <c r="AA600" i="13"/>
  <c r="AA601" i="13"/>
  <c r="AA602" i="13"/>
  <c r="AA603" i="13"/>
  <c r="AA604" i="13"/>
  <c r="AA605" i="13"/>
  <c r="AA606" i="13"/>
  <c r="AA607" i="13"/>
  <c r="AA608" i="13"/>
  <c r="AA609" i="13"/>
  <c r="AA610" i="13"/>
  <c r="AA611" i="13"/>
  <c r="AA612" i="13"/>
  <c r="AA613" i="13"/>
  <c r="AA614" i="13"/>
  <c r="AA615" i="13"/>
  <c r="AA616" i="13"/>
  <c r="AA617" i="13"/>
  <c r="AA618" i="13"/>
  <c r="AA619" i="13"/>
  <c r="AA620" i="13"/>
  <c r="AA621" i="13"/>
  <c r="AA622" i="13"/>
  <c r="AA623" i="13"/>
  <c r="AA624" i="13"/>
  <c r="AA625" i="13"/>
  <c r="AA626" i="13"/>
  <c r="AA627" i="13"/>
  <c r="AA628" i="13"/>
  <c r="AA629" i="13"/>
  <c r="AA630" i="13"/>
  <c r="AA631" i="13"/>
  <c r="AA632" i="13"/>
  <c r="AA633" i="13"/>
  <c r="AA634" i="13"/>
  <c r="AA635" i="13"/>
  <c r="AA636" i="13"/>
  <c r="AA637" i="13"/>
  <c r="AA638" i="13"/>
  <c r="AA639" i="13"/>
  <c r="AA640" i="13"/>
  <c r="AA641" i="13"/>
  <c r="AA642" i="13"/>
  <c r="AA643" i="13"/>
  <c r="AA644" i="13"/>
  <c r="AA645" i="13"/>
  <c r="AA646" i="13"/>
  <c r="AA647" i="13"/>
  <c r="AA648" i="13"/>
  <c r="AA649" i="13"/>
  <c r="AA650" i="13"/>
  <c r="AA651" i="13"/>
  <c r="AA652" i="13"/>
  <c r="AA653" i="13"/>
  <c r="AA654" i="13"/>
  <c r="AA655" i="13"/>
  <c r="AA656" i="13"/>
  <c r="AA657" i="13"/>
  <c r="AA658" i="13"/>
  <c r="AA659" i="13"/>
  <c r="AA660" i="13"/>
  <c r="AA661" i="13"/>
  <c r="AA662" i="13"/>
  <c r="AA663" i="13"/>
  <c r="AA664" i="13"/>
  <c r="AA665" i="13"/>
  <c r="AA666" i="13"/>
  <c r="AA667" i="13"/>
  <c r="AA668" i="13"/>
  <c r="AA669" i="13"/>
  <c r="AA670" i="13"/>
  <c r="AA671" i="13"/>
  <c r="AA672" i="13"/>
  <c r="AA673" i="13"/>
  <c r="AA674" i="13"/>
  <c r="AA675" i="13"/>
  <c r="AA676" i="13"/>
  <c r="AA677" i="13"/>
  <c r="AA678" i="13"/>
  <c r="AA679" i="13"/>
  <c r="AA680" i="13"/>
  <c r="AA681" i="13"/>
  <c r="AA682" i="13"/>
  <c r="AA683" i="13"/>
  <c r="AA684" i="13"/>
  <c r="AA685" i="13"/>
  <c r="AA686" i="13"/>
  <c r="AA687" i="13"/>
  <c r="AA688" i="13"/>
  <c r="AA689" i="13"/>
  <c r="AA690" i="13"/>
  <c r="AA691" i="13"/>
  <c r="AA692" i="13"/>
  <c r="AA693" i="13"/>
  <c r="AA694" i="13"/>
  <c r="AA695" i="13"/>
  <c r="AA696" i="13"/>
  <c r="AA697" i="13"/>
  <c r="AA698" i="13"/>
  <c r="AA699" i="13"/>
  <c r="AA700" i="13"/>
  <c r="AA701" i="13"/>
  <c r="AA702" i="13"/>
  <c r="AA703" i="13"/>
  <c r="AA704" i="13"/>
  <c r="AA705" i="13"/>
  <c r="AA706" i="13"/>
  <c r="AA707" i="13"/>
  <c r="AA708" i="13"/>
  <c r="AA709" i="13"/>
  <c r="AA710" i="13"/>
  <c r="AA711" i="13"/>
  <c r="AA712" i="13"/>
  <c r="AA713" i="13"/>
  <c r="AA714" i="13"/>
  <c r="AA715" i="13"/>
  <c r="AA716" i="13"/>
  <c r="AA717" i="13"/>
  <c r="AA718" i="13"/>
  <c r="AA719" i="13"/>
  <c r="AA720" i="13"/>
  <c r="AA721" i="13"/>
  <c r="AA722" i="13"/>
  <c r="AA723" i="13"/>
  <c r="AA724" i="13"/>
  <c r="AA725" i="13"/>
  <c r="AA726" i="13"/>
  <c r="AA727" i="13"/>
  <c r="AA728" i="13"/>
  <c r="AA729" i="13"/>
  <c r="AA730" i="13"/>
  <c r="AA731" i="13"/>
  <c r="AA732" i="13"/>
  <c r="AA733" i="13"/>
  <c r="AA734" i="13"/>
  <c r="AA735" i="13"/>
  <c r="AA736" i="13"/>
  <c r="AA737" i="13"/>
  <c r="AA739" i="13"/>
  <c r="AA741" i="13"/>
  <c r="AA743" i="13"/>
  <c r="AA744" i="13"/>
  <c r="AA745" i="13"/>
  <c r="AA746" i="13"/>
  <c r="AA747" i="13"/>
  <c r="AA748" i="13"/>
  <c r="AA749" i="13"/>
  <c r="AA750" i="13"/>
  <c r="AA751" i="13"/>
  <c r="AA752" i="13"/>
  <c r="AA753" i="13"/>
  <c r="AA754" i="13"/>
  <c r="AA755" i="13"/>
  <c r="AA756" i="13"/>
  <c r="AA757" i="13"/>
  <c r="AA758" i="13"/>
  <c r="AA759" i="13"/>
  <c r="AA760" i="13"/>
  <c r="AA761" i="13"/>
  <c r="AA762" i="13"/>
  <c r="AA763" i="13"/>
  <c r="AA764" i="13"/>
  <c r="AA765" i="13"/>
  <c r="AA766" i="13"/>
  <c r="AA767" i="13"/>
  <c r="AA768" i="13"/>
  <c r="AA769" i="13"/>
  <c r="AA770" i="13"/>
  <c r="AA771" i="13"/>
  <c r="AA772" i="13"/>
  <c r="AA773" i="13"/>
  <c r="AA774" i="13"/>
  <c r="AA775" i="13"/>
  <c r="AA776" i="13"/>
  <c r="AA777" i="13"/>
  <c r="AA778" i="13"/>
  <c r="AA779" i="13"/>
  <c r="AA780" i="13"/>
  <c r="AA781" i="13"/>
  <c r="AA782" i="13"/>
  <c r="AA783" i="13"/>
  <c r="AA784" i="13"/>
  <c r="AA785" i="13"/>
  <c r="AA786" i="13"/>
  <c r="AA787" i="13"/>
  <c r="AA788" i="13"/>
  <c r="AA789" i="13"/>
  <c r="AA790" i="13"/>
  <c r="AA791" i="13"/>
  <c r="AA792" i="13"/>
  <c r="AA793" i="13"/>
  <c r="AA794" i="13"/>
  <c r="AA795" i="13"/>
  <c r="AA796" i="13"/>
  <c r="AA797" i="13"/>
  <c r="AA798" i="13"/>
  <c r="AA799" i="13"/>
  <c r="AA800" i="13"/>
  <c r="AA801" i="13"/>
  <c r="AA802" i="13"/>
  <c r="AA803" i="13"/>
  <c r="AA804" i="13"/>
  <c r="AA805" i="13"/>
  <c r="AA806" i="13"/>
  <c r="AA807" i="13"/>
  <c r="AA808" i="13"/>
  <c r="AA809" i="13"/>
  <c r="AA810" i="13"/>
  <c r="AA811" i="13"/>
  <c r="AA812" i="13"/>
  <c r="AA813" i="13"/>
  <c r="AA814" i="13"/>
  <c r="AA815" i="13"/>
  <c r="AA816" i="13"/>
  <c r="AA817" i="13"/>
  <c r="AA818" i="13"/>
  <c r="AA819" i="13"/>
  <c r="AA820" i="13"/>
  <c r="AA821" i="13"/>
  <c r="AA822" i="13"/>
  <c r="AA823" i="13"/>
  <c r="AA824" i="13"/>
  <c r="AA825" i="13"/>
  <c r="AA826" i="13"/>
  <c r="AA827" i="13"/>
  <c r="AA828" i="13"/>
  <c r="AA829" i="13"/>
  <c r="AA830" i="13"/>
  <c r="AA831" i="13"/>
  <c r="AA832" i="13"/>
  <c r="AA833" i="13"/>
  <c r="AA834" i="13"/>
  <c r="AA835" i="13"/>
  <c r="AA836" i="13"/>
  <c r="AA837" i="13"/>
  <c r="AA838" i="13"/>
  <c r="AA839" i="13"/>
  <c r="AA840" i="13"/>
  <c r="AA841" i="13"/>
  <c r="AA842" i="13"/>
  <c r="AA843" i="13"/>
  <c r="AA844" i="13"/>
  <c r="AA845" i="13"/>
  <c r="AA846" i="13"/>
  <c r="AA847" i="13"/>
  <c r="AA848" i="13"/>
  <c r="AA849" i="13"/>
  <c r="AA850" i="13"/>
  <c r="AA851" i="13"/>
  <c r="AA852" i="13"/>
  <c r="AA853" i="13"/>
  <c r="AA854" i="13"/>
  <c r="AA855" i="13"/>
  <c r="AA856" i="13"/>
  <c r="AA857" i="13"/>
  <c r="AA858" i="13"/>
  <c r="AA859" i="13"/>
  <c r="AA860" i="13"/>
  <c r="AA861" i="13"/>
  <c r="AA862" i="13"/>
  <c r="AA863" i="13"/>
  <c r="AA864" i="13"/>
  <c r="AA865" i="13"/>
  <c r="AA866" i="13"/>
  <c r="AA867" i="13"/>
  <c r="AA868" i="13"/>
  <c r="AA869" i="13"/>
  <c r="AA870" i="13"/>
  <c r="AA871" i="13"/>
  <c r="AA872" i="13"/>
  <c r="AA873" i="13"/>
  <c r="AA874" i="13"/>
  <c r="AA875" i="13"/>
  <c r="AA876" i="13"/>
  <c r="AA877" i="13"/>
  <c r="AA878" i="13"/>
  <c r="AA879" i="13"/>
  <c r="AA880" i="13"/>
  <c r="AA881" i="13"/>
  <c r="AA882" i="13"/>
  <c r="AA883" i="13"/>
  <c r="AA884" i="13"/>
  <c r="AA885" i="13"/>
  <c r="AA886" i="13"/>
  <c r="AA887" i="13"/>
  <c r="AA888" i="13"/>
  <c r="AA889" i="13"/>
  <c r="AA890" i="13"/>
  <c r="AA891" i="13"/>
  <c r="AA892" i="13"/>
  <c r="AA893" i="13"/>
  <c r="AA894" i="13"/>
  <c r="AA895" i="13"/>
  <c r="AA896" i="13"/>
  <c r="AA897" i="13"/>
  <c r="AA898" i="13"/>
  <c r="AA899" i="13"/>
  <c r="AA900" i="13"/>
  <c r="AA901" i="13"/>
  <c r="AA902" i="13"/>
  <c r="AA903" i="13"/>
  <c r="AA904" i="13"/>
  <c r="AA905" i="13"/>
  <c r="AA906" i="13"/>
  <c r="AA907" i="13"/>
  <c r="AA908" i="13"/>
  <c r="AA909" i="13"/>
  <c r="AA910" i="13"/>
  <c r="AA911" i="13"/>
  <c r="AA913" i="13"/>
  <c r="AA914" i="13"/>
  <c r="AA915" i="13"/>
  <c r="AA916" i="13"/>
  <c r="AA917" i="13"/>
  <c r="AA918" i="13"/>
  <c r="AA919" i="13"/>
  <c r="AA920" i="13"/>
  <c r="AA921" i="13"/>
  <c r="AA922" i="13"/>
  <c r="AA923" i="13"/>
  <c r="AA924" i="13"/>
  <c r="AA925" i="13"/>
  <c r="AA926" i="13"/>
  <c r="AA927" i="13"/>
  <c r="AA928" i="13"/>
  <c r="AA929" i="13"/>
  <c r="AA930" i="13"/>
  <c r="AA931" i="13"/>
  <c r="AA932" i="13"/>
  <c r="AA933" i="13"/>
  <c r="AA934" i="13"/>
  <c r="AA935" i="13"/>
  <c r="AA936" i="13"/>
  <c r="AA937" i="13"/>
  <c r="AA938" i="13"/>
  <c r="AA939" i="13"/>
  <c r="AA940" i="13"/>
  <c r="AA941" i="13"/>
  <c r="AA942" i="13"/>
  <c r="AA943" i="13"/>
  <c r="AA944" i="13"/>
  <c r="AA945" i="13"/>
  <c r="AA946" i="13"/>
  <c r="AA947" i="13"/>
  <c r="AA948" i="13"/>
  <c r="AA949" i="13"/>
  <c r="AA950" i="13"/>
  <c r="AA951" i="13"/>
  <c r="AA952" i="13"/>
  <c r="AA953" i="13"/>
  <c r="AA954" i="13"/>
  <c r="AA955" i="13"/>
  <c r="AA956" i="13"/>
  <c r="AA957" i="13"/>
  <c r="AA958" i="13"/>
  <c r="AA959" i="13"/>
  <c r="AA960" i="13"/>
  <c r="AA961" i="13"/>
  <c r="AA962" i="13"/>
  <c r="AA963" i="13"/>
  <c r="AA964" i="13"/>
  <c r="AA965" i="13"/>
  <c r="AA966" i="13"/>
  <c r="AA967" i="13"/>
  <c r="AA968" i="13"/>
  <c r="AA969" i="13"/>
  <c r="AA970" i="13"/>
  <c r="AA971" i="13"/>
  <c r="AA972" i="13"/>
  <c r="AA973" i="13"/>
  <c r="AA974" i="13"/>
  <c r="AA975" i="13"/>
  <c r="AA1039" i="13"/>
  <c r="AA1040" i="13"/>
  <c r="AA1041" i="13"/>
  <c r="AA1042" i="13"/>
  <c r="AA1043" i="13"/>
  <c r="AA1145" i="13"/>
  <c r="AA1436" i="13"/>
  <c r="AA1448" i="13"/>
  <c r="AA1449" i="13"/>
  <c r="AA1802" i="13"/>
  <c r="AA1804" i="13"/>
  <c r="AA1805" i="13"/>
  <c r="AA1806" i="13"/>
  <c r="AA1807" i="13"/>
  <c r="AA1808" i="13"/>
  <c r="AA1809" i="13"/>
  <c r="AA1810" i="13"/>
  <c r="AA1811" i="13"/>
  <c r="AA1812" i="13"/>
  <c r="AA1813" i="13"/>
  <c r="AA1814" i="13"/>
  <c r="AA1815" i="13"/>
  <c r="AA1816" i="13"/>
  <c r="AA1817" i="13"/>
  <c r="AA1818" i="13"/>
  <c r="AA1819" i="13"/>
  <c r="AA1820" i="13"/>
  <c r="AA1821" i="13"/>
  <c r="AA1822" i="13"/>
  <c r="AA1823" i="13"/>
  <c r="AA1824" i="13"/>
  <c r="AA1825" i="13"/>
  <c r="AA1826" i="13"/>
  <c r="AA1827" i="13"/>
  <c r="AA1828" i="13"/>
  <c r="AA1829" i="13"/>
  <c r="AA1830" i="13"/>
  <c r="AA1831" i="13"/>
  <c r="AA1832" i="13"/>
  <c r="AA1833" i="13"/>
  <c r="AA1834" i="13"/>
  <c r="AA1835" i="13"/>
  <c r="AA1836" i="13"/>
  <c r="AA1837" i="13"/>
  <c r="AA1838" i="13"/>
  <c r="AA1839" i="13"/>
  <c r="AA1840" i="13"/>
  <c r="AA1841" i="13"/>
  <c r="AA1842" i="13"/>
  <c r="AA1843" i="13"/>
  <c r="AA1844" i="13"/>
  <c r="AA1845" i="13"/>
  <c r="AA1846" i="13"/>
  <c r="AA1847" i="13"/>
  <c r="AA1848" i="13"/>
  <c r="AA1849" i="13"/>
  <c r="AA1850" i="13"/>
  <c r="AA1851" i="13"/>
  <c r="AA1852" i="13"/>
  <c r="AA1853" i="13"/>
  <c r="AA1854" i="13"/>
  <c r="AA1855" i="13"/>
  <c r="AA1856" i="13"/>
  <c r="AA1857" i="13"/>
  <c r="AA1858" i="13"/>
  <c r="AA1859" i="13"/>
  <c r="AA1860" i="13"/>
  <c r="AA1861" i="13"/>
  <c r="AA1862" i="13"/>
  <c r="AA1863" i="13"/>
  <c r="AA1864" i="13"/>
  <c r="AA1865" i="13"/>
  <c r="AA1866" i="13"/>
  <c r="AA1867" i="13"/>
  <c r="AA1868" i="13"/>
  <c r="AA1869" i="13"/>
  <c r="AA1870" i="13"/>
  <c r="AA1871" i="13"/>
  <c r="AA1872" i="13"/>
  <c r="AA1873" i="13"/>
  <c r="AA1874" i="13"/>
  <c r="AA1875" i="13"/>
  <c r="AA1876" i="13"/>
  <c r="AA1877" i="13"/>
  <c r="AA1878" i="13"/>
  <c r="AA1879" i="13"/>
  <c r="AA1880" i="13"/>
  <c r="AA1881" i="13"/>
  <c r="AA1882" i="13"/>
  <c r="AA1883" i="13"/>
  <c r="AA1884" i="13"/>
  <c r="AA1885" i="13"/>
  <c r="AA1886" i="13"/>
  <c r="AA1887" i="13"/>
  <c r="AA1888" i="13"/>
  <c r="AA1889" i="13"/>
  <c r="AA1890" i="13"/>
  <c r="AA1891" i="13"/>
  <c r="AA1892" i="13"/>
  <c r="AA1893" i="13"/>
  <c r="AA1894" i="13"/>
  <c r="AA1895" i="13"/>
  <c r="AA1896" i="13"/>
  <c r="AA1897" i="13"/>
  <c r="AA1898" i="13"/>
  <c r="AA1899" i="13"/>
  <c r="AA1900" i="13"/>
  <c r="AA1901" i="13"/>
  <c r="AA1902" i="13"/>
  <c r="AA1903" i="13"/>
  <c r="AA1904" i="13"/>
  <c r="AA1905" i="13"/>
  <c r="AA1906" i="13"/>
  <c r="AA1907" i="13"/>
  <c r="AA1908" i="13"/>
  <c r="AA1909" i="13"/>
  <c r="AA1910" i="13"/>
  <c r="AA1911" i="13"/>
  <c r="AA1912" i="13"/>
  <c r="AA1913" i="13"/>
  <c r="AA1914" i="13"/>
  <c r="AA1915" i="13"/>
  <c r="AA1916" i="13"/>
  <c r="AA1917" i="13"/>
  <c r="AA1918" i="13"/>
  <c r="AA1919" i="13"/>
  <c r="AA1920" i="13"/>
  <c r="AA1921" i="13"/>
  <c r="AA1922" i="13"/>
  <c r="AA1923" i="13"/>
  <c r="AA1924" i="13"/>
  <c r="AA1925" i="13"/>
  <c r="AA1926" i="13"/>
  <c r="AA1927" i="13"/>
  <c r="AA1928" i="13"/>
  <c r="AA1929" i="13"/>
  <c r="AA1930" i="13"/>
  <c r="AA1931" i="13"/>
  <c r="AA1932" i="13"/>
  <c r="AA1933" i="13"/>
  <c r="AA1934" i="13"/>
  <c r="AA1935" i="13"/>
  <c r="AA1936" i="13"/>
  <c r="AA1937" i="13"/>
  <c r="AA1938" i="13"/>
  <c r="AA1939" i="13"/>
  <c r="AA1940" i="13"/>
  <c r="AA1941" i="13"/>
  <c r="AA1942" i="13"/>
  <c r="AA1943" i="13"/>
  <c r="AA1944" i="13"/>
  <c r="AA1945" i="13"/>
  <c r="AA1946" i="13"/>
  <c r="AA1947" i="13"/>
  <c r="AA1948" i="13"/>
  <c r="AA1949" i="13"/>
  <c r="AA1950" i="13"/>
  <c r="AA1951" i="13"/>
  <c r="AA1952" i="13"/>
  <c r="AA1953" i="13"/>
  <c r="AA1954" i="13"/>
  <c r="AA1955" i="13"/>
  <c r="AA1956" i="13"/>
  <c r="AA1957" i="13"/>
  <c r="AA1958" i="13"/>
  <c r="AA1959" i="13"/>
  <c r="AA1960" i="13"/>
  <c r="AA1961" i="13"/>
  <c r="AA1962" i="13"/>
  <c r="AA1963" i="13"/>
  <c r="AA1964" i="13"/>
  <c r="AA1965" i="13"/>
  <c r="AA1966" i="13"/>
  <c r="AA1967" i="13"/>
  <c r="AA1968" i="13"/>
  <c r="AA1969" i="13"/>
  <c r="AA1970" i="13"/>
  <c r="AA1971" i="13"/>
  <c r="AA1972" i="13"/>
  <c r="AA1973" i="13"/>
  <c r="AA1974" i="13"/>
  <c r="AA1975" i="13"/>
  <c r="AA1976" i="13"/>
  <c r="AA1977" i="13"/>
  <c r="AA1978" i="13"/>
  <c r="AA1979" i="13"/>
  <c r="AA1980" i="13"/>
  <c r="AA1981" i="13"/>
  <c r="AA1982" i="13"/>
  <c r="AA1983" i="13"/>
  <c r="AA1984" i="13"/>
  <c r="AA1985" i="13"/>
  <c r="AA1986" i="13"/>
  <c r="AA1987" i="13"/>
  <c r="AA1988" i="13"/>
  <c r="AA1989" i="13"/>
  <c r="AA1990" i="13"/>
  <c r="AA1991" i="13"/>
  <c r="AA1992" i="13"/>
  <c r="AA1993" i="13"/>
  <c r="AA1994" i="13"/>
  <c r="AA1995" i="13"/>
  <c r="AA1996" i="13"/>
  <c r="AA1997" i="13"/>
  <c r="AA1998" i="13"/>
  <c r="AA1999" i="13"/>
  <c r="AA2000" i="13"/>
  <c r="AA2001" i="13"/>
  <c r="AA2002" i="13"/>
  <c r="AA2003" i="13"/>
  <c r="AA2004" i="13"/>
  <c r="AA2005" i="13"/>
  <c r="AA2006" i="13"/>
  <c r="AA2007" i="13"/>
  <c r="AA2008" i="13"/>
  <c r="AA2009" i="13"/>
  <c r="AA2010" i="13"/>
  <c r="AA2011" i="13"/>
  <c r="AA2012" i="13"/>
  <c r="AA2013" i="13"/>
  <c r="AA2014" i="13"/>
  <c r="AA2015" i="13"/>
  <c r="AA2016" i="13"/>
  <c r="AA2017" i="13"/>
  <c r="AA2018" i="13"/>
  <c r="AA2019" i="13"/>
  <c r="AA2020" i="13"/>
  <c r="AA2021" i="13"/>
  <c r="AA2022" i="13"/>
  <c r="AA2023" i="13"/>
  <c r="AA2024" i="13"/>
  <c r="AA2025" i="13"/>
  <c r="AA2026" i="13"/>
  <c r="AA2027" i="13"/>
  <c r="AA2028" i="13"/>
  <c r="AA2029" i="13"/>
  <c r="AA2030" i="13"/>
  <c r="AA2031" i="13"/>
  <c r="AA2032" i="13"/>
  <c r="AA2033" i="13"/>
  <c r="AA2034" i="13"/>
  <c r="AA2035" i="13"/>
  <c r="AA2036" i="13"/>
  <c r="AA2037" i="13"/>
  <c r="AA2038" i="13"/>
  <c r="AA2039" i="13"/>
  <c r="AA2040" i="13"/>
  <c r="AA2041" i="13"/>
  <c r="AA2042" i="13"/>
  <c r="AA2043" i="13"/>
  <c r="AA2044" i="13"/>
  <c r="AA2045" i="13"/>
  <c r="AA2046" i="13"/>
  <c r="AA2047" i="13"/>
  <c r="AA2048" i="13"/>
  <c r="AA2049" i="13"/>
  <c r="AA2050" i="13"/>
  <c r="AA2051" i="13"/>
  <c r="AA2052" i="13"/>
  <c r="AA2053" i="13"/>
  <c r="AA2054" i="13"/>
  <c r="AA2055" i="13"/>
  <c r="AA2056" i="13"/>
  <c r="AA2057" i="13"/>
  <c r="AA2058" i="13"/>
  <c r="AA2059" i="13"/>
  <c r="AA2060" i="13"/>
  <c r="AA2061" i="13"/>
  <c r="AA2062" i="13"/>
  <c r="AA2063" i="13"/>
  <c r="AA2064" i="13"/>
  <c r="AA2065" i="13"/>
  <c r="AA2066" i="13"/>
  <c r="AA2067" i="13"/>
  <c r="AA2068" i="13"/>
  <c r="AA2069" i="13"/>
  <c r="AA2070" i="13"/>
  <c r="AA2071" i="13"/>
  <c r="AA2072" i="13"/>
  <c r="AA2073" i="13"/>
  <c r="AA2074" i="13"/>
  <c r="AA2075" i="13"/>
  <c r="AA2076" i="13"/>
  <c r="AA2077" i="13"/>
  <c r="AA2078" i="13"/>
  <c r="AA2079" i="13"/>
  <c r="AA2080" i="13"/>
  <c r="AA2081" i="13"/>
  <c r="AA2082" i="13"/>
  <c r="AA2083" i="13"/>
  <c r="AA2084" i="13"/>
  <c r="AA2085" i="13"/>
  <c r="AA2086" i="13"/>
  <c r="AA2087" i="13"/>
  <c r="AA2088" i="13"/>
  <c r="AA2089" i="13"/>
  <c r="AA2090" i="13"/>
  <c r="AA2091" i="13"/>
  <c r="AA2092" i="13"/>
  <c r="AA2093" i="13"/>
  <c r="AA2094" i="13"/>
  <c r="AA2095" i="13"/>
  <c r="AA2096" i="13"/>
  <c r="AA2097" i="13"/>
  <c r="AA2098" i="13"/>
  <c r="AA2099" i="13"/>
  <c r="AA2100" i="13"/>
  <c r="AA2101" i="13"/>
  <c r="AA2102" i="13"/>
  <c r="AA2103" i="13"/>
  <c r="AA2104" i="13"/>
  <c r="AA2105" i="13"/>
  <c r="AA2106" i="13"/>
  <c r="AA2107" i="13"/>
  <c r="AA2108" i="13"/>
  <c r="AA2109" i="13"/>
  <c r="AA2110" i="13"/>
  <c r="AA2111" i="13"/>
  <c r="AA2112" i="13"/>
  <c r="AA2113" i="13"/>
  <c r="AA2114" i="13"/>
  <c r="AA2115" i="13"/>
  <c r="AA2116" i="13"/>
  <c r="AA2117" i="13"/>
  <c r="AA2118" i="13"/>
  <c r="AA2119" i="13"/>
  <c r="AA2120" i="13"/>
  <c r="AA2121" i="13"/>
  <c r="AA2122" i="13"/>
  <c r="AA2123" i="13"/>
  <c r="AA2124" i="13"/>
  <c r="AA2125" i="13"/>
  <c r="AA2126" i="13"/>
  <c r="AA2127" i="13"/>
  <c r="AA2128" i="13"/>
  <c r="AA8" i="13"/>
  <c r="Y354" i="13" l="1"/>
  <c r="Z354" i="13"/>
  <c r="Y332" i="13"/>
  <c r="Z332" i="13"/>
  <c r="Y329" i="13"/>
  <c r="Z329" i="13"/>
  <c r="Y266" i="13"/>
  <c r="Z266" i="13"/>
  <c r="Y263" i="13"/>
  <c r="Z263" i="13"/>
  <c r="Y243" i="13"/>
  <c r="Z243" i="13"/>
  <c r="Y244" i="13"/>
  <c r="Z244" i="13"/>
  <c r="Y227" i="13"/>
  <c r="Z227" i="13"/>
  <c r="Y225" i="13"/>
  <c r="Z225" i="13"/>
  <c r="Y223" i="13"/>
  <c r="Z223" i="13"/>
  <c r="F430" i="14" l="1"/>
  <c r="Y176" i="13" l="1"/>
  <c r="Z176" i="13"/>
  <c r="G101" i="29" l="1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154" i="29"/>
  <c r="G155" i="29"/>
  <c r="G156" i="29"/>
  <c r="G157" i="29"/>
  <c r="G158" i="29"/>
  <c r="G159" i="29"/>
  <c r="G160" i="29"/>
  <c r="G161" i="29"/>
  <c r="G162" i="29"/>
  <c r="G163" i="29"/>
  <c r="G164" i="29"/>
  <c r="G165" i="29"/>
  <c r="G166" i="29"/>
  <c r="G167" i="29"/>
  <c r="G168" i="29"/>
  <c r="G169" i="29"/>
  <c r="G170" i="29"/>
  <c r="G171" i="29"/>
  <c r="G172" i="29"/>
  <c r="G173" i="29"/>
  <c r="G174" i="29"/>
  <c r="G175" i="29"/>
  <c r="G176" i="29"/>
  <c r="G177" i="29"/>
  <c r="G178" i="29"/>
  <c r="G179" i="29"/>
  <c r="G180" i="29"/>
  <c r="G181" i="29"/>
  <c r="G182" i="29"/>
  <c r="G183" i="29"/>
  <c r="G184" i="29"/>
  <c r="G185" i="29"/>
  <c r="G186" i="29"/>
  <c r="G187" i="29"/>
  <c r="G188" i="29"/>
  <c r="G189" i="29"/>
  <c r="G190" i="29"/>
  <c r="G191" i="29"/>
  <c r="G192" i="29"/>
  <c r="G193" i="29"/>
  <c r="G194" i="29"/>
  <c r="G195" i="29"/>
  <c r="G3" i="29"/>
  <c r="G4" i="29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" i="29" l="1"/>
  <c r="I1" i="29" s="1"/>
  <c r="C3" i="29" l="1"/>
  <c r="C4" i="29"/>
  <c r="C5" i="29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5" i="29"/>
  <c r="C66" i="29"/>
  <c r="C67" i="29"/>
  <c r="C68" i="29"/>
  <c r="C69" i="29"/>
  <c r="C70" i="29"/>
  <c r="C71" i="29"/>
  <c r="C72" i="29"/>
  <c r="C73" i="29"/>
  <c r="C74" i="29"/>
  <c r="C75" i="29"/>
  <c r="C76" i="29"/>
  <c r="C77" i="29"/>
  <c r="C78" i="29"/>
  <c r="C79" i="29"/>
  <c r="C80" i="29"/>
  <c r="C81" i="29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99" i="29"/>
  <c r="C100" i="29"/>
  <c r="C101" i="29"/>
  <c r="C102" i="29"/>
  <c r="C103" i="29"/>
  <c r="C104" i="29"/>
  <c r="C105" i="29"/>
  <c r="C106" i="29"/>
  <c r="C107" i="29"/>
  <c r="C108" i="29"/>
  <c r="C109" i="29"/>
  <c r="C110" i="29"/>
  <c r="C111" i="29"/>
  <c r="C112" i="29"/>
  <c r="C113" i="29"/>
  <c r="C114" i="29"/>
  <c r="C115" i="29"/>
  <c r="C116" i="29"/>
  <c r="C117" i="29"/>
  <c r="C118" i="29"/>
  <c r="C119" i="29"/>
  <c r="C120" i="29"/>
  <c r="C121" i="29"/>
  <c r="C122" i="29"/>
  <c r="C123" i="29"/>
  <c r="C124" i="29"/>
  <c r="C125" i="29"/>
  <c r="C126" i="29"/>
  <c r="C127" i="29"/>
  <c r="C128" i="29"/>
  <c r="C129" i="29"/>
  <c r="C130" i="29"/>
  <c r="C131" i="29"/>
  <c r="C132" i="29"/>
  <c r="C133" i="29"/>
  <c r="C134" i="29"/>
  <c r="C135" i="29"/>
  <c r="C136" i="29"/>
  <c r="C137" i="29"/>
  <c r="C138" i="29"/>
  <c r="C139" i="29"/>
  <c r="C140" i="29"/>
  <c r="C141" i="29"/>
  <c r="C142" i="29"/>
  <c r="C143" i="29"/>
  <c r="C144" i="29"/>
  <c r="C145" i="29"/>
  <c r="C146" i="29"/>
  <c r="C147" i="29"/>
  <c r="C148" i="29"/>
  <c r="C149" i="29"/>
  <c r="C150" i="29"/>
  <c r="C151" i="29"/>
  <c r="C152" i="29"/>
  <c r="C153" i="29"/>
  <c r="C154" i="29"/>
  <c r="C155" i="29"/>
  <c r="C156" i="29"/>
  <c r="C157" i="29"/>
  <c r="C158" i="29"/>
  <c r="C159" i="29"/>
  <c r="C160" i="29"/>
  <c r="C161" i="29"/>
  <c r="C162" i="29"/>
  <c r="C163" i="29"/>
  <c r="C164" i="29"/>
  <c r="C165" i="29"/>
  <c r="C166" i="29"/>
  <c r="C167" i="29"/>
  <c r="C168" i="29"/>
  <c r="C169" i="29"/>
  <c r="C170" i="29"/>
  <c r="C171" i="29"/>
  <c r="C172" i="29"/>
  <c r="C173" i="29"/>
  <c r="C174" i="29"/>
  <c r="C175" i="29"/>
  <c r="C176" i="29"/>
  <c r="C177" i="29"/>
  <c r="C178" i="29"/>
  <c r="C179" i="29"/>
  <c r="C180" i="29"/>
  <c r="C181" i="29"/>
  <c r="C182" i="29"/>
  <c r="C183" i="29"/>
  <c r="C184" i="29"/>
  <c r="C185" i="29"/>
  <c r="C186" i="29"/>
  <c r="C187" i="29"/>
  <c r="C188" i="29"/>
  <c r="C189" i="29"/>
  <c r="C190" i="29"/>
  <c r="C191" i="29"/>
  <c r="C192" i="29"/>
  <c r="C193" i="29"/>
  <c r="C2" i="29"/>
  <c r="Z1436" i="13" l="1"/>
  <c r="Y1436" i="13"/>
  <c r="Z1145" i="13"/>
  <c r="Y1145" i="13"/>
  <c r="Z1043" i="13"/>
  <c r="Y1043" i="13"/>
  <c r="Z1042" i="13"/>
  <c r="Y1042" i="13"/>
  <c r="Z1041" i="13"/>
  <c r="Y1041" i="13"/>
  <c r="Z1040" i="13"/>
  <c r="Y1040" i="13"/>
  <c r="Z1039" i="13"/>
  <c r="Y1039" i="13"/>
  <c r="Z975" i="13"/>
  <c r="Y975" i="13"/>
  <c r="Z974" i="13"/>
  <c r="Y974" i="13"/>
  <c r="Z973" i="13"/>
  <c r="Y973" i="13"/>
  <c r="Z972" i="13"/>
  <c r="Y972" i="13"/>
  <c r="Z971" i="13"/>
  <c r="Y971" i="13"/>
  <c r="Z970" i="13"/>
  <c r="Y970" i="13"/>
  <c r="Z969" i="13"/>
  <c r="Y969" i="13"/>
  <c r="Z968" i="13"/>
  <c r="Y968" i="13"/>
  <c r="Z967" i="13"/>
  <c r="Y967" i="13"/>
  <c r="Z966" i="13"/>
  <c r="Y966" i="13"/>
  <c r="Z965" i="13"/>
  <c r="Y965" i="13"/>
  <c r="Z964" i="13"/>
  <c r="Y964" i="13"/>
  <c r="Z963" i="13"/>
  <c r="Y963" i="13"/>
  <c r="Z962" i="13"/>
  <c r="Y962" i="13"/>
  <c r="Z961" i="13"/>
  <c r="Y961" i="13"/>
  <c r="Z960" i="13"/>
  <c r="Y960" i="13"/>
  <c r="Z959" i="13"/>
  <c r="Y959" i="13"/>
  <c r="Z958" i="13"/>
  <c r="Y958" i="13"/>
  <c r="Z957" i="13"/>
  <c r="Y957" i="13"/>
  <c r="Z956" i="13"/>
  <c r="Y956" i="13"/>
  <c r="Z955" i="13"/>
  <c r="Y955" i="13"/>
  <c r="Z954" i="13"/>
  <c r="Y954" i="13"/>
  <c r="Z953" i="13"/>
  <c r="Y953" i="13"/>
  <c r="Z952" i="13"/>
  <c r="Y952" i="13"/>
  <c r="Z938" i="13" l="1"/>
  <c r="Y938" i="13"/>
  <c r="Z937" i="13"/>
  <c r="Y937" i="13"/>
  <c r="Z936" i="13"/>
  <c r="Y936" i="13"/>
  <c r="Z935" i="13"/>
  <c r="Y935" i="13"/>
  <c r="Z934" i="13"/>
  <c r="Y934" i="13"/>
  <c r="Z933" i="13"/>
  <c r="Y933" i="13"/>
  <c r="Z932" i="13"/>
  <c r="Y932" i="13"/>
  <c r="Z931" i="13"/>
  <c r="Y931" i="13"/>
  <c r="Z930" i="13"/>
  <c r="Y930" i="13"/>
  <c r="Z929" i="13"/>
  <c r="Y929" i="13"/>
  <c r="Z928" i="13"/>
  <c r="Y928" i="13"/>
  <c r="Z927" i="13"/>
  <c r="Y927" i="13"/>
  <c r="Z926" i="13"/>
  <c r="Y926" i="13"/>
  <c r="Z925" i="13"/>
  <c r="Y925" i="13"/>
  <c r="Z924" i="13"/>
  <c r="Y924" i="13"/>
  <c r="Z923" i="13"/>
  <c r="Y923" i="13"/>
  <c r="Z949" i="13"/>
  <c r="Y949" i="13"/>
  <c r="Z948" i="13"/>
  <c r="Y948" i="13"/>
  <c r="Z947" i="13"/>
  <c r="Y947" i="13"/>
  <c r="Z946" i="13"/>
  <c r="Y946" i="13"/>
  <c r="Z945" i="13"/>
  <c r="Y945" i="13"/>
  <c r="Z944" i="13"/>
  <c r="Y944" i="13"/>
  <c r="Z943" i="13"/>
  <c r="Y943" i="13"/>
  <c r="Z942" i="13"/>
  <c r="Y942" i="13"/>
  <c r="Z941" i="13"/>
  <c r="Y941" i="13"/>
  <c r="Z940" i="13"/>
  <c r="Y940" i="13"/>
  <c r="Z939" i="13"/>
  <c r="Y939" i="13"/>
  <c r="Z922" i="13"/>
  <c r="Y922" i="13"/>
  <c r="Z921" i="13"/>
  <c r="Y921" i="13"/>
  <c r="Z920" i="13"/>
  <c r="Y920" i="13"/>
  <c r="Z919" i="13"/>
  <c r="Y919" i="13"/>
  <c r="Z918" i="13"/>
  <c r="Y918" i="13"/>
  <c r="Z917" i="13"/>
  <c r="Y917" i="13"/>
  <c r="Z916" i="13"/>
  <c r="Y916" i="13"/>
  <c r="Z915" i="13"/>
  <c r="Y915" i="13"/>
  <c r="Z914" i="13"/>
  <c r="Y914" i="13"/>
  <c r="Z913" i="13"/>
  <c r="Y913" i="13"/>
  <c r="Z911" i="13"/>
  <c r="Y911" i="13"/>
  <c r="Z910" i="13"/>
  <c r="Y910" i="13"/>
  <c r="Z909" i="13"/>
  <c r="Y909" i="13"/>
  <c r="Z908" i="13"/>
  <c r="Y908" i="13"/>
  <c r="Z907" i="13"/>
  <c r="Y907" i="13"/>
  <c r="Z869" i="13"/>
  <c r="Y869" i="13"/>
  <c r="Z868" i="13"/>
  <c r="Y868" i="13"/>
  <c r="Z867" i="13"/>
  <c r="Y867" i="13"/>
  <c r="Z866" i="13"/>
  <c r="Y866" i="13"/>
  <c r="Z865" i="13"/>
  <c r="Y865" i="13"/>
  <c r="Z864" i="13"/>
  <c r="Y864" i="13"/>
  <c r="Z863" i="13"/>
  <c r="Y863" i="13"/>
  <c r="Z862" i="13"/>
  <c r="Y862" i="13"/>
  <c r="Z861" i="13"/>
  <c r="Y861" i="13"/>
  <c r="Z860" i="13"/>
  <c r="Y860" i="13"/>
  <c r="Z859" i="13"/>
  <c r="Y859" i="13"/>
  <c r="Z858" i="13"/>
  <c r="Y858" i="13"/>
  <c r="Z1448" i="13"/>
  <c r="Y1448" i="13"/>
  <c r="Z951" i="13"/>
  <c r="Y951" i="13"/>
  <c r="Z950" i="13"/>
  <c r="Y950" i="13"/>
  <c r="Z906" i="13"/>
  <c r="Y906" i="13"/>
  <c r="Z905" i="13"/>
  <c r="Y905" i="13"/>
  <c r="Z904" i="13"/>
  <c r="Y904" i="13"/>
  <c r="Z903" i="13"/>
  <c r="Y903" i="13"/>
  <c r="Z902" i="13"/>
  <c r="Y902" i="13"/>
  <c r="Z901" i="13"/>
  <c r="Y901" i="13"/>
  <c r="Z900" i="13"/>
  <c r="Y900" i="13"/>
  <c r="Z899" i="13"/>
  <c r="Y899" i="13"/>
  <c r="Z898" i="13"/>
  <c r="Y898" i="13"/>
  <c r="Z897" i="13"/>
  <c r="Y897" i="13"/>
  <c r="Z896" i="13"/>
  <c r="Y896" i="13"/>
  <c r="Z895" i="13"/>
  <c r="Y895" i="13"/>
  <c r="Z894" i="13"/>
  <c r="Y894" i="13"/>
  <c r="Z893" i="13"/>
  <c r="Y893" i="13"/>
  <c r="Z892" i="13"/>
  <c r="Y892" i="13"/>
  <c r="Z891" i="13"/>
  <c r="Y891" i="13"/>
  <c r="Z890" i="13"/>
  <c r="Y890" i="13"/>
  <c r="Z889" i="13"/>
  <c r="Y889" i="13"/>
  <c r="Z888" i="13"/>
  <c r="Y888" i="13"/>
  <c r="Z887" i="13"/>
  <c r="Y887" i="13"/>
  <c r="Z886" i="13"/>
  <c r="Y886" i="13"/>
  <c r="Z885" i="13"/>
  <c r="Y885" i="13"/>
  <c r="Z884" i="13"/>
  <c r="Y884" i="13"/>
  <c r="Z883" i="13"/>
  <c r="Y883" i="13"/>
  <c r="Z882" i="13"/>
  <c r="Y882" i="13"/>
  <c r="Z881" i="13"/>
  <c r="Y881" i="13"/>
  <c r="Z880" i="13"/>
  <c r="Y880" i="13"/>
  <c r="Z879" i="13"/>
  <c r="Y879" i="13"/>
  <c r="Z878" i="13"/>
  <c r="Y878" i="13"/>
  <c r="Z877" i="13"/>
  <c r="Y877" i="13"/>
  <c r="Z876" i="13"/>
  <c r="Y876" i="13"/>
  <c r="Z875" i="13"/>
  <c r="Y875" i="13"/>
  <c r="Z874" i="13"/>
  <c r="Y874" i="13"/>
  <c r="Z873" i="13"/>
  <c r="Y873" i="13"/>
  <c r="Z872" i="13"/>
  <c r="Y872" i="13"/>
  <c r="Z871" i="13"/>
  <c r="Y871" i="13"/>
  <c r="Z870" i="13"/>
  <c r="Y870" i="13"/>
  <c r="Z857" i="13"/>
  <c r="Y857" i="13"/>
  <c r="Z846" i="13"/>
  <c r="Y846" i="13"/>
  <c r="Z845" i="13"/>
  <c r="Y845" i="13"/>
  <c r="Z844" i="13"/>
  <c r="Y844" i="13"/>
  <c r="Z843" i="13"/>
  <c r="Y843" i="13"/>
  <c r="Z842" i="13"/>
  <c r="Y842" i="13"/>
  <c r="Z841" i="13"/>
  <c r="Y841" i="13"/>
  <c r="Z840" i="13"/>
  <c r="Y840" i="13"/>
  <c r="Z839" i="13"/>
  <c r="Y839" i="13"/>
  <c r="Z838" i="13"/>
  <c r="Y838" i="13"/>
  <c r="Z837" i="13"/>
  <c r="Y837" i="13"/>
  <c r="Z836" i="13"/>
  <c r="Y836" i="13"/>
  <c r="Z856" i="13"/>
  <c r="Y856" i="13"/>
  <c r="Z855" i="13"/>
  <c r="Y855" i="13"/>
  <c r="Z854" i="13"/>
  <c r="Y854" i="13"/>
  <c r="Z853" i="13"/>
  <c r="Y853" i="13"/>
  <c r="Z852" i="13"/>
  <c r="Y852" i="13"/>
  <c r="Z851" i="13"/>
  <c r="Y851" i="13"/>
  <c r="Z850" i="13"/>
  <c r="Y850" i="13"/>
  <c r="Z849" i="13"/>
  <c r="Y849" i="13"/>
  <c r="Z848" i="13"/>
  <c r="Y848" i="13"/>
  <c r="Z847" i="13"/>
  <c r="Y847" i="13"/>
  <c r="Z835" i="13"/>
  <c r="Y835" i="13"/>
  <c r="Z834" i="13"/>
  <c r="Y834" i="13"/>
  <c r="Z833" i="13"/>
  <c r="Y833" i="13"/>
  <c r="Z832" i="13"/>
  <c r="Y832" i="13"/>
  <c r="Z831" i="13"/>
  <c r="Y831" i="13"/>
  <c r="Z830" i="13"/>
  <c r="Y830" i="13"/>
  <c r="Z829" i="13"/>
  <c r="Y829" i="13"/>
  <c r="Z828" i="13"/>
  <c r="Y828" i="13"/>
  <c r="Z827" i="13"/>
  <c r="Y827" i="13"/>
  <c r="Z826" i="13"/>
  <c r="Y826" i="13"/>
  <c r="Z825" i="13"/>
  <c r="Y825" i="13"/>
  <c r="Z824" i="13"/>
  <c r="Y824" i="13"/>
  <c r="Z823" i="13"/>
  <c r="Y823" i="13"/>
  <c r="Z822" i="13"/>
  <c r="Y822" i="13"/>
  <c r="Z821" i="13"/>
  <c r="Y821" i="13"/>
  <c r="Z820" i="13"/>
  <c r="Y820" i="13"/>
  <c r="Z819" i="13"/>
  <c r="Y819" i="13"/>
  <c r="Z818" i="13"/>
  <c r="Y818" i="13"/>
  <c r="Z817" i="13"/>
  <c r="Y817" i="13"/>
  <c r="Z816" i="13"/>
  <c r="Y816" i="13"/>
  <c r="Z815" i="13"/>
  <c r="Y815" i="13"/>
  <c r="Z814" i="13"/>
  <c r="Y814" i="13"/>
  <c r="Z813" i="13"/>
  <c r="Y813" i="13"/>
  <c r="Z812" i="13"/>
  <c r="Y812" i="13"/>
  <c r="Z811" i="13"/>
  <c r="Y811" i="13"/>
  <c r="Z810" i="13"/>
  <c r="Y810" i="13"/>
  <c r="Z809" i="13"/>
  <c r="Y809" i="13"/>
  <c r="Z808" i="13"/>
  <c r="Y808" i="13"/>
  <c r="U9" i="13" l="1"/>
  <c r="U10" i="13"/>
  <c r="Y162" i="13"/>
  <c r="Z162" i="13"/>
  <c r="Y160" i="13"/>
  <c r="Z160" i="13"/>
  <c r="Y151" i="13"/>
  <c r="Z151" i="13"/>
  <c r="Y148" i="13"/>
  <c r="Z148" i="13"/>
  <c r="Y35" i="13" l="1"/>
  <c r="Z35" i="13"/>
  <c r="Z33" i="13"/>
  <c r="Y33" i="13"/>
  <c r="Y34" i="13"/>
  <c r="Z34" i="13"/>
  <c r="Y63" i="13" l="1"/>
  <c r="Z63" i="13"/>
  <c r="Y64" i="13"/>
  <c r="Z64" i="13"/>
  <c r="V13" i="13" l="1"/>
  <c r="W13" i="13" l="1"/>
  <c r="V7" i="13"/>
  <c r="H33" i="26"/>
  <c r="I33" i="26"/>
  <c r="J33" i="26"/>
  <c r="K33" i="26"/>
  <c r="L33" i="26"/>
  <c r="Y250" i="13" l="1"/>
  <c r="Z250" i="13"/>
  <c r="Y236" i="13" l="1"/>
  <c r="Z236" i="13"/>
  <c r="Y208" i="13"/>
  <c r="Z208" i="13"/>
  <c r="Y207" i="13"/>
  <c r="Z207" i="13"/>
  <c r="Y47" i="13" l="1"/>
  <c r="Z47" i="13"/>
  <c r="Z1449" i="13" l="1"/>
  <c r="Y1449" i="13"/>
  <c r="Z807" i="13"/>
  <c r="Y807" i="13"/>
  <c r="Z806" i="13"/>
  <c r="Y806" i="13"/>
  <c r="Z805" i="13"/>
  <c r="Y805" i="13"/>
  <c r="Z804" i="13"/>
  <c r="Y804" i="13"/>
  <c r="Z803" i="13"/>
  <c r="Y803" i="13"/>
  <c r="Z802" i="13"/>
  <c r="Y802" i="13"/>
  <c r="Z801" i="13"/>
  <c r="Y801" i="13"/>
  <c r="Z800" i="13"/>
  <c r="Y800" i="13"/>
  <c r="Z799" i="13"/>
  <c r="Y799" i="13"/>
  <c r="Z798" i="13"/>
  <c r="Y798" i="13"/>
  <c r="Z797" i="13"/>
  <c r="Y797" i="13"/>
  <c r="Z796" i="13"/>
  <c r="Y796" i="13"/>
  <c r="Z795" i="13"/>
  <c r="Y795" i="13"/>
  <c r="Z794" i="13"/>
  <c r="Y794" i="13"/>
  <c r="Z793" i="13"/>
  <c r="Y793" i="13"/>
  <c r="Z792" i="13"/>
  <c r="Y792" i="13"/>
  <c r="Z791" i="13"/>
  <c r="Y791" i="13"/>
  <c r="Z790" i="13"/>
  <c r="Y790" i="13"/>
  <c r="Z789" i="13"/>
  <c r="Y789" i="13"/>
  <c r="Z788" i="13"/>
  <c r="Y788" i="13"/>
  <c r="Z787" i="13"/>
  <c r="Y787" i="13"/>
  <c r="Z786" i="13"/>
  <c r="Y786" i="13"/>
  <c r="Z785" i="13"/>
  <c r="Y785" i="13"/>
  <c r="Z784" i="13"/>
  <c r="Y784" i="13"/>
  <c r="Z783" i="13"/>
  <c r="Y783" i="13"/>
  <c r="Z782" i="13"/>
  <c r="Y782" i="13"/>
  <c r="Z781" i="13"/>
  <c r="Y781" i="13"/>
  <c r="Z780" i="13"/>
  <c r="Y780" i="13"/>
  <c r="Z779" i="13"/>
  <c r="Y779" i="13"/>
  <c r="Z778" i="13"/>
  <c r="Y778" i="13"/>
  <c r="Z777" i="13"/>
  <c r="Y777" i="13"/>
  <c r="Z776" i="13"/>
  <c r="Y776" i="13"/>
  <c r="Z775" i="13"/>
  <c r="Y775" i="13"/>
  <c r="Z774" i="13"/>
  <c r="Y774" i="13"/>
  <c r="Z773" i="13"/>
  <c r="Y773" i="13"/>
  <c r="Z772" i="13"/>
  <c r="Y772" i="13"/>
  <c r="Z771" i="13"/>
  <c r="Y771" i="13"/>
  <c r="Z770" i="13"/>
  <c r="Y770" i="13"/>
  <c r="Z769" i="13"/>
  <c r="Y769" i="13"/>
  <c r="Z768" i="13"/>
  <c r="Y768" i="13"/>
  <c r="Z767" i="13"/>
  <c r="Y767" i="13"/>
  <c r="Z766" i="13"/>
  <c r="Y766" i="13"/>
  <c r="Z765" i="13"/>
  <c r="Y765" i="13"/>
  <c r="Z764" i="13"/>
  <c r="Y764" i="13"/>
  <c r="Z763" i="13"/>
  <c r="Y763" i="13"/>
  <c r="Z762" i="13"/>
  <c r="Y762" i="13"/>
  <c r="Z761" i="13"/>
  <c r="Y761" i="13"/>
  <c r="Z760" i="13"/>
  <c r="Y760" i="13"/>
  <c r="Z759" i="13"/>
  <c r="Y759" i="13"/>
  <c r="Z758" i="13"/>
  <c r="Y758" i="13"/>
  <c r="Z757" i="13"/>
  <c r="Y757" i="13"/>
  <c r="Z756" i="13"/>
  <c r="Y756" i="13"/>
  <c r="Z755" i="13"/>
  <c r="Y755" i="13"/>
  <c r="Z754" i="13"/>
  <c r="Y754" i="13"/>
  <c r="Z753" i="13"/>
  <c r="Y753" i="13"/>
  <c r="Z752" i="13"/>
  <c r="Y752" i="13"/>
  <c r="Z751" i="13"/>
  <c r="Y751" i="13"/>
  <c r="Z750" i="13"/>
  <c r="Y750" i="13"/>
  <c r="Z749" i="13"/>
  <c r="Y749" i="13"/>
  <c r="Z748" i="13"/>
  <c r="Y748" i="13"/>
  <c r="Z747" i="13"/>
  <c r="Y747" i="13"/>
  <c r="Z746" i="13"/>
  <c r="Y746" i="13"/>
  <c r="Z745" i="13"/>
  <c r="Y745" i="13"/>
  <c r="Z744" i="13"/>
  <c r="Y744" i="13"/>
  <c r="Z743" i="13"/>
  <c r="Y743" i="13"/>
  <c r="Z741" i="13"/>
  <c r="Y741" i="13"/>
  <c r="Z739" i="13"/>
  <c r="Y739" i="13"/>
  <c r="Z737" i="13"/>
  <c r="Y737" i="13"/>
  <c r="Z736" i="13"/>
  <c r="Y736" i="13"/>
  <c r="Z735" i="13"/>
  <c r="Y735" i="13"/>
  <c r="Z734" i="13"/>
  <c r="Y734" i="13"/>
  <c r="Z733" i="13"/>
  <c r="Y733" i="13"/>
  <c r="Z732" i="13"/>
  <c r="Y732" i="13"/>
  <c r="Z731" i="13"/>
  <c r="Y731" i="13"/>
  <c r="Z730" i="13"/>
  <c r="Y730" i="13"/>
  <c r="Z729" i="13"/>
  <c r="Y729" i="13"/>
  <c r="Z728" i="13"/>
  <c r="Y728" i="13"/>
  <c r="Z727" i="13"/>
  <c r="Y727" i="13"/>
  <c r="Z726" i="13"/>
  <c r="Y726" i="13"/>
  <c r="Z725" i="13"/>
  <c r="Y725" i="13"/>
  <c r="Z724" i="13"/>
  <c r="Y724" i="13"/>
  <c r="Z723" i="13"/>
  <c r="Y723" i="13"/>
  <c r="Z722" i="13"/>
  <c r="Y722" i="13"/>
  <c r="Z721" i="13"/>
  <c r="Y721" i="13"/>
  <c r="Z720" i="13"/>
  <c r="Y720" i="13"/>
  <c r="Z719" i="13"/>
  <c r="Y719" i="13"/>
  <c r="Z718" i="13"/>
  <c r="Y718" i="13"/>
  <c r="Z717" i="13"/>
  <c r="Y717" i="13"/>
  <c r="Z716" i="13"/>
  <c r="Y716" i="13"/>
  <c r="Z715" i="13"/>
  <c r="Y715" i="13"/>
  <c r="Z714" i="13"/>
  <c r="Y714" i="13"/>
  <c r="Z713" i="13"/>
  <c r="Y713" i="13"/>
  <c r="Z712" i="13"/>
  <c r="Y712" i="13"/>
  <c r="Z711" i="13"/>
  <c r="Y711" i="13"/>
  <c r="Z710" i="13"/>
  <c r="Y710" i="13"/>
  <c r="Z709" i="13"/>
  <c r="Y709" i="13"/>
  <c r="Z708" i="13"/>
  <c r="Y708" i="13"/>
  <c r="Z707" i="13"/>
  <c r="Y707" i="13"/>
  <c r="Z706" i="13"/>
  <c r="Y706" i="13"/>
  <c r="Z705" i="13"/>
  <c r="Y705" i="13"/>
  <c r="Z704" i="13"/>
  <c r="Y704" i="13"/>
  <c r="Z703" i="13"/>
  <c r="Y703" i="13"/>
  <c r="Z702" i="13"/>
  <c r="Y702" i="13"/>
  <c r="Z701" i="13"/>
  <c r="Y701" i="13"/>
  <c r="Z700" i="13"/>
  <c r="Y700" i="13"/>
  <c r="Z699" i="13"/>
  <c r="Y699" i="13"/>
  <c r="Z698" i="13"/>
  <c r="Y698" i="13"/>
  <c r="Z697" i="13"/>
  <c r="Y697" i="13"/>
  <c r="Z696" i="13"/>
  <c r="Y696" i="13"/>
  <c r="Z695" i="13"/>
  <c r="Y695" i="13"/>
  <c r="Z694" i="13"/>
  <c r="Y694" i="13"/>
  <c r="Z693" i="13"/>
  <c r="Y693" i="13"/>
  <c r="Z692" i="13"/>
  <c r="Y692" i="13"/>
  <c r="Z691" i="13"/>
  <c r="Y691" i="13"/>
  <c r="Z690" i="13"/>
  <c r="Y690" i="13"/>
  <c r="Z689" i="13"/>
  <c r="Y689" i="13"/>
  <c r="Z688" i="13"/>
  <c r="Y688" i="13"/>
  <c r="Z687" i="13"/>
  <c r="Y687" i="13"/>
  <c r="Z686" i="13"/>
  <c r="Y686" i="13"/>
  <c r="Z685" i="13"/>
  <c r="Y685" i="13"/>
  <c r="Z684" i="13"/>
  <c r="Y684" i="13"/>
  <c r="Z683" i="13"/>
  <c r="Y683" i="13"/>
  <c r="Z682" i="13"/>
  <c r="Y682" i="13"/>
  <c r="Z681" i="13"/>
  <c r="Y681" i="13"/>
  <c r="Z680" i="13"/>
  <c r="Y680" i="13"/>
  <c r="Z679" i="13"/>
  <c r="Y679" i="13"/>
  <c r="Z678" i="13"/>
  <c r="Y678" i="13"/>
  <c r="Z677" i="13"/>
  <c r="Y677" i="13"/>
  <c r="Z676" i="13"/>
  <c r="Y676" i="13"/>
  <c r="Z675" i="13"/>
  <c r="Y675" i="13"/>
  <c r="Z674" i="13"/>
  <c r="Y674" i="13"/>
  <c r="Z673" i="13"/>
  <c r="Y673" i="13"/>
  <c r="Z672" i="13"/>
  <c r="Y672" i="13"/>
  <c r="Z671" i="13"/>
  <c r="Y671" i="13"/>
  <c r="Z670" i="13"/>
  <c r="Y670" i="13"/>
  <c r="Z669" i="13"/>
  <c r="Y669" i="13"/>
  <c r="Z668" i="13"/>
  <c r="Y668" i="13"/>
  <c r="Z667" i="13"/>
  <c r="Y667" i="13"/>
  <c r="Z666" i="13"/>
  <c r="Y666" i="13"/>
  <c r="Z665" i="13"/>
  <c r="Y665" i="13"/>
  <c r="Z664" i="13"/>
  <c r="Y664" i="13"/>
  <c r="Z663" i="13"/>
  <c r="Y663" i="13"/>
  <c r="Z662" i="13"/>
  <c r="Y662" i="13"/>
  <c r="Z661" i="13"/>
  <c r="Y661" i="13"/>
  <c r="Z660" i="13"/>
  <c r="Y660" i="13"/>
  <c r="Z659" i="13"/>
  <c r="Y659" i="13"/>
  <c r="Z658" i="13"/>
  <c r="Y658" i="13"/>
  <c r="Z657" i="13"/>
  <c r="Y657" i="13"/>
  <c r="Z656" i="13"/>
  <c r="Y656" i="13"/>
  <c r="Z655" i="13"/>
  <c r="Y655" i="13"/>
  <c r="Z654" i="13"/>
  <c r="Y654" i="13"/>
  <c r="Z653" i="13"/>
  <c r="Y653" i="13"/>
  <c r="Z652" i="13"/>
  <c r="Y652" i="13"/>
  <c r="Z651" i="13"/>
  <c r="Y651" i="13"/>
  <c r="Z650" i="13"/>
  <c r="Y650" i="13"/>
  <c r="Z649" i="13"/>
  <c r="Y649" i="13"/>
  <c r="Z648" i="13"/>
  <c r="Y648" i="13"/>
  <c r="Z647" i="13"/>
  <c r="Y647" i="13"/>
  <c r="Z646" i="13"/>
  <c r="Y646" i="13"/>
  <c r="Z645" i="13"/>
  <c r="Y645" i="13"/>
  <c r="Z644" i="13"/>
  <c r="Y644" i="13"/>
  <c r="Z643" i="13"/>
  <c r="Y643" i="13"/>
  <c r="Z642" i="13"/>
  <c r="Y642" i="13"/>
  <c r="Z641" i="13"/>
  <c r="Y641" i="13"/>
  <c r="Z640" i="13"/>
  <c r="Y640" i="13"/>
  <c r="Z639" i="13"/>
  <c r="Y639" i="13"/>
  <c r="Z638" i="13"/>
  <c r="Y638" i="13"/>
  <c r="Z637" i="13"/>
  <c r="Y637" i="13"/>
  <c r="Z636" i="13"/>
  <c r="Y636" i="13"/>
  <c r="Z635" i="13"/>
  <c r="Y635" i="13"/>
  <c r="Z634" i="13"/>
  <c r="Y634" i="13"/>
  <c r="Z633" i="13"/>
  <c r="Y633" i="13"/>
  <c r="Z632" i="13"/>
  <c r="Y632" i="13"/>
  <c r="Z631" i="13"/>
  <c r="Y631" i="13"/>
  <c r="Z630" i="13"/>
  <c r="Y630" i="13"/>
  <c r="Z629" i="13"/>
  <c r="Y629" i="13"/>
  <c r="Z628" i="13"/>
  <c r="Y628" i="13"/>
  <c r="Z627" i="13"/>
  <c r="Y627" i="13"/>
  <c r="Z626" i="13"/>
  <c r="Y626" i="13"/>
  <c r="Z625" i="13"/>
  <c r="Y625" i="13"/>
  <c r="Z624" i="13"/>
  <c r="Y624" i="13"/>
  <c r="Z623" i="13"/>
  <c r="Y623" i="13"/>
  <c r="Z622" i="13"/>
  <c r="Y622" i="13"/>
  <c r="Z621" i="13"/>
  <c r="Y621" i="13"/>
  <c r="Z620" i="13"/>
  <c r="Y620" i="13"/>
  <c r="Z619" i="13"/>
  <c r="Y619" i="13"/>
  <c r="Z618" i="13"/>
  <c r="Y618" i="13"/>
  <c r="Z617" i="13"/>
  <c r="Y617" i="13"/>
  <c r="Z616" i="13"/>
  <c r="Y616" i="13"/>
  <c r="Z615" i="13"/>
  <c r="Y615" i="13"/>
  <c r="Z614" i="13"/>
  <c r="Y614" i="13"/>
  <c r="Z613" i="13"/>
  <c r="Y613" i="13"/>
  <c r="Z612" i="13"/>
  <c r="Y612" i="13"/>
  <c r="Z611" i="13"/>
  <c r="Y611" i="13"/>
  <c r="Z610" i="13"/>
  <c r="Y610" i="13"/>
  <c r="Z609" i="13"/>
  <c r="Y609" i="13"/>
  <c r="Z608" i="13"/>
  <c r="Y608" i="13"/>
  <c r="Z607" i="13"/>
  <c r="Y607" i="13"/>
  <c r="Z606" i="13"/>
  <c r="Y606" i="13"/>
  <c r="Z605" i="13"/>
  <c r="Y605" i="13"/>
  <c r="Z604" i="13"/>
  <c r="Y604" i="13"/>
  <c r="Z603" i="13"/>
  <c r="Y603" i="13"/>
  <c r="Z602" i="13"/>
  <c r="Y602" i="13"/>
  <c r="Z601" i="13"/>
  <c r="Y601" i="13"/>
  <c r="Z600" i="13"/>
  <c r="Y600" i="13"/>
  <c r="Z599" i="13"/>
  <c r="Y599" i="13"/>
  <c r="Z598" i="13"/>
  <c r="Y598" i="13"/>
  <c r="Z597" i="13"/>
  <c r="Y597" i="13"/>
  <c r="Z596" i="13"/>
  <c r="Y596" i="13"/>
  <c r="Z595" i="13"/>
  <c r="Y595" i="13"/>
  <c r="Z594" i="13"/>
  <c r="Y594" i="13"/>
  <c r="Z593" i="13"/>
  <c r="Y593" i="13"/>
  <c r="Z592" i="13"/>
  <c r="Y592" i="13"/>
  <c r="Z591" i="13"/>
  <c r="Y591" i="13"/>
  <c r="Z590" i="13"/>
  <c r="Y590" i="13"/>
  <c r="Z589" i="13"/>
  <c r="Y589" i="13"/>
  <c r="Z588" i="13"/>
  <c r="Y588" i="13"/>
  <c r="Z587" i="13"/>
  <c r="Y587" i="13"/>
  <c r="Z586" i="13"/>
  <c r="Y586" i="13"/>
  <c r="Z585" i="13"/>
  <c r="Y585" i="13"/>
  <c r="Z584" i="13"/>
  <c r="Y584" i="13"/>
  <c r="Z583" i="13"/>
  <c r="Y583" i="13"/>
  <c r="Z582" i="13"/>
  <c r="Y582" i="13"/>
  <c r="Z581" i="13"/>
  <c r="Y581" i="13"/>
  <c r="Z580" i="13"/>
  <c r="Y580" i="13"/>
  <c r="Z579" i="13"/>
  <c r="Y579" i="13"/>
  <c r="Z578" i="13"/>
  <c r="Y578" i="13"/>
  <c r="Z577" i="13"/>
  <c r="Y577" i="13"/>
  <c r="Z576" i="13"/>
  <c r="Y576" i="13"/>
  <c r="Z575" i="13"/>
  <c r="Y575" i="13"/>
  <c r="Z574" i="13"/>
  <c r="Y574" i="13"/>
  <c r="Z573" i="13"/>
  <c r="Y573" i="13"/>
  <c r="Z572" i="13"/>
  <c r="Y572" i="13"/>
  <c r="Z571" i="13"/>
  <c r="Y571" i="13"/>
  <c r="Z570" i="13"/>
  <c r="Y570" i="13"/>
  <c r="Z569" i="13"/>
  <c r="Y569" i="13"/>
  <c r="Z568" i="13"/>
  <c r="Y568" i="13"/>
  <c r="Z567" i="13"/>
  <c r="Y567" i="13"/>
  <c r="Z566" i="13"/>
  <c r="Y566" i="13"/>
  <c r="Z565" i="13"/>
  <c r="Y565" i="13"/>
  <c r="Z564" i="13"/>
  <c r="Y564" i="13"/>
  <c r="Z563" i="13"/>
  <c r="Y563" i="13"/>
  <c r="Z562" i="13"/>
  <c r="Y562" i="13"/>
  <c r="Z561" i="13"/>
  <c r="Y561" i="13"/>
  <c r="Z560" i="13"/>
  <c r="Y560" i="13"/>
  <c r="Z559" i="13"/>
  <c r="Y559" i="13"/>
  <c r="Z558" i="13"/>
  <c r="Y558" i="13"/>
  <c r="Z557" i="13"/>
  <c r="Y557" i="13"/>
  <c r="Z556" i="13"/>
  <c r="Y556" i="13"/>
  <c r="Z555" i="13"/>
  <c r="Y555" i="13"/>
  <c r="Z554" i="13"/>
  <c r="Y554" i="13"/>
  <c r="Z553" i="13"/>
  <c r="Y553" i="13"/>
  <c r="Z552" i="13"/>
  <c r="Y552" i="13"/>
  <c r="Z551" i="13"/>
  <c r="Y551" i="13"/>
  <c r="Z550" i="13"/>
  <c r="Y550" i="13"/>
  <c r="Z549" i="13"/>
  <c r="Y549" i="13"/>
  <c r="Z548" i="13"/>
  <c r="Y548" i="13"/>
  <c r="Z547" i="13"/>
  <c r="Y547" i="13"/>
  <c r="Z546" i="13"/>
  <c r="Y546" i="13"/>
  <c r="Z545" i="13"/>
  <c r="Y545" i="13"/>
  <c r="Z544" i="13"/>
  <c r="Y544" i="13"/>
  <c r="Z543" i="13"/>
  <c r="Y543" i="13"/>
  <c r="Z542" i="13"/>
  <c r="Y542" i="13"/>
  <c r="Z541" i="13"/>
  <c r="Y541" i="13"/>
  <c r="Z540" i="13"/>
  <c r="Y540" i="13"/>
  <c r="Z539" i="13"/>
  <c r="Y539" i="13"/>
  <c r="Z538" i="13"/>
  <c r="Y538" i="13"/>
  <c r="Z537" i="13"/>
  <c r="Y537" i="13"/>
  <c r="Z536" i="13"/>
  <c r="Y536" i="13"/>
  <c r="Z535" i="13"/>
  <c r="Y535" i="13"/>
  <c r="Z534" i="13"/>
  <c r="Y534" i="13"/>
  <c r="Z533" i="13"/>
  <c r="Y533" i="13"/>
  <c r="Z532" i="13"/>
  <c r="Y532" i="13"/>
  <c r="Z531" i="13"/>
  <c r="Y531" i="13"/>
  <c r="Z530" i="13"/>
  <c r="Y530" i="13"/>
  <c r="Z529" i="13"/>
  <c r="Y529" i="13"/>
  <c r="Z528" i="13"/>
  <c r="Y528" i="13"/>
  <c r="Z527" i="13"/>
  <c r="Y527" i="13"/>
  <c r="Z526" i="13"/>
  <c r="Y526" i="13"/>
  <c r="Z525" i="13"/>
  <c r="Y525" i="13"/>
  <c r="Z524" i="13"/>
  <c r="Y524" i="13"/>
  <c r="Z523" i="13"/>
  <c r="Y523" i="13"/>
  <c r="Z522" i="13"/>
  <c r="Y522" i="13"/>
  <c r="Z521" i="13"/>
  <c r="Y521" i="13"/>
  <c r="Z520" i="13"/>
  <c r="Y520" i="13"/>
  <c r="Z519" i="13"/>
  <c r="Y519" i="13"/>
  <c r="Z518" i="13"/>
  <c r="Y518" i="13"/>
  <c r="Z517" i="13"/>
  <c r="Y517" i="13"/>
  <c r="Z516" i="13"/>
  <c r="Y516" i="13"/>
  <c r="Z515" i="13"/>
  <c r="Y515" i="13"/>
  <c r="Z514" i="13"/>
  <c r="Y514" i="13"/>
  <c r="Z513" i="13"/>
  <c r="Y513" i="13"/>
  <c r="Z512" i="13"/>
  <c r="Y512" i="13"/>
  <c r="Z511" i="13"/>
  <c r="Y511" i="13"/>
  <c r="Z510" i="13"/>
  <c r="Y510" i="13"/>
  <c r="Z509" i="13"/>
  <c r="Y509" i="13"/>
  <c r="Z508" i="13"/>
  <c r="Y508" i="13"/>
  <c r="Z507" i="13"/>
  <c r="Y507" i="13"/>
  <c r="Z506" i="13"/>
  <c r="Y506" i="13"/>
  <c r="Z505" i="13"/>
  <c r="Y505" i="13"/>
  <c r="Z504" i="13"/>
  <c r="Y504" i="13"/>
  <c r="Z503" i="13"/>
  <c r="Y503" i="13"/>
  <c r="Z502" i="13"/>
  <c r="Y502" i="13"/>
  <c r="Z501" i="13"/>
  <c r="Y501" i="13"/>
  <c r="Z500" i="13"/>
  <c r="Y500" i="13"/>
  <c r="Z499" i="13"/>
  <c r="Y499" i="13"/>
  <c r="Z498" i="13"/>
  <c r="Y498" i="13"/>
  <c r="Z497" i="13"/>
  <c r="Y497" i="13"/>
  <c r="Z496" i="13"/>
  <c r="Y496" i="13"/>
  <c r="Z494" i="13"/>
  <c r="Y494" i="13"/>
  <c r="Z493" i="13"/>
  <c r="Y493" i="13"/>
  <c r="Z492" i="13"/>
  <c r="Y492" i="13"/>
  <c r="Z491" i="13"/>
  <c r="Y491" i="13"/>
  <c r="Z490" i="13"/>
  <c r="Y490" i="13"/>
  <c r="Z489" i="13"/>
  <c r="Y489" i="13"/>
  <c r="Z488" i="13"/>
  <c r="Y488" i="13"/>
  <c r="Z487" i="13"/>
  <c r="Y487" i="13"/>
  <c r="Z486" i="13"/>
  <c r="Y486" i="13"/>
  <c r="Z485" i="13"/>
  <c r="Y485" i="13"/>
  <c r="Z484" i="13"/>
  <c r="Y484" i="13"/>
  <c r="Z483" i="13"/>
  <c r="Y483" i="13"/>
  <c r="Z482" i="13"/>
  <c r="Y482" i="13"/>
  <c r="Z481" i="13"/>
  <c r="Y481" i="13"/>
  <c r="Z480" i="13"/>
  <c r="Y480" i="13"/>
  <c r="Z479" i="13"/>
  <c r="Y479" i="13"/>
  <c r="Z478" i="13"/>
  <c r="Y478" i="13"/>
  <c r="Z477" i="13"/>
  <c r="Y477" i="13"/>
  <c r="Z476" i="13"/>
  <c r="Y476" i="13"/>
  <c r="Z475" i="13"/>
  <c r="Y475" i="13"/>
  <c r="Z474" i="13"/>
  <c r="Y474" i="13"/>
  <c r="Z473" i="13"/>
  <c r="Y473" i="13"/>
  <c r="Z472" i="13"/>
  <c r="Y472" i="13"/>
  <c r="Z471" i="13"/>
  <c r="Y471" i="13"/>
  <c r="Z470" i="13"/>
  <c r="Y470" i="13"/>
  <c r="Z469" i="13"/>
  <c r="Y469" i="13"/>
  <c r="Z468" i="13"/>
  <c r="Y468" i="13"/>
  <c r="Z467" i="13"/>
  <c r="Y467" i="13"/>
  <c r="Z466" i="13"/>
  <c r="Y466" i="13"/>
  <c r="Z465" i="13"/>
  <c r="Y465" i="13"/>
  <c r="Z464" i="13"/>
  <c r="Y464" i="13"/>
  <c r="Z463" i="13"/>
  <c r="Y463" i="13"/>
  <c r="Z462" i="13"/>
  <c r="Y462" i="13"/>
  <c r="Z461" i="13"/>
  <c r="Y461" i="13"/>
  <c r="Z460" i="13"/>
  <c r="Y460" i="13"/>
  <c r="Z459" i="13"/>
  <c r="Y459" i="13"/>
  <c r="Z458" i="13"/>
  <c r="Y458" i="13"/>
  <c r="Z457" i="13"/>
  <c r="Y457" i="13"/>
  <c r="Z456" i="13"/>
  <c r="Y456" i="13"/>
  <c r="Z455" i="13"/>
  <c r="Y455" i="13"/>
  <c r="Z454" i="13"/>
  <c r="Y454" i="13"/>
  <c r="Z453" i="13"/>
  <c r="Y453" i="13"/>
  <c r="Z452" i="13"/>
  <c r="Y452" i="13"/>
  <c r="Z451" i="13"/>
  <c r="Y451" i="13"/>
  <c r="Z450" i="13"/>
  <c r="Y450" i="13"/>
  <c r="Z449" i="13"/>
  <c r="Y449" i="13"/>
  <c r="Z448" i="13"/>
  <c r="Y448" i="13"/>
  <c r="Z447" i="13"/>
  <c r="Y447" i="13"/>
  <c r="Z446" i="13"/>
  <c r="Y446" i="13"/>
  <c r="Z445" i="13"/>
  <c r="Y445" i="13"/>
  <c r="Z444" i="13"/>
  <c r="Y444" i="13"/>
  <c r="Z443" i="13"/>
  <c r="Y443" i="13"/>
  <c r="Z442" i="13"/>
  <c r="Y442" i="13"/>
  <c r="Z441" i="13"/>
  <c r="Y441" i="13"/>
  <c r="Z440" i="13"/>
  <c r="Y440" i="13"/>
  <c r="Z439" i="13"/>
  <c r="Y439" i="13"/>
  <c r="Z438" i="13"/>
  <c r="Y438" i="13"/>
  <c r="Z437" i="13"/>
  <c r="Y437" i="13"/>
  <c r="Z436" i="13"/>
  <c r="Y436" i="13"/>
  <c r="Z435" i="13"/>
  <c r="Y435" i="13"/>
  <c r="Z434" i="13"/>
  <c r="Y434" i="13"/>
  <c r="Z433" i="13"/>
  <c r="Y433" i="13"/>
  <c r="Z432" i="13"/>
  <c r="Y432" i="13"/>
  <c r="Z431" i="13"/>
  <c r="Y431" i="13"/>
  <c r="Z430" i="13"/>
  <c r="Y430" i="13"/>
  <c r="Z429" i="13"/>
  <c r="Y429" i="13"/>
  <c r="Z428" i="13"/>
  <c r="Y428" i="13"/>
  <c r="Z427" i="13"/>
  <c r="Y427" i="13"/>
  <c r="Z426" i="13"/>
  <c r="Y426" i="13"/>
  <c r="Z425" i="13"/>
  <c r="Y425" i="13"/>
  <c r="Z424" i="13"/>
  <c r="Y424" i="13"/>
  <c r="Z423" i="13"/>
  <c r="Y423" i="13"/>
  <c r="Z422" i="13"/>
  <c r="Y422" i="13"/>
  <c r="Z421" i="13"/>
  <c r="Y421" i="13"/>
  <c r="Z420" i="13"/>
  <c r="Y420" i="13"/>
  <c r="Z419" i="13"/>
  <c r="Y419" i="13"/>
  <c r="Z418" i="13"/>
  <c r="Y418" i="13"/>
  <c r="Z417" i="13"/>
  <c r="Y417" i="13"/>
  <c r="Z416" i="13"/>
  <c r="Y416" i="13"/>
  <c r="Z415" i="13"/>
  <c r="Y415" i="13"/>
  <c r="Z414" i="13"/>
  <c r="Y414" i="13"/>
  <c r="Z413" i="13"/>
  <c r="Y413" i="13"/>
  <c r="Z412" i="13"/>
  <c r="Y412" i="13"/>
  <c r="Z411" i="13"/>
  <c r="Y411" i="13"/>
  <c r="Z410" i="13"/>
  <c r="Y410" i="13"/>
  <c r="Z409" i="13"/>
  <c r="Y409" i="13"/>
  <c r="Z408" i="13"/>
  <c r="Y408" i="13"/>
  <c r="Z407" i="13"/>
  <c r="Y407" i="13"/>
  <c r="Z406" i="13"/>
  <c r="Y406" i="13"/>
  <c r="AA1803" i="13" l="1"/>
  <c r="G1803" i="13"/>
  <c r="H1803" i="13" s="1"/>
  <c r="F1803" i="13"/>
  <c r="Z1802" i="13"/>
  <c r="Y1802" i="13"/>
  <c r="Z405" i="13"/>
  <c r="Y405" i="13"/>
  <c r="Z404" i="13"/>
  <c r="Y404" i="13"/>
  <c r="Z403" i="13"/>
  <c r="Y403" i="13"/>
  <c r="Z402" i="13"/>
  <c r="Y402" i="13"/>
  <c r="Z401" i="13"/>
  <c r="Y401" i="13"/>
  <c r="Z400" i="13"/>
  <c r="Y400" i="13"/>
  <c r="Z399" i="13"/>
  <c r="Y399" i="13"/>
  <c r="Z398" i="13"/>
  <c r="Y398" i="13"/>
  <c r="Z397" i="13"/>
  <c r="Y397" i="13"/>
  <c r="Z396" i="13"/>
  <c r="Y396" i="13"/>
  <c r="Z395" i="13"/>
  <c r="Y395" i="13"/>
  <c r="Z394" i="13"/>
  <c r="Y394" i="13"/>
  <c r="Z393" i="13"/>
  <c r="Y393" i="13"/>
  <c r="Z392" i="13"/>
  <c r="Y392" i="13"/>
  <c r="Z391" i="13"/>
  <c r="Y391" i="13"/>
  <c r="Z390" i="13"/>
  <c r="Y390" i="13"/>
  <c r="Z389" i="13"/>
  <c r="Y389" i="13"/>
  <c r="Z388" i="13"/>
  <c r="Y388" i="13"/>
  <c r="Z387" i="13"/>
  <c r="Y387" i="13"/>
  <c r="Z386" i="13"/>
  <c r="Y386" i="13"/>
  <c r="Z385" i="13"/>
  <c r="Y385" i="13"/>
  <c r="Z384" i="13"/>
  <c r="Y384" i="13"/>
  <c r="Z383" i="13"/>
  <c r="Y383" i="13"/>
  <c r="Z382" i="13"/>
  <c r="Y382" i="13"/>
  <c r="Z381" i="13"/>
  <c r="Y381" i="13"/>
  <c r="Z380" i="13"/>
  <c r="Y380" i="13"/>
  <c r="Z379" i="13"/>
  <c r="Y379" i="13"/>
  <c r="Z378" i="13"/>
  <c r="Y378" i="13"/>
  <c r="Z377" i="13"/>
  <c r="Y377" i="13"/>
  <c r="Z376" i="13"/>
  <c r="Y376" i="13"/>
  <c r="Z375" i="13"/>
  <c r="Y375" i="13"/>
  <c r="Z374" i="13"/>
  <c r="Y374" i="13"/>
  <c r="Z373" i="13"/>
  <c r="Y373" i="13"/>
  <c r="Z372" i="13"/>
  <c r="Y372" i="13"/>
  <c r="Z371" i="13"/>
  <c r="Y371" i="13"/>
  <c r="Z370" i="13"/>
  <c r="Y370" i="13"/>
  <c r="Z369" i="13"/>
  <c r="Y369" i="13"/>
  <c r="Z368" i="13"/>
  <c r="Y368" i="13"/>
  <c r="Z367" i="13"/>
  <c r="Y367" i="13"/>
  <c r="Z366" i="13"/>
  <c r="Y366" i="13"/>
  <c r="Z365" i="13"/>
  <c r="Y365" i="13"/>
  <c r="Z364" i="13"/>
  <c r="Y364" i="13"/>
  <c r="Z363" i="13"/>
  <c r="Y363" i="13"/>
  <c r="Z362" i="13"/>
  <c r="Y362" i="13"/>
  <c r="Z361" i="13"/>
  <c r="Y361" i="13"/>
  <c r="Z360" i="13"/>
  <c r="Y360" i="13"/>
  <c r="Z359" i="13"/>
  <c r="Y359" i="13"/>
  <c r="Z358" i="13"/>
  <c r="Y358" i="13"/>
  <c r="Z357" i="13"/>
  <c r="Y357" i="13"/>
  <c r="Z356" i="13"/>
  <c r="Y356" i="13"/>
  <c r="Z355" i="13"/>
  <c r="Y355" i="13"/>
  <c r="Z353" i="13"/>
  <c r="Y353" i="13"/>
  <c r="Z352" i="13"/>
  <c r="Y352" i="13"/>
  <c r="Z351" i="13"/>
  <c r="Y351" i="13"/>
  <c r="Z350" i="13"/>
  <c r="Y350" i="13"/>
  <c r="Z349" i="13"/>
  <c r="Y349" i="13"/>
  <c r="Z348" i="13"/>
  <c r="Y348" i="13"/>
  <c r="Z347" i="13"/>
  <c r="Y347" i="13"/>
  <c r="Z346" i="13"/>
  <c r="Y346" i="13"/>
  <c r="Z345" i="13"/>
  <c r="Y345" i="13"/>
  <c r="Z344" i="13"/>
  <c r="Y344" i="13"/>
  <c r="Z343" i="13"/>
  <c r="Y343" i="13"/>
  <c r="Z342" i="13"/>
  <c r="Y342" i="13"/>
  <c r="Z341" i="13"/>
  <c r="Y341" i="13"/>
  <c r="Z340" i="13"/>
  <c r="Y340" i="13"/>
  <c r="Z339" i="13"/>
  <c r="Y339" i="13"/>
  <c r="Z338" i="13"/>
  <c r="Y338" i="13"/>
  <c r="Z337" i="13"/>
  <c r="Y337" i="13"/>
  <c r="Z336" i="13"/>
  <c r="Y336" i="13"/>
  <c r="Z335" i="13"/>
  <c r="Y335" i="13"/>
  <c r="Z334" i="13"/>
  <c r="Y334" i="13"/>
  <c r="Z333" i="13"/>
  <c r="Y333" i="13"/>
  <c r="Z331" i="13"/>
  <c r="Y331" i="13"/>
  <c r="Z330" i="13"/>
  <c r="Y330" i="13"/>
  <c r="Z328" i="13"/>
  <c r="Y328" i="13"/>
  <c r="Z327" i="13"/>
  <c r="Y327" i="13"/>
  <c r="Z326" i="13"/>
  <c r="Y326" i="13"/>
  <c r="Z325" i="13"/>
  <c r="Y325" i="13"/>
  <c r="Z324" i="13"/>
  <c r="Y324" i="13"/>
  <c r="Z323" i="13"/>
  <c r="Y323" i="13"/>
  <c r="Z322" i="13"/>
  <c r="Y322" i="13"/>
  <c r="Z321" i="13"/>
  <c r="Y321" i="13"/>
  <c r="Z320" i="13"/>
  <c r="Y320" i="13"/>
  <c r="Z319" i="13"/>
  <c r="Y319" i="13"/>
  <c r="Z318" i="13"/>
  <c r="Y318" i="13"/>
  <c r="Z317" i="13"/>
  <c r="Y317" i="13"/>
  <c r="Z316" i="13"/>
  <c r="Y316" i="13"/>
  <c r="Z315" i="13"/>
  <c r="Y315" i="13"/>
  <c r="Z314" i="13"/>
  <c r="Y314" i="13"/>
  <c r="Z313" i="13"/>
  <c r="Y313" i="13"/>
  <c r="Z312" i="13"/>
  <c r="Y312" i="13"/>
  <c r="Z311" i="13"/>
  <c r="Y311" i="13"/>
  <c r="Z310" i="13"/>
  <c r="Y310" i="13"/>
  <c r="Z309" i="13"/>
  <c r="Y309" i="13"/>
  <c r="Z308" i="13"/>
  <c r="Y308" i="13"/>
  <c r="Z307" i="13"/>
  <c r="Y307" i="13"/>
  <c r="Z306" i="13"/>
  <c r="Y306" i="13"/>
  <c r="Z305" i="13"/>
  <c r="Y305" i="13"/>
  <c r="Z304" i="13"/>
  <c r="Y304" i="13"/>
  <c r="Z303" i="13"/>
  <c r="Y303" i="13"/>
  <c r="Z302" i="13"/>
  <c r="Y302" i="13"/>
  <c r="Z301" i="13"/>
  <c r="Y301" i="13"/>
  <c r="Z300" i="13"/>
  <c r="Y300" i="13"/>
  <c r="Z299" i="13"/>
  <c r="Y299" i="13"/>
  <c r="Z298" i="13"/>
  <c r="Y298" i="13"/>
  <c r="Z297" i="13"/>
  <c r="Y297" i="13"/>
  <c r="Z296" i="13"/>
  <c r="Y296" i="13"/>
  <c r="Z295" i="13"/>
  <c r="Y295" i="13"/>
  <c r="Z294" i="13"/>
  <c r="Y294" i="13"/>
  <c r="Z293" i="13"/>
  <c r="Y293" i="13"/>
  <c r="Z292" i="13"/>
  <c r="Y292" i="13"/>
  <c r="Z291" i="13"/>
  <c r="Y291" i="13"/>
  <c r="Z290" i="13"/>
  <c r="Y290" i="13"/>
  <c r="Z289" i="13"/>
  <c r="Y289" i="13"/>
  <c r="Z288" i="13"/>
  <c r="Y288" i="13"/>
  <c r="Z287" i="13"/>
  <c r="Y287" i="13"/>
  <c r="Z286" i="13"/>
  <c r="Y286" i="13"/>
  <c r="Z285" i="13"/>
  <c r="Y285" i="13"/>
  <c r="Z284" i="13"/>
  <c r="Y284" i="13"/>
  <c r="Z283" i="13"/>
  <c r="Y283" i="13"/>
  <c r="Z282" i="13"/>
  <c r="Y282" i="13"/>
  <c r="Z281" i="13"/>
  <c r="Y281" i="13"/>
  <c r="Z280" i="13"/>
  <c r="Y280" i="13"/>
  <c r="Z279" i="13"/>
  <c r="Y279" i="13"/>
  <c r="Z278" i="13"/>
  <c r="Y278" i="13"/>
  <c r="Z277" i="13"/>
  <c r="Y277" i="13"/>
  <c r="Z276" i="13"/>
  <c r="Y276" i="13"/>
  <c r="Z275" i="13"/>
  <c r="Y275" i="13"/>
  <c r="Z274" i="13"/>
  <c r="Y274" i="13"/>
  <c r="Z273" i="13"/>
  <c r="Y273" i="13"/>
  <c r="Z272" i="13"/>
  <c r="Y272" i="13"/>
  <c r="Z271" i="13"/>
  <c r="Y271" i="13"/>
  <c r="Z270" i="13"/>
  <c r="Y270" i="13"/>
  <c r="Z269" i="13"/>
  <c r="Y269" i="13"/>
  <c r="Z268" i="13"/>
  <c r="Y268" i="13"/>
  <c r="Z267" i="13"/>
  <c r="Y267" i="13"/>
  <c r="Z265" i="13"/>
  <c r="Y265" i="13"/>
  <c r="Z264" i="13"/>
  <c r="Y264" i="13"/>
  <c r="Z262" i="13"/>
  <c r="Y262" i="13"/>
  <c r="Z261" i="13"/>
  <c r="Y261" i="13"/>
  <c r="Z260" i="13"/>
  <c r="Y260" i="13"/>
  <c r="Z259" i="13"/>
  <c r="Y259" i="13"/>
  <c r="Z258" i="13"/>
  <c r="Y258" i="13"/>
  <c r="Z257" i="13"/>
  <c r="Y257" i="13"/>
  <c r="Z256" i="13"/>
  <c r="Y256" i="13"/>
  <c r="Z255" i="13"/>
  <c r="Y255" i="13"/>
  <c r="Z254" i="13"/>
  <c r="Y254" i="13"/>
  <c r="Z253" i="13"/>
  <c r="Y253" i="13"/>
  <c r="Z252" i="13"/>
  <c r="Y252" i="13"/>
  <c r="Z251" i="13"/>
  <c r="Y251" i="13"/>
  <c r="Z249" i="13"/>
  <c r="Y249" i="13"/>
  <c r="Z248" i="13"/>
  <c r="Y248" i="13"/>
  <c r="Z247" i="13"/>
  <c r="Y247" i="13"/>
  <c r="Z246" i="13"/>
  <c r="Y246" i="13"/>
  <c r="Z245" i="13"/>
  <c r="Y245" i="13"/>
  <c r="Z242" i="13"/>
  <c r="Y242" i="13"/>
  <c r="Z241" i="13"/>
  <c r="Y241" i="13"/>
  <c r="Z240" i="13"/>
  <c r="Y240" i="13"/>
  <c r="Z239" i="13"/>
  <c r="Y239" i="13"/>
  <c r="Z238" i="13"/>
  <c r="Y238" i="13"/>
  <c r="Z237" i="13"/>
  <c r="Y237" i="13"/>
  <c r="Z235" i="13"/>
  <c r="Y235" i="13"/>
  <c r="Z234" i="13"/>
  <c r="Y234" i="13"/>
  <c r="Z233" i="13"/>
  <c r="Y233" i="13"/>
  <c r="Z232" i="13"/>
  <c r="Y232" i="13"/>
  <c r="Z231" i="13"/>
  <c r="Y231" i="13"/>
  <c r="Z230" i="13"/>
  <c r="Y230" i="13"/>
  <c r="Z229" i="13"/>
  <c r="Y229" i="13"/>
  <c r="Z228" i="13"/>
  <c r="Y228" i="13"/>
  <c r="Z226" i="13"/>
  <c r="Y226" i="13"/>
  <c r="Z224" i="13"/>
  <c r="Y224" i="13"/>
  <c r="Z222" i="13"/>
  <c r="Y222" i="13"/>
  <c r="Z221" i="13"/>
  <c r="Y221" i="13"/>
  <c r="Z220" i="13"/>
  <c r="Y220" i="13"/>
  <c r="Z219" i="13"/>
  <c r="Y219" i="13"/>
  <c r="Z218" i="13"/>
  <c r="Y218" i="13"/>
  <c r="Z217" i="13"/>
  <c r="Y217" i="13"/>
  <c r="Z216" i="13"/>
  <c r="Y216" i="13"/>
  <c r="Z215" i="13"/>
  <c r="Y215" i="13"/>
  <c r="Z214" i="13"/>
  <c r="Y214" i="13"/>
  <c r="Z213" i="13"/>
  <c r="Y213" i="13"/>
  <c r="Z212" i="13"/>
  <c r="Y212" i="13"/>
  <c r="Z211" i="13"/>
  <c r="Y211" i="13"/>
  <c r="Z210" i="13"/>
  <c r="Y210" i="13"/>
  <c r="Z209" i="13"/>
  <c r="Y209" i="13"/>
  <c r="Z206" i="13"/>
  <c r="Y206" i="13"/>
  <c r="Z205" i="13"/>
  <c r="Y205" i="13"/>
  <c r="Z204" i="13"/>
  <c r="Y204" i="13"/>
  <c r="Z203" i="13"/>
  <c r="Y203" i="13"/>
  <c r="Z202" i="13"/>
  <c r="Y202" i="13"/>
  <c r="Z201" i="13"/>
  <c r="Y201" i="13"/>
  <c r="Z200" i="13"/>
  <c r="Y200" i="13"/>
  <c r="Z199" i="13"/>
  <c r="Y199" i="13"/>
  <c r="Z198" i="13"/>
  <c r="Y198" i="13"/>
  <c r="Z197" i="13"/>
  <c r="Y197" i="13"/>
  <c r="Z196" i="13"/>
  <c r="Y196" i="13"/>
  <c r="Z195" i="13"/>
  <c r="Y195" i="13"/>
  <c r="Z194" i="13"/>
  <c r="Y194" i="13"/>
  <c r="Z193" i="13"/>
  <c r="Y193" i="13"/>
  <c r="Z192" i="13"/>
  <c r="Y192" i="13"/>
  <c r="Z191" i="13"/>
  <c r="Y191" i="13"/>
  <c r="Z190" i="13"/>
  <c r="Y190" i="13"/>
  <c r="Z189" i="13"/>
  <c r="Y189" i="13"/>
  <c r="Z188" i="13"/>
  <c r="Y188" i="13"/>
  <c r="Z187" i="13"/>
  <c r="Y187" i="13"/>
  <c r="Z186" i="13"/>
  <c r="Y186" i="13"/>
  <c r="Z185" i="13"/>
  <c r="Y185" i="13"/>
  <c r="Z184" i="13"/>
  <c r="Y184" i="13"/>
  <c r="Z183" i="13"/>
  <c r="Y183" i="13"/>
  <c r="Z182" i="13"/>
  <c r="Y182" i="13"/>
  <c r="Z181" i="13"/>
  <c r="Y181" i="13"/>
  <c r="Z180" i="13"/>
  <c r="Y180" i="13"/>
  <c r="Z179" i="13"/>
  <c r="Y179" i="13"/>
  <c r="Z178" i="13"/>
  <c r="Y178" i="13"/>
  <c r="Z177" i="13"/>
  <c r="Y177" i="13"/>
  <c r="Z175" i="13"/>
  <c r="Y175" i="13"/>
  <c r="Z174" i="13"/>
  <c r="Y174" i="13"/>
  <c r="Z173" i="13"/>
  <c r="Y173" i="13"/>
  <c r="Z172" i="13"/>
  <c r="Y172" i="13"/>
  <c r="Z171" i="13"/>
  <c r="Y171" i="13"/>
  <c r="Z170" i="13"/>
  <c r="Y170" i="13"/>
  <c r="Z169" i="13"/>
  <c r="Y169" i="13"/>
  <c r="Z168" i="13"/>
  <c r="Y168" i="13"/>
  <c r="Z167" i="13"/>
  <c r="Y167" i="13"/>
  <c r="Z166" i="13"/>
  <c r="Y166" i="13"/>
  <c r="Z165" i="13"/>
  <c r="Y165" i="13"/>
  <c r="Z164" i="13"/>
  <c r="Y164" i="13"/>
  <c r="Z163" i="13"/>
  <c r="Y163" i="13"/>
  <c r="Z161" i="13"/>
  <c r="Y161" i="13"/>
  <c r="Z159" i="13"/>
  <c r="Y159" i="13"/>
  <c r="Z158" i="13"/>
  <c r="Y158" i="13"/>
  <c r="Z155" i="13"/>
  <c r="Y155" i="13"/>
  <c r="Z154" i="13"/>
  <c r="Y154" i="13"/>
  <c r="Z153" i="13"/>
  <c r="Y153" i="13"/>
  <c r="Z152" i="13"/>
  <c r="Y152" i="13"/>
  <c r="Z150" i="13"/>
  <c r="Y150" i="13"/>
  <c r="Z149" i="13"/>
  <c r="Y149" i="13"/>
  <c r="Z147" i="13"/>
  <c r="Y147" i="13"/>
  <c r="Z146" i="13"/>
  <c r="Y146" i="13"/>
  <c r="Z145" i="13"/>
  <c r="Y145" i="13"/>
  <c r="Z144" i="13"/>
  <c r="Y144" i="13"/>
  <c r="Z143" i="13"/>
  <c r="Y143" i="13"/>
  <c r="Z142" i="13"/>
  <c r="Y142" i="13"/>
  <c r="Z141" i="13"/>
  <c r="Y141" i="13"/>
  <c r="Z140" i="13"/>
  <c r="Y140" i="13"/>
  <c r="Z139" i="13"/>
  <c r="Y139" i="13"/>
  <c r="Z138" i="13"/>
  <c r="Y138" i="13"/>
  <c r="Z137" i="13"/>
  <c r="Y137" i="13"/>
  <c r="Z136" i="13"/>
  <c r="Y136" i="13"/>
  <c r="Z135" i="13"/>
  <c r="Y135" i="13"/>
  <c r="Z134" i="13"/>
  <c r="Y134" i="13"/>
  <c r="Z133" i="13"/>
  <c r="Y133" i="13"/>
  <c r="Z132" i="13"/>
  <c r="Y132" i="13"/>
  <c r="Z131" i="13"/>
  <c r="Y131" i="13"/>
  <c r="Z130" i="13"/>
  <c r="Y130" i="13"/>
  <c r="Z129" i="13"/>
  <c r="Y129" i="13"/>
  <c r="Z128" i="13"/>
  <c r="Y128" i="13"/>
  <c r="Z127" i="13"/>
  <c r="Y127" i="13"/>
  <c r="Z126" i="13"/>
  <c r="Y126" i="13"/>
  <c r="Z125" i="13"/>
  <c r="Y125" i="13"/>
  <c r="Z124" i="13"/>
  <c r="Y124" i="13"/>
  <c r="Z123" i="13"/>
  <c r="Y123" i="13"/>
  <c r="Z122" i="13"/>
  <c r="Y122" i="13"/>
  <c r="Z121" i="13"/>
  <c r="Y121" i="13"/>
  <c r="Z120" i="13"/>
  <c r="Y120" i="13"/>
  <c r="Z119" i="13"/>
  <c r="Y119" i="13"/>
  <c r="Z118" i="13"/>
  <c r="Y118" i="13"/>
  <c r="Z117" i="13"/>
  <c r="Y117" i="13"/>
  <c r="Z116" i="13"/>
  <c r="Y116" i="13"/>
  <c r="Z115" i="13"/>
  <c r="Y115" i="13"/>
  <c r="Z114" i="13"/>
  <c r="Y114" i="13"/>
  <c r="Z113" i="13"/>
  <c r="Y113" i="13"/>
  <c r="Z112" i="13"/>
  <c r="Y112" i="13"/>
  <c r="Z111" i="13"/>
  <c r="Y111" i="13"/>
  <c r="Z87" i="13"/>
  <c r="Y87" i="13"/>
  <c r="Z86" i="13"/>
  <c r="Y86" i="13"/>
  <c r="Z85" i="13"/>
  <c r="Y85" i="13"/>
  <c r="Z84" i="13"/>
  <c r="Y84" i="13"/>
  <c r="Z83" i="13"/>
  <c r="Y83" i="13"/>
  <c r="Z82" i="13"/>
  <c r="Y82" i="13"/>
  <c r="Z81" i="13"/>
  <c r="Y81" i="13"/>
  <c r="Z80" i="13"/>
  <c r="Y80" i="13"/>
  <c r="Z79" i="13"/>
  <c r="Y79" i="13"/>
  <c r="Z78" i="13"/>
  <c r="Y78" i="13"/>
  <c r="Z77" i="13"/>
  <c r="Y77" i="13"/>
  <c r="Z76" i="13"/>
  <c r="Y76" i="13"/>
  <c r="Z75" i="13"/>
  <c r="Y75" i="13"/>
  <c r="Z74" i="13"/>
  <c r="Y74" i="13"/>
  <c r="Z73" i="13"/>
  <c r="Y73" i="13"/>
  <c r="Z72" i="13"/>
  <c r="Y72" i="13"/>
  <c r="Z71" i="13"/>
  <c r="Y71" i="13"/>
  <c r="Z70" i="13"/>
  <c r="Y70" i="13"/>
  <c r="Z69" i="13"/>
  <c r="Y69" i="13"/>
  <c r="Z68" i="13"/>
  <c r="Y68" i="13"/>
  <c r="Z67" i="13"/>
  <c r="Y67" i="13"/>
  <c r="Z66" i="13"/>
  <c r="Y66" i="13"/>
  <c r="Z65" i="13"/>
  <c r="Y65" i="13"/>
  <c r="Z62" i="13"/>
  <c r="Y62" i="13"/>
  <c r="Z61" i="13"/>
  <c r="Y61" i="13"/>
  <c r="Z60" i="13"/>
  <c r="Y60" i="13"/>
  <c r="Z59" i="13"/>
  <c r="Y59" i="13"/>
  <c r="Z58" i="13"/>
  <c r="Y58" i="13"/>
  <c r="Z57" i="13"/>
  <c r="Y57" i="13"/>
  <c r="Z56" i="13"/>
  <c r="Y56" i="13"/>
  <c r="Z55" i="13"/>
  <c r="Y55" i="13"/>
  <c r="Z54" i="13"/>
  <c r="Y54" i="13"/>
  <c r="Z53" i="13"/>
  <c r="Y53" i="13"/>
  <c r="Z52" i="13"/>
  <c r="Y52" i="13"/>
  <c r="Z51" i="13"/>
  <c r="Y51" i="13"/>
  <c r="Z49" i="13"/>
  <c r="Y49" i="13"/>
  <c r="Z48" i="13"/>
  <c r="Y48" i="13"/>
  <c r="Z46" i="13"/>
  <c r="Y46" i="13"/>
  <c r="Z44" i="13"/>
  <c r="Y44" i="13"/>
  <c r="Z43" i="13"/>
  <c r="Y43" i="13"/>
  <c r="Z42" i="13"/>
  <c r="Y42" i="13"/>
  <c r="Z41" i="13"/>
  <c r="Y41" i="13"/>
  <c r="Z40" i="13"/>
  <c r="Y40" i="13"/>
  <c r="Z39" i="13"/>
  <c r="Y39" i="13"/>
  <c r="Z38" i="13"/>
  <c r="Y38" i="13"/>
  <c r="Z37" i="13"/>
  <c r="Y37" i="13"/>
  <c r="Z36" i="13"/>
  <c r="Y36" i="13"/>
  <c r="Z32" i="13"/>
  <c r="Y32" i="13"/>
  <c r="Z30" i="13"/>
  <c r="Y30" i="13"/>
  <c r="Z29" i="13"/>
  <c r="Y29" i="13"/>
  <c r="Z28" i="13"/>
  <c r="Y28" i="13"/>
  <c r="Z27" i="13"/>
  <c r="Y27" i="13"/>
  <c r="Z26" i="13"/>
  <c r="Y26" i="13"/>
  <c r="Z25" i="13"/>
  <c r="Y25" i="13"/>
  <c r="Z24" i="13"/>
  <c r="Y24" i="13"/>
  <c r="Z23" i="13"/>
  <c r="Y23" i="13"/>
  <c r="Z22" i="13"/>
  <c r="Y22" i="13"/>
  <c r="Z21" i="13"/>
  <c r="Y21" i="13"/>
  <c r="Z20" i="13"/>
  <c r="Y20" i="13"/>
  <c r="Z19" i="13"/>
  <c r="Y19" i="13"/>
  <c r="Z18" i="13"/>
  <c r="Y18" i="13"/>
  <c r="Z17" i="13"/>
  <c r="Y17" i="13"/>
  <c r="Z16" i="13"/>
  <c r="Y16" i="13"/>
  <c r="Z15" i="13"/>
  <c r="Y15" i="13"/>
  <c r="Z14" i="13"/>
  <c r="Y14" i="13"/>
  <c r="Z13" i="13"/>
  <c r="Y13" i="13"/>
  <c r="Z12" i="13"/>
  <c r="Y12" i="13"/>
  <c r="Z11" i="13"/>
  <c r="Y11" i="13"/>
  <c r="Z10" i="13"/>
  <c r="Y10" i="13"/>
  <c r="Z9" i="13"/>
  <c r="Y9" i="13"/>
  <c r="Z8" i="13"/>
  <c r="Y8" i="13"/>
  <c r="K94" i="28"/>
  <c r="G33" i="26" l="1"/>
  <c r="D33" i="26"/>
  <c r="E33" i="26"/>
  <c r="D34" i="26"/>
  <c r="C33" i="26"/>
  <c r="W9" i="13"/>
  <c r="W10" i="13"/>
  <c r="L406" i="28"/>
  <c r="G406" i="28"/>
  <c r="H406" i="28" s="1"/>
  <c r="F406" i="28"/>
  <c r="AA405" i="28"/>
  <c r="Z405" i="28"/>
  <c r="R405" i="28"/>
  <c r="O405" i="28"/>
  <c r="K405" i="28"/>
  <c r="G405" i="28"/>
  <c r="H405" i="28" s="1"/>
  <c r="F405" i="28"/>
  <c r="I405" i="28" s="1"/>
  <c r="D405" i="28"/>
  <c r="E405" i="28" s="1"/>
  <c r="AA404" i="28"/>
  <c r="Z404" i="28"/>
  <c r="R404" i="28"/>
  <c r="K404" i="28"/>
  <c r="G404" i="28"/>
  <c r="H404" i="28" s="1"/>
  <c r="F404" i="28"/>
  <c r="I404" i="28" s="1"/>
  <c r="D404" i="28"/>
  <c r="AA403" i="28"/>
  <c r="Z403" i="28"/>
  <c r="R403" i="28"/>
  <c r="K403" i="28"/>
  <c r="G403" i="28"/>
  <c r="H403" i="28" s="1"/>
  <c r="F403" i="28"/>
  <c r="I403" i="28" s="1"/>
  <c r="D403" i="28"/>
  <c r="AA402" i="28"/>
  <c r="Z402" i="28"/>
  <c r="R402" i="28"/>
  <c r="K402" i="28"/>
  <c r="G402" i="28"/>
  <c r="H402" i="28" s="1"/>
  <c r="F402" i="28"/>
  <c r="I402" i="28" s="1"/>
  <c r="D402" i="28"/>
  <c r="AA401" i="28"/>
  <c r="Z401" i="28"/>
  <c r="R401" i="28"/>
  <c r="K401" i="28"/>
  <c r="G401" i="28"/>
  <c r="H401" i="28" s="1"/>
  <c r="F401" i="28"/>
  <c r="I401" i="28" s="1"/>
  <c r="D401" i="28"/>
  <c r="AA400" i="28"/>
  <c r="Z400" i="28"/>
  <c r="R400" i="28"/>
  <c r="K400" i="28"/>
  <c r="G400" i="28"/>
  <c r="H400" i="28" s="1"/>
  <c r="F400" i="28"/>
  <c r="I400" i="28" s="1"/>
  <c r="D400" i="28"/>
  <c r="AA399" i="28"/>
  <c r="Z399" i="28"/>
  <c r="R399" i="28"/>
  <c r="K399" i="28"/>
  <c r="G399" i="28"/>
  <c r="H399" i="28" s="1"/>
  <c r="F399" i="28"/>
  <c r="I399" i="28" s="1"/>
  <c r="D399" i="28"/>
  <c r="AA398" i="28"/>
  <c r="Z398" i="28"/>
  <c r="R398" i="28"/>
  <c r="K398" i="28"/>
  <c r="G398" i="28"/>
  <c r="H398" i="28" s="1"/>
  <c r="F398" i="28"/>
  <c r="I398" i="28" s="1"/>
  <c r="D398" i="28"/>
  <c r="AA397" i="28"/>
  <c r="Z397" i="28"/>
  <c r="R397" i="28"/>
  <c r="K397" i="28"/>
  <c r="G397" i="28"/>
  <c r="H397" i="28" s="1"/>
  <c r="F397" i="28"/>
  <c r="I397" i="28" s="1"/>
  <c r="D397" i="28"/>
  <c r="AA396" i="28"/>
  <c r="Z396" i="28"/>
  <c r="R396" i="28"/>
  <c r="K396" i="28"/>
  <c r="G396" i="28"/>
  <c r="H396" i="28" s="1"/>
  <c r="F396" i="28"/>
  <c r="I396" i="28" s="1"/>
  <c r="D396" i="28"/>
  <c r="AA395" i="28"/>
  <c r="Z395" i="28"/>
  <c r="R395" i="28"/>
  <c r="K395" i="28"/>
  <c r="G395" i="28"/>
  <c r="H395" i="28" s="1"/>
  <c r="F395" i="28"/>
  <c r="I395" i="28" s="1"/>
  <c r="D395" i="28"/>
  <c r="AA394" i="28"/>
  <c r="Z394" i="28"/>
  <c r="R394" i="28"/>
  <c r="K394" i="28"/>
  <c r="G394" i="28"/>
  <c r="H394" i="28" s="1"/>
  <c r="F394" i="28"/>
  <c r="I394" i="28" s="1"/>
  <c r="D394" i="28"/>
  <c r="AA393" i="28"/>
  <c r="Z393" i="28"/>
  <c r="R393" i="28"/>
  <c r="K393" i="28"/>
  <c r="G393" i="28"/>
  <c r="H393" i="28" s="1"/>
  <c r="F393" i="28"/>
  <c r="I393" i="28" s="1"/>
  <c r="D393" i="28"/>
  <c r="AA392" i="28"/>
  <c r="Z392" i="28"/>
  <c r="R392" i="28"/>
  <c r="K392" i="28"/>
  <c r="G392" i="28"/>
  <c r="H392" i="28" s="1"/>
  <c r="F392" i="28"/>
  <c r="I392" i="28" s="1"/>
  <c r="D392" i="28"/>
  <c r="AA391" i="28"/>
  <c r="Z391" i="28"/>
  <c r="R391" i="28"/>
  <c r="K391" i="28"/>
  <c r="G391" i="28"/>
  <c r="H391" i="28" s="1"/>
  <c r="F391" i="28"/>
  <c r="I391" i="28" s="1"/>
  <c r="D391" i="28"/>
  <c r="AA390" i="28"/>
  <c r="Z390" i="28"/>
  <c r="R390" i="28"/>
  <c r="K390" i="28"/>
  <c r="G390" i="28"/>
  <c r="H390" i="28" s="1"/>
  <c r="F390" i="28"/>
  <c r="I390" i="28" s="1"/>
  <c r="D390" i="28"/>
  <c r="AA389" i="28"/>
  <c r="Z389" i="28"/>
  <c r="R389" i="28"/>
  <c r="K389" i="28"/>
  <c r="G389" i="28"/>
  <c r="H389" i="28" s="1"/>
  <c r="F389" i="28"/>
  <c r="I389" i="28" s="1"/>
  <c r="D389" i="28"/>
  <c r="AA388" i="28"/>
  <c r="Z388" i="28"/>
  <c r="R388" i="28"/>
  <c r="K388" i="28"/>
  <c r="G388" i="28"/>
  <c r="H388" i="28" s="1"/>
  <c r="F388" i="28"/>
  <c r="I388" i="28" s="1"/>
  <c r="D388" i="28"/>
  <c r="AA387" i="28"/>
  <c r="Z387" i="28"/>
  <c r="R387" i="28"/>
  <c r="K387" i="28"/>
  <c r="G387" i="28"/>
  <c r="H387" i="28" s="1"/>
  <c r="F387" i="28"/>
  <c r="I387" i="28" s="1"/>
  <c r="D387" i="28"/>
  <c r="AA386" i="28"/>
  <c r="Z386" i="28"/>
  <c r="R386" i="28"/>
  <c r="K386" i="28"/>
  <c r="G386" i="28"/>
  <c r="H386" i="28" s="1"/>
  <c r="F386" i="28"/>
  <c r="I386" i="28" s="1"/>
  <c r="D386" i="28"/>
  <c r="AA385" i="28"/>
  <c r="Z385" i="28"/>
  <c r="R385" i="28"/>
  <c r="K385" i="28"/>
  <c r="G385" i="28"/>
  <c r="H385" i="28" s="1"/>
  <c r="F385" i="28"/>
  <c r="I385" i="28" s="1"/>
  <c r="D385" i="28"/>
  <c r="AA384" i="28"/>
  <c r="Z384" i="28"/>
  <c r="R384" i="28"/>
  <c r="K384" i="28"/>
  <c r="G384" i="28"/>
  <c r="H384" i="28" s="1"/>
  <c r="F384" i="28"/>
  <c r="I384" i="28" s="1"/>
  <c r="D384" i="28"/>
  <c r="AA383" i="28"/>
  <c r="Z383" i="28"/>
  <c r="R383" i="28"/>
  <c r="K383" i="28"/>
  <c r="G383" i="28"/>
  <c r="H383" i="28" s="1"/>
  <c r="F383" i="28"/>
  <c r="I383" i="28" s="1"/>
  <c r="D383" i="28"/>
  <c r="AA382" i="28"/>
  <c r="Z382" i="28"/>
  <c r="R382" i="28"/>
  <c r="K382" i="28"/>
  <c r="G382" i="28"/>
  <c r="H382" i="28" s="1"/>
  <c r="F382" i="28"/>
  <c r="I382" i="28" s="1"/>
  <c r="D382" i="28"/>
  <c r="AA381" i="28"/>
  <c r="Z381" i="28"/>
  <c r="R381" i="28"/>
  <c r="K381" i="28"/>
  <c r="G381" i="28"/>
  <c r="H381" i="28" s="1"/>
  <c r="F381" i="28"/>
  <c r="I381" i="28" s="1"/>
  <c r="D381" i="28"/>
  <c r="AA380" i="28"/>
  <c r="Z380" i="28"/>
  <c r="R380" i="28"/>
  <c r="K380" i="28"/>
  <c r="G380" i="28"/>
  <c r="H380" i="28" s="1"/>
  <c r="F380" i="28"/>
  <c r="I380" i="28" s="1"/>
  <c r="D380" i="28"/>
  <c r="AA379" i="28"/>
  <c r="Z379" i="28"/>
  <c r="R379" i="28"/>
  <c r="K379" i="28"/>
  <c r="G379" i="28"/>
  <c r="H379" i="28" s="1"/>
  <c r="F379" i="28"/>
  <c r="I379" i="28" s="1"/>
  <c r="D379" i="28"/>
  <c r="AA378" i="28"/>
  <c r="Z378" i="28"/>
  <c r="R378" i="28"/>
  <c r="K378" i="28"/>
  <c r="G378" i="28"/>
  <c r="H378" i="28" s="1"/>
  <c r="F378" i="28"/>
  <c r="I378" i="28" s="1"/>
  <c r="D378" i="28"/>
  <c r="AA377" i="28"/>
  <c r="Z377" i="28"/>
  <c r="R377" i="28"/>
  <c r="K377" i="28"/>
  <c r="G377" i="28"/>
  <c r="H377" i="28" s="1"/>
  <c r="F377" i="28"/>
  <c r="I377" i="28" s="1"/>
  <c r="D377" i="28"/>
  <c r="AA376" i="28"/>
  <c r="Z376" i="28"/>
  <c r="R376" i="28"/>
  <c r="K376" i="28"/>
  <c r="G376" i="28"/>
  <c r="H376" i="28" s="1"/>
  <c r="F376" i="28"/>
  <c r="I376" i="28" s="1"/>
  <c r="D376" i="28"/>
  <c r="AA375" i="28"/>
  <c r="Z375" i="28"/>
  <c r="R375" i="28"/>
  <c r="K375" i="28"/>
  <c r="G375" i="28"/>
  <c r="H375" i="28" s="1"/>
  <c r="F375" i="28"/>
  <c r="I375" i="28" s="1"/>
  <c r="D375" i="28"/>
  <c r="AA374" i="28"/>
  <c r="Z374" i="28"/>
  <c r="R374" i="28"/>
  <c r="K374" i="28"/>
  <c r="G374" i="28"/>
  <c r="H374" i="28" s="1"/>
  <c r="F374" i="28"/>
  <c r="I374" i="28" s="1"/>
  <c r="D374" i="28"/>
  <c r="AA373" i="28"/>
  <c r="Z373" i="28"/>
  <c r="R373" i="28"/>
  <c r="K373" i="28"/>
  <c r="G373" i="28"/>
  <c r="H373" i="28" s="1"/>
  <c r="F373" i="28"/>
  <c r="I373" i="28" s="1"/>
  <c r="D373" i="28"/>
  <c r="AA372" i="28"/>
  <c r="Z372" i="28"/>
  <c r="R372" i="28"/>
  <c r="K372" i="28"/>
  <c r="G372" i="28"/>
  <c r="H372" i="28" s="1"/>
  <c r="F372" i="28"/>
  <c r="I372" i="28" s="1"/>
  <c r="D372" i="28"/>
  <c r="AA371" i="28"/>
  <c r="Z371" i="28"/>
  <c r="R371" i="28"/>
  <c r="K371" i="28"/>
  <c r="G371" i="28"/>
  <c r="H371" i="28" s="1"/>
  <c r="F371" i="28"/>
  <c r="I371" i="28" s="1"/>
  <c r="D371" i="28"/>
  <c r="AA370" i="28"/>
  <c r="Z370" i="28"/>
  <c r="R370" i="28"/>
  <c r="K370" i="28"/>
  <c r="G370" i="28"/>
  <c r="H370" i="28" s="1"/>
  <c r="F370" i="28"/>
  <c r="I370" i="28" s="1"/>
  <c r="D370" i="28"/>
  <c r="AA369" i="28"/>
  <c r="Z369" i="28"/>
  <c r="R369" i="28"/>
  <c r="K369" i="28"/>
  <c r="G369" i="28"/>
  <c r="H369" i="28" s="1"/>
  <c r="F369" i="28"/>
  <c r="I369" i="28" s="1"/>
  <c r="D369" i="28"/>
  <c r="AA368" i="28"/>
  <c r="Z368" i="28"/>
  <c r="R368" i="28"/>
  <c r="K368" i="28"/>
  <c r="G368" i="28"/>
  <c r="H368" i="28" s="1"/>
  <c r="F368" i="28"/>
  <c r="I368" i="28" s="1"/>
  <c r="D368" i="28"/>
  <c r="AA367" i="28"/>
  <c r="Z367" i="28"/>
  <c r="R367" i="28"/>
  <c r="K367" i="28"/>
  <c r="G367" i="28"/>
  <c r="H367" i="28" s="1"/>
  <c r="F367" i="28"/>
  <c r="I367" i="28" s="1"/>
  <c r="D367" i="28"/>
  <c r="AA366" i="28"/>
  <c r="Z366" i="28"/>
  <c r="R366" i="28"/>
  <c r="K366" i="28"/>
  <c r="G366" i="28"/>
  <c r="H366" i="28" s="1"/>
  <c r="F366" i="28"/>
  <c r="I366" i="28" s="1"/>
  <c r="D366" i="28"/>
  <c r="AA365" i="28"/>
  <c r="Z365" i="28"/>
  <c r="R365" i="28"/>
  <c r="K365" i="28"/>
  <c r="G365" i="28"/>
  <c r="H365" i="28" s="1"/>
  <c r="F365" i="28"/>
  <c r="I365" i="28" s="1"/>
  <c r="D365" i="28"/>
  <c r="AA364" i="28"/>
  <c r="Z364" i="28"/>
  <c r="R364" i="28"/>
  <c r="K364" i="28"/>
  <c r="G364" i="28"/>
  <c r="H364" i="28" s="1"/>
  <c r="F364" i="28"/>
  <c r="I364" i="28" s="1"/>
  <c r="D364" i="28"/>
  <c r="AA363" i="28"/>
  <c r="Z363" i="28"/>
  <c r="R363" i="28"/>
  <c r="K363" i="28"/>
  <c r="G363" i="28"/>
  <c r="H363" i="28" s="1"/>
  <c r="F363" i="28"/>
  <c r="I363" i="28" s="1"/>
  <c r="D363" i="28"/>
  <c r="AA362" i="28"/>
  <c r="Z362" i="28"/>
  <c r="R362" i="28"/>
  <c r="K362" i="28"/>
  <c r="G362" i="28"/>
  <c r="H362" i="28" s="1"/>
  <c r="F362" i="28"/>
  <c r="I362" i="28" s="1"/>
  <c r="D362" i="28"/>
  <c r="AA361" i="28"/>
  <c r="Z361" i="28"/>
  <c r="R361" i="28"/>
  <c r="K361" i="28"/>
  <c r="G361" i="28"/>
  <c r="H361" i="28" s="1"/>
  <c r="F361" i="28"/>
  <c r="I361" i="28" s="1"/>
  <c r="D361" i="28"/>
  <c r="AA360" i="28"/>
  <c r="Z360" i="28"/>
  <c r="R360" i="28"/>
  <c r="K360" i="28"/>
  <c r="G360" i="28"/>
  <c r="H360" i="28" s="1"/>
  <c r="F360" i="28"/>
  <c r="I360" i="28" s="1"/>
  <c r="D360" i="28"/>
  <c r="AA359" i="28"/>
  <c r="Z359" i="28"/>
  <c r="R359" i="28"/>
  <c r="K359" i="28"/>
  <c r="G359" i="28"/>
  <c r="H359" i="28" s="1"/>
  <c r="F359" i="28"/>
  <c r="I359" i="28" s="1"/>
  <c r="D359" i="28"/>
  <c r="AA358" i="28"/>
  <c r="Z358" i="28"/>
  <c r="R358" i="28"/>
  <c r="K358" i="28"/>
  <c r="G358" i="28"/>
  <c r="H358" i="28" s="1"/>
  <c r="F358" i="28"/>
  <c r="I358" i="28" s="1"/>
  <c r="D358" i="28"/>
  <c r="AA357" i="28"/>
  <c r="Z357" i="28"/>
  <c r="R357" i="28"/>
  <c r="K357" i="28"/>
  <c r="G357" i="28"/>
  <c r="H357" i="28" s="1"/>
  <c r="F357" i="28"/>
  <c r="I357" i="28" s="1"/>
  <c r="D357" i="28"/>
  <c r="AA356" i="28"/>
  <c r="Z356" i="28"/>
  <c r="R356" i="28"/>
  <c r="K356" i="28"/>
  <c r="G356" i="28"/>
  <c r="H356" i="28" s="1"/>
  <c r="F356" i="28"/>
  <c r="I356" i="28" s="1"/>
  <c r="D356" i="28"/>
  <c r="AA355" i="28"/>
  <c r="Z355" i="28"/>
  <c r="R355" i="28"/>
  <c r="K355" i="28"/>
  <c r="G355" i="28"/>
  <c r="H355" i="28" s="1"/>
  <c r="F355" i="28"/>
  <c r="I355" i="28" s="1"/>
  <c r="D355" i="28"/>
  <c r="AA354" i="28"/>
  <c r="Z354" i="28"/>
  <c r="R354" i="28"/>
  <c r="K354" i="28"/>
  <c r="G354" i="28"/>
  <c r="H354" i="28" s="1"/>
  <c r="F354" i="28"/>
  <c r="I354" i="28" s="1"/>
  <c r="D354" i="28"/>
  <c r="AA353" i="28"/>
  <c r="Z353" i="28"/>
  <c r="R353" i="28"/>
  <c r="K353" i="28"/>
  <c r="G353" i="28"/>
  <c r="H353" i="28" s="1"/>
  <c r="F353" i="28"/>
  <c r="I353" i="28" s="1"/>
  <c r="D353" i="28"/>
  <c r="AA352" i="28"/>
  <c r="Z352" i="28"/>
  <c r="R352" i="28"/>
  <c r="K352" i="28"/>
  <c r="G352" i="28"/>
  <c r="H352" i="28" s="1"/>
  <c r="F352" i="28"/>
  <c r="I352" i="28" s="1"/>
  <c r="D352" i="28"/>
  <c r="AA351" i="28"/>
  <c r="Z351" i="28"/>
  <c r="R351" i="28"/>
  <c r="K351" i="28"/>
  <c r="G351" i="28"/>
  <c r="H351" i="28" s="1"/>
  <c r="F351" i="28"/>
  <c r="I351" i="28" s="1"/>
  <c r="D351" i="28"/>
  <c r="AA350" i="28"/>
  <c r="Z350" i="28"/>
  <c r="R350" i="28"/>
  <c r="K350" i="28"/>
  <c r="G350" i="28"/>
  <c r="H350" i="28" s="1"/>
  <c r="F350" i="28"/>
  <c r="I350" i="28" s="1"/>
  <c r="D350" i="28"/>
  <c r="AA349" i="28"/>
  <c r="Z349" i="28"/>
  <c r="R349" i="28"/>
  <c r="K349" i="28"/>
  <c r="G349" i="28"/>
  <c r="H349" i="28" s="1"/>
  <c r="F349" i="28"/>
  <c r="I349" i="28" s="1"/>
  <c r="D349" i="28"/>
  <c r="AA348" i="28"/>
  <c r="Z348" i="28"/>
  <c r="R348" i="28"/>
  <c r="K348" i="28"/>
  <c r="G348" i="28"/>
  <c r="H348" i="28" s="1"/>
  <c r="F348" i="28"/>
  <c r="I348" i="28" s="1"/>
  <c r="D348" i="28"/>
  <c r="AA347" i="28"/>
  <c r="Z347" i="28"/>
  <c r="R347" i="28"/>
  <c r="K347" i="28"/>
  <c r="G347" i="28"/>
  <c r="H347" i="28" s="1"/>
  <c r="F347" i="28"/>
  <c r="I347" i="28" s="1"/>
  <c r="D347" i="28"/>
  <c r="AA346" i="28"/>
  <c r="Z346" i="28"/>
  <c r="R346" i="28"/>
  <c r="K346" i="28"/>
  <c r="G346" i="28"/>
  <c r="H346" i="28" s="1"/>
  <c r="F346" i="28"/>
  <c r="I346" i="28" s="1"/>
  <c r="D346" i="28"/>
  <c r="AA345" i="28"/>
  <c r="Z345" i="28"/>
  <c r="R345" i="28"/>
  <c r="K345" i="28"/>
  <c r="G345" i="28"/>
  <c r="H345" i="28" s="1"/>
  <c r="F345" i="28"/>
  <c r="I345" i="28" s="1"/>
  <c r="D345" i="28"/>
  <c r="AA344" i="28"/>
  <c r="Z344" i="28"/>
  <c r="R344" i="28"/>
  <c r="K344" i="28"/>
  <c r="G344" i="28"/>
  <c r="H344" i="28" s="1"/>
  <c r="F344" i="28"/>
  <c r="I344" i="28" s="1"/>
  <c r="D344" i="28"/>
  <c r="AA343" i="28"/>
  <c r="Z343" i="28"/>
  <c r="R343" i="28"/>
  <c r="K343" i="28"/>
  <c r="G343" i="28"/>
  <c r="H343" i="28" s="1"/>
  <c r="F343" i="28"/>
  <c r="I343" i="28" s="1"/>
  <c r="D343" i="28"/>
  <c r="AA342" i="28"/>
  <c r="Z342" i="28"/>
  <c r="R342" i="28"/>
  <c r="K342" i="28"/>
  <c r="G342" i="28"/>
  <c r="H342" i="28" s="1"/>
  <c r="F342" i="28"/>
  <c r="I342" i="28" s="1"/>
  <c r="D342" i="28"/>
  <c r="AA341" i="28"/>
  <c r="Z341" i="28"/>
  <c r="R341" i="28"/>
  <c r="K341" i="28"/>
  <c r="G341" i="28"/>
  <c r="H341" i="28" s="1"/>
  <c r="F341" i="28"/>
  <c r="I341" i="28" s="1"/>
  <c r="D341" i="28"/>
  <c r="AA340" i="28"/>
  <c r="Z340" i="28"/>
  <c r="R340" i="28"/>
  <c r="K340" i="28"/>
  <c r="G340" i="28"/>
  <c r="H340" i="28" s="1"/>
  <c r="F340" i="28"/>
  <c r="I340" i="28" s="1"/>
  <c r="D340" i="28"/>
  <c r="AA339" i="28"/>
  <c r="Z339" i="28"/>
  <c r="R339" i="28"/>
  <c r="K339" i="28"/>
  <c r="G339" i="28"/>
  <c r="H339" i="28" s="1"/>
  <c r="F339" i="28"/>
  <c r="I339" i="28" s="1"/>
  <c r="D339" i="28"/>
  <c r="AA338" i="28"/>
  <c r="Z338" i="28"/>
  <c r="R338" i="28"/>
  <c r="K338" i="28"/>
  <c r="G338" i="28"/>
  <c r="H338" i="28" s="1"/>
  <c r="F338" i="28"/>
  <c r="I338" i="28" s="1"/>
  <c r="D338" i="28"/>
  <c r="AA337" i="28"/>
  <c r="Z337" i="28"/>
  <c r="R337" i="28"/>
  <c r="K337" i="28"/>
  <c r="G337" i="28"/>
  <c r="H337" i="28" s="1"/>
  <c r="F337" i="28"/>
  <c r="I337" i="28" s="1"/>
  <c r="D337" i="28"/>
  <c r="AA336" i="28"/>
  <c r="Z336" i="28"/>
  <c r="R336" i="28"/>
  <c r="K336" i="28"/>
  <c r="G336" i="28"/>
  <c r="H336" i="28" s="1"/>
  <c r="F336" i="28"/>
  <c r="I336" i="28" s="1"/>
  <c r="D336" i="28"/>
  <c r="AA335" i="28"/>
  <c r="Z335" i="28"/>
  <c r="R335" i="28"/>
  <c r="K335" i="28"/>
  <c r="G335" i="28"/>
  <c r="H335" i="28" s="1"/>
  <c r="F335" i="28"/>
  <c r="I335" i="28" s="1"/>
  <c r="D335" i="28"/>
  <c r="AA334" i="28"/>
  <c r="Z334" i="28"/>
  <c r="R334" i="28"/>
  <c r="K334" i="28"/>
  <c r="G334" i="28"/>
  <c r="H334" i="28" s="1"/>
  <c r="F334" i="28"/>
  <c r="I334" i="28" s="1"/>
  <c r="D334" i="28"/>
  <c r="AA333" i="28"/>
  <c r="Z333" i="28"/>
  <c r="R333" i="28"/>
  <c r="K333" i="28"/>
  <c r="G333" i="28"/>
  <c r="H333" i="28" s="1"/>
  <c r="F333" i="28"/>
  <c r="I333" i="28" s="1"/>
  <c r="D333" i="28"/>
  <c r="AA332" i="28"/>
  <c r="Z332" i="28"/>
  <c r="R332" i="28"/>
  <c r="K332" i="28"/>
  <c r="G332" i="28"/>
  <c r="H332" i="28" s="1"/>
  <c r="F332" i="28"/>
  <c r="I332" i="28" s="1"/>
  <c r="D332" i="28"/>
  <c r="AA331" i="28"/>
  <c r="Z331" i="28"/>
  <c r="R331" i="28"/>
  <c r="K331" i="28"/>
  <c r="G331" i="28"/>
  <c r="H331" i="28" s="1"/>
  <c r="F331" i="28"/>
  <c r="I331" i="28" s="1"/>
  <c r="D331" i="28"/>
  <c r="AA330" i="28"/>
  <c r="Z330" i="28"/>
  <c r="R330" i="28"/>
  <c r="K330" i="28"/>
  <c r="G330" i="28"/>
  <c r="H330" i="28" s="1"/>
  <c r="F330" i="28"/>
  <c r="I330" i="28" s="1"/>
  <c r="D330" i="28"/>
  <c r="AA329" i="28"/>
  <c r="Z329" i="28"/>
  <c r="R329" i="28"/>
  <c r="K329" i="28"/>
  <c r="G329" i="28"/>
  <c r="H329" i="28" s="1"/>
  <c r="F329" i="28"/>
  <c r="I329" i="28" s="1"/>
  <c r="D329" i="28"/>
  <c r="AA328" i="28"/>
  <c r="Z328" i="28"/>
  <c r="R328" i="28"/>
  <c r="K328" i="28"/>
  <c r="G328" i="28"/>
  <c r="H328" i="28" s="1"/>
  <c r="F328" i="28"/>
  <c r="I328" i="28" s="1"/>
  <c r="D328" i="28"/>
  <c r="AA327" i="28"/>
  <c r="Z327" i="28"/>
  <c r="R327" i="28"/>
  <c r="K327" i="28"/>
  <c r="G327" i="28"/>
  <c r="H327" i="28" s="1"/>
  <c r="F327" i="28"/>
  <c r="I327" i="28" s="1"/>
  <c r="D327" i="28"/>
  <c r="AA326" i="28"/>
  <c r="Z326" i="28"/>
  <c r="R326" i="28"/>
  <c r="K326" i="28"/>
  <c r="G326" i="28"/>
  <c r="H326" i="28" s="1"/>
  <c r="F326" i="28"/>
  <c r="I326" i="28" s="1"/>
  <c r="D326" i="28"/>
  <c r="AA325" i="28"/>
  <c r="Z325" i="28"/>
  <c r="R325" i="28"/>
  <c r="K325" i="28"/>
  <c r="G325" i="28"/>
  <c r="H325" i="28" s="1"/>
  <c r="F325" i="28"/>
  <c r="I325" i="28" s="1"/>
  <c r="D325" i="28"/>
  <c r="AA324" i="28"/>
  <c r="Z324" i="28"/>
  <c r="R324" i="28"/>
  <c r="K324" i="28"/>
  <c r="G324" i="28"/>
  <c r="H324" i="28" s="1"/>
  <c r="F324" i="28"/>
  <c r="I324" i="28" s="1"/>
  <c r="D324" i="28"/>
  <c r="AA323" i="28"/>
  <c r="Z323" i="28"/>
  <c r="R323" i="28"/>
  <c r="K323" i="28"/>
  <c r="G323" i="28"/>
  <c r="H323" i="28" s="1"/>
  <c r="F323" i="28"/>
  <c r="I323" i="28" s="1"/>
  <c r="D323" i="28"/>
  <c r="AA322" i="28"/>
  <c r="Z322" i="28"/>
  <c r="R322" i="28"/>
  <c r="K322" i="28"/>
  <c r="G322" i="28"/>
  <c r="H322" i="28" s="1"/>
  <c r="F322" i="28"/>
  <c r="I322" i="28" s="1"/>
  <c r="D322" i="28"/>
  <c r="AA321" i="28"/>
  <c r="Z321" i="28"/>
  <c r="R321" i="28"/>
  <c r="K321" i="28"/>
  <c r="G321" i="28"/>
  <c r="H321" i="28" s="1"/>
  <c r="F321" i="28"/>
  <c r="I321" i="28" s="1"/>
  <c r="D321" i="28"/>
  <c r="AA320" i="28"/>
  <c r="Z320" i="28"/>
  <c r="R320" i="28"/>
  <c r="K320" i="28"/>
  <c r="G320" i="28"/>
  <c r="H320" i="28" s="1"/>
  <c r="F320" i="28"/>
  <c r="I320" i="28" s="1"/>
  <c r="D320" i="28"/>
  <c r="AA319" i="28"/>
  <c r="Z319" i="28"/>
  <c r="R319" i="28"/>
  <c r="K319" i="28"/>
  <c r="G319" i="28"/>
  <c r="H319" i="28" s="1"/>
  <c r="F319" i="28"/>
  <c r="I319" i="28" s="1"/>
  <c r="D319" i="28"/>
  <c r="AA318" i="28"/>
  <c r="Z318" i="28"/>
  <c r="R318" i="28"/>
  <c r="K318" i="28"/>
  <c r="G318" i="28"/>
  <c r="H318" i="28" s="1"/>
  <c r="F318" i="28"/>
  <c r="I318" i="28" s="1"/>
  <c r="D318" i="28"/>
  <c r="AA317" i="28"/>
  <c r="Z317" i="28"/>
  <c r="R317" i="28"/>
  <c r="K317" i="28"/>
  <c r="G317" i="28"/>
  <c r="H317" i="28" s="1"/>
  <c r="F317" i="28"/>
  <c r="I317" i="28" s="1"/>
  <c r="D317" i="28"/>
  <c r="AA316" i="28"/>
  <c r="Z316" i="28"/>
  <c r="R316" i="28"/>
  <c r="K316" i="28"/>
  <c r="G316" i="28"/>
  <c r="H316" i="28" s="1"/>
  <c r="F316" i="28"/>
  <c r="I316" i="28" s="1"/>
  <c r="D316" i="28"/>
  <c r="AA315" i="28"/>
  <c r="Z315" i="28"/>
  <c r="R315" i="28"/>
  <c r="K315" i="28"/>
  <c r="G315" i="28"/>
  <c r="H315" i="28" s="1"/>
  <c r="F315" i="28"/>
  <c r="I315" i="28" s="1"/>
  <c r="D315" i="28"/>
  <c r="AA314" i="28"/>
  <c r="Z314" i="28"/>
  <c r="R314" i="28"/>
  <c r="K314" i="28"/>
  <c r="G314" i="28"/>
  <c r="H314" i="28" s="1"/>
  <c r="F314" i="28"/>
  <c r="I314" i="28" s="1"/>
  <c r="D314" i="28"/>
  <c r="AA313" i="28"/>
  <c r="Z313" i="28"/>
  <c r="R313" i="28"/>
  <c r="K313" i="28"/>
  <c r="G313" i="28"/>
  <c r="H313" i="28" s="1"/>
  <c r="F313" i="28"/>
  <c r="I313" i="28" s="1"/>
  <c r="D313" i="28"/>
  <c r="AA312" i="28"/>
  <c r="Z312" i="28"/>
  <c r="R312" i="28"/>
  <c r="K312" i="28"/>
  <c r="G312" i="28"/>
  <c r="H312" i="28" s="1"/>
  <c r="F312" i="28"/>
  <c r="I312" i="28" s="1"/>
  <c r="D312" i="28"/>
  <c r="AA311" i="28"/>
  <c r="Z311" i="28"/>
  <c r="R311" i="28"/>
  <c r="K311" i="28"/>
  <c r="G311" i="28"/>
  <c r="H311" i="28" s="1"/>
  <c r="F311" i="28"/>
  <c r="I311" i="28" s="1"/>
  <c r="D311" i="28"/>
  <c r="AA310" i="28"/>
  <c r="Z310" i="28"/>
  <c r="R310" i="28"/>
  <c r="K310" i="28"/>
  <c r="G310" i="28"/>
  <c r="H310" i="28" s="1"/>
  <c r="F310" i="28"/>
  <c r="I310" i="28" s="1"/>
  <c r="D310" i="28"/>
  <c r="AA309" i="28"/>
  <c r="Z309" i="28"/>
  <c r="R309" i="28"/>
  <c r="K309" i="28"/>
  <c r="G309" i="28"/>
  <c r="H309" i="28" s="1"/>
  <c r="F309" i="28"/>
  <c r="I309" i="28" s="1"/>
  <c r="D309" i="28"/>
  <c r="AA308" i="28"/>
  <c r="Z308" i="28"/>
  <c r="R308" i="28"/>
  <c r="K308" i="28"/>
  <c r="G308" i="28"/>
  <c r="H308" i="28" s="1"/>
  <c r="F308" i="28"/>
  <c r="I308" i="28" s="1"/>
  <c r="D308" i="28"/>
  <c r="AA307" i="28"/>
  <c r="Z307" i="28"/>
  <c r="R307" i="28"/>
  <c r="K307" i="28"/>
  <c r="G307" i="28"/>
  <c r="H307" i="28" s="1"/>
  <c r="F307" i="28"/>
  <c r="I307" i="28" s="1"/>
  <c r="D307" i="28"/>
  <c r="AA306" i="28"/>
  <c r="Z306" i="28"/>
  <c r="R306" i="28"/>
  <c r="K306" i="28"/>
  <c r="G306" i="28"/>
  <c r="H306" i="28" s="1"/>
  <c r="F306" i="28"/>
  <c r="I306" i="28" s="1"/>
  <c r="D306" i="28"/>
  <c r="AA305" i="28"/>
  <c r="Z305" i="28"/>
  <c r="R305" i="28"/>
  <c r="K305" i="28"/>
  <c r="G305" i="28"/>
  <c r="H305" i="28" s="1"/>
  <c r="F305" i="28"/>
  <c r="I305" i="28" s="1"/>
  <c r="D305" i="28"/>
  <c r="AA304" i="28"/>
  <c r="Z304" i="28"/>
  <c r="R304" i="28"/>
  <c r="K304" i="28"/>
  <c r="G304" i="28"/>
  <c r="H304" i="28" s="1"/>
  <c r="F304" i="28"/>
  <c r="I304" i="28" s="1"/>
  <c r="D304" i="28"/>
  <c r="AA303" i="28"/>
  <c r="Z303" i="28"/>
  <c r="R303" i="28"/>
  <c r="K303" i="28"/>
  <c r="G303" i="28"/>
  <c r="H303" i="28" s="1"/>
  <c r="F303" i="28"/>
  <c r="I303" i="28" s="1"/>
  <c r="D303" i="28"/>
  <c r="AA302" i="28"/>
  <c r="Z302" i="28"/>
  <c r="R302" i="28"/>
  <c r="K302" i="28"/>
  <c r="G302" i="28"/>
  <c r="H302" i="28" s="1"/>
  <c r="F302" i="28"/>
  <c r="I302" i="28" s="1"/>
  <c r="D302" i="28"/>
  <c r="AA301" i="28"/>
  <c r="Z301" i="28"/>
  <c r="R301" i="28"/>
  <c r="K301" i="28"/>
  <c r="G301" i="28"/>
  <c r="H301" i="28" s="1"/>
  <c r="F301" i="28"/>
  <c r="I301" i="28" s="1"/>
  <c r="D301" i="28"/>
  <c r="AA300" i="28"/>
  <c r="Z300" i="28"/>
  <c r="R300" i="28"/>
  <c r="K300" i="28"/>
  <c r="G300" i="28"/>
  <c r="H300" i="28" s="1"/>
  <c r="F300" i="28"/>
  <c r="I300" i="28" s="1"/>
  <c r="D300" i="28"/>
  <c r="AA299" i="28"/>
  <c r="Z299" i="28"/>
  <c r="R299" i="28"/>
  <c r="K299" i="28"/>
  <c r="G299" i="28"/>
  <c r="H299" i="28" s="1"/>
  <c r="F299" i="28"/>
  <c r="I299" i="28" s="1"/>
  <c r="D299" i="28"/>
  <c r="AA298" i="28"/>
  <c r="Z298" i="28"/>
  <c r="R298" i="28"/>
  <c r="K298" i="28"/>
  <c r="G298" i="28"/>
  <c r="H298" i="28" s="1"/>
  <c r="F298" i="28"/>
  <c r="I298" i="28" s="1"/>
  <c r="D298" i="28"/>
  <c r="AA297" i="28"/>
  <c r="Z297" i="28"/>
  <c r="R297" i="28"/>
  <c r="K297" i="28"/>
  <c r="G297" i="28"/>
  <c r="H297" i="28" s="1"/>
  <c r="F297" i="28"/>
  <c r="I297" i="28" s="1"/>
  <c r="D297" i="28"/>
  <c r="AA296" i="28"/>
  <c r="Z296" i="28"/>
  <c r="R296" i="28"/>
  <c r="K296" i="28"/>
  <c r="G296" i="28"/>
  <c r="H296" i="28" s="1"/>
  <c r="F296" i="28"/>
  <c r="I296" i="28" s="1"/>
  <c r="D296" i="28"/>
  <c r="AA295" i="28"/>
  <c r="Z295" i="28"/>
  <c r="R295" i="28"/>
  <c r="K295" i="28"/>
  <c r="G295" i="28"/>
  <c r="H295" i="28" s="1"/>
  <c r="F295" i="28"/>
  <c r="I295" i="28" s="1"/>
  <c r="D295" i="28"/>
  <c r="AA294" i="28"/>
  <c r="Z294" i="28"/>
  <c r="R294" i="28"/>
  <c r="K294" i="28"/>
  <c r="G294" i="28"/>
  <c r="H294" i="28" s="1"/>
  <c r="F294" i="28"/>
  <c r="I294" i="28" s="1"/>
  <c r="D294" i="28"/>
  <c r="AA293" i="28"/>
  <c r="Z293" i="28"/>
  <c r="R293" i="28"/>
  <c r="K293" i="28"/>
  <c r="G293" i="28"/>
  <c r="H293" i="28" s="1"/>
  <c r="F293" i="28"/>
  <c r="I293" i="28" s="1"/>
  <c r="D293" i="28"/>
  <c r="AA292" i="28"/>
  <c r="Z292" i="28"/>
  <c r="R292" i="28"/>
  <c r="K292" i="28"/>
  <c r="G292" i="28"/>
  <c r="H292" i="28" s="1"/>
  <c r="F292" i="28"/>
  <c r="I292" i="28" s="1"/>
  <c r="D292" i="28"/>
  <c r="AA291" i="28"/>
  <c r="Z291" i="28"/>
  <c r="R291" i="28"/>
  <c r="K291" i="28"/>
  <c r="G291" i="28"/>
  <c r="H291" i="28" s="1"/>
  <c r="F291" i="28"/>
  <c r="I291" i="28" s="1"/>
  <c r="D291" i="28"/>
  <c r="AA290" i="28"/>
  <c r="Z290" i="28"/>
  <c r="R290" i="28"/>
  <c r="K290" i="28"/>
  <c r="G290" i="28"/>
  <c r="H290" i="28" s="1"/>
  <c r="F290" i="28"/>
  <c r="I290" i="28" s="1"/>
  <c r="D290" i="28"/>
  <c r="AA289" i="28"/>
  <c r="Z289" i="28"/>
  <c r="R289" i="28"/>
  <c r="K289" i="28"/>
  <c r="G289" i="28"/>
  <c r="H289" i="28" s="1"/>
  <c r="F289" i="28"/>
  <c r="I289" i="28" s="1"/>
  <c r="D289" i="28"/>
  <c r="AA288" i="28"/>
  <c r="Z288" i="28"/>
  <c r="R288" i="28"/>
  <c r="K288" i="28"/>
  <c r="G288" i="28"/>
  <c r="H288" i="28" s="1"/>
  <c r="F288" i="28"/>
  <c r="I288" i="28" s="1"/>
  <c r="D288" i="28"/>
  <c r="AA287" i="28"/>
  <c r="Z287" i="28"/>
  <c r="R287" i="28"/>
  <c r="K287" i="28"/>
  <c r="G287" i="28"/>
  <c r="H287" i="28" s="1"/>
  <c r="F287" i="28"/>
  <c r="I287" i="28" s="1"/>
  <c r="D287" i="28"/>
  <c r="AA286" i="28"/>
  <c r="Z286" i="28"/>
  <c r="R286" i="28"/>
  <c r="K286" i="28"/>
  <c r="G286" i="28"/>
  <c r="H286" i="28" s="1"/>
  <c r="F286" i="28"/>
  <c r="I286" i="28" s="1"/>
  <c r="D286" i="28"/>
  <c r="AA285" i="28"/>
  <c r="Z285" i="28"/>
  <c r="R285" i="28"/>
  <c r="K285" i="28"/>
  <c r="G285" i="28"/>
  <c r="H285" i="28" s="1"/>
  <c r="F285" i="28"/>
  <c r="I285" i="28" s="1"/>
  <c r="D285" i="28"/>
  <c r="AA284" i="28"/>
  <c r="Z284" i="28"/>
  <c r="R284" i="28"/>
  <c r="K284" i="28"/>
  <c r="G284" i="28"/>
  <c r="H284" i="28" s="1"/>
  <c r="F284" i="28"/>
  <c r="I284" i="28" s="1"/>
  <c r="D284" i="28"/>
  <c r="AA283" i="28"/>
  <c r="Z283" i="28"/>
  <c r="R283" i="28"/>
  <c r="K283" i="28"/>
  <c r="G283" i="28"/>
  <c r="H283" i="28" s="1"/>
  <c r="F283" i="28"/>
  <c r="I283" i="28" s="1"/>
  <c r="D283" i="28"/>
  <c r="AA282" i="28"/>
  <c r="Z282" i="28"/>
  <c r="R282" i="28"/>
  <c r="K282" i="28"/>
  <c r="G282" i="28"/>
  <c r="H282" i="28" s="1"/>
  <c r="F282" i="28"/>
  <c r="I282" i="28" s="1"/>
  <c r="D282" i="28"/>
  <c r="AA281" i="28"/>
  <c r="Z281" i="28"/>
  <c r="R281" i="28"/>
  <c r="K281" i="28"/>
  <c r="G281" i="28"/>
  <c r="H281" i="28" s="1"/>
  <c r="F281" i="28"/>
  <c r="I281" i="28" s="1"/>
  <c r="D281" i="28"/>
  <c r="AA280" i="28"/>
  <c r="Z280" i="28"/>
  <c r="R280" i="28"/>
  <c r="K280" i="28"/>
  <c r="G280" i="28"/>
  <c r="H280" i="28" s="1"/>
  <c r="F280" i="28"/>
  <c r="I280" i="28" s="1"/>
  <c r="D280" i="28"/>
  <c r="AA279" i="28"/>
  <c r="Z279" i="28"/>
  <c r="R279" i="28"/>
  <c r="K279" i="28"/>
  <c r="G279" i="28"/>
  <c r="H279" i="28" s="1"/>
  <c r="F279" i="28"/>
  <c r="I279" i="28" s="1"/>
  <c r="D279" i="28"/>
  <c r="AA278" i="28"/>
  <c r="Z278" i="28"/>
  <c r="R278" i="28"/>
  <c r="K278" i="28"/>
  <c r="G278" i="28"/>
  <c r="H278" i="28" s="1"/>
  <c r="F278" i="28"/>
  <c r="I278" i="28" s="1"/>
  <c r="D278" i="28"/>
  <c r="AA277" i="28"/>
  <c r="Z277" i="28"/>
  <c r="R277" i="28"/>
  <c r="K277" i="28"/>
  <c r="G277" i="28"/>
  <c r="H277" i="28" s="1"/>
  <c r="F277" i="28"/>
  <c r="I277" i="28" s="1"/>
  <c r="D277" i="28"/>
  <c r="AA276" i="28"/>
  <c r="Z276" i="28"/>
  <c r="R276" i="28"/>
  <c r="K276" i="28"/>
  <c r="G276" i="28"/>
  <c r="H276" i="28" s="1"/>
  <c r="F276" i="28"/>
  <c r="I276" i="28" s="1"/>
  <c r="D276" i="28"/>
  <c r="AA275" i="28"/>
  <c r="Z275" i="28"/>
  <c r="R275" i="28"/>
  <c r="K275" i="28"/>
  <c r="G275" i="28"/>
  <c r="H275" i="28" s="1"/>
  <c r="F275" i="28"/>
  <c r="I275" i="28" s="1"/>
  <c r="D275" i="28"/>
  <c r="AA274" i="28"/>
  <c r="Z274" i="28"/>
  <c r="R274" i="28"/>
  <c r="K274" i="28"/>
  <c r="G274" i="28"/>
  <c r="H274" i="28" s="1"/>
  <c r="F274" i="28"/>
  <c r="I274" i="28" s="1"/>
  <c r="D274" i="28"/>
  <c r="AA273" i="28"/>
  <c r="Z273" i="28"/>
  <c r="R273" i="28"/>
  <c r="K273" i="28"/>
  <c r="G273" i="28"/>
  <c r="H273" i="28" s="1"/>
  <c r="F273" i="28"/>
  <c r="I273" i="28" s="1"/>
  <c r="D273" i="28"/>
  <c r="AA272" i="28"/>
  <c r="Z272" i="28"/>
  <c r="R272" i="28"/>
  <c r="K272" i="28"/>
  <c r="G272" i="28"/>
  <c r="H272" i="28" s="1"/>
  <c r="F272" i="28"/>
  <c r="I272" i="28" s="1"/>
  <c r="D272" i="28"/>
  <c r="AA271" i="28"/>
  <c r="Z271" i="28"/>
  <c r="R271" i="28"/>
  <c r="K271" i="28"/>
  <c r="G271" i="28"/>
  <c r="H271" i="28" s="1"/>
  <c r="F271" i="28"/>
  <c r="I271" i="28" s="1"/>
  <c r="D271" i="28"/>
  <c r="AA270" i="28"/>
  <c r="Z270" i="28"/>
  <c r="R270" i="28"/>
  <c r="K270" i="28"/>
  <c r="G270" i="28"/>
  <c r="H270" i="28" s="1"/>
  <c r="F270" i="28"/>
  <c r="I270" i="28" s="1"/>
  <c r="D270" i="28"/>
  <c r="AA269" i="28"/>
  <c r="Z269" i="28"/>
  <c r="R269" i="28"/>
  <c r="K269" i="28"/>
  <c r="G269" i="28"/>
  <c r="H269" i="28" s="1"/>
  <c r="F269" i="28"/>
  <c r="I269" i="28" s="1"/>
  <c r="D269" i="28"/>
  <c r="AA268" i="28"/>
  <c r="Z268" i="28"/>
  <c r="R268" i="28"/>
  <c r="K268" i="28"/>
  <c r="G268" i="28"/>
  <c r="H268" i="28" s="1"/>
  <c r="F268" i="28"/>
  <c r="I268" i="28" s="1"/>
  <c r="D268" i="28"/>
  <c r="AA267" i="28"/>
  <c r="Z267" i="28"/>
  <c r="R267" i="28"/>
  <c r="K267" i="28"/>
  <c r="G267" i="28"/>
  <c r="H267" i="28" s="1"/>
  <c r="F267" i="28"/>
  <c r="I267" i="28" s="1"/>
  <c r="D267" i="28"/>
  <c r="AA266" i="28"/>
  <c r="Z266" i="28"/>
  <c r="R266" i="28"/>
  <c r="K266" i="28"/>
  <c r="G266" i="28"/>
  <c r="H266" i="28" s="1"/>
  <c r="F266" i="28"/>
  <c r="I266" i="28" s="1"/>
  <c r="D266" i="28"/>
  <c r="AA265" i="28"/>
  <c r="Z265" i="28"/>
  <c r="R265" i="28"/>
  <c r="K265" i="28"/>
  <c r="G265" i="28"/>
  <c r="H265" i="28" s="1"/>
  <c r="F265" i="28"/>
  <c r="I265" i="28" s="1"/>
  <c r="D265" i="28"/>
  <c r="AA264" i="28"/>
  <c r="Z264" i="28"/>
  <c r="R264" i="28"/>
  <c r="K264" i="28"/>
  <c r="G264" i="28"/>
  <c r="H264" i="28" s="1"/>
  <c r="F264" i="28"/>
  <c r="I264" i="28" s="1"/>
  <c r="D264" i="28"/>
  <c r="AA263" i="28"/>
  <c r="Z263" i="28"/>
  <c r="R263" i="28"/>
  <c r="K263" i="28"/>
  <c r="G263" i="28"/>
  <c r="H263" i="28" s="1"/>
  <c r="F263" i="28"/>
  <c r="I263" i="28" s="1"/>
  <c r="D263" i="28"/>
  <c r="AA262" i="28"/>
  <c r="Z262" i="28"/>
  <c r="R262" i="28"/>
  <c r="K262" i="28"/>
  <c r="G262" i="28"/>
  <c r="H262" i="28" s="1"/>
  <c r="F262" i="28"/>
  <c r="I262" i="28" s="1"/>
  <c r="D262" i="28"/>
  <c r="AA261" i="28"/>
  <c r="Z261" i="28"/>
  <c r="R261" i="28"/>
  <c r="K261" i="28"/>
  <c r="G261" i="28"/>
  <c r="H261" i="28" s="1"/>
  <c r="F261" i="28"/>
  <c r="I261" i="28" s="1"/>
  <c r="D261" i="28"/>
  <c r="AA260" i="28"/>
  <c r="Z260" i="28"/>
  <c r="R260" i="28"/>
  <c r="K260" i="28"/>
  <c r="G260" i="28"/>
  <c r="H260" i="28" s="1"/>
  <c r="F260" i="28"/>
  <c r="I260" i="28" s="1"/>
  <c r="D260" i="28"/>
  <c r="AA259" i="28"/>
  <c r="Z259" i="28"/>
  <c r="R259" i="28"/>
  <c r="K259" i="28"/>
  <c r="G259" i="28"/>
  <c r="H259" i="28" s="1"/>
  <c r="F259" i="28"/>
  <c r="I259" i="28" s="1"/>
  <c r="D259" i="28"/>
  <c r="AA258" i="28"/>
  <c r="Z258" i="28"/>
  <c r="R258" i="28"/>
  <c r="K258" i="28"/>
  <c r="G258" i="28"/>
  <c r="H258" i="28" s="1"/>
  <c r="F258" i="28"/>
  <c r="I258" i="28" s="1"/>
  <c r="D258" i="28"/>
  <c r="AA257" i="28"/>
  <c r="Z257" i="28"/>
  <c r="R257" i="28"/>
  <c r="K257" i="28"/>
  <c r="G257" i="28"/>
  <c r="H257" i="28" s="1"/>
  <c r="F257" i="28"/>
  <c r="I257" i="28" s="1"/>
  <c r="D257" i="28"/>
  <c r="AA256" i="28"/>
  <c r="Z256" i="28"/>
  <c r="R256" i="28"/>
  <c r="K256" i="28"/>
  <c r="G256" i="28"/>
  <c r="H256" i="28" s="1"/>
  <c r="F256" i="28"/>
  <c r="I256" i="28" s="1"/>
  <c r="D256" i="28"/>
  <c r="AA255" i="28"/>
  <c r="Z255" i="28"/>
  <c r="R255" i="28"/>
  <c r="K255" i="28"/>
  <c r="G255" i="28"/>
  <c r="H255" i="28" s="1"/>
  <c r="F255" i="28"/>
  <c r="I255" i="28" s="1"/>
  <c r="D255" i="28"/>
  <c r="AA254" i="28"/>
  <c r="Z254" i="28"/>
  <c r="R254" i="28"/>
  <c r="K254" i="28"/>
  <c r="G254" i="28"/>
  <c r="H254" i="28" s="1"/>
  <c r="F254" i="28"/>
  <c r="I254" i="28" s="1"/>
  <c r="D254" i="28"/>
  <c r="AA253" i="28"/>
  <c r="Z253" i="28"/>
  <c r="R253" i="28"/>
  <c r="K253" i="28"/>
  <c r="G253" i="28"/>
  <c r="H253" i="28" s="1"/>
  <c r="F253" i="28"/>
  <c r="I253" i="28" s="1"/>
  <c r="D253" i="28"/>
  <c r="AA252" i="28"/>
  <c r="Z252" i="28"/>
  <c r="R252" i="28"/>
  <c r="K252" i="28"/>
  <c r="G252" i="28"/>
  <c r="H252" i="28" s="1"/>
  <c r="F252" i="28"/>
  <c r="I252" i="28" s="1"/>
  <c r="D252" i="28"/>
  <c r="AA251" i="28"/>
  <c r="Z251" i="28"/>
  <c r="R251" i="28"/>
  <c r="K251" i="28"/>
  <c r="G251" i="28"/>
  <c r="H251" i="28" s="1"/>
  <c r="F251" i="28"/>
  <c r="I251" i="28" s="1"/>
  <c r="D251" i="28"/>
  <c r="AA250" i="28"/>
  <c r="Z250" i="28"/>
  <c r="R250" i="28"/>
  <c r="K250" i="28"/>
  <c r="G250" i="28"/>
  <c r="H250" i="28" s="1"/>
  <c r="F250" i="28"/>
  <c r="I250" i="28" s="1"/>
  <c r="D250" i="28"/>
  <c r="AA249" i="28"/>
  <c r="Z249" i="28"/>
  <c r="R249" i="28"/>
  <c r="K249" i="28"/>
  <c r="G249" i="28"/>
  <c r="H249" i="28" s="1"/>
  <c r="F249" i="28"/>
  <c r="I249" i="28" s="1"/>
  <c r="D249" i="28"/>
  <c r="AA248" i="28"/>
  <c r="Z248" i="28"/>
  <c r="R248" i="28"/>
  <c r="K248" i="28"/>
  <c r="G248" i="28"/>
  <c r="H248" i="28" s="1"/>
  <c r="F248" i="28"/>
  <c r="I248" i="28" s="1"/>
  <c r="D248" i="28"/>
  <c r="AA247" i="28"/>
  <c r="Z247" i="28"/>
  <c r="R247" i="28"/>
  <c r="K247" i="28"/>
  <c r="G247" i="28"/>
  <c r="H247" i="28" s="1"/>
  <c r="F247" i="28"/>
  <c r="I247" i="28" s="1"/>
  <c r="D247" i="28"/>
  <c r="AA246" i="28"/>
  <c r="Z246" i="28"/>
  <c r="R246" i="28"/>
  <c r="K246" i="28"/>
  <c r="G246" i="28"/>
  <c r="H246" i="28" s="1"/>
  <c r="F246" i="28"/>
  <c r="I246" i="28" s="1"/>
  <c r="D246" i="28"/>
  <c r="AA245" i="28"/>
  <c r="Z245" i="28"/>
  <c r="R245" i="28"/>
  <c r="K245" i="28"/>
  <c r="G245" i="28"/>
  <c r="H245" i="28" s="1"/>
  <c r="F245" i="28"/>
  <c r="I245" i="28" s="1"/>
  <c r="D245" i="28"/>
  <c r="AA244" i="28"/>
  <c r="Z244" i="28"/>
  <c r="R244" i="28"/>
  <c r="K244" i="28"/>
  <c r="G244" i="28"/>
  <c r="H244" i="28" s="1"/>
  <c r="F244" i="28"/>
  <c r="I244" i="28" s="1"/>
  <c r="D244" i="28"/>
  <c r="AA243" i="28"/>
  <c r="Z243" i="28"/>
  <c r="R243" i="28"/>
  <c r="K243" i="28"/>
  <c r="G243" i="28"/>
  <c r="H243" i="28" s="1"/>
  <c r="F243" i="28"/>
  <c r="I243" i="28" s="1"/>
  <c r="D243" i="28"/>
  <c r="AA242" i="28"/>
  <c r="Z242" i="28"/>
  <c r="R242" i="28"/>
  <c r="K242" i="28"/>
  <c r="G242" i="28"/>
  <c r="H242" i="28" s="1"/>
  <c r="F242" i="28"/>
  <c r="I242" i="28" s="1"/>
  <c r="D242" i="28"/>
  <c r="AA241" i="28"/>
  <c r="Z241" i="28"/>
  <c r="R241" i="28"/>
  <c r="K241" i="28"/>
  <c r="G241" i="28"/>
  <c r="H241" i="28" s="1"/>
  <c r="F241" i="28"/>
  <c r="I241" i="28" s="1"/>
  <c r="D241" i="28"/>
  <c r="AA240" i="28"/>
  <c r="Z240" i="28"/>
  <c r="R240" i="28"/>
  <c r="K240" i="28"/>
  <c r="G240" i="28"/>
  <c r="H240" i="28" s="1"/>
  <c r="F240" i="28"/>
  <c r="I240" i="28" s="1"/>
  <c r="D240" i="28"/>
  <c r="AA239" i="28"/>
  <c r="Z239" i="28"/>
  <c r="R239" i="28"/>
  <c r="K239" i="28"/>
  <c r="G239" i="28"/>
  <c r="H239" i="28" s="1"/>
  <c r="F239" i="28"/>
  <c r="I239" i="28" s="1"/>
  <c r="D239" i="28"/>
  <c r="AA238" i="28"/>
  <c r="Z238" i="28"/>
  <c r="R238" i="28"/>
  <c r="K238" i="28"/>
  <c r="G238" i="28"/>
  <c r="H238" i="28" s="1"/>
  <c r="F238" i="28"/>
  <c r="I238" i="28" s="1"/>
  <c r="D238" i="28"/>
  <c r="AA237" i="28"/>
  <c r="Z237" i="28"/>
  <c r="R237" i="28"/>
  <c r="K237" i="28"/>
  <c r="G237" i="28"/>
  <c r="H237" i="28" s="1"/>
  <c r="F237" i="28"/>
  <c r="I237" i="28" s="1"/>
  <c r="D237" i="28"/>
  <c r="AA236" i="28"/>
  <c r="Z236" i="28"/>
  <c r="R236" i="28"/>
  <c r="K236" i="28"/>
  <c r="G236" i="28"/>
  <c r="H236" i="28" s="1"/>
  <c r="F236" i="28"/>
  <c r="I236" i="28" s="1"/>
  <c r="D236" i="28"/>
  <c r="AA235" i="28"/>
  <c r="Z235" i="28"/>
  <c r="R235" i="28"/>
  <c r="K235" i="28"/>
  <c r="G235" i="28"/>
  <c r="H235" i="28" s="1"/>
  <c r="F235" i="28"/>
  <c r="I235" i="28" s="1"/>
  <c r="D235" i="28"/>
  <c r="AA234" i="28"/>
  <c r="Z234" i="28"/>
  <c r="R234" i="28"/>
  <c r="K234" i="28"/>
  <c r="G234" i="28"/>
  <c r="H234" i="28" s="1"/>
  <c r="F234" i="28"/>
  <c r="I234" i="28" s="1"/>
  <c r="D234" i="28"/>
  <c r="AA233" i="28"/>
  <c r="Z233" i="28"/>
  <c r="R233" i="28"/>
  <c r="K233" i="28"/>
  <c r="G233" i="28"/>
  <c r="H233" i="28" s="1"/>
  <c r="F233" i="28"/>
  <c r="I233" i="28" s="1"/>
  <c r="D233" i="28"/>
  <c r="AA232" i="28"/>
  <c r="Z232" i="28"/>
  <c r="R232" i="28"/>
  <c r="K232" i="28"/>
  <c r="G232" i="28"/>
  <c r="H232" i="28" s="1"/>
  <c r="F232" i="28"/>
  <c r="I232" i="28" s="1"/>
  <c r="D232" i="28"/>
  <c r="AA231" i="28"/>
  <c r="Z231" i="28"/>
  <c r="R231" i="28"/>
  <c r="K231" i="28"/>
  <c r="G231" i="28"/>
  <c r="H231" i="28" s="1"/>
  <c r="F231" i="28"/>
  <c r="I231" i="28" s="1"/>
  <c r="D231" i="28"/>
  <c r="AA230" i="28"/>
  <c r="Z230" i="28"/>
  <c r="R230" i="28"/>
  <c r="K230" i="28"/>
  <c r="G230" i="28"/>
  <c r="H230" i="28" s="1"/>
  <c r="F230" i="28"/>
  <c r="I230" i="28" s="1"/>
  <c r="D230" i="28"/>
  <c r="AA229" i="28"/>
  <c r="Z229" i="28"/>
  <c r="R229" i="28"/>
  <c r="K229" i="28"/>
  <c r="G229" i="28"/>
  <c r="H229" i="28" s="1"/>
  <c r="F229" i="28"/>
  <c r="I229" i="28" s="1"/>
  <c r="D229" i="28"/>
  <c r="AA228" i="28"/>
  <c r="Z228" i="28"/>
  <c r="R228" i="28"/>
  <c r="K228" i="28"/>
  <c r="G228" i="28"/>
  <c r="H228" i="28" s="1"/>
  <c r="F228" i="28"/>
  <c r="I228" i="28" s="1"/>
  <c r="D228" i="28"/>
  <c r="AA227" i="28"/>
  <c r="Z227" i="28"/>
  <c r="R227" i="28"/>
  <c r="K227" i="28"/>
  <c r="G227" i="28"/>
  <c r="H227" i="28" s="1"/>
  <c r="F227" i="28"/>
  <c r="I227" i="28" s="1"/>
  <c r="D227" i="28"/>
  <c r="AA226" i="28"/>
  <c r="Z226" i="28"/>
  <c r="R226" i="28"/>
  <c r="K226" i="28"/>
  <c r="G226" i="28"/>
  <c r="H226" i="28" s="1"/>
  <c r="F226" i="28"/>
  <c r="I226" i="28" s="1"/>
  <c r="D226" i="28"/>
  <c r="AA225" i="28"/>
  <c r="Z225" i="28"/>
  <c r="R225" i="28"/>
  <c r="G225" i="28"/>
  <c r="H225" i="28" s="1"/>
  <c r="F225" i="28"/>
  <c r="I225" i="28" s="1"/>
  <c r="D225" i="28"/>
  <c r="E225" i="28" s="1"/>
  <c r="AA224" i="28"/>
  <c r="Z224" i="28"/>
  <c r="R224" i="28"/>
  <c r="K224" i="28"/>
  <c r="G224" i="28"/>
  <c r="H224" i="28" s="1"/>
  <c r="F224" i="28"/>
  <c r="I224" i="28" s="1"/>
  <c r="D224" i="28"/>
  <c r="E224" i="28" s="1"/>
  <c r="AA223" i="28"/>
  <c r="Z223" i="28"/>
  <c r="R223" i="28"/>
  <c r="K223" i="28"/>
  <c r="G223" i="28"/>
  <c r="H223" i="28" s="1"/>
  <c r="F223" i="28"/>
  <c r="I223" i="28" s="1"/>
  <c r="D223" i="28"/>
  <c r="E223" i="28" s="1"/>
  <c r="AA222" i="28"/>
  <c r="Z222" i="28"/>
  <c r="R222" i="28"/>
  <c r="K222" i="28"/>
  <c r="G222" i="28"/>
  <c r="H222" i="28" s="1"/>
  <c r="F222" i="28"/>
  <c r="I222" i="28" s="1"/>
  <c r="D222" i="28"/>
  <c r="E222" i="28" s="1"/>
  <c r="AA221" i="28"/>
  <c r="Z221" i="28"/>
  <c r="R221" i="28"/>
  <c r="K221" i="28"/>
  <c r="G221" i="28"/>
  <c r="H221" i="28" s="1"/>
  <c r="F221" i="28"/>
  <c r="I221" i="28" s="1"/>
  <c r="D221" i="28"/>
  <c r="E221" i="28" s="1"/>
  <c r="AA220" i="28"/>
  <c r="Z220" i="28"/>
  <c r="R220" i="28"/>
  <c r="K220" i="28"/>
  <c r="G220" i="28"/>
  <c r="H220" i="28" s="1"/>
  <c r="F220" i="28"/>
  <c r="I220" i="28" s="1"/>
  <c r="D220" i="28"/>
  <c r="E220" i="28" s="1"/>
  <c r="AA219" i="28"/>
  <c r="Z219" i="28"/>
  <c r="R219" i="28"/>
  <c r="K219" i="28"/>
  <c r="G219" i="28"/>
  <c r="H219" i="28" s="1"/>
  <c r="F219" i="28"/>
  <c r="I219" i="28" s="1"/>
  <c r="D219" i="28"/>
  <c r="E219" i="28" s="1"/>
  <c r="AA218" i="28"/>
  <c r="Z218" i="28"/>
  <c r="R218" i="28"/>
  <c r="K218" i="28"/>
  <c r="G218" i="28"/>
  <c r="H218" i="28" s="1"/>
  <c r="F218" i="28"/>
  <c r="I218" i="28" s="1"/>
  <c r="D218" i="28"/>
  <c r="E218" i="28" s="1"/>
  <c r="AA217" i="28"/>
  <c r="Z217" i="28"/>
  <c r="R217" i="28"/>
  <c r="K217" i="28"/>
  <c r="G217" i="28"/>
  <c r="H217" i="28" s="1"/>
  <c r="F217" i="28"/>
  <c r="I217" i="28" s="1"/>
  <c r="D217" i="28"/>
  <c r="E217" i="28" s="1"/>
  <c r="AA216" i="28"/>
  <c r="Z216" i="28"/>
  <c r="R216" i="28"/>
  <c r="K216" i="28"/>
  <c r="G216" i="28"/>
  <c r="H216" i="28" s="1"/>
  <c r="F216" i="28"/>
  <c r="I216" i="28" s="1"/>
  <c r="D216" i="28"/>
  <c r="E216" i="28" s="1"/>
  <c r="AA215" i="28"/>
  <c r="Z215" i="28"/>
  <c r="R215" i="28"/>
  <c r="K215" i="28"/>
  <c r="G215" i="28"/>
  <c r="H215" i="28" s="1"/>
  <c r="F215" i="28"/>
  <c r="I215" i="28" s="1"/>
  <c r="D215" i="28"/>
  <c r="E215" i="28" s="1"/>
  <c r="AA214" i="28"/>
  <c r="Z214" i="28"/>
  <c r="R214" i="28"/>
  <c r="K214" i="28"/>
  <c r="G214" i="28"/>
  <c r="H214" i="28" s="1"/>
  <c r="F214" i="28"/>
  <c r="I214" i="28" s="1"/>
  <c r="D214" i="28"/>
  <c r="E214" i="28" s="1"/>
  <c r="AA213" i="28"/>
  <c r="Z213" i="28"/>
  <c r="R213" i="28"/>
  <c r="K213" i="28"/>
  <c r="G213" i="28"/>
  <c r="H213" i="28" s="1"/>
  <c r="F213" i="28"/>
  <c r="I213" i="28" s="1"/>
  <c r="D213" i="28"/>
  <c r="E213" i="28" s="1"/>
  <c r="AA212" i="28"/>
  <c r="Z212" i="28"/>
  <c r="R212" i="28"/>
  <c r="K212" i="28"/>
  <c r="G212" i="28"/>
  <c r="H212" i="28" s="1"/>
  <c r="F212" i="28"/>
  <c r="I212" i="28" s="1"/>
  <c r="D212" i="28"/>
  <c r="E212" i="28" s="1"/>
  <c r="AA211" i="28"/>
  <c r="Z211" i="28"/>
  <c r="R211" i="28"/>
  <c r="K211" i="28"/>
  <c r="G211" i="28"/>
  <c r="H211" i="28" s="1"/>
  <c r="F211" i="28"/>
  <c r="I211" i="28" s="1"/>
  <c r="D211" i="28"/>
  <c r="E211" i="28" s="1"/>
  <c r="AA210" i="28"/>
  <c r="Z210" i="28"/>
  <c r="R210" i="28"/>
  <c r="K210" i="28"/>
  <c r="G210" i="28"/>
  <c r="H210" i="28" s="1"/>
  <c r="F210" i="28"/>
  <c r="I210" i="28" s="1"/>
  <c r="D210" i="28"/>
  <c r="E210" i="28" s="1"/>
  <c r="AA209" i="28"/>
  <c r="Z209" i="28"/>
  <c r="R209" i="28"/>
  <c r="K209" i="28"/>
  <c r="G209" i="28"/>
  <c r="H209" i="28" s="1"/>
  <c r="F209" i="28"/>
  <c r="I209" i="28" s="1"/>
  <c r="D209" i="28"/>
  <c r="E209" i="28" s="1"/>
  <c r="AA208" i="28"/>
  <c r="Z208" i="28"/>
  <c r="R208" i="28"/>
  <c r="K208" i="28"/>
  <c r="G208" i="28"/>
  <c r="H208" i="28" s="1"/>
  <c r="F208" i="28"/>
  <c r="I208" i="28" s="1"/>
  <c r="D208" i="28"/>
  <c r="E208" i="28" s="1"/>
  <c r="AA207" i="28"/>
  <c r="Z207" i="28"/>
  <c r="R207" i="28"/>
  <c r="K207" i="28"/>
  <c r="G207" i="28"/>
  <c r="H207" i="28" s="1"/>
  <c r="F207" i="28"/>
  <c r="I207" i="28" s="1"/>
  <c r="D207" i="28"/>
  <c r="E207" i="28" s="1"/>
  <c r="AA206" i="28"/>
  <c r="Z206" i="28"/>
  <c r="R206" i="28"/>
  <c r="K206" i="28"/>
  <c r="G206" i="28"/>
  <c r="H206" i="28" s="1"/>
  <c r="F206" i="28"/>
  <c r="I206" i="28" s="1"/>
  <c r="D206" i="28"/>
  <c r="E206" i="28" s="1"/>
  <c r="AA205" i="28"/>
  <c r="Z205" i="28"/>
  <c r="R205" i="28"/>
  <c r="K205" i="28"/>
  <c r="G205" i="28"/>
  <c r="H205" i="28" s="1"/>
  <c r="F205" i="28"/>
  <c r="I205" i="28" s="1"/>
  <c r="D205" i="28"/>
  <c r="E205" i="28" s="1"/>
  <c r="AA204" i="28"/>
  <c r="Z204" i="28"/>
  <c r="R204" i="28"/>
  <c r="K204" i="28"/>
  <c r="G204" i="28"/>
  <c r="H204" i="28" s="1"/>
  <c r="F204" i="28"/>
  <c r="I204" i="28" s="1"/>
  <c r="D204" i="28"/>
  <c r="E204" i="28" s="1"/>
  <c r="AA203" i="28"/>
  <c r="Z203" i="28"/>
  <c r="R203" i="28"/>
  <c r="K203" i="28"/>
  <c r="G203" i="28"/>
  <c r="H203" i="28" s="1"/>
  <c r="F203" i="28"/>
  <c r="I203" i="28" s="1"/>
  <c r="D203" i="28"/>
  <c r="E203" i="28" s="1"/>
  <c r="AA202" i="28"/>
  <c r="Z202" i="28"/>
  <c r="R202" i="28"/>
  <c r="K202" i="28"/>
  <c r="G202" i="28"/>
  <c r="H202" i="28" s="1"/>
  <c r="F202" i="28"/>
  <c r="I202" i="28" s="1"/>
  <c r="D202" i="28"/>
  <c r="E202" i="28" s="1"/>
  <c r="AA201" i="28"/>
  <c r="Z201" i="28"/>
  <c r="R201" i="28"/>
  <c r="K201" i="28"/>
  <c r="G201" i="28"/>
  <c r="H201" i="28" s="1"/>
  <c r="F201" i="28"/>
  <c r="I201" i="28" s="1"/>
  <c r="D201" i="28"/>
  <c r="E201" i="28" s="1"/>
  <c r="AA200" i="28"/>
  <c r="Z200" i="28"/>
  <c r="R200" i="28"/>
  <c r="K200" i="28"/>
  <c r="G200" i="28"/>
  <c r="H200" i="28" s="1"/>
  <c r="F200" i="28"/>
  <c r="I200" i="28" s="1"/>
  <c r="D200" i="28"/>
  <c r="E200" i="28" s="1"/>
  <c r="AA199" i="28"/>
  <c r="Z199" i="28"/>
  <c r="R199" i="28"/>
  <c r="K199" i="28"/>
  <c r="G199" i="28"/>
  <c r="H199" i="28" s="1"/>
  <c r="F199" i="28"/>
  <c r="I199" i="28" s="1"/>
  <c r="D199" i="28"/>
  <c r="E199" i="28" s="1"/>
  <c r="AA198" i="28"/>
  <c r="Z198" i="28"/>
  <c r="R198" i="28"/>
  <c r="K198" i="28"/>
  <c r="G198" i="28"/>
  <c r="H198" i="28" s="1"/>
  <c r="F198" i="28"/>
  <c r="I198" i="28" s="1"/>
  <c r="D198" i="28"/>
  <c r="E198" i="28" s="1"/>
  <c r="AA197" i="28"/>
  <c r="Z197" i="28"/>
  <c r="R197" i="28"/>
  <c r="K197" i="28"/>
  <c r="G197" i="28"/>
  <c r="H197" i="28" s="1"/>
  <c r="F197" i="28"/>
  <c r="I197" i="28" s="1"/>
  <c r="D197" i="28"/>
  <c r="E197" i="28" s="1"/>
  <c r="AA196" i="28"/>
  <c r="Z196" i="28"/>
  <c r="R196" i="28"/>
  <c r="K196" i="28"/>
  <c r="G196" i="28"/>
  <c r="H196" i="28" s="1"/>
  <c r="F196" i="28"/>
  <c r="I196" i="28" s="1"/>
  <c r="D196" i="28"/>
  <c r="E196" i="28" s="1"/>
  <c r="AA195" i="28"/>
  <c r="Z195" i="28"/>
  <c r="R195" i="28"/>
  <c r="K195" i="28"/>
  <c r="G195" i="28"/>
  <c r="H195" i="28" s="1"/>
  <c r="F195" i="28"/>
  <c r="I195" i="28" s="1"/>
  <c r="D195" i="28"/>
  <c r="E195" i="28" s="1"/>
  <c r="AA194" i="28"/>
  <c r="Z194" i="28"/>
  <c r="R194" i="28"/>
  <c r="K194" i="28"/>
  <c r="G194" i="28"/>
  <c r="H194" i="28" s="1"/>
  <c r="F194" i="28"/>
  <c r="I194" i="28" s="1"/>
  <c r="D194" i="28"/>
  <c r="E194" i="28" s="1"/>
  <c r="AA193" i="28"/>
  <c r="Z193" i="28"/>
  <c r="R193" i="28"/>
  <c r="K193" i="28"/>
  <c r="G193" i="28"/>
  <c r="H193" i="28" s="1"/>
  <c r="F193" i="28"/>
  <c r="I193" i="28" s="1"/>
  <c r="D193" i="28"/>
  <c r="E193" i="28" s="1"/>
  <c r="AA192" i="28"/>
  <c r="Z192" i="28"/>
  <c r="R192" i="28"/>
  <c r="K192" i="28"/>
  <c r="G192" i="28"/>
  <c r="H192" i="28" s="1"/>
  <c r="F192" i="28"/>
  <c r="I192" i="28" s="1"/>
  <c r="D192" i="28"/>
  <c r="E192" i="28" s="1"/>
  <c r="AA191" i="28"/>
  <c r="Z191" i="28"/>
  <c r="R191" i="28"/>
  <c r="K191" i="28"/>
  <c r="G191" i="28"/>
  <c r="H191" i="28" s="1"/>
  <c r="F191" i="28"/>
  <c r="I191" i="28" s="1"/>
  <c r="D191" i="28"/>
  <c r="E191" i="28" s="1"/>
  <c r="AA190" i="28"/>
  <c r="Z190" i="28"/>
  <c r="R190" i="28"/>
  <c r="K190" i="28"/>
  <c r="G190" i="28"/>
  <c r="H190" i="28" s="1"/>
  <c r="F190" i="28"/>
  <c r="I190" i="28" s="1"/>
  <c r="D190" i="28"/>
  <c r="E190" i="28" s="1"/>
  <c r="AA189" i="28"/>
  <c r="Z189" i="28"/>
  <c r="R189" i="28"/>
  <c r="K189" i="28"/>
  <c r="G189" i="28"/>
  <c r="H189" i="28" s="1"/>
  <c r="F189" i="28"/>
  <c r="I189" i="28" s="1"/>
  <c r="D189" i="28"/>
  <c r="E189" i="28" s="1"/>
  <c r="AA188" i="28"/>
  <c r="Z188" i="28"/>
  <c r="R188" i="28"/>
  <c r="K188" i="28"/>
  <c r="G188" i="28"/>
  <c r="H188" i="28" s="1"/>
  <c r="F188" i="28"/>
  <c r="I188" i="28" s="1"/>
  <c r="D188" i="28"/>
  <c r="E188" i="28" s="1"/>
  <c r="AA187" i="28"/>
  <c r="Z187" i="28"/>
  <c r="R187" i="28"/>
  <c r="K187" i="28"/>
  <c r="G187" i="28"/>
  <c r="H187" i="28" s="1"/>
  <c r="F187" i="28"/>
  <c r="I187" i="28" s="1"/>
  <c r="D187" i="28"/>
  <c r="E187" i="28" s="1"/>
  <c r="AA186" i="28"/>
  <c r="Z186" i="28"/>
  <c r="R186" i="28"/>
  <c r="K186" i="28"/>
  <c r="G186" i="28"/>
  <c r="H186" i="28" s="1"/>
  <c r="F186" i="28"/>
  <c r="I186" i="28" s="1"/>
  <c r="D186" i="28"/>
  <c r="E186" i="28" s="1"/>
  <c r="AA185" i="28"/>
  <c r="Z185" i="28"/>
  <c r="R185" i="28"/>
  <c r="K185" i="28"/>
  <c r="G185" i="28"/>
  <c r="H185" i="28" s="1"/>
  <c r="F185" i="28"/>
  <c r="I185" i="28" s="1"/>
  <c r="D185" i="28"/>
  <c r="E185" i="28" s="1"/>
  <c r="AA184" i="28"/>
  <c r="Z184" i="28"/>
  <c r="R184" i="28"/>
  <c r="K184" i="28"/>
  <c r="G184" i="28"/>
  <c r="H184" i="28" s="1"/>
  <c r="F184" i="28"/>
  <c r="I184" i="28" s="1"/>
  <c r="D184" i="28"/>
  <c r="E184" i="28" s="1"/>
  <c r="AA183" i="28"/>
  <c r="Z183" i="28"/>
  <c r="R183" i="28"/>
  <c r="K183" i="28"/>
  <c r="G183" i="28"/>
  <c r="H183" i="28" s="1"/>
  <c r="F183" i="28"/>
  <c r="I183" i="28" s="1"/>
  <c r="D183" i="28"/>
  <c r="E183" i="28" s="1"/>
  <c r="AA182" i="28"/>
  <c r="Z182" i="28"/>
  <c r="R182" i="28"/>
  <c r="K182" i="28"/>
  <c r="G182" i="28"/>
  <c r="H182" i="28" s="1"/>
  <c r="F182" i="28"/>
  <c r="I182" i="28" s="1"/>
  <c r="D182" i="28"/>
  <c r="E182" i="28" s="1"/>
  <c r="AA181" i="28"/>
  <c r="Z181" i="28"/>
  <c r="R181" i="28"/>
  <c r="K181" i="28"/>
  <c r="G181" i="28"/>
  <c r="H181" i="28" s="1"/>
  <c r="F181" i="28"/>
  <c r="I181" i="28" s="1"/>
  <c r="D181" i="28"/>
  <c r="E181" i="28" s="1"/>
  <c r="AA180" i="28"/>
  <c r="Z180" i="28"/>
  <c r="R180" i="28"/>
  <c r="K180" i="28"/>
  <c r="G180" i="28"/>
  <c r="H180" i="28" s="1"/>
  <c r="F180" i="28"/>
  <c r="I180" i="28" s="1"/>
  <c r="D180" i="28"/>
  <c r="E180" i="28" s="1"/>
  <c r="AA179" i="28"/>
  <c r="Z179" i="28"/>
  <c r="R179" i="28"/>
  <c r="K179" i="28"/>
  <c r="G179" i="28"/>
  <c r="H179" i="28" s="1"/>
  <c r="F179" i="28"/>
  <c r="I179" i="28" s="1"/>
  <c r="D179" i="28"/>
  <c r="E179" i="28" s="1"/>
  <c r="AA178" i="28"/>
  <c r="Z178" i="28"/>
  <c r="R178" i="28"/>
  <c r="K178" i="28"/>
  <c r="G178" i="28"/>
  <c r="H178" i="28" s="1"/>
  <c r="F178" i="28"/>
  <c r="I178" i="28" s="1"/>
  <c r="D178" i="28"/>
  <c r="E178" i="28" s="1"/>
  <c r="AA177" i="28"/>
  <c r="Z177" i="28"/>
  <c r="R177" i="28"/>
  <c r="K177" i="28"/>
  <c r="G177" i="28"/>
  <c r="H177" i="28" s="1"/>
  <c r="F177" i="28"/>
  <c r="I177" i="28" s="1"/>
  <c r="D177" i="28"/>
  <c r="E177" i="28" s="1"/>
  <c r="AA176" i="28"/>
  <c r="Z176" i="28"/>
  <c r="R176" i="28"/>
  <c r="K176" i="28"/>
  <c r="G176" i="28"/>
  <c r="H176" i="28" s="1"/>
  <c r="F176" i="28"/>
  <c r="I176" i="28" s="1"/>
  <c r="D176" i="28"/>
  <c r="E176" i="28" s="1"/>
  <c r="AA175" i="28"/>
  <c r="Z175" i="28"/>
  <c r="R175" i="28"/>
  <c r="K175" i="28"/>
  <c r="G175" i="28"/>
  <c r="H175" i="28" s="1"/>
  <c r="F175" i="28"/>
  <c r="I175" i="28" s="1"/>
  <c r="D175" i="28"/>
  <c r="E175" i="28" s="1"/>
  <c r="AA174" i="28"/>
  <c r="Z174" i="28"/>
  <c r="R174" i="28"/>
  <c r="K174" i="28"/>
  <c r="G174" i="28"/>
  <c r="H174" i="28" s="1"/>
  <c r="F174" i="28"/>
  <c r="I174" i="28" s="1"/>
  <c r="D174" i="28"/>
  <c r="AA173" i="28"/>
  <c r="Z173" i="28"/>
  <c r="R173" i="28"/>
  <c r="K173" i="28"/>
  <c r="G173" i="28"/>
  <c r="H173" i="28" s="1"/>
  <c r="F173" i="28"/>
  <c r="I173" i="28" s="1"/>
  <c r="D173" i="28"/>
  <c r="AA172" i="28"/>
  <c r="Z172" i="28"/>
  <c r="R172" i="28"/>
  <c r="K172" i="28"/>
  <c r="G172" i="28"/>
  <c r="H172" i="28" s="1"/>
  <c r="F172" i="28"/>
  <c r="I172" i="28" s="1"/>
  <c r="D172" i="28"/>
  <c r="AA171" i="28"/>
  <c r="Z171" i="28"/>
  <c r="R171" i="28"/>
  <c r="K171" i="28"/>
  <c r="G171" i="28"/>
  <c r="H171" i="28" s="1"/>
  <c r="F171" i="28"/>
  <c r="I171" i="28" s="1"/>
  <c r="D171" i="28"/>
  <c r="AA170" i="28"/>
  <c r="Z170" i="28"/>
  <c r="R170" i="28"/>
  <c r="K170" i="28"/>
  <c r="G170" i="28"/>
  <c r="H170" i="28" s="1"/>
  <c r="F170" i="28"/>
  <c r="I170" i="28" s="1"/>
  <c r="D170" i="28"/>
  <c r="AA169" i="28"/>
  <c r="Z169" i="28"/>
  <c r="R169" i="28"/>
  <c r="K169" i="28"/>
  <c r="G169" i="28"/>
  <c r="H169" i="28" s="1"/>
  <c r="F169" i="28"/>
  <c r="I169" i="28" s="1"/>
  <c r="D169" i="28"/>
  <c r="AA168" i="28"/>
  <c r="Z168" i="28"/>
  <c r="R168" i="28"/>
  <c r="K168" i="28"/>
  <c r="G168" i="28"/>
  <c r="H168" i="28" s="1"/>
  <c r="F168" i="28"/>
  <c r="I168" i="28" s="1"/>
  <c r="D168" i="28"/>
  <c r="AA167" i="28"/>
  <c r="Z167" i="28"/>
  <c r="R167" i="28"/>
  <c r="K167" i="28"/>
  <c r="G167" i="28"/>
  <c r="H167" i="28" s="1"/>
  <c r="F167" i="28"/>
  <c r="I167" i="28" s="1"/>
  <c r="D167" i="28"/>
  <c r="AA166" i="28"/>
  <c r="Z166" i="28"/>
  <c r="R166" i="28"/>
  <c r="K166" i="28"/>
  <c r="G166" i="28"/>
  <c r="H166" i="28" s="1"/>
  <c r="F166" i="28"/>
  <c r="I166" i="28" s="1"/>
  <c r="D166" i="28"/>
  <c r="AA165" i="28"/>
  <c r="Z165" i="28"/>
  <c r="R165" i="28"/>
  <c r="K165" i="28"/>
  <c r="G165" i="28"/>
  <c r="H165" i="28" s="1"/>
  <c r="F165" i="28"/>
  <c r="I165" i="28" s="1"/>
  <c r="D165" i="28"/>
  <c r="AA164" i="28"/>
  <c r="Z164" i="28"/>
  <c r="R164" i="28"/>
  <c r="K164" i="28"/>
  <c r="G164" i="28"/>
  <c r="H164" i="28" s="1"/>
  <c r="F164" i="28"/>
  <c r="I164" i="28" s="1"/>
  <c r="D164" i="28"/>
  <c r="AA163" i="28"/>
  <c r="Z163" i="28"/>
  <c r="R163" i="28"/>
  <c r="K163" i="28"/>
  <c r="G163" i="28"/>
  <c r="H163" i="28" s="1"/>
  <c r="F163" i="28"/>
  <c r="I163" i="28" s="1"/>
  <c r="D163" i="28"/>
  <c r="AA162" i="28"/>
  <c r="Z162" i="28"/>
  <c r="R162" i="28"/>
  <c r="K162" i="28"/>
  <c r="G162" i="28"/>
  <c r="H162" i="28" s="1"/>
  <c r="F162" i="28"/>
  <c r="I162" i="28" s="1"/>
  <c r="D162" i="28"/>
  <c r="AA161" i="28"/>
  <c r="Z161" i="28"/>
  <c r="R161" i="28"/>
  <c r="K161" i="28"/>
  <c r="G161" i="28"/>
  <c r="H161" i="28" s="1"/>
  <c r="F161" i="28"/>
  <c r="I161" i="28" s="1"/>
  <c r="D161" i="28"/>
  <c r="AA160" i="28"/>
  <c r="Z160" i="28"/>
  <c r="R160" i="28"/>
  <c r="K160" i="28"/>
  <c r="G160" i="28"/>
  <c r="H160" i="28" s="1"/>
  <c r="F160" i="28"/>
  <c r="I160" i="28" s="1"/>
  <c r="D160" i="28"/>
  <c r="AA159" i="28"/>
  <c r="Z159" i="28"/>
  <c r="R159" i="28"/>
  <c r="K159" i="28"/>
  <c r="G159" i="28"/>
  <c r="H159" i="28" s="1"/>
  <c r="F159" i="28"/>
  <c r="I159" i="28" s="1"/>
  <c r="D159" i="28"/>
  <c r="AA158" i="28"/>
  <c r="Z158" i="28"/>
  <c r="R158" i="28"/>
  <c r="K158" i="28"/>
  <c r="G158" i="28"/>
  <c r="H158" i="28" s="1"/>
  <c r="F158" i="28"/>
  <c r="I158" i="28" s="1"/>
  <c r="D158" i="28"/>
  <c r="AA157" i="28"/>
  <c r="Z157" i="28"/>
  <c r="R157" i="28"/>
  <c r="K157" i="28"/>
  <c r="G157" i="28"/>
  <c r="H157" i="28" s="1"/>
  <c r="F157" i="28"/>
  <c r="I157" i="28" s="1"/>
  <c r="D157" i="28"/>
  <c r="AA156" i="28"/>
  <c r="Z156" i="28"/>
  <c r="R156" i="28"/>
  <c r="K156" i="28"/>
  <c r="G156" i="28"/>
  <c r="H156" i="28" s="1"/>
  <c r="F156" i="28"/>
  <c r="I156" i="28" s="1"/>
  <c r="D156" i="28"/>
  <c r="AA155" i="28"/>
  <c r="Z155" i="28"/>
  <c r="R155" i="28"/>
  <c r="K155" i="28"/>
  <c r="G155" i="28"/>
  <c r="H155" i="28" s="1"/>
  <c r="F155" i="28"/>
  <c r="I155" i="28" s="1"/>
  <c r="D155" i="28"/>
  <c r="AA154" i="28"/>
  <c r="Z154" i="28"/>
  <c r="R154" i="28"/>
  <c r="K154" i="28"/>
  <c r="G154" i="28"/>
  <c r="H154" i="28" s="1"/>
  <c r="F154" i="28"/>
  <c r="I154" i="28" s="1"/>
  <c r="D154" i="28"/>
  <c r="AA153" i="28"/>
  <c r="Z153" i="28"/>
  <c r="R153" i="28"/>
  <c r="K153" i="28"/>
  <c r="G153" i="28"/>
  <c r="H153" i="28" s="1"/>
  <c r="F153" i="28"/>
  <c r="I153" i="28" s="1"/>
  <c r="D153" i="28"/>
  <c r="AA152" i="28"/>
  <c r="Z152" i="28"/>
  <c r="R152" i="28"/>
  <c r="K152" i="28"/>
  <c r="G152" i="28"/>
  <c r="H152" i="28" s="1"/>
  <c r="F152" i="28"/>
  <c r="I152" i="28" s="1"/>
  <c r="D152" i="28"/>
  <c r="AA151" i="28"/>
  <c r="Z151" i="28"/>
  <c r="R151" i="28"/>
  <c r="K151" i="28"/>
  <c r="G151" i="28"/>
  <c r="H151" i="28" s="1"/>
  <c r="F151" i="28"/>
  <c r="I151" i="28" s="1"/>
  <c r="D151" i="28"/>
  <c r="AA150" i="28"/>
  <c r="Z150" i="28"/>
  <c r="R150" i="28"/>
  <c r="K150" i="28"/>
  <c r="G150" i="28"/>
  <c r="H150" i="28" s="1"/>
  <c r="F150" i="28"/>
  <c r="I150" i="28" s="1"/>
  <c r="D150" i="28"/>
  <c r="AA149" i="28"/>
  <c r="Z149" i="28"/>
  <c r="R149" i="28"/>
  <c r="K149" i="28"/>
  <c r="G149" i="28"/>
  <c r="H149" i="28" s="1"/>
  <c r="F149" i="28"/>
  <c r="I149" i="28" s="1"/>
  <c r="D149" i="28"/>
  <c r="AA148" i="28"/>
  <c r="Z148" i="28"/>
  <c r="R148" i="28"/>
  <c r="K148" i="28"/>
  <c r="G148" i="28"/>
  <c r="H148" i="28" s="1"/>
  <c r="F148" i="28"/>
  <c r="I148" i="28" s="1"/>
  <c r="D148" i="28"/>
  <c r="AA147" i="28"/>
  <c r="Z147" i="28"/>
  <c r="R147" i="28"/>
  <c r="K147" i="28"/>
  <c r="G147" i="28"/>
  <c r="H147" i="28" s="1"/>
  <c r="F147" i="28"/>
  <c r="I147" i="28" s="1"/>
  <c r="D147" i="28"/>
  <c r="AA146" i="28"/>
  <c r="Z146" i="28"/>
  <c r="R146" i="28"/>
  <c r="K146" i="28"/>
  <c r="G146" i="28"/>
  <c r="H146" i="28" s="1"/>
  <c r="F146" i="28"/>
  <c r="I146" i="28" s="1"/>
  <c r="D146" i="28"/>
  <c r="AA145" i="28"/>
  <c r="Z145" i="28"/>
  <c r="R145" i="28"/>
  <c r="K145" i="28"/>
  <c r="G145" i="28"/>
  <c r="H145" i="28" s="1"/>
  <c r="F145" i="28"/>
  <c r="I145" i="28" s="1"/>
  <c r="D145" i="28"/>
  <c r="AA144" i="28"/>
  <c r="Z144" i="28"/>
  <c r="R144" i="28"/>
  <c r="K144" i="28"/>
  <c r="G144" i="28"/>
  <c r="H144" i="28" s="1"/>
  <c r="F144" i="28"/>
  <c r="I144" i="28" s="1"/>
  <c r="D144" i="28"/>
  <c r="AA143" i="28"/>
  <c r="Z143" i="28"/>
  <c r="R143" i="28"/>
  <c r="K143" i="28"/>
  <c r="G143" i="28"/>
  <c r="H143" i="28" s="1"/>
  <c r="F143" i="28"/>
  <c r="I143" i="28" s="1"/>
  <c r="D143" i="28"/>
  <c r="AA142" i="28"/>
  <c r="Z142" i="28"/>
  <c r="R142" i="28"/>
  <c r="K142" i="28"/>
  <c r="G142" i="28"/>
  <c r="H142" i="28" s="1"/>
  <c r="F142" i="28"/>
  <c r="I142" i="28" s="1"/>
  <c r="D142" i="28"/>
  <c r="AA141" i="28"/>
  <c r="Z141" i="28"/>
  <c r="R141" i="28"/>
  <c r="K141" i="28"/>
  <c r="G141" i="28"/>
  <c r="H141" i="28" s="1"/>
  <c r="F141" i="28"/>
  <c r="I141" i="28" s="1"/>
  <c r="D141" i="28"/>
  <c r="AA140" i="28"/>
  <c r="Z140" i="28"/>
  <c r="R140" i="28"/>
  <c r="K140" i="28"/>
  <c r="G140" i="28"/>
  <c r="H140" i="28" s="1"/>
  <c r="F140" i="28"/>
  <c r="I140" i="28" s="1"/>
  <c r="D140" i="28"/>
  <c r="AA139" i="28"/>
  <c r="Z139" i="28"/>
  <c r="R139" i="28"/>
  <c r="K139" i="28"/>
  <c r="G139" i="28"/>
  <c r="H139" i="28" s="1"/>
  <c r="F139" i="28"/>
  <c r="I139" i="28" s="1"/>
  <c r="D139" i="28"/>
  <c r="AA138" i="28"/>
  <c r="Z138" i="28"/>
  <c r="R138" i="28"/>
  <c r="K138" i="28"/>
  <c r="G138" i="28"/>
  <c r="H138" i="28" s="1"/>
  <c r="F138" i="28"/>
  <c r="I138" i="28" s="1"/>
  <c r="D138" i="28"/>
  <c r="AA137" i="28"/>
  <c r="Z137" i="28"/>
  <c r="R137" i="28"/>
  <c r="K137" i="28"/>
  <c r="G137" i="28"/>
  <c r="H137" i="28" s="1"/>
  <c r="F137" i="28"/>
  <c r="I137" i="28" s="1"/>
  <c r="D137" i="28"/>
  <c r="AA136" i="28"/>
  <c r="Z136" i="28"/>
  <c r="R136" i="28"/>
  <c r="K136" i="28"/>
  <c r="G136" i="28"/>
  <c r="H136" i="28" s="1"/>
  <c r="F136" i="28"/>
  <c r="I136" i="28" s="1"/>
  <c r="D136" i="28"/>
  <c r="AA135" i="28"/>
  <c r="Z135" i="28"/>
  <c r="R135" i="28"/>
  <c r="K135" i="28"/>
  <c r="G135" i="28"/>
  <c r="H135" i="28" s="1"/>
  <c r="F135" i="28"/>
  <c r="I135" i="28" s="1"/>
  <c r="D135" i="28"/>
  <c r="AA134" i="28"/>
  <c r="Z134" i="28"/>
  <c r="R134" i="28"/>
  <c r="K134" i="28"/>
  <c r="G134" i="28"/>
  <c r="H134" i="28" s="1"/>
  <c r="F134" i="28"/>
  <c r="I134" i="28" s="1"/>
  <c r="D134" i="28"/>
  <c r="AA133" i="28"/>
  <c r="Z133" i="28"/>
  <c r="R133" i="28"/>
  <c r="K133" i="28"/>
  <c r="G133" i="28"/>
  <c r="H133" i="28" s="1"/>
  <c r="F133" i="28"/>
  <c r="I133" i="28" s="1"/>
  <c r="D133" i="28"/>
  <c r="AA132" i="28"/>
  <c r="Z132" i="28"/>
  <c r="R132" i="28"/>
  <c r="K132" i="28"/>
  <c r="G132" i="28"/>
  <c r="H132" i="28" s="1"/>
  <c r="F132" i="28"/>
  <c r="I132" i="28" s="1"/>
  <c r="D132" i="28"/>
  <c r="AA131" i="28"/>
  <c r="Z131" i="28"/>
  <c r="R131" i="28"/>
  <c r="K131" i="28"/>
  <c r="G131" i="28"/>
  <c r="H131" i="28" s="1"/>
  <c r="F131" i="28"/>
  <c r="I131" i="28" s="1"/>
  <c r="D131" i="28"/>
  <c r="AA130" i="28"/>
  <c r="Z130" i="28"/>
  <c r="R130" i="28"/>
  <c r="K130" i="28"/>
  <c r="G130" i="28"/>
  <c r="H130" i="28" s="1"/>
  <c r="F130" i="28"/>
  <c r="I130" i="28" s="1"/>
  <c r="D130" i="28"/>
  <c r="AA129" i="28"/>
  <c r="Z129" i="28"/>
  <c r="R129" i="28"/>
  <c r="K129" i="28"/>
  <c r="G129" i="28"/>
  <c r="H129" i="28" s="1"/>
  <c r="F129" i="28"/>
  <c r="I129" i="28" s="1"/>
  <c r="D129" i="28"/>
  <c r="AA128" i="28"/>
  <c r="Z128" i="28"/>
  <c r="R128" i="28"/>
  <c r="K128" i="28"/>
  <c r="G128" i="28"/>
  <c r="H128" i="28" s="1"/>
  <c r="F128" i="28"/>
  <c r="I128" i="28" s="1"/>
  <c r="D128" i="28"/>
  <c r="AA127" i="28"/>
  <c r="Z127" i="28"/>
  <c r="R127" i="28"/>
  <c r="K127" i="28"/>
  <c r="G127" i="28"/>
  <c r="H127" i="28" s="1"/>
  <c r="F127" i="28"/>
  <c r="I127" i="28" s="1"/>
  <c r="D127" i="28"/>
  <c r="AA126" i="28"/>
  <c r="Z126" i="28"/>
  <c r="R126" i="28"/>
  <c r="K126" i="28"/>
  <c r="G126" i="28"/>
  <c r="H126" i="28" s="1"/>
  <c r="F126" i="28"/>
  <c r="I126" i="28" s="1"/>
  <c r="D126" i="28"/>
  <c r="AA125" i="28"/>
  <c r="Z125" i="28"/>
  <c r="R125" i="28"/>
  <c r="K125" i="28"/>
  <c r="G125" i="28"/>
  <c r="H125" i="28" s="1"/>
  <c r="F125" i="28"/>
  <c r="I125" i="28" s="1"/>
  <c r="D125" i="28"/>
  <c r="AA124" i="28"/>
  <c r="Z124" i="28"/>
  <c r="R124" i="28"/>
  <c r="K124" i="28"/>
  <c r="G124" i="28"/>
  <c r="H124" i="28" s="1"/>
  <c r="F124" i="28"/>
  <c r="I124" i="28" s="1"/>
  <c r="D124" i="28"/>
  <c r="AA123" i="28"/>
  <c r="Z123" i="28"/>
  <c r="R123" i="28"/>
  <c r="K123" i="28"/>
  <c r="G123" i="28"/>
  <c r="H123" i="28" s="1"/>
  <c r="F123" i="28"/>
  <c r="I123" i="28" s="1"/>
  <c r="D123" i="28"/>
  <c r="AA122" i="28"/>
  <c r="Z122" i="28"/>
  <c r="R122" i="28"/>
  <c r="K122" i="28"/>
  <c r="G122" i="28"/>
  <c r="H122" i="28" s="1"/>
  <c r="F122" i="28"/>
  <c r="I122" i="28" s="1"/>
  <c r="D122" i="28"/>
  <c r="AA121" i="28"/>
  <c r="Z121" i="28"/>
  <c r="R121" i="28"/>
  <c r="K121" i="28"/>
  <c r="G121" i="28"/>
  <c r="H121" i="28" s="1"/>
  <c r="F121" i="28"/>
  <c r="I121" i="28" s="1"/>
  <c r="D121" i="28"/>
  <c r="AA120" i="28"/>
  <c r="Z120" i="28"/>
  <c r="R120" i="28"/>
  <c r="K120" i="28"/>
  <c r="G120" i="28"/>
  <c r="H120" i="28" s="1"/>
  <c r="F120" i="28"/>
  <c r="I120" i="28" s="1"/>
  <c r="D120" i="28"/>
  <c r="AA119" i="28"/>
  <c r="Z119" i="28"/>
  <c r="R119" i="28"/>
  <c r="K119" i="28"/>
  <c r="G119" i="28"/>
  <c r="H119" i="28" s="1"/>
  <c r="F119" i="28"/>
  <c r="I119" i="28" s="1"/>
  <c r="D119" i="28"/>
  <c r="AA118" i="28"/>
  <c r="Z118" i="28"/>
  <c r="R118" i="28"/>
  <c r="K118" i="28"/>
  <c r="G118" i="28"/>
  <c r="H118" i="28" s="1"/>
  <c r="F118" i="28"/>
  <c r="I118" i="28" s="1"/>
  <c r="D118" i="28"/>
  <c r="AA117" i="28"/>
  <c r="Z117" i="28"/>
  <c r="R117" i="28"/>
  <c r="K117" i="28"/>
  <c r="G117" i="28"/>
  <c r="H117" i="28" s="1"/>
  <c r="F117" i="28"/>
  <c r="I117" i="28" s="1"/>
  <c r="D117" i="28"/>
  <c r="AA116" i="28"/>
  <c r="Z116" i="28"/>
  <c r="R116" i="28"/>
  <c r="K116" i="28"/>
  <c r="G116" i="28"/>
  <c r="H116" i="28" s="1"/>
  <c r="F116" i="28"/>
  <c r="I116" i="28" s="1"/>
  <c r="D116" i="28"/>
  <c r="AA115" i="28"/>
  <c r="Z115" i="28"/>
  <c r="R115" i="28"/>
  <c r="K115" i="28"/>
  <c r="G115" i="28"/>
  <c r="H115" i="28" s="1"/>
  <c r="F115" i="28"/>
  <c r="I115" i="28" s="1"/>
  <c r="D115" i="28"/>
  <c r="AA114" i="28"/>
  <c r="Z114" i="28"/>
  <c r="R114" i="28"/>
  <c r="K114" i="28"/>
  <c r="G114" i="28"/>
  <c r="H114" i="28" s="1"/>
  <c r="F114" i="28"/>
  <c r="I114" i="28" s="1"/>
  <c r="D114" i="28"/>
  <c r="AA113" i="28"/>
  <c r="Z113" i="28"/>
  <c r="R113" i="28"/>
  <c r="K113" i="28"/>
  <c r="G113" i="28"/>
  <c r="H113" i="28" s="1"/>
  <c r="F113" i="28"/>
  <c r="I113" i="28" s="1"/>
  <c r="D113" i="28"/>
  <c r="AA112" i="28"/>
  <c r="Z112" i="28"/>
  <c r="R112" i="28"/>
  <c r="K112" i="28"/>
  <c r="G112" i="28"/>
  <c r="H112" i="28" s="1"/>
  <c r="F112" i="28"/>
  <c r="I112" i="28" s="1"/>
  <c r="D112" i="28"/>
  <c r="AA111" i="28"/>
  <c r="Z111" i="28"/>
  <c r="R111" i="28"/>
  <c r="K111" i="28"/>
  <c r="G111" i="28"/>
  <c r="H111" i="28" s="1"/>
  <c r="F111" i="28"/>
  <c r="I111" i="28" s="1"/>
  <c r="D111" i="28"/>
  <c r="AA110" i="28"/>
  <c r="Z110" i="28"/>
  <c r="R110" i="28"/>
  <c r="K110" i="28"/>
  <c r="G110" i="28"/>
  <c r="H110" i="28" s="1"/>
  <c r="F110" i="28"/>
  <c r="I110" i="28" s="1"/>
  <c r="D110" i="28"/>
  <c r="AA109" i="28"/>
  <c r="Z109" i="28"/>
  <c r="R109" i="28"/>
  <c r="K109" i="28"/>
  <c r="G109" i="28"/>
  <c r="H109" i="28" s="1"/>
  <c r="F109" i="28"/>
  <c r="I109" i="28" s="1"/>
  <c r="D109" i="28"/>
  <c r="AA108" i="28"/>
  <c r="Z108" i="28"/>
  <c r="R108" i="28"/>
  <c r="K108" i="28"/>
  <c r="G108" i="28"/>
  <c r="H108" i="28" s="1"/>
  <c r="F108" i="28"/>
  <c r="I108" i="28" s="1"/>
  <c r="D108" i="28"/>
  <c r="AA107" i="28"/>
  <c r="Z107" i="28"/>
  <c r="R107" i="28"/>
  <c r="K107" i="28"/>
  <c r="G107" i="28"/>
  <c r="H107" i="28" s="1"/>
  <c r="F107" i="28"/>
  <c r="I107" i="28" s="1"/>
  <c r="D107" i="28"/>
  <c r="AA106" i="28"/>
  <c r="Z106" i="28"/>
  <c r="R106" i="28"/>
  <c r="K106" i="28"/>
  <c r="G106" i="28"/>
  <c r="H106" i="28" s="1"/>
  <c r="F106" i="28"/>
  <c r="I106" i="28" s="1"/>
  <c r="D106" i="28"/>
  <c r="AA105" i="28"/>
  <c r="Z105" i="28"/>
  <c r="R105" i="28"/>
  <c r="K105" i="28"/>
  <c r="G105" i="28"/>
  <c r="H105" i="28" s="1"/>
  <c r="F105" i="28"/>
  <c r="I105" i="28" s="1"/>
  <c r="D105" i="28"/>
  <c r="AA104" i="28"/>
  <c r="Z104" i="28"/>
  <c r="R104" i="28"/>
  <c r="K104" i="28"/>
  <c r="G104" i="28"/>
  <c r="H104" i="28" s="1"/>
  <c r="F104" i="28"/>
  <c r="I104" i="28" s="1"/>
  <c r="D104" i="28"/>
  <c r="AA103" i="28"/>
  <c r="Z103" i="28"/>
  <c r="R103" i="28"/>
  <c r="K103" i="28"/>
  <c r="G103" i="28"/>
  <c r="H103" i="28" s="1"/>
  <c r="F103" i="28"/>
  <c r="I103" i="28" s="1"/>
  <c r="D103" i="28"/>
  <c r="AA102" i="28"/>
  <c r="Z102" i="28"/>
  <c r="R102" i="28"/>
  <c r="K102" i="28"/>
  <c r="G102" i="28"/>
  <c r="H102" i="28" s="1"/>
  <c r="F102" i="28"/>
  <c r="I102" i="28" s="1"/>
  <c r="D102" i="28"/>
  <c r="AA101" i="28"/>
  <c r="Z101" i="28"/>
  <c r="R101" i="28"/>
  <c r="K101" i="28"/>
  <c r="G101" i="28"/>
  <c r="H101" i="28" s="1"/>
  <c r="F101" i="28"/>
  <c r="I101" i="28" s="1"/>
  <c r="D101" i="28"/>
  <c r="AA100" i="28"/>
  <c r="Z100" i="28"/>
  <c r="R100" i="28"/>
  <c r="K100" i="28"/>
  <c r="G100" i="28"/>
  <c r="H100" i="28" s="1"/>
  <c r="F100" i="28"/>
  <c r="I100" i="28" s="1"/>
  <c r="D100" i="28"/>
  <c r="AA99" i="28"/>
  <c r="Z99" i="28"/>
  <c r="R99" i="28"/>
  <c r="K99" i="28"/>
  <c r="G99" i="28"/>
  <c r="H99" i="28" s="1"/>
  <c r="F99" i="28"/>
  <c r="I99" i="28" s="1"/>
  <c r="D99" i="28"/>
  <c r="AA98" i="28"/>
  <c r="Z98" i="28"/>
  <c r="R98" i="28"/>
  <c r="K98" i="28"/>
  <c r="G98" i="28"/>
  <c r="H98" i="28" s="1"/>
  <c r="F98" i="28"/>
  <c r="I98" i="28" s="1"/>
  <c r="D98" i="28"/>
  <c r="AA97" i="28"/>
  <c r="Z97" i="28"/>
  <c r="R97" i="28"/>
  <c r="K97" i="28"/>
  <c r="G97" i="28"/>
  <c r="H97" i="28" s="1"/>
  <c r="F97" i="28"/>
  <c r="I97" i="28" s="1"/>
  <c r="D97" i="28"/>
  <c r="AA96" i="28"/>
  <c r="Z96" i="28"/>
  <c r="R96" i="28"/>
  <c r="K96" i="28"/>
  <c r="G96" i="28"/>
  <c r="H96" i="28" s="1"/>
  <c r="F96" i="28"/>
  <c r="I96" i="28" s="1"/>
  <c r="D96" i="28"/>
  <c r="AA95" i="28"/>
  <c r="Z95" i="28"/>
  <c r="R95" i="28"/>
  <c r="K95" i="28"/>
  <c r="G95" i="28"/>
  <c r="H95" i="28" s="1"/>
  <c r="F95" i="28"/>
  <c r="I95" i="28" s="1"/>
  <c r="D95" i="28"/>
  <c r="AA94" i="28"/>
  <c r="Z94" i="28"/>
  <c r="R94" i="28"/>
  <c r="G94" i="28"/>
  <c r="H94" i="28" s="1"/>
  <c r="F94" i="28"/>
  <c r="I94" i="28" s="1"/>
  <c r="D94" i="28"/>
  <c r="AA93" i="28"/>
  <c r="Z93" i="28"/>
  <c r="R93" i="28"/>
  <c r="K93" i="28"/>
  <c r="G93" i="28"/>
  <c r="H93" i="28" s="1"/>
  <c r="F93" i="28"/>
  <c r="I93" i="28" s="1"/>
  <c r="D93" i="28"/>
  <c r="AA92" i="28"/>
  <c r="Z92" i="28"/>
  <c r="R92" i="28"/>
  <c r="K92" i="28"/>
  <c r="G92" i="28"/>
  <c r="H92" i="28" s="1"/>
  <c r="F92" i="28"/>
  <c r="I92" i="28" s="1"/>
  <c r="D92" i="28"/>
  <c r="AA91" i="28"/>
  <c r="Z91" i="28"/>
  <c r="R91" i="28"/>
  <c r="K91" i="28"/>
  <c r="G91" i="28"/>
  <c r="H91" i="28" s="1"/>
  <c r="F91" i="28"/>
  <c r="I91" i="28" s="1"/>
  <c r="D91" i="28"/>
  <c r="AA90" i="28"/>
  <c r="Z90" i="28"/>
  <c r="R90" i="28"/>
  <c r="K90" i="28"/>
  <c r="G90" i="28"/>
  <c r="H90" i="28" s="1"/>
  <c r="F90" i="28"/>
  <c r="I90" i="28" s="1"/>
  <c r="D90" i="28"/>
  <c r="AA89" i="28"/>
  <c r="Z89" i="28"/>
  <c r="R89" i="28"/>
  <c r="K89" i="28"/>
  <c r="G89" i="28"/>
  <c r="H89" i="28" s="1"/>
  <c r="F89" i="28"/>
  <c r="I89" i="28" s="1"/>
  <c r="D89" i="28"/>
  <c r="AA88" i="28"/>
  <c r="Z88" i="28"/>
  <c r="R88" i="28"/>
  <c r="K88" i="28"/>
  <c r="G88" i="28"/>
  <c r="H88" i="28" s="1"/>
  <c r="F88" i="28"/>
  <c r="I88" i="28" s="1"/>
  <c r="D88" i="28"/>
  <c r="AA87" i="28"/>
  <c r="Z87" i="28"/>
  <c r="R87" i="28"/>
  <c r="K87" i="28"/>
  <c r="G87" i="28"/>
  <c r="H87" i="28" s="1"/>
  <c r="F87" i="28"/>
  <c r="I87" i="28" s="1"/>
  <c r="D87" i="28"/>
  <c r="AA86" i="28"/>
  <c r="Z86" i="28"/>
  <c r="R86" i="28"/>
  <c r="K86" i="28"/>
  <c r="G86" i="28"/>
  <c r="H86" i="28" s="1"/>
  <c r="F86" i="28"/>
  <c r="I86" i="28" s="1"/>
  <c r="D86" i="28"/>
  <c r="AA85" i="28"/>
  <c r="Z85" i="28"/>
  <c r="R85" i="28"/>
  <c r="K85" i="28"/>
  <c r="G85" i="28"/>
  <c r="H85" i="28" s="1"/>
  <c r="F85" i="28"/>
  <c r="I85" i="28" s="1"/>
  <c r="D85" i="28"/>
  <c r="AA84" i="28"/>
  <c r="Z84" i="28"/>
  <c r="R84" i="28"/>
  <c r="K84" i="28"/>
  <c r="G84" i="28"/>
  <c r="H84" i="28" s="1"/>
  <c r="F84" i="28"/>
  <c r="I84" i="28" s="1"/>
  <c r="D84" i="28"/>
  <c r="AA83" i="28"/>
  <c r="Z83" i="28"/>
  <c r="R83" i="28"/>
  <c r="K83" i="28"/>
  <c r="G83" i="28"/>
  <c r="H83" i="28" s="1"/>
  <c r="F83" i="28"/>
  <c r="I83" i="28" s="1"/>
  <c r="D83" i="28"/>
  <c r="AA82" i="28"/>
  <c r="Z82" i="28"/>
  <c r="R82" i="28"/>
  <c r="K82" i="28"/>
  <c r="G82" i="28"/>
  <c r="H82" i="28" s="1"/>
  <c r="F82" i="28"/>
  <c r="I82" i="28" s="1"/>
  <c r="D82" i="28"/>
  <c r="AA81" i="28"/>
  <c r="Z81" i="28"/>
  <c r="R81" i="28"/>
  <c r="K81" i="28"/>
  <c r="G81" i="28"/>
  <c r="H81" i="28" s="1"/>
  <c r="F81" i="28"/>
  <c r="I81" i="28" s="1"/>
  <c r="D81" i="28"/>
  <c r="AA80" i="28"/>
  <c r="Z80" i="28"/>
  <c r="R80" i="28"/>
  <c r="K80" i="28"/>
  <c r="G80" i="28"/>
  <c r="H80" i="28" s="1"/>
  <c r="F80" i="28"/>
  <c r="I80" i="28" s="1"/>
  <c r="D80" i="28"/>
  <c r="AA79" i="28"/>
  <c r="Z79" i="28"/>
  <c r="R79" i="28"/>
  <c r="K79" i="28"/>
  <c r="G79" i="28"/>
  <c r="H79" i="28" s="1"/>
  <c r="F79" i="28"/>
  <c r="I79" i="28" s="1"/>
  <c r="D79" i="28"/>
  <c r="AA78" i="28"/>
  <c r="Z78" i="28"/>
  <c r="R78" i="28"/>
  <c r="K78" i="28"/>
  <c r="G78" i="28"/>
  <c r="H78" i="28" s="1"/>
  <c r="F78" i="28"/>
  <c r="I78" i="28" s="1"/>
  <c r="D78" i="28"/>
  <c r="AA77" i="28"/>
  <c r="Z77" i="28"/>
  <c r="R77" i="28"/>
  <c r="K77" i="28"/>
  <c r="G77" i="28"/>
  <c r="H77" i="28" s="1"/>
  <c r="F77" i="28"/>
  <c r="I77" i="28" s="1"/>
  <c r="D77" i="28"/>
  <c r="AA76" i="28"/>
  <c r="Z76" i="28"/>
  <c r="R76" i="28"/>
  <c r="K76" i="28"/>
  <c r="G76" i="28"/>
  <c r="H76" i="28" s="1"/>
  <c r="F76" i="28"/>
  <c r="I76" i="28" s="1"/>
  <c r="D76" i="28"/>
  <c r="AA75" i="28"/>
  <c r="Z75" i="28"/>
  <c r="R75" i="28"/>
  <c r="K75" i="28"/>
  <c r="G75" i="28"/>
  <c r="H75" i="28" s="1"/>
  <c r="F75" i="28"/>
  <c r="I75" i="28" s="1"/>
  <c r="D75" i="28"/>
  <c r="AA74" i="28"/>
  <c r="Z74" i="28"/>
  <c r="R74" i="28"/>
  <c r="K74" i="28"/>
  <c r="G74" i="28"/>
  <c r="H74" i="28" s="1"/>
  <c r="F74" i="28"/>
  <c r="I74" i="28" s="1"/>
  <c r="D74" i="28"/>
  <c r="AA73" i="28"/>
  <c r="Z73" i="28"/>
  <c r="R73" i="28"/>
  <c r="K73" i="28"/>
  <c r="G73" i="28"/>
  <c r="H73" i="28" s="1"/>
  <c r="F73" i="28"/>
  <c r="I73" i="28" s="1"/>
  <c r="D73" i="28"/>
  <c r="AA72" i="28"/>
  <c r="Z72" i="28"/>
  <c r="R72" i="28"/>
  <c r="K72" i="28"/>
  <c r="G72" i="28"/>
  <c r="H72" i="28" s="1"/>
  <c r="F72" i="28"/>
  <c r="I72" i="28" s="1"/>
  <c r="D72" i="28"/>
  <c r="AA71" i="28"/>
  <c r="Z71" i="28"/>
  <c r="R71" i="28"/>
  <c r="K71" i="28"/>
  <c r="G71" i="28"/>
  <c r="H71" i="28" s="1"/>
  <c r="F71" i="28"/>
  <c r="I71" i="28" s="1"/>
  <c r="D71" i="28"/>
  <c r="AA70" i="28"/>
  <c r="Z70" i="28"/>
  <c r="R70" i="28"/>
  <c r="K70" i="28"/>
  <c r="G70" i="28"/>
  <c r="H70" i="28" s="1"/>
  <c r="F70" i="28"/>
  <c r="I70" i="28" s="1"/>
  <c r="D70" i="28"/>
  <c r="AA69" i="28"/>
  <c r="Z69" i="28"/>
  <c r="R69" i="28"/>
  <c r="K69" i="28"/>
  <c r="G69" i="28"/>
  <c r="H69" i="28" s="1"/>
  <c r="F69" i="28"/>
  <c r="I69" i="28" s="1"/>
  <c r="D69" i="28"/>
  <c r="AA68" i="28"/>
  <c r="Z68" i="28"/>
  <c r="R68" i="28"/>
  <c r="K68" i="28"/>
  <c r="G68" i="28"/>
  <c r="H68" i="28" s="1"/>
  <c r="F68" i="28"/>
  <c r="I68" i="28" s="1"/>
  <c r="D68" i="28"/>
  <c r="AA67" i="28"/>
  <c r="Z67" i="28"/>
  <c r="R67" i="28"/>
  <c r="K67" i="28"/>
  <c r="G67" i="28"/>
  <c r="H67" i="28" s="1"/>
  <c r="F67" i="28"/>
  <c r="I67" i="28" s="1"/>
  <c r="D67" i="28"/>
  <c r="AA66" i="28"/>
  <c r="Z66" i="28"/>
  <c r="R66" i="28"/>
  <c r="K66" i="28"/>
  <c r="G66" i="28"/>
  <c r="H66" i="28" s="1"/>
  <c r="F66" i="28"/>
  <c r="I66" i="28" s="1"/>
  <c r="D66" i="28"/>
  <c r="AA65" i="28"/>
  <c r="Z65" i="28"/>
  <c r="R65" i="28"/>
  <c r="K65" i="28"/>
  <c r="G65" i="28"/>
  <c r="H65" i="28" s="1"/>
  <c r="F65" i="28"/>
  <c r="I65" i="28" s="1"/>
  <c r="D65" i="28"/>
  <c r="AA64" i="28"/>
  <c r="Z64" i="28"/>
  <c r="R64" i="28"/>
  <c r="K64" i="28"/>
  <c r="G64" i="28"/>
  <c r="H64" i="28" s="1"/>
  <c r="F64" i="28"/>
  <c r="I64" i="28" s="1"/>
  <c r="D64" i="28"/>
  <c r="AA63" i="28"/>
  <c r="Z63" i="28"/>
  <c r="R63" i="28"/>
  <c r="K63" i="28"/>
  <c r="G63" i="28"/>
  <c r="H63" i="28" s="1"/>
  <c r="F63" i="28"/>
  <c r="I63" i="28" s="1"/>
  <c r="D63" i="28"/>
  <c r="AA62" i="28"/>
  <c r="Z62" i="28"/>
  <c r="R62" i="28"/>
  <c r="K62" i="28"/>
  <c r="G62" i="28"/>
  <c r="H62" i="28" s="1"/>
  <c r="F62" i="28"/>
  <c r="I62" i="28" s="1"/>
  <c r="D62" i="28"/>
  <c r="AA61" i="28"/>
  <c r="Z61" i="28"/>
  <c r="R61" i="28"/>
  <c r="K61" i="28"/>
  <c r="G61" i="28"/>
  <c r="H61" i="28" s="1"/>
  <c r="F61" i="28"/>
  <c r="I61" i="28" s="1"/>
  <c r="D61" i="28"/>
  <c r="AA60" i="28"/>
  <c r="Z60" i="28"/>
  <c r="R60" i="28"/>
  <c r="K60" i="28"/>
  <c r="G60" i="28"/>
  <c r="H60" i="28" s="1"/>
  <c r="F60" i="28"/>
  <c r="I60" i="28" s="1"/>
  <c r="D60" i="28"/>
  <c r="AA59" i="28"/>
  <c r="Z59" i="28"/>
  <c r="R59" i="28"/>
  <c r="K59" i="28"/>
  <c r="G59" i="28"/>
  <c r="H59" i="28" s="1"/>
  <c r="F59" i="28"/>
  <c r="I59" i="28" s="1"/>
  <c r="D59" i="28"/>
  <c r="AA58" i="28"/>
  <c r="Z58" i="28"/>
  <c r="R58" i="28"/>
  <c r="K58" i="28"/>
  <c r="G58" i="28"/>
  <c r="H58" i="28" s="1"/>
  <c r="F58" i="28"/>
  <c r="I58" i="28" s="1"/>
  <c r="D58" i="28"/>
  <c r="AA57" i="28"/>
  <c r="Z57" i="28"/>
  <c r="R57" i="28"/>
  <c r="K57" i="28"/>
  <c r="G57" i="28"/>
  <c r="H57" i="28" s="1"/>
  <c r="F57" i="28"/>
  <c r="I57" i="28" s="1"/>
  <c r="D57" i="28"/>
  <c r="AA56" i="28"/>
  <c r="Z56" i="28"/>
  <c r="R56" i="28"/>
  <c r="K56" i="28"/>
  <c r="G56" i="28"/>
  <c r="H56" i="28" s="1"/>
  <c r="F56" i="28"/>
  <c r="I56" i="28" s="1"/>
  <c r="D56" i="28"/>
  <c r="AA55" i="28"/>
  <c r="Z55" i="28"/>
  <c r="R55" i="28"/>
  <c r="K55" i="28"/>
  <c r="G55" i="28"/>
  <c r="H55" i="28" s="1"/>
  <c r="F55" i="28"/>
  <c r="I55" i="28" s="1"/>
  <c r="D55" i="28"/>
  <c r="AA54" i="28"/>
  <c r="Z54" i="28"/>
  <c r="R54" i="28"/>
  <c r="K54" i="28"/>
  <c r="G54" i="28"/>
  <c r="H54" i="28" s="1"/>
  <c r="F54" i="28"/>
  <c r="I54" i="28" s="1"/>
  <c r="D54" i="28"/>
  <c r="AA53" i="28"/>
  <c r="Z53" i="28"/>
  <c r="R53" i="28"/>
  <c r="K53" i="28"/>
  <c r="G53" i="28"/>
  <c r="H53" i="28" s="1"/>
  <c r="F53" i="28"/>
  <c r="I53" i="28" s="1"/>
  <c r="D53" i="28"/>
  <c r="AA52" i="28"/>
  <c r="Z52" i="28"/>
  <c r="R52" i="28"/>
  <c r="K52" i="28"/>
  <c r="G52" i="28"/>
  <c r="H52" i="28" s="1"/>
  <c r="F52" i="28"/>
  <c r="I52" i="28" s="1"/>
  <c r="D52" i="28"/>
  <c r="AA51" i="28"/>
  <c r="Z51" i="28"/>
  <c r="R51" i="28"/>
  <c r="K51" i="28"/>
  <c r="G51" i="28"/>
  <c r="H51" i="28" s="1"/>
  <c r="F51" i="28"/>
  <c r="I51" i="28" s="1"/>
  <c r="D51" i="28"/>
  <c r="AA50" i="28"/>
  <c r="Z50" i="28"/>
  <c r="R50" i="28"/>
  <c r="K50" i="28"/>
  <c r="G50" i="28"/>
  <c r="H50" i="28" s="1"/>
  <c r="F50" i="28"/>
  <c r="I50" i="28" s="1"/>
  <c r="D50" i="28"/>
  <c r="AA49" i="28"/>
  <c r="Z49" i="28"/>
  <c r="R49" i="28"/>
  <c r="K49" i="28"/>
  <c r="G49" i="28"/>
  <c r="H49" i="28" s="1"/>
  <c r="F49" i="28"/>
  <c r="I49" i="28" s="1"/>
  <c r="D49" i="28"/>
  <c r="AA48" i="28"/>
  <c r="Z48" i="28"/>
  <c r="R48" i="28"/>
  <c r="K48" i="28"/>
  <c r="G48" i="28"/>
  <c r="H48" i="28" s="1"/>
  <c r="F48" i="28"/>
  <c r="I48" i="28" s="1"/>
  <c r="D48" i="28"/>
  <c r="AA47" i="28"/>
  <c r="Z47" i="28"/>
  <c r="R47" i="28"/>
  <c r="K47" i="28"/>
  <c r="G47" i="28"/>
  <c r="H47" i="28" s="1"/>
  <c r="F47" i="28"/>
  <c r="I47" i="28" s="1"/>
  <c r="D47" i="28"/>
  <c r="AA46" i="28"/>
  <c r="Z46" i="28"/>
  <c r="R46" i="28"/>
  <c r="K46" i="28"/>
  <c r="G46" i="28"/>
  <c r="H46" i="28" s="1"/>
  <c r="F46" i="28"/>
  <c r="I46" i="28" s="1"/>
  <c r="D46" i="28"/>
  <c r="AA45" i="28"/>
  <c r="Z45" i="28"/>
  <c r="R45" i="28"/>
  <c r="K45" i="28"/>
  <c r="G45" i="28"/>
  <c r="H45" i="28" s="1"/>
  <c r="F45" i="28"/>
  <c r="I45" i="28" s="1"/>
  <c r="D45" i="28"/>
  <c r="AA44" i="28"/>
  <c r="Z44" i="28"/>
  <c r="R44" i="28"/>
  <c r="K44" i="28"/>
  <c r="G44" i="28"/>
  <c r="H44" i="28" s="1"/>
  <c r="F44" i="28"/>
  <c r="I44" i="28" s="1"/>
  <c r="D44" i="28"/>
  <c r="AA43" i="28"/>
  <c r="Z43" i="28"/>
  <c r="R43" i="28"/>
  <c r="K43" i="28"/>
  <c r="G43" i="28"/>
  <c r="H43" i="28" s="1"/>
  <c r="F43" i="28"/>
  <c r="I43" i="28" s="1"/>
  <c r="D43" i="28"/>
  <c r="AA42" i="28"/>
  <c r="Z42" i="28"/>
  <c r="R42" i="28"/>
  <c r="K42" i="28"/>
  <c r="G42" i="28"/>
  <c r="H42" i="28" s="1"/>
  <c r="F42" i="28"/>
  <c r="I42" i="28" s="1"/>
  <c r="D42" i="28"/>
  <c r="AA41" i="28"/>
  <c r="Z41" i="28"/>
  <c r="R41" i="28"/>
  <c r="K41" i="28"/>
  <c r="G41" i="28"/>
  <c r="H41" i="28" s="1"/>
  <c r="F41" i="28"/>
  <c r="I41" i="28" s="1"/>
  <c r="D41" i="28"/>
  <c r="AA40" i="28"/>
  <c r="Z40" i="28"/>
  <c r="R40" i="28"/>
  <c r="K40" i="28"/>
  <c r="G40" i="28"/>
  <c r="H40" i="28" s="1"/>
  <c r="F40" i="28"/>
  <c r="I40" i="28" s="1"/>
  <c r="D40" i="28"/>
  <c r="AA39" i="28"/>
  <c r="Z39" i="28"/>
  <c r="R39" i="28"/>
  <c r="K39" i="28"/>
  <c r="G39" i="28"/>
  <c r="H39" i="28" s="1"/>
  <c r="F39" i="28"/>
  <c r="I39" i="28" s="1"/>
  <c r="D39" i="28"/>
  <c r="AA38" i="28"/>
  <c r="Z38" i="28"/>
  <c r="R38" i="28"/>
  <c r="K38" i="28"/>
  <c r="G38" i="28"/>
  <c r="H38" i="28" s="1"/>
  <c r="F38" i="28"/>
  <c r="I38" i="28" s="1"/>
  <c r="D38" i="28"/>
  <c r="AA37" i="28"/>
  <c r="Z37" i="28"/>
  <c r="R37" i="28"/>
  <c r="K37" i="28"/>
  <c r="G37" i="28"/>
  <c r="H37" i="28" s="1"/>
  <c r="F37" i="28"/>
  <c r="I37" i="28" s="1"/>
  <c r="D37" i="28"/>
  <c r="AA36" i="28"/>
  <c r="Z36" i="28"/>
  <c r="R36" i="28"/>
  <c r="K36" i="28"/>
  <c r="G36" i="28"/>
  <c r="H36" i="28" s="1"/>
  <c r="F36" i="28"/>
  <c r="I36" i="28" s="1"/>
  <c r="D36" i="28"/>
  <c r="AA35" i="28"/>
  <c r="Z35" i="28"/>
  <c r="R35" i="28"/>
  <c r="K35" i="28"/>
  <c r="G35" i="28"/>
  <c r="H35" i="28" s="1"/>
  <c r="F35" i="28"/>
  <c r="I35" i="28" s="1"/>
  <c r="D35" i="28"/>
  <c r="AA34" i="28"/>
  <c r="Z34" i="28"/>
  <c r="R34" i="28"/>
  <c r="K34" i="28"/>
  <c r="G34" i="28"/>
  <c r="H34" i="28" s="1"/>
  <c r="F34" i="28"/>
  <c r="I34" i="28" s="1"/>
  <c r="D34" i="28"/>
  <c r="AA33" i="28"/>
  <c r="Z33" i="28"/>
  <c r="R33" i="28"/>
  <c r="K33" i="28"/>
  <c r="G33" i="28"/>
  <c r="H33" i="28" s="1"/>
  <c r="F33" i="28"/>
  <c r="I33" i="28" s="1"/>
  <c r="D33" i="28"/>
  <c r="AA32" i="28"/>
  <c r="Z32" i="28"/>
  <c r="R32" i="28"/>
  <c r="K32" i="28"/>
  <c r="G32" i="28"/>
  <c r="H32" i="28" s="1"/>
  <c r="F32" i="28"/>
  <c r="I32" i="28" s="1"/>
  <c r="D32" i="28"/>
  <c r="AA31" i="28"/>
  <c r="Z31" i="28"/>
  <c r="R31" i="28"/>
  <c r="K31" i="28"/>
  <c r="G31" i="28"/>
  <c r="H31" i="28" s="1"/>
  <c r="F31" i="28"/>
  <c r="I31" i="28" s="1"/>
  <c r="D31" i="28"/>
  <c r="AA30" i="28"/>
  <c r="Z30" i="28"/>
  <c r="R30" i="28"/>
  <c r="K30" i="28"/>
  <c r="G30" i="28"/>
  <c r="H30" i="28" s="1"/>
  <c r="F30" i="28"/>
  <c r="I30" i="28" s="1"/>
  <c r="D30" i="28"/>
  <c r="AA29" i="28"/>
  <c r="Z29" i="28"/>
  <c r="R29" i="28"/>
  <c r="K29" i="28"/>
  <c r="G29" i="28"/>
  <c r="H29" i="28" s="1"/>
  <c r="F29" i="28"/>
  <c r="I29" i="28" s="1"/>
  <c r="D29" i="28"/>
  <c r="AA28" i="28"/>
  <c r="Z28" i="28"/>
  <c r="R28" i="28"/>
  <c r="K28" i="28"/>
  <c r="G28" i="28"/>
  <c r="H28" i="28" s="1"/>
  <c r="F28" i="28"/>
  <c r="I28" i="28" s="1"/>
  <c r="D28" i="28"/>
  <c r="AA27" i="28"/>
  <c r="Z27" i="28"/>
  <c r="R27" i="28"/>
  <c r="K27" i="28"/>
  <c r="G27" i="28"/>
  <c r="H27" i="28" s="1"/>
  <c r="F27" i="28"/>
  <c r="I27" i="28" s="1"/>
  <c r="D27" i="28"/>
  <c r="AA26" i="28"/>
  <c r="Z26" i="28"/>
  <c r="R26" i="28"/>
  <c r="K26" i="28"/>
  <c r="G26" i="28"/>
  <c r="H26" i="28" s="1"/>
  <c r="F26" i="28"/>
  <c r="I26" i="28" s="1"/>
  <c r="D26" i="28"/>
  <c r="AA25" i="28"/>
  <c r="Z25" i="28"/>
  <c r="R25" i="28"/>
  <c r="K25" i="28"/>
  <c r="G25" i="28"/>
  <c r="H25" i="28" s="1"/>
  <c r="F25" i="28"/>
  <c r="I25" i="28" s="1"/>
  <c r="D25" i="28"/>
  <c r="AA24" i="28"/>
  <c r="Z24" i="28"/>
  <c r="R24" i="28"/>
  <c r="K24" i="28"/>
  <c r="G24" i="28"/>
  <c r="H24" i="28" s="1"/>
  <c r="F24" i="28"/>
  <c r="I24" i="28" s="1"/>
  <c r="D24" i="28"/>
  <c r="AA23" i="28"/>
  <c r="Z23" i="28"/>
  <c r="R23" i="28"/>
  <c r="K23" i="28"/>
  <c r="G23" i="28"/>
  <c r="H23" i="28" s="1"/>
  <c r="F23" i="28"/>
  <c r="I23" i="28" s="1"/>
  <c r="D23" i="28"/>
  <c r="AA22" i="28"/>
  <c r="Z22" i="28"/>
  <c r="R22" i="28"/>
  <c r="K22" i="28"/>
  <c r="G22" i="28"/>
  <c r="H22" i="28" s="1"/>
  <c r="F22" i="28"/>
  <c r="I22" i="28" s="1"/>
  <c r="D22" i="28"/>
  <c r="AA21" i="28"/>
  <c r="Z21" i="28"/>
  <c r="R21" i="28"/>
  <c r="K21" i="28"/>
  <c r="G21" i="28"/>
  <c r="H21" i="28" s="1"/>
  <c r="F21" i="28"/>
  <c r="I21" i="28" s="1"/>
  <c r="D21" i="28"/>
  <c r="AA20" i="28"/>
  <c r="Z20" i="28"/>
  <c r="R20" i="28"/>
  <c r="K20" i="28"/>
  <c r="G20" i="28"/>
  <c r="H20" i="28" s="1"/>
  <c r="F20" i="28"/>
  <c r="I20" i="28" s="1"/>
  <c r="D20" i="28"/>
  <c r="AA19" i="28"/>
  <c r="Z19" i="28"/>
  <c r="R19" i="28"/>
  <c r="K19" i="28"/>
  <c r="G19" i="28"/>
  <c r="H19" i="28" s="1"/>
  <c r="F19" i="28"/>
  <c r="I19" i="28" s="1"/>
  <c r="D19" i="28"/>
  <c r="AA18" i="28"/>
  <c r="Z18" i="28"/>
  <c r="R18" i="28"/>
  <c r="K18" i="28"/>
  <c r="G18" i="28"/>
  <c r="H18" i="28" s="1"/>
  <c r="F18" i="28"/>
  <c r="I18" i="28" s="1"/>
  <c r="D18" i="28"/>
  <c r="AA17" i="28"/>
  <c r="Z17" i="28"/>
  <c r="R17" i="28"/>
  <c r="K17" i="28"/>
  <c r="G17" i="28"/>
  <c r="H17" i="28" s="1"/>
  <c r="F17" i="28"/>
  <c r="I17" i="28" s="1"/>
  <c r="D17" i="28"/>
  <c r="AA16" i="28"/>
  <c r="Z16" i="28"/>
  <c r="R16" i="28"/>
  <c r="K16" i="28"/>
  <c r="G16" i="28"/>
  <c r="H16" i="28" s="1"/>
  <c r="F16" i="28"/>
  <c r="I16" i="28" s="1"/>
  <c r="D16" i="28"/>
  <c r="AA15" i="28"/>
  <c r="Z15" i="28"/>
  <c r="R15" i="28"/>
  <c r="K15" i="28"/>
  <c r="G15" i="28"/>
  <c r="H15" i="28" s="1"/>
  <c r="F15" i="28"/>
  <c r="I15" i="28" s="1"/>
  <c r="D15" i="28"/>
  <c r="AA14" i="28"/>
  <c r="Z14" i="28"/>
  <c r="R14" i="28"/>
  <c r="K14" i="28"/>
  <c r="G14" i="28"/>
  <c r="H14" i="28" s="1"/>
  <c r="F14" i="28"/>
  <c r="I14" i="28" s="1"/>
  <c r="D14" i="28"/>
  <c r="AA13" i="28"/>
  <c r="Z13" i="28"/>
  <c r="R13" i="28"/>
  <c r="K13" i="28"/>
  <c r="G13" i="28"/>
  <c r="H13" i="28" s="1"/>
  <c r="F13" i="28"/>
  <c r="I13" i="28" s="1"/>
  <c r="D13" i="28"/>
  <c r="AA12" i="28"/>
  <c r="Z12" i="28"/>
  <c r="V12" i="28"/>
  <c r="R12" i="28"/>
  <c r="K12" i="28"/>
  <c r="G12" i="28"/>
  <c r="H12" i="28" s="1"/>
  <c r="F12" i="28"/>
  <c r="I12" i="28" s="1"/>
  <c r="D12" i="28"/>
  <c r="E12" i="28" s="1"/>
  <c r="AA11" i="28"/>
  <c r="Z11" i="28"/>
  <c r="W11" i="28"/>
  <c r="V11" i="28"/>
  <c r="T11" i="28"/>
  <c r="R11" i="28"/>
  <c r="K11" i="28"/>
  <c r="G11" i="28"/>
  <c r="H11" i="28" s="1"/>
  <c r="F11" i="28"/>
  <c r="I11" i="28" s="1"/>
  <c r="D11" i="28"/>
  <c r="E11" i="28" s="1"/>
  <c r="AA10" i="28"/>
  <c r="Z10" i="28"/>
  <c r="W10" i="28"/>
  <c r="V10" i="28"/>
  <c r="T10" i="28"/>
  <c r="R10" i="28"/>
  <c r="K10" i="28"/>
  <c r="G10" i="28"/>
  <c r="H10" i="28" s="1"/>
  <c r="F10" i="28"/>
  <c r="I10" i="28" s="1"/>
  <c r="D10" i="28"/>
  <c r="E10" i="28" s="1"/>
  <c r="AA9" i="28"/>
  <c r="Z9" i="28"/>
  <c r="W9" i="28"/>
  <c r="V9" i="28"/>
  <c r="T9" i="28"/>
  <c r="R9" i="28"/>
  <c r="K9" i="28"/>
  <c r="G9" i="28"/>
  <c r="H9" i="28" s="1"/>
  <c r="F9" i="28"/>
  <c r="I9" i="28" s="1"/>
  <c r="D9" i="28"/>
  <c r="AA8" i="28"/>
  <c r="Z8" i="28"/>
  <c r="W8" i="28"/>
  <c r="V8" i="28"/>
  <c r="T8" i="28"/>
  <c r="R8" i="28"/>
  <c r="K8" i="28"/>
  <c r="G8" i="28"/>
  <c r="H8" i="28" s="1"/>
  <c r="F8" i="28"/>
  <c r="I8" i="28" s="1"/>
  <c r="D8" i="28"/>
  <c r="W11" i="13" l="1"/>
  <c r="W8" i="13"/>
  <c r="M192" i="28"/>
  <c r="O192" i="28" s="1"/>
  <c r="M214" i="28"/>
  <c r="O214" i="28" s="1"/>
  <c r="M18" i="28"/>
  <c r="O18" i="28" s="1"/>
  <c r="M20" i="28"/>
  <c r="O20" i="28" s="1"/>
  <c r="M22" i="28"/>
  <c r="O22" i="28" s="1"/>
  <c r="M24" i="28"/>
  <c r="O24" i="28" s="1"/>
  <c r="M26" i="28"/>
  <c r="O26" i="28" s="1"/>
  <c r="M32" i="28"/>
  <c r="O32" i="28" s="1"/>
  <c r="M38" i="28"/>
  <c r="O38" i="28" s="1"/>
  <c r="M40" i="28"/>
  <c r="O40" i="28" s="1"/>
  <c r="M42" i="28"/>
  <c r="O42" i="28" s="1"/>
  <c r="M44" i="28"/>
  <c r="O44" i="28" s="1"/>
  <c r="M46" i="28"/>
  <c r="O46" i="28" s="1"/>
  <c r="M54" i="28"/>
  <c r="O54" i="28" s="1"/>
  <c r="M56" i="28"/>
  <c r="O56" i="28" s="1"/>
  <c r="M58" i="28"/>
  <c r="O58" i="28" s="1"/>
  <c r="M60" i="28"/>
  <c r="O60" i="28" s="1"/>
  <c r="M62" i="28"/>
  <c r="O62" i="28" s="1"/>
  <c r="M66" i="28"/>
  <c r="O66" i="28" s="1"/>
  <c r="M68" i="28"/>
  <c r="O68" i="28" s="1"/>
  <c r="M70" i="28"/>
  <c r="O70" i="28" s="1"/>
  <c r="M80" i="28"/>
  <c r="O80" i="28" s="1"/>
  <c r="M180" i="28"/>
  <c r="O180" i="28" s="1"/>
  <c r="M201" i="28"/>
  <c r="O201" i="28" s="1"/>
  <c r="M206" i="28"/>
  <c r="O206" i="28" s="1"/>
  <c r="M209" i="28"/>
  <c r="O209" i="28" s="1"/>
  <c r="M15" i="28"/>
  <c r="O15" i="28" s="1"/>
  <c r="M31" i="28"/>
  <c r="O31" i="28" s="1"/>
  <c r="M35" i="28"/>
  <c r="O35" i="28" s="1"/>
  <c r="M49" i="28"/>
  <c r="O49" i="28" s="1"/>
  <c r="M51" i="28"/>
  <c r="O51" i="28" s="1"/>
  <c r="M53" i="28"/>
  <c r="O53" i="28" s="1"/>
  <c r="M61" i="28"/>
  <c r="O61" i="28" s="1"/>
  <c r="M71" i="28"/>
  <c r="O71" i="28" s="1"/>
  <c r="M73" i="28"/>
  <c r="O73" i="28" s="1"/>
  <c r="M75" i="28"/>
  <c r="O75" i="28" s="1"/>
  <c r="M77" i="28"/>
  <c r="O77" i="28" s="1"/>
  <c r="M79" i="28"/>
  <c r="O79" i="28" s="1"/>
  <c r="M83" i="28"/>
  <c r="O83" i="28" s="1"/>
  <c r="M85" i="28"/>
  <c r="O85" i="28" s="1"/>
  <c r="M87" i="28"/>
  <c r="O87" i="28" s="1"/>
  <c r="M89" i="28"/>
  <c r="O89" i="28" s="1"/>
  <c r="M176" i="28"/>
  <c r="O176" i="28" s="1"/>
  <c r="M188" i="28"/>
  <c r="O188" i="28" s="1"/>
  <c r="M211" i="28"/>
  <c r="O211" i="28" s="1"/>
  <c r="M218" i="28"/>
  <c r="O218" i="28" s="1"/>
  <c r="M222" i="28"/>
  <c r="O222" i="28" s="1"/>
  <c r="V7" i="28"/>
  <c r="M10" i="28"/>
  <c r="O10" i="28" s="1"/>
  <c r="M11" i="28"/>
  <c r="O11" i="28" s="1"/>
  <c r="M12" i="28"/>
  <c r="O12" i="28" s="1"/>
  <c r="M13" i="28"/>
  <c r="O13" i="28" s="1"/>
  <c r="M14" i="28"/>
  <c r="O14" i="28" s="1"/>
  <c r="M16" i="28"/>
  <c r="O16" i="28" s="1"/>
  <c r="M17" i="28"/>
  <c r="O17" i="28" s="1"/>
  <c r="M19" i="28"/>
  <c r="O19" i="28" s="1"/>
  <c r="M21" i="28"/>
  <c r="O21" i="28" s="1"/>
  <c r="M23" i="28"/>
  <c r="O23" i="28" s="1"/>
  <c r="M25" i="28"/>
  <c r="O25" i="28" s="1"/>
  <c r="M27" i="28"/>
  <c r="O27" i="28" s="1"/>
  <c r="M28" i="28"/>
  <c r="O28" i="28" s="1"/>
  <c r="M29" i="28"/>
  <c r="O29" i="28" s="1"/>
  <c r="M30" i="28"/>
  <c r="O30" i="28" s="1"/>
  <c r="M33" i="28"/>
  <c r="O33" i="28" s="1"/>
  <c r="M34" i="28"/>
  <c r="O34" i="28" s="1"/>
  <c r="M36" i="28"/>
  <c r="O36" i="28" s="1"/>
  <c r="M37" i="28"/>
  <c r="O37" i="28" s="1"/>
  <c r="M39" i="28"/>
  <c r="O39" i="28" s="1"/>
  <c r="M41" i="28"/>
  <c r="O41" i="28" s="1"/>
  <c r="M43" i="28"/>
  <c r="O43" i="28" s="1"/>
  <c r="M45" i="28"/>
  <c r="O45" i="28" s="1"/>
  <c r="M47" i="28"/>
  <c r="O47" i="28" s="1"/>
  <c r="M48" i="28"/>
  <c r="O48" i="28" s="1"/>
  <c r="M50" i="28"/>
  <c r="O50" i="28" s="1"/>
  <c r="M52" i="28"/>
  <c r="O52" i="28" s="1"/>
  <c r="M55" i="28"/>
  <c r="O55" i="28" s="1"/>
  <c r="M57" i="28"/>
  <c r="O57" i="28" s="1"/>
  <c r="M59" i="28"/>
  <c r="O59" i="28" s="1"/>
  <c r="M63" i="28"/>
  <c r="O63" i="28" s="1"/>
  <c r="M64" i="28"/>
  <c r="O64" i="28" s="1"/>
  <c r="M65" i="28"/>
  <c r="O65" i="28" s="1"/>
  <c r="M67" i="28"/>
  <c r="O67" i="28" s="1"/>
  <c r="M69" i="28"/>
  <c r="O69" i="28" s="1"/>
  <c r="M72" i="28"/>
  <c r="O72" i="28" s="1"/>
  <c r="M74" i="28"/>
  <c r="O74" i="28" s="1"/>
  <c r="M76" i="28"/>
  <c r="O76" i="28" s="1"/>
  <c r="M78" i="28"/>
  <c r="O78" i="28" s="1"/>
  <c r="M81" i="28"/>
  <c r="O81" i="28" s="1"/>
  <c r="M82" i="28"/>
  <c r="O82" i="28" s="1"/>
  <c r="M84" i="28"/>
  <c r="O84" i="28" s="1"/>
  <c r="M86" i="28"/>
  <c r="O86" i="28" s="1"/>
  <c r="M88" i="28"/>
  <c r="O88" i="28" s="1"/>
  <c r="M90" i="28"/>
  <c r="O90" i="28" s="1"/>
  <c r="M175" i="28"/>
  <c r="O175" i="28" s="1"/>
  <c r="M178" i="28"/>
  <c r="O178" i="28" s="1"/>
  <c r="M179" i="28"/>
  <c r="O179" i="28" s="1"/>
  <c r="M182" i="28"/>
  <c r="O182" i="28" s="1"/>
  <c r="M184" i="28"/>
  <c r="O184" i="28" s="1"/>
  <c r="M186" i="28"/>
  <c r="O186" i="28" s="1"/>
  <c r="M187" i="28"/>
  <c r="O187" i="28" s="1"/>
  <c r="M190" i="28"/>
  <c r="O190" i="28" s="1"/>
  <c r="M191" i="28"/>
  <c r="O191" i="28" s="1"/>
  <c r="M194" i="28"/>
  <c r="O194" i="28" s="1"/>
  <c r="M197" i="28"/>
  <c r="O197" i="28" s="1"/>
  <c r="M198" i="28"/>
  <c r="O198" i="28" s="1"/>
  <c r="M199" i="28"/>
  <c r="O199" i="28" s="1"/>
  <c r="M200" i="28"/>
  <c r="O200" i="28" s="1"/>
  <c r="M204" i="28"/>
  <c r="O204" i="28" s="1"/>
  <c r="M205" i="28"/>
  <c r="O205" i="28" s="1"/>
  <c r="M208" i="28"/>
  <c r="O208" i="28" s="1"/>
  <c r="M210" i="28"/>
  <c r="O210" i="28" s="1"/>
  <c r="M212" i="28"/>
  <c r="O212" i="28" s="1"/>
  <c r="M213" i="28"/>
  <c r="O213" i="28" s="1"/>
  <c r="M216" i="28"/>
  <c r="O216" i="28" s="1"/>
  <c r="M217" i="28"/>
  <c r="O217" i="28" s="1"/>
  <c r="M219" i="28"/>
  <c r="O219" i="28" s="1"/>
  <c r="M220" i="28"/>
  <c r="O220" i="28" s="1"/>
  <c r="M221" i="28"/>
  <c r="O221" i="28" s="1"/>
  <c r="M224" i="28"/>
  <c r="O224" i="28" s="1"/>
  <c r="M177" i="28"/>
  <c r="O177" i="28" s="1"/>
  <c r="M181" i="28"/>
  <c r="O181" i="28" s="1"/>
  <c r="M183" i="28"/>
  <c r="O183" i="28" s="1"/>
  <c r="M185" i="28"/>
  <c r="O185" i="28" s="1"/>
  <c r="M189" i="28"/>
  <c r="O189" i="28" s="1"/>
  <c r="M193" i="28"/>
  <c r="O193" i="28" s="1"/>
  <c r="M195" i="28"/>
  <c r="O195" i="28" s="1"/>
  <c r="M196" i="28"/>
  <c r="O196" i="28" s="1"/>
  <c r="M202" i="28"/>
  <c r="O202" i="28" s="1"/>
  <c r="M203" i="28"/>
  <c r="O203" i="28" s="1"/>
  <c r="M207" i="28"/>
  <c r="O207" i="28" s="1"/>
  <c r="M215" i="28"/>
  <c r="O215" i="28" s="1"/>
  <c r="M223" i="28"/>
  <c r="O223" i="28" s="1"/>
  <c r="R406" i="28"/>
  <c r="W7" i="28"/>
  <c r="M167" i="28"/>
  <c r="O167" i="28" s="1"/>
  <c r="M168" i="28"/>
  <c r="O168" i="28" s="1"/>
  <c r="M169" i="28"/>
  <c r="O169" i="28" s="1"/>
  <c r="M170" i="28"/>
  <c r="O170" i="28" s="1"/>
  <c r="M171" i="28"/>
  <c r="O171" i="28" s="1"/>
  <c r="M172" i="28"/>
  <c r="O172" i="28" s="1"/>
  <c r="M173" i="28"/>
  <c r="O173" i="28" s="1"/>
  <c r="M174" i="28"/>
  <c r="O174" i="28" s="1"/>
  <c r="M225" i="28"/>
  <c r="O225" i="28" s="1"/>
  <c r="X8" i="28"/>
  <c r="X9" i="28"/>
  <c r="X10" i="28"/>
  <c r="X11" i="28"/>
  <c r="M8" i="28"/>
  <c r="O8" i="28" s="1"/>
  <c r="M9" i="28"/>
  <c r="O9" i="28" s="1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M97" i="28"/>
  <c r="O97" i="28" s="1"/>
  <c r="E97" i="28"/>
  <c r="M99" i="28"/>
  <c r="O99" i="28" s="1"/>
  <c r="E99" i="28"/>
  <c r="M101" i="28"/>
  <c r="O101" i="28" s="1"/>
  <c r="E101" i="28"/>
  <c r="M102" i="28"/>
  <c r="O102" i="28" s="1"/>
  <c r="E102" i="28"/>
  <c r="M103" i="28"/>
  <c r="O103" i="28" s="1"/>
  <c r="E103" i="28"/>
  <c r="M104" i="28"/>
  <c r="O104" i="28" s="1"/>
  <c r="E104" i="28"/>
  <c r="M106" i="28"/>
  <c r="O106" i="28" s="1"/>
  <c r="E106" i="28"/>
  <c r="M107" i="28"/>
  <c r="O107" i="28" s="1"/>
  <c r="E107" i="28"/>
  <c r="M109" i="28"/>
  <c r="O109" i="28" s="1"/>
  <c r="E109" i="28"/>
  <c r="M111" i="28"/>
  <c r="O111" i="28" s="1"/>
  <c r="E111" i="28"/>
  <c r="M113" i="28"/>
  <c r="O113" i="28" s="1"/>
  <c r="E113" i="28"/>
  <c r="M115" i="28"/>
  <c r="O115" i="28" s="1"/>
  <c r="E115" i="28"/>
  <c r="M116" i="28"/>
  <c r="O116" i="28" s="1"/>
  <c r="E116" i="28"/>
  <c r="M118" i="28"/>
  <c r="O118" i="28" s="1"/>
  <c r="E118" i="28"/>
  <c r="M120" i="28"/>
  <c r="O120" i="28" s="1"/>
  <c r="E120" i="28"/>
  <c r="M121" i="28"/>
  <c r="O121" i="28" s="1"/>
  <c r="E121" i="28"/>
  <c r="M123" i="28"/>
  <c r="O123" i="28" s="1"/>
  <c r="E123" i="28"/>
  <c r="M125" i="28"/>
  <c r="O125" i="28" s="1"/>
  <c r="E125" i="28"/>
  <c r="M128" i="28"/>
  <c r="O128" i="28" s="1"/>
  <c r="E128" i="28"/>
  <c r="M130" i="28"/>
  <c r="O130" i="28" s="1"/>
  <c r="E130" i="28"/>
  <c r="M131" i="28"/>
  <c r="O131" i="28" s="1"/>
  <c r="E131" i="28"/>
  <c r="M133" i="28"/>
  <c r="O133" i="28" s="1"/>
  <c r="E133" i="28"/>
  <c r="M135" i="28"/>
  <c r="O135" i="28" s="1"/>
  <c r="E135" i="28"/>
  <c r="M136" i="28"/>
  <c r="O136" i="28" s="1"/>
  <c r="E136" i="28"/>
  <c r="M137" i="28"/>
  <c r="O137" i="28" s="1"/>
  <c r="E137" i="28"/>
  <c r="M139" i="28"/>
  <c r="O139" i="28" s="1"/>
  <c r="E139" i="28"/>
  <c r="M140" i="28"/>
  <c r="O140" i="28" s="1"/>
  <c r="E140" i="28"/>
  <c r="M141" i="28"/>
  <c r="O141" i="28" s="1"/>
  <c r="E141" i="28"/>
  <c r="M142" i="28"/>
  <c r="O142" i="28" s="1"/>
  <c r="E142" i="28"/>
  <c r="M144" i="28"/>
  <c r="O144" i="28" s="1"/>
  <c r="E144" i="28"/>
  <c r="M147" i="28"/>
  <c r="O147" i="28" s="1"/>
  <c r="E147" i="28"/>
  <c r="M149" i="28"/>
  <c r="O149" i="28" s="1"/>
  <c r="E149" i="28"/>
  <c r="M151" i="28"/>
  <c r="O151" i="28" s="1"/>
  <c r="E151" i="28"/>
  <c r="M153" i="28"/>
  <c r="O153" i="28" s="1"/>
  <c r="E153" i="28"/>
  <c r="M155" i="28"/>
  <c r="O155" i="28" s="1"/>
  <c r="E155" i="28"/>
  <c r="M156" i="28"/>
  <c r="O156" i="28" s="1"/>
  <c r="E156" i="28"/>
  <c r="M158" i="28"/>
  <c r="O158" i="28" s="1"/>
  <c r="E158" i="28"/>
  <c r="M160" i="28"/>
  <c r="O160" i="28" s="1"/>
  <c r="E160" i="28"/>
  <c r="M161" i="28"/>
  <c r="O161" i="28" s="1"/>
  <c r="E161" i="28"/>
  <c r="M162" i="28"/>
  <c r="O162" i="28" s="1"/>
  <c r="E162" i="28"/>
  <c r="E8" i="28"/>
  <c r="E9" i="28"/>
  <c r="M91" i="28"/>
  <c r="O91" i="28" s="1"/>
  <c r="E91" i="28"/>
  <c r="M92" i="28"/>
  <c r="O92" i="28" s="1"/>
  <c r="E92" i="28"/>
  <c r="M93" i="28"/>
  <c r="O93" i="28" s="1"/>
  <c r="E93" i="28"/>
  <c r="M94" i="28"/>
  <c r="O94" i="28" s="1"/>
  <c r="E94" i="28"/>
  <c r="M95" i="28"/>
  <c r="O95" i="28" s="1"/>
  <c r="E95" i="28"/>
  <c r="M96" i="28"/>
  <c r="O96" i="28" s="1"/>
  <c r="E96" i="28"/>
  <c r="M98" i="28"/>
  <c r="O98" i="28" s="1"/>
  <c r="E98" i="28"/>
  <c r="M100" i="28"/>
  <c r="O100" i="28" s="1"/>
  <c r="E100" i="28"/>
  <c r="M105" i="28"/>
  <c r="O105" i="28" s="1"/>
  <c r="E105" i="28"/>
  <c r="M108" i="28"/>
  <c r="O108" i="28" s="1"/>
  <c r="E108" i="28"/>
  <c r="M110" i="28"/>
  <c r="O110" i="28" s="1"/>
  <c r="E110" i="28"/>
  <c r="M112" i="28"/>
  <c r="O112" i="28" s="1"/>
  <c r="E112" i="28"/>
  <c r="M114" i="28"/>
  <c r="O114" i="28" s="1"/>
  <c r="E114" i="28"/>
  <c r="M117" i="28"/>
  <c r="O117" i="28" s="1"/>
  <c r="E117" i="28"/>
  <c r="M119" i="28"/>
  <c r="O119" i="28" s="1"/>
  <c r="E119" i="28"/>
  <c r="M122" i="28"/>
  <c r="O122" i="28" s="1"/>
  <c r="E122" i="28"/>
  <c r="M124" i="28"/>
  <c r="O124" i="28" s="1"/>
  <c r="E124" i="28"/>
  <c r="M126" i="28"/>
  <c r="O126" i="28" s="1"/>
  <c r="E126" i="28"/>
  <c r="M127" i="28"/>
  <c r="O127" i="28" s="1"/>
  <c r="E127" i="28"/>
  <c r="M129" i="28"/>
  <c r="O129" i="28" s="1"/>
  <c r="E129" i="28"/>
  <c r="M132" i="28"/>
  <c r="O132" i="28" s="1"/>
  <c r="E132" i="28"/>
  <c r="M134" i="28"/>
  <c r="O134" i="28" s="1"/>
  <c r="E134" i="28"/>
  <c r="M138" i="28"/>
  <c r="O138" i="28" s="1"/>
  <c r="E138" i="28"/>
  <c r="M143" i="28"/>
  <c r="O143" i="28" s="1"/>
  <c r="E143" i="28"/>
  <c r="M145" i="28"/>
  <c r="O145" i="28" s="1"/>
  <c r="E145" i="28"/>
  <c r="M146" i="28"/>
  <c r="O146" i="28" s="1"/>
  <c r="E146" i="28"/>
  <c r="M148" i="28"/>
  <c r="O148" i="28" s="1"/>
  <c r="E148" i="28"/>
  <c r="M150" i="28"/>
  <c r="O150" i="28" s="1"/>
  <c r="E150" i="28"/>
  <c r="M152" i="28"/>
  <c r="O152" i="28" s="1"/>
  <c r="E152" i="28"/>
  <c r="M154" i="28"/>
  <c r="O154" i="28" s="1"/>
  <c r="E154" i="28"/>
  <c r="M157" i="28"/>
  <c r="O157" i="28" s="1"/>
  <c r="E157" i="28"/>
  <c r="M159" i="28"/>
  <c r="O159" i="28" s="1"/>
  <c r="E159" i="28"/>
  <c r="M163" i="28"/>
  <c r="O163" i="28" s="1"/>
  <c r="E163" i="28"/>
  <c r="M164" i="28"/>
  <c r="O164" i="28" s="1"/>
  <c r="E164" i="28"/>
  <c r="M165" i="28"/>
  <c r="O165" i="28" s="1"/>
  <c r="E165" i="28"/>
  <c r="M166" i="28"/>
  <c r="O166" i="28" s="1"/>
  <c r="E166" i="28"/>
  <c r="E167" i="28"/>
  <c r="E168" i="28"/>
  <c r="E169" i="28"/>
  <c r="E170" i="28"/>
  <c r="E171" i="28"/>
  <c r="E172" i="28"/>
  <c r="E173" i="28"/>
  <c r="E174" i="28"/>
  <c r="M228" i="28"/>
  <c r="O228" i="28" s="1"/>
  <c r="E228" i="28"/>
  <c r="M230" i="28"/>
  <c r="O230" i="28" s="1"/>
  <c r="E230" i="28"/>
  <c r="M232" i="28"/>
  <c r="O232" i="28" s="1"/>
  <c r="E232" i="28"/>
  <c r="M234" i="28"/>
  <c r="O234" i="28" s="1"/>
  <c r="E234" i="28"/>
  <c r="M236" i="28"/>
  <c r="O236" i="28" s="1"/>
  <c r="E236" i="28"/>
  <c r="M238" i="28"/>
  <c r="O238" i="28" s="1"/>
  <c r="E238" i="28"/>
  <c r="M239" i="28"/>
  <c r="O239" i="28" s="1"/>
  <c r="E239" i="28"/>
  <c r="M241" i="28"/>
  <c r="O241" i="28" s="1"/>
  <c r="E241" i="28"/>
  <c r="M243" i="28"/>
  <c r="O243" i="28" s="1"/>
  <c r="M244" i="28"/>
  <c r="O244" i="28" s="1"/>
  <c r="M245" i="28"/>
  <c r="O245" i="28" s="1"/>
  <c r="M246" i="28"/>
  <c r="O246" i="28" s="1"/>
  <c r="M247" i="28"/>
  <c r="O247" i="28" s="1"/>
  <c r="M248" i="28"/>
  <c r="O248" i="28" s="1"/>
  <c r="M249" i="28"/>
  <c r="O249" i="28" s="1"/>
  <c r="M250" i="28"/>
  <c r="O250" i="28" s="1"/>
  <c r="M251" i="28"/>
  <c r="O251" i="28" s="1"/>
  <c r="M252" i="28"/>
  <c r="O252" i="28" s="1"/>
  <c r="M253" i="28"/>
  <c r="O253" i="28" s="1"/>
  <c r="M254" i="28"/>
  <c r="O254" i="28" s="1"/>
  <c r="M255" i="28"/>
  <c r="O255" i="28" s="1"/>
  <c r="M256" i="28"/>
  <c r="O256" i="28" s="1"/>
  <c r="M257" i="28"/>
  <c r="O257" i="28" s="1"/>
  <c r="M258" i="28"/>
  <c r="O258" i="28" s="1"/>
  <c r="M259" i="28"/>
  <c r="O259" i="28" s="1"/>
  <c r="M260" i="28"/>
  <c r="O260" i="28" s="1"/>
  <c r="M261" i="28"/>
  <c r="O261" i="28" s="1"/>
  <c r="M262" i="28"/>
  <c r="O262" i="28" s="1"/>
  <c r="M263" i="28"/>
  <c r="O263" i="28" s="1"/>
  <c r="M264" i="28"/>
  <c r="O264" i="28" s="1"/>
  <c r="M265" i="28"/>
  <c r="O265" i="28" s="1"/>
  <c r="M266" i="28"/>
  <c r="O266" i="28" s="1"/>
  <c r="M267" i="28"/>
  <c r="O267" i="28" s="1"/>
  <c r="M268" i="28"/>
  <c r="O268" i="28" s="1"/>
  <c r="M269" i="28"/>
  <c r="O269" i="28" s="1"/>
  <c r="M270" i="28"/>
  <c r="O270" i="28" s="1"/>
  <c r="M271" i="28"/>
  <c r="O271" i="28" s="1"/>
  <c r="M272" i="28"/>
  <c r="O272" i="28" s="1"/>
  <c r="M273" i="28"/>
  <c r="O273" i="28" s="1"/>
  <c r="M274" i="28"/>
  <c r="O274" i="28" s="1"/>
  <c r="M275" i="28"/>
  <c r="O275" i="28" s="1"/>
  <c r="M276" i="28"/>
  <c r="O276" i="28" s="1"/>
  <c r="M277" i="28"/>
  <c r="O277" i="28" s="1"/>
  <c r="M278" i="28"/>
  <c r="O278" i="28" s="1"/>
  <c r="M279" i="28"/>
  <c r="O279" i="28" s="1"/>
  <c r="M280" i="28"/>
  <c r="O280" i="28" s="1"/>
  <c r="M281" i="28"/>
  <c r="O281" i="28" s="1"/>
  <c r="M282" i="28"/>
  <c r="O282" i="28" s="1"/>
  <c r="M283" i="28"/>
  <c r="O283" i="28" s="1"/>
  <c r="M284" i="28"/>
  <c r="O284" i="28" s="1"/>
  <c r="M285" i="28"/>
  <c r="O285" i="28" s="1"/>
  <c r="M286" i="28"/>
  <c r="O286" i="28" s="1"/>
  <c r="M287" i="28"/>
  <c r="O287" i="28" s="1"/>
  <c r="M288" i="28"/>
  <c r="O288" i="28" s="1"/>
  <c r="M289" i="28"/>
  <c r="O289" i="28" s="1"/>
  <c r="M290" i="28"/>
  <c r="O290" i="28" s="1"/>
  <c r="M291" i="28"/>
  <c r="O291" i="28" s="1"/>
  <c r="M292" i="28"/>
  <c r="O292" i="28" s="1"/>
  <c r="M293" i="28"/>
  <c r="O293" i="28" s="1"/>
  <c r="M294" i="28"/>
  <c r="O294" i="28" s="1"/>
  <c r="M295" i="28"/>
  <c r="O295" i="28" s="1"/>
  <c r="M296" i="28"/>
  <c r="O296" i="28" s="1"/>
  <c r="M297" i="28"/>
  <c r="O297" i="28" s="1"/>
  <c r="M298" i="28"/>
  <c r="O298" i="28" s="1"/>
  <c r="M299" i="28"/>
  <c r="O299" i="28" s="1"/>
  <c r="M300" i="28"/>
  <c r="O300" i="28" s="1"/>
  <c r="M301" i="28"/>
  <c r="O301" i="28" s="1"/>
  <c r="M302" i="28"/>
  <c r="O302" i="28" s="1"/>
  <c r="M226" i="28"/>
  <c r="O226" i="28" s="1"/>
  <c r="E226" i="28"/>
  <c r="M227" i="28"/>
  <c r="O227" i="28" s="1"/>
  <c r="E227" i="28"/>
  <c r="M229" i="28"/>
  <c r="O229" i="28" s="1"/>
  <c r="E229" i="28"/>
  <c r="M231" i="28"/>
  <c r="O231" i="28" s="1"/>
  <c r="E231" i="28"/>
  <c r="M233" i="28"/>
  <c r="O233" i="28" s="1"/>
  <c r="E233" i="28"/>
  <c r="M235" i="28"/>
  <c r="O235" i="28" s="1"/>
  <c r="E235" i="28"/>
  <c r="M237" i="28"/>
  <c r="O237" i="28" s="1"/>
  <c r="E237" i="28"/>
  <c r="M240" i="28"/>
  <c r="O240" i="28" s="1"/>
  <c r="E240" i="28"/>
  <c r="M242" i="28"/>
  <c r="O242" i="28" s="1"/>
  <c r="E242" i="28"/>
  <c r="E243" i="28"/>
  <c r="E244" i="28"/>
  <c r="E245" i="28"/>
  <c r="E246" i="28"/>
  <c r="E247" i="28"/>
  <c r="E248" i="28"/>
  <c r="E249" i="28"/>
  <c r="E250" i="28"/>
  <c r="E251" i="28"/>
  <c r="E252" i="28"/>
  <c r="E253" i="28"/>
  <c r="E254" i="28"/>
  <c r="E255" i="28"/>
  <c r="E256" i="28"/>
  <c r="E257" i="28"/>
  <c r="E258" i="28"/>
  <c r="E259" i="28"/>
  <c r="E260" i="28"/>
  <c r="E261" i="28"/>
  <c r="E262" i="28"/>
  <c r="E263" i="28"/>
  <c r="E264" i="28"/>
  <c r="E265" i="28"/>
  <c r="E266" i="28"/>
  <c r="E267" i="28"/>
  <c r="E268" i="28"/>
  <c r="E269" i="28"/>
  <c r="E270" i="28"/>
  <c r="E271" i="28"/>
  <c r="E272" i="28"/>
  <c r="E273" i="28"/>
  <c r="E274" i="28"/>
  <c r="E275" i="28"/>
  <c r="E276" i="28"/>
  <c r="E277" i="28"/>
  <c r="E278" i="28"/>
  <c r="E279" i="28"/>
  <c r="E280" i="28"/>
  <c r="E281" i="28"/>
  <c r="E282" i="28"/>
  <c r="E283" i="28"/>
  <c r="E284" i="28"/>
  <c r="E285" i="28"/>
  <c r="E286" i="28"/>
  <c r="E287" i="28"/>
  <c r="E288" i="28"/>
  <c r="E289" i="28"/>
  <c r="E290" i="28"/>
  <c r="E291" i="28"/>
  <c r="E292" i="28"/>
  <c r="E293" i="28"/>
  <c r="E294" i="28"/>
  <c r="E295" i="28"/>
  <c r="E296" i="28"/>
  <c r="E297" i="28"/>
  <c r="E298" i="28"/>
  <c r="E299" i="28"/>
  <c r="E300" i="28"/>
  <c r="E301" i="28"/>
  <c r="E302" i="28"/>
  <c r="M304" i="28"/>
  <c r="O304" i="28" s="1"/>
  <c r="E304" i="28"/>
  <c r="M305" i="28"/>
  <c r="O305" i="28" s="1"/>
  <c r="E305" i="28"/>
  <c r="M306" i="28"/>
  <c r="O306" i="28" s="1"/>
  <c r="E306" i="28"/>
  <c r="M308" i="28"/>
  <c r="O308" i="28" s="1"/>
  <c r="E308" i="28"/>
  <c r="M310" i="28"/>
  <c r="O310" i="28" s="1"/>
  <c r="E310" i="28"/>
  <c r="M313" i="28"/>
  <c r="O313" i="28" s="1"/>
  <c r="E313" i="28"/>
  <c r="M315" i="28"/>
  <c r="O315" i="28" s="1"/>
  <c r="E315" i="28"/>
  <c r="M317" i="28"/>
  <c r="O317" i="28" s="1"/>
  <c r="E317" i="28"/>
  <c r="M318" i="28"/>
  <c r="O318" i="28" s="1"/>
  <c r="E318" i="28"/>
  <c r="M320" i="28"/>
  <c r="O320" i="28" s="1"/>
  <c r="E320" i="28"/>
  <c r="M321" i="28"/>
  <c r="O321" i="28" s="1"/>
  <c r="E321" i="28"/>
  <c r="M324" i="28"/>
  <c r="O324" i="28" s="1"/>
  <c r="E324" i="28"/>
  <c r="M326" i="28"/>
  <c r="O326" i="28" s="1"/>
  <c r="E326" i="28"/>
  <c r="M328" i="28"/>
  <c r="O328" i="28" s="1"/>
  <c r="E328" i="28"/>
  <c r="M330" i="28"/>
  <c r="O330" i="28" s="1"/>
  <c r="E330" i="28"/>
  <c r="M332" i="28"/>
  <c r="O332" i="28" s="1"/>
  <c r="E332" i="28"/>
  <c r="M334" i="28"/>
  <c r="O334" i="28" s="1"/>
  <c r="E334" i="28"/>
  <c r="M336" i="28"/>
  <c r="O336" i="28" s="1"/>
  <c r="E336" i="28"/>
  <c r="M338" i="28"/>
  <c r="O338" i="28" s="1"/>
  <c r="E338" i="28"/>
  <c r="M340" i="28"/>
  <c r="O340" i="28" s="1"/>
  <c r="E340" i="28"/>
  <c r="M342" i="28"/>
  <c r="O342" i="28" s="1"/>
  <c r="E342" i="28"/>
  <c r="M343" i="28"/>
  <c r="O343" i="28" s="1"/>
  <c r="M344" i="28"/>
  <c r="O344" i="28" s="1"/>
  <c r="M345" i="28"/>
  <c r="O345" i="28" s="1"/>
  <c r="M346" i="28"/>
  <c r="O346" i="28" s="1"/>
  <c r="M347" i="28"/>
  <c r="O347" i="28" s="1"/>
  <c r="M303" i="28"/>
  <c r="O303" i="28" s="1"/>
  <c r="E303" i="28"/>
  <c r="M307" i="28"/>
  <c r="O307" i="28" s="1"/>
  <c r="E307" i="28"/>
  <c r="M309" i="28"/>
  <c r="O309" i="28" s="1"/>
  <c r="E309" i="28"/>
  <c r="M311" i="28"/>
  <c r="O311" i="28" s="1"/>
  <c r="E311" i="28"/>
  <c r="M312" i="28"/>
  <c r="O312" i="28" s="1"/>
  <c r="E312" i="28"/>
  <c r="M314" i="28"/>
  <c r="O314" i="28" s="1"/>
  <c r="E314" i="28"/>
  <c r="M316" i="28"/>
  <c r="O316" i="28" s="1"/>
  <c r="E316" i="28"/>
  <c r="M319" i="28"/>
  <c r="O319" i="28" s="1"/>
  <c r="E319" i="28"/>
  <c r="M322" i="28"/>
  <c r="O322" i="28" s="1"/>
  <c r="E322" i="28"/>
  <c r="M323" i="28"/>
  <c r="O323" i="28" s="1"/>
  <c r="E323" i="28"/>
  <c r="M325" i="28"/>
  <c r="O325" i="28" s="1"/>
  <c r="E325" i="28"/>
  <c r="M327" i="28"/>
  <c r="O327" i="28" s="1"/>
  <c r="E327" i="28"/>
  <c r="M329" i="28"/>
  <c r="O329" i="28" s="1"/>
  <c r="E329" i="28"/>
  <c r="M331" i="28"/>
  <c r="O331" i="28" s="1"/>
  <c r="E331" i="28"/>
  <c r="M333" i="28"/>
  <c r="O333" i="28" s="1"/>
  <c r="E333" i="28"/>
  <c r="M335" i="28"/>
  <c r="O335" i="28" s="1"/>
  <c r="E335" i="28"/>
  <c r="M337" i="28"/>
  <c r="O337" i="28" s="1"/>
  <c r="E337" i="28"/>
  <c r="M339" i="28"/>
  <c r="O339" i="28" s="1"/>
  <c r="E339" i="28"/>
  <c r="M341" i="28"/>
  <c r="O341" i="28" s="1"/>
  <c r="E341" i="28"/>
  <c r="E343" i="28"/>
  <c r="E344" i="28"/>
  <c r="E345" i="28"/>
  <c r="E346" i="28"/>
  <c r="E347" i="28"/>
  <c r="M349" i="28"/>
  <c r="O349" i="28" s="1"/>
  <c r="E349" i="28"/>
  <c r="M351" i="28"/>
  <c r="O351" i="28" s="1"/>
  <c r="E351" i="28"/>
  <c r="M353" i="28"/>
  <c r="O353" i="28" s="1"/>
  <c r="E353" i="28"/>
  <c r="M354" i="28"/>
  <c r="O354" i="28" s="1"/>
  <c r="E354" i="28"/>
  <c r="M358" i="28"/>
  <c r="O358" i="28" s="1"/>
  <c r="E358" i="28"/>
  <c r="M360" i="28"/>
  <c r="O360" i="28" s="1"/>
  <c r="E360" i="28"/>
  <c r="M362" i="28"/>
  <c r="O362" i="28" s="1"/>
  <c r="E362" i="28"/>
  <c r="M363" i="28"/>
  <c r="O363" i="28" s="1"/>
  <c r="E363" i="28"/>
  <c r="M365" i="28"/>
  <c r="O365" i="28" s="1"/>
  <c r="E365" i="28"/>
  <c r="M367" i="28"/>
  <c r="O367" i="28" s="1"/>
  <c r="M368" i="28"/>
  <c r="O368" i="28" s="1"/>
  <c r="M369" i="28"/>
  <c r="O369" i="28" s="1"/>
  <c r="M370" i="28"/>
  <c r="O370" i="28" s="1"/>
  <c r="M371" i="28"/>
  <c r="O371" i="28" s="1"/>
  <c r="M372" i="28"/>
  <c r="O372" i="28" s="1"/>
  <c r="M348" i="28"/>
  <c r="O348" i="28" s="1"/>
  <c r="E348" i="28"/>
  <c r="M350" i="28"/>
  <c r="O350" i="28" s="1"/>
  <c r="E350" i="28"/>
  <c r="M352" i="28"/>
  <c r="O352" i="28" s="1"/>
  <c r="E352" i="28"/>
  <c r="M355" i="28"/>
  <c r="O355" i="28" s="1"/>
  <c r="E355" i="28"/>
  <c r="M356" i="28"/>
  <c r="O356" i="28" s="1"/>
  <c r="E356" i="28"/>
  <c r="M357" i="28"/>
  <c r="O357" i="28" s="1"/>
  <c r="E357" i="28"/>
  <c r="M359" i="28"/>
  <c r="O359" i="28" s="1"/>
  <c r="E359" i="28"/>
  <c r="M361" i="28"/>
  <c r="O361" i="28" s="1"/>
  <c r="E361" i="28"/>
  <c r="M364" i="28"/>
  <c r="O364" i="28" s="1"/>
  <c r="E364" i="28"/>
  <c r="M366" i="28"/>
  <c r="O366" i="28" s="1"/>
  <c r="E366" i="28"/>
  <c r="E367" i="28"/>
  <c r="E368" i="28"/>
  <c r="E369" i="28"/>
  <c r="E370" i="28"/>
  <c r="E371" i="28"/>
  <c r="E372" i="28"/>
  <c r="M374" i="28"/>
  <c r="O374" i="28" s="1"/>
  <c r="E374" i="28"/>
  <c r="M375" i="28"/>
  <c r="O375" i="28" s="1"/>
  <c r="E375" i="28"/>
  <c r="M376" i="28"/>
  <c r="O376" i="28" s="1"/>
  <c r="E376" i="28"/>
  <c r="M378" i="28"/>
  <c r="O378" i="28" s="1"/>
  <c r="E378" i="28"/>
  <c r="M381" i="28"/>
  <c r="O381" i="28" s="1"/>
  <c r="E381" i="28"/>
  <c r="M383" i="28"/>
  <c r="O383" i="28" s="1"/>
  <c r="E383" i="28"/>
  <c r="M385" i="28"/>
  <c r="O385" i="28" s="1"/>
  <c r="E385" i="28"/>
  <c r="M386" i="28"/>
  <c r="O386" i="28" s="1"/>
  <c r="M373" i="28"/>
  <c r="O373" i="28" s="1"/>
  <c r="E373" i="28"/>
  <c r="M377" i="28"/>
  <c r="O377" i="28" s="1"/>
  <c r="E377" i="28"/>
  <c r="M379" i="28"/>
  <c r="O379" i="28" s="1"/>
  <c r="E379" i="28"/>
  <c r="M380" i="28"/>
  <c r="O380" i="28" s="1"/>
  <c r="E380" i="28"/>
  <c r="M382" i="28"/>
  <c r="O382" i="28" s="1"/>
  <c r="E382" i="28"/>
  <c r="M384" i="28"/>
  <c r="O384" i="28" s="1"/>
  <c r="E384" i="28"/>
  <c r="E386" i="28"/>
  <c r="M388" i="28"/>
  <c r="O388" i="28" s="1"/>
  <c r="E388" i="28"/>
  <c r="M390" i="28"/>
  <c r="O390" i="28" s="1"/>
  <c r="E390" i="28"/>
  <c r="M391" i="28"/>
  <c r="O391" i="28" s="1"/>
  <c r="E391" i="28"/>
  <c r="M393" i="28"/>
  <c r="O393" i="28" s="1"/>
  <c r="E393" i="28"/>
  <c r="M395" i="28"/>
  <c r="O395" i="28" s="1"/>
  <c r="E395" i="28"/>
  <c r="M397" i="28"/>
  <c r="O397" i="28" s="1"/>
  <c r="E397" i="28"/>
  <c r="M399" i="28"/>
  <c r="O399" i="28" s="1"/>
  <c r="M400" i="28"/>
  <c r="O400" i="28" s="1"/>
  <c r="M401" i="28"/>
  <c r="O401" i="28" s="1"/>
  <c r="M402" i="28"/>
  <c r="O402" i="28" s="1"/>
  <c r="M403" i="28"/>
  <c r="O403" i="28" s="1"/>
  <c r="M404" i="28"/>
  <c r="O404" i="28" s="1"/>
  <c r="M387" i="28"/>
  <c r="O387" i="28" s="1"/>
  <c r="E387" i="28"/>
  <c r="M389" i="28"/>
  <c r="O389" i="28" s="1"/>
  <c r="E389" i="28"/>
  <c r="M392" i="28"/>
  <c r="O392" i="28" s="1"/>
  <c r="E392" i="28"/>
  <c r="M394" i="28"/>
  <c r="O394" i="28" s="1"/>
  <c r="E394" i="28"/>
  <c r="M396" i="28"/>
  <c r="O396" i="28" s="1"/>
  <c r="E396" i="28"/>
  <c r="M398" i="28"/>
  <c r="O398" i="28" s="1"/>
  <c r="E398" i="28"/>
  <c r="E399" i="28"/>
  <c r="E400" i="28"/>
  <c r="E401" i="28"/>
  <c r="E402" i="28"/>
  <c r="E403" i="28"/>
  <c r="E404" i="28"/>
  <c r="W7" i="13" l="1"/>
  <c r="X6" i="13" s="1"/>
  <c r="R7" i="28"/>
  <c r="R407" i="28"/>
  <c r="O406" i="28"/>
  <c r="X7" i="28"/>
  <c r="F3" i="27" l="1"/>
  <c r="H3" i="27"/>
  <c r="L3" i="27"/>
  <c r="O3" i="27"/>
  <c r="R3" i="27"/>
  <c r="S3" i="27"/>
  <c r="T3" i="27"/>
  <c r="W3" i="27"/>
  <c r="Y3" i="27"/>
  <c r="Z3" i="27"/>
  <c r="AA3" i="27"/>
  <c r="AB3" i="27"/>
  <c r="AC3" i="27"/>
  <c r="AD3" i="27"/>
  <c r="AE3" i="27"/>
  <c r="AF3" i="27"/>
  <c r="AG3" i="27"/>
  <c r="F4" i="27"/>
  <c r="H4" i="27"/>
  <c r="L4" i="27"/>
  <c r="O4" i="27"/>
  <c r="S4" i="27"/>
  <c r="T4" i="27"/>
  <c r="W4" i="27"/>
  <c r="Y4" i="27"/>
  <c r="Z4" i="27"/>
  <c r="AA4" i="27"/>
  <c r="AB4" i="27"/>
  <c r="AC4" i="27"/>
  <c r="AD4" i="27"/>
  <c r="AE4" i="27"/>
  <c r="AF4" i="27"/>
  <c r="AG4" i="27"/>
  <c r="H5" i="27"/>
  <c r="L5" i="27"/>
  <c r="O5" i="27"/>
  <c r="Q5" i="27"/>
  <c r="S5" i="27"/>
  <c r="T5" i="27"/>
  <c r="W5" i="27"/>
  <c r="X5" i="27"/>
  <c r="Z5" i="27"/>
  <c r="AA5" i="27"/>
  <c r="AB5" i="27"/>
  <c r="AC5" i="27"/>
  <c r="AD5" i="27"/>
  <c r="AE5" i="27"/>
  <c r="AF5" i="27"/>
  <c r="AG5" i="27"/>
  <c r="F6" i="27"/>
  <c r="G6" i="27"/>
  <c r="H6" i="27"/>
  <c r="I6" i="27"/>
  <c r="K6" i="27"/>
  <c r="L6" i="27"/>
  <c r="M6" i="27"/>
  <c r="N6" i="27"/>
  <c r="P6" i="27"/>
  <c r="R6" i="27"/>
  <c r="S6" i="27"/>
  <c r="T6" i="27"/>
  <c r="U6" i="27"/>
  <c r="V6" i="27"/>
  <c r="W6" i="27"/>
  <c r="X6" i="27"/>
  <c r="Y6" i="27"/>
  <c r="Z6" i="27"/>
  <c r="AA6" i="27"/>
  <c r="AB6" i="27"/>
  <c r="AC6" i="27"/>
  <c r="AD6" i="27"/>
  <c r="AF6" i="27"/>
  <c r="AG6" i="27"/>
  <c r="F7" i="27"/>
  <c r="I7" i="27"/>
  <c r="K7" i="27"/>
  <c r="L7" i="27"/>
  <c r="M7" i="27"/>
  <c r="N7" i="27"/>
  <c r="P7" i="27"/>
  <c r="R7" i="27"/>
  <c r="S7" i="27"/>
  <c r="T7" i="27"/>
  <c r="V7" i="27"/>
  <c r="W7" i="27"/>
  <c r="X7" i="27"/>
  <c r="Z7" i="27"/>
  <c r="AA7" i="27"/>
  <c r="AB7" i="27"/>
  <c r="AC7" i="27"/>
  <c r="AD7" i="27"/>
  <c r="AE7" i="27"/>
  <c r="AF7" i="27"/>
  <c r="AG7" i="27"/>
  <c r="F8" i="27"/>
  <c r="G8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F9" i="27"/>
  <c r="G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C4" i="27" l="1"/>
  <c r="E4" i="27"/>
  <c r="C5" i="27"/>
  <c r="C6" i="27"/>
  <c r="D6" i="27"/>
  <c r="E6" i="27"/>
  <c r="C7" i="27"/>
  <c r="D7" i="27"/>
  <c r="C8" i="27"/>
  <c r="D8" i="27"/>
  <c r="E8" i="27"/>
  <c r="C9" i="27"/>
  <c r="C10" i="27"/>
  <c r="D10" i="27"/>
  <c r="E10" i="27"/>
  <c r="C11" i="27"/>
  <c r="C12" i="27"/>
  <c r="D12" i="27"/>
  <c r="E12" i="27"/>
  <c r="C13" i="27"/>
  <c r="D13" i="27"/>
  <c r="E13" i="27"/>
  <c r="C14" i="27"/>
  <c r="D14" i="27"/>
  <c r="E14" i="27"/>
  <c r="C15" i="27"/>
  <c r="D15" i="27"/>
  <c r="E15" i="27"/>
  <c r="E3" i="27"/>
  <c r="C3" i="27"/>
  <c r="A14" i="27" l="1"/>
  <c r="A10" i="27"/>
  <c r="AE6" i="27"/>
  <c r="R4" i="27"/>
  <c r="A15" i="27"/>
  <c r="J6" i="27"/>
  <c r="O7" i="27" l="1"/>
  <c r="O6" i="27"/>
  <c r="Q4" i="27"/>
  <c r="Q6" i="27"/>
  <c r="P5" i="27"/>
  <c r="Y7" i="27"/>
  <c r="Y5" i="27"/>
  <c r="X4" i="27"/>
  <c r="X3" i="27"/>
  <c r="V5" i="27"/>
  <c r="V3" i="27"/>
  <c r="V4" i="27"/>
  <c r="J5" i="27"/>
  <c r="J4" i="27"/>
  <c r="J3" i="27"/>
  <c r="U7" i="27"/>
  <c r="M5" i="27"/>
  <c r="U3" i="27"/>
  <c r="U4" i="27"/>
  <c r="U5" i="27"/>
  <c r="Q7" i="27"/>
  <c r="Q3" i="27"/>
  <c r="R5" i="27"/>
  <c r="P3" i="27"/>
  <c r="P4" i="27"/>
  <c r="D4" i="27"/>
  <c r="H7" i="27"/>
  <c r="I3" i="27"/>
  <c r="N4" i="27"/>
  <c r="N3" i="27"/>
  <c r="M3" i="27"/>
  <c r="M4" i="27"/>
  <c r="N5" i="27"/>
  <c r="K5" i="27"/>
  <c r="K4" i="27"/>
  <c r="K3" i="27"/>
  <c r="J7" i="27"/>
  <c r="F5" i="27"/>
  <c r="G7" i="27"/>
  <c r="G3" i="27"/>
  <c r="G5" i="27"/>
  <c r="I5" i="27"/>
  <c r="G4" i="27"/>
  <c r="I4" i="27"/>
  <c r="D3" i="27"/>
  <c r="A4" i="27" l="1"/>
  <c r="A3" i="27"/>
  <c r="E11" i="27" l="1"/>
  <c r="E5" i="27"/>
  <c r="E9" i="27" l="1"/>
  <c r="E7" i="27"/>
  <c r="A13" i="27"/>
  <c r="D11" i="27"/>
  <c r="A12" i="27"/>
  <c r="D9" i="27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E31" i="26" s="1"/>
  <c r="J32" i="26"/>
  <c r="E32" i="26" s="1"/>
  <c r="J3" i="26"/>
  <c r="I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G31" i="26" s="1"/>
  <c r="L32" i="26"/>
  <c r="G32" i="26" s="1"/>
  <c r="L3" i="26"/>
  <c r="G3" i="26" s="1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" i="26"/>
  <c r="I4" i="26"/>
  <c r="I5" i="26"/>
  <c r="I6" i="26"/>
  <c r="I7" i="26"/>
  <c r="I8" i="26"/>
  <c r="I9" i="26"/>
  <c r="I10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25" i="26"/>
  <c r="I26" i="26"/>
  <c r="I27" i="26"/>
  <c r="I28" i="26"/>
  <c r="I29" i="26"/>
  <c r="I30" i="26"/>
  <c r="I31" i="26"/>
  <c r="D31" i="26" s="1"/>
  <c r="I32" i="26"/>
  <c r="D32" i="26" s="1"/>
  <c r="H4" i="26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H23" i="26"/>
  <c r="H24" i="26"/>
  <c r="H25" i="26"/>
  <c r="H26" i="26"/>
  <c r="H27" i="26"/>
  <c r="H28" i="26"/>
  <c r="H29" i="26"/>
  <c r="H30" i="26"/>
  <c r="C30" i="26" s="1"/>
  <c r="H31" i="26"/>
  <c r="C31" i="26" s="1"/>
  <c r="H32" i="26"/>
  <c r="C32" i="26" s="1"/>
  <c r="H3" i="26"/>
  <c r="C23" i="26" l="1"/>
  <c r="C15" i="26"/>
  <c r="C7" i="26"/>
  <c r="D28" i="26"/>
  <c r="D20" i="26"/>
  <c r="D12" i="26"/>
  <c r="F26" i="26"/>
  <c r="F18" i="26"/>
  <c r="F10" i="26"/>
  <c r="G24" i="26"/>
  <c r="G16" i="26"/>
  <c r="G8" i="26"/>
  <c r="C27" i="26"/>
  <c r="C11" i="26"/>
  <c r="C19" i="26"/>
  <c r="D24" i="26"/>
  <c r="C14" i="26"/>
  <c r="D27" i="26"/>
  <c r="C29" i="26"/>
  <c r="C22" i="26"/>
  <c r="C6" i="26"/>
  <c r="D16" i="26"/>
  <c r="F22" i="26"/>
  <c r="F6" i="26"/>
  <c r="F30" i="26"/>
  <c r="D8" i="26"/>
  <c r="F14" i="26"/>
  <c r="C25" i="26"/>
  <c r="C13" i="26"/>
  <c r="D18" i="26"/>
  <c r="F32" i="26"/>
  <c r="A32" i="26" s="1"/>
  <c r="F16" i="26"/>
  <c r="G30" i="26"/>
  <c r="G14" i="26"/>
  <c r="C21" i="26"/>
  <c r="D26" i="26"/>
  <c r="D10" i="26"/>
  <c r="F24" i="26"/>
  <c r="F8" i="26"/>
  <c r="G22" i="26"/>
  <c r="G6" i="26"/>
  <c r="G20" i="26"/>
  <c r="G28" i="26"/>
  <c r="G12" i="26"/>
  <c r="C17" i="26"/>
  <c r="D30" i="26"/>
  <c r="D14" i="26"/>
  <c r="F28" i="26"/>
  <c r="G26" i="26"/>
  <c r="C9" i="26"/>
  <c r="D22" i="26"/>
  <c r="D6" i="26"/>
  <c r="F20" i="26"/>
  <c r="F12" i="26"/>
  <c r="G18" i="26"/>
  <c r="G10" i="26"/>
  <c r="D19" i="26"/>
  <c r="D11" i="26"/>
  <c r="E25" i="26"/>
  <c r="E17" i="26"/>
  <c r="E9" i="26"/>
  <c r="C26" i="26"/>
  <c r="C18" i="26"/>
  <c r="C10" i="26"/>
  <c r="C28" i="26"/>
  <c r="C20" i="26"/>
  <c r="C12" i="26"/>
  <c r="D25" i="26"/>
  <c r="D17" i="26"/>
  <c r="D9" i="26"/>
  <c r="F31" i="26"/>
  <c r="A31" i="26" s="1"/>
  <c r="F23" i="26"/>
  <c r="F15" i="26"/>
  <c r="F7" i="26"/>
  <c r="G29" i="26"/>
  <c r="G21" i="26"/>
  <c r="G13" i="26"/>
  <c r="E23" i="26"/>
  <c r="E15" i="26"/>
  <c r="E7" i="26"/>
  <c r="D23" i="26"/>
  <c r="D15" i="26"/>
  <c r="D7" i="26"/>
  <c r="F29" i="26"/>
  <c r="F21" i="26"/>
  <c r="F13" i="26"/>
  <c r="G27" i="26"/>
  <c r="G19" i="26"/>
  <c r="G11" i="26"/>
  <c r="E29" i="26"/>
  <c r="E21" i="26"/>
  <c r="E13" i="26"/>
  <c r="C24" i="26"/>
  <c r="C16" i="26"/>
  <c r="C8" i="26"/>
  <c r="D29" i="26"/>
  <c r="D21" i="26"/>
  <c r="D13" i="26"/>
  <c r="F27" i="26"/>
  <c r="F19" i="26"/>
  <c r="F11" i="26"/>
  <c r="G25" i="26"/>
  <c r="G17" i="26"/>
  <c r="G9" i="26"/>
  <c r="E27" i="26"/>
  <c r="E19" i="26"/>
  <c r="E11" i="26"/>
  <c r="F25" i="26"/>
  <c r="F17" i="26"/>
  <c r="F9" i="26"/>
  <c r="G23" i="26"/>
  <c r="G15" i="26"/>
  <c r="G7" i="26"/>
  <c r="F33" i="26"/>
  <c r="A33" i="26" s="1"/>
  <c r="E30" i="26"/>
  <c r="E28" i="26"/>
  <c r="E26" i="26"/>
  <c r="E24" i="26"/>
  <c r="E22" i="26"/>
  <c r="E20" i="26"/>
  <c r="E18" i="26"/>
  <c r="E16" i="26"/>
  <c r="E14" i="26"/>
  <c r="E12" i="26"/>
  <c r="E10" i="26"/>
  <c r="E8" i="26"/>
  <c r="E6" i="26"/>
  <c r="C5" i="26"/>
  <c r="E5" i="26"/>
  <c r="G5" i="26"/>
  <c r="D5" i="26"/>
  <c r="F5" i="26"/>
  <c r="A9" i="27"/>
  <c r="A6" i="27"/>
  <c r="A8" i="27"/>
  <c r="A7" i="27"/>
  <c r="C3" i="26"/>
  <c r="D4" i="26"/>
  <c r="F4" i="26"/>
  <c r="G4" i="26"/>
  <c r="C4" i="26"/>
  <c r="F3" i="26"/>
  <c r="D3" i="26"/>
  <c r="E3" i="26"/>
  <c r="E4" i="26"/>
  <c r="G1" i="26" l="1"/>
  <c r="F1" i="26"/>
  <c r="D1" i="26"/>
  <c r="E1" i="26"/>
  <c r="C1" i="26"/>
  <c r="A4" i="26"/>
  <c r="A8" i="26"/>
  <c r="A24" i="26"/>
  <c r="A20" i="26"/>
  <c r="A10" i="26"/>
  <c r="A26" i="26"/>
  <c r="A9" i="26"/>
  <c r="A25" i="26"/>
  <c r="A22" i="26"/>
  <c r="A30" i="26"/>
  <c r="A11" i="26"/>
  <c r="A7" i="26"/>
  <c r="A23" i="26"/>
  <c r="A5" i="26"/>
  <c r="A16" i="26"/>
  <c r="A12" i="26"/>
  <c r="A28" i="26"/>
  <c r="A18" i="26"/>
  <c r="A17" i="26"/>
  <c r="A21" i="26"/>
  <c r="A13" i="26"/>
  <c r="A6" i="26"/>
  <c r="A29" i="26"/>
  <c r="A14" i="26"/>
  <c r="A19" i="26"/>
  <c r="A27" i="26"/>
  <c r="A15" i="26"/>
  <c r="A11" i="27"/>
  <c r="D5" i="27"/>
  <c r="A5" i="27" s="1"/>
  <c r="A3" i="26" l="1"/>
  <c r="B1" i="26"/>
  <c r="A1" i="26" l="1"/>
  <c r="U11" i="13" l="1"/>
  <c r="U12" i="13" l="1"/>
  <c r="U8" i="13" l="1"/>
  <c r="O1803" i="13"/>
</calcChain>
</file>

<file path=xl/comments1.xml><?xml version="1.0" encoding="utf-8"?>
<comments xmlns="http://schemas.openxmlformats.org/spreadsheetml/2006/main">
  <authors>
    <author>Author</author>
  </authors>
  <commentList>
    <comment ref="A2365" authorId="0">
      <text>
        <r>
          <rPr>
            <b/>
            <sz val="8"/>
            <color indexed="81"/>
            <rFont val="Tahoma"/>
            <family val="2"/>
          </rPr>
          <t xml:space="preserve">0397T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283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b3 = s3 của 131</t>
        </r>
      </text>
    </comment>
    <comment ref="A283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b3 = s3 của 131</t>
        </r>
      </text>
    </comment>
    <comment ref="A283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b3 = s3 của 131</t>
        </r>
      </text>
    </comment>
    <comment ref="A284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b3 = s3 của 131</t>
        </r>
      </text>
    </comment>
    <comment ref="A284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b3 = s3 của 131</t>
        </r>
      </text>
    </comment>
    <comment ref="A284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b3 = s3 của 131</t>
        </r>
      </text>
    </comment>
    <comment ref="A347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CÓ GỜ CHÂN HÌNH CHỮ NHẬT</t>
        </r>
      </text>
    </comment>
    <comment ref="A347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CÓ HỒ DẦU TÔ NHỎ
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A2308" authorId="0">
      <text>
        <r>
          <rPr>
            <b/>
            <sz val="8"/>
            <color indexed="81"/>
            <rFont val="Tahoma"/>
            <family val="2"/>
          </rPr>
          <t xml:space="preserve">0397T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2308" authorId="0">
      <text>
        <r>
          <rPr>
            <b/>
            <sz val="8"/>
            <color indexed="81"/>
            <rFont val="Tahoma"/>
            <family val="2"/>
          </rPr>
          <t xml:space="preserve">0397T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I2308" authorId="0">
      <text>
        <r>
          <rPr>
            <b/>
            <sz val="8"/>
            <color indexed="81"/>
            <rFont val="Tahoma"/>
            <family val="2"/>
          </rPr>
          <t xml:space="preserve">0397T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A277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b3 = s3 của 131</t>
        </r>
      </text>
    </comment>
    <comment ref="H277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b3 = s3 của 131</t>
        </r>
      </text>
    </comment>
    <comment ref="I277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b3 = s3 của 131</t>
        </r>
      </text>
    </comment>
    <comment ref="A277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b3 = s3 của 131</t>
        </r>
      </text>
    </comment>
    <comment ref="H277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b3 = s3 của 131</t>
        </r>
      </text>
    </comment>
    <comment ref="I277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b3 = s3 của 131</t>
        </r>
      </text>
    </comment>
    <comment ref="A278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b3 = s3 của 131</t>
        </r>
      </text>
    </comment>
    <comment ref="H278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b3 = s3 của 131</t>
        </r>
      </text>
    </comment>
    <comment ref="I278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b3 = s3 của 131</t>
        </r>
      </text>
    </comment>
    <comment ref="A278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b3 = s3 của 131</t>
        </r>
      </text>
    </comment>
    <comment ref="H278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b3 = s3 của 131</t>
        </r>
      </text>
    </comment>
    <comment ref="I278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b3 = s3 của 131</t>
        </r>
      </text>
    </comment>
    <comment ref="A278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b3 = s3 của 131</t>
        </r>
      </text>
    </comment>
    <comment ref="H278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b3 = s3 của 131</t>
        </r>
      </text>
    </comment>
    <comment ref="I278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b3 = s3 của 131</t>
        </r>
      </text>
    </comment>
    <comment ref="A279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b3 = s3 của 131</t>
        </r>
      </text>
    </comment>
    <comment ref="H279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b3 = s3 của 131</t>
        </r>
      </text>
    </comment>
    <comment ref="I279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b3 = s3 của 131</t>
        </r>
      </text>
    </comment>
    <comment ref="A34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CÓ GỜ CHÂN HÌNH CHỮ NHẬT</t>
        </r>
      </text>
    </comment>
    <comment ref="H34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CÓ GỜ CHÂN HÌNH CHỮ NHẬT</t>
        </r>
      </text>
    </comment>
    <comment ref="I34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CÓ GỜ CHÂN HÌNH CHỮ NHẬT</t>
        </r>
      </text>
    </comment>
    <comment ref="A341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CÓ HỒ DẦU TÔ NHỎ
</t>
        </r>
      </text>
    </comment>
    <comment ref="H341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CÓ HỒ DẦU TÔ NHỎ
</t>
        </r>
      </text>
    </comment>
    <comment ref="I341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CÓ HỒ DẦU TÔ NHỎ
</t>
        </r>
      </text>
    </comment>
  </commentList>
</comments>
</file>

<file path=xl/sharedStrings.xml><?xml version="1.0" encoding="utf-8"?>
<sst xmlns="http://schemas.openxmlformats.org/spreadsheetml/2006/main" count="13293" uniqueCount="3878">
  <si>
    <t>ĐVT</t>
  </si>
  <si>
    <t>66-24100-S1</t>
  </si>
  <si>
    <t>MÃ HÀNG</t>
  </si>
  <si>
    <t>ĐƠN GIÁ</t>
  </si>
  <si>
    <t>NHÓM</t>
  </si>
  <si>
    <t>CTY VINH GIA</t>
  </si>
  <si>
    <t>BỘ PHẬN SẢN XUẤT</t>
  </si>
  <si>
    <r>
      <t xml:space="preserve">LẦN BH: </t>
    </r>
    <r>
      <rPr>
        <b/>
        <sz val="11"/>
        <color theme="1"/>
        <rFont val="Times New Roman"/>
        <family val="1"/>
      </rPr>
      <t>01</t>
    </r>
  </si>
  <si>
    <r>
      <t xml:space="preserve">NGÀY BH: </t>
    </r>
    <r>
      <rPr>
        <b/>
        <sz val="11"/>
        <color theme="1"/>
        <rFont val="Times New Roman"/>
        <family val="1"/>
      </rPr>
      <t>01/4/2016</t>
    </r>
  </si>
  <si>
    <t>NGƯỜI LẬP</t>
  </si>
  <si>
    <t>QUẢN ĐỐC</t>
  </si>
  <si>
    <t>(Ký, ghi tên)</t>
  </si>
  <si>
    <r>
      <t xml:space="preserve">BM SỐ: </t>
    </r>
    <r>
      <rPr>
        <b/>
        <sz val="11"/>
        <color theme="1"/>
        <rFont val="Times New Roman"/>
        <family val="1"/>
      </rPr>
      <t>BM27/SX</t>
    </r>
  </si>
  <si>
    <t>ĐHT</t>
  </si>
  <si>
    <t>ĐHC</t>
  </si>
  <si>
    <t>ĐHS</t>
  </si>
  <si>
    <t>66-00100-S2</t>
  </si>
  <si>
    <t>66-00100-01</t>
  </si>
  <si>
    <t>66-00100-02</t>
  </si>
  <si>
    <t>66-00300-S3</t>
  </si>
  <si>
    <t>66-00300-B2</t>
  </si>
  <si>
    <t>66-00300-L2</t>
  </si>
  <si>
    <t>66-00300-01</t>
  </si>
  <si>
    <t>66-00300-02</t>
  </si>
  <si>
    <t>66-00300-03</t>
  </si>
  <si>
    <t>66-00400-S3</t>
  </si>
  <si>
    <t>66-00400-L2</t>
  </si>
  <si>
    <t>66-00400-B2</t>
  </si>
  <si>
    <t>66-00400-01</t>
  </si>
  <si>
    <t>66-00400-02</t>
  </si>
  <si>
    <t>66-00400-03</t>
  </si>
  <si>
    <t>66-00500-S2</t>
  </si>
  <si>
    <t>66-00500-01</t>
  </si>
  <si>
    <t>66-00500-02</t>
  </si>
  <si>
    <t>66-00600-S3</t>
  </si>
  <si>
    <t>66-00600-L2</t>
  </si>
  <si>
    <t>66-00600-B2</t>
  </si>
  <si>
    <t>66-00600-01</t>
  </si>
  <si>
    <t>66-00600-02</t>
  </si>
  <si>
    <t>66-00600-03</t>
  </si>
  <si>
    <t>66-00700-S3</t>
  </si>
  <si>
    <t>66-00700-L2</t>
  </si>
  <si>
    <t>66-00700-B2</t>
  </si>
  <si>
    <t>66-00700-01</t>
  </si>
  <si>
    <t>66-00700-02</t>
  </si>
  <si>
    <t>66-00700-03</t>
  </si>
  <si>
    <t>66-00800-S2</t>
  </si>
  <si>
    <t>66-00800-01</t>
  </si>
  <si>
    <t>66-00800-02</t>
  </si>
  <si>
    <t>66-00900-S2</t>
  </si>
  <si>
    <t>66-00900-01</t>
  </si>
  <si>
    <t>66-00900-02</t>
  </si>
  <si>
    <t>66-01000-S2</t>
  </si>
  <si>
    <t>66-01000-01</t>
  </si>
  <si>
    <t>66-01000-02</t>
  </si>
  <si>
    <t>66-01100-S2</t>
  </si>
  <si>
    <t>66-01100-01</t>
  </si>
  <si>
    <t>66-01100-02</t>
  </si>
  <si>
    <t>66-01200-S2</t>
  </si>
  <si>
    <t>66-01200-01</t>
  </si>
  <si>
    <t>66-01200-02</t>
  </si>
  <si>
    <t>66-01400-S3</t>
  </si>
  <si>
    <t>66-01400-L2</t>
  </si>
  <si>
    <t>66-01400-B2</t>
  </si>
  <si>
    <t>66-01400-01</t>
  </si>
  <si>
    <t>66-01400-02</t>
  </si>
  <si>
    <t>66-01400-03</t>
  </si>
  <si>
    <t>66-01500-S3</t>
  </si>
  <si>
    <t>66-01500-L2</t>
  </si>
  <si>
    <t>66-01500-B2</t>
  </si>
  <si>
    <t>66-01500-01</t>
  </si>
  <si>
    <t>66-01500-02</t>
  </si>
  <si>
    <t>66-01500-03</t>
  </si>
  <si>
    <t>66-01700-S4</t>
  </si>
  <si>
    <t>66-01700-L3</t>
  </si>
  <si>
    <t>66-01700-L2</t>
  </si>
  <si>
    <t>66-01700-B3</t>
  </si>
  <si>
    <t>66-01700-B2</t>
  </si>
  <si>
    <t>66-01700-01</t>
  </si>
  <si>
    <t>66-01700-02</t>
  </si>
  <si>
    <t>66-01700-03</t>
  </si>
  <si>
    <t>66-01700-04</t>
  </si>
  <si>
    <t>66-01703-B3</t>
  </si>
  <si>
    <t>66-01703-B2</t>
  </si>
  <si>
    <t>66-01703-02</t>
  </si>
  <si>
    <t>66-01703-03</t>
  </si>
  <si>
    <t>66-01703-04</t>
  </si>
  <si>
    <t>66-01800-S3</t>
  </si>
  <si>
    <t>66-01800-L2</t>
  </si>
  <si>
    <t>66-01800-B2</t>
  </si>
  <si>
    <t>66-01800-01</t>
  </si>
  <si>
    <t>66-01800-02</t>
  </si>
  <si>
    <t>66-01800-03</t>
  </si>
  <si>
    <t>66-01900-S3</t>
  </si>
  <si>
    <t>66-01900-L2</t>
  </si>
  <si>
    <t>66-01900-B2</t>
  </si>
  <si>
    <t>66-01900-01</t>
  </si>
  <si>
    <t>66-01900-02</t>
  </si>
  <si>
    <t>66-01900-03</t>
  </si>
  <si>
    <t>66-02000-S2</t>
  </si>
  <si>
    <t>66-02000-01</t>
  </si>
  <si>
    <t>66-02000-02</t>
  </si>
  <si>
    <t>66-02100-S2</t>
  </si>
  <si>
    <t>66-02100-01</t>
  </si>
  <si>
    <t>66-02100-02</t>
  </si>
  <si>
    <t>66-02200-S2</t>
  </si>
  <si>
    <t>66-02200-01</t>
  </si>
  <si>
    <t>66-02200-02</t>
  </si>
  <si>
    <t>66-02203-S2</t>
  </si>
  <si>
    <t>66-02203-01</t>
  </si>
  <si>
    <t>66-02203-02</t>
  </si>
  <si>
    <t>66-02300-S2</t>
  </si>
  <si>
    <t>66-02300-01</t>
  </si>
  <si>
    <t>66-02300-02</t>
  </si>
  <si>
    <t>66-02400-S3</t>
  </si>
  <si>
    <t>66-02400-L2</t>
  </si>
  <si>
    <t>66-02400-B2</t>
  </si>
  <si>
    <t>66-02400-01</t>
  </si>
  <si>
    <t>66-02400-02</t>
  </si>
  <si>
    <t>66-02400-03</t>
  </si>
  <si>
    <t>66-02500-S2</t>
  </si>
  <si>
    <t>66-02500-01</t>
  </si>
  <si>
    <t>66-02500-02</t>
  </si>
  <si>
    <t>66-02600-S3</t>
  </si>
  <si>
    <t>66-02600-L2</t>
  </si>
  <si>
    <t>66-02600-B2</t>
  </si>
  <si>
    <t>66-02600-01</t>
  </si>
  <si>
    <t>66-02600-02</t>
  </si>
  <si>
    <t>66-02600-03</t>
  </si>
  <si>
    <t>66-02700-S3</t>
  </si>
  <si>
    <t>66-02700-L2</t>
  </si>
  <si>
    <t>66-02700-B2</t>
  </si>
  <si>
    <t>66-02700-01</t>
  </si>
  <si>
    <t>66-02700-02</t>
  </si>
  <si>
    <t>66-02700-03</t>
  </si>
  <si>
    <t>66-02800-S2</t>
  </si>
  <si>
    <t>66-02800-01</t>
  </si>
  <si>
    <t>66-02800-02</t>
  </si>
  <si>
    <t>66-02900-S3</t>
  </si>
  <si>
    <t>66-02900-L2</t>
  </si>
  <si>
    <t>66-02900-B2</t>
  </si>
  <si>
    <t>66-02900-01</t>
  </si>
  <si>
    <t>66-02900-02</t>
  </si>
  <si>
    <t>66-02900-03</t>
  </si>
  <si>
    <t>66-03000-S2</t>
  </si>
  <si>
    <t>66-03000-01</t>
  </si>
  <si>
    <t>66-03000-02</t>
  </si>
  <si>
    <t>66-03100-S3</t>
  </si>
  <si>
    <t>66-03100-L2</t>
  </si>
  <si>
    <t>66-03100-B2</t>
  </si>
  <si>
    <t>66-03100-01</t>
  </si>
  <si>
    <t>66-03100-02</t>
  </si>
  <si>
    <t>66-03100-03</t>
  </si>
  <si>
    <t>66-03200-S2</t>
  </si>
  <si>
    <t>66-03200-01</t>
  </si>
  <si>
    <t>66-03200-02</t>
  </si>
  <si>
    <t>66-03300-S2</t>
  </si>
  <si>
    <t>66-03300-01</t>
  </si>
  <si>
    <t>66-03300-02</t>
  </si>
  <si>
    <t>66-03400-S1</t>
  </si>
  <si>
    <t>66-03500-S1</t>
  </si>
  <si>
    <t>66-03600-S1</t>
  </si>
  <si>
    <t>66-03700-S1</t>
  </si>
  <si>
    <t>66-04000-S2</t>
  </si>
  <si>
    <t>66-04000-01</t>
  </si>
  <si>
    <t>66-04000-02</t>
  </si>
  <si>
    <t>66-04100-S2</t>
  </si>
  <si>
    <t>66-04100-01</t>
  </si>
  <si>
    <t>66-04100-02</t>
  </si>
  <si>
    <t>66-04200-S2</t>
  </si>
  <si>
    <t>66-04200-01</t>
  </si>
  <si>
    <t>66-04200-02</t>
  </si>
  <si>
    <t>66-04300-S2</t>
  </si>
  <si>
    <t>66-04300-01</t>
  </si>
  <si>
    <t>66-04300-02</t>
  </si>
  <si>
    <t>66-04400-S3</t>
  </si>
  <si>
    <t>66-04400-L2</t>
  </si>
  <si>
    <t>66-04400-B2</t>
  </si>
  <si>
    <t>66-04400-01</t>
  </si>
  <si>
    <t>66-04400-02</t>
  </si>
  <si>
    <t>66-04400-03</t>
  </si>
  <si>
    <t>66-04500-S3</t>
  </si>
  <si>
    <t>66-04500-L2</t>
  </si>
  <si>
    <t>66-04500-B2</t>
  </si>
  <si>
    <t>66-04500-01</t>
  </si>
  <si>
    <t>66-04500-02</t>
  </si>
  <si>
    <t>66-04500-03</t>
  </si>
  <si>
    <t>66-04700-S3</t>
  </si>
  <si>
    <t>66-04700-L2</t>
  </si>
  <si>
    <t>66-04700-B2</t>
  </si>
  <si>
    <t>66-04700-01</t>
  </si>
  <si>
    <t>66-04700-02</t>
  </si>
  <si>
    <t>66-04700-03</t>
  </si>
  <si>
    <t>66-04800-01</t>
  </si>
  <si>
    <t>66-04800-02</t>
  </si>
  <si>
    <t>66-04800-03</t>
  </si>
  <si>
    <t>66-04900-S3</t>
  </si>
  <si>
    <t>66-04900-L2</t>
  </si>
  <si>
    <t>66-04900-B2</t>
  </si>
  <si>
    <t>66-04900-01</t>
  </si>
  <si>
    <t>66-04900-02</t>
  </si>
  <si>
    <t>66-04900-03</t>
  </si>
  <si>
    <t>66-05000-S4</t>
  </si>
  <si>
    <t>66-05000-L3</t>
  </si>
  <si>
    <t>66-05000-L2</t>
  </si>
  <si>
    <t>66-05000-B3</t>
  </si>
  <si>
    <t>66-05000-B2</t>
  </si>
  <si>
    <t>66-05000-01</t>
  </si>
  <si>
    <t>66-05000-02</t>
  </si>
  <si>
    <t>66-05000-03</t>
  </si>
  <si>
    <t>66-05000-04</t>
  </si>
  <si>
    <t>66-05100-S3</t>
  </si>
  <si>
    <t>66-05100-L2</t>
  </si>
  <si>
    <t>66-05100-B2</t>
  </si>
  <si>
    <t>66-05100-01</t>
  </si>
  <si>
    <t>66-05100-02</t>
  </si>
  <si>
    <t>66-05100-03</t>
  </si>
  <si>
    <t>66-05200-S4</t>
  </si>
  <si>
    <t>66-05200-L3</t>
  </si>
  <si>
    <t>66-05200-L2</t>
  </si>
  <si>
    <t>66-05200-B3</t>
  </si>
  <si>
    <t>66-05200-B2</t>
  </si>
  <si>
    <t>66-05200-01</t>
  </si>
  <si>
    <t>66-05200-02</t>
  </si>
  <si>
    <t>66-05200-03</t>
  </si>
  <si>
    <t>66-05200-04</t>
  </si>
  <si>
    <t>66-05300-S3</t>
  </si>
  <si>
    <t>66-05300-L2</t>
  </si>
  <si>
    <t>66-05300-B2</t>
  </si>
  <si>
    <t>66-05300-01</t>
  </si>
  <si>
    <t>66-05300-02</t>
  </si>
  <si>
    <t>66-05300-03</t>
  </si>
  <si>
    <t>66-05400-S2</t>
  </si>
  <si>
    <t>66-05400-01</t>
  </si>
  <si>
    <t>66-05400-02</t>
  </si>
  <si>
    <t>66-05500-S2</t>
  </si>
  <si>
    <t>66-05500-01</t>
  </si>
  <si>
    <t>66-05500-02</t>
  </si>
  <si>
    <t>66-05600-S1</t>
  </si>
  <si>
    <t>66-05700-S1</t>
  </si>
  <si>
    <t>66-05800-S1</t>
  </si>
  <si>
    <t>66-05900-S1</t>
  </si>
  <si>
    <t>66-06300-S3</t>
  </si>
  <si>
    <t>66-06300-L2</t>
  </si>
  <si>
    <t>66-06300-B2</t>
  </si>
  <si>
    <t>66-06300-01</t>
  </si>
  <si>
    <t>66-06300-02</t>
  </si>
  <si>
    <t>66-06300-03</t>
  </si>
  <si>
    <t>66-06400-S3</t>
  </si>
  <si>
    <t>66-06400-L2</t>
  </si>
  <si>
    <t>66-06400-B2</t>
  </si>
  <si>
    <t>66-06400-01</t>
  </si>
  <si>
    <t>66-06400-02</t>
  </si>
  <si>
    <t>66-06400-03</t>
  </si>
  <si>
    <t>66-06600-S2</t>
  </si>
  <si>
    <t>66-06600-01</t>
  </si>
  <si>
    <t>66-06600-02</t>
  </si>
  <si>
    <t>66-06700-S2</t>
  </si>
  <si>
    <t>66-06700-01</t>
  </si>
  <si>
    <t>66-06700-02</t>
  </si>
  <si>
    <t>66-06800-S3</t>
  </si>
  <si>
    <t>66-06800-L2</t>
  </si>
  <si>
    <t>66-06800-B2</t>
  </si>
  <si>
    <t>66-06800-01</t>
  </si>
  <si>
    <t>66-06800-02</t>
  </si>
  <si>
    <t>66-06800-03</t>
  </si>
  <si>
    <t>66-06900-S3</t>
  </si>
  <si>
    <t>66-06900-L2</t>
  </si>
  <si>
    <t>66-06900-B2</t>
  </si>
  <si>
    <t>66-06900-01</t>
  </si>
  <si>
    <t>66-06900-02</t>
  </si>
  <si>
    <t>66-06900-03</t>
  </si>
  <si>
    <t>66-07000-S1</t>
  </si>
  <si>
    <t>66-07100-S1</t>
  </si>
  <si>
    <t>66-07200-S1</t>
  </si>
  <si>
    <t>66-07300-S1</t>
  </si>
  <si>
    <t>66-07400-S1</t>
  </si>
  <si>
    <t>66-07500-S2</t>
  </si>
  <si>
    <t>66-07500-01</t>
  </si>
  <si>
    <t>66-07500-02</t>
  </si>
  <si>
    <t>66-07600-S3</t>
  </si>
  <si>
    <t>66-07600-L2</t>
  </si>
  <si>
    <t>66-07600-B2</t>
  </si>
  <si>
    <t>66-07600-01</t>
  </si>
  <si>
    <t>66-07600-02</t>
  </si>
  <si>
    <t>66-07600-03</t>
  </si>
  <si>
    <t>66-07800-S3</t>
  </si>
  <si>
    <t>66-07800-L2</t>
  </si>
  <si>
    <t>66-07800-B2</t>
  </si>
  <si>
    <t>66-07800-01</t>
  </si>
  <si>
    <t>66-07800-02</t>
  </si>
  <si>
    <t>66-07800-03</t>
  </si>
  <si>
    <t>66-07900-S3</t>
  </si>
  <si>
    <t>66-07900-L2</t>
  </si>
  <si>
    <t>66-07900-B2</t>
  </si>
  <si>
    <t>66-07900-01</t>
  </si>
  <si>
    <t>66-07900-02</t>
  </si>
  <si>
    <t>66-07900-03</t>
  </si>
  <si>
    <t>66-08000-S2</t>
  </si>
  <si>
    <t>66-08000-01</t>
  </si>
  <si>
    <t>66-08000-02</t>
  </si>
  <si>
    <t>66-08200-S2</t>
  </si>
  <si>
    <t>66-08200-01</t>
  </si>
  <si>
    <t>66-08200-02</t>
  </si>
  <si>
    <t>66-08300-S3</t>
  </si>
  <si>
    <t>66-08300-L2</t>
  </si>
  <si>
    <t>66-08300-B2</t>
  </si>
  <si>
    <t>66-08300-01</t>
  </si>
  <si>
    <t>66-08300-02</t>
  </si>
  <si>
    <t>66-08300-03</t>
  </si>
  <si>
    <t>66-08400-S4</t>
  </si>
  <si>
    <t>66-08400-L3</t>
  </si>
  <si>
    <t>66-08400-L2</t>
  </si>
  <si>
    <t>66-08400-B3</t>
  </si>
  <si>
    <t>66-08400-B2</t>
  </si>
  <si>
    <t>66-08400-01</t>
  </si>
  <si>
    <t>66-08400-02</t>
  </si>
  <si>
    <t>66-08400-03</t>
  </si>
  <si>
    <t>66-08400-04</t>
  </si>
  <si>
    <t>66-08500-L2</t>
  </si>
  <si>
    <t>66-08500-L3</t>
  </si>
  <si>
    <t>66-08500-01</t>
  </si>
  <si>
    <t>66-08500-02</t>
  </si>
  <si>
    <t>66-08500-03</t>
  </si>
  <si>
    <t>66-08500-04</t>
  </si>
  <si>
    <t>66-08600-01</t>
  </si>
  <si>
    <t>66-08600-02</t>
  </si>
  <si>
    <t>66-08600-03</t>
  </si>
  <si>
    <t>66-08600-04</t>
  </si>
  <si>
    <t>66-08600-05</t>
  </si>
  <si>
    <t>66-08700-01</t>
  </si>
  <si>
    <t>66-08700-02</t>
  </si>
  <si>
    <t>66-08800-S1</t>
  </si>
  <si>
    <t>66-08900-S1</t>
  </si>
  <si>
    <t>66-09000-S1</t>
  </si>
  <si>
    <t>66-09100-S1</t>
  </si>
  <si>
    <t>66-09200-S1</t>
  </si>
  <si>
    <t>66-09300-S1</t>
  </si>
  <si>
    <t>66-09400-S1</t>
  </si>
  <si>
    <t>66-09500-S1</t>
  </si>
  <si>
    <t>66-09600-S1</t>
  </si>
  <si>
    <t>66-09700-S1</t>
  </si>
  <si>
    <t>66-09800-S1</t>
  </si>
  <si>
    <t>66-09900-S1</t>
  </si>
  <si>
    <t>66-10000-S3</t>
  </si>
  <si>
    <t>66-10000-L2</t>
  </si>
  <si>
    <t>66-10000-B2</t>
  </si>
  <si>
    <t>66-10000-01</t>
  </si>
  <si>
    <t>66-10000-02</t>
  </si>
  <si>
    <t>66-10000-03</t>
  </si>
  <si>
    <t>66-10200-S2</t>
  </si>
  <si>
    <t>66-10200-01</t>
  </si>
  <si>
    <t>66-10200-02</t>
  </si>
  <si>
    <t>66-10300-S2</t>
  </si>
  <si>
    <t>66-10300-01</t>
  </si>
  <si>
    <t>66-10300-02</t>
  </si>
  <si>
    <t>66-10400-S3</t>
  </si>
  <si>
    <t>66-10400-L2</t>
  </si>
  <si>
    <t>66-10400-B2</t>
  </si>
  <si>
    <t>66-10400-01</t>
  </si>
  <si>
    <t>66-10400-02</t>
  </si>
  <si>
    <t>66-10400-03</t>
  </si>
  <si>
    <t>66-10600-S3</t>
  </si>
  <si>
    <t>66-10600-L2</t>
  </si>
  <si>
    <t>66-10600-B2</t>
  </si>
  <si>
    <t>66-10600-01</t>
  </si>
  <si>
    <t>66-10600-02</t>
  </si>
  <si>
    <t>66-10600-03</t>
  </si>
  <si>
    <t>66-10800-S3</t>
  </si>
  <si>
    <t>66-10800-L2</t>
  </si>
  <si>
    <t>66-10800-B2</t>
  </si>
  <si>
    <t>66-10800-01</t>
  </si>
  <si>
    <t>66-10800-02</t>
  </si>
  <si>
    <t>66-10800-03</t>
  </si>
  <si>
    <t>66-10900-S2</t>
  </si>
  <si>
    <t>66-10900-01</t>
  </si>
  <si>
    <t>66-10900-02</t>
  </si>
  <si>
    <t>66-11000-S1</t>
  </si>
  <si>
    <t>66-11100-S1</t>
  </si>
  <si>
    <t>66-11200-S1</t>
  </si>
  <si>
    <t>66-11300-S1</t>
  </si>
  <si>
    <t>66-11400-S1</t>
  </si>
  <si>
    <t>66-11500-S1</t>
  </si>
  <si>
    <t>66-11600-S3</t>
  </si>
  <si>
    <t>66-11600-L2</t>
  </si>
  <si>
    <t>66-11600-B2</t>
  </si>
  <si>
    <t>66-11600-01</t>
  </si>
  <si>
    <t>66-11600-02</t>
  </si>
  <si>
    <t>66-11600-03</t>
  </si>
  <si>
    <t>66-11603-S3</t>
  </si>
  <si>
    <t>66-11603-L2</t>
  </si>
  <si>
    <t>66-11603-B2</t>
  </si>
  <si>
    <t>66-11603-01</t>
  </si>
  <si>
    <t>66-11603-02</t>
  </si>
  <si>
    <t>66-11603-03</t>
  </si>
  <si>
    <t>66-11700-01</t>
  </si>
  <si>
    <t>66-11700-02</t>
  </si>
  <si>
    <t>66-11800-S1</t>
  </si>
  <si>
    <t>66-11900-S1</t>
  </si>
  <si>
    <t>66-12000-S1</t>
  </si>
  <si>
    <t>66-12100-S1</t>
  </si>
  <si>
    <t>66-12200-S1</t>
  </si>
  <si>
    <t>66-12300-S1</t>
  </si>
  <si>
    <t>66-12400-S1</t>
  </si>
  <si>
    <t>66-12500-S3</t>
  </si>
  <si>
    <t>66-12500-L2</t>
  </si>
  <si>
    <t>66-12500-B2</t>
  </si>
  <si>
    <t>66-12500-01</t>
  </si>
  <si>
    <t>66-12500-02</t>
  </si>
  <si>
    <t>66-12500-03</t>
  </si>
  <si>
    <t>66-12600-S1</t>
  </si>
  <si>
    <t>66-12700-S1</t>
  </si>
  <si>
    <t>66-12800-S3</t>
  </si>
  <si>
    <t>66-12800-L2</t>
  </si>
  <si>
    <t>66-12800-B2</t>
  </si>
  <si>
    <t>66-12800-01</t>
  </si>
  <si>
    <t>66-12800-02</t>
  </si>
  <si>
    <t>66-12800-03</t>
  </si>
  <si>
    <t>66-12900-S2</t>
  </si>
  <si>
    <t>66-12900-01</t>
  </si>
  <si>
    <t>66-12900-02</t>
  </si>
  <si>
    <t>66-13000-S2</t>
  </si>
  <si>
    <t>66-13000-01</t>
  </si>
  <si>
    <t>66-13000-02</t>
  </si>
  <si>
    <t>66-13100-S3</t>
  </si>
  <si>
    <t>66-13100-L2</t>
  </si>
  <si>
    <t>66-13100-B2</t>
  </si>
  <si>
    <t>66-13100-01</t>
  </si>
  <si>
    <t>66-13100-02</t>
  </si>
  <si>
    <t>66-13100-03</t>
  </si>
  <si>
    <t>66-13200-S2</t>
  </si>
  <si>
    <t>66-13200-01</t>
  </si>
  <si>
    <t>66-13200-02</t>
  </si>
  <si>
    <t>66-13300-S2</t>
  </si>
  <si>
    <t>66-13300-01</t>
  </si>
  <si>
    <t>66-13300-02</t>
  </si>
  <si>
    <t>66-13400-S1</t>
  </si>
  <si>
    <t>66-13500-S1</t>
  </si>
  <si>
    <t>66-13600-S1</t>
  </si>
  <si>
    <t>66-13700-S1</t>
  </si>
  <si>
    <t>66-13800-S1</t>
  </si>
  <si>
    <t>66-13900-S1</t>
  </si>
  <si>
    <t>66-15200-S1</t>
  </si>
  <si>
    <t>66-15300-S1</t>
  </si>
  <si>
    <t>66-15400-S1</t>
  </si>
  <si>
    <t>66-15500-S1</t>
  </si>
  <si>
    <t>66-15900-S2</t>
  </si>
  <si>
    <t>66-15900-01</t>
  </si>
  <si>
    <t>66-15900-02</t>
  </si>
  <si>
    <t>66-16000-S2</t>
  </si>
  <si>
    <t>66-16000-01</t>
  </si>
  <si>
    <t>66-16000-02</t>
  </si>
  <si>
    <t>66-16100-S2</t>
  </si>
  <si>
    <t>66-16100-01</t>
  </si>
  <si>
    <t>66-16100-02</t>
  </si>
  <si>
    <t>66-16200-S2</t>
  </si>
  <si>
    <t>66-16200-01</t>
  </si>
  <si>
    <t>66-16200-02</t>
  </si>
  <si>
    <t>66-16300-S4</t>
  </si>
  <si>
    <t>66-16300-L3</t>
  </si>
  <si>
    <t>66-16300-L2</t>
  </si>
  <si>
    <t>66-16300-B3</t>
  </si>
  <si>
    <t>66-16300-B2</t>
  </si>
  <si>
    <t>66-16300-01</t>
  </si>
  <si>
    <t>66-16300-02</t>
  </si>
  <si>
    <t>66-16300-03</t>
  </si>
  <si>
    <t>66-16300-04</t>
  </si>
  <si>
    <t>66-16400-S2</t>
  </si>
  <si>
    <t>66-16400-01</t>
  </si>
  <si>
    <t>66-16400-02</t>
  </si>
  <si>
    <t>66-16500-S3</t>
  </si>
  <si>
    <t>66-16500-L2</t>
  </si>
  <si>
    <t>66-16500-B2</t>
  </si>
  <si>
    <t>66-16500-01</t>
  </si>
  <si>
    <t>66-16500-02</t>
  </si>
  <si>
    <t>66-16500-03</t>
  </si>
  <si>
    <t>66-16600-S2</t>
  </si>
  <si>
    <t>66-16600-01</t>
  </si>
  <si>
    <t>66-16600-02</t>
  </si>
  <si>
    <t>66-16700-S3</t>
  </si>
  <si>
    <t>66-16700-L2</t>
  </si>
  <si>
    <t>66-16700-B2</t>
  </si>
  <si>
    <t>66-16700-01</t>
  </si>
  <si>
    <t>66-16700-02</t>
  </si>
  <si>
    <t>66-16700-03</t>
  </si>
  <si>
    <t>66-16703-S3</t>
  </si>
  <si>
    <t>66-16703-L2</t>
  </si>
  <si>
    <t>66-16703-B2</t>
  </si>
  <si>
    <t>66-16703-01</t>
  </si>
  <si>
    <t>66-16703-02</t>
  </si>
  <si>
    <t>66-16703-03</t>
  </si>
  <si>
    <t>66-16800-S2</t>
  </si>
  <si>
    <t>66-16800-01</t>
  </si>
  <si>
    <t>66-16800-02</t>
  </si>
  <si>
    <t>66-16803-S2</t>
  </si>
  <si>
    <t>66-16803-01</t>
  </si>
  <si>
    <t>66-16803-02</t>
  </si>
  <si>
    <t>66-16900-S2</t>
  </si>
  <si>
    <t>66-16900-01</t>
  </si>
  <si>
    <t>66-16900-02</t>
  </si>
  <si>
    <t>66-16903-S2</t>
  </si>
  <si>
    <t>66-16903-01</t>
  </si>
  <si>
    <t>66-16903-02</t>
  </si>
  <si>
    <t>66-17000-S2</t>
  </si>
  <si>
    <t>66-17000-01</t>
  </si>
  <si>
    <t>66-17000-02</t>
  </si>
  <si>
    <t>66-17003-S2</t>
  </si>
  <si>
    <t>66-17003-01</t>
  </si>
  <si>
    <t>66-17003-02</t>
  </si>
  <si>
    <t>66-17100-S4</t>
  </si>
  <si>
    <t>66-17100-L3</t>
  </si>
  <si>
    <t>66-17100-L2</t>
  </si>
  <si>
    <t>66-17100-B3</t>
  </si>
  <si>
    <t>66-17100-B2</t>
  </si>
  <si>
    <t>66-17100-01</t>
  </si>
  <si>
    <t>66-17100-02</t>
  </si>
  <si>
    <t>66-17100-03</t>
  </si>
  <si>
    <t>66-17100-04</t>
  </si>
  <si>
    <t>66-17103-S4</t>
  </si>
  <si>
    <t>66-17103-L3</t>
  </si>
  <si>
    <t>66-17103-L2</t>
  </si>
  <si>
    <t>66-17103-B3</t>
  </si>
  <si>
    <t>66-17103-B2</t>
  </si>
  <si>
    <t>66-17103-01</t>
  </si>
  <si>
    <t>66-17103-02</t>
  </si>
  <si>
    <t>66-17103-03</t>
  </si>
  <si>
    <t>66-17103-04</t>
  </si>
  <si>
    <t>66-17200-S3</t>
  </si>
  <si>
    <t>66-17200-L2</t>
  </si>
  <si>
    <t>66-17200-B2</t>
  </si>
  <si>
    <t>66-17200-01</t>
  </si>
  <si>
    <t>66-17200-02</t>
  </si>
  <si>
    <t>66-17200-03</t>
  </si>
  <si>
    <t>66-17300-S1</t>
  </si>
  <si>
    <t>66-17400-S1</t>
  </si>
  <si>
    <t>66-17500-S2</t>
  </si>
  <si>
    <t>66-17500-01</t>
  </si>
  <si>
    <t>66-17500-02</t>
  </si>
  <si>
    <t>66-17600-S1</t>
  </si>
  <si>
    <t>66-17700-S1</t>
  </si>
  <si>
    <t>66-17800-S1</t>
  </si>
  <si>
    <t>66-17900-S1</t>
  </si>
  <si>
    <t>66-18000-S1</t>
  </si>
  <si>
    <t>66-18100-S1</t>
  </si>
  <si>
    <t>66-18200-S1</t>
  </si>
  <si>
    <t>66-18300-S1</t>
  </si>
  <si>
    <t>66-18400-S5</t>
  </si>
  <si>
    <t>66-18400-L4</t>
  </si>
  <si>
    <t>66-18400-L3</t>
  </si>
  <si>
    <t>66-18400-L2</t>
  </si>
  <si>
    <t>66-18400-B4</t>
  </si>
  <si>
    <t>66-18400-B3</t>
  </si>
  <si>
    <t>66-18400-B2</t>
  </si>
  <si>
    <t>66-18400-01</t>
  </si>
  <si>
    <t>66-18400-02</t>
  </si>
  <si>
    <t>66-18400-03</t>
  </si>
  <si>
    <t>66-18400-04</t>
  </si>
  <si>
    <t>66-18400-05</t>
  </si>
  <si>
    <t>66-18403-S5</t>
  </si>
  <si>
    <t>66-18403-L4</t>
  </si>
  <si>
    <t>66-18403-L3</t>
  </si>
  <si>
    <t>66-18403-L2</t>
  </si>
  <si>
    <t>66-18403-X1</t>
  </si>
  <si>
    <t>66-18403-B4</t>
  </si>
  <si>
    <t>66-18403-B3</t>
  </si>
  <si>
    <t>66-18403-B2</t>
  </si>
  <si>
    <t>66-18403-01</t>
  </si>
  <si>
    <t>66-18403-02</t>
  </si>
  <si>
    <t>66-18403-03</t>
  </si>
  <si>
    <t>66-18403-04</t>
  </si>
  <si>
    <t>66-18403-05</t>
  </si>
  <si>
    <t>66-18500-S1</t>
  </si>
  <si>
    <t>66-18503-S1</t>
  </si>
  <si>
    <t>66-18600-S1</t>
  </si>
  <si>
    <t>66-18700-S1</t>
  </si>
  <si>
    <t>66-19000-S1</t>
  </si>
  <si>
    <t>66-19100-S1</t>
  </si>
  <si>
    <t>66-19200-S1</t>
  </si>
  <si>
    <t>66-19300-S1</t>
  </si>
  <si>
    <t>66-19400-S1</t>
  </si>
  <si>
    <t>66-19500-S1</t>
  </si>
  <si>
    <t>66-19600-S1</t>
  </si>
  <si>
    <t>66-19700-S1</t>
  </si>
  <si>
    <t>66-19900-S1</t>
  </si>
  <si>
    <t>66-20000-S1</t>
  </si>
  <si>
    <t>66-20100-S2</t>
  </si>
  <si>
    <t>66-20100-01</t>
  </si>
  <si>
    <t>66-20100-02</t>
  </si>
  <si>
    <t>66-20200-S1</t>
  </si>
  <si>
    <t>66-20300-S1</t>
  </si>
  <si>
    <t>66-20400-S1</t>
  </si>
  <si>
    <t>66-20500-S1</t>
  </si>
  <si>
    <t>66-20600-S1</t>
  </si>
  <si>
    <t>66-20700-S3</t>
  </si>
  <si>
    <t>66-20700-L2</t>
  </si>
  <si>
    <t>66-20700-B2</t>
  </si>
  <si>
    <t>66-20700-01</t>
  </si>
  <si>
    <t>66-20700-02</t>
  </si>
  <si>
    <t>66-20700-03</t>
  </si>
  <si>
    <t>66-20800-S3</t>
  </si>
  <si>
    <t>66-20800-L2</t>
  </si>
  <si>
    <t>66-20800-B2</t>
  </si>
  <si>
    <t>66-20800-01</t>
  </si>
  <si>
    <t>66-20800-02</t>
  </si>
  <si>
    <t>66-20800-03</t>
  </si>
  <si>
    <t>66-20900-S2</t>
  </si>
  <si>
    <t>66-20900-01</t>
  </si>
  <si>
    <t>66-20900-02</t>
  </si>
  <si>
    <t>66-21000-S2</t>
  </si>
  <si>
    <t>66-21000-01</t>
  </si>
  <si>
    <t>66-21000-02</t>
  </si>
  <si>
    <t>66-21100-S2</t>
  </si>
  <si>
    <t>66-21100-01</t>
  </si>
  <si>
    <t>66-21100-02</t>
  </si>
  <si>
    <t>66-21200-S2</t>
  </si>
  <si>
    <t>66-21200-01</t>
  </si>
  <si>
    <t>66-21200-02</t>
  </si>
  <si>
    <t>66-21300-S1</t>
  </si>
  <si>
    <t>66-21400-S3</t>
  </si>
  <si>
    <t>66-21400-L2</t>
  </si>
  <si>
    <t>66-21400-B2</t>
  </si>
  <si>
    <t>66-21400-01</t>
  </si>
  <si>
    <t>66-21400-02</t>
  </si>
  <si>
    <t>66-21400-03</t>
  </si>
  <si>
    <t>66-21500-S3</t>
  </si>
  <si>
    <t>66-21500-L2</t>
  </si>
  <si>
    <t>66-21500-B2</t>
  </si>
  <si>
    <t>66-21500-01</t>
  </si>
  <si>
    <t>66-21500-02</t>
  </si>
  <si>
    <t>66-21500-03</t>
  </si>
  <si>
    <t>66-21600-S2</t>
  </si>
  <si>
    <t>66-21600-01</t>
  </si>
  <si>
    <t>66-21600-02</t>
  </si>
  <si>
    <t>66-21700-S2</t>
  </si>
  <si>
    <t>66-21700-01</t>
  </si>
  <si>
    <t>66-21700-02</t>
  </si>
  <si>
    <t>66-21800-S2</t>
  </si>
  <si>
    <t>66-21800-01</t>
  </si>
  <si>
    <t>66-21800-02</t>
  </si>
  <si>
    <t>66-21900-S2</t>
  </si>
  <si>
    <t>66-21900-01</t>
  </si>
  <si>
    <t>66-21900-02</t>
  </si>
  <si>
    <t>66-22000-S4</t>
  </si>
  <si>
    <t>66-22000-L3</t>
  </si>
  <si>
    <t>66-22000-L2</t>
  </si>
  <si>
    <t>66-22000-B3</t>
  </si>
  <si>
    <t>66-22000-B2</t>
  </si>
  <si>
    <t>66-22000-01</t>
  </si>
  <si>
    <t>66-22000-02</t>
  </si>
  <si>
    <t>66-22000-03</t>
  </si>
  <si>
    <t>66-22000-04</t>
  </si>
  <si>
    <t>66-22100-S1</t>
  </si>
  <si>
    <t>66-22200-S1</t>
  </si>
  <si>
    <t>66-22400-S2</t>
  </si>
  <si>
    <t>66-22400-01</t>
  </si>
  <si>
    <t>66-22400-02</t>
  </si>
  <si>
    <t>66-22500-S1</t>
  </si>
  <si>
    <t>66-22600-S1</t>
  </si>
  <si>
    <t>66-22800-S1</t>
  </si>
  <si>
    <t>66-22900-S1</t>
  </si>
  <si>
    <t>66-23000-S1</t>
  </si>
  <si>
    <t>66-23100-S3</t>
  </si>
  <si>
    <t>66-23100-L2</t>
  </si>
  <si>
    <t>66-23100-B2</t>
  </si>
  <si>
    <t>66-23100-01</t>
  </si>
  <si>
    <t>66-23100-02</t>
  </si>
  <si>
    <t>66-23100-03</t>
  </si>
  <si>
    <t>66-23200-S3</t>
  </si>
  <si>
    <t>66-23200-L2</t>
  </si>
  <si>
    <t>66-23200-B2</t>
  </si>
  <si>
    <t>66-23200-01</t>
  </si>
  <si>
    <t>66-23200-02</t>
  </si>
  <si>
    <t>66-23200-03</t>
  </si>
  <si>
    <t>66-23300-S3</t>
  </si>
  <si>
    <t>66-23300-L2</t>
  </si>
  <si>
    <t>66-23300-B2</t>
  </si>
  <si>
    <t>66-23300-01</t>
  </si>
  <si>
    <t>66-23300-02</t>
  </si>
  <si>
    <t>66-23300-03</t>
  </si>
  <si>
    <t>66-23500-S1</t>
  </si>
  <si>
    <t>66-23600-S3</t>
  </si>
  <si>
    <t>66-23600-L2</t>
  </si>
  <si>
    <t>66-23600-B2</t>
  </si>
  <si>
    <t>66-23600-01</t>
  </si>
  <si>
    <t>66-23600-02</t>
  </si>
  <si>
    <t>66-23600-03</t>
  </si>
  <si>
    <t>66-23700-S1</t>
  </si>
  <si>
    <t>66-23800-S1</t>
  </si>
  <si>
    <t>66-23900-S1</t>
  </si>
  <si>
    <t>66-24000-S1</t>
  </si>
  <si>
    <t>66-24200-S1</t>
  </si>
  <si>
    <t>66-24300-S1</t>
  </si>
  <si>
    <t>66-24400-S1</t>
  </si>
  <si>
    <t>66-24500-S1</t>
  </si>
  <si>
    <t>66-24600-S1</t>
  </si>
  <si>
    <t>66-25000-S1</t>
  </si>
  <si>
    <t>66-25100-S1</t>
  </si>
  <si>
    <t>66-25700-S4</t>
  </si>
  <si>
    <t>66-25700-L3</t>
  </si>
  <si>
    <t>66-25700-L2</t>
  </si>
  <si>
    <t>66-25700-B3</t>
  </si>
  <si>
    <t>66-25700-B2</t>
  </si>
  <si>
    <t>66-25700-01</t>
  </si>
  <si>
    <t>66-25700-02</t>
  </si>
  <si>
    <t>66-25700-03</t>
  </si>
  <si>
    <t>66-25700-04</t>
  </si>
  <si>
    <t>66-25800-S3</t>
  </si>
  <si>
    <t>66-25800-L2</t>
  </si>
  <si>
    <t>66-25800-B2</t>
  </si>
  <si>
    <t>66-25800-01</t>
  </si>
  <si>
    <t>66-25800-02</t>
  </si>
  <si>
    <t>66-25800-03</t>
  </si>
  <si>
    <t>66-25900-S1</t>
  </si>
  <si>
    <t>66-28200-S1</t>
  </si>
  <si>
    <t>66-28300-S1</t>
  </si>
  <si>
    <t>66-28400-S1</t>
  </si>
  <si>
    <t>66-28500-S1</t>
  </si>
  <si>
    <t>66-28600-S1</t>
  </si>
  <si>
    <t>66-28700-S1</t>
  </si>
  <si>
    <t>66-28800-S1</t>
  </si>
  <si>
    <t>66-28900-S1</t>
  </si>
  <si>
    <t>66-29000-S1</t>
  </si>
  <si>
    <t>66-29100-S1</t>
  </si>
  <si>
    <t>66-29200-S2</t>
  </si>
  <si>
    <t>66-29200-01</t>
  </si>
  <si>
    <t>66-29200-02</t>
  </si>
  <si>
    <t>66-29300-S1</t>
  </si>
  <si>
    <t>66-30300-S1</t>
  </si>
  <si>
    <t>66-30400-S1</t>
  </si>
  <si>
    <t>66-30500-S1</t>
  </si>
  <si>
    <t>66-30700-S1</t>
  </si>
  <si>
    <t>66-31900-S4</t>
  </si>
  <si>
    <t>66-31900-L3</t>
  </si>
  <si>
    <t>66-31900-L2</t>
  </si>
  <si>
    <t>66-31900-B3</t>
  </si>
  <si>
    <t>66-31900-B2</t>
  </si>
  <si>
    <t>66-31900-01</t>
  </si>
  <si>
    <t>66-31900-02</t>
  </si>
  <si>
    <t>66-31900-03</t>
  </si>
  <si>
    <t>66-31900-04</t>
  </si>
  <si>
    <t>66-32000-S4</t>
  </si>
  <si>
    <t>66-32000-L3</t>
  </si>
  <si>
    <t>66-32000-L2</t>
  </si>
  <si>
    <t>66-32000-B3</t>
  </si>
  <si>
    <t>66-32000-B2</t>
  </si>
  <si>
    <t>66-32000-01</t>
  </si>
  <si>
    <t>66-32000-02</t>
  </si>
  <si>
    <t>66-32000-03</t>
  </si>
  <si>
    <t>66-32000-04</t>
  </si>
  <si>
    <t>66-32900-S2</t>
  </si>
  <si>
    <t>66-32900-01</t>
  </si>
  <si>
    <t>66-32900-02</t>
  </si>
  <si>
    <t>66-33300-S1</t>
  </si>
  <si>
    <t>66-33400-S1</t>
  </si>
  <si>
    <t>66-33500-S1</t>
  </si>
  <si>
    <t>66-33600-S1</t>
  </si>
  <si>
    <t>66-33700-S1</t>
  </si>
  <si>
    <t>66-32200-S1</t>
  </si>
  <si>
    <t>66-32300-S1</t>
  </si>
  <si>
    <t>66-32400-S1</t>
  </si>
  <si>
    <t>66-32500-S3</t>
  </si>
  <si>
    <t>66-32500-01</t>
  </si>
  <si>
    <t>66-32500-02</t>
  </si>
  <si>
    <t>66-32500-03</t>
  </si>
  <si>
    <t>66-32600-S2</t>
  </si>
  <si>
    <t>66-32600-01</t>
  </si>
  <si>
    <t>66-32600-02</t>
  </si>
  <si>
    <t>66-32700-S2</t>
  </si>
  <si>
    <t>66-32700-01</t>
  </si>
  <si>
    <t>66-32700-02</t>
  </si>
  <si>
    <t>66-32800-S1</t>
  </si>
  <si>
    <t>66-33100-S1</t>
  </si>
  <si>
    <t>66-33200-S1</t>
  </si>
  <si>
    <t>66-33800-S1</t>
  </si>
  <si>
    <t>66-33900-S1</t>
  </si>
  <si>
    <t>66-34000-S1</t>
  </si>
  <si>
    <t>66-34300-S1</t>
  </si>
  <si>
    <t>66-34400-S1</t>
  </si>
  <si>
    <t>66-34500-S1</t>
  </si>
  <si>
    <t>66-34600-S1</t>
  </si>
  <si>
    <t>66-34700-S1</t>
  </si>
  <si>
    <t>66-34800-S1</t>
  </si>
  <si>
    <t>66-34900-S2</t>
  </si>
  <si>
    <t>66-34900-01</t>
  </si>
  <si>
    <t>66-34900-02</t>
  </si>
  <si>
    <t>66-35000-S1</t>
  </si>
  <si>
    <t>66-35100-S1</t>
  </si>
  <si>
    <t>66-35200-S1</t>
  </si>
  <si>
    <t>66-35300-S1</t>
  </si>
  <si>
    <t>66-35400-S1</t>
  </si>
  <si>
    <t>66-35500-S1</t>
  </si>
  <si>
    <t>66-35600-S1</t>
  </si>
  <si>
    <t>66-35700-S1</t>
  </si>
  <si>
    <t>66-35800-S1</t>
  </si>
  <si>
    <t>66-35900-S1</t>
  </si>
  <si>
    <t>66-36000-S1</t>
  </si>
  <si>
    <t>66-36100-S1</t>
  </si>
  <si>
    <t>66-36200-S1</t>
  </si>
  <si>
    <t>66-36300-S1</t>
  </si>
  <si>
    <t>66-36400-S1</t>
  </si>
  <si>
    <t>66-36500-S1</t>
  </si>
  <si>
    <t>66-36600-S1</t>
  </si>
  <si>
    <t>66-36700-S1</t>
  </si>
  <si>
    <t>66-36800-S1</t>
  </si>
  <si>
    <t>66-36900-S3</t>
  </si>
  <si>
    <t>66-36900-01</t>
  </si>
  <si>
    <t>66-36900-02</t>
  </si>
  <si>
    <t>66-36900-03</t>
  </si>
  <si>
    <t>66-37000-S1</t>
  </si>
  <si>
    <t>66-37100-S1</t>
  </si>
  <si>
    <t>66-37300-S2</t>
  </si>
  <si>
    <t>66-37300-01</t>
  </si>
  <si>
    <t>66-37300-02</t>
  </si>
  <si>
    <t>66-37400-S1</t>
  </si>
  <si>
    <t>66-38200-S1</t>
  </si>
  <si>
    <t>66-38300-S1</t>
  </si>
  <si>
    <t>66-38400-S2</t>
  </si>
  <si>
    <t>66-38400-01</t>
  </si>
  <si>
    <t>66-38400-02</t>
  </si>
  <si>
    <t>66-38900-S1</t>
  </si>
  <si>
    <t>66-39000-S1</t>
  </si>
  <si>
    <t>66-39100-S2</t>
  </si>
  <si>
    <t>66-39100-01</t>
  </si>
  <si>
    <t>66-39100-02</t>
  </si>
  <si>
    <t>66-39600-S3</t>
  </si>
  <si>
    <t>66-39600-01</t>
  </si>
  <si>
    <t>66-39600-02</t>
  </si>
  <si>
    <t>66-39600-03</t>
  </si>
  <si>
    <t>66-39700-01</t>
  </si>
  <si>
    <t>66-39700-02</t>
  </si>
  <si>
    <t>66-39800-01</t>
  </si>
  <si>
    <t>66-39800-02</t>
  </si>
  <si>
    <t>66-40000-S1</t>
  </si>
  <si>
    <t>66-40100-S1</t>
  </si>
  <si>
    <t>66-38500-S1</t>
  </si>
  <si>
    <t>66-38600-S1</t>
  </si>
  <si>
    <t>66-38800-S1</t>
  </si>
  <si>
    <t>66-32100-S1</t>
  </si>
  <si>
    <t>66-42800-01</t>
  </si>
  <si>
    <t>66-44700-S1</t>
  </si>
  <si>
    <t>66-44800-S1</t>
  </si>
  <si>
    <t>66-45100-S1</t>
  </si>
  <si>
    <t>66-45200-S1</t>
  </si>
  <si>
    <t>66-45300-S1</t>
  </si>
  <si>
    <t>66-45400-S1</t>
  </si>
  <si>
    <t>66-45500-S1</t>
  </si>
  <si>
    <t>66-45600-S1</t>
  </si>
  <si>
    <t>66-45700-S1</t>
  </si>
  <si>
    <t>66-45800-S1</t>
  </si>
  <si>
    <t>66-45900-S1</t>
  </si>
  <si>
    <t>66-46000-S1</t>
  </si>
  <si>
    <t>66-46100-S1</t>
  </si>
  <si>
    <t>66-46200-S1</t>
  </si>
  <si>
    <t>66-46300-S3</t>
  </si>
  <si>
    <t>66-46300-L2</t>
  </si>
  <si>
    <t>66-46300-B2</t>
  </si>
  <si>
    <t>66-46300-01</t>
  </si>
  <si>
    <t>66-46300-02</t>
  </si>
  <si>
    <t>66-46300-03</t>
  </si>
  <si>
    <t>66-46700-S2</t>
  </si>
  <si>
    <t>66-46700-01</t>
  </si>
  <si>
    <t>66-46700-02</t>
  </si>
  <si>
    <t>66-46800-01</t>
  </si>
  <si>
    <t>66-46800-02</t>
  </si>
  <si>
    <t>66-46900-S2</t>
  </si>
  <si>
    <t>66-46900-01</t>
  </si>
  <si>
    <t>66-46900-02</t>
  </si>
  <si>
    <t>66-47000-S2</t>
  </si>
  <si>
    <t>66-47000-01</t>
  </si>
  <si>
    <t>66-47000-02</t>
  </si>
  <si>
    <t>66-47100-S1</t>
  </si>
  <si>
    <t>66-14000-S1</t>
  </si>
  <si>
    <t>66-14100-S1</t>
  </si>
  <si>
    <t>66-14200-S1</t>
  </si>
  <si>
    <t>66-14300-S1</t>
  </si>
  <si>
    <t>66-14400-S1</t>
  </si>
  <si>
    <t>66-14500-S1</t>
  </si>
  <si>
    <t>66-14600-S1</t>
  </si>
  <si>
    <t>66-14700-S1</t>
  </si>
  <si>
    <t>66-14800-S1</t>
  </si>
  <si>
    <t>66-14900-S1</t>
  </si>
  <si>
    <t>66-15000-S1</t>
  </si>
  <si>
    <t>66-15100-S1</t>
  </si>
  <si>
    <t>66-15600-S1</t>
  </si>
  <si>
    <t>66-19800-S1</t>
  </si>
  <si>
    <t>66-22700-S1</t>
  </si>
  <si>
    <t>66-23400-S1</t>
  </si>
  <si>
    <t>66-26000-S1</t>
  </si>
  <si>
    <t>66-26100-S1</t>
  </si>
  <si>
    <t>66-26200-S1</t>
  </si>
  <si>
    <t>66-26300-S1</t>
  </si>
  <si>
    <t>66-26400-S1</t>
  </si>
  <si>
    <t>66-26500-S1</t>
  </si>
  <si>
    <t>66-26600-S1</t>
  </si>
  <si>
    <t>66-26700-S1</t>
  </si>
  <si>
    <t>66-26800-S1</t>
  </si>
  <si>
    <t>66-26900-S1</t>
  </si>
  <si>
    <t>66-27000-S1</t>
  </si>
  <si>
    <t>66-27100-S1</t>
  </si>
  <si>
    <t>66-27200-S1</t>
  </si>
  <si>
    <t>66-27300-S1</t>
  </si>
  <si>
    <t>66-27400-S1</t>
  </si>
  <si>
    <t>66-27500-S1</t>
  </si>
  <si>
    <t>66-27600-S1</t>
  </si>
  <si>
    <t>66-27700-S1</t>
  </si>
  <si>
    <t>66-27800-S1</t>
  </si>
  <si>
    <t>66-27900-S1</t>
  </si>
  <si>
    <t>66-28000-S1</t>
  </si>
  <si>
    <t>66-28100-S1</t>
  </si>
  <si>
    <t>66-29400-S1</t>
  </si>
  <si>
    <t>66-29500-S1</t>
  </si>
  <si>
    <t>66-29600-S1</t>
  </si>
  <si>
    <t>66-29700-S1</t>
  </si>
  <si>
    <t>66-29800-S1</t>
  </si>
  <si>
    <t>66-29900-S1</t>
  </si>
  <si>
    <t>66-30000-S1</t>
  </si>
  <si>
    <t>66-30800-S1</t>
  </si>
  <si>
    <t>66-30900-S1</t>
  </si>
  <si>
    <t>66-31000-S1</t>
  </si>
  <si>
    <t>66-31100-S1</t>
  </si>
  <si>
    <t>66-31200-S1</t>
  </si>
  <si>
    <t>66-31300-S1</t>
  </si>
  <si>
    <t>66-31400-S1</t>
  </si>
  <si>
    <t>66-31500-S1</t>
  </si>
  <si>
    <t>66-31600-S1</t>
  </si>
  <si>
    <t>66-31700-S1</t>
  </si>
  <si>
    <t>66-31800-S1</t>
  </si>
  <si>
    <t>66-37200-S1</t>
  </si>
  <si>
    <t>66-37500-S1</t>
  </si>
  <si>
    <t>66-37600-S1</t>
  </si>
  <si>
    <t>66-37700-S1</t>
  </si>
  <si>
    <t>66-37800-S1</t>
  </si>
  <si>
    <t>66-37900-S1</t>
  </si>
  <si>
    <t>66-38000-S1</t>
  </si>
  <si>
    <t>66-38100-S1</t>
  </si>
  <si>
    <t>66-39400-S1</t>
  </si>
  <si>
    <t>66-39500-S1</t>
  </si>
  <si>
    <t>66-39900-S1</t>
  </si>
  <si>
    <t>66-40200-S1</t>
  </si>
  <si>
    <t>66-40300-S1</t>
  </si>
  <si>
    <t>66-40400-S1</t>
  </si>
  <si>
    <t>66-40600-S1</t>
  </si>
  <si>
    <t>66-40700-S1</t>
  </si>
  <si>
    <t>66-40900-S1</t>
  </si>
  <si>
    <t>66-41000-S1</t>
  </si>
  <si>
    <t>66-41100-S1</t>
  </si>
  <si>
    <t>66-41700-S1</t>
  </si>
  <si>
    <t>66-41800-S1</t>
  </si>
  <si>
    <t>66-41900-S1</t>
  </si>
  <si>
    <t>66-42000-S2</t>
  </si>
  <si>
    <t>66-42000-01</t>
  </si>
  <si>
    <t>66-42000-02</t>
  </si>
  <si>
    <t>66-42600-S2</t>
  </si>
  <si>
    <t>66-42600-01</t>
  </si>
  <si>
    <t>66-42600-02</t>
  </si>
  <si>
    <t>66-44200-S1</t>
  </si>
  <si>
    <t>66-44500-S1</t>
  </si>
  <si>
    <t>66-44600-S1</t>
  </si>
  <si>
    <t>66-40500-S1</t>
  </si>
  <si>
    <t>66-46400-S1</t>
  </si>
  <si>
    <t>66-46500-S1</t>
  </si>
  <si>
    <t>66-47200-S1</t>
  </si>
  <si>
    <t>66-40800-S1</t>
  </si>
  <si>
    <t>66-48600-S1</t>
  </si>
  <si>
    <t>66-47517-S3</t>
  </si>
  <si>
    <t>66-47517-L2</t>
  </si>
  <si>
    <t>66-47517-B2</t>
  </si>
  <si>
    <t>66-47517-01</t>
  </si>
  <si>
    <t>66-47517-02</t>
  </si>
  <si>
    <t>66-47517-03</t>
  </si>
  <si>
    <t>66-47617-S3</t>
  </si>
  <si>
    <t>66-47617-01</t>
  </si>
  <si>
    <t>66-47617-02</t>
  </si>
  <si>
    <t>66-47617-03</t>
  </si>
  <si>
    <t>66-47717-S3</t>
  </si>
  <si>
    <t>66-47717-01</t>
  </si>
  <si>
    <t>66-47717-02</t>
  </si>
  <si>
    <t>66-47717-03</t>
  </si>
  <si>
    <t>66-47817-S1</t>
  </si>
  <si>
    <t>66-47917-S1</t>
  </si>
  <si>
    <t>66-48017-S1</t>
  </si>
  <si>
    <t>66-48117-S3</t>
  </si>
  <si>
    <t>66-48117-B2</t>
  </si>
  <si>
    <t>66-48117-01</t>
  </si>
  <si>
    <t>66-48117-02</t>
  </si>
  <si>
    <t>66-48117-03</t>
  </si>
  <si>
    <t>66-48217-S3</t>
  </si>
  <si>
    <t>66-48217-01</t>
  </si>
  <si>
    <t>66-48217-02</t>
  </si>
  <si>
    <t>66-48217-03</t>
  </si>
  <si>
    <t>66-48300-S1</t>
  </si>
  <si>
    <t>66-48400-S1</t>
  </si>
  <si>
    <t>66-48500-S1</t>
  </si>
  <si>
    <t>66-47300-S1</t>
  </si>
  <si>
    <t>66-48700-S1</t>
  </si>
  <si>
    <t>66-48800-S1</t>
  </si>
  <si>
    <t>66-49100-S1</t>
  </si>
  <si>
    <t>66-49200-S1</t>
  </si>
  <si>
    <t>66-49319-S2</t>
  </si>
  <si>
    <t>66-49319-01</t>
  </si>
  <si>
    <t>66-49319-02</t>
  </si>
  <si>
    <t>66-49419-S1</t>
  </si>
  <si>
    <t>66-49600-S1</t>
  </si>
  <si>
    <t>66-49700-S1</t>
  </si>
  <si>
    <t>66-51521-02</t>
  </si>
  <si>
    <t>66-49919-S2</t>
  </si>
  <si>
    <t>66-49919-01</t>
  </si>
  <si>
    <t>66-49919-02</t>
  </si>
  <si>
    <t>66-50019-S2</t>
  </si>
  <si>
    <t>66-50019-01</t>
  </si>
  <si>
    <t>66-50019-02</t>
  </si>
  <si>
    <t>66-50119-S3</t>
  </si>
  <si>
    <t>66-50119-L2</t>
  </si>
  <si>
    <t>66-50119-B2</t>
  </si>
  <si>
    <t>66-50119-01</t>
  </si>
  <si>
    <t>66-50119-02</t>
  </si>
  <si>
    <t>66-50119-03</t>
  </si>
  <si>
    <t>66-50219-S3</t>
  </si>
  <si>
    <t>66-50219-B2</t>
  </si>
  <si>
    <t>66-50219-01</t>
  </si>
  <si>
    <t>66-50219-02</t>
  </si>
  <si>
    <t>66-50219-03</t>
  </si>
  <si>
    <t>66-50319-S2</t>
  </si>
  <si>
    <t>66-50319-01</t>
  </si>
  <si>
    <t>66-50319-02</t>
  </si>
  <si>
    <t>66-50419-S2</t>
  </si>
  <si>
    <t>66-50419-01</t>
  </si>
  <si>
    <t>66-50419-02</t>
  </si>
  <si>
    <t>66-50519-S2</t>
  </si>
  <si>
    <t>66-50519-01</t>
  </si>
  <si>
    <t>66-50519-02</t>
  </si>
  <si>
    <t>66-50619-S4</t>
  </si>
  <si>
    <t>66-50619-B2</t>
  </si>
  <si>
    <t>66-50619-X1</t>
  </si>
  <si>
    <t>66-50619-B3</t>
  </si>
  <si>
    <t>66-50619-L3</t>
  </si>
  <si>
    <t>66-50619-01</t>
  </si>
  <si>
    <t>66-50619-02</t>
  </si>
  <si>
    <t>66-50619-03</t>
  </si>
  <si>
    <t>66-50619-04</t>
  </si>
  <si>
    <t>66-50719-S2</t>
  </si>
  <si>
    <t>66-50719-01</t>
  </si>
  <si>
    <t>66-50719-02</t>
  </si>
  <si>
    <t>66-50819-S2</t>
  </si>
  <si>
    <t>66-50819-01</t>
  </si>
  <si>
    <t>66-50819-02</t>
  </si>
  <si>
    <t>66-50919-S4</t>
  </si>
  <si>
    <t>66-50919-B2</t>
  </si>
  <si>
    <t>66-50919-L3</t>
  </si>
  <si>
    <t>66-50919-X1</t>
  </si>
  <si>
    <t>66-50919-01</t>
  </si>
  <si>
    <t>66-50919-02</t>
  </si>
  <si>
    <t>66-50919-03</t>
  </si>
  <si>
    <t>66-50919-04</t>
  </si>
  <si>
    <t>66-49800-S1</t>
  </si>
  <si>
    <t>66-47400-S1</t>
  </si>
  <si>
    <t>66-51300-S2</t>
  </si>
  <si>
    <t>66-51300-01</t>
  </si>
  <si>
    <t>66-51300-02</t>
  </si>
  <si>
    <t>66-51217-01</t>
  </si>
  <si>
    <t>66-51217-02</t>
  </si>
  <si>
    <t>66-51600-02</t>
  </si>
  <si>
    <t>66-51621-01</t>
  </si>
  <si>
    <t>66-51621-02</t>
  </si>
  <si>
    <t>66-52021-S2</t>
  </si>
  <si>
    <t>66-52021-01</t>
  </si>
  <si>
    <t>66-52021-02</t>
  </si>
  <si>
    <t>66-52420-S3</t>
  </si>
  <si>
    <t>66-52420-L2</t>
  </si>
  <si>
    <t>66-52420-B2</t>
  </si>
  <si>
    <t>66-52420-01</t>
  </si>
  <si>
    <t>66-52420-02</t>
  </si>
  <si>
    <t>66-52420-03</t>
  </si>
  <si>
    <t>66-52521-03</t>
  </si>
  <si>
    <t>66-52700-S3</t>
  </si>
  <si>
    <t>66-52700-B2</t>
  </si>
  <si>
    <t>66-52700-01</t>
  </si>
  <si>
    <t>66-52700-02</t>
  </si>
  <si>
    <t>66-52700-03</t>
  </si>
  <si>
    <t>66-53021-02</t>
  </si>
  <si>
    <t>66-53020-03</t>
  </si>
  <si>
    <t>66-51400-S2</t>
  </si>
  <si>
    <t>66-51400-01</t>
  </si>
  <si>
    <t>66-51400-02</t>
  </si>
  <si>
    <t>66-51721-S2</t>
  </si>
  <si>
    <t>66-51721-01</t>
  </si>
  <si>
    <t>66-51721-02</t>
  </si>
  <si>
    <t>66-51820-S4</t>
  </si>
  <si>
    <t>66-51820-L2</t>
  </si>
  <si>
    <t>66-51820-L3</t>
  </si>
  <si>
    <t>66-51820-B2</t>
  </si>
  <si>
    <t>66-51820-B3</t>
  </si>
  <si>
    <t>66-51820-01</t>
  </si>
  <si>
    <t>66-51820-02</t>
  </si>
  <si>
    <t>66-51820-03</t>
  </si>
  <si>
    <t>66-51820-04</t>
  </si>
  <si>
    <t>66-51921-S2</t>
  </si>
  <si>
    <t>66-52120-S4</t>
  </si>
  <si>
    <t>66-52120-B2</t>
  </si>
  <si>
    <t>66-52120-01</t>
  </si>
  <si>
    <t>66-52120-02</t>
  </si>
  <si>
    <t>66-52120-03</t>
  </si>
  <si>
    <t>66-52120-04</t>
  </si>
  <si>
    <t>66-52221-S2</t>
  </si>
  <si>
    <t>66-52321-S3</t>
  </si>
  <si>
    <t>66-52321-L2</t>
  </si>
  <si>
    <t>66-52321-B2</t>
  </si>
  <si>
    <t>66-52321-01</t>
  </si>
  <si>
    <t>66-52321-02</t>
  </si>
  <si>
    <t>66-52321-03</t>
  </si>
  <si>
    <t>66-54221-S1</t>
  </si>
  <si>
    <t>66-51119-S4</t>
  </si>
  <si>
    <t>66-51119-01</t>
  </si>
  <si>
    <t>66-51119-02</t>
  </si>
  <si>
    <t>66-51119-03</t>
  </si>
  <si>
    <t>66-51119-04</t>
  </si>
  <si>
    <t>66-51322-S2</t>
  </si>
  <si>
    <t>66-51322-01</t>
  </si>
  <si>
    <t>66-51322-02</t>
  </si>
  <si>
    <t>66-51323-S2</t>
  </si>
  <si>
    <t>66-51323-01</t>
  </si>
  <si>
    <t>66-51323-02</t>
  </si>
  <si>
    <t>66-48900-S1</t>
  </si>
  <si>
    <t>66-49000-S1</t>
  </si>
  <si>
    <t>66-49500-S1</t>
  </si>
  <si>
    <t>66-53700-S1</t>
  </si>
  <si>
    <t>66-53800-S1</t>
  </si>
  <si>
    <t>66-54100-S3</t>
  </si>
  <si>
    <t>66-54100-L2</t>
  </si>
  <si>
    <t>66-54100-B2</t>
  </si>
  <si>
    <t>66-54100-01</t>
  </si>
  <si>
    <t>66-54100-02</t>
  </si>
  <si>
    <t>66-54100-03</t>
  </si>
  <si>
    <t>66-54000-F3</t>
  </si>
  <si>
    <t>66-53900-F3</t>
  </si>
  <si>
    <t>66-53300-S1</t>
  </si>
  <si>
    <t>66-53400-S1</t>
  </si>
  <si>
    <t>66-53500-S1</t>
  </si>
  <si>
    <t>66-54700-S1</t>
  </si>
  <si>
    <t>66-53619-S2</t>
  </si>
  <si>
    <t>66-53619-01</t>
  </si>
  <si>
    <t>66-53619-02</t>
  </si>
  <si>
    <t>66-54318-01</t>
  </si>
  <si>
    <t>66-54400-S2</t>
  </si>
  <si>
    <t>66-54400-01</t>
  </si>
  <si>
    <t>66-54400-02</t>
  </si>
  <si>
    <t>66-54600-S1</t>
  </si>
  <si>
    <t>66-54800-S1</t>
  </si>
  <si>
    <t>81-10200-F1</t>
  </si>
  <si>
    <t>81-10300-F1</t>
  </si>
  <si>
    <t>81-10400-F1</t>
  </si>
  <si>
    <t>81-11600-F1</t>
  </si>
  <si>
    <t>66-55400-S3</t>
  </si>
  <si>
    <t>66-55400-01</t>
  </si>
  <si>
    <t>66-55400-02</t>
  </si>
  <si>
    <t>66-55400-03</t>
  </si>
  <si>
    <t>66-55521-S1</t>
  </si>
  <si>
    <t>66-0478T-S1</t>
  </si>
  <si>
    <t>66-0479T-S1</t>
  </si>
  <si>
    <t>66-55200-S1</t>
  </si>
  <si>
    <t>66-55300-S1</t>
  </si>
  <si>
    <t>66-55600-S1</t>
  </si>
  <si>
    <t>66-54900-S1</t>
  </si>
  <si>
    <t>66-55000-S1</t>
  </si>
  <si>
    <t>66-55700-S1</t>
  </si>
  <si>
    <t>66-55900-S1</t>
  </si>
  <si>
    <t>66-56000-S1</t>
  </si>
  <si>
    <t>66-56100-S1</t>
  </si>
  <si>
    <t>66-56200-S1</t>
  </si>
  <si>
    <t>66-57300-S1</t>
  </si>
  <si>
    <t>66-57400-S2</t>
  </si>
  <si>
    <t>66-57400-01</t>
  </si>
  <si>
    <t>66-57400-02</t>
  </si>
  <si>
    <t>66-57500-S3</t>
  </si>
  <si>
    <t>66-57500-L2</t>
  </si>
  <si>
    <t>66-57500-B2</t>
  </si>
  <si>
    <t>66-57500-01</t>
  </si>
  <si>
    <t>66-57500-02</t>
  </si>
  <si>
    <t>66-57500-03</t>
  </si>
  <si>
    <t>66-57700-S3</t>
  </si>
  <si>
    <t>66-57700-L2</t>
  </si>
  <si>
    <t>66-57700-B2</t>
  </si>
  <si>
    <t>66-57700-01</t>
  </si>
  <si>
    <t>66-57700-02</t>
  </si>
  <si>
    <t>66-57700-03</t>
  </si>
  <si>
    <t>66-57800-S2</t>
  </si>
  <si>
    <t>66-57800-01</t>
  </si>
  <si>
    <t>66-57800-02</t>
  </si>
  <si>
    <t>66-57900-S2</t>
  </si>
  <si>
    <t>66-57900-01</t>
  </si>
  <si>
    <t>66-57900-02</t>
  </si>
  <si>
    <t>Đ</t>
  </si>
  <si>
    <t>Đ4</t>
  </si>
  <si>
    <t>Đ5</t>
  </si>
  <si>
    <t>Đ6</t>
  </si>
  <si>
    <t>Đ7</t>
  </si>
  <si>
    <t>Đ8</t>
  </si>
  <si>
    <t>Đ9</t>
  </si>
  <si>
    <t>Đ10</t>
  </si>
  <si>
    <t>Đ11</t>
  </si>
  <si>
    <t>ĐX</t>
  </si>
  <si>
    <t>ĐCN</t>
  </si>
  <si>
    <t>Đ1</t>
  </si>
  <si>
    <t>Đ2</t>
  </si>
  <si>
    <t>Đ3</t>
  </si>
  <si>
    <t>PX: XI MĂNG</t>
  </si>
  <si>
    <t>66-56710-01</t>
  </si>
  <si>
    <t>66-56710-02</t>
  </si>
  <si>
    <t>66-56710-03</t>
  </si>
  <si>
    <t>66-56810-01</t>
  </si>
  <si>
    <t>66-56810-02</t>
  </si>
  <si>
    <t>66-56910-S1</t>
  </si>
  <si>
    <t>66-57110-S1</t>
  </si>
  <si>
    <t>66-57210-01</t>
  </si>
  <si>
    <t>66-57210-02</t>
  </si>
  <si>
    <t>66-56506-01</t>
  </si>
  <si>
    <t>66-56506-02</t>
  </si>
  <si>
    <t>66-56506-03</t>
  </si>
  <si>
    <t>66-56606-01</t>
  </si>
  <si>
    <t>66-56606-02</t>
  </si>
  <si>
    <t>66-57600-01</t>
  </si>
  <si>
    <t>66-57600-02</t>
  </si>
  <si>
    <t>66-57600-03</t>
  </si>
  <si>
    <t>66-56710-S3</t>
  </si>
  <si>
    <t>66-56710-L2</t>
  </si>
  <si>
    <t>66-56710-B2</t>
  </si>
  <si>
    <t>66-56506-S3</t>
  </si>
  <si>
    <t>66-56506-L2</t>
  </si>
  <si>
    <t>66-56506-B2</t>
  </si>
  <si>
    <t>66-56606-S2</t>
  </si>
  <si>
    <t>66-56810-S2</t>
  </si>
  <si>
    <t>66-57210-S2</t>
  </si>
  <si>
    <t>DANH SÁCH NHỮNG MÃ HÀNG CÓ PHÊN</t>
  </si>
  <si>
    <t>MÃ HÀNG CÓ GỜ BẮT NGOÀI</t>
  </si>
  <si>
    <t>Mã hàng này áp dụng trong tháng 3</t>
  </si>
  <si>
    <t>G</t>
  </si>
  <si>
    <t>66-57600-S3</t>
  </si>
  <si>
    <t>66-57600-L2</t>
  </si>
  <si>
    <t>66-57600-B2</t>
  </si>
  <si>
    <t>SỐ LƯƠNG</t>
  </si>
  <si>
    <t>TỈ LỆ</t>
  </si>
  <si>
    <t>THÀNH TiỀN</t>
  </si>
  <si>
    <t>Tổng cộng</t>
  </si>
  <si>
    <t>TỔ TRƯỞNG</t>
  </si>
  <si>
    <t>66-01700-X1</t>
  </si>
  <si>
    <t>66-58000-S1</t>
  </si>
  <si>
    <t>66-58100-S1</t>
  </si>
  <si>
    <t>66-58200-S1</t>
  </si>
  <si>
    <t>66-54500-S2</t>
  </si>
  <si>
    <t>66-54500-01</t>
  </si>
  <si>
    <t>66-54500-02</t>
  </si>
  <si>
    <t>66-53200-F3</t>
  </si>
  <si>
    <t>Dạng lỗi</t>
  </si>
  <si>
    <t>66-58600-S2</t>
  </si>
  <si>
    <t>66-58600-01</t>
  </si>
  <si>
    <t>66-58600-02</t>
  </si>
  <si>
    <t>66-57010-S1</t>
  </si>
  <si>
    <t>66-56406-S3</t>
  </si>
  <si>
    <t>66-56406-01</t>
  </si>
  <si>
    <t>66-56406-02</t>
  </si>
  <si>
    <t>66-56406-03</t>
  </si>
  <si>
    <t>66-58700-S1</t>
  </si>
  <si>
    <t>66-58800-S1</t>
  </si>
  <si>
    <t>66-58900-S3</t>
  </si>
  <si>
    <t>66-58900-01</t>
  </si>
  <si>
    <t>66-58900-02</t>
  </si>
  <si>
    <t>66-58900-03</t>
  </si>
  <si>
    <t>66-58300-S3</t>
  </si>
  <si>
    <t>66-58300-B2</t>
  </si>
  <si>
    <t>66-58300-01</t>
  </si>
  <si>
    <t>66-58300-02</t>
  </si>
  <si>
    <t>66-58300-03</t>
  </si>
  <si>
    <t>66-60500-S1</t>
  </si>
  <si>
    <t>66-60600-S1</t>
  </si>
  <si>
    <t>66-44900-S2</t>
  </si>
  <si>
    <t>66-44900-01</t>
  </si>
  <si>
    <t>66-44900-02</t>
  </si>
  <si>
    <t>66-45000-S2</t>
  </si>
  <si>
    <t>66-45000-01</t>
  </si>
  <si>
    <t>66-45000-02</t>
  </si>
  <si>
    <t>66-56306-S3</t>
  </si>
  <si>
    <t>66-56306-01</t>
  </si>
  <si>
    <t>66-56306-02</t>
  </si>
  <si>
    <t>66-56306-03</t>
  </si>
  <si>
    <t>66-0526T-S2</t>
  </si>
  <si>
    <t>66-0526T-01</t>
  </si>
  <si>
    <t>66-0526T-02</t>
  </si>
  <si>
    <t>66-0586T-S3</t>
  </si>
  <si>
    <t>66-0586T-01</t>
  </si>
  <si>
    <t>66-0586T-02</t>
  </si>
  <si>
    <t>66-0586T-03</t>
  </si>
  <si>
    <t>66-0587T-S2</t>
  </si>
  <si>
    <t>66-0587T-01</t>
  </si>
  <si>
    <t>66-0587T-02</t>
  </si>
  <si>
    <t>66-0588T-S2</t>
  </si>
  <si>
    <t>66-0588T-01</t>
  </si>
  <si>
    <t>66-0588T-02</t>
  </si>
  <si>
    <t>66-0589T-S2</t>
  </si>
  <si>
    <t>66-0589T-01</t>
  </si>
  <si>
    <t>66-0589T-02</t>
  </si>
  <si>
    <t>66-0597T-S1</t>
  </si>
  <si>
    <t>66-0598T-S1</t>
  </si>
  <si>
    <t>66-0599T-S4</t>
  </si>
  <si>
    <t>66-0599T-01</t>
  </si>
  <si>
    <t>66-0599T-02</t>
  </si>
  <si>
    <t>66-0599T-03</t>
  </si>
  <si>
    <t>66-0599T-04</t>
  </si>
  <si>
    <t>66-0604T-S3</t>
  </si>
  <si>
    <t>66-0604T-L2</t>
  </si>
  <si>
    <t>66-0604T-B2</t>
  </si>
  <si>
    <t>66-0604T-01</t>
  </si>
  <si>
    <t>66-0604T-02</t>
  </si>
  <si>
    <t>66-0604T-03</t>
  </si>
  <si>
    <t>66-59200-S2</t>
  </si>
  <si>
    <t>66-59200-01</t>
  </si>
  <si>
    <t>66-59200-02</t>
  </si>
  <si>
    <t>66-0579T-S4</t>
  </si>
  <si>
    <t>66-0579T-01</t>
  </si>
  <si>
    <t>66-0579T-02</t>
  </si>
  <si>
    <t>66-0579T-03</t>
  </si>
  <si>
    <t>66-0579T-04</t>
  </si>
  <si>
    <t>66-0580T-S2</t>
  </si>
  <si>
    <t>66-0580T-01</t>
  </si>
  <si>
    <t>66-0580T-02</t>
  </si>
  <si>
    <t>66-0581T-S2</t>
  </si>
  <si>
    <t>66-0581T-01</t>
  </si>
  <si>
    <t>66-0581T-02</t>
  </si>
  <si>
    <t>66-0582T-S1</t>
  </si>
  <si>
    <t>66-0583T-S1</t>
  </si>
  <si>
    <t>66-0584T-S1</t>
  </si>
  <si>
    <t>66-0585T-S1</t>
  </si>
  <si>
    <t>66-0591T-S1</t>
  </si>
  <si>
    <t>66-0592T-S1</t>
  </si>
  <si>
    <t>66-59000-S2</t>
  </si>
  <si>
    <t>66-59000-01</t>
  </si>
  <si>
    <t>66-59000-02</t>
  </si>
  <si>
    <t>66-60000-S4</t>
  </si>
  <si>
    <t>66-60000-01</t>
  </si>
  <si>
    <t>66-60000-02</t>
  </si>
  <si>
    <t>66-60000-03</t>
  </si>
  <si>
    <t>66-60000-04</t>
  </si>
  <si>
    <t>66-60100-S3</t>
  </si>
  <si>
    <t>66-60100-01</t>
  </si>
  <si>
    <t>66-60100-02</t>
  </si>
  <si>
    <t>66-60100-03</t>
  </si>
  <si>
    <t>66-0550T-S1</t>
  </si>
  <si>
    <t>66-0567T-S1</t>
  </si>
  <si>
    <t>66-0577T-S1</t>
  </si>
  <si>
    <t>85-10100-S1</t>
  </si>
  <si>
    <t>85-10200-S1</t>
  </si>
  <si>
    <t>85-10300-S1</t>
  </si>
  <si>
    <t>85-10400-01</t>
  </si>
  <si>
    <t>85-10400-02</t>
  </si>
  <si>
    <t>85-10500-01</t>
  </si>
  <si>
    <t>85-10500-02</t>
  </si>
  <si>
    <t>85-10500-03</t>
  </si>
  <si>
    <t>66-0549T-S1</t>
  </si>
  <si>
    <t>85-10600-01</t>
  </si>
  <si>
    <t>85-10600-02</t>
  </si>
  <si>
    <t>85-10600-03</t>
  </si>
  <si>
    <t>66-0566T-S1</t>
  </si>
  <si>
    <t>66-61309-S3</t>
  </si>
  <si>
    <t>66-61309-01</t>
  </si>
  <si>
    <t>66-61309-02</t>
  </si>
  <si>
    <t>66-61309-03</t>
  </si>
  <si>
    <t>66-60700-S1</t>
  </si>
  <si>
    <t>66-61000-02</t>
  </si>
  <si>
    <t>66-61100-S3</t>
  </si>
  <si>
    <t>66-61100-01</t>
  </si>
  <si>
    <t>66-61100-02</t>
  </si>
  <si>
    <t>66-61100-03</t>
  </si>
  <si>
    <t>66-61200-S2</t>
  </si>
  <si>
    <t>66-61200-01</t>
  </si>
  <si>
    <t>66-61200-02</t>
  </si>
  <si>
    <t>66-60900-S4</t>
  </si>
  <si>
    <t>66-60900-01</t>
  </si>
  <si>
    <t>66-60900-02</t>
  </si>
  <si>
    <t>66-60900-03</t>
  </si>
  <si>
    <t>66-60900-04</t>
  </si>
  <si>
    <t>66-60800-S3</t>
  </si>
  <si>
    <t>66-60800-01</t>
  </si>
  <si>
    <t>66-60800-02</t>
  </si>
  <si>
    <t>66-60800-03</t>
  </si>
  <si>
    <t>66-33103-S1</t>
  </si>
  <si>
    <t>66-61300-S3</t>
  </si>
  <si>
    <t>66-61300-01</t>
  </si>
  <si>
    <t>66-61300-02</t>
  </si>
  <si>
    <t>66-61300-03</t>
  </si>
  <si>
    <t>66-61300-L2</t>
  </si>
  <si>
    <t>66-61300-B2</t>
  </si>
  <si>
    <t>66-62000-S4</t>
  </si>
  <si>
    <t>66-62000-01</t>
  </si>
  <si>
    <t>66-62000-02</t>
  </si>
  <si>
    <t>66-62000-03</t>
  </si>
  <si>
    <t>66-62000-04</t>
  </si>
  <si>
    <t>66-62000-L2</t>
  </si>
  <si>
    <t>66-62000-L3</t>
  </si>
  <si>
    <t>66-62000-B2</t>
  </si>
  <si>
    <t>66-62000-B3</t>
  </si>
  <si>
    <t>66-58900-L2</t>
  </si>
  <si>
    <t>66-64700-S1</t>
  </si>
  <si>
    <t>66-64800-S1</t>
  </si>
  <si>
    <t>66-59124-S2</t>
  </si>
  <si>
    <t>66-59124-01</t>
  </si>
  <si>
    <t>66-59124-02</t>
  </si>
  <si>
    <t>66-58506-S1</t>
  </si>
  <si>
    <t>66-58406-S1</t>
  </si>
  <si>
    <t>66-63115-S1</t>
  </si>
  <si>
    <t>66-64904-S1</t>
  </si>
  <si>
    <t>68-57424-S2</t>
  </si>
  <si>
    <t>68-57424-01</t>
  </si>
  <si>
    <t>68-57424-02</t>
  </si>
  <si>
    <t>68-57407-02</t>
  </si>
  <si>
    <t>68-61300-S3</t>
  </si>
  <si>
    <t>68-61300-L2</t>
  </si>
  <si>
    <t>68-61300-B2</t>
  </si>
  <si>
    <t>68-61300-01</t>
  </si>
  <si>
    <t>68-61300-02</t>
  </si>
  <si>
    <t>68-61300-03</t>
  </si>
  <si>
    <t>66-55800-S2</t>
  </si>
  <si>
    <t>66-55800-01</t>
  </si>
  <si>
    <t>66-55800-02</t>
  </si>
  <si>
    <t>66-63213-S3</t>
  </si>
  <si>
    <t>66-63213-01</t>
  </si>
  <si>
    <t>66-63213-02</t>
  </si>
  <si>
    <t>66-63213-03</t>
  </si>
  <si>
    <t>66-63300-S5</t>
  </si>
  <si>
    <t>66-63300-01</t>
  </si>
  <si>
    <t>66-63300-02</t>
  </si>
  <si>
    <t>66-63300-03</t>
  </si>
  <si>
    <t>66-63300-04</t>
  </si>
  <si>
    <t>66-63300-05</t>
  </si>
  <si>
    <t>66-66000-S1</t>
  </si>
  <si>
    <t>66-66100-S1</t>
  </si>
  <si>
    <t>66-66200-S1</t>
  </si>
  <si>
    <t>66-66300-S1</t>
  </si>
  <si>
    <t>66-62100-S2</t>
  </si>
  <si>
    <t>66-62100-01</t>
  </si>
  <si>
    <t>66-62100-02</t>
  </si>
  <si>
    <t>66-62200-S2</t>
  </si>
  <si>
    <t>66-62200-01</t>
  </si>
  <si>
    <t>66-62200-02</t>
  </si>
  <si>
    <t>66-62300-S2</t>
  </si>
  <si>
    <t>66-62300-01</t>
  </si>
  <si>
    <t>66-62300-02</t>
  </si>
  <si>
    <t>66-62400-S2</t>
  </si>
  <si>
    <t>66-62400-01</t>
  </si>
  <si>
    <t>66-62400-02</t>
  </si>
  <si>
    <t>66-62500-S2</t>
  </si>
  <si>
    <t>66-62500-01</t>
  </si>
  <si>
    <t>66-62500-02</t>
  </si>
  <si>
    <t>66-62600-S2</t>
  </si>
  <si>
    <t>66-62600-01</t>
  </si>
  <si>
    <t>66-62600-02</t>
  </si>
  <si>
    <t>66-62700-S2</t>
  </si>
  <si>
    <t>66-62700-01</t>
  </si>
  <si>
    <t>66-62700-02</t>
  </si>
  <si>
    <t>66-62800-S2</t>
  </si>
  <si>
    <t>66-62800-01</t>
  </si>
  <si>
    <t>66-62800-02</t>
  </si>
  <si>
    <t>66-62900-S2</t>
  </si>
  <si>
    <t>66-62900-01</t>
  </si>
  <si>
    <t>66-62900-02</t>
  </si>
  <si>
    <t>Lỗi khác</t>
  </si>
  <si>
    <t>Lỗi Rổ, bột khí, bọng</t>
  </si>
  <si>
    <t>Lỗi Dồn cát</t>
  </si>
  <si>
    <t>Lỗi Lòng chậu, gờ chậu xấu</t>
  </si>
  <si>
    <t>Lỗi Tụt thân, rạn miệng</t>
  </si>
  <si>
    <t>Lỗi Kênh</t>
  </si>
  <si>
    <t>Lỗi Nứt</t>
  </si>
  <si>
    <t>Lỗi Trọng lượng</t>
  </si>
  <si>
    <t>66-71620-01</t>
  </si>
  <si>
    <t>66-71721-02</t>
  </si>
  <si>
    <t>66-63527-S2</t>
  </si>
  <si>
    <t>66-63527-01</t>
  </si>
  <si>
    <t>66-63527-02</t>
  </si>
  <si>
    <t>66-64327-S2</t>
  </si>
  <si>
    <t>66-64327-01</t>
  </si>
  <si>
    <t>66-64327-02</t>
  </si>
  <si>
    <t>66-64427-S2</t>
  </si>
  <si>
    <t>66-64427-01</t>
  </si>
  <si>
    <t>66-64427-02</t>
  </si>
  <si>
    <t>66-64527-S4</t>
  </si>
  <si>
    <t>66-64527-B2</t>
  </si>
  <si>
    <t>66-64527-01</t>
  </si>
  <si>
    <t>66-64527-02</t>
  </si>
  <si>
    <t>66-64527-03</t>
  </si>
  <si>
    <t>66-64527-04</t>
  </si>
  <si>
    <t>66-65003-S4</t>
  </si>
  <si>
    <t>66-65003-01</t>
  </si>
  <si>
    <t>66-65003-02</t>
  </si>
  <si>
    <t>66-65003-03</t>
  </si>
  <si>
    <t>66-65003-04</t>
  </si>
  <si>
    <t>66-65000-S4</t>
  </si>
  <si>
    <t>66-65000-L2</t>
  </si>
  <si>
    <t>66-65000-01</t>
  </si>
  <si>
    <t>66-65000-02</t>
  </si>
  <si>
    <t>66-65000-03</t>
  </si>
  <si>
    <t>66-65000-04</t>
  </si>
  <si>
    <t>66-66700-S1</t>
  </si>
  <si>
    <t>66-66800-S1</t>
  </si>
  <si>
    <t>66-66900-S1</t>
  </si>
  <si>
    <t>66-67000-S1</t>
  </si>
  <si>
    <t>66-63627-S4</t>
  </si>
  <si>
    <t>66-63627-B2</t>
  </si>
  <si>
    <t>66-63627-01</t>
  </si>
  <si>
    <t>66-63627-02</t>
  </si>
  <si>
    <t>66-63627-03</t>
  </si>
  <si>
    <t>66-63627-04</t>
  </si>
  <si>
    <t>66-63000-S2</t>
  </si>
  <si>
    <t>66-63000-01</t>
  </si>
  <si>
    <t>66-63000-02</t>
  </si>
  <si>
    <t>Lỗi tách lớp</t>
  </si>
  <si>
    <t>66-63213-B2</t>
  </si>
  <si>
    <t>66-61900-S1</t>
  </si>
  <si>
    <t>66-65300-03</t>
  </si>
  <si>
    <t>66-66400-S3</t>
  </si>
  <si>
    <t>66-66400-01</t>
  </si>
  <si>
    <t>66-66400-02</t>
  </si>
  <si>
    <t>66-66400-03</t>
  </si>
  <si>
    <t>66-66400-L2</t>
  </si>
  <si>
    <t>66-66400-B2</t>
  </si>
  <si>
    <t>66-66420-S3</t>
  </si>
  <si>
    <t>66-66420-01</t>
  </si>
  <si>
    <t>66-66420-02</t>
  </si>
  <si>
    <t>66-66420-03</t>
  </si>
  <si>
    <t>66-66420-L2</t>
  </si>
  <si>
    <t>66-66420-B2</t>
  </si>
  <si>
    <t>66-66500-S2</t>
  </si>
  <si>
    <t>66-66500-01</t>
  </si>
  <si>
    <t>66-66500-02</t>
  </si>
  <si>
    <t>66-66600-S3</t>
  </si>
  <si>
    <t>66-66600-01</t>
  </si>
  <si>
    <t>66-66600-02</t>
  </si>
  <si>
    <t>66-66600-03</t>
  </si>
  <si>
    <t>66-66600-L2</t>
  </si>
  <si>
    <t>66-66600-B2</t>
  </si>
  <si>
    <t>66-65100-S4</t>
  </si>
  <si>
    <t>66-65100-L2</t>
  </si>
  <si>
    <t>66-65100-L3</t>
  </si>
  <si>
    <t>66-65100-B2</t>
  </si>
  <si>
    <t>66-65100-B3</t>
  </si>
  <si>
    <t>66-65100-01</t>
  </si>
  <si>
    <t>66-65100-02</t>
  </si>
  <si>
    <t>66-65100-03</t>
  </si>
  <si>
    <t>66-65100-04</t>
  </si>
  <si>
    <t>66-70300-01</t>
  </si>
  <si>
    <t>66-65000-X1</t>
  </si>
  <si>
    <t>66-65003-L3</t>
  </si>
  <si>
    <t>66-65000-L3</t>
  </si>
  <si>
    <t>66-67424-02</t>
  </si>
  <si>
    <t>66-67424-03</t>
  </si>
  <si>
    <t>66-67424-04</t>
  </si>
  <si>
    <t>66-61800-S1</t>
  </si>
  <si>
    <t>66-65200-02</t>
  </si>
  <si>
    <t>66-65200-03</t>
  </si>
  <si>
    <t>66-65400-01</t>
  </si>
  <si>
    <t>66-65400-02</t>
  </si>
  <si>
    <t>66-65400-03</t>
  </si>
  <si>
    <t>66-65500-01</t>
  </si>
  <si>
    <t>66-65500-02</t>
  </si>
  <si>
    <t>66-65700-S1</t>
  </si>
  <si>
    <t>66-65800-S1</t>
  </si>
  <si>
    <t>66-65900-S1</t>
  </si>
  <si>
    <t>66-67100-S1</t>
  </si>
  <si>
    <t>66-63827-S1</t>
  </si>
  <si>
    <t>66-63927-S1</t>
  </si>
  <si>
    <t>66-64027-S1</t>
  </si>
  <si>
    <t>66-64127-01</t>
  </si>
  <si>
    <t>66-64127-02</t>
  </si>
  <si>
    <t>66-64127-03</t>
  </si>
  <si>
    <t>66-64227-01</t>
  </si>
  <si>
    <t>66-64227-02</t>
  </si>
  <si>
    <t>66-67224-01</t>
  </si>
  <si>
    <t>66-67224-02</t>
  </si>
  <si>
    <t>66-67224-03</t>
  </si>
  <si>
    <t>66-67324-01</t>
  </si>
  <si>
    <t>66-67324-02</t>
  </si>
  <si>
    <t>66-67424-01</t>
  </si>
  <si>
    <t>66-67524-S1</t>
  </si>
  <si>
    <t>66-67624-S1</t>
  </si>
  <si>
    <t>66-67724-S1</t>
  </si>
  <si>
    <t>66-67827-S1</t>
  </si>
  <si>
    <t>66-67927-S1</t>
  </si>
  <si>
    <t>66-70300-02</t>
  </si>
  <si>
    <t>66-70300-03</t>
  </si>
  <si>
    <t>66-70300-04</t>
  </si>
  <si>
    <t>66-70300-B2</t>
  </si>
  <si>
    <t>66-70300-B3</t>
  </si>
  <si>
    <t>66-70300-S4</t>
  </si>
  <si>
    <t>Đ 6</t>
  </si>
  <si>
    <t>Đ 8</t>
  </si>
  <si>
    <t>Nứt</t>
  </si>
  <si>
    <t>66-56406-B2</t>
  </si>
  <si>
    <t>66-58900-B2</t>
  </si>
  <si>
    <t>66-63300-B3</t>
  </si>
  <si>
    <t>66-65003-X1</t>
  </si>
  <si>
    <t>66-64127-S3</t>
  </si>
  <si>
    <t>66-64127-L2</t>
  </si>
  <si>
    <t>66-64227-S2</t>
  </si>
  <si>
    <t>66-67224-B2</t>
  </si>
  <si>
    <t>66-68124-S1</t>
  </si>
  <si>
    <t>66-68400-S2</t>
  </si>
  <si>
    <t>66-68400-01</t>
  </si>
  <si>
    <t>66-68400-02</t>
  </si>
  <si>
    <t>66-68600-S2</t>
  </si>
  <si>
    <t>66-68600-01</t>
  </si>
  <si>
    <t>66-68600-02</t>
  </si>
  <si>
    <t>Đ 12</t>
  </si>
  <si>
    <t>Đ 13</t>
  </si>
  <si>
    <t>Đ 14</t>
  </si>
  <si>
    <t>Trọng lượng</t>
  </si>
  <si>
    <t>66-65000-B3</t>
  </si>
  <si>
    <t>66-47717-b2</t>
  </si>
  <si>
    <t>66-50619-L2</t>
  </si>
  <si>
    <t>66-72124-S1</t>
  </si>
  <si>
    <t>66-72100-S1</t>
  </si>
  <si>
    <t>66-65300-02</t>
  </si>
  <si>
    <t>66-60225-S2</t>
  </si>
  <si>
    <t>66-60225-01</t>
  </si>
  <si>
    <t>66-60225-02</t>
  </si>
  <si>
    <t>66-60325-S3</t>
  </si>
  <si>
    <t>66-60325-01</t>
  </si>
  <si>
    <t>66-60325-02</t>
  </si>
  <si>
    <t>66-60325-03</t>
  </si>
  <si>
    <t>66-60325-L2</t>
  </si>
  <si>
    <t>66-60325-B2</t>
  </si>
  <si>
    <t>66-60425-S3</t>
  </si>
  <si>
    <t>66-60425-01</t>
  </si>
  <si>
    <t>66-60425-02</t>
  </si>
  <si>
    <t>66-60425-03</t>
  </si>
  <si>
    <t>66-60425-L2</t>
  </si>
  <si>
    <t>66-60425-B2</t>
  </si>
  <si>
    <t>66-60224-S2</t>
  </si>
  <si>
    <t>66-60224-01</t>
  </si>
  <si>
    <t>66-60224-02</t>
  </si>
  <si>
    <t>66-60324-S3</t>
  </si>
  <si>
    <t>66-60324-01</t>
  </si>
  <si>
    <t>66-60324-02</t>
  </si>
  <si>
    <t>66-60324-03</t>
  </si>
  <si>
    <t>66-60324-L2</t>
  </si>
  <si>
    <t>66-60324-B2</t>
  </si>
  <si>
    <t>66-60424-S3</t>
  </si>
  <si>
    <t>66-60424-01</t>
  </si>
  <si>
    <t>66-60424-02</t>
  </si>
  <si>
    <t>66-60424-03</t>
  </si>
  <si>
    <t>66-60424-L2</t>
  </si>
  <si>
    <t>66-60424-B2</t>
  </si>
  <si>
    <t>66-60200-S2</t>
  </si>
  <si>
    <t>66-60200-01</t>
  </si>
  <si>
    <t>66-60200-02</t>
  </si>
  <si>
    <t>66-60300-S3</t>
  </si>
  <si>
    <t>66-60300-01</t>
  </si>
  <si>
    <t>66-60300-02</t>
  </si>
  <si>
    <t>66-60300-03</t>
  </si>
  <si>
    <t>66-60300-L2</t>
  </si>
  <si>
    <t>66-60300-B2</t>
  </si>
  <si>
    <t>66-60400-S3</t>
  </si>
  <si>
    <t>66-60400-01</t>
  </si>
  <si>
    <t>66-60400-02</t>
  </si>
  <si>
    <t>66-60400-03</t>
  </si>
  <si>
    <t>66-60400-L2</t>
  </si>
  <si>
    <t>66-60400-B2</t>
  </si>
  <si>
    <t>66-60226-S2</t>
  </si>
  <si>
    <t>66-60226-01</t>
  </si>
  <si>
    <t>66-60226-02</t>
  </si>
  <si>
    <t>66-60326-S3</t>
  </si>
  <si>
    <t>66-60326-01</t>
  </si>
  <si>
    <t>66-60326-02</t>
  </si>
  <si>
    <t>66-60326-03</t>
  </si>
  <si>
    <t>66-60326-L2</t>
  </si>
  <si>
    <t>66-60326-B2</t>
  </si>
  <si>
    <t>66-60426-S3</t>
  </si>
  <si>
    <t>66-60426-01</t>
  </si>
  <si>
    <t>66-60426-02</t>
  </si>
  <si>
    <t>66-60426-03</t>
  </si>
  <si>
    <t>66-60426-L2</t>
  </si>
  <si>
    <t>66-60426-B2</t>
  </si>
  <si>
    <t>68-70700-S4</t>
  </si>
  <si>
    <t>68-70700-01</t>
  </si>
  <si>
    <t>68-70700-02</t>
  </si>
  <si>
    <t>68-70700-03</t>
  </si>
  <si>
    <t>68-70700-04</t>
  </si>
  <si>
    <t>68-70700-L2</t>
  </si>
  <si>
    <t>68-70700-L3</t>
  </si>
  <si>
    <t>68-70700-B2</t>
  </si>
  <si>
    <t>68-70700-B3</t>
  </si>
  <si>
    <t>68-71100-S3</t>
  </si>
  <si>
    <t>68-71100-01</t>
  </si>
  <si>
    <t>68-71100-02</t>
  </si>
  <si>
    <t>68-71100-03</t>
  </si>
  <si>
    <t>68-71100-L2</t>
  </si>
  <si>
    <t>68-71100-B2</t>
  </si>
  <si>
    <t>68-71200-S3</t>
  </si>
  <si>
    <t>68-71200-01</t>
  </si>
  <si>
    <t>68-71200-02</t>
  </si>
  <si>
    <t>68-71200-03</t>
  </si>
  <si>
    <t>68-71200-L2</t>
  </si>
  <si>
    <t>68-71200-B2</t>
  </si>
  <si>
    <t>66-60000-L3</t>
  </si>
  <si>
    <t>NGÀY</t>
  </si>
  <si>
    <t>66-00109-S2</t>
  </si>
  <si>
    <t>66-00109-01</t>
  </si>
  <si>
    <t>66-00109-02</t>
  </si>
  <si>
    <t>66-00320-S3</t>
  </si>
  <si>
    <t>66-00320-B2</t>
  </si>
  <si>
    <t>66-00320-L2</t>
  </si>
  <si>
    <t>66-00320-01</t>
  </si>
  <si>
    <t>66-00320-02</t>
  </si>
  <si>
    <t>66-00320-03</t>
  </si>
  <si>
    <t>66-00442-S3</t>
  </si>
  <si>
    <t>66-00442-L2</t>
  </si>
  <si>
    <t>66-00442-B2</t>
  </si>
  <si>
    <t>66-00442-01</t>
  </si>
  <si>
    <t>66-00442-02</t>
  </si>
  <si>
    <t>66-00442-03</t>
  </si>
  <si>
    <t>66-00445-S3</t>
  </si>
  <si>
    <t>66-00445-L2</t>
  </si>
  <si>
    <t>66-00445-B2</t>
  </si>
  <si>
    <t>66-00445-01</t>
  </si>
  <si>
    <t>66-00445-02</t>
  </si>
  <si>
    <t>66-00445-03</t>
  </si>
  <si>
    <t>66-01518-S3</t>
  </si>
  <si>
    <t>66-01518-B2</t>
  </si>
  <si>
    <t>66-01518-01</t>
  </si>
  <si>
    <t>66-01518-02</t>
  </si>
  <si>
    <t>66-01518-03</t>
  </si>
  <si>
    <t>66-01818-S3</t>
  </si>
  <si>
    <t>66-01818-01</t>
  </si>
  <si>
    <t>66-01818-02</t>
  </si>
  <si>
    <t>66-01818-03</t>
  </si>
  <si>
    <t>66-02518-S2</t>
  </si>
  <si>
    <t>66-02518-01</t>
  </si>
  <si>
    <t>66-02518-02</t>
  </si>
  <si>
    <t>66-02624-S3</t>
  </si>
  <si>
    <t>66-02624-L2</t>
  </si>
  <si>
    <t>66-02624-B2</t>
  </si>
  <si>
    <t>66-02624-01</t>
  </si>
  <si>
    <t>66-02624-02</t>
  </si>
  <si>
    <t>66-02724-S3</t>
  </si>
  <si>
    <t>66-02724-L2</t>
  </si>
  <si>
    <t>66-02724-B2</t>
  </si>
  <si>
    <t>66-02724-01</t>
  </si>
  <si>
    <t>66-02724-02</t>
  </si>
  <si>
    <t>66-02724-03</t>
  </si>
  <si>
    <t>66-03018-S2</t>
  </si>
  <si>
    <t>66-03018-01</t>
  </si>
  <si>
    <t>66-03018-02</t>
  </si>
  <si>
    <t>66-03024-S2</t>
  </si>
  <si>
    <t>66-03024-01</t>
  </si>
  <si>
    <t>66-03024-02</t>
  </si>
  <si>
    <t>66-05824-S1</t>
  </si>
  <si>
    <t>66-05924-S1</t>
  </si>
  <si>
    <t>66-06724-S2</t>
  </si>
  <si>
    <t>66-06724-01</t>
  </si>
  <si>
    <t>66-06724-02</t>
  </si>
  <si>
    <t>66-06718-S2</t>
  </si>
  <si>
    <t>66-06718-01</t>
  </si>
  <si>
    <t>66-06718-02</t>
  </si>
  <si>
    <t>66-11618-S3</t>
  </si>
  <si>
    <t>66-11618-01</t>
  </si>
  <si>
    <t>66-11618-02</t>
  </si>
  <si>
    <t>66-11618-03</t>
  </si>
  <si>
    <t>66-11624-S3</t>
  </si>
  <si>
    <t>66-11624-L2</t>
  </si>
  <si>
    <t>66-11624-B2</t>
  </si>
  <si>
    <t>66-11624-01</t>
  </si>
  <si>
    <t>66-11624-02</t>
  </si>
  <si>
    <t>66-11624-03</t>
  </si>
  <si>
    <t>66-13118-S3</t>
  </si>
  <si>
    <t>66-13118-01</t>
  </si>
  <si>
    <t>66-13118-02</t>
  </si>
  <si>
    <t>66-13118-03</t>
  </si>
  <si>
    <t>66-16318-S4</t>
  </si>
  <si>
    <t>66-16318-01</t>
  </si>
  <si>
    <t>66-16318-02</t>
  </si>
  <si>
    <t>66-16318-03</t>
  </si>
  <si>
    <t>66-16318-04</t>
  </si>
  <si>
    <t>66-17507-S2</t>
  </si>
  <si>
    <t>66-17507-01</t>
  </si>
  <si>
    <t>66-17507-02</t>
  </si>
  <si>
    <t>66-20708-S3</t>
  </si>
  <si>
    <t>66-20708-L2</t>
  </si>
  <si>
    <t>66-20708-B2</t>
  </si>
  <si>
    <t>66-20708-01</t>
  </si>
  <si>
    <t>66-20708-02</t>
  </si>
  <si>
    <t>66-20708-03</t>
  </si>
  <si>
    <t>66-22542-S1</t>
  </si>
  <si>
    <t>66-22545-S1</t>
  </si>
  <si>
    <t>66-28418-S1</t>
  </si>
  <si>
    <t>66-33118-S1</t>
  </si>
  <si>
    <t>66-33124-S1</t>
  </si>
  <si>
    <t>66-33224-S1</t>
  </si>
  <si>
    <t>66-34645-S1</t>
  </si>
  <si>
    <t>66-34709-S1</t>
  </si>
  <si>
    <t>66-34723-S1</t>
  </si>
  <si>
    <t>66-34809-S1</t>
  </si>
  <si>
    <t>66-36923-S3</t>
  </si>
  <si>
    <t>66-36923-01</t>
  </si>
  <si>
    <t>66-36923-02</t>
  </si>
  <si>
    <t>66-36923-03</t>
  </si>
  <si>
    <t>66-42715-S4</t>
  </si>
  <si>
    <t>66-42715-L3</t>
  </si>
  <si>
    <t>66-42715-01</t>
  </si>
  <si>
    <t>66-42715-02</t>
  </si>
  <si>
    <t>66-42715-03</t>
  </si>
  <si>
    <t>66-42715-04</t>
  </si>
  <si>
    <t>66-42815-L2</t>
  </si>
  <si>
    <t>66-42815-01</t>
  </si>
  <si>
    <t>66-42815-02</t>
  </si>
  <si>
    <t>66-42815-03</t>
  </si>
  <si>
    <t>66-43515-S4</t>
  </si>
  <si>
    <t>66-43515-01</t>
  </si>
  <si>
    <t>66-43515-02</t>
  </si>
  <si>
    <t>66-43515-03</t>
  </si>
  <si>
    <t>66-43515-04</t>
  </si>
  <si>
    <t>66-43615-S3</t>
  </si>
  <si>
    <t>66-43615-B2</t>
  </si>
  <si>
    <t>66-43615-01</t>
  </si>
  <si>
    <t>66-43615-02</t>
  </si>
  <si>
    <t>66-43615-03</t>
  </si>
  <si>
    <t>66-43715-S3</t>
  </si>
  <si>
    <t>66-43715-L2</t>
  </si>
  <si>
    <t>66-43715-01</t>
  </si>
  <si>
    <t>66-43715-02</t>
  </si>
  <si>
    <t>66-43715-03</t>
  </si>
  <si>
    <t>66-41215-S1</t>
  </si>
  <si>
    <t>66-41415-S1</t>
  </si>
  <si>
    <t>66-41515-S1</t>
  </si>
  <si>
    <t>66-42416-S1</t>
  </si>
  <si>
    <t>66-42516-S1</t>
  </si>
  <si>
    <t>66-44224-S1</t>
  </si>
  <si>
    <t>66-44415-S1</t>
  </si>
  <si>
    <t>66-50920-B2</t>
  </si>
  <si>
    <t>66-50920-X1</t>
  </si>
  <si>
    <t>66-50920-01</t>
  </si>
  <si>
    <t>66-50920-02</t>
  </si>
  <si>
    <t>66-50920-03</t>
  </si>
  <si>
    <t>66-50920-04</t>
  </si>
  <si>
    <t>66-51520-S3</t>
  </si>
  <si>
    <t>66-51520-01</t>
  </si>
  <si>
    <t>66-51520-02</t>
  </si>
  <si>
    <t>66-51520-03</t>
  </si>
  <si>
    <t>66-51620-S3</t>
  </si>
  <si>
    <t>66-51620-B2</t>
  </si>
  <si>
    <t>66-51620-01</t>
  </si>
  <si>
    <t>66-51620-02</t>
  </si>
  <si>
    <t>66-51620-03</t>
  </si>
  <si>
    <t>66-51621-S3</t>
  </si>
  <si>
    <t>66-51621-03</t>
  </si>
  <si>
    <t>66-52020-S2</t>
  </si>
  <si>
    <t>66-52020-01</t>
  </si>
  <si>
    <t>66-52020-02</t>
  </si>
  <si>
    <t>66-52521-S3</t>
  </si>
  <si>
    <t>66-52521-B2</t>
  </si>
  <si>
    <t>66-52521-L2</t>
  </si>
  <si>
    <t>66-52521-01</t>
  </si>
  <si>
    <t>66-52521-02</t>
  </si>
  <si>
    <t>66-52604-S2</t>
  </si>
  <si>
    <t>66-52604-01</t>
  </si>
  <si>
    <t>66-52604-02</t>
  </si>
  <si>
    <t>66-52621-S2</t>
  </si>
  <si>
    <t>66-52621-01</t>
  </si>
  <si>
    <t>66-52621-02</t>
  </si>
  <si>
    <t>66-52624-S2</t>
  </si>
  <si>
    <t>66-52624-01</t>
  </si>
  <si>
    <t>66-52624-02</t>
  </si>
  <si>
    <t>66-52704-S3</t>
  </si>
  <si>
    <t>66-52704-L2</t>
  </si>
  <si>
    <t>66-52704-B2</t>
  </si>
  <si>
    <t>66-52704-01</t>
  </si>
  <si>
    <t>66-52704-02</t>
  </si>
  <si>
    <t>66-52721-S3</t>
  </si>
  <si>
    <t>66-52721-L2</t>
  </si>
  <si>
    <t>66-52721-B2</t>
  </si>
  <si>
    <t>66-52721-01</t>
  </si>
  <si>
    <t>66-52721-02</t>
  </si>
  <si>
    <t>66-52721-03</t>
  </si>
  <si>
    <t>66-52821-S2</t>
  </si>
  <si>
    <t>66-52821-01</t>
  </si>
  <si>
    <t>66-52821-02</t>
  </si>
  <si>
    <t>66-52921-S2</t>
  </si>
  <si>
    <t>66-52921-01</t>
  </si>
  <si>
    <t>66-52921-02</t>
  </si>
  <si>
    <t>66-53020-S3</t>
  </si>
  <si>
    <t>66-53020-01</t>
  </si>
  <si>
    <t>66-53020-02</t>
  </si>
  <si>
    <t>66-53021-S3</t>
  </si>
  <si>
    <t>66-53021-L2</t>
  </si>
  <si>
    <t>66-53021-B2</t>
  </si>
  <si>
    <t>66-53021-01</t>
  </si>
  <si>
    <t>66-53021-03</t>
  </si>
  <si>
    <t>66-51720-S2</t>
  </si>
  <si>
    <t>66-51720-01</t>
  </si>
  <si>
    <t>66-51720-02</t>
  </si>
  <si>
    <t>66-51821-S4</t>
  </si>
  <si>
    <t>66-51821-L2</t>
  </si>
  <si>
    <t>66-51821-B3</t>
  </si>
  <si>
    <t>66-51821-01</t>
  </si>
  <si>
    <t>66-51821-02</t>
  </si>
  <si>
    <t>66-51821-03</t>
  </si>
  <si>
    <t>66-51821-04</t>
  </si>
  <si>
    <t>66-51920-S2</t>
  </si>
  <si>
    <t>66-51920-01</t>
  </si>
  <si>
    <t>66-51920-02</t>
  </si>
  <si>
    <t>66-51921-01</t>
  </si>
  <si>
    <t>66-51921-02</t>
  </si>
  <si>
    <t>66-52320-S3</t>
  </si>
  <si>
    <t>66-52320-L2</t>
  </si>
  <si>
    <t>66-52320-B2</t>
  </si>
  <si>
    <t>66-52320-01</t>
  </si>
  <si>
    <t>66-52320-02</t>
  </si>
  <si>
    <t>66-52320-03</t>
  </si>
  <si>
    <t>66-53120-S2</t>
  </si>
  <si>
    <t>66-53120-01</t>
  </si>
  <si>
    <t>66-53120-02</t>
  </si>
  <si>
    <t>66-53121-S2</t>
  </si>
  <si>
    <t>66-53121-01</t>
  </si>
  <si>
    <t>66-53121-02</t>
  </si>
  <si>
    <t>66-51020-S2</t>
  </si>
  <si>
    <t>66-51020-01</t>
  </si>
  <si>
    <t>66-51020-02</t>
  </si>
  <si>
    <t>66-54120-S3</t>
  </si>
  <si>
    <t>66-54120-L2</t>
  </si>
  <si>
    <t>66-54120-B2</t>
  </si>
  <si>
    <t>66-54120-01</t>
  </si>
  <si>
    <t>66-54120-02</t>
  </si>
  <si>
    <t>66-54120-03</t>
  </si>
  <si>
    <t>66-54124-S3</t>
  </si>
  <si>
    <t>66-54124-L2</t>
  </si>
  <si>
    <t>66-54124-B2</t>
  </si>
  <si>
    <t>66-54124-01</t>
  </si>
  <si>
    <t>66-54124-02</t>
  </si>
  <si>
    <t>66-54124-03</t>
  </si>
  <si>
    <t>66-70304-B2</t>
  </si>
  <si>
    <t>66-70309-01</t>
  </si>
  <si>
    <t>66-70309-02</t>
  </si>
  <si>
    <t>66-70309-03</t>
  </si>
  <si>
    <t>66-70309-04</t>
  </si>
  <si>
    <t>66-70309-B2</t>
  </si>
  <si>
    <t>66-70309-B3</t>
  </si>
  <si>
    <t>66-70309-S4</t>
  </si>
  <si>
    <t>66-55120-S2</t>
  </si>
  <si>
    <t>66-55120-01</t>
  </si>
  <si>
    <t>66-55120-02</t>
  </si>
  <si>
    <t>66-55424-S3</t>
  </si>
  <si>
    <t>66-55424-L2</t>
  </si>
  <si>
    <t>66-55424-B2</t>
  </si>
  <si>
    <t>66-55424-01</t>
  </si>
  <si>
    <t>66-55424-02</t>
  </si>
  <si>
    <t>66-55424-03</t>
  </si>
  <si>
    <t>66-55715-S1</t>
  </si>
  <si>
    <t>66-57345-S1</t>
  </si>
  <si>
    <t>66-57424-S2</t>
  </si>
  <si>
    <t>66-57424-01</t>
  </si>
  <si>
    <t>66-57424-02</t>
  </si>
  <si>
    <t>66-58224-S1</t>
  </si>
  <si>
    <t>66-59224-S2</t>
  </si>
  <si>
    <t>66-59224-01</t>
  </si>
  <si>
    <t>66-59224-02</t>
  </si>
  <si>
    <t>66-59024-S2</t>
  </si>
  <si>
    <t>66-59024-01</t>
  </si>
  <si>
    <t>66-59024-02</t>
  </si>
  <si>
    <t>66-60015-S4</t>
  </si>
  <si>
    <t>66-60015-L3</t>
  </si>
  <si>
    <t>66-60015-B3</t>
  </si>
  <si>
    <t>66-60015-01</t>
  </si>
  <si>
    <t>66-60015-02</t>
  </si>
  <si>
    <t>66-60015-03</t>
  </si>
  <si>
    <t>66-60015-04</t>
  </si>
  <si>
    <t>66-60024-S4</t>
  </si>
  <si>
    <t>66-60024-L3</t>
  </si>
  <si>
    <t>66-60024-B3</t>
  </si>
  <si>
    <t>66-60024-01</t>
  </si>
  <si>
    <t>66-60024-02</t>
  </si>
  <si>
    <t>66-60024-03</t>
  </si>
  <si>
    <t>66-60024-04</t>
  </si>
  <si>
    <t>66-60025-S4</t>
  </si>
  <si>
    <t>66-60025-L3</t>
  </si>
  <si>
    <t>66-60025-B3</t>
  </si>
  <si>
    <t>66-60025-01</t>
  </si>
  <si>
    <t>66-60025-02</t>
  </si>
  <si>
    <t>66-60025-03</t>
  </si>
  <si>
    <t>66-60025-04</t>
  </si>
  <si>
    <t>66-60115-S3</t>
  </si>
  <si>
    <t>66-60115-01</t>
  </si>
  <si>
    <t>66-60115-02</t>
  </si>
  <si>
    <t>66-60115-03</t>
  </si>
  <si>
    <t>66-60124-S3</t>
  </si>
  <si>
    <t>66-60124-01</t>
  </si>
  <si>
    <t>66-60124-02</t>
  </si>
  <si>
    <t>66-60124-03</t>
  </si>
  <si>
    <t>66-60125-S3</t>
  </si>
  <si>
    <t>66-60125-01</t>
  </si>
  <si>
    <t>66-60125-02</t>
  </si>
  <si>
    <t>66-60125-03</t>
  </si>
  <si>
    <t>66-61323-S3</t>
  </si>
  <si>
    <t>66-61323-01</t>
  </si>
  <si>
    <t>66-61323-02</t>
  </si>
  <si>
    <t>66-61323-03</t>
  </si>
  <si>
    <t>66-61323-L2</t>
  </si>
  <si>
    <t>66-61323-B2</t>
  </si>
  <si>
    <t>66-61342-S3</t>
  </si>
  <si>
    <t>66-61342-01</t>
  </si>
  <si>
    <t>66-61342-02</t>
  </si>
  <si>
    <t>66-61342-03</t>
  </si>
  <si>
    <t>66-61342-L2</t>
  </si>
  <si>
    <t>66-61342-B2</t>
  </si>
  <si>
    <t>66-61345-S3</t>
  </si>
  <si>
    <t>66-61345-01</t>
  </si>
  <si>
    <t>66-61345-02</t>
  </si>
  <si>
    <t>66-61345-03</t>
  </si>
  <si>
    <t>66-61345-L2</t>
  </si>
  <si>
    <t>66-61345-B2</t>
  </si>
  <si>
    <t>66-65007-S4</t>
  </si>
  <si>
    <t>66-65007-L2</t>
  </si>
  <si>
    <t>66-65007-X1</t>
  </si>
  <si>
    <t>66-65007-01</t>
  </si>
  <si>
    <t>66-65007-02</t>
  </si>
  <si>
    <t>66-65007-03</t>
  </si>
  <si>
    <t>66-65007-04</t>
  </si>
  <si>
    <t>66-65007-L3</t>
  </si>
  <si>
    <t>66-65007-B3</t>
  </si>
  <si>
    <t>66-65024-S4</t>
  </si>
  <si>
    <t>66-65024-L2</t>
  </si>
  <si>
    <t>66-65024-X1</t>
  </si>
  <si>
    <t>66-65024-01</t>
  </si>
  <si>
    <t>66-65024-02</t>
  </si>
  <si>
    <t>66-65024-03</t>
  </si>
  <si>
    <t>66-65024-04</t>
  </si>
  <si>
    <t>66-65024-L3</t>
  </si>
  <si>
    <t>66-65024-B3</t>
  </si>
  <si>
    <t>66-65109-S4</t>
  </si>
  <si>
    <t>66-65109-L2</t>
  </si>
  <si>
    <t>66-65109-L3</t>
  </si>
  <si>
    <t>66-65109-B2</t>
  </si>
  <si>
    <t>66-65109-B3</t>
  </si>
  <si>
    <t>66-65109-01</t>
  </si>
  <si>
    <t>66-65109-02</t>
  </si>
  <si>
    <t>66-65109-03</t>
  </si>
  <si>
    <t>66-65109-04</t>
  </si>
  <si>
    <t>66-67424-S4</t>
  </si>
  <si>
    <t>66-67224-S3</t>
  </si>
  <si>
    <t>66-66900-T</t>
  </si>
  <si>
    <t>66-66900-Đ</t>
  </si>
  <si>
    <t>66-72656-01</t>
  </si>
  <si>
    <t>66-72656-02</t>
  </si>
  <si>
    <t>Đ12</t>
  </si>
  <si>
    <t>Đ13</t>
  </si>
  <si>
    <t>68-70900-01-B</t>
  </si>
  <si>
    <t>68-70900-03-B</t>
  </si>
  <si>
    <t>68-71000-03-B</t>
  </si>
  <si>
    <t xml:space="preserve">MÃ HÀNG </t>
  </si>
  <si>
    <t>68-02600-S3</t>
  </si>
  <si>
    <t>68-02600-01</t>
  </si>
  <si>
    <t>68-02600-02</t>
  </si>
  <si>
    <t>68-02600-03</t>
  </si>
  <si>
    <t>68-02600-L2</t>
  </si>
  <si>
    <t>68-02600-B2</t>
  </si>
  <si>
    <t>68-02700-S3</t>
  </si>
  <si>
    <t>68-02700-01</t>
  </si>
  <si>
    <t>68-02700-02</t>
  </si>
  <si>
    <t>68-02700-03</t>
  </si>
  <si>
    <t>68-11607-S3</t>
  </si>
  <si>
    <t>68-11607-L2</t>
  </si>
  <si>
    <t>68-11607-01</t>
  </si>
  <si>
    <t>68-11607-02</t>
  </si>
  <si>
    <t>68-11607-03</t>
  </si>
  <si>
    <t>68-20700-S3</t>
  </si>
  <si>
    <t>68-20700-B2</t>
  </si>
  <si>
    <t>68-20700-01</t>
  </si>
  <si>
    <t>68-20700-02</t>
  </si>
  <si>
    <t>68-20700-03</t>
  </si>
  <si>
    <t>68-52607-S2</t>
  </si>
  <si>
    <t>68-52607-01</t>
  </si>
  <si>
    <t>68-52607-02</t>
  </si>
  <si>
    <t>68-57407-S2</t>
  </si>
  <si>
    <t>68-57407-01</t>
  </si>
  <si>
    <t>68-60007-S4</t>
  </si>
  <si>
    <t>68-60007-01</t>
  </si>
  <si>
    <t>68-60007-02</t>
  </si>
  <si>
    <t>68-60007-03</t>
  </si>
  <si>
    <t>68-60007-04</t>
  </si>
  <si>
    <t>68-60007-B2</t>
  </si>
  <si>
    <t>68-60007-B3</t>
  </si>
  <si>
    <t>68-60007-L2</t>
  </si>
  <si>
    <t>68-60007-L3</t>
  </si>
  <si>
    <t>68-60007-X1</t>
  </si>
  <si>
    <t>68-60024-S4</t>
  </si>
  <si>
    <t>68-60024-B2</t>
  </si>
  <si>
    <t>68-60024-01</t>
  </si>
  <si>
    <t>68-60024-02</t>
  </si>
  <si>
    <t>68-60024-03</t>
  </si>
  <si>
    <t>68-60024-04</t>
  </si>
  <si>
    <t>68-70000-S2</t>
  </si>
  <si>
    <t>68-70000-01</t>
  </si>
  <si>
    <t>68-70000-02</t>
  </si>
  <si>
    <t>68-70100-S3</t>
  </si>
  <si>
    <t>68-70100-01</t>
  </si>
  <si>
    <t>68-70100-02</t>
  </si>
  <si>
    <t>68-70100-03</t>
  </si>
  <si>
    <t>68-70200-S3</t>
  </si>
  <si>
    <t>68-70200-L2</t>
  </si>
  <si>
    <t>68-70200-01</t>
  </si>
  <si>
    <t>68-70200-02</t>
  </si>
  <si>
    <t>68-70200-03</t>
  </si>
  <si>
    <t>68-70300-S4</t>
  </si>
  <si>
    <t>68-70300-B3</t>
  </si>
  <si>
    <t>68-70300-01</t>
  </si>
  <si>
    <t>68-70300-02</t>
  </si>
  <si>
    <t>68-70300-03</t>
  </si>
  <si>
    <t>68-70300-04</t>
  </si>
  <si>
    <t>68-70400-S3</t>
  </si>
  <si>
    <t>68-70400-B2</t>
  </si>
  <si>
    <t>68-70400-01</t>
  </si>
  <si>
    <t>68-70400-02</t>
  </si>
  <si>
    <t>68-70400-03</t>
  </si>
  <si>
    <t>68-70500-S3</t>
  </si>
  <si>
    <t>68-70500-L2</t>
  </si>
  <si>
    <t>68-70500-01</t>
  </si>
  <si>
    <t>68-70500-02</t>
  </si>
  <si>
    <t>68-70500-03</t>
  </si>
  <si>
    <t>68-70600-S2</t>
  </si>
  <si>
    <t>68-70600-01</t>
  </si>
  <si>
    <t>68-70600-02</t>
  </si>
  <si>
    <t>68-71000-S3</t>
  </si>
  <si>
    <t>68-71000-01</t>
  </si>
  <si>
    <t>68-71000-02</t>
  </si>
  <si>
    <t>68-71000-03</t>
  </si>
  <si>
    <t>68-71000-L2</t>
  </si>
  <si>
    <t>68-71000-B2</t>
  </si>
  <si>
    <t>68-70800-S3</t>
  </si>
  <si>
    <t>68-70800-01</t>
  </si>
  <si>
    <t>68-70800-02</t>
  </si>
  <si>
    <t>68-70800-03</t>
  </si>
  <si>
    <t>68-70800-L2</t>
  </si>
  <si>
    <t>68-70800-B2</t>
  </si>
  <si>
    <t>68-70900-S5</t>
  </si>
  <si>
    <t>68-70900-01</t>
  </si>
  <si>
    <t>68-70900-02</t>
  </si>
  <si>
    <t>68-70900-03</t>
  </si>
  <si>
    <t>68-70900-04</t>
  </si>
  <si>
    <t>68-70900-05</t>
  </si>
  <si>
    <t>68-70900-L2</t>
  </si>
  <si>
    <t>68-70900-L3</t>
  </si>
  <si>
    <t>68-70900-L4</t>
  </si>
  <si>
    <t>68-70900-B2</t>
  </si>
  <si>
    <t>68-70900-B3</t>
  </si>
  <si>
    <t>68-70900-B4</t>
  </si>
  <si>
    <t>68-70900-X1</t>
  </si>
  <si>
    <t>68-70900-X2</t>
  </si>
  <si>
    <t>68-70900-X4</t>
  </si>
  <si>
    <t>68-71300-S1</t>
  </si>
  <si>
    <t>68-71400-S1</t>
  </si>
  <si>
    <t>68-71500-S1</t>
  </si>
  <si>
    <t>68-54100-S3</t>
  </si>
  <si>
    <t>68-54100-01</t>
  </si>
  <si>
    <t>68-54100-02</t>
  </si>
  <si>
    <t>68-54100-03</t>
  </si>
  <si>
    <t>68-54100-L2</t>
  </si>
  <si>
    <t>68-54100-B2</t>
  </si>
  <si>
    <t>HÀNG 66</t>
  </si>
  <si>
    <t>66-67000-T</t>
  </si>
  <si>
    <t>66-67000-Đ</t>
  </si>
  <si>
    <t>66-67100-T</t>
  </si>
  <si>
    <t>66-67100-Đ</t>
  </si>
  <si>
    <t>66-68500-S4</t>
  </si>
  <si>
    <t>66-68500-B3</t>
  </si>
  <si>
    <t>66-68500-B2</t>
  </si>
  <si>
    <t>66-68500-01</t>
  </si>
  <si>
    <t>66-68500-02</t>
  </si>
  <si>
    <t>66-68500-03</t>
  </si>
  <si>
    <t>66-68500-04</t>
  </si>
  <si>
    <t>66-68700-S2</t>
  </si>
  <si>
    <t>66-68700-01</t>
  </si>
  <si>
    <t>66-68700-02</t>
  </si>
  <si>
    <t>66-68900-S3</t>
  </si>
  <si>
    <t>66-68900-01</t>
  </si>
  <si>
    <t>66-68900-02</t>
  </si>
  <si>
    <t>66-68900-03</t>
  </si>
  <si>
    <t>66-68800-S2</t>
  </si>
  <si>
    <t>66-68800-01</t>
  </si>
  <si>
    <t>66-68800-02</t>
  </si>
  <si>
    <t>ĐÚC</t>
  </si>
  <si>
    <t>ĐÚC MÀU : 
05</t>
  </si>
  <si>
    <t>ĐÚC MÀU : 
06</t>
  </si>
  <si>
    <t>ĐÚC MÀU 32, 14, 15</t>
  </si>
  <si>
    <t>ĐM1</t>
  </si>
  <si>
    <t>ĐM2</t>
  </si>
  <si>
    <t>ĐM3</t>
  </si>
  <si>
    <t>68-70900-02-B</t>
  </si>
  <si>
    <t>68-70900-04-B</t>
  </si>
  <si>
    <t>Nứt miệng</t>
  </si>
  <si>
    <t>68-70800-02-B</t>
  </si>
  <si>
    <t>68-70800-03-B</t>
  </si>
  <si>
    <t>68-70400-02-B</t>
  </si>
  <si>
    <t>68-70400-03-B</t>
  </si>
  <si>
    <t>68-20701-01-05</t>
  </si>
  <si>
    <t>Gờ dày</t>
  </si>
  <si>
    <t>Tụt cạnh góc</t>
  </si>
  <si>
    <t>-</t>
  </si>
  <si>
    <t>68-72601-S4</t>
  </si>
  <si>
    <t>68-72601-01</t>
  </si>
  <si>
    <t>68-72601-02</t>
  </si>
  <si>
    <t>68-72601-03</t>
  </si>
  <si>
    <t>68-72601-04</t>
  </si>
  <si>
    <t>68-72601-L2</t>
  </si>
  <si>
    <t>68-72601-L3</t>
  </si>
  <si>
    <t>68-72601-B2</t>
  </si>
  <si>
    <t>68-72601-B3</t>
  </si>
  <si>
    <t>Ba via dày</t>
  </si>
  <si>
    <t>Bộ</t>
  </si>
  <si>
    <t>68-61300-02-B</t>
  </si>
  <si>
    <t>68-73101-02-01</t>
  </si>
  <si>
    <t>68-61300-03-B</t>
  </si>
  <si>
    <t>68-71000-02-B</t>
  </si>
  <si>
    <t>68-70401-03-01</t>
  </si>
  <si>
    <t>68-70400-02-b</t>
  </si>
  <si>
    <t>68-73201-02-01</t>
  </si>
  <si>
    <t>68-71000-01-B</t>
  </si>
  <si>
    <t>68-70800-B2-B</t>
  </si>
  <si>
    <t>68-71000-L2-B</t>
  </si>
  <si>
    <t>68-71400-S1-B</t>
  </si>
  <si>
    <t>68-70401-01-05</t>
  </si>
  <si>
    <t>68-70900-L2-B</t>
  </si>
  <si>
    <t>68-61300-B2-B</t>
  </si>
  <si>
    <t>68-73201-01-01</t>
  </si>
  <si>
    <t>68-70900-X4-B</t>
  </si>
  <si>
    <t>68-71000-B2-B</t>
  </si>
  <si>
    <t>68-71101-01-01</t>
  </si>
  <si>
    <t>Kênh đáy</t>
  </si>
  <si>
    <t>Lòng chậu xấu</t>
  </si>
  <si>
    <t>Kênh mí</t>
  </si>
  <si>
    <t>Tụt miệng</t>
  </si>
  <si>
    <t>Bọt khí</t>
  </si>
  <si>
    <t>Rỗ bề mặt</t>
  </si>
  <si>
    <t>Lỗi khuôn</t>
  </si>
  <si>
    <t>Gờ xấu</t>
  </si>
  <si>
    <t>Kênh</t>
  </si>
  <si>
    <t>Tụt đề tài</t>
  </si>
  <si>
    <t>68-73101-01-01</t>
  </si>
  <si>
    <t>Rạn</t>
  </si>
  <si>
    <t>68-70900-L4-B</t>
  </si>
  <si>
    <t>68-72901-04-05</t>
  </si>
  <si>
    <t>68-70900-01-b</t>
  </si>
  <si>
    <t>68-71000-01-b</t>
  </si>
  <si>
    <t>68-01607-01-B</t>
  </si>
  <si>
    <t>68-01607-02-B</t>
  </si>
  <si>
    <t>68-01607-03-B</t>
  </si>
  <si>
    <t>68-70401-L2-05</t>
  </si>
  <si>
    <t>68-70401-02-05</t>
  </si>
  <si>
    <t>Bộng</t>
  </si>
  <si>
    <t>Dư ký 20%</t>
  </si>
  <si>
    <t xml:space="preserve">                Vinh Gia, ngày 03 tháng 09 năm 2018</t>
  </si>
  <si>
    <r>
      <rPr>
        <b/>
        <sz val="15"/>
        <color theme="1"/>
        <rFont val="Times New Roman"/>
        <family val="1"/>
      </rPr>
      <t>BẢNG KÊ  HÀNG LỖI</t>
    </r>
    <r>
      <rPr>
        <b/>
        <sz val="14"/>
        <color theme="1"/>
        <rFont val="Times New Roman"/>
        <family val="1"/>
      </rPr>
      <t xml:space="preserve">
</t>
    </r>
    <r>
      <rPr>
        <b/>
        <sz val="13"/>
        <color theme="1"/>
        <rFont val="Times New Roman"/>
        <family val="1"/>
      </rPr>
      <t>THÁNG: 08.2018</t>
    </r>
  </si>
  <si>
    <t>Dư ký 18%</t>
  </si>
  <si>
    <t>nỨT</t>
  </si>
  <si>
    <t>rẠN</t>
  </si>
  <si>
    <t>68-70401-03-05</t>
  </si>
  <si>
    <t>68-70401-S3-05</t>
  </si>
  <si>
    <t>68-73101-01-05</t>
  </si>
  <si>
    <t>68-73101-02-05</t>
  </si>
  <si>
    <t>Tụt miệng, lòng chậu xấu</t>
  </si>
  <si>
    <t>68-70401-b2-05</t>
  </si>
  <si>
    <t>68-7090001-B</t>
  </si>
  <si>
    <t>68-72500-01-B</t>
  </si>
  <si>
    <t>Rạn, khác màu</t>
  </si>
  <si>
    <t>68-70400-01-05</t>
  </si>
  <si>
    <t>68-70401-B2-05</t>
  </si>
  <si>
    <t>68-01607-L2-B</t>
  </si>
  <si>
    <t>Dư ký 10%</t>
  </si>
  <si>
    <t>68-73201-02-B</t>
  </si>
  <si>
    <t>68-70400-03-b</t>
  </si>
  <si>
    <t>Tụt góc</t>
  </si>
  <si>
    <t>68-70301-01-01</t>
  </si>
  <si>
    <t>68-70301-03-01</t>
  </si>
  <si>
    <t>68-70301-02-01</t>
  </si>
  <si>
    <t>68-74300-02-11</t>
  </si>
  <si>
    <t>Rạn thân</t>
  </si>
  <si>
    <t>Thiếu ký 18%</t>
  </si>
  <si>
    <t>Bộng miệng</t>
  </si>
  <si>
    <t>68-74300-02</t>
  </si>
  <si>
    <t>68-74000-S2</t>
  </si>
  <si>
    <t>68-74000-01</t>
  </si>
  <si>
    <t>68-74000-02</t>
  </si>
  <si>
    <t>68-74200-S3</t>
  </si>
  <si>
    <t>68-74200-01</t>
  </si>
  <si>
    <t>68-74200-02</t>
  </si>
  <si>
    <t>68-74200-03</t>
  </si>
  <si>
    <t>68-74200-L2</t>
  </si>
  <si>
    <t>68-74200-B2</t>
  </si>
  <si>
    <t>68-74300-S4</t>
  </si>
  <si>
    <t>68-74300-01</t>
  </si>
  <si>
    <t>68-74300-03</t>
  </si>
  <si>
    <t>68-74300-04</t>
  </si>
  <si>
    <t>68-74300-L2</t>
  </si>
  <si>
    <t>68-74300-L3</t>
  </si>
  <si>
    <t>68-74300-B2</t>
  </si>
  <si>
    <t>68-74300-B3</t>
  </si>
  <si>
    <t>68-74400-S1</t>
  </si>
  <si>
    <t>68-74700-S3</t>
  </si>
  <si>
    <t>68-74700-01</t>
  </si>
  <si>
    <t>68-74700-02</t>
  </si>
  <si>
    <t>68-74700-03</t>
  </si>
  <si>
    <t>68-74700-L2</t>
  </si>
  <si>
    <t>68-74700-B2</t>
  </si>
  <si>
    <t>68-74800-S3</t>
  </si>
  <si>
    <t>68-74800-01</t>
  </si>
  <si>
    <t>68-74800-02</t>
  </si>
  <si>
    <t>68-74800-03</t>
  </si>
  <si>
    <t>68-74800-L2</t>
  </si>
  <si>
    <t>68-74800-B2</t>
  </si>
  <si>
    <t>68-73800-S1</t>
  </si>
  <si>
    <t>68-01700-S4</t>
  </si>
  <si>
    <t>68-01700-01</t>
  </si>
  <si>
    <t>68-01700-02</t>
  </si>
  <si>
    <t>68-01700-03</t>
  </si>
  <si>
    <t>68-01700-04</t>
  </si>
  <si>
    <t>68-02700-L2</t>
  </si>
  <si>
    <t xml:space="preserve">  </t>
  </si>
  <si>
    <t/>
  </si>
  <si>
    <t>68-02700-B2</t>
  </si>
  <si>
    <t>68-74600-S2</t>
  </si>
  <si>
    <t>68-74600-01</t>
  </si>
  <si>
    <t>68-74600-02</t>
  </si>
  <si>
    <t>68-73900-S3</t>
  </si>
  <si>
    <t>68-73900-01</t>
  </si>
  <si>
    <t>68-73900-02</t>
  </si>
  <si>
    <t>68-73900-03</t>
  </si>
  <si>
    <t>68-73900-L2</t>
  </si>
  <si>
    <t>68-73900-B2</t>
  </si>
  <si>
    <t>68-74100-S1</t>
  </si>
  <si>
    <t>68-73100-S2</t>
  </si>
  <si>
    <t>68-73100-01</t>
  </si>
  <si>
    <t>68-73100-02</t>
  </si>
  <si>
    <t xml:space="preserve"> HÀNG 81,85 </t>
  </si>
  <si>
    <t xml:space="preserve"> 81-10200-F1 </t>
  </si>
  <si>
    <t xml:space="preserve"> 81-10300-F1 </t>
  </si>
  <si>
    <t xml:space="preserve"> 81-10400-F1 </t>
  </si>
  <si>
    <t xml:space="preserve"> 81-11600-F1 </t>
  </si>
  <si>
    <t xml:space="preserve"> 85-10100-S1 </t>
  </si>
  <si>
    <t xml:space="preserve"> 85-10200-S1 </t>
  </si>
  <si>
    <t xml:space="preserve"> 85-10300-S1 </t>
  </si>
  <si>
    <t xml:space="preserve"> 85-10400-S2 </t>
  </si>
  <si>
    <t xml:space="preserve"> 85-10400-01 </t>
  </si>
  <si>
    <t xml:space="preserve"> 85-10400-02 </t>
  </si>
  <si>
    <t xml:space="preserve"> 85-10500-s3 </t>
  </si>
  <si>
    <t xml:space="preserve"> 85-10500-01 </t>
  </si>
  <si>
    <t xml:space="preserve"> 85-10500-02 </t>
  </si>
  <si>
    <t xml:space="preserve"> 85-10500-03 </t>
  </si>
  <si>
    <t xml:space="preserve"> 85-10600-S3 </t>
  </si>
  <si>
    <t xml:space="preserve"> 85-10600-01 </t>
  </si>
  <si>
    <t xml:space="preserve"> 85-10600-02 </t>
  </si>
  <si>
    <t xml:space="preserve"> 85-10600-03 </t>
  </si>
  <si>
    <t>66-73300-S3</t>
  </si>
  <si>
    <t>66-73300-01</t>
  </si>
  <si>
    <t>66-73300-02</t>
  </si>
  <si>
    <t>66-73300-03</t>
  </si>
  <si>
    <t>66-73300-L2</t>
  </si>
  <si>
    <t>66-73300-B2</t>
  </si>
  <si>
    <t>66-60100-L2</t>
  </si>
  <si>
    <t>66-73400-S4</t>
  </si>
  <si>
    <t>66-73400-01</t>
  </si>
  <si>
    <t>66-73400-02</t>
  </si>
  <si>
    <t>66-73400-03</t>
  </si>
  <si>
    <t>66-73400-04</t>
  </si>
  <si>
    <t>66-73400-L2</t>
  </si>
  <si>
    <t>66-73400-L3</t>
  </si>
  <si>
    <t>66-73400-B2</t>
  </si>
  <si>
    <t>66-73400-B3</t>
  </si>
  <si>
    <t>66-73400-X1</t>
  </si>
  <si>
    <t>66-73500-S4</t>
  </si>
  <si>
    <t>66-73500-01</t>
  </si>
  <si>
    <t>66-73500-02</t>
  </si>
  <si>
    <t>66-73500-03</t>
  </si>
  <si>
    <t>66-73500-04</t>
  </si>
  <si>
    <t>66-73500-L2</t>
  </si>
  <si>
    <t>66-73500-L3</t>
  </si>
  <si>
    <t>66-73500-B2</t>
  </si>
  <si>
    <t>66-73500-B3</t>
  </si>
  <si>
    <t>66-73500-X1</t>
  </si>
  <si>
    <t>66-52220-01</t>
  </si>
  <si>
    <t>66-52220-02</t>
  </si>
  <si>
    <t>66-52220-S2</t>
  </si>
  <si>
    <t>66-73100-S1</t>
  </si>
  <si>
    <t>66-73200-S1</t>
  </si>
  <si>
    <t>66-68900-B2</t>
  </si>
  <si>
    <t>66-70900-S5</t>
  </si>
  <si>
    <t>66-70900-01</t>
  </si>
  <si>
    <t>66-70900-02</t>
  </si>
  <si>
    <t>66-70900-03</t>
  </si>
  <si>
    <t>66-70900-04</t>
  </si>
  <si>
    <t>66-70900-05</t>
  </si>
  <si>
    <t>66-70900-L2</t>
  </si>
  <si>
    <t>66-70900-L3</t>
  </si>
  <si>
    <t>66-70900-L4</t>
  </si>
  <si>
    <t>66-70900-B2</t>
  </si>
  <si>
    <t>66-70900-B3</t>
  </si>
  <si>
    <t>66-70900-B4</t>
  </si>
  <si>
    <t>66-70900-X1</t>
  </si>
  <si>
    <t>66-70900-X2</t>
  </si>
  <si>
    <t>66-76512-S1</t>
  </si>
  <si>
    <t>68-47400-S1</t>
  </si>
  <si>
    <t>68-75716-S2</t>
  </si>
  <si>
    <t>68-75716-01</t>
  </si>
  <si>
    <t>68-75716-02</t>
  </si>
  <si>
    <t>68-75616-01</t>
  </si>
  <si>
    <t>68-75616-02</t>
  </si>
  <si>
    <t>68-74600-02-54</t>
  </si>
  <si>
    <t>68-73100-01-01</t>
  </si>
  <si>
    <t>68-73100-02-01</t>
  </si>
  <si>
    <t>68-73200-01-01</t>
  </si>
  <si>
    <t>68-73200-02-01</t>
  </si>
  <si>
    <t>68-72700-03-A</t>
  </si>
  <si>
    <t>68-72700-04-A</t>
  </si>
  <si>
    <t>68-71500-S1-B</t>
  </si>
  <si>
    <t>68-72800-04-A</t>
  </si>
  <si>
    <t>68-72600-04-A</t>
  </si>
  <si>
    <t>68-72600-03-A</t>
  </si>
  <si>
    <t>68-72700-02-A</t>
  </si>
  <si>
    <t>68-70400-B2-B</t>
  </si>
  <si>
    <t>68-72500-02-B</t>
  </si>
  <si>
    <t>68-72700-01-A</t>
  </si>
  <si>
    <t>68-75616-02-B</t>
  </si>
  <si>
    <t>68-73700-S2-01</t>
  </si>
  <si>
    <t>68-73200-S2-01</t>
  </si>
  <si>
    <t>68-73300-S2-54</t>
  </si>
  <si>
    <t>68-72500-S2</t>
  </si>
  <si>
    <t>68-72500-01</t>
  </si>
  <si>
    <t>68-72500-02</t>
  </si>
  <si>
    <t>68-75300-S1-B</t>
  </si>
  <si>
    <t>68-57700-S3</t>
  </si>
  <si>
    <t>68-57700-01</t>
  </si>
  <si>
    <t>68-57700-02</t>
  </si>
  <si>
    <t>68-57700-03</t>
  </si>
  <si>
    <t>68-57700-L2</t>
  </si>
  <si>
    <t>68-57700-B2</t>
  </si>
  <si>
    <t>68-57800-S2</t>
  </si>
  <si>
    <t>68-57800-01</t>
  </si>
  <si>
    <t>68-57800-02</t>
  </si>
  <si>
    <t>68-57900-S2</t>
  </si>
  <si>
    <t>68-57900-01</t>
  </si>
  <si>
    <t>68-57900-02</t>
  </si>
  <si>
    <t>68-70200-S3-54</t>
  </si>
  <si>
    <t>001T/PLANTAGEN-19</t>
  </si>
  <si>
    <t>68-73100-S2-01</t>
  </si>
  <si>
    <t>68-71000-S3-B</t>
  </si>
  <si>
    <t>68-70900-X2-B</t>
  </si>
  <si>
    <t>002T/PLANTAGEN-19</t>
  </si>
  <si>
    <t>68-73600-01-01</t>
  </si>
  <si>
    <t>68-74900-01-05</t>
  </si>
  <si>
    <t>001/HANKKIJA-19</t>
  </si>
  <si>
    <t>68-71000-B2-54</t>
  </si>
  <si>
    <t>001T/HORNBACH-19(đợt 1)</t>
  </si>
  <si>
    <t>68-57700-01-B</t>
  </si>
  <si>
    <t>68-57700-02-B</t>
  </si>
  <si>
    <t>68-57700-03-B</t>
  </si>
  <si>
    <t>68-57800-01-B</t>
  </si>
  <si>
    <t>68-57800-02-B</t>
  </si>
  <si>
    <t>68-57900-01-B</t>
  </si>
  <si>
    <t>68-57900-02-B</t>
  </si>
  <si>
    <t>68-74600-01-B</t>
  </si>
  <si>
    <t>68-74600-02-B</t>
  </si>
  <si>
    <t>001/TDP-19</t>
  </si>
  <si>
    <t>68-70200-S3-01</t>
  </si>
  <si>
    <t>68-75616-01-B2</t>
  </si>
  <si>
    <t>68-75616-02-B2</t>
  </si>
  <si>
    <t>002/MOTYAJ-19</t>
  </si>
  <si>
    <t>68-72900-S4-01</t>
  </si>
  <si>
    <t>68-72900-S4-05</t>
  </si>
  <si>
    <t>68-73000-S4-05</t>
  </si>
  <si>
    <t>001T/NY/PP-USA-19</t>
  </si>
  <si>
    <t>68-72600-S4-A</t>
  </si>
  <si>
    <t>002/URBANSTYLE-19</t>
  </si>
  <si>
    <t>68-72700-S4-01</t>
  </si>
  <si>
    <t>011T/WESTELM-19</t>
  </si>
  <si>
    <t>68-70300-02-30</t>
  </si>
  <si>
    <t>002/TOPMAX_SR-19</t>
  </si>
  <si>
    <t>68-75100-S1-B</t>
  </si>
  <si>
    <t>68-75200-S1-B</t>
  </si>
  <si>
    <t>68-54400-S2-B</t>
  </si>
  <si>
    <t>68-72800-B2-A</t>
  </si>
  <si>
    <t>68-73800-S1-B</t>
  </si>
  <si>
    <t>68-79900-S2</t>
  </si>
  <si>
    <t>68-79900-01</t>
  </si>
  <si>
    <t>68-79900-02</t>
  </si>
  <si>
    <t>68-74600-S2-B</t>
  </si>
  <si>
    <t>68-72700-B2-A</t>
  </si>
  <si>
    <t>68-70300-02-B</t>
  </si>
  <si>
    <t>68-74600-02-01</t>
  </si>
  <si>
    <t>68-01700-04-01</t>
  </si>
  <si>
    <t>68-74600-01-01</t>
  </si>
  <si>
    <t>68-79900-01-B</t>
  </si>
  <si>
    <t>68-74900-01</t>
  </si>
  <si>
    <t>001T/HORNBACH-19(đợt 2)</t>
  </si>
  <si>
    <t>003T/PLANTAGEN-19</t>
  </si>
  <si>
    <t>003T/PLANTAGEN-19(đợt 2)</t>
  </si>
  <si>
    <t>68-54400-S2-B2</t>
  </si>
  <si>
    <t>68-70200-S3-05</t>
  </si>
  <si>
    <t>68-01700-S4-01</t>
  </si>
  <si>
    <t>68-72600-S4-01</t>
  </si>
  <si>
    <t>68-73600-01-A</t>
  </si>
  <si>
    <t>68-74900-01-A</t>
  </si>
  <si>
    <t>68-75000-01-A</t>
  </si>
  <si>
    <t>004/EUROMARKET_SR-19</t>
  </si>
  <si>
    <t>68-79900-02-B</t>
  </si>
  <si>
    <t>101A/ POTTERYPOT-19</t>
  </si>
  <si>
    <t>010T/WESTELM-19</t>
  </si>
  <si>
    <t>68-70400-S3-06</t>
  </si>
  <si>
    <t>68-70800-S3-01</t>
  </si>
  <si>
    <t>68-71000-S3-54</t>
  </si>
  <si>
    <t>68-73300-S2-06</t>
  </si>
  <si>
    <t>68-73500-S1-54</t>
  </si>
  <si>
    <t>68-74600-S2-06</t>
  </si>
  <si>
    <t>68-71900-S1-A(phen)</t>
  </si>
  <si>
    <t>001T/KARMIN-19</t>
  </si>
  <si>
    <t>68-72400-02-B</t>
  </si>
  <si>
    <t>123/KHBS-19</t>
  </si>
  <si>
    <t>010/YAMATEI-19</t>
  </si>
  <si>
    <t>68-72600-B3-01</t>
  </si>
  <si>
    <t>001T/METRO-19</t>
  </si>
  <si>
    <t>006T/PLANTAGEN-19</t>
  </si>
  <si>
    <t>001/HOMEGOODS_SR-19</t>
  </si>
  <si>
    <t>68-73100-S2-05</t>
  </si>
  <si>
    <t>68-73200-S2-05</t>
  </si>
  <si>
    <t>004T/PLANTAGEN-19</t>
  </si>
  <si>
    <t>010T/PLANTAGEN-19</t>
  </si>
  <si>
    <t>127/KHBS-19</t>
  </si>
  <si>
    <t>122/POTTERYPOT-19</t>
  </si>
  <si>
    <t>68-72600-B3-A</t>
  </si>
  <si>
    <t>68-72700-B3-A</t>
  </si>
  <si>
    <t>68-72800-S4-A</t>
  </si>
  <si>
    <t>68-72800-B3-A</t>
  </si>
  <si>
    <t>002T/METRO-19</t>
  </si>
  <si>
    <t>68-01600-L3-05</t>
  </si>
  <si>
    <t>003T/METRO-19</t>
  </si>
  <si>
    <t>68-74500-x4-05</t>
  </si>
  <si>
    <t>131 /KHBS-19</t>
  </si>
  <si>
    <t>013T/WESTELM-19</t>
  </si>
  <si>
    <t>077/VG_SR-19(GLOUBUS)</t>
  </si>
  <si>
    <t>68-75716-02-B</t>
  </si>
  <si>
    <t>078/VG_SR-19(EUROMARKET)</t>
  </si>
  <si>
    <t>007T/METRO-19</t>
  </si>
  <si>
    <t>135/KHBS-19</t>
  </si>
  <si>
    <t>128/SR-19 GLOBUS</t>
  </si>
  <si>
    <t>68-0079T-01-B</t>
  </si>
  <si>
    <t>134/KHBS-19</t>
  </si>
  <si>
    <t>002/TRUFAUT-19</t>
  </si>
  <si>
    <t>HÀNG DỰ PHÒNG</t>
  </si>
  <si>
    <t>014T/WESTELM-19</t>
  </si>
  <si>
    <t>136/KHBS-19</t>
  </si>
  <si>
    <t>143/SR-19 POTTERY BARN</t>
  </si>
  <si>
    <t>001T/SIPLEC-19</t>
  </si>
  <si>
    <t>034/KHBS_SR-19</t>
  </si>
  <si>
    <t>144/KHBS-19</t>
  </si>
  <si>
    <t>081/VG_SR-19(LH IMPORT)</t>
  </si>
  <si>
    <t>68-13800-S1-B2</t>
  </si>
  <si>
    <t>68-13800-S1-B1</t>
  </si>
  <si>
    <t>68-54500-02-B2</t>
  </si>
  <si>
    <t>035/KHBS_SR-19</t>
  </si>
  <si>
    <t>149/SR-19 HORNBACH (GERMANY)</t>
  </si>
  <si>
    <t>68-57700-S3-B</t>
  </si>
  <si>
    <t>68-57800-S2-B</t>
  </si>
  <si>
    <t>68-57900-S2-B</t>
  </si>
  <si>
    <t>084/VG_SR-19(PLANTAGEN)</t>
  </si>
  <si>
    <t>148/KHBS-19</t>
  </si>
  <si>
    <t>j</t>
  </si>
  <si>
    <t>68-75000-01</t>
  </si>
  <si>
    <t>68-79316-03</t>
  </si>
  <si>
    <t>68-79316-04</t>
  </si>
  <si>
    <t>68-79316-05</t>
  </si>
  <si>
    <t>66-01524-S3</t>
  </si>
  <si>
    <t>66-01524-L2</t>
  </si>
  <si>
    <t>66-01524-B2</t>
  </si>
  <si>
    <t>66-01524-01</t>
  </si>
  <si>
    <t>66-01524-02</t>
  </si>
  <si>
    <t>66-01524-03</t>
  </si>
  <si>
    <t>66-05724-S1</t>
  </si>
  <si>
    <t>66-09724-S1</t>
  </si>
  <si>
    <t>66-11700-S4</t>
  </si>
  <si>
    <t>66-11700-03</t>
  </si>
  <si>
    <t>66-11700-04</t>
  </si>
  <si>
    <t>66-22300-S1</t>
  </si>
  <si>
    <t>66-25824-S3</t>
  </si>
  <si>
    <t>66-25824-L2</t>
  </si>
  <si>
    <t>66-25824-B2</t>
  </si>
  <si>
    <t>66-25824-01</t>
  </si>
  <si>
    <t>66-25824-02</t>
  </si>
  <si>
    <t>66-25824-03</t>
  </si>
  <si>
    <t>66-28524-S1</t>
  </si>
  <si>
    <t>66-33824-S1</t>
  </si>
  <si>
    <t>66-33924-S1</t>
  </si>
  <si>
    <t>66-36900-L2</t>
  </si>
  <si>
    <t>66-36900-B2</t>
  </si>
  <si>
    <t>66-36923-L2</t>
  </si>
  <si>
    <t>66-36923-B2</t>
  </si>
  <si>
    <t>66-39600-L2</t>
  </si>
  <si>
    <t>66-39600-B2</t>
  </si>
  <si>
    <t>66-39700-S2</t>
  </si>
  <si>
    <t>66-39800-S2</t>
  </si>
  <si>
    <t>66-42116-S1</t>
  </si>
  <si>
    <t>66-42216-S1</t>
  </si>
  <si>
    <t>66-42316-S1</t>
  </si>
  <si>
    <t>66-41315-S1</t>
  </si>
  <si>
    <t>66-41615-S1</t>
  </si>
  <si>
    <t>66-42717-S4</t>
  </si>
  <si>
    <t>66-42717-01</t>
  </si>
  <si>
    <t>66-42717-02</t>
  </si>
  <si>
    <t>66-42717-03</t>
  </si>
  <si>
    <t>66-42717-04</t>
  </si>
  <si>
    <t>66-42815-s3</t>
  </si>
  <si>
    <t>66-42915-S4</t>
  </si>
  <si>
    <t>66-42915-01</t>
  </si>
  <si>
    <t>66-42915-02</t>
  </si>
  <si>
    <t>66-42915-03</t>
  </si>
  <si>
    <t>66-42915-04</t>
  </si>
  <si>
    <t>66-43015-s3</t>
  </si>
  <si>
    <t>66-43015-01</t>
  </si>
  <si>
    <t>66-43015-02</t>
  </si>
  <si>
    <t>66-43015-03</t>
  </si>
  <si>
    <t>66-43115-s3</t>
  </si>
  <si>
    <t>66-43115-01</t>
  </si>
  <si>
    <t>66-43115-02</t>
  </si>
  <si>
    <t>66-43115-03</t>
  </si>
  <si>
    <t>66-43215-S2</t>
  </si>
  <si>
    <t>66-43215-01</t>
  </si>
  <si>
    <t>66-43215-02</t>
  </si>
  <si>
    <t>66-43315-S2</t>
  </si>
  <si>
    <t>66-43315-01</t>
  </si>
  <si>
    <t>66-43315-02</t>
  </si>
  <si>
    <t>66-43415-S2</t>
  </si>
  <si>
    <t>66-43415-01</t>
  </si>
  <si>
    <t>66-43415-02</t>
  </si>
  <si>
    <t>66-43815-S1</t>
  </si>
  <si>
    <t>66-43915-S1</t>
  </si>
  <si>
    <t>66-44015-S1</t>
  </si>
  <si>
    <t>66-44115-S1</t>
  </si>
  <si>
    <t>66-44315-S1</t>
  </si>
  <si>
    <t>66-44900-S1</t>
  </si>
  <si>
    <t>66-45000-S1</t>
  </si>
  <si>
    <t>66-46800-s2</t>
  </si>
  <si>
    <t>66-50919-B3</t>
  </si>
  <si>
    <t>66-50919-L2</t>
  </si>
  <si>
    <t>66-51119-B3</t>
  </si>
  <si>
    <t>66-51119-B2</t>
  </si>
  <si>
    <t>66-51119-L3</t>
  </si>
  <si>
    <t>66-51119-L2</t>
  </si>
  <si>
    <t>66-02418-01</t>
  </si>
  <si>
    <t>66-02418-02</t>
  </si>
  <si>
    <t>66-02418-03</t>
  </si>
  <si>
    <t>66-02418-B2</t>
  </si>
  <si>
    <t>66-02418-S3</t>
  </si>
  <si>
    <t>66-13218-01</t>
  </si>
  <si>
    <t>66-13218-02</t>
  </si>
  <si>
    <t>66-21018-01</t>
  </si>
  <si>
    <t>66-21018-02</t>
  </si>
  <si>
    <t>66-21018-S2</t>
  </si>
  <si>
    <t>66-40118-S1</t>
  </si>
  <si>
    <t>66-50920-B3</t>
  </si>
  <si>
    <t>66-50921-01</t>
  </si>
  <si>
    <t>66-50921-02</t>
  </si>
  <si>
    <t>66-50921-03</t>
  </si>
  <si>
    <t>66-50921-04</t>
  </si>
  <si>
    <t>66-50921-B3</t>
  </si>
  <si>
    <t>66-51021-01</t>
  </si>
  <si>
    <t>66-51021-02</t>
  </si>
  <si>
    <t>66-51021-S2</t>
  </si>
  <si>
    <t>66-51520-L2</t>
  </si>
  <si>
    <t>66-51521-01</t>
  </si>
  <si>
    <t>66-51521-03</t>
  </si>
  <si>
    <t>66-51521-S3</t>
  </si>
  <si>
    <t>66-51821-B2</t>
  </si>
  <si>
    <t>66-51821-L3</t>
  </si>
  <si>
    <t>66-52120-B3</t>
  </si>
  <si>
    <t>66-52120-L3</t>
  </si>
  <si>
    <t>66-52121-01</t>
  </si>
  <si>
    <t>66-52121-02</t>
  </si>
  <si>
    <t>66-52121-03</t>
  </si>
  <si>
    <t>66-52121-04</t>
  </si>
  <si>
    <t>66-52121-S4</t>
  </si>
  <si>
    <t>66-52221-01</t>
  </si>
  <si>
    <t>66-52221-02</t>
  </si>
  <si>
    <t>66-52421-01</t>
  </si>
  <si>
    <t>66-52421-02</t>
  </si>
  <si>
    <t>66-52421-03</t>
  </si>
  <si>
    <t>66-52421-S3</t>
  </si>
  <si>
    <t>66-52520-01</t>
  </si>
  <si>
    <t>66-52520-02</t>
  </si>
  <si>
    <t>66-52520-03</t>
  </si>
  <si>
    <t>66-52520-S3</t>
  </si>
  <si>
    <t>66-52520-L2</t>
  </si>
  <si>
    <t>66-52520-B2</t>
  </si>
  <si>
    <t>66-52620-01</t>
  </si>
  <si>
    <t>66-52620-02</t>
  </si>
  <si>
    <t>66-52620-S2</t>
  </si>
  <si>
    <t>66-52720-01</t>
  </si>
  <si>
    <t>66-52720-02</t>
  </si>
  <si>
    <t>66-52720-03</t>
  </si>
  <si>
    <t>66-52720-S3</t>
  </si>
  <si>
    <t>66-52820-01</t>
  </si>
  <si>
    <t>66-52820-02</t>
  </si>
  <si>
    <t>66-52820-S2</t>
  </si>
  <si>
    <t>66-52920-01</t>
  </si>
  <si>
    <t>66-52920-02</t>
  </si>
  <si>
    <t>66-52920-S2</t>
  </si>
  <si>
    <t>66-00321-01</t>
  </si>
  <si>
    <t>66-00321-02</t>
  </si>
  <si>
    <t>66-00321-03</t>
  </si>
  <si>
    <t>66-00321-S3</t>
  </si>
  <si>
    <t>66-00118-01</t>
  </si>
  <si>
    <t>66-00118-02</t>
  </si>
  <si>
    <t>66-00118-S2</t>
  </si>
  <si>
    <t>66-02218-01</t>
  </si>
  <si>
    <t>66-02218-02</t>
  </si>
  <si>
    <t>66-02218-S2</t>
  </si>
  <si>
    <t>66-07018-S1</t>
  </si>
  <si>
    <t>66-07118-S1</t>
  </si>
  <si>
    <t>66-56406-L2</t>
  </si>
  <si>
    <t>66-58300-L2</t>
  </si>
  <si>
    <t>66-65600-S1</t>
  </si>
  <si>
    <t>66-69000-S1</t>
  </si>
  <si>
    <t>66-69100-S1</t>
  </si>
  <si>
    <t>85-09900-01</t>
  </si>
  <si>
    <t>85-09900-02</t>
  </si>
  <si>
    <t>85-10000-01</t>
  </si>
  <si>
    <t>85-10000-02</t>
  </si>
  <si>
    <t>66-60025-L2</t>
  </si>
  <si>
    <t>66-60025-B2</t>
  </si>
  <si>
    <t>66-60125-L2</t>
  </si>
  <si>
    <t>66-60125-B2</t>
  </si>
  <si>
    <t>66-60015-L2</t>
  </si>
  <si>
    <t>66-60015-B2</t>
  </si>
  <si>
    <t>66-60024-L2</t>
  </si>
  <si>
    <t>66-60024-B2</t>
  </si>
  <si>
    <t>66-63213-L2</t>
  </si>
  <si>
    <t>66-63300-L2</t>
  </si>
  <si>
    <t>66-63300-L3</t>
  </si>
  <si>
    <t>66-63300-L4</t>
  </si>
  <si>
    <t>66-63300-B2</t>
  </si>
  <si>
    <t>66-63300-B4</t>
  </si>
  <si>
    <t>66-63300-X1</t>
  </si>
  <si>
    <t>66-63300-X2</t>
  </si>
  <si>
    <t>66-63300-X4</t>
  </si>
  <si>
    <t>66-65000-B2</t>
  </si>
  <si>
    <t>66-68500-L2</t>
  </si>
  <si>
    <t>66-BAN01-S1</t>
  </si>
  <si>
    <t>66-GHE01-S1</t>
  </si>
  <si>
    <t>66-BAN02-S1</t>
  </si>
  <si>
    <t>66-01711-03</t>
  </si>
  <si>
    <t>66-01711-04</t>
  </si>
  <si>
    <t>66-64527-L2</t>
  </si>
  <si>
    <t>66-64527-L3</t>
  </si>
  <si>
    <t>66-64527-B3</t>
  </si>
  <si>
    <t>66-64527-X1</t>
  </si>
  <si>
    <t>66-65003-B2</t>
  </si>
  <si>
    <t>66-65003-B3</t>
  </si>
  <si>
    <t>66-65003-L2</t>
  </si>
  <si>
    <t>66-63627-L2</t>
  </si>
  <si>
    <t>66-63627-L3</t>
  </si>
  <si>
    <t>66-63627-B3</t>
  </si>
  <si>
    <t>66-65024-B2</t>
  </si>
  <si>
    <t>66-54127-L2</t>
  </si>
  <si>
    <t>66-54127-01</t>
  </si>
  <si>
    <t>66-54127-02</t>
  </si>
  <si>
    <t>66-64127-B2</t>
  </si>
  <si>
    <t>66-65007-B2</t>
  </si>
  <si>
    <t>66-67224-L2</t>
  </si>
  <si>
    <t>66-67324-S2</t>
  </si>
  <si>
    <t>66-67424-L2</t>
  </si>
  <si>
    <t>66-67424-L3</t>
  </si>
  <si>
    <t>66-67424-B2</t>
  </si>
  <si>
    <t>66-67424-B3</t>
  </si>
  <si>
    <t>66-70300-L2</t>
  </si>
  <si>
    <t>66-70300-L3</t>
  </si>
  <si>
    <t>66-02624-03</t>
  </si>
  <si>
    <t>66-60115-L2</t>
  </si>
  <si>
    <t>66-60115-B2</t>
  </si>
  <si>
    <t>66-60124-L2</t>
  </si>
  <si>
    <t>66-60124-B2</t>
  </si>
  <si>
    <t>66-58124-S1</t>
  </si>
  <si>
    <t>66-65018-S4</t>
  </si>
  <si>
    <t>66-65018-01</t>
  </si>
  <si>
    <t>66-65018-02</t>
  </si>
  <si>
    <t>66-65018-03</t>
  </si>
  <si>
    <t>66-65018-04</t>
  </si>
  <si>
    <t>66-65018-B2</t>
  </si>
  <si>
    <t>66-65018-B3</t>
  </si>
  <si>
    <t>66-65018-L2</t>
  </si>
  <si>
    <t>66-65018-L3</t>
  </si>
  <si>
    <t>66-65018-X1</t>
  </si>
  <si>
    <t>66-72656-S2</t>
  </si>
  <si>
    <t>66-66900-T1</t>
  </si>
  <si>
    <t>66-66900-Đ1</t>
  </si>
  <si>
    <t>66-67000-T1</t>
  </si>
  <si>
    <t>66-67000-Đ1</t>
  </si>
  <si>
    <t>66-67100-T1</t>
  </si>
  <si>
    <t>66-67100-Đ1</t>
  </si>
  <si>
    <t>66-72200-S4</t>
  </si>
  <si>
    <t>66-72200-01</t>
  </si>
  <si>
    <t>66-72200-02</t>
  </si>
  <si>
    <t>66-72200-03</t>
  </si>
  <si>
    <t>66-72200-04</t>
  </si>
  <si>
    <t>66-72200-B2</t>
  </si>
  <si>
    <t>66-72200-B3</t>
  </si>
  <si>
    <t>66-72200-L2</t>
  </si>
  <si>
    <t>66-72200-L3</t>
  </si>
  <si>
    <t>66-73020-S1</t>
  </si>
  <si>
    <t>66-44620-S1</t>
  </si>
  <si>
    <t>66-52704-03</t>
  </si>
  <si>
    <t>66-72709-S1</t>
  </si>
  <si>
    <t>66-72809-S1</t>
  </si>
  <si>
    <t>66-72900-S2</t>
  </si>
  <si>
    <t>66-72900-01</t>
  </si>
  <si>
    <t>66-72900-02</t>
  </si>
  <si>
    <t>66-73600-S1</t>
  </si>
  <si>
    <t>66-73700-S1</t>
  </si>
  <si>
    <t>66-69400-S1</t>
  </si>
  <si>
    <t>66-69500-S1</t>
  </si>
  <si>
    <t>66-69600-S1</t>
  </si>
  <si>
    <t>66-69700-S1</t>
  </si>
  <si>
    <t>66-69800-S1</t>
  </si>
  <si>
    <t>66-69900-S1</t>
  </si>
  <si>
    <t>66-57726-S3</t>
  </si>
  <si>
    <t>66-57726-01</t>
  </si>
  <si>
    <t>66-57726-02</t>
  </si>
  <si>
    <t>66-57726-03</t>
  </si>
  <si>
    <t>66-57726-L2</t>
  </si>
  <si>
    <t>66-57726-B2</t>
  </si>
  <si>
    <t>66-57517-S3</t>
  </si>
  <si>
    <t>66-57517-L2</t>
  </si>
  <si>
    <t>66-57517-B2</t>
  </si>
  <si>
    <t>66-57517-01</t>
  </si>
  <si>
    <t>66-57517-02</t>
  </si>
  <si>
    <t>66-57517-03</t>
  </si>
  <si>
    <t>66-63727-S1</t>
  </si>
  <si>
    <t>66-68000-S2</t>
  </si>
  <si>
    <t>66-68000-01</t>
  </si>
  <si>
    <t>66-68000-02</t>
  </si>
  <si>
    <t>66-68224-S2</t>
  </si>
  <si>
    <t>66-68224-01</t>
  </si>
  <si>
    <t>66-68224-02</t>
  </si>
  <si>
    <t>66-68324-S3</t>
  </si>
  <si>
    <t>66-68324-01</t>
  </si>
  <si>
    <t>66-68324-02</t>
  </si>
  <si>
    <t>66-68324-03</t>
  </si>
  <si>
    <t>66-68324-L2</t>
  </si>
  <si>
    <t>66-68324-B2</t>
  </si>
  <si>
    <t xml:space="preserve"> 68-13600-S1 </t>
  </si>
  <si>
    <t xml:space="preserve"> 68-13700-S1 </t>
  </si>
  <si>
    <t xml:space="preserve"> 68-13800-S1 </t>
  </si>
  <si>
    <t xml:space="preserve"> 68-18600-S1 </t>
  </si>
  <si>
    <t xml:space="preserve"> 68-54400-S2 </t>
  </si>
  <si>
    <t xml:space="preserve"> 68-54400-01 </t>
  </si>
  <si>
    <t xml:space="preserve"> 68-54400-02 </t>
  </si>
  <si>
    <t xml:space="preserve"> 68-54500-S2 </t>
  </si>
  <si>
    <t xml:space="preserve"> 68-54500-01 </t>
  </si>
  <si>
    <t xml:space="preserve"> 68-54500-02 </t>
  </si>
  <si>
    <t xml:space="preserve"> 68-47300-S1 </t>
  </si>
  <si>
    <t xml:space="preserve"> 68-47400-S1 </t>
  </si>
  <si>
    <t xml:space="preserve"> 68-53700-S1 </t>
  </si>
  <si>
    <t xml:space="preserve"> 68-75100-S1 </t>
  </si>
  <si>
    <t xml:space="preserve"> 68-75200-S1 </t>
  </si>
  <si>
    <t xml:space="preserve"> 68-75300-S1 </t>
  </si>
  <si>
    <t xml:space="preserve"> 68-75400-S1 </t>
  </si>
  <si>
    <t xml:space="preserve"> 68-75500-S1 </t>
  </si>
  <si>
    <t xml:space="preserve">66-73800-S1 </t>
  </si>
  <si>
    <t>66-73800-T1</t>
  </si>
  <si>
    <t xml:space="preserve"> 66-73800-Đ1</t>
  </si>
  <si>
    <t>66-73900-S1</t>
  </si>
  <si>
    <t>66-73900-T1</t>
  </si>
  <si>
    <t>66-73900-Đ1</t>
  </si>
  <si>
    <t>66-74000-S1</t>
  </si>
  <si>
    <t>66-74000-T1</t>
  </si>
  <si>
    <t>66-74000-Đ1</t>
  </si>
  <si>
    <t>66-74100-S1</t>
  </si>
  <si>
    <t>66-74100-T1</t>
  </si>
  <si>
    <t>66-74100-Đ1</t>
  </si>
  <si>
    <t>66-74200-S1</t>
  </si>
  <si>
    <t>66-74200-T1</t>
  </si>
  <si>
    <t>66-74200-Đ1</t>
  </si>
  <si>
    <t>66-74300-S1</t>
  </si>
  <si>
    <t>66-74300-T1</t>
  </si>
  <si>
    <t>66-74300-Đ1</t>
  </si>
  <si>
    <t>68-QA030-01</t>
  </si>
  <si>
    <t>68-QA030-02</t>
  </si>
  <si>
    <t>68-QA030-03</t>
  </si>
  <si>
    <t>68-QA029-01</t>
  </si>
  <si>
    <t>68-QA029-02</t>
  </si>
  <si>
    <t>68-QA029-03</t>
  </si>
  <si>
    <t>66-0712T-S1</t>
  </si>
  <si>
    <t xml:space="preserve">66-61400-S1 </t>
  </si>
  <si>
    <t xml:space="preserve">66-61500-S1 </t>
  </si>
  <si>
    <t xml:space="preserve">66-61600-S1 </t>
  </si>
  <si>
    <t xml:space="preserve">66-61700-S1 </t>
  </si>
  <si>
    <t>66-70309-L2</t>
  </si>
  <si>
    <t>66-70309-L3</t>
  </si>
  <si>
    <t>66-0717T-S1</t>
  </si>
  <si>
    <t>66-0718T-S1</t>
  </si>
  <si>
    <t>66-77000-01</t>
  </si>
  <si>
    <t>66-77000-02</t>
  </si>
  <si>
    <t>66-77000-03</t>
  </si>
  <si>
    <t>66-77100-01</t>
  </si>
  <si>
    <t>66-77100-02</t>
  </si>
  <si>
    <t>66-77100-03</t>
  </si>
  <si>
    <t>66-77200-01</t>
  </si>
  <si>
    <t>66-77200-02</t>
  </si>
  <si>
    <t>66-77200-03</t>
  </si>
  <si>
    <t>66-77300-01</t>
  </si>
  <si>
    <t>66-77300-02</t>
  </si>
  <si>
    <t>66-77300-03</t>
  </si>
  <si>
    <t>66-77400-01</t>
  </si>
  <si>
    <t>66-77400-02</t>
  </si>
  <si>
    <t>66-77400-03</t>
  </si>
  <si>
    <t>66-77500-01</t>
  </si>
  <si>
    <t>66-77500-02</t>
  </si>
  <si>
    <t>66-77600-01</t>
  </si>
  <si>
    <t>66-77600-02</t>
  </si>
  <si>
    <t>66-75616-S3</t>
  </si>
  <si>
    <t>66-75616-01</t>
  </si>
  <si>
    <t>66-75616-02</t>
  </si>
  <si>
    <t>66-75616-03</t>
  </si>
  <si>
    <t>66-75616-B2</t>
  </si>
  <si>
    <t>66-75616-L2</t>
  </si>
  <si>
    <t>66-75716-01</t>
  </si>
  <si>
    <t>66-75716-02</t>
  </si>
  <si>
    <t>66-78000-S3</t>
  </si>
  <si>
    <t>66-78000-01</t>
  </si>
  <si>
    <t>66-78000-02</t>
  </si>
  <si>
    <t>66-78000-03</t>
  </si>
  <si>
    <t>66-78000-L2</t>
  </si>
  <si>
    <t>66-78000-B2</t>
  </si>
  <si>
    <t>66-76300-01</t>
  </si>
  <si>
    <t>66-76300-02</t>
  </si>
  <si>
    <t>66-78114-02</t>
  </si>
  <si>
    <t>66-78317-S1</t>
  </si>
  <si>
    <t>66-76400-01</t>
  </si>
  <si>
    <t>66-76400-02</t>
  </si>
  <si>
    <t>66-80036-03</t>
  </si>
  <si>
    <t>66-80136-02</t>
  </si>
  <si>
    <t>66-79710-01</t>
  </si>
  <si>
    <t>66-79710-02</t>
  </si>
  <si>
    <t>66-79710-03</t>
  </si>
  <si>
    <t>66-79810-01</t>
  </si>
  <si>
    <t>66-17500-S3</t>
  </si>
  <si>
    <t>66-17500-03</t>
  </si>
  <si>
    <t>66-17500-L2</t>
  </si>
  <si>
    <t>66-17500-B2</t>
  </si>
  <si>
    <t>66-0795T-S1</t>
  </si>
  <si>
    <t>66-0796T-S1</t>
  </si>
  <si>
    <t>66-0797T-S1</t>
  </si>
  <si>
    <t>66-0813T-S1</t>
  </si>
  <si>
    <t>66-0814T-01</t>
  </si>
  <si>
    <t>66-0814T-02</t>
  </si>
  <si>
    <t>66-78215-S2</t>
  </si>
  <si>
    <t>66-78215-01</t>
  </si>
  <si>
    <t>66-78215-02</t>
  </si>
  <si>
    <t>66-76218-S3</t>
  </si>
  <si>
    <t>66-76218-01</t>
  </si>
  <si>
    <t>66-76218-02</t>
  </si>
  <si>
    <t>66-76218-03</t>
  </si>
  <si>
    <t>66-76218-L2</t>
  </si>
  <si>
    <t>66-76218-B2</t>
  </si>
  <si>
    <t>66-70800-B3</t>
  </si>
  <si>
    <t>66-70800-03</t>
  </si>
  <si>
    <t>66-70800-04</t>
  </si>
  <si>
    <t>66-70800-05</t>
  </si>
  <si>
    <t>66-70800-B2</t>
  </si>
  <si>
    <t>66-71300-S1</t>
  </si>
  <si>
    <t>66-71400-S1</t>
  </si>
  <si>
    <t>66-71500-S1</t>
  </si>
  <si>
    <t>66-VG001-S1</t>
  </si>
  <si>
    <t>66-70818-01</t>
  </si>
  <si>
    <t>66-70818-02</t>
  </si>
  <si>
    <t>66-76700-S1</t>
  </si>
  <si>
    <t>66-76800-S1</t>
  </si>
  <si>
    <t>66-77700-01</t>
  </si>
  <si>
    <t>66-77700-02</t>
  </si>
  <si>
    <t>66-77700-03</t>
  </si>
  <si>
    <t>66-77700-04</t>
  </si>
  <si>
    <t>66-77700-05</t>
  </si>
  <si>
    <t>66-77700-06</t>
  </si>
  <si>
    <t>66-77800-01</t>
  </si>
  <si>
    <t>66-77800-02</t>
  </si>
  <si>
    <t>66-77800-03</t>
  </si>
  <si>
    <t>66-77900-01</t>
  </si>
  <si>
    <t>66-77900-02</t>
  </si>
  <si>
    <t>66-77900-03</t>
  </si>
  <si>
    <t>66-77900-04</t>
  </si>
  <si>
    <t>66-80300-S1</t>
  </si>
  <si>
    <t>66-80400-S3</t>
  </si>
  <si>
    <t>66-80400-01</t>
  </si>
  <si>
    <t>66-80400-02</t>
  </si>
  <si>
    <t>66-80400-03</t>
  </si>
  <si>
    <t>66-80400-L2</t>
  </si>
  <si>
    <t>66-80400-B2</t>
  </si>
  <si>
    <t>66-80500-S1</t>
  </si>
  <si>
    <t>66-80800-01</t>
  </si>
  <si>
    <t>66-80800-02</t>
  </si>
  <si>
    <t>66-80900-S2</t>
  </si>
  <si>
    <t>66-80900-01</t>
  </si>
  <si>
    <t>66-80900-02</t>
  </si>
  <si>
    <t>66-81000-S3</t>
  </si>
  <si>
    <t>66-81000-01</t>
  </si>
  <si>
    <t>66-81000-02</t>
  </si>
  <si>
    <t>66-81000-03</t>
  </si>
  <si>
    <t>66-81000-L2</t>
  </si>
  <si>
    <t>66-81000-B2</t>
  </si>
  <si>
    <t>66-79129-01</t>
  </si>
  <si>
    <t>66-79129-02</t>
  </si>
  <si>
    <t>66-79129-03</t>
  </si>
  <si>
    <t>66-79129-04</t>
  </si>
  <si>
    <t>66-79129-05</t>
  </si>
  <si>
    <t>66-79028-S5</t>
  </si>
  <si>
    <t>66-79028-01</t>
  </si>
  <si>
    <t>66-79028-02</t>
  </si>
  <si>
    <t>66-79028-03</t>
  </si>
  <si>
    <t>66-79028-04</t>
  </si>
  <si>
    <t>66-79028-05</t>
  </si>
  <si>
    <t>66-79028-L2</t>
  </si>
  <si>
    <t>66-79028-L3</t>
  </si>
  <si>
    <t>66-79028-L4</t>
  </si>
  <si>
    <t>66-79028-B2</t>
  </si>
  <si>
    <t>66-79028-B3</t>
  </si>
  <si>
    <t>66-79028-B4</t>
  </si>
  <si>
    <t>66-79028-X1</t>
  </si>
  <si>
    <t>66-79028-X2</t>
  </si>
  <si>
    <t>66-79233-S5</t>
  </si>
  <si>
    <t>66-79233-01</t>
  </si>
  <si>
    <t>66-79233-02</t>
  </si>
  <si>
    <t>66-79233-03</t>
  </si>
  <si>
    <t>66-79233-04</t>
  </si>
  <si>
    <t>66-79233-05</t>
  </si>
  <si>
    <t>66-79233-L2</t>
  </si>
  <si>
    <t>66-79233-L3</t>
  </si>
  <si>
    <t>66-79233-L4</t>
  </si>
  <si>
    <t>66-79233-B2</t>
  </si>
  <si>
    <t>66-79233-B3</t>
  </si>
  <si>
    <t>66-79233-B4</t>
  </si>
  <si>
    <t>66-79233-X1</t>
  </si>
  <si>
    <t>66-79233-X2</t>
  </si>
  <si>
    <t>66-79516-02</t>
  </si>
  <si>
    <t>66-79516-03</t>
  </si>
  <si>
    <t>66-81220-S1</t>
  </si>
  <si>
    <t>66-79616-02</t>
  </si>
  <si>
    <t>66-79616-03</t>
  </si>
  <si>
    <t>66-81300-01</t>
  </si>
  <si>
    <t>66-81300-02</t>
  </si>
  <si>
    <t>68-75816-S2</t>
  </si>
  <si>
    <t>68-75816-01</t>
  </si>
  <si>
    <t>68-75816-02</t>
  </si>
  <si>
    <t>68-75916-S2</t>
  </si>
  <si>
    <t>68-75916-01</t>
  </si>
  <si>
    <t>68-75916-02</t>
  </si>
  <si>
    <t>68-72000-S1</t>
  </si>
  <si>
    <t>68-72100-S1</t>
  </si>
  <si>
    <t>68-72200-S1</t>
  </si>
  <si>
    <t>68-72300-S1</t>
  </si>
  <si>
    <t>68-72400-S2</t>
  </si>
  <si>
    <t>68-72400-01</t>
  </si>
  <si>
    <t>68-72400-02</t>
  </si>
  <si>
    <t>66-00609-S3</t>
  </si>
  <si>
    <t>66-00609-01</t>
  </si>
  <si>
    <t>66-00609-02</t>
  </si>
  <si>
    <t>66-00609-L2</t>
  </si>
  <si>
    <t>66-00609-B2</t>
  </si>
  <si>
    <t>66-79900-S2</t>
  </si>
  <si>
    <t>66-79900-01</t>
  </si>
  <si>
    <t>66-77900-S4</t>
  </si>
  <si>
    <t>68-76900-01</t>
  </si>
  <si>
    <t>68-74900-S2</t>
  </si>
  <si>
    <t>68-74900-02</t>
  </si>
  <si>
    <t>68-82200-S2</t>
  </si>
  <si>
    <t>68-82200-01</t>
  </si>
  <si>
    <t>68-82200-02</t>
  </si>
  <si>
    <t>68-83200-03</t>
  </si>
  <si>
    <t>68-82320-01</t>
  </si>
  <si>
    <t>68-81800-S1</t>
  </si>
  <si>
    <t>68-82400-S1</t>
  </si>
  <si>
    <t>68-01600-01</t>
  </si>
  <si>
    <t>68-01600-02</t>
  </si>
  <si>
    <t>68-01600-03</t>
  </si>
  <si>
    <t>68-01600-04</t>
  </si>
  <si>
    <t>68-01600-B2</t>
  </si>
  <si>
    <t>68-01600-B3</t>
  </si>
  <si>
    <t>68-01600-L2</t>
  </si>
  <si>
    <t>68-01600-L3</t>
  </si>
  <si>
    <t>68-01600-S4</t>
  </si>
  <si>
    <t>68-13600-S1</t>
  </si>
  <si>
    <t>68-13700-S1</t>
  </si>
  <si>
    <t>68-13800-S1</t>
  </si>
  <si>
    <t>68-18600-S1</t>
  </si>
  <si>
    <t>68-47300-S1</t>
  </si>
  <si>
    <t>68-53700-S1</t>
  </si>
  <si>
    <t>68-54400-01</t>
  </si>
  <si>
    <t>68-54400-02</t>
  </si>
  <si>
    <t>68-54400-S2</t>
  </si>
  <si>
    <t>68-54500-01</t>
  </si>
  <si>
    <t>68-54500-02</t>
  </si>
  <si>
    <t>68-54500-S2</t>
  </si>
  <si>
    <t>68-70100-B2</t>
  </si>
  <si>
    <t>68-70200-B2</t>
  </si>
  <si>
    <t>68-70300-B2</t>
  </si>
  <si>
    <t>68-70300-L3</t>
  </si>
  <si>
    <t>68-70400-L2</t>
  </si>
  <si>
    <t>68-71900-S1</t>
  </si>
  <si>
    <t>68-72600-01</t>
  </si>
  <si>
    <t>68-72600-02</t>
  </si>
  <si>
    <t>68-72600-03</t>
  </si>
  <si>
    <t>68-72600-04</t>
  </si>
  <si>
    <t>68-72600-B2</t>
  </si>
  <si>
    <t>68-72600-B3</t>
  </si>
  <si>
    <t>68-72600-L2</t>
  </si>
  <si>
    <t>68-72600-L3</t>
  </si>
  <si>
    <t>68-72600-S4</t>
  </si>
  <si>
    <t>68-72600-X1</t>
  </si>
  <si>
    <t>68-72700-01</t>
  </si>
  <si>
    <t>68-72700-02</t>
  </si>
  <si>
    <t>68-72700-03</t>
  </si>
  <si>
    <t>68-72700-04</t>
  </si>
  <si>
    <t>68-72700-B2</t>
  </si>
  <si>
    <t>68-72700-B3</t>
  </si>
  <si>
    <t>68-72700-L2</t>
  </si>
  <si>
    <t>68-72700-L3</t>
  </si>
  <si>
    <t>68-72700-S4</t>
  </si>
  <si>
    <t>68-72700-X1</t>
  </si>
  <si>
    <t>68-72705-01</t>
  </si>
  <si>
    <t>68-72705-02</t>
  </si>
  <si>
    <t>68-72705-03</t>
  </si>
  <si>
    <t>68-72705-04</t>
  </si>
  <si>
    <t>68-72705-L2</t>
  </si>
  <si>
    <t>68-72705-S4</t>
  </si>
  <si>
    <t>68-72800-01</t>
  </si>
  <si>
    <t>68-72800-02</t>
  </si>
  <si>
    <t>68-72800-03</t>
  </si>
  <si>
    <t>68-72800-04</t>
  </si>
  <si>
    <t>68-72800-B2</t>
  </si>
  <si>
    <t>68-72800-B3</t>
  </si>
  <si>
    <t>68-72800-L2</t>
  </si>
  <si>
    <t>68-72800-L3</t>
  </si>
  <si>
    <t>68-72800-S4</t>
  </si>
  <si>
    <t>68-72800-X1</t>
  </si>
  <si>
    <t>68-72900-01</t>
  </si>
  <si>
    <t>68-72900-02</t>
  </si>
  <si>
    <t>68-72900-03</t>
  </si>
  <si>
    <t>68-72900-04</t>
  </si>
  <si>
    <t>68-72900-B2</t>
  </si>
  <si>
    <t>68-72900-B3</t>
  </si>
  <si>
    <t>68-72900-L2</t>
  </si>
  <si>
    <t>68-72900-L3</t>
  </si>
  <si>
    <t>68-72900-S4</t>
  </si>
  <si>
    <t>68-73000-01</t>
  </si>
  <si>
    <t>68-73000-02</t>
  </si>
  <si>
    <t>68-73000-03</t>
  </si>
  <si>
    <t>68-73000-04</t>
  </si>
  <si>
    <t>68-73000-B2</t>
  </si>
  <si>
    <t>68-73000-B3</t>
  </si>
  <si>
    <t>68-73000-L2</t>
  </si>
  <si>
    <t>68-73000-L3</t>
  </si>
  <si>
    <t>68-73000-S4</t>
  </si>
  <si>
    <t>68-73000-X1</t>
  </si>
  <si>
    <t>68-73200-01</t>
  </si>
  <si>
    <t>68-73200-02</t>
  </si>
  <si>
    <t>68-73200-S2</t>
  </si>
  <si>
    <t>68-73300-01</t>
  </si>
  <si>
    <t>68-73300-02</t>
  </si>
  <si>
    <t>68-73300-S2</t>
  </si>
  <si>
    <t>68-73400-S1</t>
  </si>
  <si>
    <t>68-73500-S1</t>
  </si>
  <si>
    <t>68-73600-01</t>
  </si>
  <si>
    <t>68-73700-01</t>
  </si>
  <si>
    <t>68-73700-02</t>
  </si>
  <si>
    <t>68-73700-S2</t>
  </si>
  <si>
    <t>68-74500-01</t>
  </si>
  <si>
    <t>68-74500-02</t>
  </si>
  <si>
    <t>68-74500-03</t>
  </si>
  <si>
    <t>68-74500-04</t>
  </si>
  <si>
    <t>68-74500-05</t>
  </si>
  <si>
    <t>68-74500-B2</t>
  </si>
  <si>
    <t>68-74500-B3</t>
  </si>
  <si>
    <t>68-74500-B4</t>
  </si>
  <si>
    <t>68-74500-L2</t>
  </si>
  <si>
    <t>68-74500-L3</t>
  </si>
  <si>
    <t>68-74500-L4</t>
  </si>
  <si>
    <t>68-74500-S5</t>
  </si>
  <si>
    <t>68-74500-X1</t>
  </si>
  <si>
    <t>68-74500-X4</t>
  </si>
  <si>
    <t>68-75000-02</t>
  </si>
  <si>
    <t>68-75000-S2</t>
  </si>
  <si>
    <t>68-75100-S1</t>
  </si>
  <si>
    <t>68-75200-S1</t>
  </si>
  <si>
    <t>68-75300-S1</t>
  </si>
  <si>
    <t>68-75400-S1</t>
  </si>
  <si>
    <t>68-75500-S1</t>
  </si>
  <si>
    <t>68-76100-01</t>
  </si>
  <si>
    <t>68-76100-02</t>
  </si>
  <si>
    <t>68-76100-S2</t>
  </si>
  <si>
    <t>68-82000-02</t>
  </si>
  <si>
    <t>68-82100-01</t>
  </si>
  <si>
    <t>68-82100-02</t>
  </si>
  <si>
    <t>68-82100-S2</t>
  </si>
  <si>
    <t>68-82300-01</t>
  </si>
  <si>
    <t>68-82300-02</t>
  </si>
  <si>
    <t>68-82300-S2</t>
  </si>
  <si>
    <t>68-83600-S1</t>
  </si>
  <si>
    <t>68-83700-S1</t>
  </si>
  <si>
    <t>68-83800-S1</t>
  </si>
  <si>
    <t>69-00100-01</t>
  </si>
  <si>
    <t>69-00100-02</t>
  </si>
  <si>
    <t>66-61300-02-39</t>
  </si>
  <si>
    <t>66-61300-03-39</t>
  </si>
  <si>
    <t>66-06700-01-b2</t>
  </si>
  <si>
    <t>68-83600-s1-a</t>
  </si>
  <si>
    <t>66-73300-02-39</t>
  </si>
  <si>
    <t>68-75300-s1-b</t>
  </si>
  <si>
    <t>66-06700-01-b</t>
  </si>
  <si>
    <t>68-54400-01-B</t>
  </si>
  <si>
    <t>66-06700-01-B</t>
  </si>
  <si>
    <t>66-71500-s1-01</t>
  </si>
  <si>
    <t>66-06400-01-b</t>
  </si>
  <si>
    <t>66-06400-01-B</t>
  </si>
  <si>
    <t>68-73100-01-05</t>
  </si>
  <si>
    <t>66-66500-02-30</t>
  </si>
  <si>
    <t>68-54400-01-b</t>
  </si>
  <si>
    <t>66-71700-02-39</t>
  </si>
  <si>
    <t>68-54400-02-B</t>
  </si>
  <si>
    <t>66-70300-02-39</t>
  </si>
  <si>
    <t>66-46500-s1-b</t>
  </si>
  <si>
    <t>66-66400-03-77</t>
  </si>
  <si>
    <t>66-73100-s1-b</t>
  </si>
  <si>
    <t>66-61300-01-39</t>
  </si>
  <si>
    <t>66-61320-03-39</t>
  </si>
  <si>
    <t>66-61320-02-39</t>
  </si>
  <si>
    <t>68-83700-s1-a</t>
  </si>
  <si>
    <t>68-83800-S1-A</t>
  </si>
  <si>
    <t>68-72800-03-01</t>
  </si>
  <si>
    <t>68-71000-02-b</t>
  </si>
  <si>
    <t>66-07900-02-b</t>
  </si>
  <si>
    <t>66-07900-03-b</t>
  </si>
  <si>
    <t>68-70800-03-b</t>
  </si>
  <si>
    <t>68-70900-02-b</t>
  </si>
  <si>
    <t>68-70900-03-b</t>
  </si>
  <si>
    <t>68-76900-01-01</t>
  </si>
  <si>
    <t>68-76900-01-05</t>
  </si>
  <si>
    <t>68-47400-s1-b2</t>
  </si>
  <si>
    <t>68-70300-01-b</t>
  </si>
  <si>
    <t>66-03000-01-B</t>
  </si>
  <si>
    <t>68-83700-S1-A</t>
  </si>
  <si>
    <t>66-34600-S1-B</t>
  </si>
  <si>
    <t>68-54400-02-B2</t>
  </si>
  <si>
    <t>68-54400-01-B2</t>
  </si>
  <si>
    <t>66-73300-03-39</t>
  </si>
  <si>
    <t>66-02600-01-A</t>
  </si>
  <si>
    <t>66-66600-03-77</t>
  </si>
  <si>
    <t>66-06400-01-A</t>
  </si>
  <si>
    <t>68-83600-s1-A</t>
  </si>
  <si>
    <t>66-05200-03-A</t>
  </si>
  <si>
    <t>68-70200-03-54</t>
  </si>
  <si>
    <t>66-77700-02-b</t>
  </si>
  <si>
    <t>66-77700-03-b</t>
  </si>
  <si>
    <t>68-54400-02-b</t>
  </si>
  <si>
    <t>68-71900-s1-05</t>
  </si>
  <si>
    <t>66-70300-01-b</t>
  </si>
  <si>
    <t>66-66500-01-30</t>
  </si>
  <si>
    <t>68-72800-02-01</t>
  </si>
  <si>
    <t>66-66400-02-77</t>
  </si>
  <si>
    <t>66-66400-01-77</t>
  </si>
  <si>
    <t>66-05200-03-a</t>
  </si>
  <si>
    <t>66-77700-02-B</t>
  </si>
  <si>
    <t>66-77700-03-B</t>
  </si>
  <si>
    <t>66-07900-B2-B</t>
  </si>
  <si>
    <t>66-07900-03-B</t>
  </si>
  <si>
    <t>68-61300-03-05</t>
  </si>
  <si>
    <t>66-34900-02-b</t>
  </si>
  <si>
    <t>66-39600-02-b</t>
  </si>
  <si>
    <t>68-70300-02-b</t>
  </si>
  <si>
    <t>66-62000-04-30</t>
  </si>
  <si>
    <t>66-34700-S1-A</t>
  </si>
  <si>
    <t>68-71000-03-05</t>
  </si>
  <si>
    <t>66-05200-03-B</t>
  </si>
  <si>
    <t>66-62000-01-30</t>
  </si>
  <si>
    <t>68-72700-04-54</t>
  </si>
  <si>
    <t>68-70900-04-b</t>
  </si>
  <si>
    <t>68-61300-03-b</t>
  </si>
  <si>
    <t>66-61300-b2-39</t>
  </si>
  <si>
    <t>68-61300-02-05</t>
  </si>
  <si>
    <t>66-39600-02-78</t>
  </si>
  <si>
    <t>68-71000-03-54</t>
  </si>
  <si>
    <t>68-70200-03-B</t>
  </si>
  <si>
    <t>66-34900-02-B</t>
  </si>
  <si>
    <t>68-83700-S1-B</t>
  </si>
  <si>
    <t>68-83700-S1-a</t>
  </si>
  <si>
    <t>68-70300-01-B</t>
  </si>
  <si>
    <t>66-77700-05-B</t>
  </si>
  <si>
    <t>66-77700-06-B</t>
  </si>
  <si>
    <t>66-71600-01-39</t>
  </si>
  <si>
    <t>66-44600-s1-B</t>
  </si>
  <si>
    <t>68-20700-01-54</t>
  </si>
  <si>
    <t>68-20700-03-54</t>
  </si>
  <si>
    <t>68-20700-s3-b</t>
  </si>
  <si>
    <t>66-70300-01-B</t>
  </si>
  <si>
    <t>68-83600-s1-B</t>
  </si>
  <si>
    <t>68-72700-03-05</t>
  </si>
  <si>
    <t>66-61300-S3-39</t>
  </si>
  <si>
    <t>68-61300-03-01</t>
  </si>
  <si>
    <t>68-20700-02-54</t>
  </si>
  <si>
    <t>68-72800-01-B</t>
  </si>
  <si>
    <t>68-61300-02-01</t>
  </si>
  <si>
    <t>66-06700-02-B</t>
  </si>
  <si>
    <t>68-72800-03-06</t>
  </si>
  <si>
    <t>68-72700-04-05</t>
  </si>
  <si>
    <t>66-62000-03-30</t>
  </si>
  <si>
    <t>66-06400-02-B</t>
  </si>
  <si>
    <t>68-73000-01-06</t>
  </si>
  <si>
    <t>68-72600-03-06</t>
  </si>
  <si>
    <t>66-06400-02-B2</t>
  </si>
  <si>
    <t>68-83600-S1-04</t>
  </si>
  <si>
    <t>66-61300-02-30</t>
  </si>
  <si>
    <t>68-76100-01-01</t>
  </si>
  <si>
    <t>66-61300-03-05</t>
  </si>
  <si>
    <t>68-61300-01-01</t>
  </si>
  <si>
    <t>68-61300-01-05</t>
  </si>
  <si>
    <t>66-34900-02-05</t>
  </si>
  <si>
    <t>68-61300-s3-01</t>
  </si>
  <si>
    <t>66-03700-S1-05</t>
  </si>
  <si>
    <t>68-73100-02-05</t>
  </si>
  <si>
    <t>68-72800-02-06</t>
  </si>
  <si>
    <t>66-06400-02-77</t>
  </si>
  <si>
    <t>66-06400-03-77</t>
  </si>
  <si>
    <t>66-62000-02-30</t>
  </si>
  <si>
    <t>68-70300-03-05</t>
  </si>
  <si>
    <t>68-70300-04-05</t>
  </si>
  <si>
    <t>66-34600-S1-05</t>
  </si>
  <si>
    <t>66-06700-02-b2</t>
  </si>
  <si>
    <t>68-83600-S1-A</t>
  </si>
  <si>
    <t>66-33100-s1-05</t>
  </si>
  <si>
    <t>66-06700-02-b</t>
  </si>
  <si>
    <t>68-70600-02-05</t>
  </si>
  <si>
    <t>68-70600-01-05</t>
  </si>
  <si>
    <t>66-33200-S1-01</t>
  </si>
  <si>
    <t>66-34700-S1-05</t>
  </si>
  <si>
    <t>66-33100-S1-05</t>
  </si>
  <si>
    <t>66-66500-02-01</t>
  </si>
  <si>
    <t>66-28418-S1-B</t>
  </si>
  <si>
    <t>66-64700-s1-B</t>
  </si>
  <si>
    <t>66-06400-l2-b</t>
  </si>
  <si>
    <t>68-72800-01-A</t>
  </si>
  <si>
    <t>68-70500-01-05</t>
  </si>
  <si>
    <t>68-71000-02-054</t>
  </si>
  <si>
    <t>66-34900-02-01</t>
  </si>
  <si>
    <t>68-72800-04-06</t>
  </si>
  <si>
    <t>68-73000-l2-06</t>
  </si>
  <si>
    <t>68-70500-03-05</t>
  </si>
  <si>
    <t>66-06400-02-b</t>
  </si>
  <si>
    <t>66-39600-02-05</t>
  </si>
  <si>
    <t>68-20700-S3-A</t>
  </si>
  <si>
    <t>68-20700-B2-A</t>
  </si>
  <si>
    <t>66-54100-01-B</t>
  </si>
  <si>
    <t>66-54100-02-B</t>
  </si>
  <si>
    <t>66-64800-S1-B</t>
  </si>
  <si>
    <t>68-70900-02-01</t>
  </si>
  <si>
    <t>68-70900-03-01</t>
  </si>
  <si>
    <t>68-70000-02-54</t>
  </si>
  <si>
    <t>66-70900-03-30</t>
  </si>
  <si>
    <t>66-70900-04-30</t>
  </si>
  <si>
    <t>66-03000-02-B</t>
  </si>
  <si>
    <t>68-72800-01-01</t>
  </si>
  <si>
    <t>66-71300-s1-b</t>
  </si>
  <si>
    <t>66-12500-03-B</t>
  </si>
  <si>
    <t>66-34700-S1-01</t>
  </si>
  <si>
    <t>66-02600-01-05</t>
  </si>
  <si>
    <t>66-02600-02-05</t>
  </si>
  <si>
    <t>66-51920-01-39</t>
  </si>
  <si>
    <t>68-20700-01-054</t>
  </si>
  <si>
    <t>66-39600-02-01</t>
  </si>
  <si>
    <t>68-72700-03-01</t>
  </si>
  <si>
    <t>68-72700-04-01</t>
  </si>
  <si>
    <t>66-70300-01-30</t>
  </si>
  <si>
    <t>66-03000-01-51</t>
  </si>
  <si>
    <t>66-71620-01-39</t>
  </si>
  <si>
    <t>68-70300-03-b</t>
  </si>
  <si>
    <t>68-70800-02-b</t>
  </si>
  <si>
    <t>68-54400-s2-b</t>
  </si>
  <si>
    <t>66-33800-S1-30</t>
  </si>
  <si>
    <t>68-20700-03-01</t>
  </si>
  <si>
    <t>66-34900-01-01</t>
  </si>
  <si>
    <t>66-51920-02-39</t>
  </si>
  <si>
    <t>68-70900-01-05</t>
  </si>
  <si>
    <t>68-70900-05-05</t>
  </si>
  <si>
    <t>66-06400-02-b2</t>
  </si>
  <si>
    <t>66-06400-03-b2</t>
  </si>
  <si>
    <t>66-02600-02-78</t>
  </si>
  <si>
    <t>68-76100-02-01</t>
  </si>
  <si>
    <t>68-73200-01-05</t>
  </si>
  <si>
    <t>68-54400-02-b2</t>
  </si>
  <si>
    <t>66-02600-01-30</t>
  </si>
  <si>
    <t>68-70300-04-54</t>
  </si>
  <si>
    <t>68-70000-01-54</t>
  </si>
  <si>
    <t>68-20700-01-01</t>
  </si>
  <si>
    <t>66-34900-01-05</t>
  </si>
  <si>
    <t>66-33200-S1-05</t>
  </si>
  <si>
    <t>68-83900-02-B</t>
  </si>
  <si>
    <t>68-83900-02</t>
  </si>
  <si>
    <t>66-83800-02</t>
  </si>
  <si>
    <t>66-83100-03</t>
  </si>
  <si>
    <t>66-79400-01</t>
  </si>
  <si>
    <t>66-79400-02</t>
  </si>
  <si>
    <t>66-79400-03</t>
  </si>
  <si>
    <t>66-77700-S6</t>
  </si>
  <si>
    <t>66-77700-B2</t>
  </si>
  <si>
    <t xml:space="preserve"> ĐÚC MÀU:
 01, 04, 54</t>
  </si>
  <si>
    <t>66-83200-S2</t>
  </si>
  <si>
    <t>66-83200-01</t>
  </si>
  <si>
    <t>66-83200-02</t>
  </si>
  <si>
    <t>ĐÚC A, B; E, 30,39, 17,  43, 44, 77</t>
  </si>
  <si>
    <t>ĐÚC MÀU A1</t>
  </si>
  <si>
    <t>66-83400-03</t>
  </si>
  <si>
    <t>66-70300-X1</t>
  </si>
  <si>
    <t>66-77712-L4</t>
  </si>
  <si>
    <t>66-75700-01</t>
  </si>
  <si>
    <t>66-75700-02</t>
  </si>
  <si>
    <t>66-77700-X2</t>
  </si>
  <si>
    <t>68-70300-X1</t>
  </si>
  <si>
    <t>68-70337-02</t>
  </si>
  <si>
    <t>68-83400-S1</t>
  </si>
  <si>
    <t>66-07923-S3</t>
  </si>
  <si>
    <t>66-07923-L2</t>
  </si>
  <si>
    <t>66-07923-B2</t>
  </si>
  <si>
    <t>66-07923-01</t>
  </si>
  <si>
    <t>66-07923-02</t>
  </si>
  <si>
    <t>66-07923-03</t>
  </si>
  <si>
    <t>66-01718-B2</t>
  </si>
  <si>
    <t>66-70337-01</t>
  </si>
  <si>
    <t>66-70337-02</t>
  </si>
  <si>
    <t>66-70337-03</t>
  </si>
  <si>
    <t>66-70337-L3</t>
  </si>
  <si>
    <t>66-83237-02</t>
  </si>
  <si>
    <t>66-61318-S3</t>
  </si>
  <si>
    <t>66-77700-L5</t>
  </si>
  <si>
    <t>66-77700-B5</t>
  </si>
  <si>
    <t>66-77700-L3</t>
  </si>
  <si>
    <t>66-77700-L2</t>
  </si>
  <si>
    <t>66-77700-X1</t>
  </si>
  <si>
    <t>66-77700-B3</t>
  </si>
  <si>
    <t>66-77719-X2</t>
  </si>
  <si>
    <t>66-77742-04</t>
  </si>
  <si>
    <t>66-77723-01</t>
  </si>
  <si>
    <t>66-77723-02</t>
  </si>
  <si>
    <t>66-77723-03</t>
  </si>
  <si>
    <t>66-77719-03</t>
  </si>
  <si>
    <t>66-77719-04</t>
  </si>
  <si>
    <t>66-39624-S3</t>
  </si>
  <si>
    <t>66-39624-L2</t>
  </si>
  <si>
    <t>66-39624-B2</t>
  </si>
  <si>
    <t>66-39624-01</t>
  </si>
  <si>
    <t>66-39624-02</t>
  </si>
  <si>
    <t>66-39624-03</t>
  </si>
  <si>
    <t>66-51712-01</t>
  </si>
  <si>
    <t>66-51712-02</t>
  </si>
  <si>
    <t>66-51712-S2</t>
  </si>
  <si>
    <t>66-61320-01</t>
  </si>
  <si>
    <t>66-61320-02</t>
  </si>
  <si>
    <t>66-61320-03</t>
  </si>
  <si>
    <t>66-61320-B2</t>
  </si>
  <si>
    <t>66-61320-L2</t>
  </si>
  <si>
    <t>66-61320-S3</t>
  </si>
  <si>
    <t>66-61312-S3</t>
  </si>
  <si>
    <t>66-61312-01</t>
  </si>
  <si>
    <t>66-61312-02</t>
  </si>
  <si>
    <t>66-61312-03</t>
  </si>
  <si>
    <t>66-61312-L2</t>
  </si>
  <si>
    <t>66-61318-B2</t>
  </si>
  <si>
    <t>66-61312-B2</t>
  </si>
  <si>
    <t>66-51012-S2</t>
  </si>
  <si>
    <t>66-51012-02</t>
  </si>
  <si>
    <t>66-12523-S3</t>
  </si>
  <si>
    <t>66-12523-L2</t>
  </si>
  <si>
    <t>66-12523-B2</t>
  </si>
  <si>
    <t>66-12523-01</t>
  </si>
  <si>
    <t>66-12523-02</t>
  </si>
  <si>
    <t>66-12523-03</t>
  </si>
  <si>
    <t>66-70900-X4</t>
  </si>
  <si>
    <t>66-28518-S1</t>
  </si>
  <si>
    <t>66-83902-02</t>
  </si>
  <si>
    <t>66-83100-S3</t>
  </si>
  <si>
    <t>66-83100-01</t>
  </si>
  <si>
    <t>66-83100-02</t>
  </si>
  <si>
    <t>66-84100-02</t>
  </si>
  <si>
    <t>66-83800-03</t>
  </si>
  <si>
    <t>66-12522-B2</t>
  </si>
  <si>
    <t>66-52200-01</t>
  </si>
  <si>
    <t>66-52200-02</t>
  </si>
  <si>
    <t>66-52200-S2</t>
  </si>
  <si>
    <t>66-52242-S2</t>
  </si>
  <si>
    <t>66-52245-S2</t>
  </si>
  <si>
    <t>66-52245-01</t>
  </si>
  <si>
    <t>66-77712-X4</t>
  </si>
  <si>
    <t>66-77712-04</t>
  </si>
  <si>
    <t>66-51500-03</t>
  </si>
  <si>
    <t>66-01718-B3</t>
  </si>
  <si>
    <t>66-58600-S1</t>
  </si>
  <si>
    <t>66-55412-S3</t>
  </si>
  <si>
    <t>66-51018-S2</t>
  </si>
  <si>
    <t>66-51018-02</t>
  </si>
  <si>
    <t>66-51018-01</t>
  </si>
  <si>
    <t>66-51519-01</t>
  </si>
  <si>
    <t>66-53000-02</t>
  </si>
  <si>
    <t>66-75600-03</t>
  </si>
  <si>
    <t>66-51012-01</t>
  </si>
  <si>
    <t>66-55412-B2</t>
  </si>
  <si>
    <t>66-80036-01</t>
  </si>
  <si>
    <t>66-83300-03</t>
  </si>
  <si>
    <t>PX: XI MĂNG 2</t>
  </si>
  <si>
    <t>66-77700-X4</t>
  </si>
  <si>
    <t>66-85629-L2</t>
  </si>
  <si>
    <t>66-55137-01</t>
  </si>
  <si>
    <t>66-53037-S3</t>
  </si>
  <si>
    <t>66-55137-02</t>
  </si>
  <si>
    <t>66-55402-B2</t>
  </si>
  <si>
    <t>66-57516-02</t>
  </si>
  <si>
    <t>66-85600-01</t>
  </si>
  <si>
    <t>66-85600-02</t>
  </si>
  <si>
    <t>66-85600-03</t>
  </si>
  <si>
    <t>66-86900-S1</t>
  </si>
  <si>
    <t>66-53000-01</t>
  </si>
  <si>
    <t>66-53000-03</t>
  </si>
  <si>
    <t>66-55100-01</t>
  </si>
  <si>
    <t>66-55100-02</t>
  </si>
  <si>
    <t>66-79100-01</t>
  </si>
  <si>
    <t>66-79100-02</t>
  </si>
  <si>
    <t>66-79100-03</t>
  </si>
  <si>
    <t>66-84016-02</t>
  </si>
  <si>
    <t>66-84016-03</t>
  </si>
  <si>
    <t>66-86740-01</t>
  </si>
  <si>
    <t>66-86439-B2</t>
  </si>
  <si>
    <t>66-86439-02</t>
  </si>
  <si>
    <t>66-86439-03</t>
  </si>
  <si>
    <t>66-86540-01</t>
  </si>
  <si>
    <t>66-86640-02</t>
  </si>
  <si>
    <t>66-86800-S1</t>
  </si>
  <si>
    <t>66-87000-S1</t>
  </si>
  <si>
    <t>66-87100-S1</t>
  </si>
  <si>
    <t>66-86100-S1</t>
  </si>
  <si>
    <t>66-86200-S1</t>
  </si>
  <si>
    <t>66-86300-S1</t>
  </si>
  <si>
    <t>66-55137-S2</t>
  </si>
  <si>
    <t>66-87400-S1</t>
  </si>
  <si>
    <t>66-87500-S1</t>
  </si>
  <si>
    <t>66-87600-S1</t>
  </si>
  <si>
    <t>66-72800-S1</t>
  </si>
  <si>
    <t>p</t>
  </si>
  <si>
    <t>66-52237-01</t>
  </si>
  <si>
    <t>66-52237-02</t>
  </si>
  <si>
    <t>66-53037-03</t>
  </si>
  <si>
    <t>66-67400-01</t>
  </si>
  <si>
    <t>66-88500-04</t>
  </si>
  <si>
    <t>66-84400-02</t>
  </si>
  <si>
    <t>66-84700-01</t>
  </si>
  <si>
    <t>66-84700-02</t>
  </si>
  <si>
    <t>66-85000-01</t>
  </si>
  <si>
    <t>66-85500-01</t>
  </si>
  <si>
    <t>66-85500-02</t>
  </si>
  <si>
    <t>66-88200-01</t>
  </si>
  <si>
    <t>66-88400-01</t>
  </si>
  <si>
    <t>66-88600-01</t>
  </si>
  <si>
    <t>66-01737-B4</t>
  </si>
  <si>
    <t>66-87839-01</t>
  </si>
  <si>
    <t>66-87839-02</t>
  </si>
  <si>
    <t>66-87839-03</t>
  </si>
  <si>
    <t>66-87839-04</t>
  </si>
  <si>
    <t>66-87839-05</t>
  </si>
  <si>
    <t>66-87939-01</t>
  </si>
  <si>
    <t>66-88300-S1</t>
  </si>
  <si>
    <t>66-88400-S1</t>
  </si>
  <si>
    <t>66-55100-S2</t>
  </si>
  <si>
    <t>66-53037-L2</t>
  </si>
  <si>
    <t>66-85600-S3</t>
  </si>
  <si>
    <t>66-84800-01</t>
  </si>
  <si>
    <t>66-84800-02</t>
  </si>
  <si>
    <t>66-84800-S3</t>
  </si>
  <si>
    <t>66-84800-03</t>
  </si>
  <si>
    <t>66-82700-S3</t>
  </si>
  <si>
    <t>66-82700-01</t>
  </si>
  <si>
    <t>66-82700-02</t>
  </si>
  <si>
    <t>66-82700-03</t>
  </si>
  <si>
    <t>66-82700-L2</t>
  </si>
  <si>
    <t>66-82700-B2</t>
  </si>
  <si>
    <t>66-87900-01</t>
  </si>
  <si>
    <t>66-87800-01</t>
  </si>
  <si>
    <t>66-82800-S1</t>
  </si>
  <si>
    <t>80-00600-02</t>
  </si>
  <si>
    <t>66-39640-03</t>
  </si>
  <si>
    <t>66-39629-03</t>
  </si>
  <si>
    <t>66-87800-02</t>
  </si>
  <si>
    <t>66-82900-S2</t>
  </si>
  <si>
    <t>66-82900-01</t>
  </si>
  <si>
    <t>66-82900-02</t>
  </si>
  <si>
    <t>66-53037-B2</t>
  </si>
  <si>
    <t>66-90136-01</t>
  </si>
  <si>
    <t>66-90240-01</t>
  </si>
  <si>
    <t>66-90300-S1</t>
  </si>
  <si>
    <t>66-90400-S1</t>
  </si>
  <si>
    <t>66-90500-S1</t>
  </si>
  <si>
    <t>66-90006-S1</t>
  </si>
  <si>
    <t>66-82500-S3</t>
  </si>
  <si>
    <t>66-82500-01</t>
  </si>
  <si>
    <t>66-82500-02</t>
  </si>
  <si>
    <t>66-82500-03</t>
  </si>
  <si>
    <t>66-82500-L2</t>
  </si>
  <si>
    <t>66-82500-B2</t>
  </si>
  <si>
    <t>66-82600-01</t>
  </si>
  <si>
    <t>66-82600-02</t>
  </si>
  <si>
    <r>
      <rPr>
        <b/>
        <sz val="15"/>
        <color theme="1"/>
        <rFont val="Times New Roman"/>
        <family val="1"/>
      </rPr>
      <t>BẢNG KÊ  HÀNG LỖI</t>
    </r>
    <r>
      <rPr>
        <b/>
        <sz val="14"/>
        <color theme="1"/>
        <rFont val="Times New Roman"/>
        <family val="1"/>
      </rPr>
      <t xml:space="preserve">
</t>
    </r>
    <r>
      <rPr>
        <b/>
        <sz val="13"/>
        <color theme="1"/>
        <rFont val="Times New Roman"/>
        <family val="1"/>
      </rPr>
      <t>THÁNG: 2.2022</t>
    </r>
  </si>
  <si>
    <t>Vinh Gia, Ngày 8 tháng 2 năm 2022</t>
  </si>
  <si>
    <t>66-87500-S1-B</t>
  </si>
  <si>
    <t>68-70900-02-A</t>
  </si>
  <si>
    <t>68-72800-02-A</t>
  </si>
  <si>
    <t>68-72800-03-A</t>
  </si>
  <si>
    <t>Bề mặt xấu</t>
  </si>
  <si>
    <t>tuột miệng</t>
  </si>
  <si>
    <t>kênh</t>
  </si>
  <si>
    <t>tuột thân</t>
  </si>
  <si>
    <t>68-82000-02-A</t>
  </si>
  <si>
    <t>66-77700-02-A</t>
  </si>
  <si>
    <t>gờ dày</t>
  </si>
  <si>
    <t>rổ bột khí</t>
  </si>
  <si>
    <t>kênh+ rạn</t>
  </si>
  <si>
    <t>68-70900-03-05</t>
  </si>
  <si>
    <t>66-77900-01-A</t>
  </si>
  <si>
    <t>66-54600-S1-A</t>
  </si>
  <si>
    <t>66-33800-S1-A</t>
  </si>
  <si>
    <t>gđ</t>
  </si>
  <si>
    <t>rạn</t>
  </si>
  <si>
    <t>66-34600-s1-B</t>
  </si>
  <si>
    <t>66-82500-02-B</t>
  </si>
  <si>
    <t>66-82500-03-B</t>
  </si>
  <si>
    <t>66-80400-03-B</t>
  </si>
  <si>
    <t>66-80400-02-B</t>
  </si>
  <si>
    <t>66-90006-S1-B</t>
  </si>
  <si>
    <t>66-02600-02-B</t>
  </si>
  <si>
    <t>lỗi khuôn</t>
  </si>
  <si>
    <t>gờ xấu</t>
  </si>
  <si>
    <t>kênh mí</t>
  </si>
  <si>
    <t>dư ký</t>
  </si>
  <si>
    <t>lòng chậu xấu</t>
  </si>
  <si>
    <t>tách lớp</t>
  </si>
  <si>
    <t>66-80136-02-B</t>
  </si>
  <si>
    <t>66-70300-03-B</t>
  </si>
  <si>
    <t>66-90136-01-B</t>
  </si>
  <si>
    <t>66-64700-S1-B</t>
  </si>
  <si>
    <t>66-01729-01-B</t>
  </si>
  <si>
    <t>66-55412-02-B</t>
  </si>
  <si>
    <t>66-59124-02-B</t>
  </si>
  <si>
    <t>lcx</t>
  </si>
  <si>
    <t>66-51712-01-B</t>
  </si>
  <si>
    <t>66-55137-01-B</t>
  </si>
  <si>
    <t>66-55120-02-B</t>
  </si>
  <si>
    <t>66-39629-01-B</t>
  </si>
  <si>
    <t>66-39629-02-B</t>
  </si>
  <si>
    <t>66-01700-04-B</t>
  </si>
  <si>
    <t>66-07400-S1-B</t>
  </si>
  <si>
    <t>66-77100-02-B</t>
  </si>
  <si>
    <t>66-77100-03-B</t>
  </si>
  <si>
    <t>lk</t>
  </si>
  <si>
    <t>ko lổ</t>
  </si>
  <si>
    <t>66-59124-02-b</t>
  </si>
  <si>
    <t>66-80036-03-b</t>
  </si>
  <si>
    <t>66-02600-01-B</t>
  </si>
  <si>
    <t>ba via dày</t>
  </si>
  <si>
    <t>66-52220-02-b</t>
  </si>
  <si>
    <t>66-52220-01-b</t>
  </si>
  <si>
    <t>66-12500-02-B</t>
  </si>
  <si>
    <t>66-70300-02-B</t>
  </si>
  <si>
    <t>66-82500-01-B</t>
  </si>
  <si>
    <t xml:space="preserve">kênh </t>
  </si>
  <si>
    <t>66-83237-02-B</t>
  </si>
  <si>
    <t>66-55402-03-B</t>
  </si>
  <si>
    <t>66-61337-03-B</t>
  </si>
  <si>
    <t>rổ</t>
  </si>
  <si>
    <t>bề mặt xấu</t>
  </si>
  <si>
    <t>68-74600-01-A</t>
  </si>
  <si>
    <t>66-90500-S1-a</t>
  </si>
  <si>
    <t>66-61300-01-A</t>
  </si>
  <si>
    <t>66-61300-02-A</t>
  </si>
  <si>
    <t>66-12522-02-B</t>
  </si>
  <si>
    <t>66-90016-S1-B</t>
  </si>
  <si>
    <t>66-90400-S1-A</t>
  </si>
  <si>
    <t>66-90300-S1-A</t>
  </si>
  <si>
    <t>66-07200-S1-A</t>
  </si>
  <si>
    <t>LCX</t>
  </si>
  <si>
    <t>66-55409-02-B</t>
  </si>
  <si>
    <t>66-80036-03-B</t>
  </si>
  <si>
    <t>bmx</t>
  </si>
  <si>
    <t>66-65109-02-B</t>
  </si>
  <si>
    <t>66-55137-02-B</t>
  </si>
  <si>
    <t>66-06723-01-B</t>
  </si>
  <si>
    <t>66-06723-02-B</t>
  </si>
  <si>
    <t>66-07300-S1-B</t>
  </si>
  <si>
    <t>ko lỗ</t>
  </si>
  <si>
    <t>66-70300-02-b</t>
  </si>
  <si>
    <t>66-83237-02-b</t>
  </si>
  <si>
    <t>66-61320-01-B</t>
  </si>
  <si>
    <t>66-61320-02-B</t>
  </si>
  <si>
    <t>rạn miệng</t>
  </si>
  <si>
    <t>66-73300-03-A</t>
  </si>
  <si>
    <t>66-66400-01-A</t>
  </si>
  <si>
    <t>66-54100-02-A</t>
  </si>
  <si>
    <t>68-72700-03-a</t>
  </si>
  <si>
    <t>66-77700-01-A</t>
  </si>
  <si>
    <t>66-54100-02-a</t>
  </si>
  <si>
    <t>66-82500-02-A</t>
  </si>
  <si>
    <t>góc dày</t>
  </si>
  <si>
    <t>68-70900-03-A</t>
  </si>
  <si>
    <t>68-72600-02-A</t>
  </si>
  <si>
    <t>66-51712-02-B</t>
  </si>
  <si>
    <t>66-55409-01-B</t>
  </si>
  <si>
    <t>66-83200-01-B</t>
  </si>
  <si>
    <t>66-39600-01-B</t>
  </si>
  <si>
    <t>66-39600-02-B</t>
  </si>
  <si>
    <t>66-01700-03-B</t>
  </si>
  <si>
    <t>66-06422-03-B</t>
  </si>
  <si>
    <t>nứt</t>
  </si>
  <si>
    <t>gd</t>
  </si>
  <si>
    <t>BA via dày</t>
  </si>
  <si>
    <t>tuột cạnh</t>
  </si>
  <si>
    <t>66-90240-01-B</t>
  </si>
  <si>
    <t>66-59121-02-B</t>
  </si>
  <si>
    <t>66-59121-02</t>
  </si>
  <si>
    <t>Tuột thân</t>
  </si>
  <si>
    <t>sụn đáy</t>
  </si>
  <si>
    <t>66-55137-02-b</t>
  </si>
  <si>
    <t>66-12500-02-b</t>
  </si>
  <si>
    <t>66-80136-02-b</t>
  </si>
  <si>
    <t>66-61337-01-b</t>
  </si>
  <si>
    <t xml:space="preserve">rạn </t>
  </si>
  <si>
    <t>tuột đề tài</t>
  </si>
  <si>
    <t>68-18600-s1-b</t>
  </si>
  <si>
    <t>66-90136-01-b</t>
  </si>
  <si>
    <t>66-83200-01-b</t>
  </si>
  <si>
    <t>66-55405-03-b</t>
  </si>
  <si>
    <t>66-12500-01-b</t>
  </si>
  <si>
    <t>66-12500-03-b</t>
  </si>
  <si>
    <t>66-01737-02-B</t>
  </si>
  <si>
    <t>66-01737-03-B</t>
  </si>
  <si>
    <t>66-01737-04-B</t>
  </si>
  <si>
    <t>66-77729-03-B</t>
  </si>
  <si>
    <t>lệch lổ</t>
  </si>
  <si>
    <t>66-70300-03-b</t>
  </si>
  <si>
    <t>68-79900-01-b</t>
  </si>
  <si>
    <t>66-90240-01-b</t>
  </si>
  <si>
    <t>66-61337-02-b</t>
  </si>
  <si>
    <t>rạn đáy</t>
  </si>
  <si>
    <t>66-02700-01-b</t>
  </si>
  <si>
    <t>66-06422-03-b</t>
  </si>
  <si>
    <t>66-01705-03-b</t>
  </si>
  <si>
    <t>66-68500-02-B</t>
  </si>
  <si>
    <t>66-01737-B2-B</t>
  </si>
  <si>
    <t>nứt đáy</t>
  </si>
  <si>
    <t>66-80036-01-B</t>
  </si>
  <si>
    <t>66-34709-S1-B</t>
  </si>
  <si>
    <t>66-70322-02-B</t>
  </si>
  <si>
    <t>66-70322-03-B</t>
  </si>
  <si>
    <t>66-70337-03-B</t>
  </si>
  <si>
    <t>66-83200-02-B</t>
  </si>
  <si>
    <t>bmr</t>
  </si>
  <si>
    <t>66-77723-02-B</t>
  </si>
  <si>
    <t>66-77723-04-B</t>
  </si>
  <si>
    <t>66-61300-01-B</t>
  </si>
  <si>
    <t>66-61300-02-B</t>
  </si>
  <si>
    <t>66-64700-S1-b</t>
  </si>
  <si>
    <t>66-70900-03-B</t>
  </si>
  <si>
    <t>bvx</t>
  </si>
  <si>
    <t>66-70300-04-B</t>
  </si>
  <si>
    <t>66-06423-03-B</t>
  </si>
  <si>
    <t>66-70900-04-B</t>
  </si>
  <si>
    <t>bvd</t>
  </si>
  <si>
    <t>66-20700-03-B</t>
  </si>
  <si>
    <t>66-20700-02-B</t>
  </si>
  <si>
    <t>66-57800-01-B</t>
  </si>
  <si>
    <t xml:space="preserve">khoan lỗ </t>
  </si>
  <si>
    <t>66-90500-S1-A</t>
  </si>
  <si>
    <t>66-66600-03-B</t>
  </si>
  <si>
    <t>Miêng mẽ</t>
  </si>
  <si>
    <t>miệng nhỏ</t>
  </si>
  <si>
    <t>66-34700-S1-B</t>
  </si>
  <si>
    <t>66-55405-03-B</t>
  </si>
  <si>
    <t>66-57524-01-B</t>
  </si>
  <si>
    <t>66-12500-B2-B</t>
  </si>
  <si>
    <t>66-61320-03-B</t>
  </si>
  <si>
    <t>66-51012-02-B</t>
  </si>
  <si>
    <t>66-12500-01-B</t>
  </si>
  <si>
    <t>66-51600-02-B</t>
  </si>
  <si>
    <t xml:space="preserve">rổ </t>
  </si>
  <si>
    <t>66-54400-01-B</t>
  </si>
  <si>
    <t>khoang lỗ</t>
  </si>
  <si>
    <t>rạn, kênh</t>
  </si>
  <si>
    <t>tuột miệng</t>
  </si>
  <si>
    <t>66-55424-02-b</t>
  </si>
  <si>
    <t>66-70900-03-b</t>
  </si>
  <si>
    <t>gờ dày</t>
  </si>
  <si>
    <t>66-54700-S1-b</t>
  </si>
  <si>
    <t>lỗi khuôn</t>
  </si>
  <si>
    <t>66-54100-01-b</t>
  </si>
  <si>
    <t>68-57700-01-b</t>
  </si>
  <si>
    <t>dư ký</t>
  </si>
  <si>
    <t>66-82500-02-b</t>
  </si>
  <si>
    <t>dư kyý</t>
  </si>
  <si>
    <t>66-12522-02-b</t>
  </si>
  <si>
    <t>66-12522-03-b</t>
  </si>
  <si>
    <t>rạn đáy</t>
  </si>
  <si>
    <t>kênh mí</t>
  </si>
  <si>
    <t>66-28500-S1-B</t>
  </si>
  <si>
    <t>rạn</t>
  </si>
  <si>
    <t>rạn, tách lớp</t>
  </si>
  <si>
    <t>rổ</t>
  </si>
  <si>
    <t>bột khí</t>
  </si>
  <si>
    <t>66-51712-01-b</t>
  </si>
  <si>
    <t>66-51620-03-B</t>
  </si>
  <si>
    <t>66-86800-S1-B</t>
  </si>
  <si>
    <t>68-57720-01-B</t>
  </si>
  <si>
    <t>tuột cạnh góc</t>
  </si>
  <si>
    <t>rbm</t>
  </si>
  <si>
    <t>gờ xấu</t>
  </si>
  <si>
    <t>bề mặt xấu</t>
  </si>
  <si>
    <t>66-68500-L2-B</t>
  </si>
  <si>
    <t>66-68500-03-B</t>
  </si>
  <si>
    <t>66-53200-F3-B</t>
  </si>
  <si>
    <t>66-55137-01-b</t>
  </si>
  <si>
    <t>66-66600-01-b</t>
  </si>
  <si>
    <t>nứt</t>
  </si>
  <si>
    <t>tm</t>
  </si>
  <si>
    <t>68-75200-s1-b</t>
  </si>
  <si>
    <t>66-55412-01-B</t>
  </si>
  <si>
    <t>66-59124-01-B</t>
  </si>
  <si>
    <t>66-77724-04-B</t>
  </si>
  <si>
    <t>gơ dày</t>
  </si>
  <si>
    <t>mẻ miệng</t>
  </si>
  <si>
    <t>66-51620-02-B</t>
  </si>
  <si>
    <t>lk, tm</t>
  </si>
  <si>
    <t>gx</t>
  </si>
  <si>
    <t>rổ bề mặt</t>
  </si>
  <si>
    <t>kênh mií</t>
  </si>
  <si>
    <t>66-05600-S1-B</t>
  </si>
  <si>
    <t>ba via dày</t>
  </si>
  <si>
    <t>rổ bôt khí</t>
  </si>
  <si>
    <t>66-90400-s1-a</t>
  </si>
  <si>
    <t>66-90300-s1-a</t>
  </si>
  <si>
    <t>66-12500-b2-b</t>
  </si>
  <si>
    <t>66-83235-02-b</t>
  </si>
  <si>
    <t>66-65100-01-B</t>
  </si>
  <si>
    <t>66-65100-02-B</t>
  </si>
  <si>
    <t>66-65100-03-B</t>
  </si>
  <si>
    <t>66-65100-04-B</t>
  </si>
  <si>
    <t>miệngj to nhỏ</t>
  </si>
  <si>
    <t>66-39600-03-B</t>
  </si>
  <si>
    <t>rbk</t>
  </si>
  <si>
    <t>tl</t>
  </si>
  <si>
    <t>66-01705-01-b</t>
  </si>
  <si>
    <t>66-01705-02-b</t>
  </si>
  <si>
    <t>66-06723-01-b</t>
  </si>
  <si>
    <t>66-06723-02-b</t>
  </si>
  <si>
    <t>66-70900-04-b</t>
  </si>
  <si>
    <t>66-61318-01-B</t>
  </si>
  <si>
    <t>66-61337-02-B</t>
  </si>
  <si>
    <t>tuột đề tài</t>
  </si>
  <si>
    <t>66-06422-02-B</t>
  </si>
  <si>
    <t>66-86900-S1-B</t>
  </si>
  <si>
    <t>bề mặt rổ</t>
  </si>
  <si>
    <t>rổ bột khí</t>
  </si>
  <si>
    <t>tđt</t>
  </si>
  <si>
    <t>66-06722-01-B</t>
  </si>
  <si>
    <t>66-06722-02-B</t>
  </si>
  <si>
    <t>66-03000-01-A</t>
  </si>
  <si>
    <t>66-66600-02-A</t>
  </si>
  <si>
    <t>66-66400-02-A</t>
  </si>
  <si>
    <t>66-77900-02-A</t>
  </si>
  <si>
    <t>68-72600-01-A</t>
  </si>
  <si>
    <t>bộng</t>
  </si>
  <si>
    <t>nứt miệng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</si>
</sst>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41" formatCode="_(* #,##0_);_(* \(#,##0\);_(* &quot;-&quot;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\ _$_-;\-* #,##0\ _$_-;_-* &quot;-&quot;\ _$_-;_-@_-"/>
    <numFmt numFmtId="167" formatCode="_-* #,##0.00\ _$_-;\-* #,##0.00\ _$_-;_-* &quot;-&quot;??\ _$_-;_-@_-"/>
    <numFmt numFmtId="168" formatCode="_-* #,##0.0_-;\-* #,##0.0_-;_-* &quot;-&quot;??_-;_-@_-"/>
    <numFmt numFmtId="169" formatCode="_(* #,##0_);_(* \(#,##0\);_(* &quot;-&quot;??_);_(@_)"/>
    <numFmt numFmtId="170" formatCode="_(* #,##0.0_);_(* \(#,##0.0\);_(* &quot;-&quot;??_);_(@_)"/>
    <numFmt numFmtId="171" formatCode="\$#,##0\ ;\(\$#,##0\)"/>
    <numFmt numFmtId="172" formatCode="&quot;\&quot;#,##0;[Red]&quot;\&quot;&quot;\&quot;\-#,##0"/>
    <numFmt numFmtId="173" formatCode="&quot;\&quot;#,##0.00;[Red]&quot;\&quot;&quot;\&quot;&quot;\&quot;&quot;\&quot;&quot;\&quot;&quot;\&quot;\-#,##0.00"/>
    <numFmt numFmtId="174" formatCode="&quot;\&quot;#,##0.00;[Red]&quot;\&quot;\-#,##0.00"/>
    <numFmt numFmtId="175" formatCode="&quot;\&quot;#,##0;[Red]&quot;\&quot;\-#,##0"/>
    <numFmt numFmtId="176" formatCode="#,##0.0_);\(#,##0.0\)"/>
    <numFmt numFmtId="177" formatCode="#,##0.0"/>
    <numFmt numFmtId="178" formatCode="dd/mm/yyyy;@"/>
    <numFmt numFmtId="179" formatCode="_-* #,##0_-;\-* #,##0_-;_-* &quot;-&quot;??_-;_-@_-"/>
    <numFmt numFmtId="180" formatCode="_-* #,##0\ _$_-;\-* #,##0\ _$_-;_-* &quot;-&quot;??\ _$_-;_-@_-"/>
    <numFmt numFmtId="181" formatCode="0.0%"/>
  </numFmts>
  <fonts count="8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  <font>
      <b/>
      <sz val="11"/>
      <name val="Times New Roman"/>
      <family val="1"/>
    </font>
    <font>
      <sz val="11"/>
      <name val="Times New Roman"/>
      <family val="1"/>
    </font>
    <font>
      <sz val="12"/>
      <color theme="0"/>
      <name val="Times New Roman"/>
      <family val="2"/>
    </font>
    <font>
      <sz val="12"/>
      <name val="Times New Roman"/>
      <family val="1"/>
    </font>
    <font>
      <sz val="10"/>
      <name val="Times New Roman"/>
      <family val="1"/>
    </font>
    <font>
      <sz val="10"/>
      <name val="VNI-Times"/>
    </font>
    <font>
      <sz val="14"/>
      <color theme="1"/>
      <name val="Times New Roman"/>
      <family val="2"/>
    </font>
    <font>
      <sz val="10"/>
      <name val="Arial"/>
      <family val="2"/>
    </font>
    <font>
      <b/>
      <sz val="12"/>
      <name val="Times New Roman"/>
      <family val="1"/>
    </font>
    <font>
      <sz val="11"/>
      <color indexed="10"/>
      <name val="Calibri"/>
      <family val="2"/>
    </font>
    <font>
      <sz val="12"/>
      <name val="VNI-Times"/>
    </font>
    <font>
      <sz val="14"/>
      <color indexed="8"/>
      <name val="Times New Roman"/>
      <family val="2"/>
    </font>
    <font>
      <sz val="14"/>
      <name val="Times New Roman"/>
      <family val="1"/>
    </font>
    <font>
      <sz val="11"/>
      <color indexed="8"/>
      <name val="Calibri"/>
      <family val="2"/>
    </font>
    <font>
      <sz val="14"/>
      <color indexed="9"/>
      <name val="Times New Roman"/>
      <family val="2"/>
    </font>
    <font>
      <sz val="11"/>
      <color indexed="9"/>
      <name val="Calibri"/>
      <family val="2"/>
    </font>
    <font>
      <sz val="14"/>
      <color indexed="20"/>
      <name val="Times New Roman"/>
      <family val="2"/>
    </font>
    <font>
      <sz val="11"/>
      <color indexed="20"/>
      <name val="Calibri"/>
      <family val="2"/>
    </font>
    <font>
      <b/>
      <sz val="14"/>
      <color indexed="52"/>
      <name val="Times New Roman"/>
      <family val="2"/>
    </font>
    <font>
      <b/>
      <sz val="11"/>
      <color indexed="52"/>
      <name val="Calibri"/>
      <family val="2"/>
    </font>
    <font>
      <b/>
      <sz val="14"/>
      <color indexed="9"/>
      <name val="Times New Roman"/>
      <family val="2"/>
    </font>
    <font>
      <b/>
      <sz val="11"/>
      <color indexed="9"/>
      <name val="Calibri"/>
      <family val="2"/>
    </font>
    <font>
      <sz val="12"/>
      <color indexed="8"/>
      <name val="Times New Roman"/>
      <family val="2"/>
    </font>
    <font>
      <i/>
      <sz val="14"/>
      <color indexed="23"/>
      <name val="Times New Roman"/>
      <family val="2"/>
    </font>
    <font>
      <i/>
      <sz val="11"/>
      <color indexed="23"/>
      <name val="Calibri"/>
      <family val="2"/>
    </font>
    <font>
      <sz val="14"/>
      <color indexed="17"/>
      <name val="Times New Roman"/>
      <family val="2"/>
    </font>
    <font>
      <sz val="11"/>
      <color indexed="17"/>
      <name val="Calibri"/>
      <family val="2"/>
    </font>
    <font>
      <b/>
      <sz val="15"/>
      <color indexed="56"/>
      <name val="Times New Roman"/>
      <family val="2"/>
    </font>
    <font>
      <b/>
      <sz val="18"/>
      <name val="Arial"/>
      <family val="2"/>
    </font>
    <font>
      <b/>
      <sz val="13"/>
      <color indexed="56"/>
      <name val="Times New Roman"/>
      <family val="2"/>
    </font>
    <font>
      <b/>
      <sz val="12"/>
      <name val="Arial"/>
      <family val="2"/>
    </font>
    <font>
      <b/>
      <sz val="11"/>
      <color indexed="56"/>
      <name val="Times New Roman"/>
      <family val="2"/>
    </font>
    <font>
      <b/>
      <sz val="11"/>
      <color indexed="56"/>
      <name val="Calibri"/>
      <family val="2"/>
    </font>
    <font>
      <sz val="14"/>
      <color indexed="62"/>
      <name val="Times New Roman"/>
      <family val="2"/>
    </font>
    <font>
      <sz val="11"/>
      <color indexed="62"/>
      <name val="Calibri"/>
      <family val="2"/>
    </font>
    <font>
      <sz val="14"/>
      <color indexed="52"/>
      <name val="Times New Roman"/>
      <family val="2"/>
    </font>
    <font>
      <sz val="11"/>
      <color indexed="52"/>
      <name val="Calibri"/>
      <family val="2"/>
    </font>
    <font>
      <sz val="14"/>
      <color indexed="60"/>
      <name val="Times New Roman"/>
      <family val="2"/>
    </font>
    <font>
      <sz val="11"/>
      <color indexed="60"/>
      <name val="Calibri"/>
      <family val="2"/>
    </font>
    <font>
      <b/>
      <sz val="14"/>
      <color indexed="63"/>
      <name val="Times New Roman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4"/>
      <color indexed="8"/>
      <name val="Times New Roman"/>
      <family val="2"/>
    </font>
    <font>
      <sz val="14"/>
      <color indexed="10"/>
      <name val="Times New Roman"/>
      <family val="2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color theme="1"/>
      <name val="Arial"/>
      <family val="2"/>
    </font>
    <font>
      <sz val="10"/>
      <name val="Helv"/>
      <family val="2"/>
    </font>
    <font>
      <b/>
      <sz val="16"/>
      <name val="Times New Roman"/>
      <family val="1"/>
    </font>
    <font>
      <sz val="13"/>
      <color theme="1"/>
      <name val="Times New Roman"/>
      <family val="2"/>
    </font>
    <font>
      <b/>
      <sz val="14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4"/>
      <color theme="1"/>
      <name val="Times New Roman"/>
      <family val="1"/>
    </font>
    <font>
      <i/>
      <sz val="12"/>
      <name val="Times New Roman"/>
      <family val="1"/>
    </font>
    <font>
      <i/>
      <sz val="11"/>
      <color theme="1"/>
      <name val="Times New Roman"/>
      <family val="1"/>
    </font>
    <font>
      <b/>
      <sz val="15"/>
      <color theme="1"/>
      <name val="Times New Roman"/>
      <family val="1"/>
    </font>
    <font>
      <b/>
      <sz val="13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Times New Roman"/>
      <family val="1"/>
    </font>
    <font>
      <b/>
      <sz val="9"/>
      <color theme="1"/>
      <name val="Times New Roman"/>
      <family val="1"/>
    </font>
    <font>
      <b/>
      <sz val="11"/>
      <color rgb="FFFF0000"/>
      <name val="Times New Roman"/>
      <family val="1"/>
    </font>
    <font>
      <b/>
      <sz val="11"/>
      <color rgb="FF00B0F0"/>
      <name val="Times New Roman"/>
      <family val="1"/>
    </font>
    <font>
      <b/>
      <sz val="11"/>
      <color theme="0"/>
      <name val="Times New Roman"/>
      <family val="1"/>
    </font>
    <font>
      <b/>
      <sz val="10"/>
      <name val="Times New Roman"/>
      <family val="1"/>
    </font>
    <font>
      <sz val="12"/>
      <color theme="0"/>
      <name val="Times New Roman"/>
      <family val="1"/>
    </font>
    <font>
      <sz val="13"/>
      <color theme="1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rgb="FFFF0000"/>
      <name val="Times New Roman"/>
      <family val="1"/>
    </font>
    <font>
      <sz val="12"/>
      <color rgb="FF7030A0"/>
      <name val="Times New Roman"/>
      <family val="1"/>
    </font>
    <font>
      <b/>
      <sz val="12"/>
      <color rgb="FF0070C0"/>
      <name val="Times New Roman"/>
      <family val="1"/>
    </font>
    <font>
      <sz val="8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theme="6" tint="0.79998168889431442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</fills>
  <borders count="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/>
      <bottom style="dashed">
        <color auto="1"/>
      </bottom>
      <diagonal/>
    </border>
    <border>
      <left style="medium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tted">
        <color indexed="64"/>
      </top>
      <bottom/>
      <diagonal/>
    </border>
    <border>
      <left style="thin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</borders>
  <cellStyleXfs count="152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0" fillId="0" borderId="0"/>
    <xf numFmtId="43" fontId="10" fillId="0" borderId="0" applyFont="0" applyFill="0" applyBorder="0" applyAlignment="0" applyProtection="0"/>
    <xf numFmtId="0" fontId="9" fillId="0" borderId="0"/>
    <xf numFmtId="43" fontId="2" fillId="0" borderId="0" applyFont="0" applyFill="0" applyBorder="0" applyAlignment="0" applyProtection="0"/>
    <xf numFmtId="0" fontId="1" fillId="0" borderId="0"/>
    <xf numFmtId="168" fontId="1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4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4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4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4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4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4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4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4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4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4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4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7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7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7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7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7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7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7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7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7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7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7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9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1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3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0" fontId="24" fillId="22" borderId="3" applyNumberFormat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43" fontId="10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43" fontId="10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5" fontId="13" fillId="0" borderId="0" applyFont="0" applyFill="0" applyBorder="0" applyAlignment="0" applyProtection="0"/>
    <xf numFmtId="43" fontId="25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2" fontId="10" fillId="0" borderId="0" applyFont="0" applyFill="0" applyBorder="0" applyAlignment="0" applyProtection="0"/>
    <xf numFmtId="0" fontId="28" fillId="5" borderId="0" applyNumberFormat="0" applyBorder="0" applyAlignment="0" applyProtection="0"/>
    <xf numFmtId="0" fontId="29" fillId="5" borderId="0" applyNumberFormat="0" applyBorder="0" applyAlignment="0" applyProtection="0"/>
    <xf numFmtId="0" fontId="29" fillId="5" borderId="0" applyNumberFormat="0" applyBorder="0" applyAlignment="0" applyProtection="0"/>
    <xf numFmtId="0" fontId="29" fillId="5" borderId="0" applyNumberFormat="0" applyBorder="0" applyAlignment="0" applyProtection="0"/>
    <xf numFmtId="0" fontId="29" fillId="5" borderId="0" applyNumberFormat="0" applyBorder="0" applyAlignment="0" applyProtection="0"/>
    <xf numFmtId="0" fontId="29" fillId="5" borderId="0" applyNumberFormat="0" applyBorder="0" applyAlignment="0" applyProtection="0"/>
    <xf numFmtId="0" fontId="29" fillId="5" borderId="0" applyNumberFormat="0" applyBorder="0" applyAlignment="0" applyProtection="0"/>
    <xf numFmtId="0" fontId="29" fillId="5" borderId="0" applyNumberFormat="0" applyBorder="0" applyAlignment="0" applyProtection="0"/>
    <xf numFmtId="0" fontId="29" fillId="5" borderId="0" applyNumberFormat="0" applyBorder="0" applyAlignment="0" applyProtection="0"/>
    <xf numFmtId="0" fontId="30" fillId="0" borderId="4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5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6" applyNumberFormat="0" applyFill="0" applyAlignment="0" applyProtection="0"/>
    <xf numFmtId="0" fontId="35" fillId="0" borderId="6" applyNumberFormat="0" applyFill="0" applyAlignment="0" applyProtection="0"/>
    <xf numFmtId="0" fontId="35" fillId="0" borderId="6" applyNumberFormat="0" applyFill="0" applyAlignment="0" applyProtection="0"/>
    <xf numFmtId="0" fontId="35" fillId="0" borderId="6" applyNumberFormat="0" applyFill="0" applyAlignment="0" applyProtection="0"/>
    <xf numFmtId="0" fontId="35" fillId="0" borderId="6" applyNumberFormat="0" applyFill="0" applyAlignment="0" applyProtection="0"/>
    <xf numFmtId="0" fontId="35" fillId="0" borderId="6" applyNumberFormat="0" applyFill="0" applyAlignment="0" applyProtection="0"/>
    <xf numFmtId="0" fontId="35" fillId="0" borderId="6" applyNumberFormat="0" applyFill="0" applyAlignment="0" applyProtection="0"/>
    <xf numFmtId="0" fontId="35" fillId="0" borderId="6" applyNumberFormat="0" applyFill="0" applyAlignment="0" applyProtection="0"/>
    <xf numFmtId="0" fontId="35" fillId="0" borderId="6" applyNumberFormat="0" applyFill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8" borderId="2" applyNumberFormat="0" applyAlignment="0" applyProtection="0"/>
    <xf numFmtId="0" fontId="37" fillId="8" borderId="2" applyNumberFormat="0" applyAlignment="0" applyProtection="0"/>
    <xf numFmtId="0" fontId="37" fillId="8" borderId="2" applyNumberFormat="0" applyAlignment="0" applyProtection="0"/>
    <xf numFmtId="0" fontId="37" fillId="8" borderId="2" applyNumberFormat="0" applyAlignment="0" applyProtection="0"/>
    <xf numFmtId="0" fontId="37" fillId="8" borderId="2" applyNumberFormat="0" applyAlignment="0" applyProtection="0"/>
    <xf numFmtId="0" fontId="37" fillId="8" borderId="2" applyNumberFormat="0" applyAlignment="0" applyProtection="0"/>
    <xf numFmtId="0" fontId="37" fillId="8" borderId="2" applyNumberFormat="0" applyAlignment="0" applyProtection="0"/>
    <xf numFmtId="0" fontId="37" fillId="8" borderId="2" applyNumberFormat="0" applyAlignment="0" applyProtection="0"/>
    <xf numFmtId="0" fontId="37" fillId="8" borderId="2" applyNumberFormat="0" applyAlignment="0" applyProtection="0"/>
    <xf numFmtId="0" fontId="38" fillId="0" borderId="7" applyNumberFormat="0" applyFill="0" applyAlignment="0" applyProtection="0"/>
    <xf numFmtId="0" fontId="39" fillId="0" borderId="7" applyNumberFormat="0" applyFill="0" applyAlignment="0" applyProtection="0"/>
    <xf numFmtId="0" fontId="39" fillId="0" borderId="7" applyNumberFormat="0" applyFill="0" applyAlignment="0" applyProtection="0"/>
    <xf numFmtId="0" fontId="39" fillId="0" borderId="7" applyNumberFormat="0" applyFill="0" applyAlignment="0" applyProtection="0"/>
    <xf numFmtId="0" fontId="39" fillId="0" borderId="7" applyNumberFormat="0" applyFill="0" applyAlignment="0" applyProtection="0"/>
    <xf numFmtId="0" fontId="39" fillId="0" borderId="7" applyNumberFormat="0" applyFill="0" applyAlignment="0" applyProtection="0"/>
    <xf numFmtId="0" fontId="39" fillId="0" borderId="7" applyNumberFormat="0" applyFill="0" applyAlignment="0" applyProtection="0"/>
    <xf numFmtId="0" fontId="39" fillId="0" borderId="7" applyNumberFormat="0" applyFill="0" applyAlignment="0" applyProtection="0"/>
    <xf numFmtId="0" fontId="39" fillId="0" borderId="7" applyNumberFormat="0" applyFill="0" applyAlignment="0" applyProtection="0"/>
    <xf numFmtId="0" fontId="40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10" fillId="0" borderId="0"/>
    <xf numFmtId="0" fontId="25" fillId="0" borderId="0"/>
    <xf numFmtId="0" fontId="10" fillId="0" borderId="0"/>
    <xf numFmtId="0" fontId="2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10" fillId="0" borderId="0"/>
    <xf numFmtId="0" fontId="10" fillId="0" borderId="0"/>
    <xf numFmtId="0" fontId="10" fillId="0" borderId="0"/>
    <xf numFmtId="0" fontId="2" fillId="0" borderId="0"/>
    <xf numFmtId="0" fontId="2" fillId="0" borderId="0"/>
    <xf numFmtId="0" fontId="10" fillId="0" borderId="0"/>
    <xf numFmtId="0" fontId="2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4" fillId="0" borderId="0"/>
    <xf numFmtId="0" fontId="10" fillId="0" borderId="0"/>
    <xf numFmtId="0" fontId="10" fillId="0" borderId="0"/>
    <xf numFmtId="0" fontId="2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6" fillId="3" borderId="0" applyNumberFormat="0" applyBorder="0" applyAlignment="0" applyProtection="0"/>
    <xf numFmtId="0" fontId="14" fillId="0" borderId="0"/>
    <xf numFmtId="0" fontId="25" fillId="0" borderId="0"/>
    <xf numFmtId="0" fontId="25" fillId="0" borderId="0"/>
    <xf numFmtId="0" fontId="25" fillId="0" borderId="0"/>
    <xf numFmtId="0" fontId="2" fillId="0" borderId="0"/>
    <xf numFmtId="0" fontId="25" fillId="0" borderId="0"/>
    <xf numFmtId="0" fontId="14" fillId="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0" fillId="0" borderId="0"/>
    <xf numFmtId="0" fontId="10" fillId="0" borderId="0"/>
    <xf numFmtId="0" fontId="10" fillId="0" borderId="0"/>
    <xf numFmtId="0" fontId="14" fillId="24" borderId="8" applyNumberFormat="0" applyFont="0" applyAlignment="0" applyProtection="0"/>
    <xf numFmtId="0" fontId="8" fillId="24" borderId="8" applyNumberFormat="0" applyFont="0" applyAlignment="0" applyProtection="0"/>
    <xf numFmtId="0" fontId="8" fillId="24" borderId="8" applyNumberFormat="0" applyFont="0" applyAlignment="0" applyProtection="0"/>
    <xf numFmtId="0" fontId="8" fillId="24" borderId="8" applyNumberFormat="0" applyFont="0" applyAlignment="0" applyProtection="0"/>
    <xf numFmtId="0" fontId="8" fillId="24" borderId="8" applyNumberFormat="0" applyFont="0" applyAlignment="0" applyProtection="0"/>
    <xf numFmtId="0" fontId="8" fillId="24" borderId="8" applyNumberFormat="0" applyFont="0" applyAlignment="0" applyProtection="0"/>
    <xf numFmtId="0" fontId="8" fillId="24" borderId="8" applyNumberFormat="0" applyFont="0" applyAlignment="0" applyProtection="0"/>
    <xf numFmtId="0" fontId="8" fillId="24" borderId="8" applyNumberFormat="0" applyFont="0" applyAlignment="0" applyProtection="0"/>
    <xf numFmtId="0" fontId="8" fillId="24" borderId="8" applyNumberFormat="0" applyFont="0" applyAlignment="0" applyProtection="0"/>
    <xf numFmtId="0" fontId="42" fillId="21" borderId="9" applyNumberFormat="0" applyAlignment="0" applyProtection="0"/>
    <xf numFmtId="0" fontId="43" fillId="21" borderId="9" applyNumberFormat="0" applyAlignment="0" applyProtection="0"/>
    <xf numFmtId="0" fontId="43" fillId="21" borderId="9" applyNumberFormat="0" applyAlignment="0" applyProtection="0"/>
    <xf numFmtId="0" fontId="43" fillId="21" borderId="9" applyNumberFormat="0" applyAlignment="0" applyProtection="0"/>
    <xf numFmtId="0" fontId="43" fillId="21" borderId="9" applyNumberFormat="0" applyAlignment="0" applyProtection="0"/>
    <xf numFmtId="0" fontId="43" fillId="21" borderId="9" applyNumberFormat="0" applyAlignment="0" applyProtection="0"/>
    <xf numFmtId="0" fontId="43" fillId="21" borderId="9" applyNumberFormat="0" applyAlignment="0" applyProtection="0"/>
    <xf numFmtId="0" fontId="43" fillId="21" borderId="9" applyNumberFormat="0" applyAlignment="0" applyProtection="0"/>
    <xf numFmtId="0" fontId="43" fillId="21" borderId="9" applyNumberFormat="0" applyAlignment="0" applyProtection="0"/>
    <xf numFmtId="9" fontId="14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10" applyNumberFormat="0" applyFill="0" applyAlignment="0" applyProtection="0"/>
    <xf numFmtId="0" fontId="10" fillId="0" borderId="11" applyNumberFormat="0" applyFont="0" applyFill="0" applyAlignment="0" applyProtection="0"/>
    <xf numFmtId="0" fontId="10" fillId="0" borderId="11" applyNumberFormat="0" applyFont="0" applyFill="0" applyAlignment="0" applyProtection="0"/>
    <xf numFmtId="0" fontId="10" fillId="0" borderId="11" applyNumberFormat="0" applyFont="0" applyFill="0" applyAlignment="0" applyProtection="0"/>
    <xf numFmtId="0" fontId="10" fillId="0" borderId="11" applyNumberFormat="0" applyFont="0" applyFill="0" applyAlignment="0" applyProtection="0"/>
    <xf numFmtId="0" fontId="10" fillId="0" borderId="11" applyNumberFormat="0" applyFont="0" applyFill="0" applyAlignment="0" applyProtection="0"/>
    <xf numFmtId="0" fontId="10" fillId="0" borderId="11" applyNumberFormat="0" applyFont="0" applyFill="0" applyAlignment="0" applyProtection="0"/>
    <xf numFmtId="0" fontId="10" fillId="0" borderId="11" applyNumberFormat="0" applyFont="0" applyFill="0" applyAlignment="0" applyProtection="0"/>
    <xf numFmtId="0" fontId="10" fillId="0" borderId="11" applyNumberFormat="0" applyFont="0" applyFill="0" applyAlignment="0" applyProtection="0"/>
    <xf numFmtId="0" fontId="10" fillId="0" borderId="11" applyNumberFormat="0" applyFont="0" applyFill="0" applyAlignment="0" applyProtection="0"/>
    <xf numFmtId="0" fontId="10" fillId="0" borderId="11" applyNumberFormat="0" applyFont="0" applyFill="0" applyAlignment="0" applyProtection="0"/>
    <xf numFmtId="0" fontId="10" fillId="0" borderId="11" applyNumberFormat="0" applyFont="0" applyFill="0" applyAlignment="0" applyProtection="0"/>
    <xf numFmtId="0" fontId="10" fillId="0" borderId="11" applyNumberFormat="0" applyFont="0" applyFill="0" applyAlignment="0" applyProtection="0"/>
    <xf numFmtId="0" fontId="10" fillId="0" borderId="11" applyNumberFormat="0" applyFont="0" applyFill="0" applyAlignment="0" applyProtection="0"/>
    <xf numFmtId="0" fontId="10" fillId="0" borderId="11" applyNumberFormat="0" applyFont="0" applyFill="0" applyAlignment="0" applyProtection="0"/>
    <xf numFmtId="0" fontId="46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40" fontId="47" fillId="0" borderId="0" applyFont="0" applyFill="0" applyBorder="0" applyAlignment="0" applyProtection="0"/>
    <xf numFmtId="38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10" fontId="10" fillId="0" borderId="0" applyFont="0" applyFill="0" applyBorder="0" applyAlignment="0" applyProtection="0"/>
    <xf numFmtId="0" fontId="48" fillId="0" borderId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4" fontId="49" fillId="0" borderId="0" applyFont="0" applyFill="0" applyBorder="0" applyAlignment="0" applyProtection="0"/>
    <xf numFmtId="175" fontId="49" fillId="0" borderId="0" applyFont="0" applyFill="0" applyBorder="0" applyAlignment="0" applyProtection="0"/>
    <xf numFmtId="0" fontId="50" fillId="0" borderId="0"/>
    <xf numFmtId="0" fontId="25" fillId="0" borderId="0"/>
    <xf numFmtId="0" fontId="14" fillId="0" borderId="0"/>
    <xf numFmtId="0" fontId="14" fillId="4" borderId="0" applyNumberFormat="0" applyBorder="0" applyAlignment="0" applyProtection="0"/>
    <xf numFmtId="0" fontId="16" fillId="4" borderId="0" applyNumberFormat="0" applyBorder="0" applyAlignment="0" applyProtection="0"/>
    <xf numFmtId="0" fontId="14" fillId="5" borderId="0" applyNumberFormat="0" applyBorder="0" applyAlignment="0" applyProtection="0"/>
    <xf numFmtId="0" fontId="16" fillId="5" borderId="0" applyNumberFormat="0" applyBorder="0" applyAlignment="0" applyProtection="0"/>
    <xf numFmtId="0" fontId="14" fillId="6" borderId="0" applyNumberFormat="0" applyBorder="0" applyAlignment="0" applyProtection="0"/>
    <xf numFmtId="0" fontId="16" fillId="6" borderId="0" applyNumberFormat="0" applyBorder="0" applyAlignment="0" applyProtection="0"/>
    <xf numFmtId="0" fontId="10" fillId="0" borderId="0"/>
    <xf numFmtId="0" fontId="10" fillId="0" borderId="0"/>
    <xf numFmtId="0" fontId="14" fillId="7" borderId="0" applyNumberFormat="0" applyBorder="0" applyAlignment="0" applyProtection="0"/>
    <xf numFmtId="0" fontId="16" fillId="7" borderId="0" applyNumberFormat="0" applyBorder="0" applyAlignment="0" applyProtection="0"/>
    <xf numFmtId="0" fontId="14" fillId="8" borderId="0" applyNumberFormat="0" applyBorder="0" applyAlignment="0" applyProtection="0"/>
    <xf numFmtId="0" fontId="16" fillId="8" borderId="0" applyNumberFormat="0" applyBorder="0" applyAlignment="0" applyProtection="0"/>
    <xf numFmtId="0" fontId="2" fillId="0" borderId="0"/>
    <xf numFmtId="0" fontId="14" fillId="9" borderId="0" applyNumberFormat="0" applyBorder="0" applyAlignment="0" applyProtection="0"/>
    <xf numFmtId="0" fontId="16" fillId="9" borderId="0" applyNumberFormat="0" applyBorder="0" applyAlignment="0" applyProtection="0"/>
    <xf numFmtId="0" fontId="14" fillId="10" borderId="0" applyNumberFormat="0" applyBorder="0" applyAlignment="0" applyProtection="0"/>
    <xf numFmtId="0" fontId="16" fillId="10" borderId="0" applyNumberFormat="0" applyBorder="0" applyAlignment="0" applyProtection="0"/>
    <xf numFmtId="0" fontId="25" fillId="0" borderId="0"/>
    <xf numFmtId="0" fontId="14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0" borderId="0"/>
    <xf numFmtId="0" fontId="14" fillId="6" borderId="0" applyNumberFormat="0" applyBorder="0" applyAlignment="0" applyProtection="0"/>
    <xf numFmtId="0" fontId="16" fillId="6" borderId="0" applyNumberFormat="0" applyBorder="0" applyAlignment="0" applyProtection="0"/>
    <xf numFmtId="0" fontId="14" fillId="9" borderId="0" applyNumberFormat="0" applyBorder="0" applyAlignment="0" applyProtection="0"/>
    <xf numFmtId="0" fontId="16" fillId="9" borderId="0" applyNumberFormat="0" applyBorder="0" applyAlignment="0" applyProtection="0"/>
    <xf numFmtId="0" fontId="14" fillId="12" borderId="0" applyNumberFormat="0" applyBorder="0" applyAlignment="0" applyProtection="0"/>
    <xf numFmtId="0" fontId="16" fillId="12" borderId="0" applyNumberFormat="0" applyBorder="0" applyAlignment="0" applyProtection="0"/>
    <xf numFmtId="0" fontId="41" fillId="23" borderId="0" applyNumberFormat="0" applyBorder="0" applyAlignment="0" applyProtection="0"/>
    <xf numFmtId="0" fontId="40" fillId="23" borderId="0" applyNumberFormat="0" applyBorder="0" applyAlignment="0" applyProtection="0"/>
    <xf numFmtId="0" fontId="17" fillId="13" borderId="0" applyNumberFormat="0" applyBorder="0" applyAlignment="0" applyProtection="0"/>
    <xf numFmtId="0" fontId="18" fillId="13" borderId="0" applyNumberFormat="0" applyBorder="0" applyAlignment="0" applyProtection="0"/>
    <xf numFmtId="0" fontId="39" fillId="0" borderId="7" applyNumberFormat="0" applyFill="0" applyAlignment="0" applyProtection="0"/>
    <xf numFmtId="0" fontId="38" fillId="0" borderId="7" applyNumberFormat="0" applyFill="0" applyAlignment="0" applyProtection="0"/>
    <xf numFmtId="0" fontId="17" fillId="10" borderId="0" applyNumberFormat="0" applyBorder="0" applyAlignment="0" applyProtection="0"/>
    <xf numFmtId="0" fontId="18" fillId="10" borderId="0" applyNumberFormat="0" applyBorder="0" applyAlignment="0" applyProtection="0"/>
    <xf numFmtId="0" fontId="37" fillId="8" borderId="2" applyNumberFormat="0" applyAlignment="0" applyProtection="0"/>
    <xf numFmtId="0" fontId="36" fillId="8" borderId="2" applyNumberFormat="0" applyAlignment="0" applyProtection="0"/>
    <xf numFmtId="0" fontId="17" fillId="11" borderId="0" applyNumberFormat="0" applyBorder="0" applyAlignment="0" applyProtection="0"/>
    <xf numFmtId="0" fontId="18" fillId="11" borderId="0" applyNumberFormat="0" applyBorder="0" applyAlignment="0" applyProtection="0"/>
    <xf numFmtId="0" fontId="35" fillId="0" borderId="0" applyNumberFormat="0" applyFill="0" applyBorder="0" applyAlignment="0" applyProtection="0"/>
    <xf numFmtId="0" fontId="17" fillId="14" borderId="0" applyNumberFormat="0" applyBorder="0" applyAlignment="0" applyProtection="0"/>
    <xf numFmtId="0" fontId="18" fillId="14" borderId="0" applyNumberFormat="0" applyBorder="0" applyAlignment="0" applyProtection="0"/>
    <xf numFmtId="0" fontId="34" fillId="0" borderId="0" applyNumberFormat="0" applyFill="0" applyBorder="0" applyAlignment="0" applyProtection="0"/>
    <xf numFmtId="0" fontId="17" fillId="15" borderId="0" applyNumberFormat="0" applyBorder="0" applyAlignment="0" applyProtection="0"/>
    <xf numFmtId="0" fontId="18" fillId="15" borderId="0" applyNumberFormat="0" applyBorder="0" applyAlignment="0" applyProtection="0"/>
    <xf numFmtId="0" fontId="35" fillId="0" borderId="6" applyNumberFormat="0" applyFill="0" applyAlignment="0" applyProtection="0"/>
    <xf numFmtId="0" fontId="34" fillId="0" borderId="6" applyNumberFormat="0" applyFill="0" applyAlignment="0" applyProtection="0"/>
    <xf numFmtId="0" fontId="17" fillId="16" borderId="0" applyNumberFormat="0" applyBorder="0" applyAlignment="0" applyProtection="0"/>
    <xf numFmtId="0" fontId="18" fillId="16" borderId="0" applyNumberFormat="0" applyBorder="0" applyAlignment="0" applyProtection="0"/>
    <xf numFmtId="0" fontId="33" fillId="0" borderId="0" applyNumberFormat="0" applyFill="0" applyBorder="0" applyAlignment="0" applyProtection="0"/>
    <xf numFmtId="0" fontId="17" fillId="17" borderId="0" applyNumberFormat="0" applyBorder="0" applyAlignment="0" applyProtection="0"/>
    <xf numFmtId="0" fontId="18" fillId="17" borderId="0" applyNumberFormat="0" applyBorder="0" applyAlignment="0" applyProtection="0"/>
    <xf numFmtId="0" fontId="32" fillId="0" borderId="5" applyNumberFormat="0" applyFill="0" applyAlignment="0" applyProtection="0"/>
    <xf numFmtId="0" fontId="17" fillId="18" borderId="0" applyNumberFormat="0" applyBorder="0" applyAlignment="0" applyProtection="0"/>
    <xf numFmtId="0" fontId="18" fillId="18" borderId="0" applyNumberFormat="0" applyBorder="0" applyAlignment="0" applyProtection="0"/>
    <xf numFmtId="0" fontId="31" fillId="0" borderId="0" applyNumberFormat="0" applyFill="0" applyBorder="0" applyAlignment="0" applyProtection="0"/>
    <xf numFmtId="0" fontId="17" fillId="19" borderId="0" applyNumberFormat="0" applyBorder="0" applyAlignment="0" applyProtection="0"/>
    <xf numFmtId="0" fontId="18" fillId="19" borderId="0" applyNumberFormat="0" applyBorder="0" applyAlignment="0" applyProtection="0"/>
    <xf numFmtId="0" fontId="30" fillId="0" borderId="4" applyNumberFormat="0" applyFill="0" applyAlignment="0" applyProtection="0"/>
    <xf numFmtId="0" fontId="14" fillId="4" borderId="0" applyNumberFormat="0" applyBorder="0" applyAlignment="0" applyProtection="0"/>
    <xf numFmtId="0" fontId="17" fillId="14" borderId="0" applyNumberFormat="0" applyBorder="0" applyAlignment="0" applyProtection="0"/>
    <xf numFmtId="0" fontId="18" fillId="14" borderId="0" applyNumberFormat="0" applyBorder="0" applyAlignment="0" applyProtection="0"/>
    <xf numFmtId="0" fontId="16" fillId="4" borderId="0" applyNumberFormat="0" applyBorder="0" applyAlignment="0" applyProtection="0"/>
    <xf numFmtId="0" fontId="29" fillId="5" borderId="0" applyNumberFormat="0" applyBorder="0" applyAlignment="0" applyProtection="0"/>
    <xf numFmtId="0" fontId="28" fillId="5" borderId="0" applyNumberFormat="0" applyBorder="0" applyAlignment="0" applyProtection="0"/>
    <xf numFmtId="0" fontId="17" fillId="15" borderId="0" applyNumberFormat="0" applyBorder="0" applyAlignment="0" applyProtection="0"/>
    <xf numFmtId="0" fontId="18" fillId="15" borderId="0" applyNumberFormat="0" applyBorder="0" applyAlignment="0" applyProtection="0"/>
    <xf numFmtId="0" fontId="14" fillId="5" borderId="0" applyNumberFormat="0" applyBorder="0" applyAlignment="0" applyProtection="0"/>
    <xf numFmtId="0" fontId="16" fillId="5" borderId="0" applyNumberFormat="0" applyBorder="0" applyAlignment="0" applyProtection="0"/>
    <xf numFmtId="0" fontId="17" fillId="20" borderId="0" applyNumberFormat="0" applyBorder="0" applyAlignment="0" applyProtection="0"/>
    <xf numFmtId="0" fontId="18" fillId="20" borderId="0" applyNumberFormat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20" fillId="4" borderId="0" applyNumberFormat="0" applyBorder="0" applyAlignment="0" applyProtection="0"/>
    <xf numFmtId="0" fontId="14" fillId="6" borderId="0" applyNumberFormat="0" applyBorder="0" applyAlignment="0" applyProtection="0"/>
    <xf numFmtId="0" fontId="16" fillId="6" borderId="0" applyNumberFormat="0" applyBorder="0" applyAlignment="0" applyProtection="0"/>
    <xf numFmtId="0" fontId="10" fillId="0" borderId="0"/>
    <xf numFmtId="0" fontId="21" fillId="21" borderId="2" applyNumberFormat="0" applyAlignment="0" applyProtection="0"/>
    <xf numFmtId="0" fontId="22" fillId="21" borderId="2" applyNumberFormat="0" applyAlignment="0" applyProtection="0"/>
    <xf numFmtId="43" fontId="25" fillId="0" borderId="0" applyFont="0" applyFill="0" applyBorder="0" applyAlignment="0" applyProtection="0"/>
    <xf numFmtId="0" fontId="14" fillId="7" borderId="0" applyNumberFormat="0" applyBorder="0" applyAlignment="0" applyProtection="0"/>
    <xf numFmtId="0" fontId="16" fillId="7" borderId="0" applyNumberFormat="0" applyBorder="0" applyAlignment="0" applyProtection="0"/>
    <xf numFmtId="0" fontId="10" fillId="0" borderId="0"/>
    <xf numFmtId="0" fontId="23" fillId="22" borderId="3" applyNumberFormat="0" applyAlignment="0" applyProtection="0"/>
    <xf numFmtId="0" fontId="24" fillId="22" borderId="3" applyNumberFormat="0" applyAlignment="0" applyProtection="0"/>
    <xf numFmtId="0" fontId="14" fillId="8" borderId="0" applyNumberFormat="0" applyBorder="0" applyAlignment="0" applyProtection="0"/>
    <xf numFmtId="0" fontId="16" fillId="8" borderId="0" applyNumberFormat="0" applyBorder="0" applyAlignment="0" applyProtection="0"/>
    <xf numFmtId="0" fontId="14" fillId="9" borderId="0" applyNumberFormat="0" applyBorder="0" applyAlignment="0" applyProtection="0"/>
    <xf numFmtId="0" fontId="16" fillId="9" borderId="0" applyNumberFormat="0" applyBorder="0" applyAlignment="0" applyProtection="0"/>
    <xf numFmtId="43" fontId="16" fillId="0" borderId="0" applyFont="0" applyFill="0" applyBorder="0" applyAlignment="0" applyProtection="0"/>
    <xf numFmtId="0" fontId="2" fillId="0" borderId="0"/>
    <xf numFmtId="43" fontId="10" fillId="0" borderId="0" applyFont="0" applyFill="0" applyBorder="0" applyAlignment="0" applyProtection="0"/>
    <xf numFmtId="0" fontId="14" fillId="10" borderId="0" applyNumberFormat="0" applyBorder="0" applyAlignment="0" applyProtection="0"/>
    <xf numFmtId="0" fontId="16" fillId="10" borderId="0" applyNumberFormat="0" applyBorder="0" applyAlignment="0" applyProtection="0"/>
    <xf numFmtId="43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25" fillId="0" borderId="0"/>
    <xf numFmtId="0" fontId="14" fillId="11" borderId="0" applyNumberFormat="0" applyBorder="0" applyAlignment="0" applyProtection="0"/>
    <xf numFmtId="0" fontId="16" fillId="11" borderId="0" applyNumberFormat="0" applyBorder="0" applyAlignment="0" applyProtection="0"/>
    <xf numFmtId="43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6" fillId="0" borderId="0"/>
    <xf numFmtId="0" fontId="14" fillId="6" borderId="0" applyNumberFormat="0" applyBorder="0" applyAlignment="0" applyProtection="0"/>
    <xf numFmtId="0" fontId="16" fillId="6" borderId="0" applyNumberFormat="0" applyBorder="0" applyAlignment="0" applyProtection="0"/>
    <xf numFmtId="43" fontId="16" fillId="0" borderId="0" applyFont="0" applyFill="0" applyBorder="0" applyAlignment="0" applyProtection="0"/>
    <xf numFmtId="0" fontId="14" fillId="9" borderId="0" applyNumberFormat="0" applyBorder="0" applyAlignment="0" applyProtection="0"/>
    <xf numFmtId="0" fontId="16" fillId="9" borderId="0" applyNumberFormat="0" applyBorder="0" applyAlignment="0" applyProtection="0"/>
    <xf numFmtId="0" fontId="14" fillId="12" borderId="0" applyNumberFormat="0" applyBorder="0" applyAlignment="0" applyProtection="0"/>
    <xf numFmtId="0" fontId="16" fillId="12" borderId="0" applyNumberFormat="0" applyBorder="0" applyAlignment="0" applyProtection="0"/>
    <xf numFmtId="43" fontId="25" fillId="0" borderId="0" applyFont="0" applyFill="0" applyBorder="0" applyAlignment="0" applyProtection="0"/>
    <xf numFmtId="0" fontId="41" fillId="23" borderId="0" applyNumberFormat="0" applyBorder="0" applyAlignment="0" applyProtection="0"/>
    <xf numFmtId="0" fontId="40" fillId="23" borderId="0" applyNumberFormat="0" applyBorder="0" applyAlignment="0" applyProtection="0"/>
    <xf numFmtId="0" fontId="24" fillId="22" borderId="3" applyNumberFormat="0" applyAlignment="0" applyProtection="0"/>
    <xf numFmtId="0" fontId="23" fillId="22" borderId="3" applyNumberFormat="0" applyAlignment="0" applyProtection="0"/>
    <xf numFmtId="0" fontId="17" fillId="13" borderId="0" applyNumberFormat="0" applyBorder="0" applyAlignment="0" applyProtection="0"/>
    <xf numFmtId="0" fontId="18" fillId="13" borderId="0" applyNumberFormat="0" applyBorder="0" applyAlignment="0" applyProtection="0"/>
    <xf numFmtId="0" fontId="22" fillId="21" borderId="2" applyNumberFormat="0" applyAlignment="0" applyProtection="0"/>
    <xf numFmtId="0" fontId="21" fillId="21" borderId="2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39" fillId="0" borderId="7" applyNumberFormat="0" applyFill="0" applyAlignment="0" applyProtection="0"/>
    <xf numFmtId="0" fontId="38" fillId="0" borderId="7" applyNumberFormat="0" applyFill="0" applyAlignment="0" applyProtection="0"/>
    <xf numFmtId="0" fontId="17" fillId="10" borderId="0" applyNumberFormat="0" applyBorder="0" applyAlignment="0" applyProtection="0"/>
    <xf numFmtId="0" fontId="18" fillId="10" borderId="0" applyNumberFormat="0" applyBorder="0" applyAlignment="0" applyProtection="0"/>
    <xf numFmtId="0" fontId="20" fillId="4" borderId="0" applyNumberFormat="0" applyBorder="0" applyAlignment="0" applyProtection="0"/>
    <xf numFmtId="0" fontId="28" fillId="5" borderId="0" applyNumberFormat="0" applyBorder="0" applyAlignment="0" applyProtection="0"/>
    <xf numFmtId="0" fontId="29" fillId="5" borderId="0" applyNumberFormat="0" applyBorder="0" applyAlignment="0" applyProtection="0"/>
    <xf numFmtId="0" fontId="19" fillId="4" borderId="0" applyNumberFormat="0" applyBorder="0" applyAlignment="0" applyProtection="0"/>
    <xf numFmtId="0" fontId="30" fillId="0" borderId="4" applyNumberFormat="0" applyFill="0" applyAlignment="0" applyProtection="0"/>
    <xf numFmtId="0" fontId="37" fillId="8" borderId="2" applyNumberFormat="0" applyAlignment="0" applyProtection="0"/>
    <xf numFmtId="0" fontId="18" fillId="20" borderId="0" applyNumberFormat="0" applyBorder="0" applyAlignment="0" applyProtection="0"/>
    <xf numFmtId="0" fontId="17" fillId="20" borderId="0" applyNumberFormat="0" applyBorder="0" applyAlignment="0" applyProtection="0"/>
    <xf numFmtId="0" fontId="17" fillId="11" borderId="0" applyNumberFormat="0" applyBorder="0" applyAlignment="0" applyProtection="0"/>
    <xf numFmtId="0" fontId="18" fillId="11" borderId="0" applyNumberFormat="0" applyBorder="0" applyAlignment="0" applyProtection="0"/>
    <xf numFmtId="0" fontId="36" fillId="8" borderId="2" applyNumberFormat="0" applyAlignment="0" applyProtection="0"/>
    <xf numFmtId="0" fontId="31" fillId="0" borderId="0" applyNumberFormat="0" applyFill="0" applyBorder="0" applyAlignment="0" applyProtection="0"/>
    <xf numFmtId="0" fontId="18" fillId="15" borderId="0" applyNumberFormat="0" applyBorder="0" applyAlignment="0" applyProtection="0"/>
    <xf numFmtId="0" fontId="17" fillId="15" borderId="0" applyNumberFormat="0" applyBorder="0" applyAlignment="0" applyProtection="0"/>
    <xf numFmtId="0" fontId="32" fillId="0" borderId="5" applyNumberFormat="0" applyFill="0" applyAlignment="0" applyProtection="0"/>
    <xf numFmtId="0" fontId="17" fillId="14" borderId="0" applyNumberFormat="0" applyBorder="0" applyAlignment="0" applyProtection="0"/>
    <xf numFmtId="0" fontId="18" fillId="14" borderId="0" applyNumberFormat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18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34" fillId="0" borderId="6" applyNumberFormat="0" applyFill="0" applyAlignment="0" applyProtection="0"/>
    <xf numFmtId="0" fontId="35" fillId="0" borderId="6" applyNumberFormat="0" applyFill="0" applyAlignment="0" applyProtection="0"/>
    <xf numFmtId="0" fontId="18" fillId="15" borderId="0" applyNumberFormat="0" applyBorder="0" applyAlignment="0" applyProtection="0"/>
    <xf numFmtId="0" fontId="18" fillId="19" borderId="0" applyNumberFormat="0" applyBorder="0" applyAlignment="0" applyProtection="0"/>
    <xf numFmtId="0" fontId="17" fillId="19" borderId="0" applyNumberFormat="0" applyBorder="0" applyAlignment="0" applyProtection="0"/>
    <xf numFmtId="0" fontId="35" fillId="0" borderId="6" applyNumberFormat="0" applyFill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6" applyNumberFormat="0" applyFill="0" applyAlignment="0" applyProtection="0"/>
    <xf numFmtId="0" fontId="17" fillId="16" borderId="0" applyNumberFormat="0" applyBorder="0" applyAlignment="0" applyProtection="0"/>
    <xf numFmtId="0" fontId="18" fillId="18" borderId="0" applyNumberFormat="0" applyBorder="0" applyAlignment="0" applyProtection="0"/>
    <xf numFmtId="0" fontId="17" fillId="18" borderId="0" applyNumberFormat="0" applyBorder="0" applyAlignment="0" applyProtection="0"/>
    <xf numFmtId="0" fontId="18" fillId="16" borderId="0" applyNumberFormat="0" applyBorder="0" applyAlignment="0" applyProtection="0"/>
    <xf numFmtId="0" fontId="36" fillId="8" borderId="2" applyNumberFormat="0" applyAlignment="0" applyProtection="0"/>
    <xf numFmtId="0" fontId="37" fillId="8" borderId="2" applyNumberFormat="0" applyAlignment="0" applyProtection="0"/>
    <xf numFmtId="0" fontId="33" fillId="0" borderId="0" applyNumberFormat="0" applyFill="0" applyBorder="0" applyAlignment="0" applyProtection="0"/>
    <xf numFmtId="0" fontId="18" fillId="17" borderId="0" applyNumberFormat="0" applyBorder="0" applyAlignment="0" applyProtection="0"/>
    <xf numFmtId="0" fontId="38" fillId="0" borderId="7" applyNumberFormat="0" applyFill="0" applyAlignment="0" applyProtection="0"/>
    <xf numFmtId="0" fontId="39" fillId="0" borderId="7" applyNumberFormat="0" applyFill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8" fillId="17" borderId="0" applyNumberFormat="0" applyBorder="0" applyAlignment="0" applyProtection="0"/>
    <xf numFmtId="0" fontId="40" fillId="23" borderId="0" applyNumberFormat="0" applyBorder="0" applyAlignment="0" applyProtection="0"/>
    <xf numFmtId="0" fontId="41" fillId="23" borderId="0" applyNumberFormat="0" applyBorder="0" applyAlignment="0" applyProtection="0"/>
    <xf numFmtId="0" fontId="18" fillId="16" borderId="0" applyNumberFormat="0" applyBorder="0" applyAlignment="0" applyProtection="0"/>
    <xf numFmtId="0" fontId="17" fillId="16" borderId="0" applyNumberFormat="0" applyBorder="0" applyAlignment="0" applyProtection="0"/>
    <xf numFmtId="0" fontId="32" fillId="0" borderId="5" applyNumberFormat="0" applyFill="0" applyAlignment="0" applyProtection="0"/>
    <xf numFmtId="0" fontId="17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5" borderId="0" applyNumberFormat="0" applyBorder="0" applyAlignment="0" applyProtection="0"/>
    <xf numFmtId="0" fontId="17" fillId="15" borderId="0" applyNumberFormat="0" applyBorder="0" applyAlignment="0" applyProtection="0"/>
    <xf numFmtId="0" fontId="31" fillId="0" borderId="0" applyNumberFormat="0" applyFill="0" applyBorder="0" applyAlignment="0" applyProtection="0"/>
    <xf numFmtId="0" fontId="16" fillId="0" borderId="0"/>
    <xf numFmtId="0" fontId="17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4" borderId="0" applyNumberFormat="0" applyBorder="0" applyAlignment="0" applyProtection="0"/>
    <xf numFmtId="0" fontId="17" fillId="14" borderId="0" applyNumberFormat="0" applyBorder="0" applyAlignment="0" applyProtection="0"/>
    <xf numFmtId="0" fontId="25" fillId="0" borderId="0"/>
    <xf numFmtId="0" fontId="30" fillId="0" borderId="4" applyNumberFormat="0" applyFill="0" applyAlignment="0" applyProtection="0"/>
    <xf numFmtId="0" fontId="18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4" borderId="0" applyNumberFormat="0" applyBorder="0" applyAlignment="0" applyProtection="0"/>
    <xf numFmtId="0" fontId="18" fillId="14" borderId="0" applyNumberFormat="0" applyBorder="0" applyAlignment="0" applyProtection="0"/>
    <xf numFmtId="0" fontId="2" fillId="0" borderId="0"/>
    <xf numFmtId="0" fontId="18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5" borderId="0" applyNumberFormat="0" applyBorder="0" applyAlignment="0" applyProtection="0"/>
    <xf numFmtId="0" fontId="18" fillId="15" borderId="0" applyNumberFormat="0" applyBorder="0" applyAlignment="0" applyProtection="0"/>
    <xf numFmtId="0" fontId="29" fillId="5" borderId="0" applyNumberFormat="0" applyBorder="0" applyAlignment="0" applyProtection="0"/>
    <xf numFmtId="0" fontId="28" fillId="5" borderId="0" applyNumberFormat="0" applyBorder="0" applyAlignment="0" applyProtection="0"/>
    <xf numFmtId="0" fontId="18" fillId="13" borderId="0" applyNumberFormat="0" applyBorder="0" applyAlignment="0" applyProtection="0"/>
    <xf numFmtId="0" fontId="10" fillId="0" borderId="0"/>
    <xf numFmtId="0" fontId="17" fillId="13" borderId="0" applyNumberFormat="0" applyBorder="0" applyAlignment="0" applyProtection="0"/>
    <xf numFmtId="0" fontId="10" fillId="0" borderId="0"/>
    <xf numFmtId="0" fontId="17" fillId="20" borderId="0" applyNumberFormat="0" applyBorder="0" applyAlignment="0" applyProtection="0"/>
    <xf numFmtId="0" fontId="18" fillId="20" borderId="0" applyNumberFormat="0" applyBorder="0" applyAlignment="0" applyProtection="0"/>
    <xf numFmtId="0" fontId="16" fillId="12" borderId="0" applyNumberFormat="0" applyBorder="0" applyAlignment="0" applyProtection="0"/>
    <xf numFmtId="0" fontId="14" fillId="12" borderId="0" applyNumberFormat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16" fillId="9" borderId="0" applyNumberFormat="0" applyBorder="0" applyAlignment="0" applyProtection="0"/>
    <xf numFmtId="0" fontId="14" fillId="9" borderId="0" applyNumberFormat="0" applyBorder="0" applyAlignment="0" applyProtection="0"/>
    <xf numFmtId="0" fontId="20" fillId="4" borderId="0" applyNumberFormat="0" applyBorder="0" applyAlignment="0" applyProtection="0"/>
    <xf numFmtId="0" fontId="14" fillId="0" borderId="0"/>
    <xf numFmtId="0" fontId="25" fillId="0" borderId="0"/>
    <xf numFmtId="0" fontId="16" fillId="6" borderId="0" applyNumberFormat="0" applyBorder="0" applyAlignment="0" applyProtection="0"/>
    <xf numFmtId="0" fontId="14" fillId="6" borderId="0" applyNumberFormat="0" applyBorder="0" applyAlignment="0" applyProtection="0"/>
    <xf numFmtId="0" fontId="21" fillId="21" borderId="2" applyNumberFormat="0" applyAlignment="0" applyProtection="0"/>
    <xf numFmtId="0" fontId="22" fillId="21" borderId="2" applyNumberFormat="0" applyAlignment="0" applyProtection="0"/>
    <xf numFmtId="0" fontId="10" fillId="0" borderId="0"/>
    <xf numFmtId="0" fontId="16" fillId="11" borderId="0" applyNumberFormat="0" applyBorder="0" applyAlignment="0" applyProtection="0"/>
    <xf numFmtId="0" fontId="14" fillId="11" borderId="0" applyNumberFormat="0" applyBorder="0" applyAlignment="0" applyProtection="0"/>
    <xf numFmtId="43" fontId="25" fillId="0" borderId="0" applyFont="0" applyFill="0" applyBorder="0" applyAlignment="0" applyProtection="0"/>
    <xf numFmtId="0" fontId="23" fillId="22" borderId="3" applyNumberFormat="0" applyAlignment="0" applyProtection="0"/>
    <xf numFmtId="0" fontId="24" fillId="22" borderId="3" applyNumberFormat="0" applyAlignment="0" applyProtection="0"/>
    <xf numFmtId="0" fontId="16" fillId="10" borderId="0" applyNumberFormat="0" applyBorder="0" applyAlignment="0" applyProtection="0"/>
    <xf numFmtId="0" fontId="14" fillId="10" borderId="0" applyNumberFormat="0" applyBorder="0" applyAlignment="0" applyProtection="0"/>
    <xf numFmtId="0" fontId="16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24" borderId="8" applyNumberFormat="0" applyFont="0" applyAlignment="0" applyProtection="0"/>
    <xf numFmtId="0" fontId="8" fillId="24" borderId="8" applyNumberFormat="0" applyFont="0" applyAlignment="0" applyProtection="0"/>
    <xf numFmtId="0" fontId="16" fillId="8" borderId="0" applyNumberFormat="0" applyBorder="0" applyAlignment="0" applyProtection="0"/>
    <xf numFmtId="0" fontId="14" fillId="8" borderId="0" applyNumberFormat="0" applyBorder="0" applyAlignment="0" applyProtection="0"/>
    <xf numFmtId="0" fontId="42" fillId="21" borderId="9" applyNumberFormat="0" applyAlignment="0" applyProtection="0"/>
    <xf numFmtId="0" fontId="43" fillId="21" borderId="9" applyNumberFormat="0" applyAlignment="0" applyProtection="0"/>
    <xf numFmtId="43" fontId="16" fillId="0" borderId="0" applyFont="0" applyFill="0" applyBorder="0" applyAlignment="0" applyProtection="0"/>
    <xf numFmtId="0" fontId="16" fillId="7" borderId="0" applyNumberFormat="0" applyBorder="0" applyAlignment="0" applyProtection="0"/>
    <xf numFmtId="0" fontId="14" fillId="7" borderId="0" applyNumberFormat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45" fillId="0" borderId="10" applyNumberFormat="0" applyFill="0" applyAlignment="0" applyProtection="0"/>
    <xf numFmtId="0" fontId="16" fillId="6" borderId="0" applyNumberFormat="0" applyBorder="0" applyAlignment="0" applyProtection="0"/>
    <xf numFmtId="0" fontId="14" fillId="6" borderId="0" applyNumberFormat="0" applyBorder="0" applyAlignment="0" applyProtection="0"/>
    <xf numFmtId="43" fontId="25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11" applyNumberFormat="0" applyFont="0" applyFill="0" applyAlignment="0" applyProtection="0"/>
    <xf numFmtId="0" fontId="16" fillId="5" borderId="0" applyNumberFormat="0" applyBorder="0" applyAlignment="0" applyProtection="0"/>
    <xf numFmtId="0" fontId="14" fillId="5" borderId="0" applyNumberFormat="0" applyBorder="0" applyAlignment="0" applyProtection="0"/>
    <xf numFmtId="0" fontId="46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6" fillId="4" borderId="0" applyNumberFormat="0" applyBorder="0" applyAlignment="0" applyProtection="0"/>
    <xf numFmtId="0" fontId="14" fillId="4" borderId="0" applyNumberFormat="0" applyBorder="0" applyAlignment="0" applyProtection="0"/>
    <xf numFmtId="43" fontId="1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6" fillId="3" borderId="0" applyNumberFormat="0" applyBorder="0" applyAlignment="0" applyProtection="0"/>
    <xf numFmtId="0" fontId="14" fillId="3" borderId="0" applyNumberFormat="0" applyBorder="0" applyAlignment="0" applyProtection="0"/>
    <xf numFmtId="0" fontId="15" fillId="0" borderId="0"/>
    <xf numFmtId="0" fontId="1" fillId="0" borderId="0"/>
    <xf numFmtId="168" fontId="13" fillId="0" borderId="0" applyFont="0" applyFill="0" applyBorder="0" applyAlignment="0" applyProtection="0"/>
    <xf numFmtId="0" fontId="2" fillId="0" borderId="0"/>
    <xf numFmtId="0" fontId="10" fillId="0" borderId="0"/>
    <xf numFmtId="0" fontId="14" fillId="24" borderId="8" applyNumberFormat="0" applyFont="0" applyAlignment="0" applyProtection="0"/>
    <xf numFmtId="0" fontId="8" fillId="24" borderId="8" applyNumberFormat="0" applyFont="0" applyAlignment="0" applyProtection="0"/>
    <xf numFmtId="0" fontId="42" fillId="21" borderId="9" applyNumberFormat="0" applyAlignment="0" applyProtection="0"/>
    <xf numFmtId="0" fontId="43" fillId="21" borderId="9" applyNumberFormat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10" applyNumberFormat="0" applyFill="0" applyAlignment="0" applyProtection="0"/>
    <xf numFmtId="0" fontId="10" fillId="0" borderId="11" applyNumberFormat="0" applyFont="0" applyFill="0" applyAlignment="0" applyProtection="0"/>
    <xf numFmtId="0" fontId="46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4" fillId="3" borderId="0" applyNumberFormat="0" applyBorder="0" applyAlignment="0" applyProtection="0"/>
    <xf numFmtId="0" fontId="16" fillId="3" borderId="0" applyNumberFormat="0" applyBorder="0" applyAlignment="0" applyProtection="0"/>
    <xf numFmtId="0" fontId="25" fillId="0" borderId="0"/>
    <xf numFmtId="0" fontId="14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2" fillId="0" borderId="0"/>
    <xf numFmtId="43" fontId="16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4" fillId="22" borderId="3" applyNumberFormat="0" applyAlignment="0" applyProtection="0"/>
    <xf numFmtId="0" fontId="23" fillId="22" borderId="3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2" fillId="21" borderId="2" applyNumberFormat="0" applyAlignment="0" applyProtection="0"/>
    <xf numFmtId="0" fontId="21" fillId="21" borderId="2" applyNumberFormat="0" applyAlignment="0" applyProtection="0"/>
    <xf numFmtId="0" fontId="28" fillId="5" borderId="0" applyNumberFormat="0" applyBorder="0" applyAlignment="0" applyProtection="0"/>
    <xf numFmtId="0" fontId="29" fillId="5" borderId="0" applyNumberFormat="0" applyBorder="0" applyAlignment="0" applyProtection="0"/>
    <xf numFmtId="0" fontId="20" fillId="4" borderId="0" applyNumberFormat="0" applyBorder="0" applyAlignment="0" applyProtection="0"/>
    <xf numFmtId="0" fontId="19" fillId="4" borderId="0" applyNumberFormat="0" applyBorder="0" applyAlignment="0" applyProtection="0"/>
    <xf numFmtId="0" fontId="30" fillId="0" borderId="4" applyNumberFormat="0" applyFill="0" applyAlignment="0" applyProtection="0"/>
    <xf numFmtId="0" fontId="18" fillId="20" borderId="0" applyNumberFormat="0" applyBorder="0" applyAlignment="0" applyProtection="0"/>
    <xf numFmtId="0" fontId="17" fillId="20" borderId="0" applyNumberFormat="0" applyBorder="0" applyAlignment="0" applyProtection="0"/>
    <xf numFmtId="0" fontId="31" fillId="0" borderId="0" applyNumberFormat="0" applyFill="0" applyBorder="0" applyAlignment="0" applyProtection="0"/>
    <xf numFmtId="0" fontId="18" fillId="15" borderId="0" applyNumberFormat="0" applyBorder="0" applyAlignment="0" applyProtection="0"/>
    <xf numFmtId="0" fontId="32" fillId="0" borderId="5" applyNumberFormat="0" applyFill="0" applyAlignment="0" applyProtection="0"/>
    <xf numFmtId="0" fontId="17" fillId="15" borderId="0" applyNumberFormat="0" applyBorder="0" applyAlignment="0" applyProtection="0"/>
    <xf numFmtId="0" fontId="33" fillId="0" borderId="0" applyNumberFormat="0" applyFill="0" applyBorder="0" applyAlignment="0" applyProtection="0"/>
    <xf numFmtId="0" fontId="18" fillId="14" borderId="0" applyNumberFormat="0" applyBorder="0" applyAlignment="0" applyProtection="0"/>
    <xf numFmtId="0" fontId="17" fillId="14" borderId="0" applyNumberFormat="0" applyBorder="0" applyAlignment="0" applyProtection="0"/>
    <xf numFmtId="0" fontId="34" fillId="0" borderId="6" applyNumberFormat="0" applyFill="0" applyAlignment="0" applyProtection="0"/>
    <xf numFmtId="0" fontId="35" fillId="0" borderId="6" applyNumberFormat="0" applyFill="0" applyAlignment="0" applyProtection="0"/>
    <xf numFmtId="0" fontId="18" fillId="19" borderId="0" applyNumberFormat="0" applyBorder="0" applyAlignment="0" applyProtection="0"/>
    <xf numFmtId="0" fontId="17" fillId="19" borderId="0" applyNumberFormat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8" fillId="18" borderId="0" applyNumberFormat="0" applyBorder="0" applyAlignment="0" applyProtection="0"/>
    <xf numFmtId="0" fontId="36" fillId="8" borderId="2" applyNumberFormat="0" applyAlignment="0" applyProtection="0"/>
    <xf numFmtId="0" fontId="37" fillId="8" borderId="2" applyNumberFormat="0" applyAlignment="0" applyProtection="0"/>
    <xf numFmtId="0" fontId="17" fillId="18" borderId="0" applyNumberFormat="0" applyBorder="0" applyAlignment="0" applyProtection="0"/>
    <xf numFmtId="0" fontId="38" fillId="0" borderId="7" applyNumberFormat="0" applyFill="0" applyAlignment="0" applyProtection="0"/>
    <xf numFmtId="0" fontId="39" fillId="0" borderId="7" applyNumberFormat="0" applyFill="0" applyAlignment="0" applyProtection="0"/>
    <xf numFmtId="0" fontId="18" fillId="17" borderId="0" applyNumberFormat="0" applyBorder="0" applyAlignment="0" applyProtection="0"/>
    <xf numFmtId="0" fontId="17" fillId="17" borderId="0" applyNumberFormat="0" applyBorder="0" applyAlignment="0" applyProtection="0"/>
    <xf numFmtId="0" fontId="40" fillId="23" borderId="0" applyNumberFormat="0" applyBorder="0" applyAlignment="0" applyProtection="0"/>
    <xf numFmtId="0" fontId="41" fillId="23" borderId="0" applyNumberFormat="0" applyBorder="0" applyAlignment="0" applyProtection="0"/>
    <xf numFmtId="0" fontId="18" fillId="16" borderId="0" applyNumberFormat="0" applyBorder="0" applyAlignment="0" applyProtection="0"/>
    <xf numFmtId="0" fontId="17" fillId="16" borderId="0" applyNumberFormat="0" applyBorder="0" applyAlignment="0" applyProtection="0"/>
    <xf numFmtId="0" fontId="18" fillId="15" borderId="0" applyNumberFormat="0" applyBorder="0" applyAlignment="0" applyProtection="0"/>
    <xf numFmtId="0" fontId="17" fillId="15" borderId="0" applyNumberFormat="0" applyBorder="0" applyAlignment="0" applyProtection="0"/>
    <xf numFmtId="0" fontId="16" fillId="0" borderId="0"/>
    <xf numFmtId="0" fontId="18" fillId="14" borderId="0" applyNumberFormat="0" applyBorder="0" applyAlignment="0" applyProtection="0"/>
    <xf numFmtId="0" fontId="17" fillId="14" borderId="0" applyNumberFormat="0" applyBorder="0" applyAlignment="0" applyProtection="0"/>
    <xf numFmtId="0" fontId="25" fillId="0" borderId="0"/>
    <xf numFmtId="0" fontId="18" fillId="11" borderId="0" applyNumberFormat="0" applyBorder="0" applyAlignment="0" applyProtection="0"/>
    <xf numFmtId="0" fontId="17" fillId="11" borderId="0" applyNumberFormat="0" applyBorder="0" applyAlignment="0" applyProtection="0"/>
    <xf numFmtId="0" fontId="2" fillId="0" borderId="0"/>
    <xf numFmtId="0" fontId="18" fillId="10" borderId="0" applyNumberFormat="0" applyBorder="0" applyAlignment="0" applyProtection="0"/>
    <xf numFmtId="0" fontId="17" fillId="10" borderId="0" applyNumberFormat="0" applyBorder="0" applyAlignment="0" applyProtection="0"/>
    <xf numFmtId="0" fontId="10" fillId="0" borderId="0"/>
    <xf numFmtId="0" fontId="18" fillId="13" borderId="0" applyNumberFormat="0" applyBorder="0" applyAlignment="0" applyProtection="0"/>
    <xf numFmtId="0" fontId="10" fillId="0" borderId="0"/>
    <xf numFmtId="0" fontId="17" fillId="13" borderId="0" applyNumberFormat="0" applyBorder="0" applyAlignment="0" applyProtection="0"/>
    <xf numFmtId="0" fontId="16" fillId="12" borderId="0" applyNumberFormat="0" applyBorder="0" applyAlignment="0" applyProtection="0"/>
    <xf numFmtId="0" fontId="14" fillId="12" borderId="0" applyNumberFormat="0" applyBorder="0" applyAlignment="0" applyProtection="0"/>
    <xf numFmtId="0" fontId="16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0" borderId="0"/>
    <xf numFmtId="0" fontId="25" fillId="0" borderId="0"/>
    <xf numFmtId="0" fontId="16" fillId="6" borderId="0" applyNumberFormat="0" applyBorder="0" applyAlignment="0" applyProtection="0"/>
    <xf numFmtId="0" fontId="14" fillId="6" borderId="0" applyNumberFormat="0" applyBorder="0" applyAlignment="0" applyProtection="0"/>
    <xf numFmtId="0" fontId="10" fillId="0" borderId="0"/>
    <xf numFmtId="0" fontId="16" fillId="11" borderId="0" applyNumberFormat="0" applyBorder="0" applyAlignment="0" applyProtection="0"/>
    <xf numFmtId="0" fontId="14" fillId="11" borderId="0" applyNumberFormat="0" applyBorder="0" applyAlignment="0" applyProtection="0"/>
    <xf numFmtId="0" fontId="16" fillId="10" borderId="0" applyNumberFormat="0" applyBorder="0" applyAlignment="0" applyProtection="0"/>
    <xf numFmtId="0" fontId="14" fillId="10" borderId="0" applyNumberFormat="0" applyBorder="0" applyAlignment="0" applyProtection="0"/>
    <xf numFmtId="0" fontId="16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24" borderId="8" applyNumberFormat="0" applyFont="0" applyAlignment="0" applyProtection="0"/>
    <xf numFmtId="0" fontId="8" fillId="24" borderId="8" applyNumberFormat="0" applyFont="0" applyAlignment="0" applyProtection="0"/>
    <xf numFmtId="0" fontId="16" fillId="8" borderId="0" applyNumberFormat="0" applyBorder="0" applyAlignment="0" applyProtection="0"/>
    <xf numFmtId="0" fontId="42" fillId="21" borderId="9" applyNumberFormat="0" applyAlignment="0" applyProtection="0"/>
    <xf numFmtId="0" fontId="43" fillId="21" borderId="9" applyNumberFormat="0" applyAlignment="0" applyProtection="0"/>
    <xf numFmtId="0" fontId="14" fillId="8" borderId="0" applyNumberFormat="0" applyBorder="0" applyAlignment="0" applyProtection="0"/>
    <xf numFmtId="0" fontId="16" fillId="7" borderId="0" applyNumberFormat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4" fillId="7" borderId="0" applyNumberFormat="0" applyBorder="0" applyAlignment="0" applyProtection="0"/>
    <xf numFmtId="0" fontId="45" fillId="0" borderId="10" applyNumberFormat="0" applyFill="0" applyAlignment="0" applyProtection="0"/>
    <xf numFmtId="0" fontId="16" fillId="6" borderId="0" applyNumberFormat="0" applyBorder="0" applyAlignment="0" applyProtection="0"/>
    <xf numFmtId="0" fontId="14" fillId="6" borderId="0" applyNumberFormat="0" applyBorder="0" applyAlignment="0" applyProtection="0"/>
    <xf numFmtId="0" fontId="10" fillId="0" borderId="11" applyNumberFormat="0" applyFont="0" applyFill="0" applyAlignment="0" applyProtection="0"/>
    <xf numFmtId="0" fontId="16" fillId="5" borderId="0" applyNumberFormat="0" applyBorder="0" applyAlignment="0" applyProtection="0"/>
    <xf numFmtId="0" fontId="14" fillId="5" borderId="0" applyNumberFormat="0" applyBorder="0" applyAlignment="0" applyProtection="0"/>
    <xf numFmtId="0" fontId="46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6" fillId="4" borderId="0" applyNumberFormat="0" applyBorder="0" applyAlignment="0" applyProtection="0"/>
    <xf numFmtId="0" fontId="14" fillId="4" borderId="0" applyNumberFormat="0" applyBorder="0" applyAlignment="0" applyProtection="0"/>
    <xf numFmtId="0" fontId="16" fillId="3" borderId="0" applyNumberFormat="0" applyBorder="0" applyAlignment="0" applyProtection="0"/>
    <xf numFmtId="0" fontId="14" fillId="3" borderId="0" applyNumberFormat="0" applyBorder="0" applyAlignment="0" applyProtection="0"/>
    <xf numFmtId="168" fontId="13" fillId="0" borderId="0" applyFont="0" applyFill="0" applyBorder="0" applyAlignment="0" applyProtection="0"/>
    <xf numFmtId="0" fontId="2" fillId="0" borderId="0"/>
    <xf numFmtId="0" fontId="10" fillId="0" borderId="0"/>
    <xf numFmtId="0" fontId="14" fillId="24" borderId="8" applyNumberFormat="0" applyFont="0" applyAlignment="0" applyProtection="0"/>
    <xf numFmtId="0" fontId="8" fillId="24" borderId="8" applyNumberFormat="0" applyFont="0" applyAlignment="0" applyProtection="0"/>
    <xf numFmtId="0" fontId="42" fillId="21" borderId="9" applyNumberFormat="0" applyAlignment="0" applyProtection="0"/>
    <xf numFmtId="0" fontId="43" fillId="21" borderId="9" applyNumberFormat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10" applyNumberFormat="0" applyFill="0" applyAlignment="0" applyProtection="0"/>
    <xf numFmtId="0" fontId="10" fillId="0" borderId="11" applyNumberFormat="0" applyFont="0" applyFill="0" applyAlignment="0" applyProtection="0"/>
    <xf numFmtId="0" fontId="46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168" fontId="13" fillId="0" borderId="0" applyFont="0" applyFill="0" applyBorder="0" applyAlignment="0" applyProtection="0"/>
    <xf numFmtId="0" fontId="2" fillId="0" borderId="0"/>
    <xf numFmtId="0" fontId="10" fillId="0" borderId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51" fillId="0" borderId="0"/>
    <xf numFmtId="0" fontId="1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51" fillId="0" borderId="0"/>
    <xf numFmtId="0" fontId="2" fillId="0" borderId="0"/>
    <xf numFmtId="0" fontId="1" fillId="0" borderId="0"/>
    <xf numFmtId="0" fontId="5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51" fillId="0" borderId="0"/>
    <xf numFmtId="0" fontId="10" fillId="0" borderId="0"/>
    <xf numFmtId="0" fontId="52" fillId="0" borderId="0"/>
    <xf numFmtId="43" fontId="1" fillId="0" borderId="0" applyFont="0" applyFill="0" applyBorder="0" applyAlignment="0" applyProtection="0"/>
    <xf numFmtId="0" fontId="51" fillId="0" borderId="0"/>
    <xf numFmtId="0" fontId="2" fillId="0" borderId="0"/>
    <xf numFmtId="43" fontId="1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51" fillId="0" borderId="0"/>
    <xf numFmtId="0" fontId="2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2" fillId="0" borderId="0"/>
    <xf numFmtId="0" fontId="51" fillId="0" borderId="0"/>
    <xf numFmtId="0" fontId="1" fillId="0" borderId="0"/>
    <xf numFmtId="0" fontId="2" fillId="0" borderId="0"/>
    <xf numFmtId="0" fontId="51" fillId="0" borderId="0"/>
    <xf numFmtId="0" fontId="51" fillId="0" borderId="0"/>
    <xf numFmtId="0" fontId="2" fillId="0" borderId="0"/>
    <xf numFmtId="0" fontId="10" fillId="0" borderId="0"/>
    <xf numFmtId="0" fontId="1" fillId="0" borderId="0"/>
    <xf numFmtId="0" fontId="51" fillId="0" borderId="0"/>
    <xf numFmtId="0" fontId="2" fillId="0" borderId="0"/>
    <xf numFmtId="0" fontId="10" fillId="0" borderId="0"/>
    <xf numFmtId="0" fontId="51" fillId="0" borderId="0"/>
    <xf numFmtId="0" fontId="2" fillId="0" borderId="0"/>
    <xf numFmtId="0" fontId="51" fillId="0" borderId="0"/>
    <xf numFmtId="0" fontId="2" fillId="0" borderId="0"/>
    <xf numFmtId="0" fontId="51" fillId="0" borderId="0"/>
    <xf numFmtId="0" fontId="2" fillId="0" borderId="0"/>
    <xf numFmtId="0" fontId="51" fillId="0" borderId="0"/>
    <xf numFmtId="0" fontId="2" fillId="0" borderId="0"/>
    <xf numFmtId="0" fontId="51" fillId="0" borderId="0"/>
    <xf numFmtId="0" fontId="2" fillId="0" borderId="0"/>
    <xf numFmtId="0" fontId="1" fillId="0" borderId="0"/>
    <xf numFmtId="0" fontId="51" fillId="0" borderId="0"/>
    <xf numFmtId="0" fontId="2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2" fillId="0" borderId="0"/>
    <xf numFmtId="0" fontId="51" fillId="0" borderId="0"/>
    <xf numFmtId="0" fontId="2" fillId="0" borderId="0"/>
    <xf numFmtId="0" fontId="51" fillId="0" borderId="0"/>
    <xf numFmtId="0" fontId="51" fillId="0" borderId="0"/>
    <xf numFmtId="0" fontId="2" fillId="0" borderId="0"/>
    <xf numFmtId="0" fontId="10" fillId="0" borderId="0"/>
    <xf numFmtId="0" fontId="1" fillId="0" borderId="0"/>
    <xf numFmtId="0" fontId="51" fillId="0" borderId="0"/>
    <xf numFmtId="0" fontId="2" fillId="0" borderId="0"/>
    <xf numFmtId="0" fontId="10" fillId="0" borderId="0"/>
    <xf numFmtId="0" fontId="1" fillId="0" borderId="0"/>
    <xf numFmtId="0" fontId="51" fillId="0" borderId="0"/>
    <xf numFmtId="0" fontId="2" fillId="0" borderId="0"/>
    <xf numFmtId="0" fontId="10" fillId="0" borderId="0"/>
    <xf numFmtId="0" fontId="51" fillId="0" borderId="0"/>
    <xf numFmtId="0" fontId="2" fillId="0" borderId="0"/>
    <xf numFmtId="0" fontId="54" fillId="0" borderId="0"/>
    <xf numFmtId="9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2" fillId="0" borderId="0"/>
    <xf numFmtId="43" fontId="10" fillId="0" borderId="0"/>
    <xf numFmtId="0" fontId="1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54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13" fillId="0" borderId="0" applyFont="0" applyFill="0" applyBorder="0" applyAlignment="0" applyProtection="0"/>
    <xf numFmtId="0" fontId="8" fillId="0" borderId="0"/>
    <xf numFmtId="0" fontId="1" fillId="0" borderId="0"/>
    <xf numFmtId="43" fontId="8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/>
    <xf numFmtId="43" fontId="15" fillId="0" borderId="0" applyFont="0" applyFill="0" applyBorder="0" applyAlignment="0" applyProtection="0"/>
    <xf numFmtId="0" fontId="15" fillId="0" borderId="0"/>
    <xf numFmtId="0" fontId="10" fillId="0" borderId="0"/>
    <xf numFmtId="166" fontId="1" fillId="0" borderId="0" applyFont="0" applyFill="0" applyBorder="0" applyAlignment="0" applyProtection="0"/>
    <xf numFmtId="0" fontId="10" fillId="0" borderId="0"/>
    <xf numFmtId="0" fontId="22" fillId="21" borderId="54" applyNumberFormat="0" applyAlignment="0" applyProtection="0"/>
    <xf numFmtId="0" fontId="43" fillId="21" borderId="57" applyNumberFormat="0" applyAlignment="0" applyProtection="0"/>
    <xf numFmtId="0" fontId="42" fillId="21" borderId="57" applyNumberFormat="0" applyAlignment="0" applyProtection="0"/>
    <xf numFmtId="0" fontId="8" fillId="24" borderId="56" applyNumberFormat="0" applyFont="0" applyAlignment="0" applyProtection="0"/>
    <xf numFmtId="0" fontId="14" fillId="24" borderId="56" applyNumberFormat="0" applyFont="0" applyAlignment="0" applyProtection="0"/>
    <xf numFmtId="0" fontId="45" fillId="0" borderId="58" applyNumberFormat="0" applyFill="0" applyAlignment="0" applyProtection="0"/>
    <xf numFmtId="0" fontId="8" fillId="24" borderId="56" applyNumberFormat="0" applyFont="0" applyAlignment="0" applyProtection="0"/>
    <xf numFmtId="0" fontId="14" fillId="24" borderId="56" applyNumberFormat="0" applyFont="0" applyAlignment="0" applyProtection="0"/>
    <xf numFmtId="0" fontId="37" fillId="8" borderId="54" applyNumberFormat="0" applyAlignment="0" applyProtection="0"/>
    <xf numFmtId="0" fontId="36" fillId="8" borderId="54" applyNumberFormat="0" applyAlignment="0" applyProtection="0"/>
    <xf numFmtId="0" fontId="43" fillId="21" borderId="57" applyNumberFormat="0" applyAlignment="0" applyProtection="0"/>
    <xf numFmtId="0" fontId="42" fillId="21" borderId="57" applyNumberFormat="0" applyAlignment="0" applyProtection="0"/>
    <xf numFmtId="0" fontId="45" fillId="0" borderId="58" applyNumberFormat="0" applyFill="0" applyAlignment="0" applyProtection="0"/>
    <xf numFmtId="0" fontId="43" fillId="21" borderId="57" applyNumberFormat="0" applyAlignment="0" applyProtection="0"/>
    <xf numFmtId="0" fontId="42" fillId="21" borderId="57" applyNumberFormat="0" applyAlignment="0" applyProtection="0"/>
    <xf numFmtId="0" fontId="21" fillId="21" borderId="54" applyNumberFormat="0" applyAlignment="0" applyProtection="0"/>
    <xf numFmtId="0" fontId="34" fillId="0" borderId="55" applyNumberFormat="0" applyFill="0" applyAlignment="0" applyProtection="0"/>
    <xf numFmtId="0" fontId="35" fillId="0" borderId="55" applyNumberFormat="0" applyFill="0" applyAlignment="0" applyProtection="0"/>
    <xf numFmtId="0" fontId="34" fillId="0" borderId="55" applyNumberFormat="0" applyFill="0" applyAlignment="0" applyProtection="0"/>
    <xf numFmtId="0" fontId="37" fillId="8" borderId="54" applyNumberFormat="0" applyAlignment="0" applyProtection="0"/>
    <xf numFmtId="0" fontId="36" fillId="8" borderId="54" applyNumberFormat="0" applyAlignment="0" applyProtection="0"/>
    <xf numFmtId="0" fontId="21" fillId="21" borderId="50" applyNumberFormat="0" applyAlignment="0" applyProtection="0"/>
    <xf numFmtId="0" fontId="22" fillId="21" borderId="50" applyNumberFormat="0" applyAlignment="0" applyProtection="0"/>
    <xf numFmtId="0" fontId="22" fillId="21" borderId="50" applyNumberFormat="0" applyAlignment="0" applyProtection="0"/>
    <xf numFmtId="0" fontId="22" fillId="21" borderId="50" applyNumberFormat="0" applyAlignment="0" applyProtection="0"/>
    <xf numFmtId="0" fontId="22" fillId="21" borderId="50" applyNumberFormat="0" applyAlignment="0" applyProtection="0"/>
    <xf numFmtId="0" fontId="22" fillId="21" borderId="50" applyNumberFormat="0" applyAlignment="0" applyProtection="0"/>
    <xf numFmtId="0" fontId="22" fillId="21" borderId="50" applyNumberFormat="0" applyAlignment="0" applyProtection="0"/>
    <xf numFmtId="0" fontId="22" fillId="21" borderId="50" applyNumberFormat="0" applyAlignment="0" applyProtection="0"/>
    <xf numFmtId="0" fontId="22" fillId="21" borderId="50" applyNumberFormat="0" applyAlignment="0" applyProtection="0"/>
    <xf numFmtId="0" fontId="8" fillId="24" borderId="56" applyNumberFormat="0" applyFont="0" applyAlignment="0" applyProtection="0"/>
    <xf numFmtId="0" fontId="43" fillId="21" borderId="57" applyNumberFormat="0" applyAlignment="0" applyProtection="0"/>
    <xf numFmtId="0" fontId="43" fillId="21" borderId="57" applyNumberFormat="0" applyAlignment="0" applyProtection="0"/>
    <xf numFmtId="0" fontId="43" fillId="21" borderId="57" applyNumberFormat="0" applyAlignment="0" applyProtection="0"/>
    <xf numFmtId="0" fontId="43" fillId="21" borderId="57" applyNumberFormat="0" applyAlignment="0" applyProtection="0"/>
    <xf numFmtId="0" fontId="43" fillId="21" borderId="57" applyNumberFormat="0" applyAlignment="0" applyProtection="0"/>
    <xf numFmtId="0" fontId="43" fillId="21" borderId="57" applyNumberFormat="0" applyAlignment="0" applyProtection="0"/>
    <xf numFmtId="0" fontId="43" fillId="21" borderId="57" applyNumberFormat="0" applyAlignment="0" applyProtection="0"/>
    <xf numFmtId="0" fontId="43" fillId="21" borderId="57" applyNumberFormat="0" applyAlignment="0" applyProtection="0"/>
    <xf numFmtId="0" fontId="42" fillId="21" borderId="57" applyNumberFormat="0" applyAlignment="0" applyProtection="0"/>
    <xf numFmtId="0" fontId="8" fillId="24" borderId="56" applyNumberFormat="0" applyFont="0" applyAlignment="0" applyProtection="0"/>
    <xf numFmtId="0" fontId="37" fillId="8" borderId="54" applyNumberFormat="0" applyAlignment="0" applyProtection="0"/>
    <xf numFmtId="0" fontId="37" fillId="8" borderId="54" applyNumberFormat="0" applyAlignment="0" applyProtection="0"/>
    <xf numFmtId="0" fontId="37" fillId="8" borderId="54" applyNumberFormat="0" applyAlignment="0" applyProtection="0"/>
    <xf numFmtId="0" fontId="37" fillId="8" borderId="54" applyNumberFormat="0" applyAlignment="0" applyProtection="0"/>
    <xf numFmtId="0" fontId="35" fillId="0" borderId="55" applyNumberFormat="0" applyFill="0" applyAlignment="0" applyProtection="0"/>
    <xf numFmtId="0" fontId="35" fillId="0" borderId="55" applyNumberFormat="0" applyFill="0" applyAlignment="0" applyProtection="0"/>
    <xf numFmtId="0" fontId="35" fillId="0" borderId="55" applyNumberFormat="0" applyFill="0" applyAlignment="0" applyProtection="0"/>
    <xf numFmtId="0" fontId="35" fillId="0" borderId="55" applyNumberFormat="0" applyFill="0" applyAlignment="0" applyProtection="0"/>
    <xf numFmtId="0" fontId="35" fillId="0" borderId="55" applyNumberFormat="0" applyFill="0" applyAlignment="0" applyProtection="0"/>
    <xf numFmtId="0" fontId="35" fillId="0" borderId="55" applyNumberFormat="0" applyFill="0" applyAlignment="0" applyProtection="0"/>
    <xf numFmtId="0" fontId="35" fillId="0" borderId="55" applyNumberFormat="0" applyFill="0" applyAlignment="0" applyProtection="0"/>
    <xf numFmtId="0" fontId="36" fillId="8" borderId="50" applyNumberFormat="0" applyAlignment="0" applyProtection="0"/>
    <xf numFmtId="0" fontId="37" fillId="8" borderId="50" applyNumberFormat="0" applyAlignment="0" applyProtection="0"/>
    <xf numFmtId="0" fontId="37" fillId="8" borderId="50" applyNumberFormat="0" applyAlignment="0" applyProtection="0"/>
    <xf numFmtId="0" fontId="37" fillId="8" borderId="50" applyNumberFormat="0" applyAlignment="0" applyProtection="0"/>
    <xf numFmtId="0" fontId="37" fillId="8" borderId="50" applyNumberFormat="0" applyAlignment="0" applyProtection="0"/>
    <xf numFmtId="0" fontId="37" fillId="8" borderId="50" applyNumberFormat="0" applyAlignment="0" applyProtection="0"/>
    <xf numFmtId="0" fontId="37" fillId="8" borderId="50" applyNumberFormat="0" applyAlignment="0" applyProtection="0"/>
    <xf numFmtId="0" fontId="37" fillId="8" borderId="50" applyNumberFormat="0" applyAlignment="0" applyProtection="0"/>
    <xf numFmtId="0" fontId="37" fillId="8" borderId="50" applyNumberFormat="0" applyAlignment="0" applyProtection="0"/>
    <xf numFmtId="0" fontId="22" fillId="21" borderId="54" applyNumberFormat="0" applyAlignment="0" applyProtection="0"/>
    <xf numFmtId="0" fontId="22" fillId="21" borderId="54" applyNumberFormat="0" applyAlignment="0" applyProtection="0"/>
    <xf numFmtId="0" fontId="14" fillId="24" borderId="51" applyNumberFormat="0" applyFont="0" applyAlignment="0" applyProtection="0"/>
    <xf numFmtId="0" fontId="8" fillId="24" borderId="51" applyNumberFormat="0" applyFont="0" applyAlignment="0" applyProtection="0"/>
    <xf numFmtId="0" fontId="8" fillId="24" borderId="51" applyNumberFormat="0" applyFont="0" applyAlignment="0" applyProtection="0"/>
    <xf numFmtId="0" fontId="8" fillId="24" borderId="51" applyNumberFormat="0" applyFont="0" applyAlignment="0" applyProtection="0"/>
    <xf numFmtId="0" fontId="8" fillId="24" borderId="51" applyNumberFormat="0" applyFont="0" applyAlignment="0" applyProtection="0"/>
    <xf numFmtId="0" fontId="8" fillId="24" borderId="51" applyNumberFormat="0" applyFont="0" applyAlignment="0" applyProtection="0"/>
    <xf numFmtId="0" fontId="8" fillId="24" borderId="51" applyNumberFormat="0" applyFont="0" applyAlignment="0" applyProtection="0"/>
    <xf numFmtId="0" fontId="8" fillId="24" borderId="51" applyNumberFormat="0" applyFont="0" applyAlignment="0" applyProtection="0"/>
    <xf numFmtId="0" fontId="8" fillId="24" borderId="51" applyNumberFormat="0" applyFont="0" applyAlignment="0" applyProtection="0"/>
    <xf numFmtId="0" fontId="42" fillId="21" borderId="52" applyNumberFormat="0" applyAlignment="0" applyProtection="0"/>
    <xf numFmtId="0" fontId="43" fillId="21" borderId="52" applyNumberFormat="0" applyAlignment="0" applyProtection="0"/>
    <xf numFmtId="0" fontId="43" fillId="21" borderId="52" applyNumberFormat="0" applyAlignment="0" applyProtection="0"/>
    <xf numFmtId="0" fontId="43" fillId="21" borderId="52" applyNumberFormat="0" applyAlignment="0" applyProtection="0"/>
    <xf numFmtId="0" fontId="43" fillId="21" borderId="52" applyNumberFormat="0" applyAlignment="0" applyProtection="0"/>
    <xf numFmtId="0" fontId="43" fillId="21" borderId="52" applyNumberFormat="0" applyAlignment="0" applyProtection="0"/>
    <xf numFmtId="0" fontId="43" fillId="21" borderId="52" applyNumberFormat="0" applyAlignment="0" applyProtection="0"/>
    <xf numFmtId="0" fontId="43" fillId="21" borderId="52" applyNumberFormat="0" applyAlignment="0" applyProtection="0"/>
    <xf numFmtId="0" fontId="43" fillId="21" borderId="52" applyNumberFormat="0" applyAlignment="0" applyProtection="0"/>
    <xf numFmtId="0" fontId="45" fillId="0" borderId="53" applyNumberFormat="0" applyFill="0" applyAlignment="0" applyProtection="0"/>
    <xf numFmtId="0" fontId="21" fillId="21" borderId="54" applyNumberFormat="0" applyAlignment="0" applyProtection="0"/>
    <xf numFmtId="0" fontId="8" fillId="24" borderId="56" applyNumberFormat="0" applyFont="0" applyAlignment="0" applyProtection="0"/>
    <xf numFmtId="0" fontId="37" fillId="8" borderId="50" applyNumberFormat="0" applyAlignment="0" applyProtection="0"/>
    <xf numFmtId="0" fontId="36" fillId="8" borderId="50" applyNumberFormat="0" applyAlignment="0" applyProtection="0"/>
    <xf numFmtId="0" fontId="36" fillId="8" borderId="54" applyNumberFormat="0" applyAlignment="0" applyProtection="0"/>
    <xf numFmtId="0" fontId="34" fillId="0" borderId="55" applyNumberFormat="0" applyFill="0" applyAlignment="0" applyProtection="0"/>
    <xf numFmtId="0" fontId="21" fillId="21" borderId="54" applyNumberFormat="0" applyAlignment="0" applyProtection="0"/>
    <xf numFmtId="0" fontId="37" fillId="8" borderId="54" applyNumberFormat="0" applyAlignment="0" applyProtection="0"/>
    <xf numFmtId="0" fontId="34" fillId="0" borderId="55" applyNumberFormat="0" applyFill="0" applyAlignment="0" applyProtection="0"/>
    <xf numFmtId="0" fontId="37" fillId="8" borderId="54" applyNumberFormat="0" applyAlignment="0" applyProtection="0"/>
    <xf numFmtId="0" fontId="45" fillId="0" borderId="58" applyNumberFormat="0" applyFill="0" applyAlignment="0" applyProtection="0"/>
    <xf numFmtId="0" fontId="21" fillId="21" borderId="50" applyNumberFormat="0" applyAlignment="0" applyProtection="0"/>
    <xf numFmtId="0" fontId="22" fillId="21" borderId="50" applyNumberFormat="0" applyAlignment="0" applyProtection="0"/>
    <xf numFmtId="0" fontId="42" fillId="21" borderId="57" applyNumberFormat="0" applyAlignment="0" applyProtection="0"/>
    <xf numFmtId="0" fontId="8" fillId="24" borderId="56" applyNumberFormat="0" applyFont="0" applyAlignment="0" applyProtection="0"/>
    <xf numFmtId="0" fontId="45" fillId="0" borderId="58" applyNumberFormat="0" applyFill="0" applyAlignment="0" applyProtection="0"/>
    <xf numFmtId="0" fontId="34" fillId="0" borderId="55" applyNumberFormat="0" applyFill="0" applyAlignment="0" applyProtection="0"/>
    <xf numFmtId="0" fontId="8" fillId="24" borderId="56" applyNumberFormat="0" applyFont="0" applyAlignment="0" applyProtection="0"/>
    <xf numFmtId="0" fontId="8" fillId="24" borderId="56" applyNumberFormat="0" applyFont="0" applyAlignment="0" applyProtection="0"/>
    <xf numFmtId="0" fontId="22" fillId="21" borderId="50" applyNumberFormat="0" applyAlignment="0" applyProtection="0"/>
    <xf numFmtId="0" fontId="21" fillId="21" borderId="50" applyNumberFormat="0" applyAlignment="0" applyProtection="0"/>
    <xf numFmtId="0" fontId="37" fillId="8" borderId="54" applyNumberFormat="0" applyAlignment="0" applyProtection="0"/>
    <xf numFmtId="0" fontId="37" fillId="8" borderId="50" applyNumberFormat="0" applyAlignment="0" applyProtection="0"/>
    <xf numFmtId="0" fontId="35" fillId="0" borderId="55" applyNumberFormat="0" applyFill="0" applyAlignment="0" applyProtection="0"/>
    <xf numFmtId="0" fontId="36" fillId="8" borderId="50" applyNumberFormat="0" applyAlignment="0" applyProtection="0"/>
    <xf numFmtId="0" fontId="36" fillId="8" borderId="54" applyNumberFormat="0" applyAlignment="0" applyProtection="0"/>
    <xf numFmtId="0" fontId="35" fillId="0" borderId="55" applyNumberFormat="0" applyFill="0" applyAlignment="0" applyProtection="0"/>
    <xf numFmtId="0" fontId="22" fillId="21" borderId="54" applyNumberFormat="0" applyAlignment="0" applyProtection="0"/>
    <xf numFmtId="0" fontId="36" fillId="8" borderId="54" applyNumberFormat="0" applyAlignment="0" applyProtection="0"/>
    <xf numFmtId="0" fontId="22" fillId="21" borderId="54" applyNumberFormat="0" applyAlignment="0" applyProtection="0"/>
    <xf numFmtId="0" fontId="36" fillId="8" borderId="50" applyNumberFormat="0" applyAlignment="0" applyProtection="0"/>
    <xf numFmtId="0" fontId="37" fillId="8" borderId="50" applyNumberFormat="0" applyAlignment="0" applyProtection="0"/>
    <xf numFmtId="0" fontId="37" fillId="8" borderId="54" applyNumberFormat="0" applyAlignment="0" applyProtection="0"/>
    <xf numFmtId="0" fontId="37" fillId="8" borderId="54" applyNumberFormat="0" applyAlignment="0" applyProtection="0"/>
    <xf numFmtId="0" fontId="21" fillId="21" borderId="54" applyNumberFormat="0" applyAlignment="0" applyProtection="0"/>
    <xf numFmtId="0" fontId="14" fillId="24" borderId="56" applyNumberFormat="0" applyFont="0" applyAlignment="0" applyProtection="0"/>
    <xf numFmtId="0" fontId="45" fillId="0" borderId="58" applyNumberFormat="0" applyFill="0" applyAlignment="0" applyProtection="0"/>
    <xf numFmtId="0" fontId="22" fillId="21" borderId="54" applyNumberFormat="0" applyAlignment="0" applyProtection="0"/>
    <xf numFmtId="0" fontId="21" fillId="21" borderId="50" applyNumberFormat="0" applyAlignment="0" applyProtection="0"/>
    <xf numFmtId="0" fontId="22" fillId="21" borderId="50" applyNumberFormat="0" applyAlignment="0" applyProtection="0"/>
    <xf numFmtId="0" fontId="35" fillId="0" borderId="55" applyNumberFormat="0" applyFill="0" applyAlignment="0" applyProtection="0"/>
    <xf numFmtId="0" fontId="14" fillId="24" borderId="51" applyNumberFormat="0" applyFont="0" applyAlignment="0" applyProtection="0"/>
    <xf numFmtId="0" fontId="8" fillId="24" borderId="51" applyNumberFormat="0" applyFont="0" applyAlignment="0" applyProtection="0"/>
    <xf numFmtId="0" fontId="43" fillId="21" borderId="57" applyNumberFormat="0" applyAlignment="0" applyProtection="0"/>
    <xf numFmtId="0" fontId="42" fillId="21" borderId="52" applyNumberFormat="0" applyAlignment="0" applyProtection="0"/>
    <xf numFmtId="0" fontId="43" fillId="21" borderId="52" applyNumberFormat="0" applyAlignment="0" applyProtection="0"/>
    <xf numFmtId="0" fontId="8" fillId="24" borderId="56" applyNumberFormat="0" applyFont="0" applyAlignment="0" applyProtection="0"/>
    <xf numFmtId="0" fontId="45" fillId="0" borderId="53" applyNumberFormat="0" applyFill="0" applyAlignment="0" applyProtection="0"/>
    <xf numFmtId="0" fontId="8" fillId="24" borderId="56" applyNumberFormat="0" applyFont="0" applyAlignment="0" applyProtection="0"/>
    <xf numFmtId="0" fontId="14" fillId="24" borderId="51" applyNumberFormat="0" applyFont="0" applyAlignment="0" applyProtection="0"/>
    <xf numFmtId="0" fontId="8" fillId="24" borderId="51" applyNumberFormat="0" applyFont="0" applyAlignment="0" applyProtection="0"/>
    <xf numFmtId="0" fontId="42" fillId="21" borderId="52" applyNumberFormat="0" applyAlignment="0" applyProtection="0"/>
    <xf numFmtId="0" fontId="43" fillId="21" borderId="52" applyNumberFormat="0" applyAlignment="0" applyProtection="0"/>
    <xf numFmtId="0" fontId="45" fillId="0" borderId="53" applyNumberFormat="0" applyFill="0" applyAlignment="0" applyProtection="0"/>
    <xf numFmtId="0" fontId="22" fillId="21" borderId="50" applyNumberFormat="0" applyAlignment="0" applyProtection="0"/>
    <xf numFmtId="0" fontId="21" fillId="21" borderId="50" applyNumberFormat="0" applyAlignment="0" applyProtection="0"/>
    <xf numFmtId="0" fontId="37" fillId="8" borderId="54" applyNumberFormat="0" applyAlignment="0" applyProtection="0"/>
    <xf numFmtId="0" fontId="36" fillId="8" borderId="50" applyNumberFormat="0" applyAlignment="0" applyProtection="0"/>
    <xf numFmtId="0" fontId="37" fillId="8" borderId="50" applyNumberFormat="0" applyAlignment="0" applyProtection="0"/>
    <xf numFmtId="0" fontId="35" fillId="0" borderId="55" applyNumberFormat="0" applyFill="0" applyAlignment="0" applyProtection="0"/>
    <xf numFmtId="0" fontId="22" fillId="21" borderId="54" applyNumberFormat="0" applyAlignment="0" applyProtection="0"/>
    <xf numFmtId="0" fontId="14" fillId="24" borderId="56" applyNumberFormat="0" applyFont="0" applyAlignment="0" applyProtection="0"/>
    <xf numFmtId="0" fontId="14" fillId="24" borderId="51" applyNumberFormat="0" applyFont="0" applyAlignment="0" applyProtection="0"/>
    <xf numFmtId="0" fontId="8" fillId="24" borderId="51" applyNumberFormat="0" applyFont="0" applyAlignment="0" applyProtection="0"/>
    <xf numFmtId="0" fontId="42" fillId="21" borderId="52" applyNumberFormat="0" applyAlignment="0" applyProtection="0"/>
    <xf numFmtId="0" fontId="43" fillId="21" borderId="52" applyNumberFormat="0" applyAlignment="0" applyProtection="0"/>
    <xf numFmtId="0" fontId="45" fillId="0" borderId="53" applyNumberFormat="0" applyFill="0" applyAlignment="0" applyProtection="0"/>
    <xf numFmtId="0" fontId="14" fillId="24" borderId="51" applyNumberFormat="0" applyFont="0" applyAlignment="0" applyProtection="0"/>
    <xf numFmtId="0" fontId="8" fillId="24" borderId="51" applyNumberFormat="0" applyFont="0" applyAlignment="0" applyProtection="0"/>
    <xf numFmtId="0" fontId="42" fillId="21" borderId="52" applyNumberFormat="0" applyAlignment="0" applyProtection="0"/>
    <xf numFmtId="0" fontId="43" fillId="21" borderId="52" applyNumberFormat="0" applyAlignment="0" applyProtection="0"/>
    <xf numFmtId="0" fontId="45" fillId="0" borderId="53" applyNumberFormat="0" applyFill="0" applyAlignment="0" applyProtection="0"/>
    <xf numFmtId="0" fontId="8" fillId="24" borderId="56" applyNumberFormat="0" applyFont="0" applyAlignment="0" applyProtection="0"/>
    <xf numFmtId="0" fontId="21" fillId="21" borderId="54" applyNumberFormat="0" applyAlignment="0" applyProtection="0"/>
    <xf numFmtId="0" fontId="14" fillId="24" borderId="56" applyNumberFormat="0" applyFont="0" applyAlignment="0" applyProtection="0"/>
    <xf numFmtId="0" fontId="22" fillId="21" borderId="54" applyNumberFormat="0" applyAlignment="0" applyProtection="0"/>
    <xf numFmtId="0" fontId="22" fillId="21" borderId="54" applyNumberFormat="0" applyAlignment="0" applyProtection="0"/>
    <xf numFmtId="0" fontId="22" fillId="21" borderId="54" applyNumberFormat="0" applyAlignment="0" applyProtection="0"/>
    <xf numFmtId="0" fontId="22" fillId="21" borderId="54" applyNumberFormat="0" applyAlignment="0" applyProtection="0"/>
    <xf numFmtId="0" fontId="22" fillId="21" borderId="54" applyNumberFormat="0" applyAlignment="0" applyProtection="0"/>
    <xf numFmtId="0" fontId="8" fillId="24" borderId="56" applyNumberFormat="0" applyFont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9" fontId="8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  <xf numFmtId="0" fontId="21" fillId="21" borderId="72" applyNumberFormat="0" applyAlignment="0" applyProtection="0"/>
    <xf numFmtId="0" fontId="22" fillId="21" borderId="72" applyNumberFormat="0" applyAlignment="0" applyProtection="0"/>
    <xf numFmtId="0" fontId="22" fillId="21" borderId="72" applyNumberFormat="0" applyAlignment="0" applyProtection="0"/>
    <xf numFmtId="0" fontId="22" fillId="21" borderId="72" applyNumberFormat="0" applyAlignment="0" applyProtection="0"/>
    <xf numFmtId="0" fontId="22" fillId="21" borderId="72" applyNumberFormat="0" applyAlignment="0" applyProtection="0"/>
    <xf numFmtId="0" fontId="22" fillId="21" borderId="72" applyNumberFormat="0" applyAlignment="0" applyProtection="0"/>
    <xf numFmtId="0" fontId="22" fillId="21" borderId="72" applyNumberFormat="0" applyAlignment="0" applyProtection="0"/>
    <xf numFmtId="0" fontId="22" fillId="21" borderId="72" applyNumberFormat="0" applyAlignment="0" applyProtection="0"/>
    <xf numFmtId="0" fontId="22" fillId="21" borderId="72" applyNumberFormat="0" applyAlignment="0" applyProtection="0"/>
    <xf numFmtId="0" fontId="36" fillId="8" borderId="72" applyNumberFormat="0" applyAlignment="0" applyProtection="0"/>
    <xf numFmtId="0" fontId="37" fillId="8" borderId="72" applyNumberFormat="0" applyAlignment="0" applyProtection="0"/>
    <xf numFmtId="0" fontId="37" fillId="8" borderId="72" applyNumberFormat="0" applyAlignment="0" applyProtection="0"/>
    <xf numFmtId="0" fontId="37" fillId="8" borderId="72" applyNumberFormat="0" applyAlignment="0" applyProtection="0"/>
    <xf numFmtId="0" fontId="37" fillId="8" borderId="72" applyNumberFormat="0" applyAlignment="0" applyProtection="0"/>
    <xf numFmtId="0" fontId="37" fillId="8" borderId="72" applyNumberFormat="0" applyAlignment="0" applyProtection="0"/>
    <xf numFmtId="0" fontId="37" fillId="8" borderId="72" applyNumberFormat="0" applyAlignment="0" applyProtection="0"/>
    <xf numFmtId="0" fontId="37" fillId="8" borderId="72" applyNumberFormat="0" applyAlignment="0" applyProtection="0"/>
    <xf numFmtId="0" fontId="37" fillId="8" borderId="72" applyNumberFormat="0" applyAlignment="0" applyProtection="0"/>
    <xf numFmtId="0" fontId="14" fillId="24" borderId="73" applyNumberFormat="0" applyFont="0" applyAlignment="0" applyProtection="0"/>
    <xf numFmtId="0" fontId="8" fillId="24" borderId="73" applyNumberFormat="0" applyFont="0" applyAlignment="0" applyProtection="0"/>
    <xf numFmtId="0" fontId="8" fillId="24" borderId="73" applyNumberFormat="0" applyFont="0" applyAlignment="0" applyProtection="0"/>
    <xf numFmtId="0" fontId="8" fillId="24" borderId="73" applyNumberFormat="0" applyFont="0" applyAlignment="0" applyProtection="0"/>
    <xf numFmtId="0" fontId="8" fillId="24" borderId="73" applyNumberFormat="0" applyFont="0" applyAlignment="0" applyProtection="0"/>
    <xf numFmtId="0" fontId="8" fillId="24" borderId="73" applyNumberFormat="0" applyFont="0" applyAlignment="0" applyProtection="0"/>
    <xf numFmtId="0" fontId="8" fillId="24" borderId="73" applyNumberFormat="0" applyFont="0" applyAlignment="0" applyProtection="0"/>
    <xf numFmtId="0" fontId="8" fillId="24" borderId="73" applyNumberFormat="0" applyFont="0" applyAlignment="0" applyProtection="0"/>
    <xf numFmtId="0" fontId="8" fillId="24" borderId="73" applyNumberFormat="0" applyFont="0" applyAlignment="0" applyProtection="0"/>
    <xf numFmtId="0" fontId="42" fillId="21" borderId="74" applyNumberFormat="0" applyAlignment="0" applyProtection="0"/>
    <xf numFmtId="0" fontId="43" fillId="21" borderId="74" applyNumberFormat="0" applyAlignment="0" applyProtection="0"/>
    <xf numFmtId="0" fontId="43" fillId="21" borderId="74" applyNumberFormat="0" applyAlignment="0" applyProtection="0"/>
    <xf numFmtId="0" fontId="43" fillId="21" borderId="74" applyNumberFormat="0" applyAlignment="0" applyProtection="0"/>
    <xf numFmtId="0" fontId="43" fillId="21" borderId="74" applyNumberFormat="0" applyAlignment="0" applyProtection="0"/>
    <xf numFmtId="0" fontId="43" fillId="21" borderId="74" applyNumberFormat="0" applyAlignment="0" applyProtection="0"/>
    <xf numFmtId="0" fontId="43" fillId="21" borderId="74" applyNumberFormat="0" applyAlignment="0" applyProtection="0"/>
    <xf numFmtId="0" fontId="43" fillId="21" borderId="74" applyNumberFormat="0" applyAlignment="0" applyProtection="0"/>
    <xf numFmtId="0" fontId="43" fillId="21" borderId="74" applyNumberFormat="0" applyAlignment="0" applyProtection="0"/>
    <xf numFmtId="0" fontId="45" fillId="0" borderId="75" applyNumberFormat="0" applyFill="0" applyAlignment="0" applyProtection="0"/>
    <xf numFmtId="0" fontId="37" fillId="8" borderId="72" applyNumberFormat="0" applyAlignment="0" applyProtection="0"/>
    <xf numFmtId="0" fontId="36" fillId="8" borderId="72" applyNumberFormat="0" applyAlignment="0" applyProtection="0"/>
    <xf numFmtId="0" fontId="21" fillId="21" borderId="72" applyNumberFormat="0" applyAlignment="0" applyProtection="0"/>
    <xf numFmtId="0" fontId="22" fillId="21" borderId="72" applyNumberFormat="0" applyAlignment="0" applyProtection="0"/>
    <xf numFmtId="0" fontId="22" fillId="21" borderId="72" applyNumberFormat="0" applyAlignment="0" applyProtection="0"/>
    <xf numFmtId="0" fontId="21" fillId="21" borderId="72" applyNumberFormat="0" applyAlignment="0" applyProtection="0"/>
    <xf numFmtId="0" fontId="37" fillId="8" borderId="72" applyNumberFormat="0" applyAlignment="0" applyProtection="0"/>
    <xf numFmtId="0" fontId="36" fillId="8" borderId="72" applyNumberFormat="0" applyAlignment="0" applyProtection="0"/>
    <xf numFmtId="0" fontId="36" fillId="8" borderId="72" applyNumberFormat="0" applyAlignment="0" applyProtection="0"/>
    <xf numFmtId="0" fontId="37" fillId="8" borderId="72" applyNumberFormat="0" applyAlignment="0" applyProtection="0"/>
    <xf numFmtId="0" fontId="21" fillId="21" borderId="72" applyNumberFormat="0" applyAlignment="0" applyProtection="0"/>
    <xf numFmtId="0" fontId="22" fillId="21" borderId="72" applyNumberFormat="0" applyAlignment="0" applyProtection="0"/>
    <xf numFmtId="0" fontId="14" fillId="24" borderId="73" applyNumberFormat="0" applyFont="0" applyAlignment="0" applyProtection="0"/>
    <xf numFmtId="0" fontId="8" fillId="24" borderId="73" applyNumberFormat="0" applyFont="0" applyAlignment="0" applyProtection="0"/>
    <xf numFmtId="0" fontId="42" fillId="21" borderId="74" applyNumberFormat="0" applyAlignment="0" applyProtection="0"/>
    <xf numFmtId="0" fontId="43" fillId="21" borderId="74" applyNumberFormat="0" applyAlignment="0" applyProtection="0"/>
    <xf numFmtId="0" fontId="45" fillId="0" borderId="75" applyNumberFormat="0" applyFill="0" applyAlignment="0" applyProtection="0"/>
    <xf numFmtId="0" fontId="14" fillId="24" borderId="73" applyNumberFormat="0" applyFont="0" applyAlignment="0" applyProtection="0"/>
    <xf numFmtId="0" fontId="8" fillId="24" borderId="73" applyNumberFormat="0" applyFont="0" applyAlignment="0" applyProtection="0"/>
    <xf numFmtId="0" fontId="42" fillId="21" borderId="74" applyNumberFormat="0" applyAlignment="0" applyProtection="0"/>
    <xf numFmtId="0" fontId="43" fillId="21" borderId="74" applyNumberFormat="0" applyAlignment="0" applyProtection="0"/>
    <xf numFmtId="0" fontId="45" fillId="0" borderId="75" applyNumberFormat="0" applyFill="0" applyAlignment="0" applyProtection="0"/>
    <xf numFmtId="0" fontId="22" fillId="21" borderId="72" applyNumberFormat="0" applyAlignment="0" applyProtection="0"/>
    <xf numFmtId="0" fontId="21" fillId="21" borderId="72" applyNumberFormat="0" applyAlignment="0" applyProtection="0"/>
    <xf numFmtId="0" fontId="36" fillId="8" borderId="72" applyNumberFormat="0" applyAlignment="0" applyProtection="0"/>
    <xf numFmtId="0" fontId="37" fillId="8" borderId="72" applyNumberFormat="0" applyAlignment="0" applyProtection="0"/>
    <xf numFmtId="0" fontId="14" fillId="24" borderId="73" applyNumberFormat="0" applyFont="0" applyAlignment="0" applyProtection="0"/>
    <xf numFmtId="0" fontId="8" fillId="24" borderId="73" applyNumberFormat="0" applyFont="0" applyAlignment="0" applyProtection="0"/>
    <xf numFmtId="0" fontId="42" fillId="21" borderId="74" applyNumberFormat="0" applyAlignment="0" applyProtection="0"/>
    <xf numFmtId="0" fontId="43" fillId="21" borderId="74" applyNumberFormat="0" applyAlignment="0" applyProtection="0"/>
    <xf numFmtId="0" fontId="45" fillId="0" borderId="75" applyNumberFormat="0" applyFill="0" applyAlignment="0" applyProtection="0"/>
    <xf numFmtId="0" fontId="14" fillId="24" borderId="73" applyNumberFormat="0" applyFont="0" applyAlignment="0" applyProtection="0"/>
    <xf numFmtId="0" fontId="8" fillId="24" borderId="73" applyNumberFormat="0" applyFont="0" applyAlignment="0" applyProtection="0"/>
    <xf numFmtId="0" fontId="42" fillId="21" borderId="74" applyNumberFormat="0" applyAlignment="0" applyProtection="0"/>
    <xf numFmtId="0" fontId="43" fillId="21" borderId="74" applyNumberFormat="0" applyAlignment="0" applyProtection="0"/>
    <xf numFmtId="0" fontId="45" fillId="0" borderId="75" applyNumberFormat="0" applyFill="0" applyAlignment="0" applyProtection="0"/>
    <xf numFmtId="0" fontId="22" fillId="21" borderId="76" applyNumberFormat="0" applyAlignment="0" applyProtection="0"/>
    <xf numFmtId="0" fontId="43" fillId="21" borderId="78" applyNumberFormat="0" applyAlignment="0" applyProtection="0"/>
    <xf numFmtId="0" fontId="42" fillId="21" borderId="78" applyNumberFormat="0" applyAlignment="0" applyProtection="0"/>
    <xf numFmtId="0" fontId="8" fillId="24" borderId="77" applyNumberFormat="0" applyFont="0" applyAlignment="0" applyProtection="0"/>
    <xf numFmtId="0" fontId="14" fillId="24" borderId="77" applyNumberFormat="0" applyFont="0" applyAlignment="0" applyProtection="0"/>
    <xf numFmtId="0" fontId="45" fillId="0" borderId="79" applyNumberFormat="0" applyFill="0" applyAlignment="0" applyProtection="0"/>
    <xf numFmtId="0" fontId="8" fillId="24" borderId="77" applyNumberFormat="0" applyFont="0" applyAlignment="0" applyProtection="0"/>
    <xf numFmtId="0" fontId="14" fillId="24" borderId="77" applyNumberFormat="0" applyFont="0" applyAlignment="0" applyProtection="0"/>
    <xf numFmtId="0" fontId="37" fillId="8" borderId="76" applyNumberFormat="0" applyAlignment="0" applyProtection="0"/>
    <xf numFmtId="0" fontId="36" fillId="8" borderId="76" applyNumberFormat="0" applyAlignment="0" applyProtection="0"/>
    <xf numFmtId="0" fontId="43" fillId="21" borderId="78" applyNumberFormat="0" applyAlignment="0" applyProtection="0"/>
    <xf numFmtId="0" fontId="42" fillId="21" borderId="78" applyNumberFormat="0" applyAlignment="0" applyProtection="0"/>
    <xf numFmtId="0" fontId="45" fillId="0" borderId="79" applyNumberFormat="0" applyFill="0" applyAlignment="0" applyProtection="0"/>
    <xf numFmtId="0" fontId="43" fillId="21" borderId="78" applyNumberFormat="0" applyAlignment="0" applyProtection="0"/>
    <xf numFmtId="0" fontId="42" fillId="21" borderId="78" applyNumberFormat="0" applyAlignment="0" applyProtection="0"/>
    <xf numFmtId="0" fontId="21" fillId="21" borderId="76" applyNumberFormat="0" applyAlignment="0" applyProtection="0"/>
    <xf numFmtId="0" fontId="34" fillId="0" borderId="80" applyNumberFormat="0" applyFill="0" applyAlignment="0" applyProtection="0"/>
    <xf numFmtId="0" fontId="35" fillId="0" borderId="80" applyNumberFormat="0" applyFill="0" applyAlignment="0" applyProtection="0"/>
    <xf numFmtId="0" fontId="34" fillId="0" borderId="80" applyNumberFormat="0" applyFill="0" applyAlignment="0" applyProtection="0"/>
    <xf numFmtId="0" fontId="37" fillId="8" borderId="76" applyNumberFormat="0" applyAlignment="0" applyProtection="0"/>
    <xf numFmtId="0" fontId="36" fillId="8" borderId="76" applyNumberFormat="0" applyAlignment="0" applyProtection="0"/>
    <xf numFmtId="0" fontId="21" fillId="21" borderId="76" applyNumberFormat="0" applyAlignment="0" applyProtection="0"/>
    <xf numFmtId="0" fontId="22" fillId="21" borderId="76" applyNumberFormat="0" applyAlignment="0" applyProtection="0"/>
    <xf numFmtId="0" fontId="22" fillId="21" borderId="76" applyNumberFormat="0" applyAlignment="0" applyProtection="0"/>
    <xf numFmtId="0" fontId="22" fillId="21" borderId="76" applyNumberFormat="0" applyAlignment="0" applyProtection="0"/>
    <xf numFmtId="0" fontId="22" fillId="21" borderId="76" applyNumberFormat="0" applyAlignment="0" applyProtection="0"/>
    <xf numFmtId="0" fontId="22" fillId="21" borderId="76" applyNumberFormat="0" applyAlignment="0" applyProtection="0"/>
    <xf numFmtId="0" fontId="22" fillId="21" borderId="76" applyNumberFormat="0" applyAlignment="0" applyProtection="0"/>
    <xf numFmtId="0" fontId="22" fillId="21" borderId="76" applyNumberFormat="0" applyAlignment="0" applyProtection="0"/>
    <xf numFmtId="0" fontId="22" fillId="21" borderId="76" applyNumberFormat="0" applyAlignment="0" applyProtection="0"/>
    <xf numFmtId="0" fontId="8" fillId="24" borderId="77" applyNumberFormat="0" applyFont="0" applyAlignment="0" applyProtection="0"/>
    <xf numFmtId="0" fontId="43" fillId="21" borderId="78" applyNumberFormat="0" applyAlignment="0" applyProtection="0"/>
    <xf numFmtId="0" fontId="43" fillId="21" borderId="78" applyNumberFormat="0" applyAlignment="0" applyProtection="0"/>
    <xf numFmtId="0" fontId="43" fillId="21" borderId="78" applyNumberFormat="0" applyAlignment="0" applyProtection="0"/>
    <xf numFmtId="0" fontId="43" fillId="21" borderId="78" applyNumberFormat="0" applyAlignment="0" applyProtection="0"/>
    <xf numFmtId="0" fontId="43" fillId="21" borderId="78" applyNumberFormat="0" applyAlignment="0" applyProtection="0"/>
    <xf numFmtId="0" fontId="43" fillId="21" borderId="78" applyNumberFormat="0" applyAlignment="0" applyProtection="0"/>
    <xf numFmtId="0" fontId="43" fillId="21" borderId="78" applyNumberFormat="0" applyAlignment="0" applyProtection="0"/>
    <xf numFmtId="0" fontId="43" fillId="21" borderId="78" applyNumberFormat="0" applyAlignment="0" applyProtection="0"/>
    <xf numFmtId="0" fontId="42" fillId="21" borderId="78" applyNumberFormat="0" applyAlignment="0" applyProtection="0"/>
    <xf numFmtId="0" fontId="8" fillId="24" borderId="77" applyNumberFormat="0" applyFont="0" applyAlignment="0" applyProtection="0"/>
    <xf numFmtId="0" fontId="37" fillId="8" borderId="76" applyNumberFormat="0" applyAlignment="0" applyProtection="0"/>
    <xf numFmtId="0" fontId="37" fillId="8" borderId="76" applyNumberFormat="0" applyAlignment="0" applyProtection="0"/>
    <xf numFmtId="0" fontId="37" fillId="8" borderId="76" applyNumberFormat="0" applyAlignment="0" applyProtection="0"/>
    <xf numFmtId="0" fontId="37" fillId="8" borderId="76" applyNumberFormat="0" applyAlignment="0" applyProtection="0"/>
    <xf numFmtId="0" fontId="35" fillId="0" borderId="80" applyNumberFormat="0" applyFill="0" applyAlignment="0" applyProtection="0"/>
    <xf numFmtId="0" fontId="35" fillId="0" borderId="80" applyNumberFormat="0" applyFill="0" applyAlignment="0" applyProtection="0"/>
    <xf numFmtId="0" fontId="35" fillId="0" borderId="80" applyNumberFormat="0" applyFill="0" applyAlignment="0" applyProtection="0"/>
    <xf numFmtId="0" fontId="35" fillId="0" borderId="80" applyNumberFormat="0" applyFill="0" applyAlignment="0" applyProtection="0"/>
    <xf numFmtId="0" fontId="35" fillId="0" borderId="80" applyNumberFormat="0" applyFill="0" applyAlignment="0" applyProtection="0"/>
    <xf numFmtId="0" fontId="35" fillId="0" borderId="80" applyNumberFormat="0" applyFill="0" applyAlignment="0" applyProtection="0"/>
    <xf numFmtId="0" fontId="35" fillId="0" borderId="80" applyNumberFormat="0" applyFill="0" applyAlignment="0" applyProtection="0"/>
    <xf numFmtId="0" fontId="36" fillId="8" borderId="76" applyNumberFormat="0" applyAlignment="0" applyProtection="0"/>
    <xf numFmtId="0" fontId="37" fillId="8" borderId="76" applyNumberFormat="0" applyAlignment="0" applyProtection="0"/>
    <xf numFmtId="0" fontId="37" fillId="8" borderId="76" applyNumberFormat="0" applyAlignment="0" applyProtection="0"/>
    <xf numFmtId="0" fontId="37" fillId="8" borderId="76" applyNumberFormat="0" applyAlignment="0" applyProtection="0"/>
    <xf numFmtId="0" fontId="37" fillId="8" borderId="76" applyNumberFormat="0" applyAlignment="0" applyProtection="0"/>
    <xf numFmtId="0" fontId="37" fillId="8" borderId="76" applyNumberFormat="0" applyAlignment="0" applyProtection="0"/>
    <xf numFmtId="0" fontId="37" fillId="8" borderId="76" applyNumberFormat="0" applyAlignment="0" applyProtection="0"/>
    <xf numFmtId="0" fontId="37" fillId="8" borderId="76" applyNumberFormat="0" applyAlignment="0" applyProtection="0"/>
    <xf numFmtId="0" fontId="37" fillId="8" borderId="76" applyNumberFormat="0" applyAlignment="0" applyProtection="0"/>
    <xf numFmtId="0" fontId="22" fillId="21" borderId="76" applyNumberFormat="0" applyAlignment="0" applyProtection="0"/>
    <xf numFmtId="0" fontId="22" fillId="21" borderId="76" applyNumberFormat="0" applyAlignment="0" applyProtection="0"/>
    <xf numFmtId="0" fontId="14" fillId="24" borderId="77" applyNumberFormat="0" applyFont="0" applyAlignment="0" applyProtection="0"/>
    <xf numFmtId="0" fontId="8" fillId="24" borderId="77" applyNumberFormat="0" applyFont="0" applyAlignment="0" applyProtection="0"/>
    <xf numFmtId="0" fontId="8" fillId="24" borderId="77" applyNumberFormat="0" applyFont="0" applyAlignment="0" applyProtection="0"/>
    <xf numFmtId="0" fontId="8" fillId="24" borderId="77" applyNumberFormat="0" applyFont="0" applyAlignment="0" applyProtection="0"/>
    <xf numFmtId="0" fontId="8" fillId="24" borderId="77" applyNumberFormat="0" applyFont="0" applyAlignment="0" applyProtection="0"/>
    <xf numFmtId="0" fontId="8" fillId="24" borderId="77" applyNumberFormat="0" applyFont="0" applyAlignment="0" applyProtection="0"/>
    <xf numFmtId="0" fontId="8" fillId="24" borderId="77" applyNumberFormat="0" applyFont="0" applyAlignment="0" applyProtection="0"/>
    <xf numFmtId="0" fontId="8" fillId="24" borderId="77" applyNumberFormat="0" applyFont="0" applyAlignment="0" applyProtection="0"/>
    <xf numFmtId="0" fontId="8" fillId="24" borderId="77" applyNumberFormat="0" applyFont="0" applyAlignment="0" applyProtection="0"/>
    <xf numFmtId="0" fontId="42" fillId="21" borderId="78" applyNumberFormat="0" applyAlignment="0" applyProtection="0"/>
    <xf numFmtId="0" fontId="43" fillId="21" borderId="78" applyNumberFormat="0" applyAlignment="0" applyProtection="0"/>
    <xf numFmtId="0" fontId="43" fillId="21" borderId="78" applyNumberFormat="0" applyAlignment="0" applyProtection="0"/>
    <xf numFmtId="0" fontId="43" fillId="21" borderId="78" applyNumberFormat="0" applyAlignment="0" applyProtection="0"/>
    <xf numFmtId="0" fontId="43" fillId="21" borderId="78" applyNumberFormat="0" applyAlignment="0" applyProtection="0"/>
    <xf numFmtId="0" fontId="43" fillId="21" borderId="78" applyNumberFormat="0" applyAlignment="0" applyProtection="0"/>
    <xf numFmtId="0" fontId="43" fillId="21" borderId="78" applyNumberFormat="0" applyAlignment="0" applyProtection="0"/>
    <xf numFmtId="0" fontId="43" fillId="21" borderId="78" applyNumberFormat="0" applyAlignment="0" applyProtection="0"/>
    <xf numFmtId="0" fontId="43" fillId="21" borderId="78" applyNumberFormat="0" applyAlignment="0" applyProtection="0"/>
    <xf numFmtId="0" fontId="45" fillId="0" borderId="79" applyNumberFormat="0" applyFill="0" applyAlignment="0" applyProtection="0"/>
    <xf numFmtId="0" fontId="21" fillId="21" borderId="76" applyNumberFormat="0" applyAlignment="0" applyProtection="0"/>
    <xf numFmtId="0" fontId="8" fillId="24" borderId="77" applyNumberFormat="0" applyFont="0" applyAlignment="0" applyProtection="0"/>
    <xf numFmtId="0" fontId="37" fillId="8" borderId="76" applyNumberFormat="0" applyAlignment="0" applyProtection="0"/>
    <xf numFmtId="0" fontId="36" fillId="8" borderId="76" applyNumberFormat="0" applyAlignment="0" applyProtection="0"/>
    <xf numFmtId="0" fontId="36" fillId="8" borderId="76" applyNumberFormat="0" applyAlignment="0" applyProtection="0"/>
    <xf numFmtId="0" fontId="34" fillId="0" borderId="80" applyNumberFormat="0" applyFill="0" applyAlignment="0" applyProtection="0"/>
    <xf numFmtId="0" fontId="21" fillId="21" borderId="76" applyNumberFormat="0" applyAlignment="0" applyProtection="0"/>
    <xf numFmtId="0" fontId="37" fillId="8" borderId="76" applyNumberFormat="0" applyAlignment="0" applyProtection="0"/>
    <xf numFmtId="0" fontId="34" fillId="0" borderId="80" applyNumberFormat="0" applyFill="0" applyAlignment="0" applyProtection="0"/>
    <xf numFmtId="0" fontId="37" fillId="8" borderId="76" applyNumberFormat="0" applyAlignment="0" applyProtection="0"/>
    <xf numFmtId="0" fontId="45" fillId="0" borderId="79" applyNumberFormat="0" applyFill="0" applyAlignment="0" applyProtection="0"/>
    <xf numFmtId="0" fontId="21" fillId="21" borderId="76" applyNumberFormat="0" applyAlignment="0" applyProtection="0"/>
    <xf numFmtId="0" fontId="22" fillId="21" borderId="76" applyNumberFormat="0" applyAlignment="0" applyProtection="0"/>
    <xf numFmtId="0" fontId="42" fillId="21" borderId="78" applyNumberFormat="0" applyAlignment="0" applyProtection="0"/>
    <xf numFmtId="0" fontId="8" fillId="24" borderId="77" applyNumberFormat="0" applyFont="0" applyAlignment="0" applyProtection="0"/>
    <xf numFmtId="0" fontId="45" fillId="0" borderId="79" applyNumberFormat="0" applyFill="0" applyAlignment="0" applyProtection="0"/>
    <xf numFmtId="0" fontId="34" fillId="0" borderId="80" applyNumberFormat="0" applyFill="0" applyAlignment="0" applyProtection="0"/>
    <xf numFmtId="0" fontId="8" fillId="24" borderId="77" applyNumberFormat="0" applyFont="0" applyAlignment="0" applyProtection="0"/>
    <xf numFmtId="0" fontId="8" fillId="24" borderId="77" applyNumberFormat="0" applyFont="0" applyAlignment="0" applyProtection="0"/>
    <xf numFmtId="0" fontId="22" fillId="21" borderId="76" applyNumberFormat="0" applyAlignment="0" applyProtection="0"/>
    <xf numFmtId="0" fontId="21" fillId="21" borderId="76" applyNumberFormat="0" applyAlignment="0" applyProtection="0"/>
    <xf numFmtId="0" fontId="37" fillId="8" borderId="76" applyNumberFormat="0" applyAlignment="0" applyProtection="0"/>
    <xf numFmtId="0" fontId="37" fillId="8" borderId="76" applyNumberFormat="0" applyAlignment="0" applyProtection="0"/>
    <xf numFmtId="0" fontId="35" fillId="0" borderId="80" applyNumberFormat="0" applyFill="0" applyAlignment="0" applyProtection="0"/>
    <xf numFmtId="0" fontId="36" fillId="8" borderId="76" applyNumberFormat="0" applyAlignment="0" applyProtection="0"/>
    <xf numFmtId="0" fontId="36" fillId="8" borderId="76" applyNumberFormat="0" applyAlignment="0" applyProtection="0"/>
    <xf numFmtId="0" fontId="35" fillId="0" borderId="80" applyNumberFormat="0" applyFill="0" applyAlignment="0" applyProtection="0"/>
    <xf numFmtId="0" fontId="22" fillId="21" borderId="76" applyNumberFormat="0" applyAlignment="0" applyProtection="0"/>
    <xf numFmtId="0" fontId="36" fillId="8" borderId="76" applyNumberFormat="0" applyAlignment="0" applyProtection="0"/>
    <xf numFmtId="0" fontId="22" fillId="21" borderId="76" applyNumberFormat="0" applyAlignment="0" applyProtection="0"/>
    <xf numFmtId="0" fontId="36" fillId="8" borderId="76" applyNumberFormat="0" applyAlignment="0" applyProtection="0"/>
    <xf numFmtId="0" fontId="37" fillId="8" borderId="76" applyNumberFormat="0" applyAlignment="0" applyProtection="0"/>
    <xf numFmtId="0" fontId="37" fillId="8" borderId="76" applyNumberFormat="0" applyAlignment="0" applyProtection="0"/>
    <xf numFmtId="0" fontId="37" fillId="8" borderId="76" applyNumberFormat="0" applyAlignment="0" applyProtection="0"/>
    <xf numFmtId="0" fontId="21" fillId="21" borderId="76" applyNumberFormat="0" applyAlignment="0" applyProtection="0"/>
    <xf numFmtId="0" fontId="14" fillId="24" borderId="77" applyNumberFormat="0" applyFont="0" applyAlignment="0" applyProtection="0"/>
    <xf numFmtId="0" fontId="45" fillId="0" borderId="79" applyNumberFormat="0" applyFill="0" applyAlignment="0" applyProtection="0"/>
    <xf numFmtId="0" fontId="22" fillId="21" borderId="76" applyNumberFormat="0" applyAlignment="0" applyProtection="0"/>
    <xf numFmtId="0" fontId="21" fillId="21" borderId="76" applyNumberFormat="0" applyAlignment="0" applyProtection="0"/>
    <xf numFmtId="0" fontId="22" fillId="21" borderId="76" applyNumberFormat="0" applyAlignment="0" applyProtection="0"/>
    <xf numFmtId="0" fontId="35" fillId="0" borderId="80" applyNumberFormat="0" applyFill="0" applyAlignment="0" applyProtection="0"/>
    <xf numFmtId="0" fontId="14" fillId="24" borderId="77" applyNumberFormat="0" applyFont="0" applyAlignment="0" applyProtection="0"/>
    <xf numFmtId="0" fontId="8" fillId="24" borderId="77" applyNumberFormat="0" applyFont="0" applyAlignment="0" applyProtection="0"/>
    <xf numFmtId="0" fontId="43" fillId="21" borderId="78" applyNumberFormat="0" applyAlignment="0" applyProtection="0"/>
    <xf numFmtId="0" fontId="42" fillId="21" borderId="78" applyNumberFormat="0" applyAlignment="0" applyProtection="0"/>
    <xf numFmtId="0" fontId="43" fillId="21" borderId="78" applyNumberFormat="0" applyAlignment="0" applyProtection="0"/>
    <xf numFmtId="0" fontId="8" fillId="24" borderId="77" applyNumberFormat="0" applyFont="0" applyAlignment="0" applyProtection="0"/>
    <xf numFmtId="0" fontId="45" fillId="0" borderId="79" applyNumberFormat="0" applyFill="0" applyAlignment="0" applyProtection="0"/>
    <xf numFmtId="0" fontId="8" fillId="24" borderId="77" applyNumberFormat="0" applyFont="0" applyAlignment="0" applyProtection="0"/>
    <xf numFmtId="0" fontId="14" fillId="24" borderId="77" applyNumberFormat="0" applyFont="0" applyAlignment="0" applyProtection="0"/>
    <xf numFmtId="0" fontId="8" fillId="24" borderId="77" applyNumberFormat="0" applyFont="0" applyAlignment="0" applyProtection="0"/>
    <xf numFmtId="0" fontId="42" fillId="21" borderId="78" applyNumberFormat="0" applyAlignment="0" applyProtection="0"/>
    <xf numFmtId="0" fontId="43" fillId="21" borderId="78" applyNumberFormat="0" applyAlignment="0" applyProtection="0"/>
    <xf numFmtId="0" fontId="45" fillId="0" borderId="79" applyNumberFormat="0" applyFill="0" applyAlignment="0" applyProtection="0"/>
    <xf numFmtId="0" fontId="22" fillId="21" borderId="76" applyNumberFormat="0" applyAlignment="0" applyProtection="0"/>
    <xf numFmtId="0" fontId="21" fillId="21" borderId="76" applyNumberFormat="0" applyAlignment="0" applyProtection="0"/>
    <xf numFmtId="0" fontId="37" fillId="8" borderId="76" applyNumberFormat="0" applyAlignment="0" applyProtection="0"/>
    <xf numFmtId="0" fontId="36" fillId="8" borderId="76" applyNumberFormat="0" applyAlignment="0" applyProtection="0"/>
    <xf numFmtId="0" fontId="37" fillId="8" borderId="76" applyNumberFormat="0" applyAlignment="0" applyProtection="0"/>
    <xf numFmtId="0" fontId="35" fillId="0" borderId="80" applyNumberFormat="0" applyFill="0" applyAlignment="0" applyProtection="0"/>
    <xf numFmtId="0" fontId="22" fillId="21" borderId="76" applyNumberFormat="0" applyAlignment="0" applyProtection="0"/>
    <xf numFmtId="0" fontId="14" fillId="24" borderId="77" applyNumberFormat="0" applyFont="0" applyAlignment="0" applyProtection="0"/>
    <xf numFmtId="0" fontId="14" fillId="24" borderId="77" applyNumberFormat="0" applyFont="0" applyAlignment="0" applyProtection="0"/>
    <xf numFmtId="0" fontId="8" fillId="24" borderId="77" applyNumberFormat="0" applyFont="0" applyAlignment="0" applyProtection="0"/>
    <xf numFmtId="0" fontId="42" fillId="21" borderId="78" applyNumberFormat="0" applyAlignment="0" applyProtection="0"/>
    <xf numFmtId="0" fontId="43" fillId="21" borderId="78" applyNumberFormat="0" applyAlignment="0" applyProtection="0"/>
    <xf numFmtId="0" fontId="45" fillId="0" borderId="79" applyNumberFormat="0" applyFill="0" applyAlignment="0" applyProtection="0"/>
    <xf numFmtId="0" fontId="14" fillId="24" borderId="77" applyNumberFormat="0" applyFont="0" applyAlignment="0" applyProtection="0"/>
    <xf numFmtId="0" fontId="8" fillId="24" borderId="77" applyNumberFormat="0" applyFont="0" applyAlignment="0" applyProtection="0"/>
    <xf numFmtId="0" fontId="42" fillId="21" borderId="78" applyNumberFormat="0" applyAlignment="0" applyProtection="0"/>
    <xf numFmtId="0" fontId="43" fillId="21" borderId="78" applyNumberFormat="0" applyAlignment="0" applyProtection="0"/>
    <xf numFmtId="0" fontId="45" fillId="0" borderId="79" applyNumberFormat="0" applyFill="0" applyAlignment="0" applyProtection="0"/>
    <xf numFmtId="0" fontId="8" fillId="24" borderId="77" applyNumberFormat="0" applyFont="0" applyAlignment="0" applyProtection="0"/>
    <xf numFmtId="0" fontId="21" fillId="21" borderId="76" applyNumberFormat="0" applyAlignment="0" applyProtection="0"/>
    <xf numFmtId="0" fontId="14" fillId="24" borderId="77" applyNumberFormat="0" applyFont="0" applyAlignment="0" applyProtection="0"/>
    <xf numFmtId="0" fontId="22" fillId="21" borderId="76" applyNumberFormat="0" applyAlignment="0" applyProtection="0"/>
    <xf numFmtId="0" fontId="22" fillId="21" borderId="76" applyNumberFormat="0" applyAlignment="0" applyProtection="0"/>
    <xf numFmtId="0" fontId="22" fillId="21" borderId="76" applyNumberFormat="0" applyAlignment="0" applyProtection="0"/>
    <xf numFmtId="0" fontId="22" fillId="21" borderId="76" applyNumberFormat="0" applyAlignment="0" applyProtection="0"/>
    <xf numFmtId="0" fontId="22" fillId="21" borderId="76" applyNumberFormat="0" applyAlignment="0" applyProtection="0"/>
    <xf numFmtId="0" fontId="8" fillId="24" borderId="77" applyNumberFormat="0" applyFont="0" applyAlignment="0" applyProtection="0"/>
  </cellStyleXfs>
  <cellXfs count="365">
    <xf numFmtId="0" fontId="0" fillId="0" borderId="0" xfId="0"/>
    <xf numFmtId="0" fontId="53" fillId="0" borderId="0" xfId="0" applyFont="1" applyFill="1" applyAlignment="1"/>
    <xf numFmtId="0" fontId="11" fillId="0" borderId="0" xfId="0" applyFont="1" applyFill="1" applyAlignment="1">
      <alignment horizontal="center"/>
    </xf>
    <xf numFmtId="169" fontId="4" fillId="0" borderId="0" xfId="1" applyNumberFormat="1" applyFont="1" applyFill="1"/>
    <xf numFmtId="0" fontId="11" fillId="0" borderId="14" xfId="0" applyFont="1" applyFill="1" applyBorder="1"/>
    <xf numFmtId="0" fontId="11" fillId="0" borderId="15" xfId="0" applyFont="1" applyFill="1" applyBorder="1"/>
    <xf numFmtId="0" fontId="11" fillId="0" borderId="0" xfId="0" applyFont="1" applyFill="1" applyAlignment="1"/>
    <xf numFmtId="0" fontId="3" fillId="0" borderId="0" xfId="0" applyFont="1" applyFill="1" applyBorder="1" applyAlignment="1"/>
    <xf numFmtId="3" fontId="3" fillId="0" borderId="0" xfId="0" applyNumberFormat="1" applyFont="1" applyFill="1" applyBorder="1" applyAlignment="1"/>
    <xf numFmtId="0" fontId="4" fillId="0" borderId="33" xfId="0" applyFont="1" applyFill="1" applyBorder="1"/>
    <xf numFmtId="169" fontId="4" fillId="0" borderId="33" xfId="1017" applyNumberFormat="1" applyFont="1" applyFill="1" applyBorder="1" applyAlignment="1" applyProtection="1">
      <alignment horizontal="center"/>
      <protection hidden="1"/>
    </xf>
    <xf numFmtId="0" fontId="4" fillId="0" borderId="31" xfId="0" applyFont="1" applyFill="1" applyBorder="1"/>
    <xf numFmtId="169" fontId="3" fillId="0" borderId="31" xfId="1" applyNumberFormat="1" applyFont="1" applyFill="1" applyBorder="1"/>
    <xf numFmtId="169" fontId="3" fillId="0" borderId="1" xfId="0" applyNumberFormat="1" applyFont="1" applyFill="1" applyBorder="1"/>
    <xf numFmtId="1" fontId="4" fillId="0" borderId="0" xfId="0" applyNumberFormat="1" applyFont="1" applyFill="1" applyBorder="1" applyAlignment="1">
      <alignment horizontal="center"/>
    </xf>
    <xf numFmtId="0" fontId="4" fillId="0" borderId="0" xfId="0" applyFont="1" applyFill="1"/>
    <xf numFmtId="0" fontId="4" fillId="0" borderId="1" xfId="0" applyFont="1" applyFill="1" applyBorder="1"/>
    <xf numFmtId="169" fontId="3" fillId="0" borderId="0" xfId="0" applyNumberFormat="1" applyFont="1" applyFill="1"/>
    <xf numFmtId="0" fontId="4" fillId="0" borderId="32" xfId="0" applyFont="1" applyFill="1" applyBorder="1"/>
    <xf numFmtId="169" fontId="3" fillId="0" borderId="32" xfId="1" applyNumberFormat="1" applyFont="1" applyFill="1" applyBorder="1"/>
    <xf numFmtId="169" fontId="3" fillId="0" borderId="32" xfId="0" applyNumberFormat="1" applyFont="1" applyFill="1" applyBorder="1"/>
    <xf numFmtId="0" fontId="67" fillId="0" borderId="0" xfId="0" applyFont="1" applyAlignment="1">
      <alignment horizontal="center"/>
    </xf>
    <xf numFmtId="0" fontId="68" fillId="0" borderId="0" xfId="0" applyFont="1"/>
    <xf numFmtId="2" fontId="63" fillId="0" borderId="30" xfId="0" applyNumberFormat="1" applyFont="1" applyFill="1" applyBorder="1" applyAlignment="1">
      <alignment horizontal="center" vertical="center"/>
    </xf>
    <xf numFmtId="2" fontId="63" fillId="0" borderId="0" xfId="0" applyNumberFormat="1" applyFont="1" applyFill="1" applyBorder="1" applyAlignment="1">
      <alignment horizontal="center" vertical="center"/>
    </xf>
    <xf numFmtId="0" fontId="63" fillId="0" borderId="30" xfId="0" applyFont="1" applyBorder="1" applyAlignment="1">
      <alignment horizontal="center"/>
    </xf>
    <xf numFmtId="0" fontId="64" fillId="0" borderId="0" xfId="0" applyFont="1"/>
    <xf numFmtId="0" fontId="68" fillId="0" borderId="0" xfId="0" applyFont="1" applyAlignment="1">
      <alignment horizontal="center"/>
    </xf>
    <xf numFmtId="2" fontId="63" fillId="26" borderId="30" xfId="0" applyNumberFormat="1" applyFont="1" applyFill="1" applyBorder="1" applyAlignment="1">
      <alignment horizontal="center" vertical="center"/>
    </xf>
    <xf numFmtId="0" fontId="63" fillId="0" borderId="30" xfId="0" applyFont="1" applyBorder="1" applyAlignment="1">
      <alignment horizontal="center" vertical="center" wrapText="1"/>
    </xf>
    <xf numFmtId="0" fontId="63" fillId="0" borderId="0" xfId="0" applyFont="1" applyBorder="1" applyAlignment="1">
      <alignment horizontal="center" vertical="center" wrapText="1"/>
    </xf>
    <xf numFmtId="2" fontId="63" fillId="0" borderId="0" xfId="0" applyNumberFormat="1" applyFont="1" applyBorder="1" applyAlignment="1">
      <alignment horizontal="center" vertical="center"/>
    </xf>
    <xf numFmtId="2" fontId="63" fillId="0" borderId="30" xfId="0" applyNumberFormat="1" applyFont="1" applyBorder="1" applyAlignment="1">
      <alignment horizontal="center" vertical="center"/>
    </xf>
    <xf numFmtId="0" fontId="67" fillId="0" borderId="30" xfId="0" applyFont="1" applyBorder="1" applyAlignment="1">
      <alignment horizontal="center"/>
    </xf>
    <xf numFmtId="0" fontId="67" fillId="0" borderId="0" xfId="0" applyFont="1" applyBorder="1" applyAlignment="1">
      <alignment horizontal="center"/>
    </xf>
    <xf numFmtId="0" fontId="63" fillId="0" borderId="34" xfId="0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3" fillId="0" borderId="0" xfId="0" applyFont="1" applyBorder="1" applyAlignment="1">
      <alignment horizontal="center"/>
    </xf>
    <xf numFmtId="0" fontId="63" fillId="0" borderId="30" xfId="0" applyFont="1" applyBorder="1" applyAlignment="1">
      <alignment horizontal="center" vertical="center"/>
    </xf>
    <xf numFmtId="0" fontId="56" fillId="0" borderId="0" xfId="0" applyFont="1" applyFill="1" applyAlignment="1"/>
    <xf numFmtId="169" fontId="56" fillId="0" borderId="0" xfId="1" applyNumberFormat="1" applyFont="1" applyFill="1"/>
    <xf numFmtId="0" fontId="57" fillId="0" borderId="0" xfId="0" applyFont="1" applyFill="1" applyBorder="1" applyAlignment="1">
      <alignment horizontal="center"/>
    </xf>
    <xf numFmtId="9" fontId="75" fillId="0" borderId="0" xfId="0" applyNumberFormat="1" applyFont="1" applyFill="1" applyBorder="1"/>
    <xf numFmtId="0" fontId="57" fillId="0" borderId="0" xfId="0" applyFont="1" applyFill="1" applyBorder="1" applyAlignment="1"/>
    <xf numFmtId="0" fontId="6" fillId="0" borderId="33" xfId="1002" applyFont="1" applyFill="1" applyBorder="1" applyAlignment="1">
      <alignment horizontal="center" vertical="center"/>
    </xf>
    <xf numFmtId="169" fontId="6" fillId="0" borderId="33" xfId="1017" applyNumberFormat="1" applyFont="1" applyFill="1" applyBorder="1" applyAlignment="1" applyProtection="1">
      <alignment horizontal="center"/>
      <protection hidden="1"/>
    </xf>
    <xf numFmtId="179" fontId="6" fillId="0" borderId="33" xfId="1" applyNumberFormat="1" applyFont="1" applyFill="1" applyBorder="1" applyAlignment="1">
      <alignment horizontal="center"/>
    </xf>
    <xf numFmtId="179" fontId="6" fillId="0" borderId="0" xfId="1" applyNumberFormat="1" applyFont="1" applyFill="1" applyBorder="1" applyAlignment="1">
      <alignment horizontal="left"/>
    </xf>
    <xf numFmtId="9" fontId="6" fillId="0" borderId="33" xfId="2" applyFont="1" applyFill="1" applyBorder="1" applyAlignment="1">
      <alignment horizontal="center"/>
    </xf>
    <xf numFmtId="0" fontId="57" fillId="0" borderId="0" xfId="0" applyFont="1" applyFill="1"/>
    <xf numFmtId="178" fontId="6" fillId="0" borderId="37" xfId="0" applyNumberFormat="1" applyFont="1" applyFill="1" applyBorder="1" applyAlignment="1">
      <alignment horizontal="center"/>
    </xf>
    <xf numFmtId="16" fontId="6" fillId="0" borderId="37" xfId="0" applyNumberFormat="1" applyFont="1" applyFill="1" applyBorder="1" applyAlignment="1">
      <alignment horizontal="center"/>
    </xf>
    <xf numFmtId="0" fontId="74" fillId="0" borderId="35" xfId="0" applyFont="1" applyFill="1" applyBorder="1" applyAlignment="1">
      <alignment horizontal="center" vertical="center" wrapText="1"/>
    </xf>
    <xf numFmtId="179" fontId="11" fillId="0" borderId="35" xfId="0" applyNumberFormat="1" applyFont="1" applyFill="1" applyBorder="1" applyAlignment="1">
      <alignment horizontal="center" vertical="center" wrapText="1"/>
    </xf>
    <xf numFmtId="0" fontId="6" fillId="0" borderId="38" xfId="0" applyFont="1" applyFill="1" applyBorder="1" applyAlignment="1">
      <alignment horizontal="center"/>
    </xf>
    <xf numFmtId="0" fontId="6" fillId="0" borderId="37" xfId="0" applyFont="1" applyFill="1" applyBorder="1" applyAlignment="1"/>
    <xf numFmtId="0" fontId="6" fillId="0" borderId="33" xfId="0" applyFont="1" applyFill="1" applyBorder="1" applyAlignment="1"/>
    <xf numFmtId="0" fontId="76" fillId="0" borderId="40" xfId="0" applyFont="1" applyBorder="1" applyAlignment="1">
      <alignment vertical="center" wrapText="1"/>
    </xf>
    <xf numFmtId="0" fontId="76" fillId="0" borderId="41" xfId="0" applyFont="1" applyBorder="1" applyAlignment="1">
      <alignment vertical="center" wrapText="1"/>
    </xf>
    <xf numFmtId="179" fontId="6" fillId="0" borderId="33" xfId="1" applyNumberFormat="1" applyFont="1" applyFill="1" applyBorder="1" applyAlignment="1">
      <alignment horizontal="left"/>
    </xf>
    <xf numFmtId="0" fontId="56" fillId="0" borderId="0" xfId="0" applyFont="1"/>
    <xf numFmtId="164" fontId="56" fillId="0" borderId="0" xfId="0" applyNumberFormat="1" applyFont="1"/>
    <xf numFmtId="0" fontId="56" fillId="0" borderId="0" xfId="0" applyNumberFormat="1" applyFont="1"/>
    <xf numFmtId="14" fontId="56" fillId="0" borderId="39" xfId="0" applyNumberFormat="1" applyFont="1" applyBorder="1"/>
    <xf numFmtId="164" fontId="56" fillId="0" borderId="33" xfId="0" applyNumberFormat="1" applyFont="1" applyBorder="1" applyAlignment="1">
      <alignment horizontal="center"/>
    </xf>
    <xf numFmtId="0" fontId="56" fillId="0" borderId="0" xfId="0" applyFont="1" applyAlignment="1">
      <alignment horizontal="center"/>
    </xf>
    <xf numFmtId="164" fontId="57" fillId="0" borderId="0" xfId="0" applyNumberFormat="1" applyFont="1" applyAlignment="1">
      <alignment horizontal="center"/>
    </xf>
    <xf numFmtId="164" fontId="57" fillId="0" borderId="0" xfId="0" applyNumberFormat="1" applyFont="1"/>
    <xf numFmtId="41" fontId="4" fillId="0" borderId="0" xfId="0" applyNumberFormat="1" applyFont="1" applyFill="1" applyBorder="1" applyAlignment="1"/>
    <xf numFmtId="169" fontId="4" fillId="0" borderId="0" xfId="1" applyNumberFormat="1" applyFont="1" applyFill="1" applyAlignment="1">
      <alignment vertical="top"/>
    </xf>
    <xf numFmtId="169" fontId="57" fillId="0" borderId="0" xfId="0" applyNumberFormat="1" applyFont="1" applyFill="1" applyAlignment="1">
      <alignment vertical="top"/>
    </xf>
    <xf numFmtId="0" fontId="56" fillId="0" borderId="0" xfId="0" applyFont="1"/>
    <xf numFmtId="0" fontId="57" fillId="0" borderId="42" xfId="0" applyFont="1" applyBorder="1"/>
    <xf numFmtId="0" fontId="57" fillId="0" borderId="43" xfId="0" applyFont="1" applyBorder="1" applyAlignment="1">
      <alignment horizontal="center"/>
    </xf>
    <xf numFmtId="0" fontId="56" fillId="0" borderId="23" xfId="0" applyFont="1" applyFill="1" applyBorder="1" applyAlignment="1"/>
    <xf numFmtId="0" fontId="56" fillId="0" borderId="24" xfId="0" applyFont="1" applyFill="1" applyBorder="1" applyAlignment="1"/>
    <xf numFmtId="0" fontId="56" fillId="0" borderId="18" xfId="0" applyFont="1" applyFill="1" applyBorder="1"/>
    <xf numFmtId="0" fontId="56" fillId="0" borderId="25" xfId="0" applyFont="1" applyFill="1" applyBorder="1" applyAlignment="1"/>
    <xf numFmtId="0" fontId="56" fillId="0" borderId="26" xfId="0" applyFont="1" applyFill="1" applyBorder="1" applyAlignment="1"/>
    <xf numFmtId="0" fontId="56" fillId="0" borderId="19" xfId="0" applyFont="1" applyFill="1" applyBorder="1"/>
    <xf numFmtId="0" fontId="56" fillId="0" borderId="27" xfId="0" applyFont="1" applyFill="1" applyBorder="1" applyAlignment="1"/>
    <xf numFmtId="0" fontId="56" fillId="0" borderId="28" xfId="0" applyFont="1" applyFill="1" applyBorder="1" applyAlignment="1"/>
    <xf numFmtId="0" fontId="74" fillId="0" borderId="36" xfId="0" applyFont="1" applyFill="1" applyBorder="1" applyAlignment="1">
      <alignment horizontal="center" vertical="center" wrapText="1"/>
    </xf>
    <xf numFmtId="0" fontId="74" fillId="0" borderId="29" xfId="0" applyFont="1" applyFill="1" applyBorder="1" applyAlignment="1">
      <alignment horizontal="center" vertical="center" wrapText="1"/>
    </xf>
    <xf numFmtId="0" fontId="64" fillId="0" borderId="30" xfId="0" applyFont="1" applyFill="1" applyBorder="1"/>
    <xf numFmtId="0" fontId="63" fillId="0" borderId="30" xfId="0" applyFont="1" applyFill="1" applyBorder="1" applyAlignment="1"/>
    <xf numFmtId="169" fontId="63" fillId="0" borderId="30" xfId="1" applyNumberFormat="1" applyFont="1" applyFill="1" applyBorder="1"/>
    <xf numFmtId="0" fontId="64" fillId="0" borderId="0" xfId="0" applyFont="1" applyFill="1"/>
    <xf numFmtId="0" fontId="60" fillId="0" borderId="0" xfId="0" applyFont="1" applyFill="1" applyAlignment="1"/>
    <xf numFmtId="0" fontId="56" fillId="0" borderId="0" xfId="0" applyFont="1" applyFill="1"/>
    <xf numFmtId="0" fontId="56" fillId="0" borderId="0" xfId="0" applyNumberFormat="1" applyFont="1" applyFill="1"/>
    <xf numFmtId="166" fontId="56" fillId="0" borderId="0" xfId="1123" applyFont="1" applyFill="1"/>
    <xf numFmtId="167" fontId="56" fillId="0" borderId="0" xfId="0" applyNumberFormat="1" applyFont="1" applyFill="1"/>
    <xf numFmtId="178" fontId="56" fillId="0" borderId="44" xfId="0" applyNumberFormat="1" applyFont="1" applyBorder="1"/>
    <xf numFmtId="178" fontId="56" fillId="0" borderId="0" xfId="0" applyNumberFormat="1" applyFont="1"/>
    <xf numFmtId="169" fontId="57" fillId="0" borderId="0" xfId="1" applyNumberFormat="1" applyFont="1"/>
    <xf numFmtId="0" fontId="56" fillId="0" borderId="47" xfId="0" applyFont="1" applyBorder="1"/>
    <xf numFmtId="0" fontId="56" fillId="0" borderId="48" xfId="0" applyFont="1" applyBorder="1"/>
    <xf numFmtId="169" fontId="57" fillId="0" borderId="44" xfId="1" applyNumberFormat="1" applyFont="1" applyBorder="1"/>
    <xf numFmtId="169" fontId="57" fillId="0" borderId="45" xfId="1" applyNumberFormat="1" applyFont="1" applyBorder="1"/>
    <xf numFmtId="169" fontId="57" fillId="0" borderId="46" xfId="1" applyNumberFormat="1" applyFont="1" applyBorder="1"/>
    <xf numFmtId="3" fontId="57" fillId="0" borderId="0" xfId="0" applyNumberFormat="1" applyFont="1" applyFill="1" applyBorder="1" applyAlignment="1">
      <alignment horizontal="center" vertical="center"/>
    </xf>
    <xf numFmtId="9" fontId="71" fillId="0" borderId="0" xfId="2" applyFont="1" applyFill="1" applyBorder="1" applyAlignment="1">
      <alignment vertical="center"/>
    </xf>
    <xf numFmtId="3" fontId="57" fillId="0" borderId="0" xfId="0" applyNumberFormat="1" applyFont="1" applyFill="1" applyBorder="1" applyAlignment="1">
      <alignment horizontal="center" vertical="center" wrapText="1"/>
    </xf>
    <xf numFmtId="9" fontId="72" fillId="0" borderId="0" xfId="2" applyFont="1" applyFill="1" applyBorder="1" applyAlignment="1">
      <alignment vertical="center"/>
    </xf>
    <xf numFmtId="9" fontId="73" fillId="0" borderId="0" xfId="2" applyFont="1" applyFill="1" applyBorder="1" applyAlignment="1">
      <alignment vertical="center"/>
    </xf>
    <xf numFmtId="9" fontId="56" fillId="0" borderId="0" xfId="2" applyFont="1" applyFill="1" applyBorder="1" applyAlignment="1">
      <alignment vertical="center"/>
    </xf>
    <xf numFmtId="3" fontId="57" fillId="0" borderId="0" xfId="0" applyNumberFormat="1" applyFont="1" applyFill="1" applyBorder="1" applyAlignment="1">
      <alignment horizontal="center"/>
    </xf>
    <xf numFmtId="3" fontId="57" fillId="0" borderId="0" xfId="0" applyNumberFormat="1" applyFont="1" applyFill="1" applyBorder="1" applyAlignment="1"/>
    <xf numFmtId="3" fontId="4" fillId="0" borderId="0" xfId="0" applyNumberFormat="1" applyFont="1" applyFill="1" applyBorder="1" applyAlignment="1"/>
    <xf numFmtId="3" fontId="71" fillId="0" borderId="0" xfId="0" applyNumberFormat="1" applyFont="1" applyFill="1" applyBorder="1" applyAlignment="1"/>
    <xf numFmtId="3" fontId="56" fillId="0" borderId="0" xfId="0" applyNumberFormat="1" applyFont="1" applyFill="1" applyBorder="1"/>
    <xf numFmtId="0" fontId="56" fillId="0" borderId="0" xfId="0" applyFont="1" applyFill="1" applyBorder="1"/>
    <xf numFmtId="3" fontId="4" fillId="0" borderId="0" xfId="0" applyNumberFormat="1" applyFont="1" applyFill="1" applyBorder="1" applyAlignment="1">
      <alignment horizontal="center"/>
    </xf>
    <xf numFmtId="3" fontId="56" fillId="0" borderId="0" xfId="0" applyNumberFormat="1" applyFont="1" applyFill="1" applyBorder="1" applyAlignment="1"/>
    <xf numFmtId="169" fontId="56" fillId="0" borderId="0" xfId="1012" applyNumberFormat="1" applyFont="1" applyFill="1" applyBorder="1" applyAlignment="1"/>
    <xf numFmtId="169" fontId="57" fillId="0" borderId="0" xfId="1012" applyNumberFormat="1" applyFont="1" applyFill="1" applyBorder="1" applyAlignment="1"/>
    <xf numFmtId="0" fontId="4" fillId="0" borderId="0" xfId="0" applyFont="1" applyFill="1" applyBorder="1" applyAlignment="1">
      <alignment horizontal="center"/>
    </xf>
    <xf numFmtId="3" fontId="56" fillId="0" borderId="0" xfId="0" applyNumberFormat="1" applyFont="1" applyFill="1" applyBorder="1" applyAlignment="1">
      <alignment horizontal="center" vertical="center"/>
    </xf>
    <xf numFmtId="177" fontId="3" fillId="0" borderId="0" xfId="0" applyNumberFormat="1" applyFont="1" applyFill="1" applyBorder="1" applyAlignment="1"/>
    <xf numFmtId="177" fontId="57" fillId="0" borderId="0" xfId="0" applyNumberFormat="1" applyFont="1" applyFill="1" applyBorder="1" applyAlignment="1"/>
    <xf numFmtId="3" fontId="4" fillId="0" borderId="0" xfId="0" applyNumberFormat="1" applyFont="1" applyFill="1" applyBorder="1" applyAlignment="1">
      <alignment vertical="center"/>
    </xf>
    <xf numFmtId="3" fontId="4" fillId="0" borderId="0" xfId="0" applyNumberFormat="1" applyFont="1" applyFill="1" applyBorder="1"/>
    <xf numFmtId="3" fontId="69" fillId="0" borderId="0" xfId="0" applyNumberFormat="1" applyFont="1" applyFill="1" applyBorder="1" applyAlignment="1"/>
    <xf numFmtId="41" fontId="57" fillId="0" borderId="0" xfId="1012" applyNumberFormat="1" applyFont="1" applyFill="1" applyBorder="1" applyAlignment="1">
      <alignment vertical="center"/>
    </xf>
    <xf numFmtId="169" fontId="57" fillId="0" borderId="0" xfId="1" applyNumberFormat="1" applyFont="1" applyFill="1" applyBorder="1"/>
    <xf numFmtId="3" fontId="56" fillId="0" borderId="0" xfId="0" applyNumberFormat="1" applyFont="1" applyFill="1" applyBorder="1" applyAlignment="1">
      <alignment vertical="center"/>
    </xf>
    <xf numFmtId="0" fontId="56" fillId="0" borderId="0" xfId="0" applyFont="1" applyFill="1" applyBorder="1" applyAlignment="1"/>
    <xf numFmtId="3" fontId="57" fillId="0" borderId="0" xfId="0" applyNumberFormat="1" applyFont="1" applyFill="1" applyBorder="1" applyAlignment="1">
      <alignment vertical="center"/>
    </xf>
    <xf numFmtId="41" fontId="56" fillId="0" borderId="0" xfId="0" applyNumberFormat="1" applyFont="1" applyFill="1" applyBorder="1" applyAlignment="1">
      <alignment vertical="center"/>
    </xf>
    <xf numFmtId="41" fontId="57" fillId="0" borderId="0" xfId="0" applyNumberFormat="1" applyFont="1" applyFill="1" applyBorder="1" applyAlignment="1"/>
    <xf numFmtId="41" fontId="56" fillId="0" borderId="0" xfId="0" applyNumberFormat="1" applyFont="1" applyFill="1" applyBorder="1" applyAlignment="1"/>
    <xf numFmtId="41" fontId="56" fillId="0" borderId="0" xfId="0" applyNumberFormat="1" applyFont="1" applyFill="1" applyBorder="1"/>
    <xf numFmtId="41" fontId="57" fillId="0" borderId="0" xfId="0" applyNumberFormat="1" applyFont="1" applyFill="1" applyBorder="1" applyAlignment="1">
      <alignment vertical="center"/>
    </xf>
    <xf numFmtId="41" fontId="3" fillId="0" borderId="0" xfId="0" applyNumberFormat="1" applyFont="1" applyFill="1" applyBorder="1" applyAlignment="1"/>
    <xf numFmtId="41" fontId="57" fillId="0" borderId="0" xfId="1" applyNumberFormat="1" applyFont="1" applyFill="1" applyBorder="1" applyAlignment="1"/>
    <xf numFmtId="41" fontId="4" fillId="0" borderId="0" xfId="2" applyNumberFormat="1" applyFont="1" applyFill="1" applyBorder="1" applyAlignment="1"/>
    <xf numFmtId="41" fontId="4" fillId="0" borderId="0" xfId="1" applyNumberFormat="1" applyFont="1" applyFill="1" applyBorder="1" applyAlignment="1"/>
    <xf numFmtId="41" fontId="56" fillId="0" borderId="0" xfId="1" applyNumberFormat="1" applyFont="1" applyFill="1" applyBorder="1" applyAlignment="1"/>
    <xf numFmtId="41" fontId="3" fillId="0" borderId="0" xfId="0" applyNumberFormat="1" applyFont="1" applyFill="1" applyBorder="1" applyAlignment="1">
      <alignment horizontal="center"/>
    </xf>
    <xf numFmtId="41" fontId="57" fillId="0" borderId="0" xfId="0" applyNumberFormat="1" applyFont="1" applyFill="1" applyBorder="1" applyAlignment="1">
      <alignment horizontal="center"/>
    </xf>
    <xf numFmtId="41" fontId="3" fillId="0" borderId="0" xfId="1" applyNumberFormat="1" applyFont="1" applyFill="1" applyBorder="1" applyAlignment="1"/>
    <xf numFmtId="41" fontId="57" fillId="0" borderId="0" xfId="0" applyNumberFormat="1" applyFont="1" applyFill="1" applyBorder="1"/>
    <xf numFmtId="41" fontId="69" fillId="0" borderId="0" xfId="0" applyNumberFormat="1" applyFont="1" applyFill="1" applyBorder="1" applyAlignment="1"/>
    <xf numFmtId="41" fontId="4" fillId="0" borderId="0" xfId="0" applyNumberFormat="1" applyFont="1" applyFill="1" applyBorder="1"/>
    <xf numFmtId="41" fontId="4" fillId="0" borderId="0" xfId="1" applyNumberFormat="1" applyFont="1" applyFill="1" applyBorder="1"/>
    <xf numFmtId="41" fontId="71" fillId="0" borderId="0" xfId="0" applyNumberFormat="1" applyFont="1" applyFill="1" applyBorder="1" applyAlignment="1"/>
    <xf numFmtId="41" fontId="3" fillId="0" borderId="0" xfId="0" applyNumberFormat="1" applyFont="1" applyFill="1" applyBorder="1"/>
    <xf numFmtId="43" fontId="57" fillId="0" borderId="0" xfId="0" applyNumberFormat="1" applyFont="1" applyFill="1" applyBorder="1" applyAlignment="1"/>
    <xf numFmtId="169" fontId="3" fillId="0" borderId="0" xfId="0" applyNumberFormat="1" applyFont="1" applyFill="1" applyBorder="1" applyAlignment="1"/>
    <xf numFmtId="169" fontId="4" fillId="0" borderId="0" xfId="1" applyNumberFormat="1" applyFont="1" applyFill="1" applyBorder="1" applyAlignment="1"/>
    <xf numFmtId="0" fontId="63" fillId="0" borderId="0" xfId="0" applyFont="1" applyFill="1" applyBorder="1" applyAlignment="1">
      <alignment horizontal="center"/>
    </xf>
    <xf numFmtId="180" fontId="57" fillId="0" borderId="0" xfId="0" applyNumberFormat="1" applyFont="1" applyFill="1" applyBorder="1" applyAlignment="1"/>
    <xf numFmtId="166" fontId="57" fillId="0" borderId="0" xfId="1123" applyFont="1" applyFill="1" applyBorder="1" applyAlignment="1">
      <alignment horizontal="center"/>
    </xf>
    <xf numFmtId="169" fontId="56" fillId="0" borderId="0" xfId="1" applyNumberFormat="1" applyFont="1" applyFill="1" applyBorder="1"/>
    <xf numFmtId="3" fontId="57" fillId="0" borderId="0" xfId="0" applyNumberFormat="1" applyFont="1" applyFill="1" applyBorder="1" applyAlignment="1">
      <alignment horizontal="left" vertical="center"/>
    </xf>
    <xf numFmtId="9" fontId="57" fillId="0" borderId="0" xfId="2" applyFont="1" applyFill="1" applyBorder="1" applyAlignment="1">
      <alignment horizontal="center" vertical="center"/>
    </xf>
    <xf numFmtId="3" fontId="70" fillId="0" borderId="0" xfId="0" applyNumberFormat="1" applyFont="1" applyFill="1" applyBorder="1" applyAlignment="1">
      <alignment horizontal="center" vertical="center" wrapText="1"/>
    </xf>
    <xf numFmtId="3" fontId="70" fillId="0" borderId="0" xfId="0" applyNumberFormat="1" applyFont="1" applyFill="1" applyBorder="1" applyAlignment="1">
      <alignment vertical="center" wrapText="1"/>
    </xf>
    <xf numFmtId="9" fontId="57" fillId="0" borderId="0" xfId="2" applyFont="1" applyFill="1" applyBorder="1" applyAlignment="1">
      <alignment horizontal="center" vertical="center" wrapText="1"/>
    </xf>
    <xf numFmtId="41" fontId="56" fillId="0" borderId="0" xfId="1012" applyNumberFormat="1" applyFont="1" applyFill="1" applyBorder="1" applyAlignment="1">
      <alignment vertical="center"/>
    </xf>
    <xf numFmtId="166" fontId="56" fillId="0" borderId="0" xfId="1123" applyFont="1" applyFill="1" applyBorder="1"/>
    <xf numFmtId="0" fontId="57" fillId="0" borderId="21" xfId="0" applyFont="1" applyBorder="1" applyAlignment="1">
      <alignment horizontal="center" vertical="center" wrapText="1"/>
    </xf>
    <xf numFmtId="0" fontId="6" fillId="0" borderId="33" xfId="0" applyFont="1" applyFill="1" applyBorder="1" applyAlignment="1">
      <alignment horizontal="center"/>
    </xf>
    <xf numFmtId="169" fontId="56" fillId="0" borderId="45" xfId="1" applyNumberFormat="1" applyFont="1" applyBorder="1"/>
    <xf numFmtId="169" fontId="56" fillId="0" borderId="46" xfId="1" applyNumberFormat="1" applyFont="1" applyBorder="1"/>
    <xf numFmtId="0" fontId="4" fillId="0" borderId="33" xfId="0" applyFont="1" applyFill="1" applyBorder="1" applyAlignment="1"/>
    <xf numFmtId="0" fontId="63" fillId="25" borderId="63" xfId="0" applyFont="1" applyFill="1" applyBorder="1" applyAlignment="1">
      <alignment horizontal="center" vertical="center" wrapText="1"/>
    </xf>
    <xf numFmtId="9" fontId="71" fillId="0" borderId="62" xfId="0" applyNumberFormat="1" applyFont="1" applyBorder="1" applyAlignment="1">
      <alignment horizontal="center" vertical="center"/>
    </xf>
    <xf numFmtId="0" fontId="57" fillId="0" borderId="62" xfId="0" applyFont="1" applyBorder="1" applyAlignment="1">
      <alignment horizontal="center" vertical="center" wrapText="1"/>
    </xf>
    <xf numFmtId="0" fontId="71" fillId="0" borderId="18" xfId="0" applyFont="1" applyBorder="1" applyAlignment="1">
      <alignment horizontal="center" vertical="center" wrapText="1"/>
    </xf>
    <xf numFmtId="164" fontId="56" fillId="0" borderId="33" xfId="0" applyNumberFormat="1" applyFont="1" applyFill="1" applyBorder="1" applyAlignment="1">
      <alignment horizontal="center"/>
    </xf>
    <xf numFmtId="0" fontId="56" fillId="0" borderId="0" xfId="0" applyFont="1" applyFill="1"/>
    <xf numFmtId="0" fontId="60" fillId="0" borderId="0" xfId="0" applyFont="1" applyFill="1" applyAlignment="1">
      <alignment horizontal="center"/>
    </xf>
    <xf numFmtId="0" fontId="56" fillId="0" borderId="0" xfId="0" applyFont="1" applyFill="1"/>
    <xf numFmtId="10" fontId="56" fillId="0" borderId="0" xfId="2" applyNumberFormat="1" applyFont="1" applyFill="1"/>
    <xf numFmtId="181" fontId="56" fillId="0" borderId="0" xfId="2" applyNumberFormat="1" applyFont="1" applyFill="1"/>
    <xf numFmtId="169" fontId="64" fillId="0" borderId="45" xfId="1" applyNumberFormat="1" applyFont="1" applyFill="1" applyBorder="1" applyAlignment="1" applyProtection="1">
      <alignment horizontal="center" vertical="center"/>
      <protection locked="0"/>
    </xf>
    <xf numFmtId="14" fontId="56" fillId="0" borderId="18" xfId="0" applyNumberFormat="1" applyFont="1" applyFill="1" applyBorder="1"/>
    <xf numFmtId="14" fontId="56" fillId="0" borderId="19" xfId="0" applyNumberFormat="1" applyFont="1" applyFill="1" applyBorder="1"/>
    <xf numFmtId="14" fontId="56" fillId="0" borderId="0" xfId="0" applyNumberFormat="1" applyFont="1" applyFill="1"/>
    <xf numFmtId="14" fontId="53" fillId="0" borderId="0" xfId="0" applyNumberFormat="1" applyFont="1" applyFill="1" applyAlignment="1"/>
    <xf numFmtId="14" fontId="6" fillId="0" borderId="37" xfId="0" applyNumberFormat="1" applyFont="1" applyFill="1" applyBorder="1" applyAlignment="1">
      <alignment horizontal="center"/>
    </xf>
    <xf numFmtId="169" fontId="57" fillId="0" borderId="0" xfId="1" applyNumberFormat="1" applyFont="1" applyFill="1" applyBorder="1" applyAlignment="1">
      <alignment horizontal="center" vertical="center"/>
    </xf>
    <xf numFmtId="169" fontId="57" fillId="25" borderId="49" xfId="1" applyNumberFormat="1" applyFont="1" applyFill="1" applyBorder="1" applyAlignment="1">
      <alignment horizontal="center" vertical="center" wrapText="1"/>
    </xf>
    <xf numFmtId="169" fontId="63" fillId="25" borderId="61" xfId="1" applyNumberFormat="1" applyFont="1" applyFill="1" applyBorder="1" applyAlignment="1">
      <alignment horizontal="center" vertical="center" wrapText="1"/>
    </xf>
    <xf numFmtId="169" fontId="63" fillId="25" borderId="62" xfId="1" applyNumberFormat="1" applyFont="1" applyFill="1" applyBorder="1" applyAlignment="1">
      <alignment horizontal="center" vertical="center" wrapText="1"/>
    </xf>
    <xf numFmtId="169" fontId="71" fillId="0" borderId="62" xfId="1" applyNumberFormat="1" applyFont="1" applyBorder="1" applyAlignment="1">
      <alignment horizontal="center" vertical="center" wrapText="1"/>
    </xf>
    <xf numFmtId="169" fontId="71" fillId="25" borderId="62" xfId="1" applyNumberFormat="1" applyFont="1" applyFill="1" applyBorder="1" applyAlignment="1">
      <alignment horizontal="center" vertical="center" wrapText="1"/>
    </xf>
    <xf numFmtId="169" fontId="71" fillId="0" borderId="62" xfId="1" applyNumberFormat="1" applyFont="1" applyBorder="1" applyAlignment="1">
      <alignment wrapText="1"/>
    </xf>
    <xf numFmtId="169" fontId="71" fillId="0" borderId="62" xfId="1" applyNumberFormat="1" applyFont="1" applyBorder="1" applyAlignment="1">
      <alignment horizontal="center" vertical="center"/>
    </xf>
    <xf numFmtId="169" fontId="57" fillId="0" borderId="21" xfId="1" applyNumberFormat="1" applyFont="1" applyBorder="1" applyAlignment="1">
      <alignment horizontal="center" vertical="center" wrapText="1"/>
    </xf>
    <xf numFmtId="169" fontId="71" fillId="0" borderId="18" xfId="1" applyNumberFormat="1" applyFont="1" applyBorder="1" applyAlignment="1">
      <alignment horizontal="center" vertical="center" wrapText="1"/>
    </xf>
    <xf numFmtId="169" fontId="56" fillId="0" borderId="0" xfId="1" applyNumberFormat="1" applyFont="1"/>
    <xf numFmtId="0" fontId="63" fillId="26" borderId="64" xfId="0" applyFont="1" applyFill="1" applyBorder="1" applyAlignment="1" applyProtection="1">
      <alignment horizontal="center" vertical="center"/>
      <protection hidden="1"/>
    </xf>
    <xf numFmtId="169" fontId="63" fillId="26" borderId="64" xfId="1" applyNumberFormat="1" applyFont="1" applyFill="1" applyBorder="1" applyAlignment="1" applyProtection="1">
      <alignment horizontal="center" vertical="center"/>
      <protection locked="0"/>
    </xf>
    <xf numFmtId="169" fontId="63" fillId="0" borderId="64" xfId="1" applyNumberFormat="1" applyFont="1" applyBorder="1"/>
    <xf numFmtId="0" fontId="64" fillId="26" borderId="45" xfId="0" applyFont="1" applyFill="1" applyBorder="1" applyAlignment="1" applyProtection="1">
      <alignment horizontal="center" vertical="center"/>
      <protection hidden="1"/>
    </xf>
    <xf numFmtId="169" fontId="64" fillId="0" borderId="45" xfId="1" applyNumberFormat="1" applyFont="1" applyBorder="1" applyAlignment="1">
      <alignment horizontal="center" vertical="center"/>
    </xf>
    <xf numFmtId="169" fontId="63" fillId="0" borderId="45" xfId="1" applyNumberFormat="1" applyFont="1" applyBorder="1"/>
    <xf numFmtId="0" fontId="63" fillId="26" borderId="45" xfId="0" applyFont="1" applyFill="1" applyBorder="1" applyAlignment="1" applyProtection="1">
      <alignment horizontal="center" vertical="center"/>
      <protection hidden="1"/>
    </xf>
    <xf numFmtId="169" fontId="63" fillId="26" borderId="45" xfId="1" applyNumberFormat="1" applyFont="1" applyFill="1" applyBorder="1" applyAlignment="1" applyProtection="1">
      <alignment horizontal="center" vertical="center"/>
      <protection locked="0"/>
    </xf>
    <xf numFmtId="170" fontId="63" fillId="0" borderId="45" xfId="1" applyNumberFormat="1" applyFont="1" applyFill="1" applyBorder="1" applyAlignment="1" applyProtection="1">
      <alignment horizontal="center" vertical="center"/>
      <protection hidden="1"/>
    </xf>
    <xf numFmtId="169" fontId="63" fillId="0" borderId="45" xfId="1" applyNumberFormat="1" applyFont="1" applyFill="1" applyBorder="1" applyAlignment="1" applyProtection="1">
      <alignment horizontal="center" vertical="center"/>
      <protection locked="0"/>
    </xf>
    <xf numFmtId="0" fontId="63" fillId="0" borderId="45" xfId="0" applyFont="1" applyBorder="1" applyAlignment="1">
      <alignment horizontal="center" vertical="center" wrapText="1"/>
    </xf>
    <xf numFmtId="169" fontId="63" fillId="26" borderId="45" xfId="1" applyNumberFormat="1" applyFont="1" applyFill="1" applyBorder="1" applyAlignment="1">
      <alignment horizontal="center" vertical="center"/>
    </xf>
    <xf numFmtId="0" fontId="64" fillId="0" borderId="45" xfId="0" applyFont="1" applyBorder="1" applyAlignment="1">
      <alignment horizontal="center" vertical="center" wrapText="1"/>
    </xf>
    <xf numFmtId="169" fontId="63" fillId="0" borderId="45" xfId="1" applyNumberFormat="1" applyFont="1" applyBorder="1" applyAlignment="1">
      <alignment horizontal="center" vertical="center"/>
    </xf>
    <xf numFmtId="0" fontId="63" fillId="26" borderId="45" xfId="0" applyFont="1" applyFill="1" applyBorder="1" applyAlignment="1">
      <alignment horizontal="center"/>
    </xf>
    <xf numFmtId="0" fontId="64" fillId="26" borderId="45" xfId="0" applyFont="1" applyFill="1" applyBorder="1" applyAlignment="1">
      <alignment horizontal="center"/>
    </xf>
    <xf numFmtId="0" fontId="63" fillId="26" borderId="45" xfId="0" applyFont="1" applyFill="1" applyBorder="1" applyAlignment="1">
      <alignment horizontal="left"/>
    </xf>
    <xf numFmtId="0" fontId="64" fillId="26" borderId="45" xfId="0" applyFont="1" applyFill="1" applyBorder="1" applyAlignment="1">
      <alignment horizontal="left"/>
    </xf>
    <xf numFmtId="0" fontId="63" fillId="25" borderId="45" xfId="0" applyFont="1" applyFill="1" applyBorder="1" applyAlignment="1">
      <alignment horizontal="left"/>
    </xf>
    <xf numFmtId="169" fontId="64" fillId="25" borderId="45" xfId="1" applyNumberFormat="1" applyFont="1" applyFill="1" applyBorder="1" applyAlignment="1">
      <alignment horizontal="center" vertical="center"/>
    </xf>
    <xf numFmtId="0" fontId="63" fillId="25" borderId="45" xfId="0" applyFont="1" applyFill="1" applyBorder="1" applyAlignment="1">
      <alignment horizontal="center" vertical="center"/>
    </xf>
    <xf numFmtId="0" fontId="64" fillId="25" borderId="45" xfId="0" applyFont="1" applyFill="1" applyBorder="1" applyAlignment="1">
      <alignment horizontal="center" vertical="center"/>
    </xf>
    <xf numFmtId="0" fontId="63" fillId="25" borderId="45" xfId="15" applyFont="1" applyFill="1" applyBorder="1" applyAlignment="1">
      <alignment horizontal="center" vertical="center"/>
    </xf>
    <xf numFmtId="0" fontId="63" fillId="27" borderId="45" xfId="0" applyFont="1" applyFill="1" applyBorder="1" applyAlignment="1">
      <alignment horizontal="center" vertical="center"/>
    </xf>
    <xf numFmtId="170" fontId="64" fillId="0" borderId="45" xfId="1" applyNumberFormat="1" applyFont="1" applyFill="1" applyBorder="1" applyAlignment="1" applyProtection="1">
      <alignment horizontal="center" vertical="center"/>
      <protection hidden="1"/>
    </xf>
    <xf numFmtId="169" fontId="79" fillId="0" borderId="45" xfId="1" applyNumberFormat="1" applyFont="1" applyBorder="1" applyAlignment="1">
      <alignment horizontal="center" vertical="center" wrapText="1"/>
    </xf>
    <xf numFmtId="170" fontId="63" fillId="26" borderId="45" xfId="1" applyNumberFormat="1" applyFont="1" applyFill="1" applyBorder="1" applyAlignment="1" applyProtection="1">
      <alignment horizontal="center" vertical="center"/>
      <protection hidden="1"/>
    </xf>
    <xf numFmtId="170" fontId="64" fillId="26" borderId="45" xfId="1" applyNumberFormat="1" applyFont="1" applyFill="1" applyBorder="1" applyAlignment="1" applyProtection="1">
      <alignment horizontal="center" vertical="center"/>
      <protection hidden="1"/>
    </xf>
    <xf numFmtId="0" fontId="63" fillId="0" borderId="45" xfId="0" applyFont="1" applyFill="1" applyBorder="1" applyAlignment="1" applyProtection="1">
      <alignment horizontal="left" vertical="center"/>
      <protection locked="0"/>
    </xf>
    <xf numFmtId="0" fontId="64" fillId="0" borderId="45" xfId="0" applyFont="1" applyFill="1" applyBorder="1" applyAlignment="1" applyProtection="1">
      <alignment horizontal="left" vertical="center"/>
      <protection locked="0"/>
    </xf>
    <xf numFmtId="169" fontId="63" fillId="29" borderId="45" xfId="1" applyNumberFormat="1" applyFont="1" applyFill="1" applyBorder="1"/>
    <xf numFmtId="0" fontId="11" fillId="0" borderId="45" xfId="0" applyFont="1" applyFill="1" applyBorder="1" applyAlignment="1">
      <alignment horizontal="center"/>
    </xf>
    <xf numFmtId="169" fontId="63" fillId="0" borderId="45" xfId="1" applyNumberFormat="1" applyFont="1" applyFill="1" applyBorder="1" applyAlignment="1"/>
    <xf numFmtId="3" fontId="63" fillId="0" borderId="45" xfId="0" applyNumberFormat="1" applyFont="1" applyFill="1" applyBorder="1" applyAlignment="1"/>
    <xf numFmtId="3" fontId="63" fillId="0" borderId="45" xfId="0" applyNumberFormat="1" applyFont="1" applyFill="1" applyBorder="1" applyAlignment="1">
      <alignment horizontal="center"/>
    </xf>
    <xf numFmtId="179" fontId="63" fillId="0" borderId="45" xfId="0" applyNumberFormat="1" applyFont="1" applyFill="1" applyBorder="1" applyAlignment="1"/>
    <xf numFmtId="3" fontId="6" fillId="0" borderId="45" xfId="0" applyNumberFormat="1" applyFont="1" applyFill="1" applyBorder="1" applyAlignment="1">
      <alignment horizontal="center"/>
    </xf>
    <xf numFmtId="169" fontId="64" fillId="0" borderId="45" xfId="1" applyNumberFormat="1" applyFont="1" applyBorder="1"/>
    <xf numFmtId="179" fontId="64" fillId="0" borderId="45" xfId="0" applyNumberFormat="1" applyFont="1" applyBorder="1"/>
    <xf numFmtId="3" fontId="6" fillId="25" borderId="45" xfId="0" applyNumberFormat="1" applyFont="1" applyFill="1" applyBorder="1" applyAlignment="1">
      <alignment horizontal="center"/>
    </xf>
    <xf numFmtId="0" fontId="6" fillId="0" borderId="45" xfId="0" applyFont="1" applyFill="1" applyBorder="1" applyAlignment="1">
      <alignment horizontal="center"/>
    </xf>
    <xf numFmtId="3" fontId="11" fillId="0" borderId="45" xfId="0" applyNumberFormat="1" applyFont="1" applyFill="1" applyBorder="1" applyAlignment="1">
      <alignment horizontal="center"/>
    </xf>
    <xf numFmtId="3" fontId="11" fillId="0" borderId="45" xfId="0" applyNumberFormat="1" applyFont="1" applyFill="1" applyBorder="1" applyAlignment="1">
      <alignment horizontal="center" vertical="center"/>
    </xf>
    <xf numFmtId="3" fontId="80" fillId="0" borderId="45" xfId="0" applyNumberFormat="1" applyFont="1" applyFill="1" applyBorder="1" applyAlignment="1">
      <alignment horizontal="center" vertical="center"/>
    </xf>
    <xf numFmtId="3" fontId="6" fillId="0" borderId="45" xfId="0" applyNumberFormat="1" applyFont="1" applyFill="1" applyBorder="1" applyAlignment="1">
      <alignment horizontal="center" vertical="center"/>
    </xf>
    <xf numFmtId="3" fontId="81" fillId="0" borderId="45" xfId="0" applyNumberFormat="1" applyFont="1" applyFill="1" applyBorder="1" applyAlignment="1">
      <alignment horizontal="center" vertical="center"/>
    </xf>
    <xf numFmtId="41" fontId="63" fillId="0" borderId="45" xfId="1012" applyNumberFormat="1" applyFont="1" applyFill="1" applyBorder="1" applyAlignment="1">
      <alignment vertical="center"/>
    </xf>
    <xf numFmtId="41" fontId="64" fillId="0" borderId="45" xfId="1012" applyNumberFormat="1" applyFont="1" applyFill="1" applyBorder="1" applyAlignment="1">
      <alignment vertical="center"/>
    </xf>
    <xf numFmtId="3" fontId="63" fillId="0" borderId="45" xfId="0" applyNumberFormat="1" applyFont="1" applyFill="1" applyBorder="1" applyAlignment="1">
      <alignment horizontal="center" vertical="center"/>
    </xf>
    <xf numFmtId="3" fontId="63" fillId="25" borderId="45" xfId="0" applyNumberFormat="1" applyFont="1" applyFill="1" applyBorder="1" applyAlignment="1">
      <alignment horizontal="center" vertical="center"/>
    </xf>
    <xf numFmtId="3" fontId="64" fillId="25" borderId="45" xfId="0" applyNumberFormat="1" applyFont="1" applyFill="1" applyBorder="1" applyAlignment="1">
      <alignment horizontal="center" vertical="center"/>
    </xf>
    <xf numFmtId="41" fontId="63" fillId="0" borderId="45" xfId="1012" applyNumberFormat="1" applyFont="1" applyFill="1" applyBorder="1" applyAlignment="1">
      <alignment horizontal="center" vertical="center"/>
    </xf>
    <xf numFmtId="0" fontId="11" fillId="0" borderId="45" xfId="1122" applyNumberFormat="1" applyFont="1" applyFill="1" applyBorder="1" applyAlignment="1">
      <alignment horizontal="center" vertical="center"/>
    </xf>
    <xf numFmtId="0" fontId="11" fillId="25" borderId="45" xfId="1122" applyNumberFormat="1" applyFont="1" applyFill="1" applyBorder="1" applyAlignment="1">
      <alignment horizontal="center" vertical="center"/>
    </xf>
    <xf numFmtId="3" fontId="11" fillId="25" borderId="45" xfId="0" applyNumberFormat="1" applyFont="1" applyFill="1" applyBorder="1" applyAlignment="1">
      <alignment horizontal="center" vertical="center"/>
    </xf>
    <xf numFmtId="3" fontId="64" fillId="0" borderId="45" xfId="0" applyNumberFormat="1" applyFont="1" applyFill="1" applyBorder="1" applyAlignment="1">
      <alignment horizontal="center" vertical="center"/>
    </xf>
    <xf numFmtId="41" fontId="63" fillId="0" borderId="45" xfId="0" applyNumberFormat="1" applyFont="1" applyFill="1" applyBorder="1" applyAlignment="1">
      <alignment horizontal="center" vertical="center"/>
    </xf>
    <xf numFmtId="41" fontId="63" fillId="25" borderId="45" xfId="0" applyNumberFormat="1" applyFont="1" applyFill="1" applyBorder="1" applyAlignment="1">
      <alignment horizontal="center" vertical="center"/>
    </xf>
    <xf numFmtId="41" fontId="64" fillId="0" borderId="45" xfId="0" applyNumberFormat="1" applyFont="1" applyFill="1" applyBorder="1" applyAlignment="1">
      <alignment horizontal="center" vertical="center"/>
    </xf>
    <xf numFmtId="41" fontId="63" fillId="0" borderId="45" xfId="1" applyNumberFormat="1" applyFont="1" applyFill="1" applyBorder="1" applyAlignment="1">
      <alignment horizontal="center"/>
    </xf>
    <xf numFmtId="41" fontId="6" fillId="0" borderId="45" xfId="0" applyNumberFormat="1" applyFont="1" applyFill="1" applyBorder="1" applyAlignment="1">
      <alignment horizontal="center"/>
    </xf>
    <xf numFmtId="41" fontId="11" fillId="0" borderId="45" xfId="0" applyNumberFormat="1" applyFont="1" applyFill="1" applyBorder="1" applyAlignment="1">
      <alignment horizontal="center"/>
    </xf>
    <xf numFmtId="41" fontId="63" fillId="25" borderId="45" xfId="1" applyNumberFormat="1" applyFont="1" applyFill="1" applyBorder="1" applyAlignment="1">
      <alignment horizontal="center"/>
    </xf>
    <xf numFmtId="41" fontId="64" fillId="0" borderId="45" xfId="1" applyNumberFormat="1" applyFont="1" applyFill="1" applyBorder="1" applyAlignment="1">
      <alignment horizontal="center"/>
    </xf>
    <xf numFmtId="41" fontId="6" fillId="0" borderId="45" xfId="1" applyNumberFormat="1" applyFont="1" applyFill="1" applyBorder="1" applyAlignment="1">
      <alignment horizontal="center"/>
    </xf>
    <xf numFmtId="41" fontId="11" fillId="25" borderId="45" xfId="0" applyNumberFormat="1" applyFont="1" applyFill="1" applyBorder="1" applyAlignment="1">
      <alignment horizontal="center"/>
    </xf>
    <xf numFmtId="41" fontId="6" fillId="25" borderId="45" xfId="0" applyNumberFormat="1" applyFont="1" applyFill="1" applyBorder="1" applyAlignment="1">
      <alignment horizontal="center"/>
    </xf>
    <xf numFmtId="41" fontId="64" fillId="0" borderId="45" xfId="0" applyNumberFormat="1" applyFont="1" applyFill="1" applyBorder="1"/>
    <xf numFmtId="41" fontId="64" fillId="25" borderId="45" xfId="0" applyNumberFormat="1" applyFont="1" applyFill="1" applyBorder="1"/>
    <xf numFmtId="41" fontId="63" fillId="0" borderId="45" xfId="0" applyNumberFormat="1" applyFont="1" applyFill="1" applyBorder="1"/>
    <xf numFmtId="41" fontId="11" fillId="0" borderId="45" xfId="0" applyNumberFormat="1" applyFont="1" applyFill="1" applyBorder="1" applyAlignment="1">
      <alignment horizontal="center" vertical="center"/>
    </xf>
    <xf numFmtId="0" fontId="63" fillId="0" borderId="45" xfId="0" applyFont="1" applyFill="1" applyBorder="1" applyAlignment="1">
      <alignment horizontal="center"/>
    </xf>
    <xf numFmtId="0" fontId="63" fillId="25" borderId="45" xfId="0" applyFont="1" applyFill="1" applyBorder="1" applyAlignment="1">
      <alignment horizontal="center"/>
    </xf>
    <xf numFmtId="0" fontId="64" fillId="0" borderId="45" xfId="0" applyFont="1" applyFill="1" applyBorder="1" applyAlignment="1" applyProtection="1">
      <alignment horizontal="left" vertical="center"/>
      <protection hidden="1"/>
    </xf>
    <xf numFmtId="179" fontId="64" fillId="0" borderId="45" xfId="1291" applyNumberFormat="1" applyFont="1" applyBorder="1"/>
    <xf numFmtId="0" fontId="64" fillId="0" borderId="45" xfId="0" applyFont="1" applyBorder="1"/>
    <xf numFmtId="0" fontId="64" fillId="0" borderId="46" xfId="0" applyFont="1" applyBorder="1"/>
    <xf numFmtId="169" fontId="64" fillId="0" borderId="46" xfId="1" applyNumberFormat="1" applyFont="1" applyBorder="1"/>
    <xf numFmtId="0" fontId="64" fillId="0" borderId="25" xfId="0" applyFont="1" applyFill="1" applyBorder="1"/>
    <xf numFmtId="0" fontId="64" fillId="0" borderId="65" xfId="0" applyFont="1" applyFill="1" applyBorder="1"/>
    <xf numFmtId="0" fontId="6" fillId="0" borderId="66" xfId="0" applyFont="1" applyFill="1" applyBorder="1" applyAlignment="1"/>
    <xf numFmtId="0" fontId="6" fillId="0" borderId="68" xfId="0" applyFont="1" applyFill="1" applyBorder="1" applyAlignment="1">
      <alignment horizontal="center"/>
    </xf>
    <xf numFmtId="169" fontId="6" fillId="0" borderId="67" xfId="1017" applyNumberFormat="1" applyFont="1" applyFill="1" applyBorder="1" applyAlignment="1" applyProtection="1">
      <alignment horizontal="center"/>
      <protection hidden="1"/>
    </xf>
    <xf numFmtId="9" fontId="6" fillId="0" borderId="67" xfId="2" applyFont="1" applyFill="1" applyBorder="1" applyAlignment="1">
      <alignment horizontal="center"/>
    </xf>
    <xf numFmtId="179" fontId="6" fillId="0" borderId="67" xfId="1" applyNumberFormat="1" applyFont="1" applyFill="1" applyBorder="1" applyAlignment="1">
      <alignment horizontal="center"/>
    </xf>
    <xf numFmtId="179" fontId="6" fillId="0" borderId="67" xfId="1" applyNumberFormat="1" applyFont="1" applyFill="1" applyBorder="1" applyAlignment="1">
      <alignment horizontal="left"/>
    </xf>
    <xf numFmtId="0" fontId="63" fillId="0" borderId="69" xfId="0" applyFont="1" applyFill="1" applyBorder="1"/>
    <xf numFmtId="14" fontId="63" fillId="0" borderId="70" xfId="0" applyNumberFormat="1" applyFont="1" applyFill="1" applyBorder="1"/>
    <xf numFmtId="0" fontId="63" fillId="0" borderId="71" xfId="0" applyFont="1" applyFill="1" applyBorder="1" applyAlignment="1"/>
    <xf numFmtId="169" fontId="63" fillId="0" borderId="70" xfId="1" applyNumberFormat="1" applyFont="1" applyFill="1" applyBorder="1"/>
    <xf numFmtId="0" fontId="63" fillId="0" borderId="70" xfId="0" applyFont="1" applyFill="1" applyBorder="1"/>
    <xf numFmtId="179" fontId="11" fillId="0" borderId="70" xfId="1" applyNumberFormat="1" applyFont="1" applyFill="1" applyBorder="1" applyAlignment="1">
      <alignment horizontal="center"/>
    </xf>
    <xf numFmtId="0" fontId="63" fillId="0" borderId="71" xfId="0" applyFont="1" applyFill="1" applyBorder="1"/>
    <xf numFmtId="169" fontId="6" fillId="0" borderId="33" xfId="1017" applyNumberFormat="1" applyFont="1" applyFill="1" applyBorder="1" applyAlignment="1" applyProtection="1">
      <alignment horizontal="center"/>
      <protection hidden="1"/>
    </xf>
    <xf numFmtId="179" fontId="6" fillId="0" borderId="0" xfId="1" applyNumberFormat="1" applyFont="1" applyFill="1" applyBorder="1" applyAlignment="1">
      <alignment horizontal="left"/>
    </xf>
    <xf numFmtId="9" fontId="6" fillId="0" borderId="33" xfId="2" applyFont="1" applyFill="1" applyBorder="1" applyAlignment="1">
      <alignment horizontal="center"/>
    </xf>
    <xf numFmtId="14" fontId="56" fillId="0" borderId="39" xfId="0" applyNumberFormat="1" applyFont="1" applyBorder="1"/>
    <xf numFmtId="0" fontId="6" fillId="0" borderId="33" xfId="0" applyFont="1" applyFill="1" applyBorder="1" applyAlignment="1">
      <alignment horizontal="center"/>
    </xf>
    <xf numFmtId="0" fontId="4" fillId="0" borderId="33" xfId="0" applyFont="1" applyFill="1" applyBorder="1" applyAlignment="1"/>
    <xf numFmtId="0" fontId="63" fillId="0" borderId="45" xfId="0" applyFont="1" applyFill="1" applyBorder="1" applyAlignment="1" applyProtection="1">
      <alignment horizontal="center" vertical="center"/>
      <protection locked="0"/>
    </xf>
    <xf numFmtId="0" fontId="76" fillId="0" borderId="81" xfId="0" applyFont="1" applyFill="1" applyBorder="1" applyAlignment="1">
      <alignment horizontal="left"/>
    </xf>
    <xf numFmtId="0" fontId="76" fillId="0" borderId="81" xfId="0" applyFont="1" applyFill="1" applyBorder="1" applyAlignment="1"/>
    <xf numFmtId="169" fontId="0" fillId="0" borderId="0" xfId="1" applyNumberFormat="1" applyFont="1"/>
    <xf numFmtId="170" fontId="76" fillId="0" borderId="82" xfId="1" applyNumberFormat="1" applyFont="1" applyFill="1" applyBorder="1" applyAlignment="1" applyProtection="1">
      <alignment horizontal="center" vertical="center"/>
      <protection hidden="1"/>
    </xf>
    <xf numFmtId="1" fontId="6" fillId="26" borderId="0" xfId="0" applyNumberFormat="1" applyFont="1" applyFill="1" applyBorder="1" applyAlignment="1">
      <alignment horizontal="center"/>
    </xf>
    <xf numFmtId="0" fontId="0" fillId="0" borderId="0" xfId="0" applyAlignment="1">
      <alignment vertical="top"/>
    </xf>
    <xf numFmtId="169" fontId="0" fillId="0" borderId="0" xfId="1" applyNumberFormat="1" applyFont="1" applyAlignment="1">
      <alignment vertical="top"/>
    </xf>
    <xf numFmtId="181" fontId="0" fillId="25" borderId="0" xfId="2" applyNumberFormat="1" applyFont="1" applyFill="1" applyAlignment="1">
      <alignment vertical="top"/>
    </xf>
    <xf numFmtId="43" fontId="57" fillId="0" borderId="0" xfId="1" applyFont="1" applyFill="1" applyBorder="1" applyAlignment="1"/>
    <xf numFmtId="9" fontId="56" fillId="0" borderId="0" xfId="2" applyFont="1" applyFill="1"/>
    <xf numFmtId="9" fontId="11" fillId="0" borderId="0" xfId="2" applyFont="1" applyFill="1" applyBorder="1" applyAlignment="1">
      <alignment horizontal="center" vertical="center" wrapText="1"/>
    </xf>
    <xf numFmtId="9" fontId="6" fillId="0" borderId="0" xfId="2" applyFont="1" applyFill="1" applyBorder="1" applyAlignment="1">
      <alignment horizontal="left"/>
    </xf>
    <xf numFmtId="9" fontId="64" fillId="0" borderId="0" xfId="2" applyFont="1" applyFill="1"/>
    <xf numFmtId="164" fontId="56" fillId="29" borderId="33" xfId="0" applyNumberFormat="1" applyFont="1" applyFill="1" applyBorder="1" applyAlignment="1">
      <alignment horizontal="center"/>
    </xf>
    <xf numFmtId="170" fontId="76" fillId="0" borderId="83" xfId="1" applyNumberFormat="1" applyFont="1" applyFill="1" applyBorder="1" applyAlignment="1" applyProtection="1">
      <alignment horizontal="center" vertical="center"/>
      <protection hidden="1"/>
    </xf>
    <xf numFmtId="169" fontId="57" fillId="0" borderId="84" xfId="1" applyNumberFormat="1" applyFont="1" applyBorder="1"/>
    <xf numFmtId="169" fontId="57" fillId="0" borderId="85" xfId="1" applyNumberFormat="1" applyFont="1" applyBorder="1"/>
    <xf numFmtId="0" fontId="56" fillId="0" borderId="0" xfId="0" applyFont="1" applyFill="1"/>
    <xf numFmtId="0" fontId="60" fillId="0" borderId="0" xfId="0" applyFont="1" applyFill="1" applyAlignment="1">
      <alignment horizontal="center"/>
    </xf>
    <xf numFmtId="1" fontId="6" fillId="0" borderId="0" xfId="0" applyNumberFormat="1" applyFont="1" applyFill="1" applyBorder="1" applyAlignment="1">
      <alignment horizontal="center"/>
    </xf>
    <xf numFmtId="41" fontId="56" fillId="0" borderId="33" xfId="0" applyNumberFormat="1" applyFont="1" applyFill="1" applyBorder="1" applyAlignment="1">
      <alignment horizontal="left"/>
    </xf>
    <xf numFmtId="3" fontId="0" fillId="0" borderId="0" xfId="0" applyNumberFormat="1"/>
    <xf numFmtId="0" fontId="11" fillId="0" borderId="35" xfId="0" applyFont="1" applyFill="1" applyBorder="1" applyAlignment="1">
      <alignment horizontal="center" vertical="center" wrapText="1"/>
    </xf>
    <xf numFmtId="14" fontId="11" fillId="0" borderId="35" xfId="0" applyNumberFormat="1" applyFont="1" applyFill="1" applyBorder="1" applyAlignment="1">
      <alignment horizontal="center" vertical="center" wrapText="1"/>
    </xf>
    <xf numFmtId="0" fontId="11" fillId="0" borderId="36" xfId="0" applyFont="1" applyFill="1" applyBorder="1" applyAlignment="1">
      <alignment horizontal="center" vertical="center" wrapText="1"/>
    </xf>
    <xf numFmtId="0" fontId="11" fillId="0" borderId="29" xfId="0" applyFont="1" applyFill="1" applyBorder="1" applyAlignment="1">
      <alignment horizontal="center" vertical="center" wrapText="1"/>
    </xf>
    <xf numFmtId="169" fontId="6" fillId="0" borderId="0" xfId="1" applyNumberFormat="1" applyFont="1" applyFill="1" applyAlignment="1">
      <alignment vertical="top"/>
    </xf>
    <xf numFmtId="169" fontId="63" fillId="0" borderId="0" xfId="0" applyNumberFormat="1" applyFont="1" applyFill="1" applyAlignment="1">
      <alignment vertical="top"/>
    </xf>
    <xf numFmtId="0" fontId="6" fillId="0" borderId="33" xfId="0" applyFont="1" applyFill="1" applyBorder="1"/>
    <xf numFmtId="0" fontId="6" fillId="0" borderId="31" xfId="0" applyFont="1" applyFill="1" applyBorder="1"/>
    <xf numFmtId="169" fontId="11" fillId="0" borderId="31" xfId="1" applyNumberFormat="1" applyFont="1" applyFill="1" applyBorder="1"/>
    <xf numFmtId="169" fontId="11" fillId="0" borderId="1" xfId="0" applyNumberFormat="1" applyFont="1" applyFill="1" applyBorder="1"/>
    <xf numFmtId="0" fontId="6" fillId="0" borderId="0" xfId="0" applyFont="1" applyFill="1"/>
    <xf numFmtId="169" fontId="11" fillId="0" borderId="0" xfId="0" applyNumberFormat="1" applyFont="1" applyFill="1"/>
    <xf numFmtId="179" fontId="6" fillId="0" borderId="86" xfId="1" applyNumberFormat="1" applyFont="1" applyFill="1" applyBorder="1" applyAlignment="1">
      <alignment horizontal="center"/>
    </xf>
    <xf numFmtId="179" fontId="11" fillId="0" borderId="87" xfId="0" applyNumberFormat="1" applyFont="1" applyFill="1" applyBorder="1" applyAlignment="1">
      <alignment horizontal="center" vertical="center" wrapText="1"/>
    </xf>
    <xf numFmtId="179" fontId="6" fillId="0" borderId="88" xfId="1" applyNumberFormat="1" applyFont="1" applyFill="1" applyBorder="1" applyAlignment="1">
      <alignment horizontal="center"/>
    </xf>
    <xf numFmtId="0" fontId="6" fillId="0" borderId="67" xfId="0" applyFont="1" applyFill="1" applyBorder="1" applyAlignment="1"/>
    <xf numFmtId="169" fontId="4" fillId="0" borderId="45" xfId="1" applyNumberFormat="1" applyFont="1" applyFill="1" applyBorder="1" applyAlignment="1">
      <alignment vertical="center"/>
    </xf>
    <xf numFmtId="9" fontId="11" fillId="0" borderId="35" xfId="2" applyFont="1" applyFill="1" applyBorder="1" applyAlignment="1">
      <alignment horizontal="center" vertical="center" wrapText="1"/>
    </xf>
    <xf numFmtId="0" fontId="64" fillId="25" borderId="45" xfId="0" applyFont="1" applyFill="1" applyBorder="1" applyAlignment="1">
      <alignment horizontal="center" vertical="center" wrapText="1"/>
    </xf>
    <xf numFmtId="0" fontId="64" fillId="25" borderId="45" xfId="0" applyFont="1" applyFill="1" applyBorder="1" applyAlignment="1">
      <alignment vertical="center" wrapText="1"/>
    </xf>
    <xf numFmtId="43" fontId="6" fillId="0" borderId="0" xfId="1" applyFont="1" applyFill="1"/>
    <xf numFmtId="169" fontId="71" fillId="0" borderId="18" xfId="0" applyNumberFormat="1" applyFont="1" applyBorder="1" applyAlignment="1">
      <alignment horizontal="center" vertical="center" wrapText="1"/>
    </xf>
    <xf numFmtId="0" fontId="6" fillId="0" borderId="0" xfId="0" applyFont="1" applyFill="1" applyAlignment="1">
      <alignment horizontal="center"/>
    </xf>
    <xf numFmtId="169" fontId="3" fillId="30" borderId="89" xfId="1" applyNumberFormat="1" applyFont="1" applyFill="1" applyBorder="1" applyAlignment="1">
      <alignment vertical="center"/>
    </xf>
    <xf numFmtId="9" fontId="6" fillId="0" borderId="0" xfId="2" applyFont="1" applyFill="1" applyBorder="1" applyAlignment="1">
      <alignment horizontal="center"/>
    </xf>
    <xf numFmtId="1" fontId="0" fillId="0" borderId="0" xfId="0" applyNumberFormat="1"/>
    <xf numFmtId="1" fontId="56" fillId="0" borderId="0" xfId="2" applyNumberFormat="1" applyFont="1" applyFill="1"/>
    <xf numFmtId="0" fontId="56" fillId="0" borderId="0" xfId="0" applyFont="1" applyFill="1"/>
    <xf numFmtId="0" fontId="55" fillId="0" borderId="12" xfId="0" applyFont="1" applyFill="1" applyBorder="1" applyAlignment="1">
      <alignment horizontal="left"/>
    </xf>
    <xf numFmtId="0" fontId="55" fillId="0" borderId="17" xfId="0" applyFont="1" applyFill="1" applyBorder="1" applyAlignment="1">
      <alignment horizontal="left"/>
    </xf>
    <xf numFmtId="0" fontId="58" fillId="0" borderId="20" xfId="0" applyFont="1" applyFill="1" applyBorder="1" applyAlignment="1">
      <alignment horizontal="center" vertical="center" wrapText="1"/>
    </xf>
    <xf numFmtId="0" fontId="58" fillId="0" borderId="13" xfId="0" applyFont="1" applyFill="1" applyBorder="1" applyAlignment="1">
      <alignment horizontal="center" vertical="center" wrapText="1"/>
    </xf>
    <xf numFmtId="0" fontId="58" fillId="0" borderId="17" xfId="0" applyFont="1" applyFill="1" applyBorder="1" applyAlignment="1">
      <alignment horizontal="center" vertical="center" wrapText="1"/>
    </xf>
    <xf numFmtId="0" fontId="58" fillId="0" borderId="21" xfId="0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 vertical="center" wrapText="1"/>
    </xf>
    <xf numFmtId="0" fontId="58" fillId="0" borderId="18" xfId="0" applyFont="1" applyFill="1" applyBorder="1" applyAlignment="1">
      <alignment horizontal="center" vertical="center" wrapText="1"/>
    </xf>
    <xf numFmtId="0" fontId="58" fillId="0" borderId="22" xfId="0" applyFont="1" applyFill="1" applyBorder="1" applyAlignment="1">
      <alignment horizontal="center" vertical="center" wrapText="1"/>
    </xf>
    <xf numFmtId="0" fontId="58" fillId="0" borderId="16" xfId="0" applyFont="1" applyFill="1" applyBorder="1" applyAlignment="1">
      <alignment horizontal="center" vertical="center" wrapText="1"/>
    </xf>
    <xf numFmtId="0" fontId="58" fillId="0" borderId="19" xfId="0" applyFont="1" applyFill="1" applyBorder="1" applyAlignment="1">
      <alignment horizontal="center" vertical="center" wrapText="1"/>
    </xf>
    <xf numFmtId="0" fontId="59" fillId="0" borderId="0" xfId="0" applyFont="1" applyFill="1" applyAlignment="1">
      <alignment horizontal="right"/>
    </xf>
    <xf numFmtId="0" fontId="3" fillId="0" borderId="0" xfId="0" applyFont="1" applyFill="1" applyBorder="1" applyAlignment="1">
      <alignment horizontal="center"/>
    </xf>
    <xf numFmtId="3" fontId="3" fillId="0" borderId="0" xfId="0" applyNumberFormat="1" applyFont="1" applyFill="1" applyBorder="1" applyAlignment="1">
      <alignment horizontal="center"/>
    </xf>
    <xf numFmtId="0" fontId="60" fillId="0" borderId="0" xfId="0" applyFont="1" applyFill="1" applyAlignment="1">
      <alignment horizontal="center"/>
    </xf>
    <xf numFmtId="0" fontId="57" fillId="0" borderId="61" xfId="0" applyFont="1" applyFill="1" applyBorder="1" applyAlignment="1">
      <alignment horizontal="center" vertical="center" wrapText="1"/>
    </xf>
    <xf numFmtId="0" fontId="57" fillId="28" borderId="61" xfId="0" applyFont="1" applyFill="1" applyBorder="1" applyAlignment="1">
      <alignment horizontal="center" vertical="center" wrapText="1"/>
    </xf>
    <xf numFmtId="0" fontId="57" fillId="28" borderId="59" xfId="0" applyFont="1" applyFill="1" applyBorder="1" applyAlignment="1">
      <alignment horizontal="center" vertical="center" wrapText="1"/>
    </xf>
    <xf numFmtId="0" fontId="57" fillId="28" borderId="60" xfId="0" applyFont="1" applyFill="1" applyBorder="1" applyAlignment="1">
      <alignment horizontal="center" vertical="center" wrapText="1"/>
    </xf>
    <xf numFmtId="0" fontId="64" fillId="25" borderId="45" xfId="0" applyFont="1" applyFill="1" applyBorder="1" applyAlignment="1">
      <alignment horizontal="center" vertical="center" wrapText="1"/>
    </xf>
    <xf numFmtId="169" fontId="6" fillId="0" borderId="0" xfId="1" applyNumberFormat="1" applyFont="1" applyFill="1" applyBorder="1" applyAlignment="1">
      <alignment horizontal="left"/>
    </xf>
  </cellXfs>
  <cellStyles count="1529">
    <cellStyle name="          _x000d__x000a_386grabber=VGA.3GR_x000d__x000a_" xfId="1093"/>
    <cellStyle name="          _x000d__x000a_386grabber=VGA.3GR_x000d__x000a_ 2" xfId="1099"/>
    <cellStyle name="          _x000d__x000a_386grabber=VGA.3GR_x000d__x000a_ 3" xfId="1289"/>
    <cellStyle name="20% - Accent1 10" xfId="510"/>
    <cellStyle name="20% - Accent1 11" xfId="864"/>
    <cellStyle name="20% - Accent1 12" xfId="880"/>
    <cellStyle name="20% - Accent1 13" xfId="978"/>
    <cellStyle name="20% - Accent1 2" xfId="22"/>
    <cellStyle name="20% - Accent1 2 2" xfId="23"/>
    <cellStyle name="20% - Accent1 2 3" xfId="503"/>
    <cellStyle name="20% - Accent1 2 4" xfId="863"/>
    <cellStyle name="20% - Accent1 2 5" xfId="881"/>
    <cellStyle name="20% - Accent1 2 6" xfId="977"/>
    <cellStyle name="20% - Accent1 3" xfId="24"/>
    <cellStyle name="20% - Accent1 4" xfId="25"/>
    <cellStyle name="20% - Accent1 5" xfId="26"/>
    <cellStyle name="20% - Accent1 6" xfId="27"/>
    <cellStyle name="20% - Accent1 7" xfId="28"/>
    <cellStyle name="20% - Accent1 8" xfId="29"/>
    <cellStyle name="20% - Accent1 9" xfId="30"/>
    <cellStyle name="20% - Accent2 10" xfId="603"/>
    <cellStyle name="20% - Accent2 11" xfId="858"/>
    <cellStyle name="20% - Accent2 12" xfId="662"/>
    <cellStyle name="20% - Accent2 13" xfId="976"/>
    <cellStyle name="20% - Accent2 2" xfId="31"/>
    <cellStyle name="20% - Accent2 2 2" xfId="32"/>
    <cellStyle name="20% - Accent2 2 3" xfId="604"/>
    <cellStyle name="20% - Accent2 2 4" xfId="857"/>
    <cellStyle name="20% - Accent2 2 5" xfId="665"/>
    <cellStyle name="20% - Accent2 2 6" xfId="975"/>
    <cellStyle name="20% - Accent2 3" xfId="33"/>
    <cellStyle name="20% - Accent2 4" xfId="34"/>
    <cellStyle name="20% - Accent2 5" xfId="35"/>
    <cellStyle name="20% - Accent2 6" xfId="36"/>
    <cellStyle name="20% - Accent2 7" xfId="37"/>
    <cellStyle name="20% - Accent2 8" xfId="38"/>
    <cellStyle name="20% - Accent2 9" xfId="39"/>
    <cellStyle name="20% - Accent3 10" xfId="605"/>
    <cellStyle name="20% - Accent3 11" xfId="854"/>
    <cellStyle name="20% - Accent3 12" xfId="670"/>
    <cellStyle name="20% - Accent3 13" xfId="972"/>
    <cellStyle name="20% - Accent3 2" xfId="40"/>
    <cellStyle name="20% - Accent3 2 2" xfId="41"/>
    <cellStyle name="20% - Accent3 2 3" xfId="606"/>
    <cellStyle name="20% - Accent3 2 4" xfId="853"/>
    <cellStyle name="20% - Accent3 2 5" xfId="671"/>
    <cellStyle name="20% - Accent3 2 6" xfId="971"/>
    <cellStyle name="20% - Accent3 3" xfId="42"/>
    <cellStyle name="20% - Accent3 4" xfId="43"/>
    <cellStyle name="20% - Accent3 5" xfId="44"/>
    <cellStyle name="20% - Accent3 6" xfId="45"/>
    <cellStyle name="20% - Accent3 7" xfId="46"/>
    <cellStyle name="20% - Accent3 8" xfId="47"/>
    <cellStyle name="20% - Accent3 9" xfId="48"/>
    <cellStyle name="20% - Accent4 10" xfId="607"/>
    <cellStyle name="20% - Accent4 11" xfId="849"/>
    <cellStyle name="20% - Accent4 12" xfId="678"/>
    <cellStyle name="20% - Accent4 13" xfId="969"/>
    <cellStyle name="20% - Accent4 2" xfId="49"/>
    <cellStyle name="20% - Accent4 2 2" xfId="50"/>
    <cellStyle name="20% - Accent4 2 3" xfId="608"/>
    <cellStyle name="20% - Accent4 2 4" xfId="848"/>
    <cellStyle name="20% - Accent4 2 5" xfId="679"/>
    <cellStyle name="20% - Accent4 2 6" xfId="968"/>
    <cellStyle name="20% - Accent4 3" xfId="51"/>
    <cellStyle name="20% - Accent4 4" xfId="52"/>
    <cellStyle name="20% - Accent4 5" xfId="53"/>
    <cellStyle name="20% - Accent4 6" xfId="54"/>
    <cellStyle name="20% - Accent4 7" xfId="55"/>
    <cellStyle name="20% - Accent4 8" xfId="56"/>
    <cellStyle name="20% - Accent4 9" xfId="57"/>
    <cellStyle name="20% - Accent5 10" xfId="611"/>
    <cellStyle name="20% - Accent5 11" xfId="842"/>
    <cellStyle name="20% - Accent5 12" xfId="684"/>
    <cellStyle name="20% - Accent5 13" xfId="966"/>
    <cellStyle name="20% - Accent5 2" xfId="58"/>
    <cellStyle name="20% - Accent5 2 2" xfId="59"/>
    <cellStyle name="20% - Accent5 2 3" xfId="612"/>
    <cellStyle name="20% - Accent5 2 4" xfId="841"/>
    <cellStyle name="20% - Accent5 2 5" xfId="685"/>
    <cellStyle name="20% - Accent5 2 6" xfId="963"/>
    <cellStyle name="20% - Accent5 3" xfId="60"/>
    <cellStyle name="20% - Accent5 4" xfId="61"/>
    <cellStyle name="20% - Accent5 5" xfId="62"/>
    <cellStyle name="20% - Accent5 6" xfId="63"/>
    <cellStyle name="20% - Accent5 7" xfId="64"/>
    <cellStyle name="20% - Accent5 8" xfId="65"/>
    <cellStyle name="20% - Accent5 9" xfId="66"/>
    <cellStyle name="20% - Accent6 10" xfId="613"/>
    <cellStyle name="20% - Accent6 11" xfId="837"/>
    <cellStyle name="20% - Accent6 12" xfId="689"/>
    <cellStyle name="20% - Accent6 13" xfId="962"/>
    <cellStyle name="20% - Accent6 2" xfId="67"/>
    <cellStyle name="20% - Accent6 2 2" xfId="68"/>
    <cellStyle name="20% - Accent6 2 3" xfId="614"/>
    <cellStyle name="20% - Accent6 2 4" xfId="836"/>
    <cellStyle name="20% - Accent6 2 5" xfId="690"/>
    <cellStyle name="20% - Accent6 2 6" xfId="959"/>
    <cellStyle name="20% - Accent6 3" xfId="69"/>
    <cellStyle name="20% - Accent6 4" xfId="70"/>
    <cellStyle name="20% - Accent6 5" xfId="71"/>
    <cellStyle name="20% - Accent6 6" xfId="72"/>
    <cellStyle name="20% - Accent6 7" xfId="73"/>
    <cellStyle name="20% - Accent6 8" xfId="74"/>
    <cellStyle name="20% - Accent6 9" xfId="75"/>
    <cellStyle name="40% - Accent1 10" xfId="616"/>
    <cellStyle name="40% - Accent1 11" xfId="833"/>
    <cellStyle name="40% - Accent1 12" xfId="691"/>
    <cellStyle name="40% - Accent1 13" xfId="956"/>
    <cellStyle name="40% - Accent1 2" xfId="76"/>
    <cellStyle name="40% - Accent1 2 2" xfId="77"/>
    <cellStyle name="40% - Accent1 2 3" xfId="617"/>
    <cellStyle name="40% - Accent1 2 4" xfId="832"/>
    <cellStyle name="40% - Accent1 2 5" xfId="692"/>
    <cellStyle name="40% - Accent1 2 6" xfId="955"/>
    <cellStyle name="40% - Accent1 3" xfId="78"/>
    <cellStyle name="40% - Accent1 4" xfId="79"/>
    <cellStyle name="40% - Accent1 5" xfId="80"/>
    <cellStyle name="40% - Accent1 6" xfId="81"/>
    <cellStyle name="40% - Accent1 7" xfId="82"/>
    <cellStyle name="40% - Accent1 8" xfId="83"/>
    <cellStyle name="40% - Accent1 9" xfId="84"/>
    <cellStyle name="40% - Accent2 10" xfId="618"/>
    <cellStyle name="40% - Accent2 11" xfId="831"/>
    <cellStyle name="40% - Accent2 12" xfId="696"/>
    <cellStyle name="40% - Accent2 13" xfId="954"/>
    <cellStyle name="40% - Accent2 2" xfId="85"/>
    <cellStyle name="40% - Accent2 2 2" xfId="86"/>
    <cellStyle name="40% - Accent2 2 3" xfId="619"/>
    <cellStyle name="40% - Accent2 2 4" xfId="830"/>
    <cellStyle name="40% - Accent2 2 5" xfId="697"/>
    <cellStyle name="40% - Accent2 2 6" xfId="953"/>
    <cellStyle name="40% - Accent2 3" xfId="87"/>
    <cellStyle name="40% - Accent2 4" xfId="88"/>
    <cellStyle name="40% - Accent2 5" xfId="89"/>
    <cellStyle name="40% - Accent2 6" xfId="90"/>
    <cellStyle name="40% - Accent2 7" xfId="91"/>
    <cellStyle name="40% - Accent2 8" xfId="92"/>
    <cellStyle name="40% - Accent2 9" xfId="93"/>
    <cellStyle name="40% - Accent3 10" xfId="621"/>
    <cellStyle name="40% - Accent3 11" xfId="826"/>
    <cellStyle name="40% - Accent3 12" xfId="702"/>
    <cellStyle name="40% - Accent3 13" xfId="952"/>
    <cellStyle name="40% - Accent3 2" xfId="94"/>
    <cellStyle name="40% - Accent3 2 2" xfId="95"/>
    <cellStyle name="40% - Accent3 2 3" xfId="622"/>
    <cellStyle name="40% - Accent3 2 4" xfId="825"/>
    <cellStyle name="40% - Accent3 2 5" xfId="703"/>
    <cellStyle name="40% - Accent3 2 6" xfId="951"/>
    <cellStyle name="40% - Accent3 3" xfId="96"/>
    <cellStyle name="40% - Accent3 4" xfId="97"/>
    <cellStyle name="40% - Accent3 5" xfId="98"/>
    <cellStyle name="40% - Accent3 6" xfId="99"/>
    <cellStyle name="40% - Accent3 7" xfId="100"/>
    <cellStyle name="40% - Accent3 8" xfId="101"/>
    <cellStyle name="40% - Accent3 9" xfId="102"/>
    <cellStyle name="40% - Accent4 10" xfId="624"/>
    <cellStyle name="40% - Accent4 11" xfId="821"/>
    <cellStyle name="40% - Accent4 12" xfId="709"/>
    <cellStyle name="40% - Accent4 13" xfId="949"/>
    <cellStyle name="40% - Accent4 2" xfId="103"/>
    <cellStyle name="40% - Accent4 2 2" xfId="104"/>
    <cellStyle name="40% - Accent4 2 3" xfId="625"/>
    <cellStyle name="40% - Accent4 2 4" xfId="820"/>
    <cellStyle name="40% - Accent4 2 5" xfId="710"/>
    <cellStyle name="40% - Accent4 2 6" xfId="948"/>
    <cellStyle name="40% - Accent4 3" xfId="105"/>
    <cellStyle name="40% - Accent4 4" xfId="106"/>
    <cellStyle name="40% - Accent4 5" xfId="107"/>
    <cellStyle name="40% - Accent4 6" xfId="108"/>
    <cellStyle name="40% - Accent4 7" xfId="109"/>
    <cellStyle name="40% - Accent4 8" xfId="110"/>
    <cellStyle name="40% - Accent4 9" xfId="111"/>
    <cellStyle name="40% - Accent5 10" xfId="626"/>
    <cellStyle name="40% - Accent5 11" xfId="816"/>
    <cellStyle name="40% - Accent5 12" xfId="712"/>
    <cellStyle name="40% - Accent5 13" xfId="945"/>
    <cellStyle name="40% - Accent5 2" xfId="112"/>
    <cellStyle name="40% - Accent5 2 2" xfId="113"/>
    <cellStyle name="40% - Accent5 2 3" xfId="627"/>
    <cellStyle name="40% - Accent5 2 4" xfId="815"/>
    <cellStyle name="40% - Accent5 2 5" xfId="713"/>
    <cellStyle name="40% - Accent5 2 6" xfId="944"/>
    <cellStyle name="40% - Accent5 3" xfId="114"/>
    <cellStyle name="40% - Accent5 4" xfId="115"/>
    <cellStyle name="40% - Accent5 5" xfId="116"/>
    <cellStyle name="40% - Accent5 6" xfId="117"/>
    <cellStyle name="40% - Accent5 7" xfId="118"/>
    <cellStyle name="40% - Accent5 8" xfId="119"/>
    <cellStyle name="40% - Accent5 9" xfId="120"/>
    <cellStyle name="40% - Accent6 10" xfId="628"/>
    <cellStyle name="40% - Accent6 11" xfId="811"/>
    <cellStyle name="40% - Accent6 12" xfId="714"/>
    <cellStyle name="40% - Accent6 13" xfId="943"/>
    <cellStyle name="40% - Accent6 2" xfId="121"/>
    <cellStyle name="40% - Accent6 2 2" xfId="122"/>
    <cellStyle name="40% - Accent6 2 3" xfId="629"/>
    <cellStyle name="40% - Accent6 2 4" xfId="810"/>
    <cellStyle name="40% - Accent6 2 5" xfId="715"/>
    <cellStyle name="40% - Accent6 2 6" xfId="942"/>
    <cellStyle name="40% - Accent6 3" xfId="123"/>
    <cellStyle name="40% - Accent6 4" xfId="124"/>
    <cellStyle name="40% - Accent6 5" xfId="125"/>
    <cellStyle name="40% - Accent6 6" xfId="126"/>
    <cellStyle name="40% - Accent6 7" xfId="127"/>
    <cellStyle name="40% - Accent6 8" xfId="128"/>
    <cellStyle name="40% - Accent6 9" xfId="129"/>
    <cellStyle name="60% - Accent1 10" xfId="632"/>
    <cellStyle name="60% - Accent1 11" xfId="806"/>
    <cellStyle name="60% - Accent1 12" xfId="721"/>
    <cellStyle name="60% - Accent1 13" xfId="941"/>
    <cellStyle name="60% - Accent1 2" xfId="130"/>
    <cellStyle name="60% - Accent1 2 2" xfId="131"/>
    <cellStyle name="60% - Accent1 2 3" xfId="633"/>
    <cellStyle name="60% - Accent1 2 4" xfId="804"/>
    <cellStyle name="60% - Accent1 2 5" xfId="722"/>
    <cellStyle name="60% - Accent1 2 6" xfId="939"/>
    <cellStyle name="60% - Accent1 3" xfId="132"/>
    <cellStyle name="60% - Accent1 4" xfId="133"/>
    <cellStyle name="60% - Accent1 5" xfId="134"/>
    <cellStyle name="60% - Accent1 6" xfId="135"/>
    <cellStyle name="60% - Accent1 7" xfId="136"/>
    <cellStyle name="60% - Accent1 8" xfId="137"/>
    <cellStyle name="60% - Accent1 9" xfId="138"/>
    <cellStyle name="60% - Accent2 10" xfId="636"/>
    <cellStyle name="60% - Accent2 11" xfId="799"/>
    <cellStyle name="60% - Accent2 12" xfId="729"/>
    <cellStyle name="60% - Accent2 13" xfId="937"/>
    <cellStyle name="60% - Accent2 2" xfId="139"/>
    <cellStyle name="60% - Accent2 2 2" xfId="140"/>
    <cellStyle name="60% - Accent2 2 3" xfId="637"/>
    <cellStyle name="60% - Accent2 2 4" xfId="798"/>
    <cellStyle name="60% - Accent2 2 5" xfId="730"/>
    <cellStyle name="60% - Accent2 2 6" xfId="936"/>
    <cellStyle name="60% - Accent2 3" xfId="141"/>
    <cellStyle name="60% - Accent2 4" xfId="142"/>
    <cellStyle name="60% - Accent2 5" xfId="143"/>
    <cellStyle name="60% - Accent2 6" xfId="144"/>
    <cellStyle name="60% - Accent2 7" xfId="145"/>
    <cellStyle name="60% - Accent2 8" xfId="146"/>
    <cellStyle name="60% - Accent2 9" xfId="147"/>
    <cellStyle name="60% - Accent3 10" xfId="640"/>
    <cellStyle name="60% - Accent3 11" xfId="794"/>
    <cellStyle name="60% - Accent3 12" xfId="739"/>
    <cellStyle name="60% - Accent3 13" xfId="934"/>
    <cellStyle name="60% - Accent3 2" xfId="148"/>
    <cellStyle name="60% - Accent3 2 2" xfId="149"/>
    <cellStyle name="60% - Accent3 2 3" xfId="641"/>
    <cellStyle name="60% - Accent3 2 4" xfId="793"/>
    <cellStyle name="60% - Accent3 2 5" xfId="740"/>
    <cellStyle name="60% - Accent3 2 6" xfId="933"/>
    <cellStyle name="60% - Accent3 3" xfId="150"/>
    <cellStyle name="60% - Accent3 4" xfId="151"/>
    <cellStyle name="60% - Accent3 5" xfId="152"/>
    <cellStyle name="60% - Accent3 6" xfId="153"/>
    <cellStyle name="60% - Accent3 7" xfId="154"/>
    <cellStyle name="60% - Accent3 8" xfId="155"/>
    <cellStyle name="60% - Accent3 9" xfId="156"/>
    <cellStyle name="60% - Accent4 10" xfId="643"/>
    <cellStyle name="60% - Accent4 11" xfId="790"/>
    <cellStyle name="60% - Accent4 12" xfId="746"/>
    <cellStyle name="60% - Accent4 13" xfId="931"/>
    <cellStyle name="60% - Accent4 2" xfId="157"/>
    <cellStyle name="60% - Accent4 2 2" xfId="158"/>
    <cellStyle name="60% - Accent4 2 3" xfId="644"/>
    <cellStyle name="60% - Accent4 2 4" xfId="789"/>
    <cellStyle name="60% - Accent4 2 5" xfId="747"/>
    <cellStyle name="60% - Accent4 2 6" xfId="930"/>
    <cellStyle name="60% - Accent4 3" xfId="159"/>
    <cellStyle name="60% - Accent4 4" xfId="160"/>
    <cellStyle name="60% - Accent4 5" xfId="161"/>
    <cellStyle name="60% - Accent4 6" xfId="162"/>
    <cellStyle name="60% - Accent4 7" xfId="163"/>
    <cellStyle name="60% - Accent4 8" xfId="164"/>
    <cellStyle name="60% - Accent4 9" xfId="165"/>
    <cellStyle name="60% - Accent5 10" xfId="646"/>
    <cellStyle name="60% - Accent5 11" xfId="784"/>
    <cellStyle name="60% - Accent5 12" xfId="753"/>
    <cellStyle name="60% - Accent5 13" xfId="928"/>
    <cellStyle name="60% - Accent5 2" xfId="166"/>
    <cellStyle name="60% - Accent5 2 2" xfId="167"/>
    <cellStyle name="60% - Accent5 2 3" xfId="647"/>
    <cellStyle name="60% - Accent5 2 4" xfId="783"/>
    <cellStyle name="60% - Accent5 2 5" xfId="756"/>
    <cellStyle name="60% - Accent5 2 6" xfId="927"/>
    <cellStyle name="60% - Accent5 3" xfId="168"/>
    <cellStyle name="60% - Accent5 4" xfId="169"/>
    <cellStyle name="60% - Accent5 5" xfId="170"/>
    <cellStyle name="60% - Accent5 6" xfId="171"/>
    <cellStyle name="60% - Accent5 7" xfId="172"/>
    <cellStyle name="60% - Accent5 8" xfId="173"/>
    <cellStyle name="60% - Accent5 9" xfId="174"/>
    <cellStyle name="60% - Accent6 10" xfId="650"/>
    <cellStyle name="60% - Accent6 11" xfId="779"/>
    <cellStyle name="60% - Accent6 12" xfId="763"/>
    <cellStyle name="60% - Accent6 13" xfId="926"/>
    <cellStyle name="60% - Accent6 2" xfId="175"/>
    <cellStyle name="60% - Accent6 2 2" xfId="176"/>
    <cellStyle name="60% - Accent6 2 3" xfId="651"/>
    <cellStyle name="60% - Accent6 2 4" xfId="778"/>
    <cellStyle name="60% - Accent6 2 5" xfId="766"/>
    <cellStyle name="60% - Accent6 2 6" xfId="925"/>
    <cellStyle name="60% - Accent6 3" xfId="177"/>
    <cellStyle name="60% - Accent6 4" xfId="178"/>
    <cellStyle name="60% - Accent6 5" xfId="179"/>
    <cellStyle name="60% - Accent6 6" xfId="180"/>
    <cellStyle name="60% - Accent6 7" xfId="181"/>
    <cellStyle name="60% - Accent6 8" xfId="182"/>
    <cellStyle name="60% - Accent6 9" xfId="183"/>
    <cellStyle name="Accent1 10" xfId="653"/>
    <cellStyle name="Accent1 11" xfId="773"/>
    <cellStyle name="Accent1 12" xfId="774"/>
    <cellStyle name="Accent1 13" xfId="922"/>
    <cellStyle name="Accent1 2" xfId="184"/>
    <cellStyle name="Accent1 2 2" xfId="185"/>
    <cellStyle name="Accent1 2 3" xfId="654"/>
    <cellStyle name="Accent1 2 4" xfId="770"/>
    <cellStyle name="Accent1 2 5" xfId="775"/>
    <cellStyle name="Accent1 2 6" xfId="921"/>
    <cellStyle name="Accent1 3" xfId="186"/>
    <cellStyle name="Accent1 4" xfId="187"/>
    <cellStyle name="Accent1 5" xfId="188"/>
    <cellStyle name="Accent1 6" xfId="189"/>
    <cellStyle name="Accent1 7" xfId="190"/>
    <cellStyle name="Accent1 8" xfId="191"/>
    <cellStyle name="Accent1 9" xfId="192"/>
    <cellStyle name="Accent2 10" xfId="656"/>
    <cellStyle name="Accent2 11" xfId="765"/>
    <cellStyle name="Accent2 12" xfId="781"/>
    <cellStyle name="Accent2 13" xfId="918"/>
    <cellStyle name="Accent2 2" xfId="193"/>
    <cellStyle name="Accent2 2 2" xfId="194"/>
    <cellStyle name="Accent2 2 3" xfId="657"/>
    <cellStyle name="Accent2 2 4" xfId="764"/>
    <cellStyle name="Accent2 2 5" xfId="782"/>
    <cellStyle name="Accent2 2 6" xfId="915"/>
    <cellStyle name="Accent2 3" xfId="195"/>
    <cellStyle name="Accent2 4" xfId="196"/>
    <cellStyle name="Accent2 5" xfId="197"/>
    <cellStyle name="Accent2 6" xfId="198"/>
    <cellStyle name="Accent2 7" xfId="199"/>
    <cellStyle name="Accent2 8" xfId="200"/>
    <cellStyle name="Accent2 9" xfId="201"/>
    <cellStyle name="Accent3 10" xfId="659"/>
    <cellStyle name="Accent3 11" xfId="758"/>
    <cellStyle name="Accent3 12" xfId="787"/>
    <cellStyle name="Accent3 13" xfId="912"/>
    <cellStyle name="Accent3 2" xfId="202"/>
    <cellStyle name="Accent3 2 2" xfId="203"/>
    <cellStyle name="Accent3 2 3" xfId="660"/>
    <cellStyle name="Accent3 2 4" xfId="757"/>
    <cellStyle name="Accent3 2 5" xfId="788"/>
    <cellStyle name="Accent3 2 6" xfId="911"/>
    <cellStyle name="Accent3 2 7" xfId="1022"/>
    <cellStyle name="Accent3 3" xfId="204"/>
    <cellStyle name="Accent3 4" xfId="205"/>
    <cellStyle name="Accent3 5" xfId="206"/>
    <cellStyle name="Accent3 6" xfId="207"/>
    <cellStyle name="Accent3 7" xfId="208"/>
    <cellStyle name="Accent3 8" xfId="209"/>
    <cellStyle name="Accent3 9" xfId="210"/>
    <cellStyle name="Accent4 10" xfId="663"/>
    <cellStyle name="Accent4 11" xfId="752"/>
    <cellStyle name="Accent4 12" xfId="795"/>
    <cellStyle name="Accent4 13" xfId="908"/>
    <cellStyle name="Accent4 2" xfId="211"/>
    <cellStyle name="Accent4 2 2" xfId="212"/>
    <cellStyle name="Accent4 2 3" xfId="664"/>
    <cellStyle name="Accent4 2 4" xfId="751"/>
    <cellStyle name="Accent4 2 5" xfId="796"/>
    <cellStyle name="Accent4 2 6" xfId="907"/>
    <cellStyle name="Accent4 3" xfId="213"/>
    <cellStyle name="Accent4 4" xfId="214"/>
    <cellStyle name="Accent4 5" xfId="215"/>
    <cellStyle name="Accent4 6" xfId="216"/>
    <cellStyle name="Accent4 7" xfId="217"/>
    <cellStyle name="Accent4 8" xfId="218"/>
    <cellStyle name="Accent4 9" xfId="219"/>
    <cellStyle name="Accent5 10" xfId="668"/>
    <cellStyle name="Accent5 11" xfId="744"/>
    <cellStyle name="Accent5 12" xfId="800"/>
    <cellStyle name="Accent5 13" xfId="905"/>
    <cellStyle name="Accent5 2" xfId="220"/>
    <cellStyle name="Accent5 2 2" xfId="221"/>
    <cellStyle name="Accent5 2 3" xfId="669"/>
    <cellStyle name="Accent5 2 4" xfId="743"/>
    <cellStyle name="Accent5 2 5" xfId="801"/>
    <cellStyle name="Accent5 2 6" xfId="903"/>
    <cellStyle name="Accent5 3" xfId="222"/>
    <cellStyle name="Accent5 4" xfId="223"/>
    <cellStyle name="Accent5 5" xfId="224"/>
    <cellStyle name="Accent5 6" xfId="225"/>
    <cellStyle name="Accent5 7" xfId="226"/>
    <cellStyle name="Accent5 8" xfId="227"/>
    <cellStyle name="Accent5 9" xfId="228"/>
    <cellStyle name="Accent6 10" xfId="672"/>
    <cellStyle name="Accent6 11" xfId="738"/>
    <cellStyle name="Accent6 12" xfId="808"/>
    <cellStyle name="Accent6 13" xfId="901"/>
    <cellStyle name="Accent6 2" xfId="229"/>
    <cellStyle name="Accent6 2 2" xfId="230"/>
    <cellStyle name="Accent6 2 3" xfId="673"/>
    <cellStyle name="Accent6 2 4" xfId="737"/>
    <cellStyle name="Accent6 2 5" xfId="809"/>
    <cellStyle name="Accent6 2 6" xfId="900"/>
    <cellStyle name="Accent6 3" xfId="231"/>
    <cellStyle name="Accent6 4" xfId="232"/>
    <cellStyle name="Accent6 5" xfId="233"/>
    <cellStyle name="Accent6 6" xfId="234"/>
    <cellStyle name="Accent6 7" xfId="235"/>
    <cellStyle name="Accent6 8" xfId="236"/>
    <cellStyle name="Accent6 9" xfId="237"/>
    <cellStyle name="Bad 10" xfId="676"/>
    <cellStyle name="Bad 11" xfId="734"/>
    <cellStyle name="Bad 12" xfId="814"/>
    <cellStyle name="Bad 13" xfId="898"/>
    <cellStyle name="Bad 2" xfId="238"/>
    <cellStyle name="Bad 2 2" xfId="239"/>
    <cellStyle name="Bad 2 3" xfId="677"/>
    <cellStyle name="Bad 2 4" xfId="731"/>
    <cellStyle name="Bad 2 5" xfId="817"/>
    <cellStyle name="Bad 2 6" xfId="897"/>
    <cellStyle name="Bad 3" xfId="240"/>
    <cellStyle name="Bad 4" xfId="241"/>
    <cellStyle name="Bad 5" xfId="242"/>
    <cellStyle name="Bad 6" xfId="243"/>
    <cellStyle name="Bad 7" xfId="244"/>
    <cellStyle name="Bad 8" xfId="245"/>
    <cellStyle name="Bad 9" xfId="246"/>
    <cellStyle name="Calculation 10" xfId="681"/>
    <cellStyle name="Calculation 10 2" xfId="1218"/>
    <cellStyle name="Calculation 10 2 2" xfId="1459"/>
    <cellStyle name="Calculation 10 3" xfId="1241"/>
    <cellStyle name="Calculation 10 3 2" xfId="1482"/>
    <cellStyle name="Calculation 10 4" xfId="1332"/>
    <cellStyle name="Calculation 11" xfId="724"/>
    <cellStyle name="Calculation 11 2" xfId="1227"/>
    <cellStyle name="Calculation 11 2 2" xfId="1468"/>
    <cellStyle name="Calculation 11 3" xfId="1213"/>
    <cellStyle name="Calculation 11 3 2" xfId="1454"/>
    <cellStyle name="Calculation 11 4" xfId="1335"/>
    <cellStyle name="Calculation 12" xfId="822"/>
    <cellStyle name="Calculation 12 2" xfId="1245"/>
    <cellStyle name="Calculation 12 2 2" xfId="1486"/>
    <cellStyle name="Calculation 12 3" xfId="1140"/>
    <cellStyle name="Calculation 12 3 2" xfId="1381"/>
    <cellStyle name="Calculation 12 4" xfId="1340"/>
    <cellStyle name="Calculation 13" xfId="894"/>
    <cellStyle name="Calculation 13 2" xfId="1262"/>
    <cellStyle name="Calculation 13 2 2" xfId="1503"/>
    <cellStyle name="Calculation 13 3" xfId="1207"/>
    <cellStyle name="Calculation 13 3 2" xfId="1448"/>
    <cellStyle name="Calculation 13 4" xfId="1353"/>
    <cellStyle name="Calculation 2" xfId="247"/>
    <cellStyle name="Calculation 2 2" xfId="248"/>
    <cellStyle name="Calculation 2 2 2" xfId="1147"/>
    <cellStyle name="Calculation 2 2 2 2" xfId="1388"/>
    <cellStyle name="Calculation 2 2 3" xfId="1285"/>
    <cellStyle name="Calculation 2 2 3 2" xfId="1526"/>
    <cellStyle name="Calculation 2 2 4" xfId="1294"/>
    <cellStyle name="Calculation 2 3" xfId="682"/>
    <cellStyle name="Calculation 2 3 2" xfId="1219"/>
    <cellStyle name="Calculation 2 3 2 2" xfId="1460"/>
    <cellStyle name="Calculation 2 3 3" xfId="1234"/>
    <cellStyle name="Calculation 2 3 3 2" xfId="1475"/>
    <cellStyle name="Calculation 2 3 4" xfId="1333"/>
    <cellStyle name="Calculation 2 4" xfId="723"/>
    <cellStyle name="Calculation 2 4 2" xfId="1226"/>
    <cellStyle name="Calculation 2 4 2 2" xfId="1467"/>
    <cellStyle name="Calculation 2 4 3" xfId="1236"/>
    <cellStyle name="Calculation 2 4 3 2" xfId="1477"/>
    <cellStyle name="Calculation 2 4 4" xfId="1334"/>
    <cellStyle name="Calculation 2 5" xfId="823"/>
    <cellStyle name="Calculation 2 5 2" xfId="1246"/>
    <cellStyle name="Calculation 2 5 2 2" xfId="1487"/>
    <cellStyle name="Calculation 2 5 3" xfId="1267"/>
    <cellStyle name="Calculation 2 5 3 2" xfId="1508"/>
    <cellStyle name="Calculation 2 5 4" xfId="1341"/>
    <cellStyle name="Calculation 2 6" xfId="893"/>
    <cellStyle name="Calculation 2 6 2" xfId="1261"/>
    <cellStyle name="Calculation 2 6 2 2" xfId="1502"/>
    <cellStyle name="Calculation 2 6 3" xfId="1244"/>
    <cellStyle name="Calculation 2 6 3 2" xfId="1485"/>
    <cellStyle name="Calculation 2 6 4" xfId="1352"/>
    <cellStyle name="Calculation 2 7" xfId="1146"/>
    <cellStyle name="Calculation 2 7 2" xfId="1387"/>
    <cellStyle name="Calculation 2 8" xfId="1280"/>
    <cellStyle name="Calculation 2 8 2" xfId="1521"/>
    <cellStyle name="Calculation 2 9" xfId="1293"/>
    <cellStyle name="Calculation 3" xfId="249"/>
    <cellStyle name="Calculation 3 2" xfId="1148"/>
    <cellStyle name="Calculation 3 2 2" xfId="1389"/>
    <cellStyle name="Calculation 3 3" xfId="1284"/>
    <cellStyle name="Calculation 3 3 2" xfId="1525"/>
    <cellStyle name="Calculation 3 4" xfId="1295"/>
    <cellStyle name="Calculation 4" xfId="250"/>
    <cellStyle name="Calculation 4 2" xfId="1149"/>
    <cellStyle name="Calculation 4 2 2" xfId="1390"/>
    <cellStyle name="Calculation 4 3" xfId="1286"/>
    <cellStyle name="Calculation 4 3 2" xfId="1527"/>
    <cellStyle name="Calculation 4 4" xfId="1296"/>
    <cellStyle name="Calculation 5" xfId="251"/>
    <cellStyle name="Calculation 5 2" xfId="1150"/>
    <cellStyle name="Calculation 5 2 2" xfId="1391"/>
    <cellStyle name="Calculation 5 3" xfId="1283"/>
    <cellStyle name="Calculation 5 3 2" xfId="1524"/>
    <cellStyle name="Calculation 5 4" xfId="1297"/>
    <cellStyle name="Calculation 6" xfId="252"/>
    <cellStyle name="Calculation 6 2" xfId="1151"/>
    <cellStyle name="Calculation 6 2 2" xfId="1392"/>
    <cellStyle name="Calculation 6 3" xfId="1282"/>
    <cellStyle name="Calculation 6 3 2" xfId="1523"/>
    <cellStyle name="Calculation 6 4" xfId="1298"/>
    <cellStyle name="Calculation 7" xfId="253"/>
    <cellStyle name="Calculation 7 2" xfId="1152"/>
    <cellStyle name="Calculation 7 2 2" xfId="1393"/>
    <cellStyle name="Calculation 7 3" xfId="1125"/>
    <cellStyle name="Calculation 7 3 2" xfId="1366"/>
    <cellStyle name="Calculation 7 4" xfId="1299"/>
    <cellStyle name="Calculation 8" xfId="254"/>
    <cellStyle name="Calculation 8 2" xfId="1153"/>
    <cellStyle name="Calculation 8 2 2" xfId="1394"/>
    <cellStyle name="Calculation 8 3" xfId="1187"/>
    <cellStyle name="Calculation 8 3 2" xfId="1428"/>
    <cellStyle name="Calculation 8 4" xfId="1300"/>
    <cellStyle name="Calculation 9" xfId="255"/>
    <cellStyle name="Calculation 9 2" xfId="1154"/>
    <cellStyle name="Calculation 9 2 2" xfId="1395"/>
    <cellStyle name="Calculation 9 3" xfId="1186"/>
    <cellStyle name="Calculation 9 3 2" xfId="1427"/>
    <cellStyle name="Calculation 9 4" xfId="1301"/>
    <cellStyle name="Check Cell 10" xfId="687"/>
    <cellStyle name="Check Cell 11" xfId="720"/>
    <cellStyle name="Check Cell 12" xfId="828"/>
    <cellStyle name="Check Cell 13" xfId="890"/>
    <cellStyle name="Check Cell 2" xfId="256"/>
    <cellStyle name="Check Cell 2 2" xfId="257"/>
    <cellStyle name="Check Cell 2 3" xfId="688"/>
    <cellStyle name="Check Cell 2 4" xfId="719"/>
    <cellStyle name="Check Cell 2 5" xfId="829"/>
    <cellStyle name="Check Cell 2 6" xfId="889"/>
    <cellStyle name="Check Cell 3" xfId="258"/>
    <cellStyle name="Check Cell 4" xfId="259"/>
    <cellStyle name="Check Cell 5" xfId="260"/>
    <cellStyle name="Check Cell 6" xfId="261"/>
    <cellStyle name="Check Cell 7" xfId="262"/>
    <cellStyle name="Check Cell 8" xfId="263"/>
    <cellStyle name="Check Cell 9" xfId="264"/>
    <cellStyle name="Comma" xfId="1" builtinId="3"/>
    <cellStyle name="Comma [0]" xfId="1123" builtinId="6"/>
    <cellStyle name="Comma [0] 2" xfId="1291"/>
    <cellStyle name="Comma 10" xfId="265"/>
    <cellStyle name="Comma 10 2" xfId="1000"/>
    <cellStyle name="Comma 10 3" xfId="1114"/>
    <cellStyle name="Comma 11" xfId="266"/>
    <cellStyle name="Comma 12" xfId="267"/>
    <cellStyle name="Comma 13" xfId="268"/>
    <cellStyle name="Comma 14" xfId="269"/>
    <cellStyle name="Comma 15" xfId="270"/>
    <cellStyle name="Comma 16" xfId="271"/>
    <cellStyle name="Comma 17" xfId="272"/>
    <cellStyle name="Comma 18" xfId="273"/>
    <cellStyle name="Comma 19" xfId="274"/>
    <cellStyle name="Comma 2" xfId="12"/>
    <cellStyle name="Comma 2 10" xfId="276"/>
    <cellStyle name="Comma 2 10 2" xfId="1012"/>
    <cellStyle name="Comma 2 11" xfId="277"/>
    <cellStyle name="Comma 2 12" xfId="278"/>
    <cellStyle name="Comma 2 13" xfId="279"/>
    <cellStyle name="Comma 2 14" xfId="280"/>
    <cellStyle name="Comma 2 15" xfId="281"/>
    <cellStyle name="Comma 2 16" xfId="282"/>
    <cellStyle name="Comma 2 17" xfId="283"/>
    <cellStyle name="Comma 2 18" xfId="284"/>
    <cellStyle name="Comma 2 19" xfId="285"/>
    <cellStyle name="Comma 2 2" xfId="16"/>
    <cellStyle name="Comma 2 2 10" xfId="862"/>
    <cellStyle name="Comma 2 2 11" xfId="999"/>
    <cellStyle name="Comma 2 2 12" xfId="1023"/>
    <cellStyle name="Comma 2 2 2" xfId="286"/>
    <cellStyle name="Comma 2 2 2 2" xfId="287"/>
    <cellStyle name="Comma 2 2 2 2 2" xfId="288"/>
    <cellStyle name="Comma 2 2 2 2 3" xfId="700"/>
    <cellStyle name="Comma 2 2 2 2 4" xfId="704"/>
    <cellStyle name="Comma 2 2 2 2 5" xfId="851"/>
    <cellStyle name="Comma 2 2 2 2 6" xfId="859"/>
    <cellStyle name="Comma 2 2 2 3" xfId="289"/>
    <cellStyle name="Comma 2 2 2 4" xfId="290"/>
    <cellStyle name="Comma 2 2 2 5" xfId="699"/>
    <cellStyle name="Comma 2 2 2 6" xfId="705"/>
    <cellStyle name="Comma 2 2 2 7" xfId="850"/>
    <cellStyle name="Comma 2 2 2 8" xfId="860"/>
    <cellStyle name="Comma 2 2 3" xfId="291"/>
    <cellStyle name="Comma 2 2 4" xfId="292"/>
    <cellStyle name="Comma 2 2 5" xfId="293"/>
    <cellStyle name="Comma 2 2 6" xfId="294"/>
    <cellStyle name="Comma 2 2 7" xfId="698"/>
    <cellStyle name="Comma 2 2 8" xfId="706"/>
    <cellStyle name="Comma 2 2 9" xfId="846"/>
    <cellStyle name="Comma 2 20" xfId="295"/>
    <cellStyle name="Comma 2 21" xfId="296"/>
    <cellStyle name="Comma 2 22" xfId="297"/>
    <cellStyle name="Comma 2 23" xfId="298"/>
    <cellStyle name="Comma 2 24" xfId="299"/>
    <cellStyle name="Comma 2 25" xfId="300"/>
    <cellStyle name="Comma 2 26" xfId="301"/>
    <cellStyle name="Comma 2 27" xfId="302"/>
    <cellStyle name="Comma 2 28" xfId="303"/>
    <cellStyle name="Comma 2 29" xfId="304"/>
    <cellStyle name="Comma 2 3" xfId="275"/>
    <cellStyle name="Comma 2 3 2" xfId="305"/>
    <cellStyle name="Comma 2 3 2 2" xfId="1106"/>
    <cellStyle name="Comma 2 3 3" xfId="707"/>
    <cellStyle name="Comma 2 3 4" xfId="695"/>
    <cellStyle name="Comma 2 3 5" xfId="861"/>
    <cellStyle name="Comma 2 3 6" xfId="845"/>
    <cellStyle name="Comma 2 3 7" xfId="1003"/>
    <cellStyle name="Comma 2 3 8" xfId="1028"/>
    <cellStyle name="Comma 2 30" xfId="306"/>
    <cellStyle name="Comma 2 31" xfId="307"/>
    <cellStyle name="Comma 2 32" xfId="308"/>
    <cellStyle name="Comma 2 33" xfId="309"/>
    <cellStyle name="Comma 2 34" xfId="310"/>
    <cellStyle name="Comma 2 35" xfId="311"/>
    <cellStyle name="Comma 2 36" xfId="312"/>
    <cellStyle name="Comma 2 37" xfId="313"/>
    <cellStyle name="Comma 2 38" xfId="314"/>
    <cellStyle name="Comma 2 39" xfId="315"/>
    <cellStyle name="Comma 2 4" xfId="316"/>
    <cellStyle name="Comma 2 4 2" xfId="1004"/>
    <cellStyle name="Comma 2 4 3" xfId="1104"/>
    <cellStyle name="Comma 2 40" xfId="317"/>
    <cellStyle name="Comma 2 41" xfId="318"/>
    <cellStyle name="Comma 2 42" xfId="319"/>
    <cellStyle name="Comma 2 43" xfId="320"/>
    <cellStyle name="Comma 2 44" xfId="693"/>
    <cellStyle name="Comma 2 44 2" xfId="867"/>
    <cellStyle name="Comma 2 44 3" xfId="885"/>
    <cellStyle name="Comma 2 44 4" xfId="979"/>
    <cellStyle name="Comma 2 44 5" xfId="992"/>
    <cellStyle name="Comma 2 45" xfId="711"/>
    <cellStyle name="Comma 2 46" xfId="884"/>
    <cellStyle name="Comma 2 47" xfId="840"/>
    <cellStyle name="Comma 2 48" xfId="887"/>
    <cellStyle name="Comma 2 49" xfId="995"/>
    <cellStyle name="Comma 2 5" xfId="321"/>
    <cellStyle name="Comma 2 5 2" xfId="1007"/>
    <cellStyle name="Comma 2 50" xfId="1108"/>
    <cellStyle name="Comma 2 51" xfId="1115"/>
    <cellStyle name="Comma 2 6" xfId="322"/>
    <cellStyle name="Comma 2 6 2" xfId="1008"/>
    <cellStyle name="Comma 2 7" xfId="323"/>
    <cellStyle name="Comma 2 7 2" xfId="1009"/>
    <cellStyle name="Comma 2 8" xfId="324"/>
    <cellStyle name="Comma 2 8 2" xfId="1010"/>
    <cellStyle name="Comma 2 9" xfId="325"/>
    <cellStyle name="Comma 2 9 2" xfId="1011"/>
    <cellStyle name="Comma 20" xfId="326"/>
    <cellStyle name="Comma 21" xfId="327"/>
    <cellStyle name="Comma 22" xfId="328"/>
    <cellStyle name="Comma 23" xfId="14"/>
    <cellStyle name="Comma 24" xfId="329"/>
    <cellStyle name="Comma 25" xfId="1112"/>
    <cellStyle name="Comma 26" xfId="1120"/>
    <cellStyle name="Comma 28" xfId="330"/>
    <cellStyle name="Comma 29" xfId="331"/>
    <cellStyle name="Comma 3" xfId="4"/>
    <cellStyle name="Comma 3 2" xfId="332"/>
    <cellStyle name="Comma 3 2 2" xfId="1095"/>
    <cellStyle name="Comma 3 3" xfId="716"/>
    <cellStyle name="Comma 3 4" xfId="683"/>
    <cellStyle name="Comma 3 5" xfId="888"/>
    <cellStyle name="Comma 3 6" xfId="827"/>
    <cellStyle name="Comma 3 7" xfId="1013"/>
    <cellStyle name="Comma 3 8" xfId="1111"/>
    <cellStyle name="Comma 3 9" xfId="1117"/>
    <cellStyle name="Comma 30" xfId="333"/>
    <cellStyle name="Comma 33" xfId="334"/>
    <cellStyle name="Comma 34" xfId="335"/>
    <cellStyle name="Comma 4" xfId="336"/>
    <cellStyle name="Comma 4 2" xfId="1097"/>
    <cellStyle name="Comma 4 3" xfId="1031"/>
    <cellStyle name="Comma 5" xfId="337"/>
    <cellStyle name="Comma 5 2" xfId="1092"/>
    <cellStyle name="Comma 6" xfId="338"/>
    <cellStyle name="Comma 7" xfId="339"/>
    <cellStyle name="Comma 8" xfId="340"/>
    <cellStyle name="Comma 8 12" xfId="1017"/>
    <cellStyle name="Comma 8 2" xfId="996"/>
    <cellStyle name="Comma 8 3" xfId="1113"/>
    <cellStyle name="Comma 8 4" xfId="1016"/>
    <cellStyle name="Comma 9" xfId="341"/>
    <cellStyle name="Comma0" xfId="342"/>
    <cellStyle name="Currency0" xfId="343"/>
    <cellStyle name="Date" xfId="344"/>
    <cellStyle name="Explanatory Text 10" xfId="725"/>
    <cellStyle name="Explanatory Text 11" xfId="675"/>
    <cellStyle name="Explanatory Text 12" xfId="891"/>
    <cellStyle name="Explanatory Text 13" xfId="813"/>
    <cellStyle name="Explanatory Text 2" xfId="345"/>
    <cellStyle name="Explanatory Text 2 2" xfId="346"/>
    <cellStyle name="Explanatory Text 2 3" xfId="726"/>
    <cellStyle name="Explanatory Text 2 4" xfId="674"/>
    <cellStyle name="Explanatory Text 2 5" xfId="892"/>
    <cellStyle name="Explanatory Text 2 6" xfId="812"/>
    <cellStyle name="Explanatory Text 3" xfId="347"/>
    <cellStyle name="Explanatory Text 4" xfId="348"/>
    <cellStyle name="Explanatory Text 5" xfId="349"/>
    <cellStyle name="Explanatory Text 6" xfId="350"/>
    <cellStyle name="Explanatory Text 7" xfId="351"/>
    <cellStyle name="Explanatory Text 8" xfId="352"/>
    <cellStyle name="Explanatory Text 9" xfId="353"/>
    <cellStyle name="Fixed" xfId="354"/>
    <cellStyle name="Good 10" xfId="732"/>
    <cellStyle name="Good 11" xfId="667"/>
    <cellStyle name="Good 12" xfId="895"/>
    <cellStyle name="Good 13" xfId="803"/>
    <cellStyle name="Good 2" xfId="355"/>
    <cellStyle name="Good 2 2" xfId="356"/>
    <cellStyle name="Good 2 3" xfId="733"/>
    <cellStyle name="Good 2 4" xfId="666"/>
    <cellStyle name="Good 2 5" xfId="896"/>
    <cellStyle name="Good 2 6" xfId="802"/>
    <cellStyle name="Good 3" xfId="357"/>
    <cellStyle name="Good 4" xfId="358"/>
    <cellStyle name="Good 5" xfId="359"/>
    <cellStyle name="Good 6" xfId="360"/>
    <cellStyle name="Good 7" xfId="361"/>
    <cellStyle name="Good 8" xfId="362"/>
    <cellStyle name="Good 9" xfId="363"/>
    <cellStyle name="Heading 1 10" xfId="365"/>
    <cellStyle name="Heading 1 11" xfId="366"/>
    <cellStyle name="Heading 1 12" xfId="367"/>
    <cellStyle name="Heading 1 13" xfId="368"/>
    <cellStyle name="Heading 1 14" xfId="369"/>
    <cellStyle name="Heading 1 15" xfId="370"/>
    <cellStyle name="Heading 1 16" xfId="735"/>
    <cellStyle name="Heading 1 17" xfId="661"/>
    <cellStyle name="Heading 1 18" xfId="899"/>
    <cellStyle name="Heading 1 19" xfId="792"/>
    <cellStyle name="Heading 1 2" xfId="364"/>
    <cellStyle name="Heading 1 2 2" xfId="371"/>
    <cellStyle name="Heading 1 2 3" xfId="742"/>
    <cellStyle name="Heading 1 2 4" xfId="658"/>
    <cellStyle name="Heading 1 2 5" xfId="902"/>
    <cellStyle name="Heading 1 2 6" xfId="785"/>
    <cellStyle name="Heading 1 3" xfId="372"/>
    <cellStyle name="Heading 1 4" xfId="373"/>
    <cellStyle name="Heading 1 5" xfId="374"/>
    <cellStyle name="Heading 1 6" xfId="375"/>
    <cellStyle name="Heading 1 7" xfId="376"/>
    <cellStyle name="Heading 1 8" xfId="377"/>
    <cellStyle name="Heading 1 9" xfId="378"/>
    <cellStyle name="Heading 2 10" xfId="380"/>
    <cellStyle name="Heading 2 11" xfId="381"/>
    <cellStyle name="Heading 2 12" xfId="382"/>
    <cellStyle name="Heading 2 13" xfId="383"/>
    <cellStyle name="Heading 2 14" xfId="384"/>
    <cellStyle name="Heading 2 15" xfId="385"/>
    <cellStyle name="Heading 2 16" xfId="745"/>
    <cellStyle name="Heading 2 17" xfId="655"/>
    <cellStyle name="Heading 2 18" xfId="904"/>
    <cellStyle name="Heading 2 19" xfId="780"/>
    <cellStyle name="Heading 2 2" xfId="379"/>
    <cellStyle name="Heading 2 2 2" xfId="386"/>
    <cellStyle name="Heading 2 2 3" xfId="750"/>
    <cellStyle name="Heading 2 2 4" xfId="652"/>
    <cellStyle name="Heading 2 2 5" xfId="906"/>
    <cellStyle name="Heading 2 2 6" xfId="769"/>
    <cellStyle name="Heading 2 3" xfId="387"/>
    <cellStyle name="Heading 2 4" xfId="388"/>
    <cellStyle name="Heading 2 5" xfId="389"/>
    <cellStyle name="Heading 2 6" xfId="390"/>
    <cellStyle name="Heading 2 7" xfId="391"/>
    <cellStyle name="Heading 2 8" xfId="392"/>
    <cellStyle name="Heading 2 9" xfId="393"/>
    <cellStyle name="Heading 3 10" xfId="754"/>
    <cellStyle name="Heading 3 10 2" xfId="1143"/>
    <cellStyle name="Heading 3 10 2 2" xfId="1384"/>
    <cellStyle name="Heading 3 11" xfId="649"/>
    <cellStyle name="Heading 3 11 2" xfId="1215"/>
    <cellStyle name="Heading 3 11 2 2" xfId="1456"/>
    <cellStyle name="Heading 3 12" xfId="909"/>
    <cellStyle name="Heading 3 12 2" xfId="1223"/>
    <cellStyle name="Heading 3 12 2 2" xfId="1464"/>
    <cellStyle name="Heading 3 13" xfId="762"/>
    <cellStyle name="Heading 3 13 2" xfId="1141"/>
    <cellStyle name="Heading 3 13 2 2" xfId="1382"/>
    <cellStyle name="Heading 3 2" xfId="394"/>
    <cellStyle name="Heading 3 2 2" xfId="395"/>
    <cellStyle name="Heading 3 2 2 2" xfId="1233"/>
    <cellStyle name="Heading 3 2 2 2 2" xfId="1474"/>
    <cellStyle name="Heading 3 2 3" xfId="755"/>
    <cellStyle name="Heading 3 2 3 2" xfId="1266"/>
    <cellStyle name="Heading 3 2 3 2 2" xfId="1507"/>
    <cellStyle name="Heading 3 2 4" xfId="648"/>
    <cellStyle name="Heading 3 2 4 2" xfId="1230"/>
    <cellStyle name="Heading 3 2 4 2 2" xfId="1471"/>
    <cellStyle name="Heading 3 2 5" xfId="910"/>
    <cellStyle name="Heading 3 2 5 2" xfId="1247"/>
    <cellStyle name="Heading 3 2 5 2 2" xfId="1488"/>
    <cellStyle name="Heading 3 2 6" xfId="759"/>
    <cellStyle name="Heading 3 2 6 2" xfId="1142"/>
    <cellStyle name="Heading 3 2 6 2 2" xfId="1383"/>
    <cellStyle name="Heading 3 2 7" xfId="1212"/>
    <cellStyle name="Heading 3 2 7 2" xfId="1453"/>
    <cellStyle name="Heading 3 3" xfId="396"/>
    <cellStyle name="Heading 3 3 2" xfId="1176"/>
    <cellStyle name="Heading 3 3 2 2" xfId="1417"/>
    <cellStyle name="Heading 3 4" xfId="397"/>
    <cellStyle name="Heading 3 4 2" xfId="1175"/>
    <cellStyle name="Heading 3 4 2 2" xfId="1416"/>
    <cellStyle name="Heading 3 5" xfId="398"/>
    <cellStyle name="Heading 3 5 2" xfId="1174"/>
    <cellStyle name="Heading 3 5 2 2" xfId="1415"/>
    <cellStyle name="Heading 3 6" xfId="399"/>
    <cellStyle name="Heading 3 6 2" xfId="1173"/>
    <cellStyle name="Heading 3 6 2 2" xfId="1414"/>
    <cellStyle name="Heading 3 7" xfId="400"/>
    <cellStyle name="Heading 3 7 2" xfId="1172"/>
    <cellStyle name="Heading 3 7 2 2" xfId="1413"/>
    <cellStyle name="Heading 3 8" xfId="401"/>
    <cellStyle name="Heading 3 8 2" xfId="1171"/>
    <cellStyle name="Heading 3 8 2 2" xfId="1412"/>
    <cellStyle name="Heading 3 9" xfId="402"/>
    <cellStyle name="Heading 3 9 2" xfId="1170"/>
    <cellStyle name="Heading 3 9 2 2" xfId="1411"/>
    <cellStyle name="Heading 4 10" xfId="760"/>
    <cellStyle name="Heading 4 11" xfId="645"/>
    <cellStyle name="Heading 4 12" xfId="913"/>
    <cellStyle name="Heading 4 13" xfId="749"/>
    <cellStyle name="Heading 4 2" xfId="403"/>
    <cellStyle name="Heading 4 2 2" xfId="404"/>
    <cellStyle name="Heading 4 2 3" xfId="761"/>
    <cellStyle name="Heading 4 2 4" xfId="642"/>
    <cellStyle name="Heading 4 2 5" xfId="914"/>
    <cellStyle name="Heading 4 2 6" xfId="748"/>
    <cellStyle name="Heading 4 3" xfId="405"/>
    <cellStyle name="Heading 4 4" xfId="406"/>
    <cellStyle name="Heading 4 5" xfId="407"/>
    <cellStyle name="Heading 4 6" xfId="408"/>
    <cellStyle name="Heading 4 7" xfId="409"/>
    <cellStyle name="Heading 4 8" xfId="410"/>
    <cellStyle name="Heading 4 9" xfId="411"/>
    <cellStyle name="Input 10" xfId="767"/>
    <cellStyle name="Input 10 2" xfId="1237"/>
    <cellStyle name="Input 10 2 2" xfId="1478"/>
    <cellStyle name="Input 10 3" xfId="1235"/>
    <cellStyle name="Input 10 3 2" xfId="1476"/>
    <cellStyle name="Input 10 4" xfId="1338"/>
    <cellStyle name="Input 11" xfId="639"/>
    <cellStyle name="Input 11 2" xfId="1210"/>
    <cellStyle name="Input 11 2 2" xfId="1451"/>
    <cellStyle name="Input 11 3" xfId="1145"/>
    <cellStyle name="Input 11 3 2" xfId="1386"/>
    <cellStyle name="Input 11 4" xfId="1331"/>
    <cellStyle name="Input 12" xfId="916"/>
    <cellStyle name="Input 12 2" xfId="1264"/>
    <cellStyle name="Input 12 2 2" xfId="1505"/>
    <cellStyle name="Input 12 3" xfId="1134"/>
    <cellStyle name="Input 12 3 2" xfId="1375"/>
    <cellStyle name="Input 12 4" xfId="1354"/>
    <cellStyle name="Input 13" xfId="741"/>
    <cellStyle name="Input 13 2" xfId="1231"/>
    <cellStyle name="Input 13 2 2" xfId="1472"/>
    <cellStyle name="Input 13 3" xfId="1211"/>
    <cellStyle name="Input 13 3 2" xfId="1452"/>
    <cellStyle name="Input 13 4" xfId="1337"/>
    <cellStyle name="Input 2" xfId="412"/>
    <cellStyle name="Input 2 2" xfId="413"/>
    <cellStyle name="Input 2 2 2" xfId="1178"/>
    <cellStyle name="Input 2 2 2 2" xfId="1419"/>
    <cellStyle name="Input 2 2 3" xfId="1169"/>
    <cellStyle name="Input 2 2 3 2" xfId="1410"/>
    <cellStyle name="Input 2 2 4" xfId="1303"/>
    <cellStyle name="Input 2 3" xfId="768"/>
    <cellStyle name="Input 2 3 2" xfId="1238"/>
    <cellStyle name="Input 2 3 2 2" xfId="1479"/>
    <cellStyle name="Input 2 3 3" xfId="1239"/>
    <cellStyle name="Input 2 3 3 2" xfId="1480"/>
    <cellStyle name="Input 2 3 4" xfId="1339"/>
    <cellStyle name="Input 2 4" xfId="638"/>
    <cellStyle name="Input 2 4 2" xfId="1209"/>
    <cellStyle name="Input 2 4 2 2" xfId="1450"/>
    <cellStyle name="Input 2 4 3" xfId="1216"/>
    <cellStyle name="Input 2 4 3 2" xfId="1457"/>
    <cellStyle name="Input 2 4 4" xfId="1330"/>
    <cellStyle name="Input 2 5" xfId="917"/>
    <cellStyle name="Input 2 5 2" xfId="1265"/>
    <cellStyle name="Input 2 5 2 2" xfId="1506"/>
    <cellStyle name="Input 2 5 3" xfId="1133"/>
    <cellStyle name="Input 2 5 3 2" xfId="1374"/>
    <cellStyle name="Input 2 5 4" xfId="1355"/>
    <cellStyle name="Input 2 6" xfId="736"/>
    <cellStyle name="Input 2 6 2" xfId="1229"/>
    <cellStyle name="Input 2 6 2 2" xfId="1470"/>
    <cellStyle name="Input 2 6 3" xfId="1144"/>
    <cellStyle name="Input 2 6 3 2" xfId="1385"/>
    <cellStyle name="Input 2 6 4" xfId="1336"/>
    <cellStyle name="Input 2 7" xfId="1177"/>
    <cellStyle name="Input 2 7 2" xfId="1418"/>
    <cellStyle name="Input 2 8" xfId="1232"/>
    <cellStyle name="Input 2 8 2" xfId="1473"/>
    <cellStyle name="Input 2 9" xfId="1302"/>
    <cellStyle name="Input 3" xfId="414"/>
    <cellStyle name="Input 3 2" xfId="1179"/>
    <cellStyle name="Input 3 2 2" xfId="1420"/>
    <cellStyle name="Input 3 3" xfId="1166"/>
    <cellStyle name="Input 3 3 2" xfId="1407"/>
    <cellStyle name="Input 3 4" xfId="1304"/>
    <cellStyle name="Input 4" xfId="415"/>
    <cellStyle name="Input 4 2" xfId="1180"/>
    <cellStyle name="Input 4 2 2" xfId="1421"/>
    <cellStyle name="Input 4 3" xfId="1240"/>
    <cellStyle name="Input 4 3 2" xfId="1481"/>
    <cellStyle name="Input 4 4" xfId="1305"/>
    <cellStyle name="Input 5" xfId="416"/>
    <cellStyle name="Input 5 2" xfId="1181"/>
    <cellStyle name="Input 5 2 2" xfId="1422"/>
    <cellStyle name="Input 5 3" xfId="1263"/>
    <cellStyle name="Input 5 3 2" xfId="1504"/>
    <cellStyle name="Input 5 4" xfId="1306"/>
    <cellStyle name="Input 6" xfId="417"/>
    <cellStyle name="Input 6 2" xfId="1182"/>
    <cellStyle name="Input 6 2 2" xfId="1423"/>
    <cellStyle name="Input 6 3" xfId="1214"/>
    <cellStyle name="Input 6 3 2" xfId="1455"/>
    <cellStyle name="Input 6 4" xfId="1307"/>
    <cellStyle name="Input 7" xfId="418"/>
    <cellStyle name="Input 7 2" xfId="1183"/>
    <cellStyle name="Input 7 2 2" xfId="1424"/>
    <cellStyle name="Input 7 3" xfId="1228"/>
    <cellStyle name="Input 7 3 2" xfId="1469"/>
    <cellStyle name="Input 7 4" xfId="1308"/>
    <cellStyle name="Input 8" xfId="419"/>
    <cellStyle name="Input 8 2" xfId="1184"/>
    <cellStyle name="Input 8 2 2" xfId="1425"/>
    <cellStyle name="Input 8 3" xfId="1168"/>
    <cellStyle name="Input 8 3 2" xfId="1409"/>
    <cellStyle name="Input 8 4" xfId="1309"/>
    <cellStyle name="Input 9" xfId="420"/>
    <cellStyle name="Input 9 2" xfId="1185"/>
    <cellStyle name="Input 9 2 2" xfId="1426"/>
    <cellStyle name="Input 9 3" xfId="1167"/>
    <cellStyle name="Input 9 3 2" xfId="1408"/>
    <cellStyle name="Input 9 4" xfId="1310"/>
    <cellStyle name="Linked Cell 10" xfId="771"/>
    <cellStyle name="Linked Cell 11" xfId="635"/>
    <cellStyle name="Linked Cell 12" xfId="919"/>
    <cellStyle name="Linked Cell 13" xfId="728"/>
    <cellStyle name="Linked Cell 2" xfId="421"/>
    <cellStyle name="Linked Cell 2 2" xfId="422"/>
    <cellStyle name="Linked Cell 2 3" xfId="772"/>
    <cellStyle name="Linked Cell 2 4" xfId="634"/>
    <cellStyle name="Linked Cell 2 5" xfId="920"/>
    <cellStyle name="Linked Cell 2 6" xfId="727"/>
    <cellStyle name="Linked Cell 3" xfId="423"/>
    <cellStyle name="Linked Cell 4" xfId="424"/>
    <cellStyle name="Linked Cell 5" xfId="425"/>
    <cellStyle name="Linked Cell 6" xfId="426"/>
    <cellStyle name="Linked Cell 7" xfId="427"/>
    <cellStyle name="Linked Cell 8" xfId="428"/>
    <cellStyle name="Linked Cell 9" xfId="429"/>
    <cellStyle name="Neutral 10" xfId="776"/>
    <cellStyle name="Neutral 11" xfId="631"/>
    <cellStyle name="Neutral 12" xfId="923"/>
    <cellStyle name="Neutral 13" xfId="718"/>
    <cellStyle name="Neutral 2" xfId="430"/>
    <cellStyle name="Neutral 2 2" xfId="431"/>
    <cellStyle name="Neutral 2 3" xfId="777"/>
    <cellStyle name="Neutral 2 4" xfId="630"/>
    <cellStyle name="Neutral 2 5" xfId="924"/>
    <cellStyle name="Neutral 2 6" xfId="717"/>
    <cellStyle name="Neutral 3" xfId="432"/>
    <cellStyle name="Neutral 4" xfId="433"/>
    <cellStyle name="Neutral 5" xfId="434"/>
    <cellStyle name="Neutral 6" xfId="435"/>
    <cellStyle name="Neutral 7" xfId="436"/>
    <cellStyle name="Neutral 8" xfId="437"/>
    <cellStyle name="Neutral 9" xfId="438"/>
    <cellStyle name="Normal" xfId="0" builtinId="0"/>
    <cellStyle name="Normal 10" xfId="439"/>
    <cellStyle name="Normal 11" xfId="440"/>
    <cellStyle name="Normal 12" xfId="441"/>
    <cellStyle name="Normal 13" xfId="442"/>
    <cellStyle name="Normal 14" xfId="443"/>
    <cellStyle name="Normal 15" xfId="444"/>
    <cellStyle name="Normal 16" xfId="445"/>
    <cellStyle name="Normal 17" xfId="446"/>
    <cellStyle name="Normal 18" xfId="447"/>
    <cellStyle name="Normal 19" xfId="448"/>
    <cellStyle name="Normal 2" xfId="10"/>
    <cellStyle name="Normal 2 10" xfId="450"/>
    <cellStyle name="Normal 2 11" xfId="451"/>
    <cellStyle name="Normal 2 12" xfId="452"/>
    <cellStyle name="Normal 2 13" xfId="453"/>
    <cellStyle name="Normal 2 14" xfId="454"/>
    <cellStyle name="Normal 2 15" xfId="455"/>
    <cellStyle name="Normal 2 16" xfId="17"/>
    <cellStyle name="Normal 2 16 10" xfId="457"/>
    <cellStyle name="Normal 2 16 11" xfId="458"/>
    <cellStyle name="Normal 2 16 12" xfId="459"/>
    <cellStyle name="Normal 2 16 13" xfId="460"/>
    <cellStyle name="Normal 2 16 14" xfId="461"/>
    <cellStyle name="Normal 2 16 15" xfId="462"/>
    <cellStyle name="Normal 2 16 16" xfId="463"/>
    <cellStyle name="Normal 2 16 17" xfId="464"/>
    <cellStyle name="Normal 2 16 18" xfId="465"/>
    <cellStyle name="Normal 2 16 19" xfId="466"/>
    <cellStyle name="Normal 2 16 2" xfId="456"/>
    <cellStyle name="Normal 2 16 2 2" xfId="467"/>
    <cellStyle name="Normal 2 16 2 3" xfId="797"/>
    <cellStyle name="Normal 2 16 2 4" xfId="615"/>
    <cellStyle name="Normal 2 16 2 5" xfId="935"/>
    <cellStyle name="Normal 2 16 2 6" xfId="694"/>
    <cellStyle name="Normal 2 16 20" xfId="468"/>
    <cellStyle name="Normal 2 16 21" xfId="469"/>
    <cellStyle name="Normal 2 16 22" xfId="470"/>
    <cellStyle name="Normal 2 16 23" xfId="471"/>
    <cellStyle name="Normal 2 16 24" xfId="791"/>
    <cellStyle name="Normal 2 16 24 2" xfId="868"/>
    <cellStyle name="Normal 2 16 24 3" xfId="886"/>
    <cellStyle name="Normal 2 16 24 4" xfId="980"/>
    <cellStyle name="Normal 2 16 24 5" xfId="993"/>
    <cellStyle name="Normal 2 16 25" xfId="620"/>
    <cellStyle name="Normal 2 16 26" xfId="932"/>
    <cellStyle name="Normal 2 16 27" xfId="701"/>
    <cellStyle name="Normal 2 16 3" xfId="472"/>
    <cellStyle name="Normal 2 16 4" xfId="473"/>
    <cellStyle name="Normal 2 16 5" xfId="474"/>
    <cellStyle name="Normal 2 16 6" xfId="475"/>
    <cellStyle name="Normal 2 16 7" xfId="476"/>
    <cellStyle name="Normal 2 16 8" xfId="477"/>
    <cellStyle name="Normal 2 16 9" xfId="478"/>
    <cellStyle name="Normal 2 17" xfId="479"/>
    <cellStyle name="Normal 2 18" xfId="480"/>
    <cellStyle name="Normal 2 19" xfId="481"/>
    <cellStyle name="Normal 2 2" xfId="19"/>
    <cellStyle name="Normal 2 2 10" xfId="1062"/>
    <cellStyle name="Normal 2 2 11" xfId="1064"/>
    <cellStyle name="Normal 2 2 12" xfId="1075"/>
    <cellStyle name="Normal 2 2 13" xfId="1067"/>
    <cellStyle name="Normal 2 2 14" xfId="1073"/>
    <cellStyle name="Normal 2 2 15" xfId="1014"/>
    <cellStyle name="Normal 2 2 2" xfId="482"/>
    <cellStyle name="Normal 2 2 2 10" xfId="1063"/>
    <cellStyle name="Normal 2 2 2 11" xfId="1076"/>
    <cellStyle name="Normal 2 2 2 12" xfId="1066"/>
    <cellStyle name="Normal 2 2 2 13" xfId="1074"/>
    <cellStyle name="Normal 2 2 2 14" xfId="1020"/>
    <cellStyle name="Normal 2 2 2 2" xfId="1019"/>
    <cellStyle name="Normal 2 2 2 2 2" xfId="1026"/>
    <cellStyle name="Normal 2 2 2 2 3" xfId="1041"/>
    <cellStyle name="Normal 2 2 2 2 4" xfId="1050"/>
    <cellStyle name="Normal 2 2 2 2 5" xfId="1054"/>
    <cellStyle name="Normal 2 2 2 2 6" xfId="1070"/>
    <cellStyle name="Normal 2 2 2 2 7" xfId="1079"/>
    <cellStyle name="Normal 2 2 2 2 8" xfId="1083"/>
    <cellStyle name="Normal 2 2 2 2 9" xfId="1087"/>
    <cellStyle name="Normal 2 2 2 3" xfId="1025"/>
    <cellStyle name="Normal 2 2 2 4" xfId="1047"/>
    <cellStyle name="Normal 2 2 2 5" xfId="1037"/>
    <cellStyle name="Normal 2 2 2 6" xfId="1044"/>
    <cellStyle name="Normal 2 2 2 7" xfId="1057"/>
    <cellStyle name="Normal 2 2 2 8" xfId="1059"/>
    <cellStyle name="Normal 2 2 2 9" xfId="1061"/>
    <cellStyle name="Normal 2 2 3" xfId="805"/>
    <cellStyle name="Normal 2 2 4" xfId="610"/>
    <cellStyle name="Normal 2 2 4 2" xfId="1018"/>
    <cellStyle name="Normal 2 2 5" xfId="938"/>
    <cellStyle name="Normal 2 2 5 2" xfId="1046"/>
    <cellStyle name="Normal 2 2 6" xfId="686"/>
    <cellStyle name="Normal 2 2 6 2" xfId="1038"/>
    <cellStyle name="Normal 2 2 7" xfId="1002"/>
    <cellStyle name="Normal 2 2 7 2" xfId="1043"/>
    <cellStyle name="Normal 2 2 8" xfId="1058"/>
    <cellStyle name="Normal 2 2 9" xfId="1060"/>
    <cellStyle name="Normal 2 20" xfId="483"/>
    <cellStyle name="Normal 2 21" xfId="484"/>
    <cellStyle name="Normal 2 22" xfId="786"/>
    <cellStyle name="Normal 2 23" xfId="623"/>
    <cellStyle name="Normal 2 24" xfId="929"/>
    <cellStyle name="Normal 2 25" xfId="708"/>
    <cellStyle name="Normal 2 26" xfId="997"/>
    <cellStyle name="Normal 2 27" xfId="13"/>
    <cellStyle name="Normal 2 28" xfId="1110"/>
    <cellStyle name="Normal 2 29" xfId="1288"/>
    <cellStyle name="Normal 2 3" xfId="449"/>
    <cellStyle name="Normal 2 3 2" xfId="485"/>
    <cellStyle name="Normal 2 3 2 2" xfId="1029"/>
    <cellStyle name="Normal 2 3 3" xfId="807"/>
    <cellStyle name="Normal 2 3 3 2" xfId="1048"/>
    <cellStyle name="Normal 2 3 4" xfId="609"/>
    <cellStyle name="Normal 2 3 4 2" xfId="1052"/>
    <cellStyle name="Normal 2 3 5" xfId="940"/>
    <cellStyle name="Normal 2 3 5 2" xfId="1055"/>
    <cellStyle name="Normal 2 3 6" xfId="680"/>
    <cellStyle name="Normal 2 3 6 2" xfId="1077"/>
    <cellStyle name="Normal 2 3 7" xfId="1081"/>
    <cellStyle name="Normal 2 3 8" xfId="1085"/>
    <cellStyle name="Normal 2 3 9" xfId="1088"/>
    <cellStyle name="Normal 2 4" xfId="486"/>
    <cellStyle name="Normal 2 4 2" xfId="487"/>
    <cellStyle name="Normal 2 4 3" xfId="488"/>
    <cellStyle name="Normal 2 4 4" xfId="489"/>
    <cellStyle name="Normal 2 5" xfId="490"/>
    <cellStyle name="Normal 2 6" xfId="491"/>
    <cellStyle name="Normal 2 7" xfId="492"/>
    <cellStyle name="Normal 2 8" xfId="493"/>
    <cellStyle name="Normal 2 9" xfId="494"/>
    <cellStyle name="Normal 2_LUONG POLY T5" xfId="495"/>
    <cellStyle name="Normal 20" xfId="496"/>
    <cellStyle name="Normal 21" xfId="497"/>
    <cellStyle name="Normal 22" xfId="498"/>
    <cellStyle name="Normal 22 2" xfId="1116"/>
    <cellStyle name="Normal 23" xfId="499"/>
    <cellStyle name="Normal 24" xfId="500"/>
    <cellStyle name="Normal 25" xfId="501"/>
    <cellStyle name="Normal 26" xfId="502"/>
    <cellStyle name="Normal 27" xfId="21"/>
    <cellStyle name="Normal 28" xfId="5"/>
    <cellStyle name="Normal 29" xfId="20"/>
    <cellStyle name="Normal 29 2" xfId="1001"/>
    <cellStyle name="Normal 3" xfId="3"/>
    <cellStyle name="Normal 3 10" xfId="15"/>
    <cellStyle name="Normal 3 11" xfId="1068"/>
    <cellStyle name="Normal 3 12" xfId="1072"/>
    <cellStyle name="Normal 3 13" xfId="1015"/>
    <cellStyle name="Normal 3 14" xfId="1109"/>
    <cellStyle name="Normal 3 15" xfId="1118"/>
    <cellStyle name="Normal 3 2" xfId="504"/>
    <cellStyle name="Normal 3 2 2" xfId="505"/>
    <cellStyle name="Normal 3 2 2 2" xfId="1096"/>
    <cellStyle name="Normal 3 2 3" xfId="819"/>
    <cellStyle name="Normal 3 2 4" xfId="601"/>
    <cellStyle name="Normal 3 2 5" xfId="947"/>
    <cellStyle name="Normal 3 2 6" xfId="882"/>
    <cellStyle name="Normal 3 2 7" xfId="1006"/>
    <cellStyle name="Normal 3 3" xfId="506"/>
    <cellStyle name="Normal 3 3 10" xfId="1021"/>
    <cellStyle name="Normal 3 3 2" xfId="1033"/>
    <cellStyle name="Normal 3 3 2 2" xfId="1105"/>
    <cellStyle name="Normal 3 3 3" xfId="1049"/>
    <cellStyle name="Normal 3 3 4" xfId="1053"/>
    <cellStyle name="Normal 3 3 5" xfId="1056"/>
    <cellStyle name="Normal 3 3 6" xfId="1078"/>
    <cellStyle name="Normal 3 3 7" xfId="1082"/>
    <cellStyle name="Normal 3 3 8" xfId="1086"/>
    <cellStyle name="Normal 3 3 9" xfId="1089"/>
    <cellStyle name="Normal 3 4" xfId="507"/>
    <cellStyle name="Normal 3 4 2" xfId="1103"/>
    <cellStyle name="Normal 3 4 3" xfId="1102"/>
    <cellStyle name="Normal 3 4 4" xfId="1030"/>
    <cellStyle name="Normal 3 5" xfId="818"/>
    <cellStyle name="Normal 3 5 2" xfId="1035"/>
    <cellStyle name="Normal 3 6" xfId="602"/>
    <cellStyle name="Normal 3 6 2" xfId="1036"/>
    <cellStyle name="Normal 3 7" xfId="946"/>
    <cellStyle name="Normal 3 7 2" xfId="1045"/>
    <cellStyle name="Normal 3 8" xfId="883"/>
    <cellStyle name="Normal 3 8 2" xfId="1039"/>
    <cellStyle name="Normal 3 9" xfId="998"/>
    <cellStyle name="Normal 3 9 2" xfId="1065"/>
    <cellStyle name="Normal 30" xfId="6"/>
    <cellStyle name="Normal 31" xfId="508"/>
    <cellStyle name="Normal 32" xfId="509"/>
    <cellStyle name="Normal 33" xfId="9"/>
    <cellStyle name="Normal 33 2" xfId="1005"/>
    <cellStyle name="Normal 34" xfId="8"/>
    <cellStyle name="Normal 35" xfId="18"/>
    <cellStyle name="Normal 36" xfId="511"/>
    <cellStyle name="Normal 37" xfId="512"/>
    <cellStyle name="Normal 38" xfId="513"/>
    <cellStyle name="Normal 39" xfId="514"/>
    <cellStyle name="Normal 4" xfId="11"/>
    <cellStyle name="Normal 4 10" xfId="1094"/>
    <cellStyle name="Normal 4 2" xfId="515"/>
    <cellStyle name="Normal 4 2 2" xfId="1024"/>
    <cellStyle name="Normal 4 3" xfId="824"/>
    <cellStyle name="Normal 4 3 2" xfId="1040"/>
    <cellStyle name="Normal 4 4" xfId="869"/>
    <cellStyle name="Normal 4 4 2" xfId="1042"/>
    <cellStyle name="Normal 4 5" xfId="950"/>
    <cellStyle name="Normal 4 5 2" xfId="1051"/>
    <cellStyle name="Normal 4 6" xfId="981"/>
    <cellStyle name="Normal 4 6 2" xfId="1069"/>
    <cellStyle name="Normal 4 7" xfId="994"/>
    <cellStyle name="Normal 4 7 2" xfId="1071"/>
    <cellStyle name="Normal 4 8" xfId="1080"/>
    <cellStyle name="Normal 4 9" xfId="1084"/>
    <cellStyle name="Normal 40" xfId="516"/>
    <cellStyle name="Normal 41" xfId="517"/>
    <cellStyle name="Normal 42" xfId="518"/>
    <cellStyle name="Normal 43" xfId="519"/>
    <cellStyle name="Normal 44" xfId="520"/>
    <cellStyle name="Normal 45" xfId="521"/>
    <cellStyle name="Normal 46" xfId="1121"/>
    <cellStyle name="Normal 47" xfId="522"/>
    <cellStyle name="Normal 48" xfId="523"/>
    <cellStyle name="Normal 49" xfId="524"/>
    <cellStyle name="Normal 5" xfId="525"/>
    <cellStyle name="Normal 5 2" xfId="1101"/>
    <cellStyle name="Normal 5 3" xfId="1032"/>
    <cellStyle name="Normal 5 4" xfId="1119"/>
    <cellStyle name="Normal 50" xfId="526"/>
    <cellStyle name="Normal 51" xfId="527"/>
    <cellStyle name="Normal 52" xfId="528"/>
    <cellStyle name="Normal 53" xfId="529"/>
    <cellStyle name="Normal 54" xfId="530"/>
    <cellStyle name="Normal 55" xfId="531"/>
    <cellStyle name="Normal 56" xfId="532"/>
    <cellStyle name="Normal 57" xfId="865"/>
    <cellStyle name="Normal 58" xfId="866"/>
    <cellStyle name="Normal 59" xfId="1124"/>
    <cellStyle name="Normal 6" xfId="533"/>
    <cellStyle name="Normal 6 2" xfId="1034"/>
    <cellStyle name="Normal 62" xfId="1292"/>
    <cellStyle name="Normal 7" xfId="534"/>
    <cellStyle name="Normal 7 2" xfId="1090"/>
    <cellStyle name="Normal 8" xfId="535"/>
    <cellStyle name="Normal 9" xfId="536"/>
    <cellStyle name="Normal_Sheet1" xfId="1122"/>
    <cellStyle name="Note 10" xfId="834"/>
    <cellStyle name="Note 10 2" xfId="1248"/>
    <cellStyle name="Note 10 2 2" xfId="1489"/>
    <cellStyle name="Note 10 3" xfId="1268"/>
    <cellStyle name="Note 10 3 2" xfId="1509"/>
    <cellStyle name="Note 10 4" xfId="1342"/>
    <cellStyle name="Note 11" xfId="870"/>
    <cellStyle name="Note 11 2" xfId="1256"/>
    <cellStyle name="Note 11 2 2" xfId="1497"/>
    <cellStyle name="Note 11 3" xfId="1242"/>
    <cellStyle name="Note 11 3 2" xfId="1483"/>
    <cellStyle name="Note 11 4" xfId="1347"/>
    <cellStyle name="Note 12" xfId="957"/>
    <cellStyle name="Note 12 2" xfId="1269"/>
    <cellStyle name="Note 12 2 2" xfId="1510"/>
    <cellStyle name="Note 12 3" xfId="1132"/>
    <cellStyle name="Note 12 3 2" xfId="1373"/>
    <cellStyle name="Note 12 4" xfId="1356"/>
    <cellStyle name="Note 13" xfId="982"/>
    <cellStyle name="Note 13 2" xfId="1274"/>
    <cellStyle name="Note 13 2 2" xfId="1515"/>
    <cellStyle name="Note 13 3" xfId="1129"/>
    <cellStyle name="Note 13 3 2" xfId="1370"/>
    <cellStyle name="Note 13 4" xfId="1361"/>
    <cellStyle name="Note 2" xfId="537"/>
    <cellStyle name="Note 2 2" xfId="538"/>
    <cellStyle name="Note 2 2 2" xfId="1189"/>
    <cellStyle name="Note 2 2 2 2" xfId="1430"/>
    <cellStyle name="Note 2 2 3" xfId="1279"/>
    <cellStyle name="Note 2 2 3 2" xfId="1520"/>
    <cellStyle name="Note 2 2 4" xfId="1312"/>
    <cellStyle name="Note 2 3" xfId="835"/>
    <cellStyle name="Note 2 3 2" xfId="1249"/>
    <cellStyle name="Note 2 3 2 2" xfId="1490"/>
    <cellStyle name="Note 2 3 3" xfId="1225"/>
    <cellStyle name="Note 2 3 3 2" xfId="1466"/>
    <cellStyle name="Note 2 3 4" xfId="1343"/>
    <cellStyle name="Note 2 4" xfId="871"/>
    <cellStyle name="Note 2 4 2" xfId="1257"/>
    <cellStyle name="Note 2 4 2 2" xfId="1498"/>
    <cellStyle name="Note 2 4 3" xfId="1208"/>
    <cellStyle name="Note 2 4 3 2" xfId="1449"/>
    <cellStyle name="Note 2 4 4" xfId="1348"/>
    <cellStyle name="Note 2 5" xfId="958"/>
    <cellStyle name="Note 2 5 2" xfId="1270"/>
    <cellStyle name="Note 2 5 2 2" xfId="1511"/>
    <cellStyle name="Note 2 5 3" xfId="1131"/>
    <cellStyle name="Note 2 5 3 2" xfId="1372"/>
    <cellStyle name="Note 2 5 4" xfId="1357"/>
    <cellStyle name="Note 2 6" xfId="983"/>
    <cellStyle name="Note 2 6 2" xfId="1275"/>
    <cellStyle name="Note 2 6 2 2" xfId="1516"/>
    <cellStyle name="Note 2 6 3" xfId="1128"/>
    <cellStyle name="Note 2 6 3 2" xfId="1369"/>
    <cellStyle name="Note 2 6 4" xfId="1362"/>
    <cellStyle name="Note 2 7" xfId="1188"/>
    <cellStyle name="Note 2 7 2" xfId="1429"/>
    <cellStyle name="Note 2 8" xfId="1281"/>
    <cellStyle name="Note 2 8 2" xfId="1522"/>
    <cellStyle name="Note 2 9" xfId="1311"/>
    <cellStyle name="Note 3" xfId="539"/>
    <cellStyle name="Note 3 2" xfId="1190"/>
    <cellStyle name="Note 3 2 2" xfId="1431"/>
    <cellStyle name="Note 3 3" xfId="1253"/>
    <cellStyle name="Note 3 3 2" xfId="1494"/>
    <cellStyle name="Note 3 4" xfId="1313"/>
    <cellStyle name="Note 4" xfId="540"/>
    <cellStyle name="Note 4 2" xfId="1191"/>
    <cellStyle name="Note 4 2 2" xfId="1432"/>
    <cellStyle name="Note 4 3" xfId="1255"/>
    <cellStyle name="Note 4 3 2" xfId="1496"/>
    <cellStyle name="Note 4 4" xfId="1314"/>
    <cellStyle name="Note 5" xfId="541"/>
    <cellStyle name="Note 5 2" xfId="1192"/>
    <cellStyle name="Note 5 2 2" xfId="1433"/>
    <cellStyle name="Note 5 3" xfId="1221"/>
    <cellStyle name="Note 5 3 2" xfId="1462"/>
    <cellStyle name="Note 5 4" xfId="1315"/>
    <cellStyle name="Note 6" xfId="542"/>
    <cellStyle name="Note 6 2" xfId="1193"/>
    <cellStyle name="Note 6 2 2" xfId="1434"/>
    <cellStyle name="Note 6 3" xfId="1224"/>
    <cellStyle name="Note 6 3 2" xfId="1465"/>
    <cellStyle name="Note 6 4" xfId="1316"/>
    <cellStyle name="Note 7" xfId="543"/>
    <cellStyle name="Note 7 2" xfId="1194"/>
    <cellStyle name="Note 7 2 2" xfId="1435"/>
    <cellStyle name="Note 7 3" xfId="1287"/>
    <cellStyle name="Note 7 3 2" xfId="1528"/>
    <cellStyle name="Note 7 4" xfId="1317"/>
    <cellStyle name="Note 8" xfId="544"/>
    <cellStyle name="Note 8 2" xfId="1195"/>
    <cellStyle name="Note 8 2 2" xfId="1436"/>
    <cellStyle name="Note 8 3" xfId="1165"/>
    <cellStyle name="Note 8 3 2" xfId="1406"/>
    <cellStyle name="Note 8 4" xfId="1318"/>
    <cellStyle name="Note 9" xfId="545"/>
    <cellStyle name="Note 9 2" xfId="1196"/>
    <cellStyle name="Note 9 2 2" xfId="1437"/>
    <cellStyle name="Note 9 3" xfId="1155"/>
    <cellStyle name="Note 9 3 2" xfId="1396"/>
    <cellStyle name="Note 9 4" xfId="1319"/>
    <cellStyle name="Output 10" xfId="838"/>
    <cellStyle name="Output 10 2" xfId="1251"/>
    <cellStyle name="Output 10 2 2" xfId="1492"/>
    <cellStyle name="Output 10 3" xfId="1139"/>
    <cellStyle name="Output 10 3 2" xfId="1380"/>
    <cellStyle name="Output 10 4" xfId="1344"/>
    <cellStyle name="Output 11" xfId="872"/>
    <cellStyle name="Output 11 2" xfId="1258"/>
    <cellStyle name="Output 11 2 2" xfId="1499"/>
    <cellStyle name="Output 11 3" xfId="1136"/>
    <cellStyle name="Output 11 3 2" xfId="1377"/>
    <cellStyle name="Output 11 4" xfId="1349"/>
    <cellStyle name="Output 12" xfId="960"/>
    <cellStyle name="Output 12 2" xfId="1271"/>
    <cellStyle name="Output 12 2 2" xfId="1512"/>
    <cellStyle name="Output 12 3" xfId="1220"/>
    <cellStyle name="Output 12 3 2" xfId="1461"/>
    <cellStyle name="Output 12 4" xfId="1358"/>
    <cellStyle name="Output 13" xfId="984"/>
    <cellStyle name="Output 13 2" xfId="1276"/>
    <cellStyle name="Output 13 2 2" xfId="1517"/>
    <cellStyle name="Output 13 3" xfId="1127"/>
    <cellStyle name="Output 13 3 2" xfId="1368"/>
    <cellStyle name="Output 13 4" xfId="1363"/>
    <cellStyle name="Output 2" xfId="546"/>
    <cellStyle name="Output 2 2" xfId="547"/>
    <cellStyle name="Output 2 2 2" xfId="1198"/>
    <cellStyle name="Output 2 2 2 2" xfId="1439"/>
    <cellStyle name="Output 2 2 3" xfId="1163"/>
    <cellStyle name="Output 2 2 3 2" xfId="1404"/>
    <cellStyle name="Output 2 2 4" xfId="1321"/>
    <cellStyle name="Output 2 3" xfId="839"/>
    <cellStyle name="Output 2 3 2" xfId="1252"/>
    <cellStyle name="Output 2 3 2 2" xfId="1493"/>
    <cellStyle name="Output 2 3 3" xfId="1138"/>
    <cellStyle name="Output 2 3 3 2" xfId="1379"/>
    <cellStyle name="Output 2 3 4" xfId="1345"/>
    <cellStyle name="Output 2 4" xfId="873"/>
    <cellStyle name="Output 2 4 2" xfId="1259"/>
    <cellStyle name="Output 2 4 2 2" xfId="1500"/>
    <cellStyle name="Output 2 4 3" xfId="1135"/>
    <cellStyle name="Output 2 4 3 2" xfId="1376"/>
    <cellStyle name="Output 2 4 4" xfId="1350"/>
    <cellStyle name="Output 2 5" xfId="961"/>
    <cellStyle name="Output 2 5 2" xfId="1272"/>
    <cellStyle name="Output 2 5 2 2" xfId="1513"/>
    <cellStyle name="Output 2 5 3" xfId="1250"/>
    <cellStyle name="Output 2 5 3 2" xfId="1491"/>
    <cellStyle name="Output 2 5 4" xfId="1359"/>
    <cellStyle name="Output 2 6" xfId="985"/>
    <cellStyle name="Output 2 6 2" xfId="1277"/>
    <cellStyle name="Output 2 6 2 2" xfId="1518"/>
    <cellStyle name="Output 2 6 3" xfId="1126"/>
    <cellStyle name="Output 2 6 3 2" xfId="1367"/>
    <cellStyle name="Output 2 6 4" xfId="1364"/>
    <cellStyle name="Output 2 7" xfId="1197"/>
    <cellStyle name="Output 2 7 2" xfId="1438"/>
    <cellStyle name="Output 2 8" xfId="1164"/>
    <cellStyle name="Output 2 8 2" xfId="1405"/>
    <cellStyle name="Output 2 9" xfId="1320"/>
    <cellStyle name="Output 3" xfId="548"/>
    <cellStyle name="Output 3 2" xfId="1199"/>
    <cellStyle name="Output 3 2 2" xfId="1440"/>
    <cellStyle name="Output 3 3" xfId="1162"/>
    <cellStyle name="Output 3 3 2" xfId="1403"/>
    <cellStyle name="Output 3 4" xfId="1322"/>
    <cellStyle name="Output 4" xfId="549"/>
    <cellStyle name="Output 4 2" xfId="1200"/>
    <cellStyle name="Output 4 2 2" xfId="1441"/>
    <cellStyle name="Output 4 3" xfId="1161"/>
    <cellStyle name="Output 4 3 2" xfId="1402"/>
    <cellStyle name="Output 4 4" xfId="1323"/>
    <cellStyle name="Output 5" xfId="550"/>
    <cellStyle name="Output 5 2" xfId="1201"/>
    <cellStyle name="Output 5 2 2" xfId="1442"/>
    <cellStyle name="Output 5 3" xfId="1160"/>
    <cellStyle name="Output 5 3 2" xfId="1401"/>
    <cellStyle name="Output 5 4" xfId="1324"/>
    <cellStyle name="Output 6" xfId="551"/>
    <cellStyle name="Output 6 2" xfId="1202"/>
    <cellStyle name="Output 6 2 2" xfId="1443"/>
    <cellStyle name="Output 6 3" xfId="1159"/>
    <cellStyle name="Output 6 3 2" xfId="1400"/>
    <cellStyle name="Output 6 4" xfId="1325"/>
    <cellStyle name="Output 7" xfId="552"/>
    <cellStyle name="Output 7 2" xfId="1203"/>
    <cellStyle name="Output 7 2 2" xfId="1444"/>
    <cellStyle name="Output 7 3" xfId="1158"/>
    <cellStyle name="Output 7 3 2" xfId="1399"/>
    <cellStyle name="Output 7 4" xfId="1326"/>
    <cellStyle name="Output 8" xfId="553"/>
    <cellStyle name="Output 8 2" xfId="1204"/>
    <cellStyle name="Output 8 2 2" xfId="1445"/>
    <cellStyle name="Output 8 3" xfId="1157"/>
    <cellStyle name="Output 8 3 2" xfId="1398"/>
    <cellStyle name="Output 8 4" xfId="1327"/>
    <cellStyle name="Output 9" xfId="554"/>
    <cellStyle name="Output 9 2" xfId="1205"/>
    <cellStyle name="Output 9 2 2" xfId="1446"/>
    <cellStyle name="Output 9 3" xfId="1156"/>
    <cellStyle name="Output 9 3 2" xfId="1397"/>
    <cellStyle name="Output 9 4" xfId="1328"/>
    <cellStyle name="Percent" xfId="2" builtinId="5"/>
    <cellStyle name="Percent 2" xfId="7"/>
    <cellStyle name="Percent 2 2" xfId="1100"/>
    <cellStyle name="Percent 2 2 2" xfId="1107"/>
    <cellStyle name="Percent 2 3" xfId="1091"/>
    <cellStyle name="Percent 2 4" xfId="1290"/>
    <cellStyle name="Percent 3" xfId="555"/>
    <cellStyle name="Percent 3 2" xfId="1098"/>
    <cellStyle name="Percent 4" xfId="556"/>
    <cellStyle name="Style 1" xfId="1027"/>
    <cellStyle name="Title 10" xfId="843"/>
    <cellStyle name="Title 11" xfId="874"/>
    <cellStyle name="Title 12" xfId="964"/>
    <cellStyle name="Title 13" xfId="986"/>
    <cellStyle name="Title 2" xfId="557"/>
    <cellStyle name="Title 2 2" xfId="558"/>
    <cellStyle name="Title 2 3" xfId="844"/>
    <cellStyle name="Title 2 4" xfId="875"/>
    <cellStyle name="Title 2 5" xfId="965"/>
    <cellStyle name="Title 2 6" xfId="987"/>
    <cellStyle name="Title 3" xfId="559"/>
    <cellStyle name="Title 4" xfId="560"/>
    <cellStyle name="Title 5" xfId="561"/>
    <cellStyle name="Title 6" xfId="562"/>
    <cellStyle name="Title 7" xfId="563"/>
    <cellStyle name="Title 8" xfId="564"/>
    <cellStyle name="Title 9" xfId="565"/>
    <cellStyle name="Total 10" xfId="567"/>
    <cellStyle name="Total 11" xfId="568"/>
    <cellStyle name="Total 12" xfId="569"/>
    <cellStyle name="Total 13" xfId="570"/>
    <cellStyle name="Total 14" xfId="571"/>
    <cellStyle name="Total 15" xfId="572"/>
    <cellStyle name="Total 16" xfId="847"/>
    <cellStyle name="Total 16 2" xfId="1254"/>
    <cellStyle name="Total 16 2 2" xfId="1495"/>
    <cellStyle name="Total 16 3" xfId="1137"/>
    <cellStyle name="Total 16 3 2" xfId="1378"/>
    <cellStyle name="Total 16 4" xfId="1346"/>
    <cellStyle name="Total 17" xfId="876"/>
    <cellStyle name="Total 17 2" xfId="1260"/>
    <cellStyle name="Total 17 2 2" xfId="1501"/>
    <cellStyle name="Total 17 3" xfId="1243"/>
    <cellStyle name="Total 17 3 2" xfId="1484"/>
    <cellStyle name="Total 17 4" xfId="1351"/>
    <cellStyle name="Total 18" xfId="967"/>
    <cellStyle name="Total 18 2" xfId="1273"/>
    <cellStyle name="Total 18 2 2" xfId="1514"/>
    <cellStyle name="Total 18 3" xfId="1130"/>
    <cellStyle name="Total 18 3 2" xfId="1371"/>
    <cellStyle name="Total 18 4" xfId="1360"/>
    <cellStyle name="Total 19" xfId="988"/>
    <cellStyle name="Total 19 2" xfId="1278"/>
    <cellStyle name="Total 19 2 2" xfId="1519"/>
    <cellStyle name="Total 19 3" xfId="1217"/>
    <cellStyle name="Total 19 3 2" xfId="1458"/>
    <cellStyle name="Total 19 4" xfId="1365"/>
    <cellStyle name="Total 2" xfId="566"/>
    <cellStyle name="Total 2 2" xfId="573"/>
    <cellStyle name="Total 2 3" xfId="852"/>
    <cellStyle name="Total 2 4" xfId="877"/>
    <cellStyle name="Total 2 5" xfId="970"/>
    <cellStyle name="Total 2 6" xfId="989"/>
    <cellStyle name="Total 2 7" xfId="1206"/>
    <cellStyle name="Total 2 7 2" xfId="1447"/>
    <cellStyle name="Total 2 8" xfId="1222"/>
    <cellStyle name="Total 2 8 2" xfId="1463"/>
    <cellStyle name="Total 2 9" xfId="1329"/>
    <cellStyle name="Total 3" xfId="574"/>
    <cellStyle name="Total 4" xfId="575"/>
    <cellStyle name="Total 5" xfId="576"/>
    <cellStyle name="Total 6" xfId="577"/>
    <cellStyle name="Total 7" xfId="578"/>
    <cellStyle name="Total 8" xfId="579"/>
    <cellStyle name="Total 9" xfId="580"/>
    <cellStyle name="Warning Text 10" xfId="855"/>
    <cellStyle name="Warning Text 11" xfId="878"/>
    <cellStyle name="Warning Text 12" xfId="973"/>
    <cellStyle name="Warning Text 13" xfId="990"/>
    <cellStyle name="Warning Text 2" xfId="581"/>
    <cellStyle name="Warning Text 2 2" xfId="582"/>
    <cellStyle name="Warning Text 2 3" xfId="856"/>
    <cellStyle name="Warning Text 2 4" xfId="879"/>
    <cellStyle name="Warning Text 2 5" xfId="974"/>
    <cellStyle name="Warning Text 2 6" xfId="991"/>
    <cellStyle name="Warning Text 3" xfId="583"/>
    <cellStyle name="Warning Text 4" xfId="584"/>
    <cellStyle name="Warning Text 5" xfId="585"/>
    <cellStyle name="Warning Text 6" xfId="586"/>
    <cellStyle name="Warning Text 7" xfId="587"/>
    <cellStyle name="Warning Text 8" xfId="588"/>
    <cellStyle name="Warning Text 9" xfId="589"/>
    <cellStyle name="똿뗦먛귟 [0.00]_PRODUCT DETAIL Q1" xfId="590"/>
    <cellStyle name="똿뗦먛귟_PRODUCT DETAIL Q1" xfId="591"/>
    <cellStyle name="믅됞 [0.00]_PRODUCT DETAIL Q1" xfId="592"/>
    <cellStyle name="믅됞_PRODUCT DETAIL Q1" xfId="593"/>
    <cellStyle name="백분율_HOBONG" xfId="594"/>
    <cellStyle name="뷭?_BOOKSHIP" xfId="595"/>
    <cellStyle name="콤마 [0]_1202" xfId="596"/>
    <cellStyle name="콤마_1202" xfId="597"/>
    <cellStyle name="통화 [0]_1202" xfId="598"/>
    <cellStyle name="통화_1202" xfId="599"/>
    <cellStyle name="표준_(정보부문)월별인원계획" xfId="600"/>
  </cellStyles>
  <dxfs count="1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AA1048576"/>
  <sheetViews>
    <sheetView workbookViewId="0">
      <pane xSplit="3" ySplit="7" topLeftCell="K218" activePane="bottomRight" state="frozen"/>
      <selection pane="topRight" activeCell="D1" sqref="D1"/>
      <selection pane="bottomLeft" activeCell="A8" sqref="A8"/>
      <selection pane="bottomRight" sqref="A1:XFD1048576"/>
    </sheetView>
  </sheetViews>
  <sheetFormatPr defaultColWidth="9.140625" defaultRowHeight="15" outlineLevelCol="1"/>
  <cols>
    <col min="1" max="1" width="14.42578125" style="172" customWidth="1"/>
    <col min="2" max="2" width="8.140625" style="172" customWidth="1"/>
    <col min="3" max="3" width="17.7109375" style="39" customWidth="1"/>
    <col min="4" max="4" width="13.140625" style="172" hidden="1" customWidth="1" outlineLevel="1"/>
    <col min="5" max="8" width="9.140625" style="172" hidden="1" customWidth="1" outlineLevel="1"/>
    <col min="9" max="9" width="9.42578125" style="172" hidden="1" customWidth="1" outlineLevel="1"/>
    <col min="10" max="10" width="8.140625" style="172" hidden="1" customWidth="1" outlineLevel="1"/>
    <col min="11" max="11" width="5.7109375" style="172" customWidth="1" collapsed="1"/>
    <col min="12" max="12" width="8" style="172" customWidth="1"/>
    <col min="13" max="13" width="10.85546875" style="172" customWidth="1"/>
    <col min="14" max="14" width="7.28515625" style="172" customWidth="1"/>
    <col min="15" max="15" width="11.7109375" style="172" customWidth="1"/>
    <col min="16" max="16" width="9.85546875" style="172" customWidth="1"/>
    <col min="17" max="17" width="16.5703125" style="172" customWidth="1"/>
    <col min="18" max="18" width="12.7109375" style="172" bestFit="1" customWidth="1"/>
    <col min="19" max="19" width="15.5703125" style="172" bestFit="1" customWidth="1"/>
    <col min="20" max="20" width="14.5703125" style="172" bestFit="1" customWidth="1"/>
    <col min="21" max="21" width="11.5703125" style="172" bestFit="1" customWidth="1"/>
    <col min="22" max="22" width="9.85546875" style="172" bestFit="1" customWidth="1"/>
    <col min="23" max="23" width="12.7109375" style="172" bestFit="1" customWidth="1"/>
    <col min="24" max="24" width="10.28515625" style="172" bestFit="1" customWidth="1"/>
    <col min="25" max="25" width="11.5703125" style="172" bestFit="1" customWidth="1"/>
    <col min="26" max="16384" width="9.140625" style="172"/>
  </cols>
  <sheetData>
    <row r="1" spans="1:27" ht="18.75" customHeight="1">
      <c r="A1" s="344" t="s">
        <v>5</v>
      </c>
      <c r="B1" s="345"/>
      <c r="C1" s="346" t="s">
        <v>2254</v>
      </c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8"/>
      <c r="O1" s="74" t="s">
        <v>12</v>
      </c>
      <c r="P1" s="75"/>
      <c r="S1" s="92"/>
      <c r="T1" s="92"/>
    </row>
    <row r="2" spans="1:27" ht="15.75" customHeight="1">
      <c r="A2" s="4" t="s">
        <v>6</v>
      </c>
      <c r="B2" s="76"/>
      <c r="C2" s="349"/>
      <c r="D2" s="350"/>
      <c r="E2" s="350"/>
      <c r="F2" s="350"/>
      <c r="G2" s="350"/>
      <c r="H2" s="350"/>
      <c r="I2" s="350"/>
      <c r="J2" s="350"/>
      <c r="K2" s="350"/>
      <c r="L2" s="350"/>
      <c r="M2" s="350"/>
      <c r="N2" s="351"/>
      <c r="O2" s="77" t="s">
        <v>7</v>
      </c>
      <c r="P2" s="78"/>
      <c r="S2" s="91"/>
    </row>
    <row r="3" spans="1:27" ht="16.5" customHeight="1" thickBot="1">
      <c r="A3" s="5" t="s">
        <v>1205</v>
      </c>
      <c r="B3" s="79"/>
      <c r="C3" s="352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4"/>
      <c r="O3" s="80" t="s">
        <v>8</v>
      </c>
      <c r="P3" s="81"/>
      <c r="Q3" s="40"/>
      <c r="S3" s="92"/>
    </row>
    <row r="4" spans="1:27" ht="6.75" customHeight="1"/>
    <row r="5" spans="1:27" ht="18" customHeight="1">
      <c r="A5" s="6"/>
      <c r="B5" s="1"/>
      <c r="C5" s="1"/>
      <c r="D5" s="2"/>
      <c r="E5" s="2"/>
      <c r="F5" s="2"/>
      <c r="G5" s="1"/>
      <c r="H5" s="1"/>
      <c r="I5" s="355" t="s">
        <v>2253</v>
      </c>
      <c r="J5" s="355"/>
      <c r="K5" s="355"/>
      <c r="L5" s="355"/>
      <c r="M5" s="355"/>
      <c r="N5" s="355"/>
      <c r="O5" s="355"/>
      <c r="P5" s="355"/>
      <c r="V5" s="49" t="s">
        <v>1611</v>
      </c>
      <c r="W5" s="49"/>
      <c r="X5" s="49"/>
    </row>
    <row r="6" spans="1:27" ht="12" customHeight="1">
      <c r="P6" s="42"/>
      <c r="V6" s="49"/>
      <c r="W6" s="49"/>
      <c r="X6" s="49"/>
    </row>
    <row r="7" spans="1:27" ht="21" customHeight="1">
      <c r="A7" s="52" t="s">
        <v>1700</v>
      </c>
      <c r="B7" s="52" t="s">
        <v>4</v>
      </c>
      <c r="C7" s="52" t="s">
        <v>2</v>
      </c>
      <c r="D7" s="82"/>
      <c r="E7" s="83"/>
      <c r="F7" s="83"/>
      <c r="G7" s="83"/>
      <c r="H7" s="83"/>
      <c r="I7" s="83"/>
      <c r="J7" s="83"/>
      <c r="K7" s="52" t="s">
        <v>0</v>
      </c>
      <c r="L7" s="52" t="s">
        <v>1239</v>
      </c>
      <c r="M7" s="52" t="s">
        <v>3</v>
      </c>
      <c r="N7" s="52" t="s">
        <v>1240</v>
      </c>
      <c r="O7" s="52" t="s">
        <v>1241</v>
      </c>
      <c r="P7" s="53" t="s">
        <v>1252</v>
      </c>
      <c r="Q7" s="3" t="s">
        <v>1191</v>
      </c>
      <c r="R7" s="69">
        <f>SUM(R8:R406)</f>
        <v>1348</v>
      </c>
      <c r="V7" s="70">
        <f>SUM(V8:V11)</f>
        <v>0</v>
      </c>
      <c r="W7" s="70">
        <f>SUM(W8:W11)</f>
        <v>0</v>
      </c>
      <c r="X7" s="70">
        <f>SUM(X8:X11)</f>
        <v>0</v>
      </c>
    </row>
    <row r="8" spans="1:27" s="15" customFormat="1" ht="18" customHeight="1">
      <c r="A8" s="50">
        <v>43313</v>
      </c>
      <c r="B8" s="51" t="s">
        <v>1202</v>
      </c>
      <c r="C8" s="56" t="s">
        <v>2223</v>
      </c>
      <c r="D8" s="166" t="str">
        <f t="shared" ref="D8:D42" si="0">IF(OR(MID(C8,7,2)="06",MID(C8,7,2)="01",MID(C8,7,2)="20",MID(C8,7,2)="24",MID(C8,7,2)="10",MID(C8,7,2)="56",MID(C8,7,2)="13",MID(C8,7,2)="21",MID(C8,7,2)="03",MID(C8,7,2)="19"),LEFT(C8,11),LEFT(C8,6)&amp;"00"&amp;MID(C8,9,3))</f>
        <v>68-70401-01</v>
      </c>
      <c r="E8" s="9" t="str">
        <f t="shared" ref="E8:E43" si="1">RIGHT(D8,2)</f>
        <v>01</v>
      </c>
      <c r="F8" s="9" t="str">
        <f t="shared" ref="F8:F43" si="2">MID(C8,13,2)</f>
        <v>05</v>
      </c>
      <c r="G8" s="9" t="str">
        <f t="shared" ref="G8:G43" si="3">MID(C8,7,2)</f>
        <v>01</v>
      </c>
      <c r="H8" s="9" t="str">
        <f t="shared" ref="H8:H43" si="4">IF(OR(G8="18",G8="20",G8="21"),"DTM","")</f>
        <v/>
      </c>
      <c r="I8" s="10" t="str">
        <f t="shared" ref="I8:I42" si="5">(LEFT(J8,1))&amp;IF(OR(F8="A",F8="43",F8="44",F8="77"),"HT",IF(OR(F8="B",F8="30",F8="39",F8="17"),"HC",IF(OR(F8="01",F8="04"),"M1",IF(OR(F8="05"),"M2",IF(OR(F8="06"),"M3",IF(OR(F8="32",F8="14",F8="15"),"HS",0))))))</f>
        <v>ĐM2</v>
      </c>
      <c r="J8" s="44" t="s">
        <v>1191</v>
      </c>
      <c r="K8" s="10" t="str">
        <f t="shared" ref="K8:K42" si="6">IF(AND(MID(C8,10,1)="s",MID(C8,11,1)="1"),"Cái",IF(OR(MID(C8,10,1)="s",MID(C8,10,1)="l",MID(C8,10,1)="b",MID(C8,10,1)="x"),"Bộ","Cái"))</f>
        <v>Cái</v>
      </c>
      <c r="L8" s="163">
        <v>15</v>
      </c>
      <c r="M8" s="45" t="e">
        <f>VLOOKUP(D8,'GIA CONG DOAN'!$A$3:$D$4246,MATCH(I8,'GIA CONG DOAN'!$A$4:$D$4,0),0)</f>
        <v>#N/A</v>
      </c>
      <c r="N8" s="48"/>
      <c r="O8" s="46" t="str">
        <f t="shared" ref="O8:O26" si="7">IFERROR(L8*M8*N8,"")</f>
        <v/>
      </c>
      <c r="P8" s="59"/>
      <c r="Q8" s="47" t="s">
        <v>2255</v>
      </c>
      <c r="R8" s="14">
        <f t="shared" ref="R8:R42" si="8">IF(MID(C8,10,1)="0",L8,IF(MID(C8,10,1)="f",L8,IF(OR(MID(C8,10,1)="S",MID(C8,10,1)="L",MID(C8,10,1)="B",MID(C8,10,1)="X"),MID(C8,11,1)*L8,0)))</f>
        <v>15</v>
      </c>
      <c r="S8" s="11" t="s">
        <v>1194</v>
      </c>
      <c r="T8" s="12">
        <f>SUMIF($B:$B,S8,$O:$O)</f>
        <v>0</v>
      </c>
      <c r="U8" s="11" t="s">
        <v>1590</v>
      </c>
      <c r="V8" s="12">
        <f>SUMIF($B:$B,U8,$R:$R)</f>
        <v>0</v>
      </c>
      <c r="W8" s="12">
        <f>SUMIF($B:$B,S8,$R:$R)</f>
        <v>0</v>
      </c>
      <c r="X8" s="12">
        <f>SUM(V8:W8)</f>
        <v>0</v>
      </c>
      <c r="Y8" s="13"/>
      <c r="Z8" s="15" t="str">
        <f t="shared" ref="Z8:Z42" si="9">LEFT(C8,2)</f>
        <v>68</v>
      </c>
      <c r="AA8" s="15" t="str">
        <f t="shared" ref="AA8:AA42" si="10">B8&amp;A8</f>
        <v>Đ143313</v>
      </c>
    </row>
    <row r="9" spans="1:27" s="15" customFormat="1" ht="18" customHeight="1">
      <c r="A9" s="50">
        <v>43313</v>
      </c>
      <c r="B9" s="51" t="s">
        <v>1202</v>
      </c>
      <c r="C9" s="55" t="s">
        <v>2223</v>
      </c>
      <c r="D9" s="166" t="str">
        <f t="shared" si="0"/>
        <v>68-70401-01</v>
      </c>
      <c r="E9" s="9" t="str">
        <f t="shared" si="1"/>
        <v>01</v>
      </c>
      <c r="F9" s="9" t="str">
        <f t="shared" si="2"/>
        <v>05</v>
      </c>
      <c r="G9" s="9" t="str">
        <f t="shared" si="3"/>
        <v>01</v>
      </c>
      <c r="H9" s="9" t="str">
        <f t="shared" si="4"/>
        <v/>
      </c>
      <c r="I9" s="10" t="str">
        <f t="shared" si="5"/>
        <v>ĐM2</v>
      </c>
      <c r="J9" s="44" t="s">
        <v>1191</v>
      </c>
      <c r="K9" s="10" t="str">
        <f t="shared" si="6"/>
        <v>Cái</v>
      </c>
      <c r="L9" s="163">
        <v>1</v>
      </c>
      <c r="M9" s="45" t="e">
        <f>VLOOKUP(D9,'GIA CONG DOAN'!$A$3:$D$4246,MATCH(I9,'GIA CONG DOAN'!$A$4:$D$4,0),0)</f>
        <v>#N/A</v>
      </c>
      <c r="N9" s="48"/>
      <c r="O9" s="46" t="str">
        <f t="shared" si="7"/>
        <v/>
      </c>
      <c r="P9" s="59"/>
      <c r="Q9" s="47" t="s">
        <v>2241</v>
      </c>
      <c r="R9" s="14">
        <f t="shared" si="8"/>
        <v>1</v>
      </c>
      <c r="S9" s="11" t="s">
        <v>1196</v>
      </c>
      <c r="T9" s="12">
        <f>SUMIF($B:$B,S9,$O:$O)</f>
        <v>0</v>
      </c>
      <c r="U9" s="11" t="s">
        <v>1591</v>
      </c>
      <c r="V9" s="12">
        <f>SUMIF($B:$B,U9,$R:$R)</f>
        <v>0</v>
      </c>
      <c r="W9" s="12">
        <f>SUMIF($B:$B,S9,$R:$R)</f>
        <v>0</v>
      </c>
      <c r="X9" s="12">
        <f>SUM(V9:W9)</f>
        <v>0</v>
      </c>
      <c r="Y9" s="13"/>
      <c r="Z9" s="15" t="str">
        <f t="shared" si="9"/>
        <v>68</v>
      </c>
      <c r="AA9" s="15" t="str">
        <f t="shared" si="10"/>
        <v>Đ143313</v>
      </c>
    </row>
    <row r="10" spans="1:27" s="15" customFormat="1" ht="18" customHeight="1">
      <c r="A10" s="50">
        <v>43313</v>
      </c>
      <c r="B10" s="51" t="s">
        <v>1202</v>
      </c>
      <c r="C10" s="55" t="s">
        <v>2223</v>
      </c>
      <c r="D10" s="166" t="str">
        <f t="shared" si="0"/>
        <v>68-70401-01</v>
      </c>
      <c r="E10" s="9" t="str">
        <f t="shared" si="1"/>
        <v>01</v>
      </c>
      <c r="F10" s="9" t="str">
        <f t="shared" si="2"/>
        <v>05</v>
      </c>
      <c r="G10" s="9" t="str">
        <f t="shared" si="3"/>
        <v>01</v>
      </c>
      <c r="H10" s="9" t="str">
        <f t="shared" si="4"/>
        <v/>
      </c>
      <c r="I10" s="10" t="str">
        <f t="shared" si="5"/>
        <v>ĐM2</v>
      </c>
      <c r="J10" s="44" t="s">
        <v>1191</v>
      </c>
      <c r="K10" s="10" t="str">
        <f t="shared" si="6"/>
        <v>Cái</v>
      </c>
      <c r="L10" s="163">
        <v>1</v>
      </c>
      <c r="M10" s="45" t="e">
        <f>VLOOKUP(D10,'GIA CONG DOAN'!$A$3:$D$4246,MATCH(I10,'GIA CONG DOAN'!$A$4:$D$4,0),0)</f>
        <v>#N/A</v>
      </c>
      <c r="N10" s="48">
        <v>0.05</v>
      </c>
      <c r="O10" s="46" t="str">
        <f t="shared" si="7"/>
        <v/>
      </c>
      <c r="P10" s="59"/>
      <c r="Q10" s="47" t="s">
        <v>2199</v>
      </c>
      <c r="R10" s="14">
        <f t="shared" si="8"/>
        <v>1</v>
      </c>
      <c r="S10" s="16" t="s">
        <v>1200</v>
      </c>
      <c r="T10" s="12">
        <f>SUMIF($B:$B,S10,$O:$O)</f>
        <v>0</v>
      </c>
      <c r="U10" s="11" t="s">
        <v>1608</v>
      </c>
      <c r="V10" s="12">
        <f>SUMIF($B:$B,U10,$R:$R)</f>
        <v>0</v>
      </c>
      <c r="W10" s="12">
        <f>SUMIF($B:$B,S10,$R:$R)</f>
        <v>0</v>
      </c>
      <c r="X10" s="12">
        <f>SUM(V10:W10)</f>
        <v>0</v>
      </c>
      <c r="Y10" s="13"/>
      <c r="Z10" s="15" t="str">
        <f t="shared" si="9"/>
        <v>68</v>
      </c>
      <c r="AA10" s="15" t="str">
        <f t="shared" si="10"/>
        <v>Đ143313</v>
      </c>
    </row>
    <row r="11" spans="1:27" s="15" customFormat="1" ht="18" customHeight="1">
      <c r="A11" s="50">
        <v>43313</v>
      </c>
      <c r="B11" s="51" t="s">
        <v>1202</v>
      </c>
      <c r="C11" s="55" t="s">
        <v>2223</v>
      </c>
      <c r="D11" s="166" t="str">
        <f t="shared" si="0"/>
        <v>68-70401-01</v>
      </c>
      <c r="E11" s="9" t="str">
        <f t="shared" si="1"/>
        <v>01</v>
      </c>
      <c r="F11" s="9" t="str">
        <f t="shared" si="2"/>
        <v>05</v>
      </c>
      <c r="G11" s="9" t="str">
        <f t="shared" si="3"/>
        <v>01</v>
      </c>
      <c r="H11" s="9" t="str">
        <f t="shared" si="4"/>
        <v/>
      </c>
      <c r="I11" s="10" t="str">
        <f t="shared" si="5"/>
        <v>ĐM2</v>
      </c>
      <c r="J11" s="44" t="s">
        <v>1191</v>
      </c>
      <c r="K11" s="10" t="str">
        <f t="shared" si="6"/>
        <v>Cái</v>
      </c>
      <c r="L11" s="163">
        <v>1</v>
      </c>
      <c r="M11" s="45" t="e">
        <f>VLOOKUP(D11,'GIA CONG DOAN'!$A$3:$D$4246,MATCH(I11,'GIA CONG DOAN'!$A$4:$D$4,0),0)</f>
        <v>#N/A</v>
      </c>
      <c r="N11" s="48">
        <v>0.05</v>
      </c>
      <c r="O11" s="46" t="str">
        <f t="shared" si="7"/>
        <v/>
      </c>
      <c r="P11" s="59"/>
      <c r="Q11" s="47" t="s">
        <v>2199</v>
      </c>
      <c r="R11" s="14">
        <f t="shared" si="8"/>
        <v>1</v>
      </c>
      <c r="S11" s="16" t="s">
        <v>1201</v>
      </c>
      <c r="T11" s="12">
        <f>SUMIF($B:$B,S11,$O:$O)</f>
        <v>0</v>
      </c>
      <c r="U11" s="11" t="s">
        <v>1609</v>
      </c>
      <c r="V11" s="12">
        <f>SUMIF($B:$B,U11,$R:$R)</f>
        <v>0</v>
      </c>
      <c r="W11" s="12">
        <f>SUMIF($B:$B,S11,$R:$R)</f>
        <v>0</v>
      </c>
      <c r="X11" s="12">
        <f>SUM(V11:W11)</f>
        <v>0</v>
      </c>
      <c r="Y11" s="13"/>
      <c r="Z11" s="15" t="str">
        <f t="shared" si="9"/>
        <v>68</v>
      </c>
      <c r="AA11" s="15" t="str">
        <f t="shared" si="10"/>
        <v>Đ143313</v>
      </c>
    </row>
    <row r="12" spans="1:27" s="15" customFormat="1" ht="18" customHeight="1">
      <c r="A12" s="50">
        <v>43313</v>
      </c>
      <c r="B12" s="51" t="s">
        <v>1202</v>
      </c>
      <c r="C12" s="56" t="s">
        <v>2216</v>
      </c>
      <c r="D12" s="166" t="str">
        <f t="shared" si="0"/>
        <v>68-70401-03</v>
      </c>
      <c r="E12" s="9" t="str">
        <f t="shared" si="1"/>
        <v>03</v>
      </c>
      <c r="F12" s="9" t="str">
        <f t="shared" si="2"/>
        <v>01</v>
      </c>
      <c r="G12" s="9" t="str">
        <f t="shared" si="3"/>
        <v>01</v>
      </c>
      <c r="H12" s="9" t="str">
        <f t="shared" si="4"/>
        <v/>
      </c>
      <c r="I12" s="10" t="str">
        <f t="shared" si="5"/>
        <v>ĐM1</v>
      </c>
      <c r="J12" s="44" t="s">
        <v>1191</v>
      </c>
      <c r="K12" s="10" t="str">
        <f t="shared" si="6"/>
        <v>Cái</v>
      </c>
      <c r="L12" s="163">
        <v>3</v>
      </c>
      <c r="M12" s="45" t="e">
        <f>VLOOKUP(D12,'GIA CONG DOAN'!$A$3:$D$4246,MATCH(I12,'GIA CONG DOAN'!$A$4:$D$4,0),0)</f>
        <v>#N/A</v>
      </c>
      <c r="N12" s="48">
        <v>0.05</v>
      </c>
      <c r="O12" s="46" t="str">
        <f t="shared" si="7"/>
        <v/>
      </c>
      <c r="P12" s="59"/>
      <c r="Q12" s="47" t="s">
        <v>2251</v>
      </c>
      <c r="R12" s="14">
        <f t="shared" si="8"/>
        <v>3</v>
      </c>
      <c r="S12" s="18"/>
      <c r="T12" s="19"/>
      <c r="U12" s="11" t="s">
        <v>1610</v>
      </c>
      <c r="V12" s="12">
        <f>SUMIF($B:$B,U12,$R:$R)</f>
        <v>0</v>
      </c>
      <c r="W12" s="20"/>
      <c r="X12" s="20"/>
      <c r="Y12" s="13"/>
      <c r="Z12" s="15" t="str">
        <f t="shared" si="9"/>
        <v>68</v>
      </c>
      <c r="AA12" s="15" t="str">
        <f t="shared" si="10"/>
        <v>Đ143313</v>
      </c>
    </row>
    <row r="13" spans="1:27" s="15" customFormat="1" ht="18" customHeight="1">
      <c r="A13" s="50">
        <v>43313</v>
      </c>
      <c r="B13" s="51" t="s">
        <v>1202</v>
      </c>
      <c r="C13" s="55" t="s">
        <v>2049</v>
      </c>
      <c r="D13" s="166" t="str">
        <f t="shared" si="0"/>
        <v>68-70900-01</v>
      </c>
      <c r="E13" s="9" t="str">
        <f t="shared" si="1"/>
        <v>01</v>
      </c>
      <c r="F13" s="9" t="str">
        <f t="shared" si="2"/>
        <v>B</v>
      </c>
      <c r="G13" s="9" t="str">
        <f t="shared" si="3"/>
        <v>00</v>
      </c>
      <c r="H13" s="9" t="str">
        <f t="shared" si="4"/>
        <v/>
      </c>
      <c r="I13" s="10" t="str">
        <f t="shared" si="5"/>
        <v>ĐHC</v>
      </c>
      <c r="J13" s="44" t="s">
        <v>1191</v>
      </c>
      <c r="K13" s="10" t="str">
        <f t="shared" si="6"/>
        <v>Cái</v>
      </c>
      <c r="L13" s="163">
        <v>2</v>
      </c>
      <c r="M13" s="45">
        <f>VLOOKUP(D13,'GIA CONG DOAN'!$A$3:$D$4246,MATCH(I13,'GIA CONG DOAN'!$A$4:$D$4,0),0)</f>
        <v>27245.2824</v>
      </c>
      <c r="N13" s="48">
        <v>0.05</v>
      </c>
      <c r="O13" s="46">
        <f t="shared" si="7"/>
        <v>2724.5282400000001</v>
      </c>
      <c r="P13" s="59"/>
      <c r="Q13" s="47" t="s">
        <v>2232</v>
      </c>
      <c r="R13" s="14">
        <f t="shared" si="8"/>
        <v>2</v>
      </c>
      <c r="W13" s="17"/>
      <c r="X13" s="17"/>
      <c r="Y13" s="17"/>
      <c r="Z13" s="15" t="str">
        <f t="shared" si="9"/>
        <v>68</v>
      </c>
      <c r="AA13" s="15" t="str">
        <f t="shared" si="10"/>
        <v>Đ143313</v>
      </c>
    </row>
    <row r="14" spans="1:27" s="15" customFormat="1" ht="18" customHeight="1">
      <c r="A14" s="50">
        <v>43313</v>
      </c>
      <c r="B14" s="51" t="s">
        <v>1202</v>
      </c>
      <c r="C14" s="55" t="s">
        <v>2190</v>
      </c>
      <c r="D14" s="166" t="str">
        <f t="shared" si="0"/>
        <v>68-70900-02</v>
      </c>
      <c r="E14" s="9" t="str">
        <f t="shared" si="1"/>
        <v>02</v>
      </c>
      <c r="F14" s="9" t="str">
        <f t="shared" si="2"/>
        <v>B</v>
      </c>
      <c r="G14" s="9" t="str">
        <f t="shared" si="3"/>
        <v>00</v>
      </c>
      <c r="H14" s="9" t="str">
        <f t="shared" si="4"/>
        <v/>
      </c>
      <c r="I14" s="10" t="str">
        <f t="shared" si="5"/>
        <v>ĐHC</v>
      </c>
      <c r="J14" s="44" t="s">
        <v>1191</v>
      </c>
      <c r="K14" s="10" t="str">
        <f t="shared" si="6"/>
        <v>Cái</v>
      </c>
      <c r="L14" s="163">
        <v>1</v>
      </c>
      <c r="M14" s="45">
        <f>VLOOKUP(D14,'GIA CONG DOAN'!$A$3:$D$4246,MATCH(I14,'GIA CONG DOAN'!$A$4:$D$4,0),0)</f>
        <v>18025.005600000004</v>
      </c>
      <c r="N14" s="48">
        <v>0.05</v>
      </c>
      <c r="O14" s="46">
        <f t="shared" si="7"/>
        <v>901.2502800000002</v>
      </c>
      <c r="P14" s="59"/>
      <c r="Q14" s="47" t="s">
        <v>2230</v>
      </c>
      <c r="R14" s="14">
        <f t="shared" si="8"/>
        <v>1</v>
      </c>
      <c r="W14" s="17"/>
      <c r="X14" s="17"/>
      <c r="Y14" s="17"/>
      <c r="Z14" s="15" t="str">
        <f t="shared" si="9"/>
        <v>68</v>
      </c>
      <c r="AA14" s="15" t="str">
        <f t="shared" si="10"/>
        <v>Đ143313</v>
      </c>
    </row>
    <row r="15" spans="1:27" s="15" customFormat="1" ht="18" customHeight="1">
      <c r="A15" s="50">
        <v>43313</v>
      </c>
      <c r="B15" s="51" t="s">
        <v>1202</v>
      </c>
      <c r="C15" s="56" t="s">
        <v>2050</v>
      </c>
      <c r="D15" s="166" t="str">
        <f t="shared" si="0"/>
        <v>68-70900-03</v>
      </c>
      <c r="E15" s="9" t="str">
        <f t="shared" si="1"/>
        <v>03</v>
      </c>
      <c r="F15" s="9" t="str">
        <f t="shared" si="2"/>
        <v>B</v>
      </c>
      <c r="G15" s="9" t="str">
        <f t="shared" si="3"/>
        <v>00</v>
      </c>
      <c r="H15" s="9" t="str">
        <f t="shared" si="4"/>
        <v/>
      </c>
      <c r="I15" s="10" t="str">
        <f t="shared" si="5"/>
        <v>ĐHC</v>
      </c>
      <c r="J15" s="44" t="s">
        <v>1191</v>
      </c>
      <c r="K15" s="10" t="str">
        <f t="shared" si="6"/>
        <v>Cái</v>
      </c>
      <c r="L15" s="163">
        <v>6</v>
      </c>
      <c r="M15" s="45">
        <f>VLOOKUP(D15,'GIA CONG DOAN'!$A$3:$D$4246,MATCH(I15,'GIA CONG DOAN'!$A$4:$D$4,0),0)</f>
        <v>12759.768000000002</v>
      </c>
      <c r="N15" s="48">
        <v>0.05</v>
      </c>
      <c r="O15" s="46">
        <f t="shared" si="7"/>
        <v>3827.9304000000006</v>
      </c>
      <c r="P15" s="59"/>
      <c r="Q15" s="47" t="s">
        <v>2230</v>
      </c>
      <c r="R15" s="14">
        <f t="shared" si="8"/>
        <v>6</v>
      </c>
      <c r="W15" s="17"/>
      <c r="X15" s="17"/>
      <c r="Y15" s="17"/>
      <c r="Z15" s="15" t="str">
        <f t="shared" si="9"/>
        <v>68</v>
      </c>
      <c r="AA15" s="15" t="str">
        <f t="shared" si="10"/>
        <v>Đ143313</v>
      </c>
    </row>
    <row r="16" spans="1:27" s="15" customFormat="1" ht="18" customHeight="1">
      <c r="A16" s="50">
        <v>43313</v>
      </c>
      <c r="B16" s="51" t="s">
        <v>1202</v>
      </c>
      <c r="C16" s="55" t="s">
        <v>2193</v>
      </c>
      <c r="D16" s="166" t="str">
        <f t="shared" si="0"/>
        <v>68-70800-02</v>
      </c>
      <c r="E16" s="9" t="str">
        <f t="shared" si="1"/>
        <v>02</v>
      </c>
      <c r="F16" s="9" t="str">
        <f t="shared" si="2"/>
        <v>B</v>
      </c>
      <c r="G16" s="9" t="str">
        <f t="shared" si="3"/>
        <v>00</v>
      </c>
      <c r="H16" s="9" t="str">
        <f t="shared" si="4"/>
        <v/>
      </c>
      <c r="I16" s="10" t="str">
        <f t="shared" si="5"/>
        <v>ĐHC</v>
      </c>
      <c r="J16" s="44" t="s">
        <v>1191</v>
      </c>
      <c r="K16" s="10" t="str">
        <f t="shared" si="6"/>
        <v>Cái</v>
      </c>
      <c r="L16" s="163">
        <v>2</v>
      </c>
      <c r="M16" s="45">
        <f>VLOOKUP(D16,'GIA CONG DOAN'!$A$3:$D$4246,MATCH(I16,'GIA CONG DOAN'!$A$4:$D$4,0),0)</f>
        <v>12759.768000000002</v>
      </c>
      <c r="N16" s="48">
        <v>0.05</v>
      </c>
      <c r="O16" s="46">
        <f t="shared" si="7"/>
        <v>1275.9768000000004</v>
      </c>
      <c r="P16" s="59"/>
      <c r="Q16" s="47" t="s">
        <v>2230</v>
      </c>
      <c r="R16" s="14">
        <f t="shared" si="8"/>
        <v>2</v>
      </c>
      <c r="W16" s="17"/>
      <c r="X16" s="17"/>
      <c r="Y16" s="17"/>
      <c r="Z16" s="15" t="str">
        <f t="shared" si="9"/>
        <v>68</v>
      </c>
      <c r="AA16" s="15" t="str">
        <f t="shared" si="10"/>
        <v>Đ143313</v>
      </c>
    </row>
    <row r="17" spans="1:27" s="15" customFormat="1" ht="18" customHeight="1">
      <c r="A17" s="50">
        <v>43313</v>
      </c>
      <c r="B17" s="51" t="s">
        <v>1202</v>
      </c>
      <c r="C17" s="55" t="s">
        <v>2194</v>
      </c>
      <c r="D17" s="166" t="str">
        <f t="shared" si="0"/>
        <v>68-70800-03</v>
      </c>
      <c r="E17" s="9" t="str">
        <f t="shared" si="1"/>
        <v>03</v>
      </c>
      <c r="F17" s="9" t="str">
        <f t="shared" si="2"/>
        <v>B</v>
      </c>
      <c r="G17" s="9" t="str">
        <f t="shared" si="3"/>
        <v>00</v>
      </c>
      <c r="H17" s="9" t="str">
        <f t="shared" si="4"/>
        <v/>
      </c>
      <c r="I17" s="10" t="str">
        <f t="shared" si="5"/>
        <v>ĐHC</v>
      </c>
      <c r="J17" s="44" t="s">
        <v>1191</v>
      </c>
      <c r="K17" s="10" t="str">
        <f t="shared" si="6"/>
        <v>Cái</v>
      </c>
      <c r="L17" s="163">
        <v>2</v>
      </c>
      <c r="M17" s="45">
        <f>VLOOKUP(D17,'GIA CONG DOAN'!$A$3:$D$4246,MATCH(I17,'GIA CONG DOAN'!$A$4:$D$4,0),0)</f>
        <v>10691.8056</v>
      </c>
      <c r="N17" s="48">
        <v>0.05</v>
      </c>
      <c r="O17" s="46">
        <f t="shared" si="7"/>
        <v>1069.18056</v>
      </c>
      <c r="P17" s="59"/>
      <c r="Q17" s="47" t="s">
        <v>2232</v>
      </c>
      <c r="R17" s="14">
        <f t="shared" si="8"/>
        <v>2</v>
      </c>
      <c r="W17" s="17"/>
      <c r="X17" s="17"/>
      <c r="Y17" s="17"/>
      <c r="Z17" s="15" t="str">
        <f t="shared" si="9"/>
        <v>68</v>
      </c>
      <c r="AA17" s="15" t="str">
        <f t="shared" si="10"/>
        <v>Đ143313</v>
      </c>
    </row>
    <row r="18" spans="1:27" s="15" customFormat="1" ht="18" customHeight="1">
      <c r="A18" s="50">
        <v>43313</v>
      </c>
      <c r="B18" s="51" t="s">
        <v>1202</v>
      </c>
      <c r="C18" s="55" t="s">
        <v>2212</v>
      </c>
      <c r="D18" s="166" t="str">
        <f t="shared" si="0"/>
        <v>68-61300-02</v>
      </c>
      <c r="E18" s="9" t="str">
        <f t="shared" si="1"/>
        <v>02</v>
      </c>
      <c r="F18" s="9" t="str">
        <f t="shared" si="2"/>
        <v>B</v>
      </c>
      <c r="G18" s="9" t="str">
        <f t="shared" si="3"/>
        <v>00</v>
      </c>
      <c r="H18" s="9" t="str">
        <f t="shared" si="4"/>
        <v/>
      </c>
      <c r="I18" s="10" t="str">
        <f t="shared" si="5"/>
        <v>ĐHC</v>
      </c>
      <c r="J18" s="44" t="s">
        <v>1191</v>
      </c>
      <c r="K18" s="10" t="str">
        <f t="shared" si="6"/>
        <v>Cái</v>
      </c>
      <c r="L18" s="163">
        <v>2</v>
      </c>
      <c r="M18" s="45">
        <f>VLOOKUP(D18,'GIA CONG DOAN'!$A$3:$D$4246,MATCH(I18,'GIA CONG DOAN'!$A$4:$D$4,0),0)</f>
        <v>13581.0864</v>
      </c>
      <c r="N18" s="48"/>
      <c r="O18" s="46">
        <f t="shared" si="7"/>
        <v>0</v>
      </c>
      <c r="P18" s="59"/>
      <c r="Q18" s="47" t="s">
        <v>2252</v>
      </c>
      <c r="R18" s="14">
        <f t="shared" si="8"/>
        <v>2</v>
      </c>
      <c r="W18" s="17"/>
      <c r="X18" s="17"/>
      <c r="Y18" s="17"/>
      <c r="Z18" s="15" t="str">
        <f t="shared" si="9"/>
        <v>68</v>
      </c>
      <c r="AA18" s="15" t="str">
        <f t="shared" si="10"/>
        <v>Đ143313</v>
      </c>
    </row>
    <row r="19" spans="1:27" s="15" customFormat="1" ht="18" customHeight="1">
      <c r="A19" s="50">
        <v>43313</v>
      </c>
      <c r="B19" s="51" t="s">
        <v>1202</v>
      </c>
      <c r="C19" s="55" t="s">
        <v>2212</v>
      </c>
      <c r="D19" s="166" t="str">
        <f t="shared" si="0"/>
        <v>68-61300-02</v>
      </c>
      <c r="E19" s="9" t="str">
        <f t="shared" si="1"/>
        <v>02</v>
      </c>
      <c r="F19" s="9" t="str">
        <f t="shared" si="2"/>
        <v>B</v>
      </c>
      <c r="G19" s="9" t="str">
        <f t="shared" si="3"/>
        <v>00</v>
      </c>
      <c r="H19" s="9" t="str">
        <f t="shared" si="4"/>
        <v/>
      </c>
      <c r="I19" s="10" t="str">
        <f t="shared" si="5"/>
        <v>ĐHC</v>
      </c>
      <c r="J19" s="44" t="s">
        <v>1191</v>
      </c>
      <c r="K19" s="10" t="str">
        <f t="shared" si="6"/>
        <v>Cái</v>
      </c>
      <c r="L19" s="163">
        <v>2</v>
      </c>
      <c r="M19" s="45">
        <f>VLOOKUP(D19,'GIA CONG DOAN'!$A$3:$D$4246,MATCH(I19,'GIA CONG DOAN'!$A$4:$D$4,0),0)</f>
        <v>13581.0864</v>
      </c>
      <c r="N19" s="48"/>
      <c r="O19" s="46">
        <f t="shared" si="7"/>
        <v>0</v>
      </c>
      <c r="P19" s="59"/>
      <c r="Q19" s="47" t="s">
        <v>2236</v>
      </c>
      <c r="R19" s="14">
        <f t="shared" si="8"/>
        <v>2</v>
      </c>
      <c r="W19" s="17"/>
      <c r="X19" s="17"/>
      <c r="Y19" s="17"/>
      <c r="Z19" s="15" t="str">
        <f t="shared" si="9"/>
        <v>68</v>
      </c>
      <c r="AA19" s="15" t="str">
        <f t="shared" si="10"/>
        <v>Đ143313</v>
      </c>
    </row>
    <row r="20" spans="1:27" s="15" customFormat="1" ht="18" customHeight="1">
      <c r="A20" s="50">
        <v>43313</v>
      </c>
      <c r="B20" s="51" t="s">
        <v>1202</v>
      </c>
      <c r="C20" s="55" t="s">
        <v>2214</v>
      </c>
      <c r="D20" s="166" t="str">
        <f t="shared" si="0"/>
        <v>68-61300-03</v>
      </c>
      <c r="E20" s="9" t="str">
        <f t="shared" si="1"/>
        <v>03</v>
      </c>
      <c r="F20" s="9" t="str">
        <f t="shared" si="2"/>
        <v>B</v>
      </c>
      <c r="G20" s="9" t="str">
        <f t="shared" si="3"/>
        <v>00</v>
      </c>
      <c r="H20" s="9" t="str">
        <f t="shared" si="4"/>
        <v/>
      </c>
      <c r="I20" s="10" t="str">
        <f t="shared" si="5"/>
        <v>ĐHC</v>
      </c>
      <c r="J20" s="44" t="s">
        <v>1191</v>
      </c>
      <c r="K20" s="10" t="str">
        <f t="shared" si="6"/>
        <v>Cái</v>
      </c>
      <c r="L20" s="163">
        <v>2</v>
      </c>
      <c r="M20" s="45">
        <f>VLOOKUP(D20,'GIA CONG DOAN'!$A$3:$D$4246,MATCH(I20,'GIA CONG DOAN'!$A$4:$D$4,0),0)</f>
        <v>8912.2824000000019</v>
      </c>
      <c r="N20" s="48">
        <v>0.05</v>
      </c>
      <c r="O20" s="46">
        <f t="shared" si="7"/>
        <v>891.22824000000026</v>
      </c>
      <c r="P20" s="59"/>
      <c r="Q20" s="47" t="s">
        <v>2236</v>
      </c>
      <c r="R20" s="14">
        <f t="shared" si="8"/>
        <v>2</v>
      </c>
      <c r="W20" s="17"/>
      <c r="X20" s="17"/>
      <c r="Y20" s="17"/>
      <c r="Z20" s="15" t="str">
        <f t="shared" si="9"/>
        <v>68</v>
      </c>
      <c r="AA20" s="15" t="str">
        <f t="shared" si="10"/>
        <v>Đ143313</v>
      </c>
    </row>
    <row r="21" spans="1:27" s="15" customFormat="1" ht="18" customHeight="1">
      <c r="A21" s="50">
        <v>43313</v>
      </c>
      <c r="B21" s="51" t="s">
        <v>1202</v>
      </c>
      <c r="C21" s="55" t="s">
        <v>2221</v>
      </c>
      <c r="D21" s="166" t="str">
        <f t="shared" si="0"/>
        <v>68-71000-L2</v>
      </c>
      <c r="E21" s="9" t="str">
        <f t="shared" si="1"/>
        <v>L2</v>
      </c>
      <c r="F21" s="9" t="str">
        <f t="shared" si="2"/>
        <v>B</v>
      </c>
      <c r="G21" s="9" t="str">
        <f t="shared" si="3"/>
        <v>00</v>
      </c>
      <c r="H21" s="9" t="str">
        <f t="shared" si="4"/>
        <v/>
      </c>
      <c r="I21" s="10" t="str">
        <f t="shared" si="5"/>
        <v>ĐHC</v>
      </c>
      <c r="J21" s="44" t="s">
        <v>1191</v>
      </c>
      <c r="K21" s="10" t="str">
        <f t="shared" si="6"/>
        <v>Bộ</v>
      </c>
      <c r="L21" s="163">
        <v>2</v>
      </c>
      <c r="M21" s="45">
        <f>VLOOKUP(D21,'GIA CONG DOAN'!$A$3:$D$4246,MATCH(I21,'GIA CONG DOAN'!$A$4:$D$4,0),0)</f>
        <v>78672.509600000005</v>
      </c>
      <c r="N21" s="48"/>
      <c r="O21" s="46">
        <f t="shared" si="7"/>
        <v>0</v>
      </c>
      <c r="P21" s="59"/>
      <c r="Q21" s="47" t="s">
        <v>1592</v>
      </c>
      <c r="R21" s="14">
        <f t="shared" si="8"/>
        <v>4</v>
      </c>
      <c r="W21" s="17"/>
      <c r="X21" s="17"/>
      <c r="Y21" s="17"/>
      <c r="Z21" s="15" t="str">
        <f t="shared" si="9"/>
        <v>68</v>
      </c>
      <c r="AA21" s="15" t="str">
        <f t="shared" si="10"/>
        <v>Đ143313</v>
      </c>
    </row>
    <row r="22" spans="1:27" s="15" customFormat="1" ht="18" customHeight="1">
      <c r="A22" s="50">
        <v>43313</v>
      </c>
      <c r="B22" s="51" t="s">
        <v>1202</v>
      </c>
      <c r="C22" s="55" t="s">
        <v>2219</v>
      </c>
      <c r="D22" s="166" t="str">
        <f t="shared" si="0"/>
        <v>68-71000-01</v>
      </c>
      <c r="E22" s="9" t="str">
        <f t="shared" si="1"/>
        <v>01</v>
      </c>
      <c r="F22" s="9" t="str">
        <f t="shared" si="2"/>
        <v>B</v>
      </c>
      <c r="G22" s="9" t="str">
        <f t="shared" si="3"/>
        <v>00</v>
      </c>
      <c r="H22" s="9" t="str">
        <f t="shared" si="4"/>
        <v/>
      </c>
      <c r="I22" s="10" t="str">
        <f t="shared" si="5"/>
        <v>ĐHC</v>
      </c>
      <c r="J22" s="44" t="s">
        <v>1191</v>
      </c>
      <c r="K22" s="10" t="str">
        <f t="shared" si="6"/>
        <v>Cái</v>
      </c>
      <c r="L22" s="163">
        <v>1</v>
      </c>
      <c r="M22" s="45">
        <f>VLOOKUP(D22,'GIA CONG DOAN'!$A$3:$D$4246,MATCH(I22,'GIA CONG DOAN'!$A$4:$D$4,0),0)</f>
        <v>48357.060800000007</v>
      </c>
      <c r="N22" s="48">
        <v>0.05</v>
      </c>
      <c r="O22" s="46">
        <f t="shared" si="7"/>
        <v>2417.8530400000004</v>
      </c>
      <c r="P22" s="59"/>
      <c r="Q22" s="47" t="s">
        <v>2237</v>
      </c>
      <c r="R22" s="14">
        <f t="shared" si="8"/>
        <v>1</v>
      </c>
      <c r="W22" s="17"/>
      <c r="X22" s="17"/>
      <c r="Y22" s="17"/>
      <c r="Z22" s="15" t="str">
        <f t="shared" si="9"/>
        <v>68</v>
      </c>
      <c r="AA22" s="15" t="str">
        <f t="shared" si="10"/>
        <v>Đ143313</v>
      </c>
    </row>
    <row r="23" spans="1:27" s="15" customFormat="1" ht="18" customHeight="1">
      <c r="A23" s="50">
        <v>43313</v>
      </c>
      <c r="B23" s="51" t="s">
        <v>1203</v>
      </c>
      <c r="C23" s="55" t="s">
        <v>2243</v>
      </c>
      <c r="D23" s="166" t="str">
        <f t="shared" si="0"/>
        <v>68-72901-04</v>
      </c>
      <c r="E23" s="9" t="str">
        <f t="shared" si="1"/>
        <v>04</v>
      </c>
      <c r="F23" s="9" t="str">
        <f t="shared" si="2"/>
        <v>05</v>
      </c>
      <c r="G23" s="9" t="str">
        <f t="shared" si="3"/>
        <v>01</v>
      </c>
      <c r="H23" s="9" t="str">
        <f t="shared" si="4"/>
        <v/>
      </c>
      <c r="I23" s="10" t="str">
        <f t="shared" si="5"/>
        <v>ĐM2</v>
      </c>
      <c r="J23" s="44" t="s">
        <v>1191</v>
      </c>
      <c r="K23" s="10" t="str">
        <f t="shared" si="6"/>
        <v>Cái</v>
      </c>
      <c r="L23" s="163">
        <v>3</v>
      </c>
      <c r="M23" s="45" t="e">
        <f>VLOOKUP(D23,'GIA CONG DOAN'!$A$3:$D$4246,MATCH(I23,'GIA CONG DOAN'!$A$4:$D$4,0),0)</f>
        <v>#N/A</v>
      </c>
      <c r="N23" s="48">
        <v>0.05</v>
      </c>
      <c r="O23" s="46" t="str">
        <f t="shared" si="7"/>
        <v/>
      </c>
      <c r="P23" s="59"/>
      <c r="Q23" s="47" t="s">
        <v>2241</v>
      </c>
      <c r="R23" s="14">
        <f t="shared" si="8"/>
        <v>3</v>
      </c>
      <c r="W23" s="17"/>
      <c r="X23" s="17"/>
      <c r="Y23" s="17"/>
      <c r="Z23" s="15" t="str">
        <f t="shared" si="9"/>
        <v>68</v>
      </c>
      <c r="AA23" s="15" t="str">
        <f t="shared" si="10"/>
        <v>Đ243313</v>
      </c>
    </row>
    <row r="24" spans="1:27" s="15" customFormat="1" ht="18" customHeight="1">
      <c r="A24" s="50">
        <v>43313</v>
      </c>
      <c r="B24" s="51" t="s">
        <v>1202</v>
      </c>
      <c r="C24" s="55" t="s">
        <v>2049</v>
      </c>
      <c r="D24" s="166" t="str">
        <f t="shared" si="0"/>
        <v>68-70900-01</v>
      </c>
      <c r="E24" s="9" t="str">
        <f t="shared" si="1"/>
        <v>01</v>
      </c>
      <c r="F24" s="9" t="str">
        <f t="shared" si="2"/>
        <v>B</v>
      </c>
      <c r="G24" s="9" t="str">
        <f t="shared" si="3"/>
        <v>00</v>
      </c>
      <c r="H24" s="9" t="str">
        <f t="shared" si="4"/>
        <v/>
      </c>
      <c r="I24" s="10" t="str">
        <f t="shared" si="5"/>
        <v>ĐHC</v>
      </c>
      <c r="J24" s="44" t="s">
        <v>1191</v>
      </c>
      <c r="K24" s="10" t="str">
        <f t="shared" si="6"/>
        <v>Cái</v>
      </c>
      <c r="L24" s="163">
        <v>2</v>
      </c>
      <c r="M24" s="45">
        <f>VLOOKUP(D24,'GIA CONG DOAN'!$A$3:$D$4246,MATCH(I24,'GIA CONG DOAN'!$A$4:$D$4,0),0)</f>
        <v>27245.2824</v>
      </c>
      <c r="N24" s="48"/>
      <c r="O24" s="46">
        <f t="shared" si="7"/>
        <v>0</v>
      </c>
      <c r="P24" s="59"/>
      <c r="Q24" s="47" t="s">
        <v>2238</v>
      </c>
      <c r="R24" s="14">
        <f t="shared" si="8"/>
        <v>2</v>
      </c>
      <c r="W24" s="17"/>
      <c r="X24" s="17"/>
      <c r="Y24" s="17"/>
      <c r="Z24" s="15" t="str">
        <f t="shared" si="9"/>
        <v>68</v>
      </c>
      <c r="AA24" s="15" t="str">
        <f t="shared" si="10"/>
        <v>Đ143313</v>
      </c>
    </row>
    <row r="25" spans="1:27" s="15" customFormat="1" ht="18" customHeight="1">
      <c r="A25" s="50">
        <v>43313</v>
      </c>
      <c r="B25" s="51" t="s">
        <v>1202</v>
      </c>
      <c r="C25" s="55" t="s">
        <v>2190</v>
      </c>
      <c r="D25" s="166" t="str">
        <f t="shared" si="0"/>
        <v>68-70900-02</v>
      </c>
      <c r="E25" s="9" t="str">
        <f t="shared" si="1"/>
        <v>02</v>
      </c>
      <c r="F25" s="9" t="str">
        <f t="shared" si="2"/>
        <v>B</v>
      </c>
      <c r="G25" s="9" t="str">
        <f t="shared" si="3"/>
        <v>00</v>
      </c>
      <c r="H25" s="9" t="str">
        <f t="shared" si="4"/>
        <v/>
      </c>
      <c r="I25" s="10" t="str">
        <f t="shared" si="5"/>
        <v>ĐHC</v>
      </c>
      <c r="J25" s="44" t="s">
        <v>1191</v>
      </c>
      <c r="K25" s="10" t="str">
        <f t="shared" si="6"/>
        <v>Cái</v>
      </c>
      <c r="L25" s="163">
        <v>1</v>
      </c>
      <c r="M25" s="45">
        <f>VLOOKUP(D25,'GIA CONG DOAN'!$A$3:$D$4246,MATCH(I25,'GIA CONG DOAN'!$A$4:$D$4,0),0)</f>
        <v>18025.005600000004</v>
      </c>
      <c r="N25" s="48"/>
      <c r="O25" s="46">
        <f t="shared" si="7"/>
        <v>0</v>
      </c>
      <c r="P25" s="59"/>
      <c r="Q25" s="47" t="s">
        <v>2238</v>
      </c>
      <c r="R25" s="14">
        <f t="shared" si="8"/>
        <v>1</v>
      </c>
      <c r="W25" s="17"/>
      <c r="X25" s="17"/>
      <c r="Y25" s="17"/>
      <c r="Z25" s="15" t="str">
        <f t="shared" si="9"/>
        <v>68</v>
      </c>
      <c r="AA25" s="15" t="str">
        <f t="shared" si="10"/>
        <v>Đ143313</v>
      </c>
    </row>
    <row r="26" spans="1:27" s="15" customFormat="1" ht="18" customHeight="1">
      <c r="A26" s="50">
        <v>43313</v>
      </c>
      <c r="B26" s="51" t="s">
        <v>1202</v>
      </c>
      <c r="C26" s="55" t="s">
        <v>2224</v>
      </c>
      <c r="D26" s="166" t="str">
        <f t="shared" si="0"/>
        <v>68-70900-L2</v>
      </c>
      <c r="E26" s="9" t="str">
        <f t="shared" si="1"/>
        <v>L2</v>
      </c>
      <c r="F26" s="9" t="str">
        <f t="shared" si="2"/>
        <v>B</v>
      </c>
      <c r="G26" s="9" t="str">
        <f t="shared" si="3"/>
        <v>00</v>
      </c>
      <c r="H26" s="9" t="str">
        <f t="shared" si="4"/>
        <v/>
      </c>
      <c r="I26" s="10" t="str">
        <f t="shared" si="5"/>
        <v>ĐHC</v>
      </c>
      <c r="J26" s="44" t="s">
        <v>1191</v>
      </c>
      <c r="K26" s="10" t="str">
        <f t="shared" si="6"/>
        <v>Bộ</v>
      </c>
      <c r="L26" s="163">
        <v>1</v>
      </c>
      <c r="M26" s="45">
        <f>VLOOKUP(D26,'GIA CONG DOAN'!$A$3:$D$4246,MATCH(I26,'GIA CONG DOAN'!$A$4:$D$4,0),0)</f>
        <v>45270.288000000008</v>
      </c>
      <c r="N26" s="48"/>
      <c r="O26" s="46">
        <f t="shared" si="7"/>
        <v>0</v>
      </c>
      <c r="P26" s="59"/>
      <c r="Q26" s="47" t="s">
        <v>1592</v>
      </c>
      <c r="R26" s="14">
        <f t="shared" si="8"/>
        <v>2</v>
      </c>
      <c r="W26" s="17"/>
      <c r="X26" s="17"/>
      <c r="Y26" s="17"/>
      <c r="Z26" s="15" t="str">
        <f t="shared" si="9"/>
        <v>68</v>
      </c>
      <c r="AA26" s="15" t="str">
        <f t="shared" si="10"/>
        <v>Đ143313</v>
      </c>
    </row>
    <row r="27" spans="1:27" s="15" customFormat="1" ht="18" customHeight="1">
      <c r="A27" s="50">
        <v>43313</v>
      </c>
      <c r="B27" s="51" t="s">
        <v>1202</v>
      </c>
      <c r="C27" s="55" t="s">
        <v>2191</v>
      </c>
      <c r="D27" s="166" t="str">
        <f t="shared" si="0"/>
        <v>68-70900-04</v>
      </c>
      <c r="E27" s="9" t="str">
        <f t="shared" si="1"/>
        <v>04</v>
      </c>
      <c r="F27" s="9" t="str">
        <f t="shared" si="2"/>
        <v>B</v>
      </c>
      <c r="G27" s="9" t="str">
        <f t="shared" si="3"/>
        <v>00</v>
      </c>
      <c r="H27" s="9" t="str">
        <f t="shared" si="4"/>
        <v/>
      </c>
      <c r="I27" s="10" t="str">
        <f t="shared" si="5"/>
        <v>ĐHC</v>
      </c>
      <c r="J27" s="44" t="s">
        <v>1191</v>
      </c>
      <c r="K27" s="10" t="str">
        <f t="shared" si="6"/>
        <v>Cái</v>
      </c>
      <c r="L27" s="163">
        <v>2</v>
      </c>
      <c r="M27" s="45">
        <f>VLOOKUP(D27,'GIA CONG DOAN'!$A$3:$D$4246,MATCH(I27,'GIA CONG DOAN'!$A$4:$D$4,0),0)</f>
        <v>10393.588800000001</v>
      </c>
      <c r="N27" s="48"/>
      <c r="O27" s="46">
        <f t="shared" ref="O27:O63" si="11">IFERROR(L27*M27*N27,"")</f>
        <v>0</v>
      </c>
      <c r="P27" s="59"/>
      <c r="Q27" s="47" t="s">
        <v>1592</v>
      </c>
      <c r="R27" s="14">
        <f t="shared" si="8"/>
        <v>2</v>
      </c>
      <c r="S27" s="47"/>
      <c r="W27" s="17"/>
      <c r="X27" s="17"/>
      <c r="Y27" s="17"/>
      <c r="Z27" s="15" t="str">
        <f t="shared" si="9"/>
        <v>68</v>
      </c>
      <c r="AA27" s="15" t="str">
        <f t="shared" si="10"/>
        <v>Đ143313</v>
      </c>
    </row>
    <row r="28" spans="1:27" s="15" customFormat="1" ht="18" customHeight="1">
      <c r="A28" s="50">
        <v>43313</v>
      </c>
      <c r="B28" s="51" t="s">
        <v>1202</v>
      </c>
      <c r="C28" s="55" t="s">
        <v>2246</v>
      </c>
      <c r="D28" s="166" t="str">
        <f t="shared" si="0"/>
        <v>68-01600-01</v>
      </c>
      <c r="E28" s="9" t="str">
        <f t="shared" si="1"/>
        <v>01</v>
      </c>
      <c r="F28" s="9" t="str">
        <f t="shared" si="2"/>
        <v>B</v>
      </c>
      <c r="G28" s="9" t="str">
        <f t="shared" si="3"/>
        <v>07</v>
      </c>
      <c r="H28" s="9" t="str">
        <f t="shared" si="4"/>
        <v/>
      </c>
      <c r="I28" s="10" t="str">
        <f t="shared" si="5"/>
        <v>ĐHC</v>
      </c>
      <c r="J28" s="44" t="s">
        <v>1191</v>
      </c>
      <c r="K28" s="10" t="str">
        <f t="shared" si="6"/>
        <v>Cái</v>
      </c>
      <c r="L28" s="163">
        <v>4</v>
      </c>
      <c r="M28" s="45">
        <f>VLOOKUP(D28,'GIA CONG DOAN'!$A$3:$D$4246,MATCH(I28,'GIA CONG DOAN'!$A$4:$D$4,0),0)</f>
        <v>33752</v>
      </c>
      <c r="N28" s="48"/>
      <c r="O28" s="46">
        <f t="shared" si="11"/>
        <v>0</v>
      </c>
      <c r="P28" s="59"/>
      <c r="Q28" s="47" t="s">
        <v>1592</v>
      </c>
      <c r="R28" s="14">
        <f t="shared" si="8"/>
        <v>4</v>
      </c>
      <c r="S28" s="47"/>
      <c r="W28" s="17"/>
      <c r="X28" s="17"/>
      <c r="Y28" s="17"/>
      <c r="Z28" s="15" t="str">
        <f t="shared" si="9"/>
        <v>68</v>
      </c>
      <c r="AA28" s="15" t="str">
        <f t="shared" si="10"/>
        <v>Đ143313</v>
      </c>
    </row>
    <row r="29" spans="1:27" s="15" customFormat="1" ht="18" customHeight="1">
      <c r="A29" s="50">
        <v>43313</v>
      </c>
      <c r="B29" s="51" t="s">
        <v>1193</v>
      </c>
      <c r="C29" s="55" t="s">
        <v>2049</v>
      </c>
      <c r="D29" s="166" t="str">
        <f t="shared" si="0"/>
        <v>68-70900-01</v>
      </c>
      <c r="E29" s="9" t="str">
        <f t="shared" si="1"/>
        <v>01</v>
      </c>
      <c r="F29" s="9" t="str">
        <f t="shared" si="2"/>
        <v>B</v>
      </c>
      <c r="G29" s="9" t="str">
        <f t="shared" si="3"/>
        <v>00</v>
      </c>
      <c r="H29" s="9" t="str">
        <f t="shared" si="4"/>
        <v/>
      </c>
      <c r="I29" s="10" t="str">
        <f t="shared" si="5"/>
        <v>ĐHC</v>
      </c>
      <c r="J29" s="44" t="s">
        <v>1191</v>
      </c>
      <c r="K29" s="10" t="str">
        <f t="shared" si="6"/>
        <v>Cái</v>
      </c>
      <c r="L29" s="163">
        <v>5</v>
      </c>
      <c r="M29" s="45">
        <f>VLOOKUP(D29,'GIA CONG DOAN'!$A$3:$D$4246,MATCH(I29,'GIA CONG DOAN'!$A$4:$D$4,0),0)</f>
        <v>27245.2824</v>
      </c>
      <c r="N29" s="48"/>
      <c r="O29" s="46">
        <f t="shared" si="11"/>
        <v>0</v>
      </c>
      <c r="P29" s="59"/>
      <c r="Q29" s="47" t="s">
        <v>1592</v>
      </c>
      <c r="R29" s="14">
        <f t="shared" si="8"/>
        <v>5</v>
      </c>
      <c r="S29" s="47"/>
      <c r="W29" s="17"/>
      <c r="X29" s="17"/>
      <c r="Y29" s="17"/>
      <c r="Z29" s="15" t="str">
        <f t="shared" si="9"/>
        <v>68</v>
      </c>
      <c r="AA29" s="15" t="str">
        <f t="shared" si="10"/>
        <v>Đ543313</v>
      </c>
    </row>
    <row r="30" spans="1:27" s="15" customFormat="1" ht="18" customHeight="1">
      <c r="A30" s="50">
        <v>43313</v>
      </c>
      <c r="B30" s="51" t="s">
        <v>1193</v>
      </c>
      <c r="C30" s="56" t="s">
        <v>2190</v>
      </c>
      <c r="D30" s="166" t="str">
        <f t="shared" si="0"/>
        <v>68-70900-02</v>
      </c>
      <c r="E30" s="9" t="str">
        <f t="shared" si="1"/>
        <v>02</v>
      </c>
      <c r="F30" s="9" t="str">
        <f t="shared" si="2"/>
        <v>B</v>
      </c>
      <c r="G30" s="9" t="str">
        <f t="shared" si="3"/>
        <v>00</v>
      </c>
      <c r="H30" s="9" t="str">
        <f t="shared" si="4"/>
        <v/>
      </c>
      <c r="I30" s="10" t="str">
        <f t="shared" si="5"/>
        <v>ĐHC</v>
      </c>
      <c r="J30" s="44" t="s">
        <v>1191</v>
      </c>
      <c r="K30" s="10" t="str">
        <f t="shared" si="6"/>
        <v>Cái</v>
      </c>
      <c r="L30" s="163">
        <v>5</v>
      </c>
      <c r="M30" s="45">
        <f>VLOOKUP(D30,'GIA CONG DOAN'!$A$3:$D$4246,MATCH(I30,'GIA CONG DOAN'!$A$4:$D$4,0),0)</f>
        <v>18025.005600000004</v>
      </c>
      <c r="N30" s="48"/>
      <c r="O30" s="46">
        <f t="shared" si="11"/>
        <v>0</v>
      </c>
      <c r="P30" s="59"/>
      <c r="Q30" s="47" t="s">
        <v>1592</v>
      </c>
      <c r="R30" s="14">
        <f t="shared" si="8"/>
        <v>5</v>
      </c>
      <c r="S30" s="47"/>
      <c r="W30" s="17"/>
      <c r="X30" s="17"/>
      <c r="Y30" s="17"/>
      <c r="Z30" s="15" t="str">
        <f t="shared" si="9"/>
        <v>68</v>
      </c>
      <c r="AA30" s="15" t="str">
        <f t="shared" si="10"/>
        <v>Đ543313</v>
      </c>
    </row>
    <row r="31" spans="1:27" s="15" customFormat="1" ht="18" customHeight="1">
      <c r="A31" s="50">
        <v>43313</v>
      </c>
      <c r="B31" s="51" t="s">
        <v>1193</v>
      </c>
      <c r="C31" s="56" t="s">
        <v>2050</v>
      </c>
      <c r="D31" s="166" t="str">
        <f t="shared" si="0"/>
        <v>68-70900-03</v>
      </c>
      <c r="E31" s="9" t="str">
        <f t="shared" si="1"/>
        <v>03</v>
      </c>
      <c r="F31" s="9" t="str">
        <f t="shared" si="2"/>
        <v>B</v>
      </c>
      <c r="G31" s="9" t="str">
        <f t="shared" si="3"/>
        <v>00</v>
      </c>
      <c r="H31" s="9" t="str">
        <f t="shared" si="4"/>
        <v/>
      </c>
      <c r="I31" s="10" t="str">
        <f t="shared" si="5"/>
        <v>ĐHC</v>
      </c>
      <c r="J31" s="44" t="s">
        <v>1191</v>
      </c>
      <c r="K31" s="10" t="str">
        <f t="shared" si="6"/>
        <v>Cái</v>
      </c>
      <c r="L31" s="163">
        <v>1</v>
      </c>
      <c r="M31" s="45">
        <f>VLOOKUP(D31,'GIA CONG DOAN'!$A$3:$D$4246,MATCH(I31,'GIA CONG DOAN'!$A$4:$D$4,0),0)</f>
        <v>12759.768000000002</v>
      </c>
      <c r="N31" s="48"/>
      <c r="O31" s="46">
        <f t="shared" si="11"/>
        <v>0</v>
      </c>
      <c r="P31" s="59"/>
      <c r="Q31" s="47" t="s">
        <v>1592</v>
      </c>
      <c r="R31" s="14">
        <f t="shared" si="8"/>
        <v>1</v>
      </c>
      <c r="S31" s="47"/>
      <c r="W31" s="17"/>
      <c r="X31" s="17"/>
      <c r="Y31" s="17"/>
      <c r="Z31" s="15" t="str">
        <f t="shared" si="9"/>
        <v>68</v>
      </c>
      <c r="AA31" s="15" t="str">
        <f t="shared" si="10"/>
        <v>Đ543313</v>
      </c>
    </row>
    <row r="32" spans="1:27" s="15" customFormat="1" ht="18" customHeight="1">
      <c r="A32" s="50">
        <v>43313</v>
      </c>
      <c r="B32" s="51" t="s">
        <v>1193</v>
      </c>
      <c r="C32" s="55" t="s">
        <v>2195</v>
      </c>
      <c r="D32" s="166" t="str">
        <f t="shared" si="0"/>
        <v>68-70400-02</v>
      </c>
      <c r="E32" s="9" t="str">
        <f t="shared" si="1"/>
        <v>02</v>
      </c>
      <c r="F32" s="9" t="str">
        <f t="shared" si="2"/>
        <v>B</v>
      </c>
      <c r="G32" s="9" t="str">
        <f t="shared" si="3"/>
        <v>00</v>
      </c>
      <c r="H32" s="9" t="str">
        <f t="shared" si="4"/>
        <v/>
      </c>
      <c r="I32" s="10" t="str">
        <f t="shared" si="5"/>
        <v>ĐHC</v>
      </c>
      <c r="J32" s="44" t="s">
        <v>1191</v>
      </c>
      <c r="K32" s="10" t="str">
        <f t="shared" si="6"/>
        <v>Cái</v>
      </c>
      <c r="L32" s="163">
        <v>7</v>
      </c>
      <c r="M32" s="45">
        <f>VLOOKUP(D32,'GIA CONG DOAN'!$A$3:$D$4246,MATCH(I32,'GIA CONG DOAN'!$A$4:$D$4,0),0)</f>
        <v>22625.366400000003</v>
      </c>
      <c r="N32" s="48"/>
      <c r="O32" s="46">
        <f t="shared" si="11"/>
        <v>0</v>
      </c>
      <c r="P32" s="59"/>
      <c r="Q32" s="47" t="s">
        <v>2255</v>
      </c>
      <c r="R32" s="14">
        <f t="shared" si="8"/>
        <v>7</v>
      </c>
      <c r="S32" s="47"/>
      <c r="W32" s="17"/>
      <c r="X32" s="17"/>
      <c r="Y32" s="17"/>
      <c r="Z32" s="15" t="str">
        <f t="shared" si="9"/>
        <v>68</v>
      </c>
      <c r="AA32" s="15" t="str">
        <f t="shared" si="10"/>
        <v>Đ543313</v>
      </c>
    </row>
    <row r="33" spans="1:27" s="15" customFormat="1" ht="18" customHeight="1">
      <c r="A33" s="50">
        <v>43313</v>
      </c>
      <c r="B33" s="51" t="s">
        <v>1193</v>
      </c>
      <c r="C33" s="55" t="s">
        <v>2195</v>
      </c>
      <c r="D33" s="166" t="str">
        <f t="shared" si="0"/>
        <v>68-70400-02</v>
      </c>
      <c r="E33" s="9" t="str">
        <f t="shared" si="1"/>
        <v>02</v>
      </c>
      <c r="F33" s="9" t="str">
        <f t="shared" si="2"/>
        <v>B</v>
      </c>
      <c r="G33" s="9" t="str">
        <f t="shared" si="3"/>
        <v>00</v>
      </c>
      <c r="H33" s="9" t="str">
        <f t="shared" si="4"/>
        <v/>
      </c>
      <c r="I33" s="10" t="str">
        <f t="shared" si="5"/>
        <v>ĐHC</v>
      </c>
      <c r="J33" s="44" t="s">
        <v>1191</v>
      </c>
      <c r="K33" s="10" t="str">
        <f t="shared" si="6"/>
        <v>Cái</v>
      </c>
      <c r="L33" s="163">
        <v>5</v>
      </c>
      <c r="M33" s="45">
        <f>VLOOKUP(D33,'GIA CONG DOAN'!$A$3:$D$4246,MATCH(I33,'GIA CONG DOAN'!$A$4:$D$4,0),0)</f>
        <v>22625.366400000003</v>
      </c>
      <c r="N33" s="48">
        <v>0.05</v>
      </c>
      <c r="O33" s="46">
        <f t="shared" si="11"/>
        <v>5656.3416000000007</v>
      </c>
      <c r="P33" s="59"/>
      <c r="Q33" s="47" t="s">
        <v>2199</v>
      </c>
      <c r="R33" s="14">
        <f t="shared" si="8"/>
        <v>5</v>
      </c>
      <c r="S33" s="47"/>
      <c r="W33" s="17"/>
      <c r="X33" s="17"/>
      <c r="Y33" s="17"/>
      <c r="Z33" s="15" t="str">
        <f t="shared" si="9"/>
        <v>68</v>
      </c>
      <c r="AA33" s="15" t="str">
        <f t="shared" si="10"/>
        <v>Đ543313</v>
      </c>
    </row>
    <row r="34" spans="1:27" s="15" customFormat="1" ht="18" customHeight="1">
      <c r="A34" s="50">
        <v>43313</v>
      </c>
      <c r="B34" s="51" t="s">
        <v>1193</v>
      </c>
      <c r="C34" s="55" t="s">
        <v>2195</v>
      </c>
      <c r="D34" s="166" t="str">
        <f t="shared" si="0"/>
        <v>68-70400-02</v>
      </c>
      <c r="E34" s="9" t="str">
        <f t="shared" si="1"/>
        <v>02</v>
      </c>
      <c r="F34" s="9" t="str">
        <f t="shared" si="2"/>
        <v>B</v>
      </c>
      <c r="G34" s="9" t="str">
        <f t="shared" si="3"/>
        <v>00</v>
      </c>
      <c r="H34" s="9" t="str">
        <f t="shared" si="4"/>
        <v/>
      </c>
      <c r="I34" s="10" t="str">
        <f t="shared" si="5"/>
        <v>ĐHC</v>
      </c>
      <c r="J34" s="44" t="s">
        <v>1191</v>
      </c>
      <c r="K34" s="10" t="str">
        <f t="shared" si="6"/>
        <v>Cái</v>
      </c>
      <c r="L34" s="163">
        <v>5</v>
      </c>
      <c r="M34" s="45">
        <f>VLOOKUP(D34,'GIA CONG DOAN'!$A$3:$D$4246,MATCH(I34,'GIA CONG DOAN'!$A$4:$D$4,0),0)</f>
        <v>22625.366400000003</v>
      </c>
      <c r="N34" s="48">
        <v>0.05</v>
      </c>
      <c r="O34" s="46">
        <f t="shared" si="11"/>
        <v>5656.3416000000007</v>
      </c>
      <c r="P34" s="59"/>
      <c r="Q34" s="47" t="s">
        <v>2231</v>
      </c>
      <c r="R34" s="14">
        <f t="shared" si="8"/>
        <v>5</v>
      </c>
      <c r="S34" s="47"/>
      <c r="W34" s="17"/>
      <c r="X34" s="17"/>
      <c r="Y34" s="17"/>
      <c r="Z34" s="15" t="str">
        <f t="shared" si="9"/>
        <v>68</v>
      </c>
      <c r="AA34" s="15" t="str">
        <f t="shared" si="10"/>
        <v>Đ543313</v>
      </c>
    </row>
    <row r="35" spans="1:27" s="15" customFormat="1" ht="18" customHeight="1">
      <c r="A35" s="50">
        <v>43313</v>
      </c>
      <c r="B35" s="51" t="s">
        <v>1193</v>
      </c>
      <c r="C35" s="55" t="s">
        <v>2195</v>
      </c>
      <c r="D35" s="166" t="str">
        <f t="shared" si="0"/>
        <v>68-70400-02</v>
      </c>
      <c r="E35" s="9" t="str">
        <f t="shared" si="1"/>
        <v>02</v>
      </c>
      <c r="F35" s="9" t="str">
        <f t="shared" si="2"/>
        <v>B</v>
      </c>
      <c r="G35" s="9" t="str">
        <f t="shared" si="3"/>
        <v>00</v>
      </c>
      <c r="H35" s="9" t="str">
        <f t="shared" si="4"/>
        <v/>
      </c>
      <c r="I35" s="10" t="str">
        <f t="shared" si="5"/>
        <v>ĐHC</v>
      </c>
      <c r="J35" s="44" t="s">
        <v>1191</v>
      </c>
      <c r="K35" s="10" t="str">
        <f t="shared" si="6"/>
        <v>Cái</v>
      </c>
      <c r="L35" s="163">
        <v>6</v>
      </c>
      <c r="M35" s="45">
        <f>VLOOKUP(D35,'GIA CONG DOAN'!$A$3:$D$4246,MATCH(I35,'GIA CONG DOAN'!$A$4:$D$4,0),0)</f>
        <v>22625.366400000003</v>
      </c>
      <c r="N35" s="48">
        <v>0.05</v>
      </c>
      <c r="O35" s="46">
        <f t="shared" si="11"/>
        <v>6787.6099200000017</v>
      </c>
      <c r="P35" s="59"/>
      <c r="Q35" s="47" t="s">
        <v>2210</v>
      </c>
      <c r="R35" s="14">
        <f t="shared" si="8"/>
        <v>6</v>
      </c>
      <c r="S35" s="47"/>
      <c r="W35" s="17"/>
      <c r="X35" s="17"/>
      <c r="Y35" s="17"/>
      <c r="Z35" s="15" t="str">
        <f t="shared" si="9"/>
        <v>68</v>
      </c>
      <c r="AA35" s="15" t="str">
        <f t="shared" si="10"/>
        <v>Đ543313</v>
      </c>
    </row>
    <row r="36" spans="1:27" s="15" customFormat="1" ht="18" customHeight="1">
      <c r="A36" s="50">
        <v>43313</v>
      </c>
      <c r="B36" s="51" t="s">
        <v>1193</v>
      </c>
      <c r="C36" s="55" t="s">
        <v>2195</v>
      </c>
      <c r="D36" s="166" t="str">
        <f t="shared" si="0"/>
        <v>68-70400-02</v>
      </c>
      <c r="E36" s="9" t="str">
        <f t="shared" si="1"/>
        <v>02</v>
      </c>
      <c r="F36" s="9" t="str">
        <f t="shared" si="2"/>
        <v>B</v>
      </c>
      <c r="G36" s="9" t="str">
        <f t="shared" si="3"/>
        <v>00</v>
      </c>
      <c r="H36" s="9" t="str">
        <f t="shared" si="4"/>
        <v/>
      </c>
      <c r="I36" s="10" t="str">
        <f t="shared" si="5"/>
        <v>ĐHC</v>
      </c>
      <c r="J36" s="44" t="s">
        <v>1191</v>
      </c>
      <c r="K36" s="10" t="str">
        <f t="shared" si="6"/>
        <v>Cái</v>
      </c>
      <c r="L36" s="163">
        <v>3</v>
      </c>
      <c r="M36" s="45">
        <f>VLOOKUP(D36,'GIA CONG DOAN'!$A$3:$D$4246,MATCH(I36,'GIA CONG DOAN'!$A$4:$D$4,0),0)</f>
        <v>22625.366400000003</v>
      </c>
      <c r="N36" s="48">
        <v>0.05</v>
      </c>
      <c r="O36" s="46">
        <f t="shared" si="11"/>
        <v>3393.8049600000008</v>
      </c>
      <c r="P36" s="59"/>
      <c r="Q36" s="47" t="s">
        <v>2198</v>
      </c>
      <c r="R36" s="14">
        <f t="shared" si="8"/>
        <v>3</v>
      </c>
      <c r="S36" s="47"/>
      <c r="W36" s="17"/>
      <c r="X36" s="17"/>
      <c r="Y36" s="17"/>
      <c r="Z36" s="15" t="str">
        <f t="shared" si="9"/>
        <v>68</v>
      </c>
      <c r="AA36" s="15" t="str">
        <f t="shared" si="10"/>
        <v>Đ543313</v>
      </c>
    </row>
    <row r="37" spans="1:27" s="15" customFormat="1" ht="18" customHeight="1">
      <c r="A37" s="50">
        <v>43313</v>
      </c>
      <c r="B37" s="51" t="s">
        <v>1193</v>
      </c>
      <c r="C37" s="55" t="s">
        <v>2195</v>
      </c>
      <c r="D37" s="166" t="str">
        <f t="shared" si="0"/>
        <v>68-70400-02</v>
      </c>
      <c r="E37" s="9" t="str">
        <f t="shared" si="1"/>
        <v>02</v>
      </c>
      <c r="F37" s="9" t="str">
        <f t="shared" si="2"/>
        <v>B</v>
      </c>
      <c r="G37" s="9" t="str">
        <f t="shared" si="3"/>
        <v>00</v>
      </c>
      <c r="H37" s="9" t="str">
        <f t="shared" si="4"/>
        <v/>
      </c>
      <c r="I37" s="10" t="str">
        <f t="shared" si="5"/>
        <v>ĐHC</v>
      </c>
      <c r="J37" s="44" t="s">
        <v>1191</v>
      </c>
      <c r="K37" s="10" t="str">
        <f t="shared" si="6"/>
        <v>Cái</v>
      </c>
      <c r="L37" s="163">
        <v>3</v>
      </c>
      <c r="M37" s="45">
        <f>VLOOKUP(D37,'GIA CONG DOAN'!$A$3:$D$4246,MATCH(I37,'GIA CONG DOAN'!$A$4:$D$4,0),0)</f>
        <v>22625.366400000003</v>
      </c>
      <c r="N37" s="48">
        <v>0.05</v>
      </c>
      <c r="O37" s="46">
        <f t="shared" si="11"/>
        <v>3393.8049600000008</v>
      </c>
      <c r="P37" s="59"/>
      <c r="Q37" s="47" t="s">
        <v>2237</v>
      </c>
      <c r="R37" s="14">
        <f t="shared" si="8"/>
        <v>3</v>
      </c>
      <c r="S37" s="47"/>
      <c r="W37" s="17"/>
      <c r="X37" s="17"/>
      <c r="Y37" s="17"/>
      <c r="Z37" s="15" t="str">
        <f t="shared" si="9"/>
        <v>68</v>
      </c>
      <c r="AA37" s="15" t="str">
        <f t="shared" si="10"/>
        <v>Đ543313</v>
      </c>
    </row>
    <row r="38" spans="1:27" s="15" customFormat="1" ht="18" customHeight="1">
      <c r="A38" s="50">
        <v>43316</v>
      </c>
      <c r="B38" s="51" t="s">
        <v>1203</v>
      </c>
      <c r="C38" s="55" t="s">
        <v>2227</v>
      </c>
      <c r="D38" s="166" t="str">
        <f t="shared" si="0"/>
        <v>68-70900-X4</v>
      </c>
      <c r="E38" s="9" t="str">
        <f t="shared" si="1"/>
        <v>X4</v>
      </c>
      <c r="F38" s="9" t="str">
        <f t="shared" si="2"/>
        <v>B</v>
      </c>
      <c r="G38" s="9" t="str">
        <f t="shared" si="3"/>
        <v>00</v>
      </c>
      <c r="H38" s="9" t="str">
        <f t="shared" si="4"/>
        <v/>
      </c>
      <c r="I38" s="10" t="str">
        <f t="shared" si="5"/>
        <v>ĐHC</v>
      </c>
      <c r="J38" s="44" t="s">
        <v>1191</v>
      </c>
      <c r="K38" s="10" t="str">
        <f t="shared" si="6"/>
        <v>Bộ</v>
      </c>
      <c r="L38" s="163">
        <v>1</v>
      </c>
      <c r="M38" s="45">
        <f>VLOOKUP(D38,'GIA CONG DOAN'!$A$3:$D$4246,MATCH(I38,'GIA CONG DOAN'!$A$4:$D$4,0),0)</f>
        <v>41178.362400000005</v>
      </c>
      <c r="N38" s="48"/>
      <c r="O38" s="46">
        <f t="shared" si="11"/>
        <v>0</v>
      </c>
      <c r="P38" s="59"/>
      <c r="Q38" s="47" t="s">
        <v>1592</v>
      </c>
      <c r="R38" s="14">
        <f t="shared" si="8"/>
        <v>4</v>
      </c>
      <c r="S38" s="47"/>
      <c r="W38" s="17"/>
      <c r="X38" s="17"/>
      <c r="Y38" s="17"/>
      <c r="Z38" s="15" t="str">
        <f t="shared" si="9"/>
        <v>68</v>
      </c>
      <c r="AA38" s="15" t="str">
        <f t="shared" si="10"/>
        <v>Đ243316</v>
      </c>
    </row>
    <row r="39" spans="1:27" s="15" customFormat="1" ht="18" customHeight="1">
      <c r="A39" s="50">
        <v>43316</v>
      </c>
      <c r="B39" s="51" t="s">
        <v>1203</v>
      </c>
      <c r="C39" s="56" t="s">
        <v>2191</v>
      </c>
      <c r="D39" s="166" t="str">
        <f t="shared" si="0"/>
        <v>68-70900-04</v>
      </c>
      <c r="E39" s="9" t="str">
        <f t="shared" si="1"/>
        <v>04</v>
      </c>
      <c r="F39" s="9" t="str">
        <f t="shared" si="2"/>
        <v>B</v>
      </c>
      <c r="G39" s="9" t="str">
        <f t="shared" si="3"/>
        <v>00</v>
      </c>
      <c r="H39" s="9" t="str">
        <f t="shared" si="4"/>
        <v/>
      </c>
      <c r="I39" s="10" t="str">
        <f t="shared" si="5"/>
        <v>ĐHC</v>
      </c>
      <c r="J39" s="44" t="s">
        <v>1191</v>
      </c>
      <c r="K39" s="10" t="str">
        <f t="shared" si="6"/>
        <v>Cái</v>
      </c>
      <c r="L39" s="163">
        <v>1</v>
      </c>
      <c r="M39" s="45">
        <f>VLOOKUP(D39,'GIA CONG DOAN'!$A$3:$D$4246,MATCH(I39,'GIA CONG DOAN'!$A$4:$D$4,0),0)</f>
        <v>10393.588800000001</v>
      </c>
      <c r="N39" s="48"/>
      <c r="O39" s="46">
        <f t="shared" si="11"/>
        <v>0</v>
      </c>
      <c r="P39" s="59"/>
      <c r="Q39" s="47" t="s">
        <v>1592</v>
      </c>
      <c r="R39" s="14">
        <f t="shared" si="8"/>
        <v>1</v>
      </c>
      <c r="S39" s="47"/>
      <c r="W39" s="17"/>
      <c r="X39" s="17"/>
      <c r="Y39" s="17"/>
      <c r="Z39" s="15" t="str">
        <f t="shared" si="9"/>
        <v>68</v>
      </c>
      <c r="AA39" s="15" t="str">
        <f t="shared" si="10"/>
        <v>Đ243316</v>
      </c>
    </row>
    <row r="40" spans="1:27" s="15" customFormat="1" ht="18" customHeight="1">
      <c r="A40" s="50">
        <v>43316</v>
      </c>
      <c r="B40" s="51" t="s">
        <v>1203</v>
      </c>
      <c r="C40" s="56" t="s">
        <v>2190</v>
      </c>
      <c r="D40" s="166" t="str">
        <f t="shared" si="0"/>
        <v>68-70900-02</v>
      </c>
      <c r="E40" s="9" t="str">
        <f t="shared" si="1"/>
        <v>02</v>
      </c>
      <c r="F40" s="9" t="str">
        <f t="shared" si="2"/>
        <v>B</v>
      </c>
      <c r="G40" s="9" t="str">
        <f t="shared" si="3"/>
        <v>00</v>
      </c>
      <c r="H40" s="9" t="str">
        <f t="shared" si="4"/>
        <v/>
      </c>
      <c r="I40" s="10" t="str">
        <f t="shared" si="5"/>
        <v>ĐHC</v>
      </c>
      <c r="J40" s="44" t="s">
        <v>1191</v>
      </c>
      <c r="K40" s="10" t="str">
        <f t="shared" si="6"/>
        <v>Cái</v>
      </c>
      <c r="L40" s="163">
        <v>2</v>
      </c>
      <c r="M40" s="45">
        <f>VLOOKUP(D40,'GIA CONG DOAN'!$A$3:$D$4246,MATCH(I40,'GIA CONG DOAN'!$A$4:$D$4,0),0)</f>
        <v>18025.005600000004</v>
      </c>
      <c r="N40" s="48"/>
      <c r="O40" s="46">
        <f t="shared" si="11"/>
        <v>0</v>
      </c>
      <c r="P40" s="59"/>
      <c r="Q40" s="47" t="s">
        <v>2232</v>
      </c>
      <c r="R40" s="14">
        <f t="shared" si="8"/>
        <v>2</v>
      </c>
      <c r="S40" s="47"/>
      <c r="W40" s="17"/>
      <c r="X40" s="17"/>
      <c r="Y40" s="17"/>
      <c r="Z40" s="15" t="str">
        <f t="shared" si="9"/>
        <v>68</v>
      </c>
      <c r="AA40" s="15" t="str">
        <f t="shared" si="10"/>
        <v>Đ243316</v>
      </c>
    </row>
    <row r="41" spans="1:27" s="15" customFormat="1" ht="18" customHeight="1">
      <c r="A41" s="50">
        <v>43316</v>
      </c>
      <c r="B41" s="51" t="s">
        <v>1203</v>
      </c>
      <c r="C41" s="56" t="s">
        <v>2222</v>
      </c>
      <c r="D41" s="166" t="str">
        <f t="shared" si="0"/>
        <v>68-71400-S1</v>
      </c>
      <c r="E41" s="9" t="str">
        <f t="shared" si="1"/>
        <v>S1</v>
      </c>
      <c r="F41" s="9" t="str">
        <f t="shared" si="2"/>
        <v>B</v>
      </c>
      <c r="G41" s="9" t="str">
        <f t="shared" si="3"/>
        <v>00</v>
      </c>
      <c r="H41" s="9" t="str">
        <f t="shared" si="4"/>
        <v/>
      </c>
      <c r="I41" s="10" t="str">
        <f t="shared" si="5"/>
        <v>ĐHC</v>
      </c>
      <c r="J41" s="44" t="s">
        <v>1191</v>
      </c>
      <c r="K41" s="10" t="str">
        <f t="shared" si="6"/>
        <v>Cái</v>
      </c>
      <c r="L41" s="163">
        <v>1</v>
      </c>
      <c r="M41" s="45">
        <f>VLOOKUP(D41,'GIA CONG DOAN'!$A$3:$D$4246,MATCH(I41,'GIA CONG DOAN'!$A$4:$D$4,0),0)</f>
        <v>9958.4856</v>
      </c>
      <c r="N41" s="48"/>
      <c r="O41" s="46">
        <f t="shared" si="11"/>
        <v>0</v>
      </c>
      <c r="P41" s="59"/>
      <c r="Q41" s="47" t="s">
        <v>1592</v>
      </c>
      <c r="R41" s="14">
        <f t="shared" si="8"/>
        <v>1</v>
      </c>
      <c r="S41" s="47"/>
      <c r="W41" s="17"/>
      <c r="X41" s="17"/>
      <c r="Y41" s="17"/>
      <c r="Z41" s="15" t="str">
        <f t="shared" si="9"/>
        <v>68</v>
      </c>
      <c r="AA41" s="15" t="str">
        <f t="shared" si="10"/>
        <v>Đ243316</v>
      </c>
    </row>
    <row r="42" spans="1:27" s="15" customFormat="1" ht="18" customHeight="1">
      <c r="A42" s="50">
        <v>43316</v>
      </c>
      <c r="B42" s="51" t="s">
        <v>1203</v>
      </c>
      <c r="C42" s="56" t="s">
        <v>2222</v>
      </c>
      <c r="D42" s="166" t="str">
        <f t="shared" si="0"/>
        <v>68-71400-S1</v>
      </c>
      <c r="E42" s="9" t="str">
        <f t="shared" si="1"/>
        <v>S1</v>
      </c>
      <c r="F42" s="9" t="str">
        <f t="shared" si="2"/>
        <v>B</v>
      </c>
      <c r="G42" s="9" t="str">
        <f t="shared" si="3"/>
        <v>00</v>
      </c>
      <c r="H42" s="9" t="str">
        <f t="shared" si="4"/>
        <v/>
      </c>
      <c r="I42" s="10" t="str">
        <f t="shared" si="5"/>
        <v>ĐHC</v>
      </c>
      <c r="J42" s="44" t="s">
        <v>1191</v>
      </c>
      <c r="K42" s="10" t="str">
        <f t="shared" si="6"/>
        <v>Cái</v>
      </c>
      <c r="L42" s="163">
        <v>1</v>
      </c>
      <c r="M42" s="45">
        <f>VLOOKUP(D42,'GIA CONG DOAN'!$A$3:$D$4246,MATCH(I42,'GIA CONG DOAN'!$A$4:$D$4,0),0)</f>
        <v>9958.4856</v>
      </c>
      <c r="N42" s="48"/>
      <c r="O42" s="46">
        <f t="shared" si="11"/>
        <v>0</v>
      </c>
      <c r="P42" s="59"/>
      <c r="Q42" s="47" t="s">
        <v>2232</v>
      </c>
      <c r="R42" s="14">
        <f t="shared" si="8"/>
        <v>1</v>
      </c>
      <c r="S42" s="47"/>
      <c r="W42" s="17"/>
      <c r="X42" s="17"/>
      <c r="Y42" s="17"/>
      <c r="Z42" s="15" t="str">
        <f t="shared" si="9"/>
        <v>68</v>
      </c>
      <c r="AA42" s="15" t="str">
        <f t="shared" si="10"/>
        <v>Đ243316</v>
      </c>
    </row>
    <row r="43" spans="1:27" s="15" customFormat="1" ht="18" customHeight="1">
      <c r="A43" s="50">
        <v>43316</v>
      </c>
      <c r="B43" s="51" t="s">
        <v>1202</v>
      </c>
      <c r="C43" s="55" t="s">
        <v>2223</v>
      </c>
      <c r="D43" s="166" t="str">
        <f t="shared" ref="D43:D80" si="12">IF(OR(MID(C43,7,2)="06",MID(C43,7,2)="01",MID(C43,7,2)="20",MID(C43,7,2)="24",MID(C43,7,2)="10",MID(C43,7,2)="56",MID(C43,7,2)="13",MID(C43,7,2)="21",MID(C43,7,2)="03",MID(C43,7,2)="19"),LEFT(C43,11),LEFT(C43,6)&amp;"00"&amp;MID(C43,9,3))</f>
        <v>68-70401-01</v>
      </c>
      <c r="E43" s="9" t="str">
        <f t="shared" si="1"/>
        <v>01</v>
      </c>
      <c r="F43" s="9" t="str">
        <f t="shared" si="2"/>
        <v>05</v>
      </c>
      <c r="G43" s="9" t="str">
        <f t="shared" si="3"/>
        <v>01</v>
      </c>
      <c r="H43" s="9" t="str">
        <f t="shared" si="4"/>
        <v/>
      </c>
      <c r="I43" s="10" t="str">
        <f t="shared" ref="I43:I79" si="13">(LEFT(J43,1))&amp;IF(OR(F43="A",F43="43",F43="44",F43="77"),"HT",IF(OR(F43="B",F43="30",F43="39",F43="17"),"HC",IF(OR(F43="01",F43="04"),"M1",IF(OR(F43="05"),"M2",IF(OR(F43="06"),"M3",IF(OR(F43="32",F43="14",F43="15"),"HS",0))))))</f>
        <v>ĐM2</v>
      </c>
      <c r="J43" s="44" t="s">
        <v>1191</v>
      </c>
      <c r="K43" s="10" t="str">
        <f t="shared" ref="K43:K79" si="14">IF(AND(MID(C43,10,1)="s",MID(C43,11,1)="1"),"Cái",IF(OR(MID(C43,10,1)="s",MID(C43,10,1)="l",MID(C43,10,1)="b",MID(C43,10,1)="x"),"Bộ","Cái"))</f>
        <v>Cái</v>
      </c>
      <c r="L43" s="163">
        <v>1</v>
      </c>
      <c r="M43" s="45" t="e">
        <f>VLOOKUP(D43,'GIA CONG DOAN'!$A$3:$D$4246,MATCH(I43,'GIA CONG DOAN'!$A$4:$D$4,0),0)</f>
        <v>#N/A</v>
      </c>
      <c r="N43" s="48"/>
      <c r="O43" s="46" t="str">
        <f t="shared" si="11"/>
        <v/>
      </c>
      <c r="P43" s="59"/>
      <c r="Q43" s="47" t="s">
        <v>2256</v>
      </c>
      <c r="R43" s="14">
        <f t="shared" ref="R43:R80" si="15">IF(MID(C43,10,1)="0",L43,IF(MID(C43,10,1)="f",L43,IF(OR(MID(C43,10,1)="S",MID(C43,10,1)="L",MID(C43,10,1)="B",MID(C43,10,1)="X"),MID(C43,11,1)*L43,0)))</f>
        <v>1</v>
      </c>
      <c r="S43" s="47"/>
      <c r="W43" s="17"/>
      <c r="X43" s="17"/>
      <c r="Y43" s="17"/>
      <c r="Z43" s="15" t="str">
        <f t="shared" ref="Z43:Z80" si="16">LEFT(C43,2)</f>
        <v>68</v>
      </c>
      <c r="AA43" s="15" t="str">
        <f>B43&amp;A43</f>
        <v>Đ143316</v>
      </c>
    </row>
    <row r="44" spans="1:27" s="15" customFormat="1" ht="18" customHeight="1">
      <c r="A44" s="50">
        <v>43316</v>
      </c>
      <c r="B44" s="51" t="s">
        <v>1202</v>
      </c>
      <c r="C44" s="55" t="s">
        <v>2223</v>
      </c>
      <c r="D44" s="166" t="str">
        <f t="shared" si="12"/>
        <v>68-70401-01</v>
      </c>
      <c r="E44" s="9" t="str">
        <f t="shared" ref="E44:E80" si="17">RIGHT(D44,2)</f>
        <v>01</v>
      </c>
      <c r="F44" s="9" t="str">
        <f t="shared" ref="F44:F80" si="18">MID(C44,13,2)</f>
        <v>05</v>
      </c>
      <c r="G44" s="9" t="str">
        <f t="shared" ref="G44:G80" si="19">MID(C44,7,2)</f>
        <v>01</v>
      </c>
      <c r="H44" s="9" t="str">
        <f t="shared" ref="H44:H80" si="20">IF(OR(G44="18",G44="20",G44="21"),"DTM","")</f>
        <v/>
      </c>
      <c r="I44" s="10" t="str">
        <f t="shared" si="13"/>
        <v>ĐM2</v>
      </c>
      <c r="J44" s="44" t="s">
        <v>1191</v>
      </c>
      <c r="K44" s="10" t="str">
        <f t="shared" si="14"/>
        <v>Cái</v>
      </c>
      <c r="L44" s="163">
        <v>3</v>
      </c>
      <c r="M44" s="45" t="e">
        <f>VLOOKUP(D44,'GIA CONG DOAN'!$A$3:$D$4246,MATCH(I44,'GIA CONG DOAN'!$A$4:$D$4,0),0)</f>
        <v>#N/A</v>
      </c>
      <c r="N44" s="48"/>
      <c r="O44" s="46" t="str">
        <f t="shared" si="11"/>
        <v/>
      </c>
      <c r="P44" s="59"/>
      <c r="Q44" s="47" t="s">
        <v>2257</v>
      </c>
      <c r="R44" s="14">
        <f t="shared" si="15"/>
        <v>3</v>
      </c>
      <c r="S44" s="47"/>
      <c r="W44" s="17"/>
      <c r="X44" s="17"/>
      <c r="Y44" s="17"/>
      <c r="Z44" s="15" t="str">
        <f t="shared" si="16"/>
        <v>68</v>
      </c>
      <c r="AA44" s="15" t="str">
        <f t="shared" ref="AA44:AA80" si="21">B44&amp;A44</f>
        <v>Đ143316</v>
      </c>
    </row>
    <row r="45" spans="1:27" s="15" customFormat="1" ht="18" customHeight="1">
      <c r="A45" s="50">
        <v>43316</v>
      </c>
      <c r="B45" s="51" t="s">
        <v>1202</v>
      </c>
      <c r="C45" s="55" t="s">
        <v>2218</v>
      </c>
      <c r="D45" s="166" t="str">
        <f t="shared" si="12"/>
        <v>68-73201-02</v>
      </c>
      <c r="E45" s="9" t="str">
        <f t="shared" si="17"/>
        <v>02</v>
      </c>
      <c r="F45" s="9" t="str">
        <f t="shared" si="18"/>
        <v>01</v>
      </c>
      <c r="G45" s="9" t="str">
        <f t="shared" si="19"/>
        <v>01</v>
      </c>
      <c r="H45" s="9" t="str">
        <f t="shared" si="20"/>
        <v/>
      </c>
      <c r="I45" s="10" t="str">
        <f t="shared" si="13"/>
        <v>ĐM1</v>
      </c>
      <c r="J45" s="44" t="s">
        <v>1191</v>
      </c>
      <c r="K45" s="10" t="str">
        <f t="shared" si="14"/>
        <v>Cái</v>
      </c>
      <c r="L45" s="163">
        <v>2</v>
      </c>
      <c r="M45" s="45" t="e">
        <f>VLOOKUP(D45,'GIA CONG DOAN'!$A$3:$D$4246,MATCH(I45,'GIA CONG DOAN'!$A$4:$D$4,0),0)</f>
        <v>#N/A</v>
      </c>
      <c r="N45" s="48"/>
      <c r="O45" s="46" t="str">
        <f t="shared" si="11"/>
        <v/>
      </c>
      <c r="P45" s="59"/>
      <c r="Q45" s="47" t="s">
        <v>2239</v>
      </c>
      <c r="R45" s="14">
        <f t="shared" si="15"/>
        <v>2</v>
      </c>
      <c r="S45" s="47"/>
      <c r="W45" s="17"/>
      <c r="X45" s="17"/>
      <c r="Y45" s="17"/>
      <c r="Z45" s="15" t="str">
        <f t="shared" si="16"/>
        <v>68</v>
      </c>
      <c r="AA45" s="15" t="str">
        <f t="shared" si="21"/>
        <v>Đ143316</v>
      </c>
    </row>
    <row r="46" spans="1:27" s="15" customFormat="1" ht="18" customHeight="1">
      <c r="A46" s="50">
        <v>43316</v>
      </c>
      <c r="B46" s="51" t="s">
        <v>1202</v>
      </c>
      <c r="C46" s="56" t="s">
        <v>2259</v>
      </c>
      <c r="D46" s="166" t="str">
        <f t="shared" si="12"/>
        <v>68-70401-S3</v>
      </c>
      <c r="E46" s="9" t="str">
        <f t="shared" si="17"/>
        <v>S3</v>
      </c>
      <c r="F46" s="9" t="str">
        <f t="shared" si="18"/>
        <v>05</v>
      </c>
      <c r="G46" s="9" t="str">
        <f t="shared" si="19"/>
        <v>01</v>
      </c>
      <c r="H46" s="9" t="str">
        <f t="shared" si="20"/>
        <v/>
      </c>
      <c r="I46" s="10" t="str">
        <f t="shared" si="13"/>
        <v>ĐM2</v>
      </c>
      <c r="J46" s="44" t="s">
        <v>1191</v>
      </c>
      <c r="K46" s="10" t="str">
        <f t="shared" si="14"/>
        <v>Bộ</v>
      </c>
      <c r="L46" s="163">
        <v>3</v>
      </c>
      <c r="M46" s="45" t="e">
        <f>VLOOKUP(D46,'GIA CONG DOAN'!$A$3:$D$4246,MATCH(I46,'GIA CONG DOAN'!$A$4:$D$4,0),0)</f>
        <v>#N/A</v>
      </c>
      <c r="N46" s="48"/>
      <c r="O46" s="46" t="str">
        <f t="shared" si="11"/>
        <v/>
      </c>
      <c r="P46" s="59"/>
      <c r="Q46" s="47" t="s">
        <v>1592</v>
      </c>
      <c r="R46" s="14">
        <f t="shared" si="15"/>
        <v>9</v>
      </c>
      <c r="S46" s="47"/>
      <c r="W46" s="17"/>
      <c r="X46" s="17"/>
      <c r="Y46" s="17"/>
      <c r="Z46" s="15" t="str">
        <f t="shared" si="16"/>
        <v>68</v>
      </c>
      <c r="AA46" s="15" t="str">
        <f t="shared" si="21"/>
        <v>Đ143316</v>
      </c>
    </row>
    <row r="47" spans="1:27" s="15" customFormat="1" ht="18" customHeight="1">
      <c r="A47" s="50">
        <v>43316</v>
      </c>
      <c r="B47" s="51" t="s">
        <v>1202</v>
      </c>
      <c r="C47" s="55" t="s">
        <v>2214</v>
      </c>
      <c r="D47" s="166" t="str">
        <f t="shared" si="12"/>
        <v>68-61300-03</v>
      </c>
      <c r="E47" s="9" t="str">
        <f t="shared" si="17"/>
        <v>03</v>
      </c>
      <c r="F47" s="9" t="str">
        <f t="shared" si="18"/>
        <v>B</v>
      </c>
      <c r="G47" s="9" t="str">
        <f t="shared" si="19"/>
        <v>00</v>
      </c>
      <c r="H47" s="9" t="str">
        <f t="shared" si="20"/>
        <v/>
      </c>
      <c r="I47" s="10" t="str">
        <f t="shared" si="13"/>
        <v>ĐHC</v>
      </c>
      <c r="J47" s="44" t="s">
        <v>1191</v>
      </c>
      <c r="K47" s="10" t="str">
        <f t="shared" si="14"/>
        <v>Cái</v>
      </c>
      <c r="L47" s="163">
        <v>1</v>
      </c>
      <c r="M47" s="45">
        <f>VLOOKUP(D47,'GIA CONG DOAN'!$A$3:$D$4246,MATCH(I47,'GIA CONG DOAN'!$A$4:$D$4,0),0)</f>
        <v>8912.2824000000019</v>
      </c>
      <c r="N47" s="48"/>
      <c r="O47" s="46">
        <f t="shared" si="11"/>
        <v>0</v>
      </c>
      <c r="P47" s="59"/>
      <c r="Q47" s="47" t="s">
        <v>2256</v>
      </c>
      <c r="R47" s="14">
        <f t="shared" si="15"/>
        <v>1</v>
      </c>
      <c r="S47" s="47"/>
      <c r="W47" s="17"/>
      <c r="X47" s="17"/>
      <c r="Y47" s="17"/>
      <c r="Z47" s="15" t="str">
        <f t="shared" si="16"/>
        <v>68</v>
      </c>
      <c r="AA47" s="15" t="str">
        <f t="shared" si="21"/>
        <v>Đ143316</v>
      </c>
    </row>
    <row r="48" spans="1:27" s="15" customFormat="1" ht="18" customHeight="1">
      <c r="A48" s="50">
        <v>43316</v>
      </c>
      <c r="B48" s="51" t="s">
        <v>1202</v>
      </c>
      <c r="C48" s="55" t="s">
        <v>2212</v>
      </c>
      <c r="D48" s="166" t="str">
        <f t="shared" si="12"/>
        <v>68-61300-02</v>
      </c>
      <c r="E48" s="9" t="str">
        <f t="shared" si="17"/>
        <v>02</v>
      </c>
      <c r="F48" s="9" t="str">
        <f t="shared" si="18"/>
        <v>B</v>
      </c>
      <c r="G48" s="9" t="str">
        <f t="shared" si="19"/>
        <v>00</v>
      </c>
      <c r="H48" s="9" t="str">
        <f t="shared" si="20"/>
        <v/>
      </c>
      <c r="I48" s="10" t="str">
        <f t="shared" si="13"/>
        <v>ĐHC</v>
      </c>
      <c r="J48" s="44" t="s">
        <v>1191</v>
      </c>
      <c r="K48" s="10" t="str">
        <f t="shared" si="14"/>
        <v>Cái</v>
      </c>
      <c r="L48" s="163">
        <v>1</v>
      </c>
      <c r="M48" s="45">
        <f>VLOOKUP(D48,'GIA CONG DOAN'!$A$3:$D$4246,MATCH(I48,'GIA CONG DOAN'!$A$4:$D$4,0),0)</f>
        <v>13581.0864</v>
      </c>
      <c r="N48" s="48"/>
      <c r="O48" s="46">
        <f t="shared" si="11"/>
        <v>0</v>
      </c>
      <c r="P48" s="59"/>
      <c r="Q48" s="47" t="s">
        <v>2236</v>
      </c>
      <c r="R48" s="14">
        <f t="shared" si="15"/>
        <v>1</v>
      </c>
      <c r="S48" s="47"/>
      <c r="W48" s="17"/>
      <c r="X48" s="17"/>
      <c r="Y48" s="17"/>
      <c r="Z48" s="15" t="str">
        <f t="shared" si="16"/>
        <v>68</v>
      </c>
      <c r="AA48" s="15" t="str">
        <f t="shared" si="21"/>
        <v>Đ143316</v>
      </c>
    </row>
    <row r="49" spans="1:27" s="15" customFormat="1" ht="18" customHeight="1">
      <c r="A49" s="50">
        <v>43316</v>
      </c>
      <c r="B49" s="51" t="s">
        <v>1202</v>
      </c>
      <c r="C49" s="56" t="s">
        <v>2193</v>
      </c>
      <c r="D49" s="166" t="str">
        <f t="shared" si="12"/>
        <v>68-70800-02</v>
      </c>
      <c r="E49" s="9" t="str">
        <f t="shared" si="17"/>
        <v>02</v>
      </c>
      <c r="F49" s="9" t="str">
        <f t="shared" si="18"/>
        <v>B</v>
      </c>
      <c r="G49" s="9" t="str">
        <f t="shared" si="19"/>
        <v>00</v>
      </c>
      <c r="H49" s="9" t="str">
        <f t="shared" si="20"/>
        <v/>
      </c>
      <c r="I49" s="10" t="str">
        <f t="shared" si="13"/>
        <v>ĐHC</v>
      </c>
      <c r="J49" s="44" t="s">
        <v>1191</v>
      </c>
      <c r="K49" s="10" t="str">
        <f t="shared" si="14"/>
        <v>Cái</v>
      </c>
      <c r="L49" s="163">
        <v>1</v>
      </c>
      <c r="M49" s="45">
        <f>VLOOKUP(D49,'GIA CONG DOAN'!$A$3:$D$4246,MATCH(I49,'GIA CONG DOAN'!$A$4:$D$4,0),0)</f>
        <v>12759.768000000002</v>
      </c>
      <c r="N49" s="48"/>
      <c r="O49" s="46">
        <f t="shared" si="11"/>
        <v>0</v>
      </c>
      <c r="P49" s="59"/>
      <c r="Q49" s="47" t="s">
        <v>1592</v>
      </c>
      <c r="R49" s="14">
        <f t="shared" si="15"/>
        <v>1</v>
      </c>
      <c r="S49" s="47"/>
      <c r="W49" s="17"/>
      <c r="X49" s="17"/>
      <c r="Y49" s="17"/>
      <c r="Z49" s="15" t="str">
        <f t="shared" si="16"/>
        <v>68</v>
      </c>
      <c r="AA49" s="15" t="str">
        <f t="shared" si="21"/>
        <v>Đ143316</v>
      </c>
    </row>
    <row r="50" spans="1:27" s="15" customFormat="1" ht="18" customHeight="1">
      <c r="A50" s="50">
        <v>43316</v>
      </c>
      <c r="B50" s="51" t="s">
        <v>1202</v>
      </c>
      <c r="C50" s="56" t="s">
        <v>2049</v>
      </c>
      <c r="D50" s="166" t="str">
        <f t="shared" si="12"/>
        <v>68-70900-01</v>
      </c>
      <c r="E50" s="9" t="str">
        <f t="shared" si="17"/>
        <v>01</v>
      </c>
      <c r="F50" s="9" t="str">
        <f t="shared" si="18"/>
        <v>B</v>
      </c>
      <c r="G50" s="9" t="str">
        <f t="shared" si="19"/>
        <v>00</v>
      </c>
      <c r="H50" s="9" t="str">
        <f t="shared" si="20"/>
        <v/>
      </c>
      <c r="I50" s="10" t="str">
        <f t="shared" si="13"/>
        <v>ĐHC</v>
      </c>
      <c r="J50" s="44" t="s">
        <v>1191</v>
      </c>
      <c r="K50" s="10" t="str">
        <f t="shared" si="14"/>
        <v>Cái</v>
      </c>
      <c r="L50" s="163">
        <v>1</v>
      </c>
      <c r="M50" s="45">
        <f>VLOOKUP(D50,'GIA CONG DOAN'!$A$3:$D$4246,MATCH(I50,'GIA CONG DOAN'!$A$4:$D$4,0),0)</f>
        <v>27245.2824</v>
      </c>
      <c r="N50" s="48"/>
      <c r="O50" s="46">
        <f t="shared" si="11"/>
        <v>0</v>
      </c>
      <c r="P50" s="59"/>
      <c r="Q50" s="47" t="s">
        <v>2236</v>
      </c>
      <c r="R50" s="14">
        <f t="shared" si="15"/>
        <v>1</v>
      </c>
      <c r="S50" s="47"/>
      <c r="W50" s="17"/>
      <c r="X50" s="17"/>
      <c r="Y50" s="17"/>
      <c r="Z50" s="15" t="str">
        <f t="shared" si="16"/>
        <v>68</v>
      </c>
      <c r="AA50" s="15" t="str">
        <f t="shared" si="21"/>
        <v>Đ143316</v>
      </c>
    </row>
    <row r="51" spans="1:27" s="15" customFormat="1" ht="18" customHeight="1">
      <c r="A51" s="50">
        <v>43316</v>
      </c>
      <c r="B51" s="51" t="s">
        <v>1202</v>
      </c>
      <c r="C51" s="56" t="s">
        <v>2049</v>
      </c>
      <c r="D51" s="166" t="str">
        <f t="shared" si="12"/>
        <v>68-70900-01</v>
      </c>
      <c r="E51" s="9" t="str">
        <f t="shared" si="17"/>
        <v>01</v>
      </c>
      <c r="F51" s="9" t="str">
        <f t="shared" si="18"/>
        <v>B</v>
      </c>
      <c r="G51" s="9" t="str">
        <f t="shared" si="19"/>
        <v>00</v>
      </c>
      <c r="H51" s="9" t="str">
        <f t="shared" si="20"/>
        <v/>
      </c>
      <c r="I51" s="10" t="str">
        <f t="shared" si="13"/>
        <v>ĐHC</v>
      </c>
      <c r="J51" s="44" t="s">
        <v>1191</v>
      </c>
      <c r="K51" s="10" t="str">
        <f t="shared" si="14"/>
        <v>Cái</v>
      </c>
      <c r="L51" s="163">
        <v>2</v>
      </c>
      <c r="M51" s="45">
        <f>VLOOKUP(D51,'GIA CONG DOAN'!$A$3:$D$4246,MATCH(I51,'GIA CONG DOAN'!$A$4:$D$4,0),0)</f>
        <v>27245.2824</v>
      </c>
      <c r="N51" s="48"/>
      <c r="O51" s="46">
        <f t="shared" si="11"/>
        <v>0</v>
      </c>
      <c r="P51" s="59"/>
      <c r="Q51" s="47" t="s">
        <v>2232</v>
      </c>
      <c r="R51" s="14">
        <f t="shared" si="15"/>
        <v>2</v>
      </c>
      <c r="S51" s="47"/>
      <c r="W51" s="17"/>
      <c r="X51" s="17"/>
      <c r="Y51" s="17"/>
      <c r="Z51" s="15" t="str">
        <f t="shared" si="16"/>
        <v>68</v>
      </c>
      <c r="AA51" s="15" t="str">
        <f t="shared" si="21"/>
        <v>Đ143316</v>
      </c>
    </row>
    <row r="52" spans="1:27" s="15" customFormat="1" ht="18" customHeight="1">
      <c r="A52" s="50">
        <v>43316</v>
      </c>
      <c r="B52" s="51" t="s">
        <v>1202</v>
      </c>
      <c r="C52" s="56" t="s">
        <v>2194</v>
      </c>
      <c r="D52" s="166" t="str">
        <f t="shared" si="12"/>
        <v>68-70800-03</v>
      </c>
      <c r="E52" s="9" t="str">
        <f t="shared" si="17"/>
        <v>03</v>
      </c>
      <c r="F52" s="9" t="str">
        <f t="shared" si="18"/>
        <v>B</v>
      </c>
      <c r="G52" s="9" t="str">
        <f t="shared" si="19"/>
        <v>00</v>
      </c>
      <c r="H52" s="9" t="str">
        <f t="shared" si="20"/>
        <v/>
      </c>
      <c r="I52" s="10" t="str">
        <f t="shared" si="13"/>
        <v>ĐHC</v>
      </c>
      <c r="J52" s="44" t="s">
        <v>1191</v>
      </c>
      <c r="K52" s="10" t="str">
        <f t="shared" si="14"/>
        <v>Cái</v>
      </c>
      <c r="L52" s="163">
        <v>1</v>
      </c>
      <c r="M52" s="45">
        <f>VLOOKUP(D52,'GIA CONG DOAN'!$A$3:$D$4246,MATCH(I52,'GIA CONG DOAN'!$A$4:$D$4,0),0)</f>
        <v>10691.8056</v>
      </c>
      <c r="N52" s="48"/>
      <c r="O52" s="46">
        <f t="shared" si="11"/>
        <v>0</v>
      </c>
      <c r="P52" s="59"/>
      <c r="Q52" s="47" t="s">
        <v>2232</v>
      </c>
      <c r="R52" s="14">
        <f t="shared" si="15"/>
        <v>1</v>
      </c>
      <c r="S52" s="47"/>
      <c r="W52" s="17"/>
      <c r="X52" s="17"/>
      <c r="Y52" s="17"/>
      <c r="Z52" s="15" t="str">
        <f t="shared" si="16"/>
        <v>68</v>
      </c>
      <c r="AA52" s="15" t="str">
        <f t="shared" si="21"/>
        <v>Đ143316</v>
      </c>
    </row>
    <row r="53" spans="1:27" s="15" customFormat="1" ht="18" customHeight="1">
      <c r="A53" s="50">
        <v>43316</v>
      </c>
      <c r="B53" s="51" t="s">
        <v>1202</v>
      </c>
      <c r="C53" s="56" t="s">
        <v>2050</v>
      </c>
      <c r="D53" s="166" t="str">
        <f t="shared" si="12"/>
        <v>68-70900-03</v>
      </c>
      <c r="E53" s="9" t="str">
        <f t="shared" si="17"/>
        <v>03</v>
      </c>
      <c r="F53" s="9" t="str">
        <f t="shared" si="18"/>
        <v>B</v>
      </c>
      <c r="G53" s="9" t="str">
        <f t="shared" si="19"/>
        <v>00</v>
      </c>
      <c r="H53" s="9" t="str">
        <f t="shared" si="20"/>
        <v/>
      </c>
      <c r="I53" s="10" t="str">
        <f t="shared" si="13"/>
        <v>ĐHC</v>
      </c>
      <c r="J53" s="44" t="s">
        <v>1191</v>
      </c>
      <c r="K53" s="10" t="str">
        <f t="shared" si="14"/>
        <v>Cái</v>
      </c>
      <c r="L53" s="163">
        <v>2</v>
      </c>
      <c r="M53" s="45">
        <f>VLOOKUP(D53,'GIA CONG DOAN'!$A$3:$D$4246,MATCH(I53,'GIA CONG DOAN'!$A$4:$D$4,0),0)</f>
        <v>12759.768000000002</v>
      </c>
      <c r="N53" s="48"/>
      <c r="O53" s="46">
        <f t="shared" si="11"/>
        <v>0</v>
      </c>
      <c r="P53" s="59"/>
      <c r="Q53" s="47" t="s">
        <v>2232</v>
      </c>
      <c r="R53" s="14">
        <f t="shared" si="15"/>
        <v>2</v>
      </c>
      <c r="S53" s="47"/>
      <c r="W53" s="17"/>
      <c r="X53" s="17"/>
      <c r="Y53" s="17"/>
      <c r="Z53" s="15" t="str">
        <f t="shared" si="16"/>
        <v>68</v>
      </c>
      <c r="AA53" s="15" t="str">
        <f t="shared" si="21"/>
        <v>Đ143316</v>
      </c>
    </row>
    <row r="54" spans="1:27" s="15" customFormat="1" ht="18" customHeight="1">
      <c r="A54" s="50">
        <v>43316</v>
      </c>
      <c r="B54" s="51" t="s">
        <v>1202</v>
      </c>
      <c r="C54" s="56" t="s">
        <v>2214</v>
      </c>
      <c r="D54" s="166" t="str">
        <f t="shared" si="12"/>
        <v>68-61300-03</v>
      </c>
      <c r="E54" s="9" t="str">
        <f t="shared" si="17"/>
        <v>03</v>
      </c>
      <c r="F54" s="9" t="str">
        <f t="shared" si="18"/>
        <v>B</v>
      </c>
      <c r="G54" s="9" t="str">
        <f t="shared" si="19"/>
        <v>00</v>
      </c>
      <c r="H54" s="9" t="str">
        <f t="shared" si="20"/>
        <v/>
      </c>
      <c r="I54" s="10" t="str">
        <f t="shared" si="13"/>
        <v>ĐHC</v>
      </c>
      <c r="J54" s="44" t="s">
        <v>1191</v>
      </c>
      <c r="K54" s="10" t="str">
        <f t="shared" si="14"/>
        <v>Cái</v>
      </c>
      <c r="L54" s="163">
        <v>4</v>
      </c>
      <c r="M54" s="45">
        <f>VLOOKUP(D54,'GIA CONG DOAN'!$A$3:$D$4246,MATCH(I54,'GIA CONG DOAN'!$A$4:$D$4,0),0)</f>
        <v>8912.2824000000019</v>
      </c>
      <c r="N54" s="48"/>
      <c r="O54" s="46">
        <f t="shared" si="11"/>
        <v>0</v>
      </c>
      <c r="P54" s="59"/>
      <c r="Q54" s="47" t="s">
        <v>2235</v>
      </c>
      <c r="R54" s="14">
        <f t="shared" si="15"/>
        <v>4</v>
      </c>
      <c r="S54" s="47"/>
      <c r="W54" s="17"/>
      <c r="X54" s="17"/>
      <c r="Y54" s="17"/>
      <c r="Z54" s="15" t="str">
        <f t="shared" si="16"/>
        <v>68</v>
      </c>
      <c r="AA54" s="15" t="str">
        <f t="shared" si="21"/>
        <v>Đ143316</v>
      </c>
    </row>
    <row r="55" spans="1:27" s="15" customFormat="1" ht="18" customHeight="1">
      <c r="A55" s="50">
        <v>43316</v>
      </c>
      <c r="B55" s="51" t="s">
        <v>1202</v>
      </c>
      <c r="C55" s="55" t="s">
        <v>2050</v>
      </c>
      <c r="D55" s="166" t="str">
        <f t="shared" si="12"/>
        <v>68-70900-03</v>
      </c>
      <c r="E55" s="9" t="str">
        <f t="shared" si="17"/>
        <v>03</v>
      </c>
      <c r="F55" s="9" t="str">
        <f t="shared" si="18"/>
        <v>B</v>
      </c>
      <c r="G55" s="9" t="str">
        <f t="shared" si="19"/>
        <v>00</v>
      </c>
      <c r="H55" s="9" t="str">
        <f t="shared" si="20"/>
        <v/>
      </c>
      <c r="I55" s="10" t="str">
        <f t="shared" si="13"/>
        <v>ĐHC</v>
      </c>
      <c r="J55" s="44" t="s">
        <v>1191</v>
      </c>
      <c r="K55" s="10" t="str">
        <f t="shared" si="14"/>
        <v>Cái</v>
      </c>
      <c r="L55" s="163">
        <v>1</v>
      </c>
      <c r="M55" s="45">
        <f>VLOOKUP(D55,'GIA CONG DOAN'!$A$3:$D$4246,MATCH(I55,'GIA CONG DOAN'!$A$4:$D$4,0),0)</f>
        <v>12759.768000000002</v>
      </c>
      <c r="N55" s="48"/>
      <c r="O55" s="46">
        <f t="shared" si="11"/>
        <v>0</v>
      </c>
      <c r="P55" s="59"/>
      <c r="Q55" s="47" t="s">
        <v>1592</v>
      </c>
      <c r="R55" s="14">
        <f t="shared" si="15"/>
        <v>1</v>
      </c>
      <c r="S55" s="47"/>
      <c r="W55" s="17"/>
      <c r="X55" s="17"/>
      <c r="Y55" s="17"/>
      <c r="Z55" s="15" t="str">
        <f t="shared" si="16"/>
        <v>68</v>
      </c>
      <c r="AA55" s="15" t="str">
        <f t="shared" si="21"/>
        <v>Đ143316</v>
      </c>
    </row>
    <row r="56" spans="1:27" s="15" customFormat="1" ht="18" customHeight="1">
      <c r="A56" s="50">
        <v>43316</v>
      </c>
      <c r="B56" s="51" t="s">
        <v>1193</v>
      </c>
      <c r="C56" s="56" t="s">
        <v>2195</v>
      </c>
      <c r="D56" s="166" t="str">
        <f t="shared" si="12"/>
        <v>68-70400-02</v>
      </c>
      <c r="E56" s="9" t="str">
        <f t="shared" si="17"/>
        <v>02</v>
      </c>
      <c r="F56" s="9" t="str">
        <f t="shared" si="18"/>
        <v>B</v>
      </c>
      <c r="G56" s="9" t="str">
        <f t="shared" si="19"/>
        <v>00</v>
      </c>
      <c r="H56" s="9" t="str">
        <f t="shared" si="20"/>
        <v/>
      </c>
      <c r="I56" s="10" t="str">
        <f t="shared" si="13"/>
        <v>ĐHC</v>
      </c>
      <c r="J56" s="44" t="s">
        <v>1191</v>
      </c>
      <c r="K56" s="10" t="str">
        <f t="shared" si="14"/>
        <v>Cái</v>
      </c>
      <c r="L56" s="163">
        <v>10</v>
      </c>
      <c r="M56" s="45">
        <f>VLOOKUP(D56,'GIA CONG DOAN'!$A$3:$D$4246,MATCH(I56,'GIA CONG DOAN'!$A$4:$D$4,0),0)</f>
        <v>22625.366400000003</v>
      </c>
      <c r="N56" s="48"/>
      <c r="O56" s="46">
        <f t="shared" si="11"/>
        <v>0</v>
      </c>
      <c r="P56" s="59"/>
      <c r="Q56" s="47" t="s">
        <v>2192</v>
      </c>
      <c r="R56" s="14">
        <f t="shared" si="15"/>
        <v>10</v>
      </c>
      <c r="S56" s="47"/>
      <c r="W56" s="17"/>
      <c r="X56" s="17"/>
      <c r="Y56" s="17"/>
      <c r="Z56" s="15" t="str">
        <f t="shared" si="16"/>
        <v>68</v>
      </c>
      <c r="AA56" s="15" t="str">
        <f t="shared" si="21"/>
        <v>Đ543316</v>
      </c>
    </row>
    <row r="57" spans="1:27" s="15" customFormat="1" ht="18" customHeight="1">
      <c r="A57" s="50">
        <v>43316</v>
      </c>
      <c r="B57" s="51" t="s">
        <v>1193</v>
      </c>
      <c r="C57" s="55" t="s">
        <v>2195</v>
      </c>
      <c r="D57" s="166" t="str">
        <f t="shared" si="12"/>
        <v>68-70400-02</v>
      </c>
      <c r="E57" s="9" t="str">
        <f t="shared" si="17"/>
        <v>02</v>
      </c>
      <c r="F57" s="9" t="str">
        <f t="shared" si="18"/>
        <v>B</v>
      </c>
      <c r="G57" s="9" t="str">
        <f t="shared" si="19"/>
        <v>00</v>
      </c>
      <c r="H57" s="9" t="str">
        <f t="shared" si="20"/>
        <v/>
      </c>
      <c r="I57" s="10" t="str">
        <f t="shared" si="13"/>
        <v>ĐHC</v>
      </c>
      <c r="J57" s="44" t="s">
        <v>1191</v>
      </c>
      <c r="K57" s="10" t="str">
        <f t="shared" si="14"/>
        <v>Cái</v>
      </c>
      <c r="L57" s="163">
        <v>4</v>
      </c>
      <c r="M57" s="45">
        <f>VLOOKUP(D57,'GIA CONG DOAN'!$A$3:$D$4246,MATCH(I57,'GIA CONG DOAN'!$A$4:$D$4,0),0)</f>
        <v>22625.366400000003</v>
      </c>
      <c r="N57" s="48">
        <v>0.1</v>
      </c>
      <c r="O57" s="46">
        <f t="shared" si="11"/>
        <v>9050.146560000001</v>
      </c>
      <c r="P57" s="59"/>
      <c r="Q57" s="47" t="s">
        <v>2198</v>
      </c>
      <c r="R57" s="14">
        <f t="shared" si="15"/>
        <v>4</v>
      </c>
      <c r="S57" s="47"/>
      <c r="W57" s="17"/>
      <c r="X57" s="17"/>
      <c r="Y57" s="17"/>
      <c r="Z57" s="15" t="str">
        <f t="shared" si="16"/>
        <v>68</v>
      </c>
      <c r="AA57" s="15" t="str">
        <f t="shared" si="21"/>
        <v>Đ543316</v>
      </c>
    </row>
    <row r="58" spans="1:27" s="15" customFormat="1" ht="18" customHeight="1">
      <c r="A58" s="50">
        <v>43316</v>
      </c>
      <c r="B58" s="51" t="s">
        <v>1193</v>
      </c>
      <c r="C58" s="56" t="s">
        <v>2195</v>
      </c>
      <c r="D58" s="166" t="str">
        <f t="shared" si="12"/>
        <v>68-70400-02</v>
      </c>
      <c r="E58" s="9" t="str">
        <f t="shared" si="17"/>
        <v>02</v>
      </c>
      <c r="F58" s="9" t="str">
        <f t="shared" si="18"/>
        <v>B</v>
      </c>
      <c r="G58" s="9" t="str">
        <f t="shared" si="19"/>
        <v>00</v>
      </c>
      <c r="H58" s="9" t="str">
        <f t="shared" si="20"/>
        <v/>
      </c>
      <c r="I58" s="10" t="str">
        <f t="shared" si="13"/>
        <v>ĐHC</v>
      </c>
      <c r="J58" s="44" t="s">
        <v>1191</v>
      </c>
      <c r="K58" s="10" t="str">
        <f t="shared" si="14"/>
        <v>Cái</v>
      </c>
      <c r="L58" s="163">
        <v>4</v>
      </c>
      <c r="M58" s="45">
        <f>VLOOKUP(D58,'GIA CONG DOAN'!$A$3:$D$4246,MATCH(I58,'GIA CONG DOAN'!$A$4:$D$4,0),0)</f>
        <v>22625.366400000003</v>
      </c>
      <c r="N58" s="48">
        <v>0.1</v>
      </c>
      <c r="O58" s="46">
        <f t="shared" si="11"/>
        <v>9050.146560000001</v>
      </c>
      <c r="P58" s="59"/>
      <c r="Q58" s="47" t="s">
        <v>2210</v>
      </c>
      <c r="R58" s="14">
        <f t="shared" si="15"/>
        <v>4</v>
      </c>
      <c r="S58" s="47"/>
      <c r="W58" s="17"/>
      <c r="X58" s="17"/>
      <c r="Y58" s="17"/>
      <c r="Z58" s="15" t="str">
        <f t="shared" si="16"/>
        <v>68</v>
      </c>
      <c r="AA58" s="15" t="str">
        <f t="shared" si="21"/>
        <v>Đ543316</v>
      </c>
    </row>
    <row r="59" spans="1:27" s="15" customFormat="1" ht="18" customHeight="1">
      <c r="A59" s="50">
        <v>43316</v>
      </c>
      <c r="B59" s="51" t="s">
        <v>1193</v>
      </c>
      <c r="C59" s="55" t="s">
        <v>2260</v>
      </c>
      <c r="D59" s="166" t="str">
        <f t="shared" si="12"/>
        <v>68-73101-01</v>
      </c>
      <c r="E59" s="9" t="str">
        <f t="shared" si="17"/>
        <v>01</v>
      </c>
      <c r="F59" s="9" t="str">
        <f t="shared" si="18"/>
        <v>05</v>
      </c>
      <c r="G59" s="9" t="str">
        <f t="shared" si="19"/>
        <v>01</v>
      </c>
      <c r="H59" s="9" t="str">
        <f t="shared" si="20"/>
        <v/>
      </c>
      <c r="I59" s="10" t="str">
        <f t="shared" si="13"/>
        <v>ĐM2</v>
      </c>
      <c r="J59" s="44" t="s">
        <v>1191</v>
      </c>
      <c r="K59" s="10" t="str">
        <f t="shared" si="14"/>
        <v>Cái</v>
      </c>
      <c r="L59" s="163">
        <v>3</v>
      </c>
      <c r="M59" s="45" t="e">
        <f>VLOOKUP(D59,'GIA CONG DOAN'!$A$3:$D$4246,MATCH(I59,'GIA CONG DOAN'!$A$4:$D$4,0),0)</f>
        <v>#N/A</v>
      </c>
      <c r="N59" s="48">
        <v>0.05</v>
      </c>
      <c r="O59" s="46" t="str">
        <f t="shared" si="11"/>
        <v/>
      </c>
      <c r="P59" s="59"/>
      <c r="Q59" s="47" t="s">
        <v>2239</v>
      </c>
      <c r="R59" s="14">
        <f t="shared" si="15"/>
        <v>3</v>
      </c>
      <c r="S59" s="47"/>
      <c r="W59" s="17"/>
      <c r="X59" s="17"/>
      <c r="Y59" s="17"/>
      <c r="Z59" s="15" t="str">
        <f t="shared" si="16"/>
        <v>68</v>
      </c>
      <c r="AA59" s="15" t="str">
        <f t="shared" si="21"/>
        <v>Đ543316</v>
      </c>
    </row>
    <row r="60" spans="1:27" s="15" customFormat="1" ht="18" customHeight="1">
      <c r="A60" s="50">
        <v>43316</v>
      </c>
      <c r="B60" s="51" t="s">
        <v>1193</v>
      </c>
      <c r="C60" s="56" t="s">
        <v>2260</v>
      </c>
      <c r="D60" s="166" t="str">
        <f t="shared" si="12"/>
        <v>68-73101-01</v>
      </c>
      <c r="E60" s="9" t="str">
        <f t="shared" si="17"/>
        <v>01</v>
      </c>
      <c r="F60" s="9" t="str">
        <f t="shared" si="18"/>
        <v>05</v>
      </c>
      <c r="G60" s="9" t="str">
        <f t="shared" si="19"/>
        <v>01</v>
      </c>
      <c r="H60" s="9" t="str">
        <f t="shared" si="20"/>
        <v/>
      </c>
      <c r="I60" s="10" t="str">
        <f t="shared" si="13"/>
        <v>ĐM2</v>
      </c>
      <c r="J60" s="44" t="s">
        <v>1191</v>
      </c>
      <c r="K60" s="10" t="str">
        <f t="shared" si="14"/>
        <v>Cái</v>
      </c>
      <c r="L60" s="163">
        <v>3</v>
      </c>
      <c r="M60" s="45" t="e">
        <f>VLOOKUP(D60,'GIA CONG DOAN'!$A$3:$D$4246,MATCH(I60,'GIA CONG DOAN'!$A$4:$D$4,0),0)</f>
        <v>#N/A</v>
      </c>
      <c r="N60" s="48">
        <v>0.1</v>
      </c>
      <c r="O60" s="46" t="str">
        <f t="shared" si="11"/>
        <v/>
      </c>
      <c r="P60" s="59"/>
      <c r="Q60" s="47" t="s">
        <v>2231</v>
      </c>
      <c r="R60" s="14">
        <f t="shared" si="15"/>
        <v>3</v>
      </c>
      <c r="S60" s="47"/>
      <c r="W60" s="17"/>
      <c r="X60" s="17"/>
      <c r="Y60" s="17"/>
      <c r="Z60" s="15" t="str">
        <f t="shared" si="16"/>
        <v>68</v>
      </c>
      <c r="AA60" s="15" t="str">
        <f t="shared" si="21"/>
        <v>Đ543316</v>
      </c>
    </row>
    <row r="61" spans="1:27" s="15" customFormat="1" ht="18" customHeight="1">
      <c r="A61" s="50">
        <v>43316</v>
      </c>
      <c r="B61" s="51" t="s">
        <v>1193</v>
      </c>
      <c r="C61" s="56" t="s">
        <v>2261</v>
      </c>
      <c r="D61" s="166" t="str">
        <f t="shared" si="12"/>
        <v>68-73101-02</v>
      </c>
      <c r="E61" s="9" t="str">
        <f t="shared" si="17"/>
        <v>02</v>
      </c>
      <c r="F61" s="9" t="str">
        <f t="shared" si="18"/>
        <v>05</v>
      </c>
      <c r="G61" s="9" t="str">
        <f t="shared" si="19"/>
        <v>01</v>
      </c>
      <c r="H61" s="9" t="str">
        <f t="shared" si="20"/>
        <v/>
      </c>
      <c r="I61" s="10" t="str">
        <f t="shared" si="13"/>
        <v>ĐM2</v>
      </c>
      <c r="J61" s="44" t="s">
        <v>1191</v>
      </c>
      <c r="K61" s="10" t="str">
        <f t="shared" si="14"/>
        <v>Cái</v>
      </c>
      <c r="L61" s="163">
        <v>11</v>
      </c>
      <c r="M61" s="45" t="e">
        <f>VLOOKUP(D61,'GIA CONG DOAN'!$A$3:$D$4246,MATCH(I61,'GIA CONG DOAN'!$A$4:$D$4,0),0)</f>
        <v>#N/A</v>
      </c>
      <c r="N61" s="48">
        <v>0.1</v>
      </c>
      <c r="O61" s="46" t="str">
        <f t="shared" si="11"/>
        <v/>
      </c>
      <c r="P61" s="59"/>
      <c r="Q61" s="47" t="s">
        <v>2231</v>
      </c>
      <c r="R61" s="14">
        <f t="shared" si="15"/>
        <v>11</v>
      </c>
      <c r="S61" s="47"/>
      <c r="W61" s="17"/>
      <c r="X61" s="17"/>
      <c r="Y61" s="17"/>
      <c r="Z61" s="15" t="str">
        <f t="shared" si="16"/>
        <v>68</v>
      </c>
      <c r="AA61" s="15" t="str">
        <f t="shared" si="21"/>
        <v>Đ543316</v>
      </c>
    </row>
    <row r="62" spans="1:27" s="15" customFormat="1" ht="18" customHeight="1">
      <c r="A62" s="50">
        <v>43316</v>
      </c>
      <c r="B62" s="51" t="s">
        <v>1193</v>
      </c>
      <c r="C62" s="55" t="s">
        <v>2261</v>
      </c>
      <c r="D62" s="166" t="str">
        <f t="shared" si="12"/>
        <v>68-73101-02</v>
      </c>
      <c r="E62" s="9" t="str">
        <f t="shared" si="17"/>
        <v>02</v>
      </c>
      <c r="F62" s="9" t="str">
        <f t="shared" si="18"/>
        <v>05</v>
      </c>
      <c r="G62" s="9" t="str">
        <f t="shared" si="19"/>
        <v>01</v>
      </c>
      <c r="H62" s="9" t="str">
        <f t="shared" si="20"/>
        <v/>
      </c>
      <c r="I62" s="10" t="str">
        <f t="shared" si="13"/>
        <v>ĐM2</v>
      </c>
      <c r="J62" s="44" t="s">
        <v>1191</v>
      </c>
      <c r="K62" s="10" t="str">
        <f t="shared" si="14"/>
        <v>Cái</v>
      </c>
      <c r="L62" s="163">
        <v>1</v>
      </c>
      <c r="M62" s="45" t="e">
        <f>VLOOKUP(D62,'GIA CONG DOAN'!$A$3:$D$4246,MATCH(I62,'GIA CONG DOAN'!$A$4:$D$4,0),0)</f>
        <v>#N/A</v>
      </c>
      <c r="N62" s="48">
        <v>0.05</v>
      </c>
      <c r="O62" s="46" t="str">
        <f t="shared" si="11"/>
        <v/>
      </c>
      <c r="P62" s="59"/>
      <c r="Q62" s="47" t="s">
        <v>2199</v>
      </c>
      <c r="R62" s="14">
        <f t="shared" si="15"/>
        <v>1</v>
      </c>
      <c r="S62" s="47"/>
      <c r="W62" s="17"/>
      <c r="X62" s="17"/>
      <c r="Y62" s="17"/>
      <c r="Z62" s="15" t="str">
        <f t="shared" si="16"/>
        <v>68</v>
      </c>
      <c r="AA62" s="15" t="str">
        <f t="shared" si="21"/>
        <v>Đ543316</v>
      </c>
    </row>
    <row r="63" spans="1:27" s="15" customFormat="1" ht="18" customHeight="1">
      <c r="A63" s="50">
        <v>43316</v>
      </c>
      <c r="B63" s="51" t="s">
        <v>1193</v>
      </c>
      <c r="C63" s="55" t="s">
        <v>2195</v>
      </c>
      <c r="D63" s="166" t="str">
        <f t="shared" si="12"/>
        <v>68-70400-02</v>
      </c>
      <c r="E63" s="9" t="str">
        <f t="shared" si="17"/>
        <v>02</v>
      </c>
      <c r="F63" s="9" t="str">
        <f t="shared" si="18"/>
        <v>B</v>
      </c>
      <c r="G63" s="9" t="str">
        <f t="shared" si="19"/>
        <v>00</v>
      </c>
      <c r="H63" s="9" t="str">
        <f t="shared" si="20"/>
        <v/>
      </c>
      <c r="I63" s="10" t="str">
        <f t="shared" si="13"/>
        <v>ĐHC</v>
      </c>
      <c r="J63" s="44" t="s">
        <v>1191</v>
      </c>
      <c r="K63" s="10" t="str">
        <f t="shared" si="14"/>
        <v>Cái</v>
      </c>
      <c r="L63" s="163">
        <v>12</v>
      </c>
      <c r="M63" s="45">
        <f>VLOOKUP(D63,'GIA CONG DOAN'!$A$3:$D$4246,MATCH(I63,'GIA CONG DOAN'!$A$4:$D$4,0),0)</f>
        <v>22625.366400000003</v>
      </c>
      <c r="N63" s="48"/>
      <c r="O63" s="46">
        <f t="shared" si="11"/>
        <v>0</v>
      </c>
      <c r="P63" s="59"/>
      <c r="Q63" s="47" t="s">
        <v>2192</v>
      </c>
      <c r="R63" s="14">
        <f t="shared" si="15"/>
        <v>12</v>
      </c>
      <c r="S63" s="47"/>
      <c r="W63" s="17"/>
      <c r="X63" s="17"/>
      <c r="Y63" s="17"/>
      <c r="Z63" s="15" t="str">
        <f t="shared" si="16"/>
        <v>68</v>
      </c>
      <c r="AA63" s="15" t="str">
        <f t="shared" si="21"/>
        <v>Đ543316</v>
      </c>
    </row>
    <row r="64" spans="1:27" s="15" customFormat="1" ht="18" customHeight="1">
      <c r="A64" s="50">
        <v>43316</v>
      </c>
      <c r="B64" s="51" t="s">
        <v>1193</v>
      </c>
      <c r="C64" s="55" t="s">
        <v>2195</v>
      </c>
      <c r="D64" s="166" t="str">
        <f t="shared" si="12"/>
        <v>68-70400-02</v>
      </c>
      <c r="E64" s="9" t="str">
        <f t="shared" si="17"/>
        <v>02</v>
      </c>
      <c r="F64" s="9" t="str">
        <f t="shared" si="18"/>
        <v>B</v>
      </c>
      <c r="G64" s="9" t="str">
        <f t="shared" si="19"/>
        <v>00</v>
      </c>
      <c r="H64" s="9" t="str">
        <f t="shared" si="20"/>
        <v/>
      </c>
      <c r="I64" s="10" t="str">
        <f t="shared" si="13"/>
        <v>ĐHC</v>
      </c>
      <c r="J64" s="44" t="s">
        <v>1191</v>
      </c>
      <c r="K64" s="10" t="str">
        <f t="shared" si="14"/>
        <v>Cái</v>
      </c>
      <c r="L64" s="163">
        <v>4</v>
      </c>
      <c r="M64" s="45">
        <f>VLOOKUP(D64,'GIA CONG DOAN'!$A$3:$D$4246,MATCH(I64,'GIA CONG DOAN'!$A$4:$D$4,0),0)</f>
        <v>22625.366400000003</v>
      </c>
      <c r="N64" s="48"/>
      <c r="O64" s="46">
        <f t="shared" ref="O64:O99" si="22">IFERROR(L64*M64*N64,"")</f>
        <v>0</v>
      </c>
      <c r="P64" s="59"/>
      <c r="Q64" s="47" t="s">
        <v>2210</v>
      </c>
      <c r="R64" s="14">
        <f t="shared" si="15"/>
        <v>4</v>
      </c>
      <c r="S64" s="47"/>
      <c r="W64" s="17"/>
      <c r="X64" s="17"/>
      <c r="Y64" s="17"/>
      <c r="Z64" s="15" t="str">
        <f t="shared" si="16"/>
        <v>68</v>
      </c>
      <c r="AA64" s="15" t="str">
        <f t="shared" si="21"/>
        <v>Đ543316</v>
      </c>
    </row>
    <row r="65" spans="1:27" s="15" customFormat="1" ht="18" customHeight="1">
      <c r="A65" s="50">
        <v>43316</v>
      </c>
      <c r="B65" s="51" t="s">
        <v>1193</v>
      </c>
      <c r="C65" s="55" t="s">
        <v>2195</v>
      </c>
      <c r="D65" s="166" t="str">
        <f t="shared" si="12"/>
        <v>68-70400-02</v>
      </c>
      <c r="E65" s="9" t="str">
        <f t="shared" si="17"/>
        <v>02</v>
      </c>
      <c r="F65" s="9" t="str">
        <f t="shared" si="18"/>
        <v>B</v>
      </c>
      <c r="G65" s="9" t="str">
        <f t="shared" si="19"/>
        <v>00</v>
      </c>
      <c r="H65" s="9" t="str">
        <f t="shared" si="20"/>
        <v/>
      </c>
      <c r="I65" s="10" t="str">
        <f t="shared" si="13"/>
        <v>ĐHC</v>
      </c>
      <c r="J65" s="44" t="s">
        <v>1191</v>
      </c>
      <c r="K65" s="10" t="str">
        <f t="shared" si="14"/>
        <v>Cái</v>
      </c>
      <c r="L65" s="163">
        <v>1</v>
      </c>
      <c r="M65" s="45">
        <f>VLOOKUP(D65,'GIA CONG DOAN'!$A$3:$D$4246,MATCH(I65,'GIA CONG DOAN'!$A$4:$D$4,0),0)</f>
        <v>22625.366400000003</v>
      </c>
      <c r="N65" s="48">
        <v>0.1</v>
      </c>
      <c r="O65" s="46">
        <f t="shared" si="22"/>
        <v>2262.5366400000003</v>
      </c>
      <c r="P65" s="59"/>
      <c r="Q65" s="47" t="s">
        <v>2199</v>
      </c>
      <c r="R65" s="14">
        <f t="shared" si="15"/>
        <v>1</v>
      </c>
      <c r="S65" s="47"/>
      <c r="W65" s="17"/>
      <c r="X65" s="17"/>
      <c r="Y65" s="17"/>
      <c r="Z65" s="15" t="str">
        <f t="shared" si="16"/>
        <v>68</v>
      </c>
      <c r="AA65" s="15" t="str">
        <f t="shared" si="21"/>
        <v>Đ543316</v>
      </c>
    </row>
    <row r="66" spans="1:27" s="15" customFormat="1" ht="18" customHeight="1">
      <c r="A66" s="50">
        <v>43316</v>
      </c>
      <c r="B66" s="51" t="s">
        <v>1193</v>
      </c>
      <c r="C66" s="55" t="s">
        <v>2195</v>
      </c>
      <c r="D66" s="166" t="str">
        <f t="shared" si="12"/>
        <v>68-70400-02</v>
      </c>
      <c r="E66" s="9" t="str">
        <f t="shared" si="17"/>
        <v>02</v>
      </c>
      <c r="F66" s="9" t="str">
        <f t="shared" si="18"/>
        <v>B</v>
      </c>
      <c r="G66" s="9" t="str">
        <f t="shared" si="19"/>
        <v>00</v>
      </c>
      <c r="H66" s="9" t="str">
        <f t="shared" si="20"/>
        <v/>
      </c>
      <c r="I66" s="10" t="str">
        <f t="shared" si="13"/>
        <v>ĐHC</v>
      </c>
      <c r="J66" s="44" t="s">
        <v>1191</v>
      </c>
      <c r="K66" s="10" t="str">
        <f t="shared" si="14"/>
        <v>Cái</v>
      </c>
      <c r="L66" s="163">
        <v>1</v>
      </c>
      <c r="M66" s="45">
        <f>VLOOKUP(D66,'GIA CONG DOAN'!$A$3:$D$4246,MATCH(I66,'GIA CONG DOAN'!$A$4:$D$4,0),0)</f>
        <v>22625.366400000003</v>
      </c>
      <c r="N66" s="48">
        <v>0.05</v>
      </c>
      <c r="O66" s="46">
        <f t="shared" si="22"/>
        <v>1131.2683200000001</v>
      </c>
      <c r="P66" s="59"/>
      <c r="Q66" s="47" t="s">
        <v>2262</v>
      </c>
      <c r="R66" s="14">
        <f t="shared" si="15"/>
        <v>1</v>
      </c>
      <c r="S66" s="47"/>
      <c r="W66" s="17"/>
      <c r="X66" s="17"/>
      <c r="Y66" s="17"/>
      <c r="Z66" s="15" t="str">
        <f t="shared" si="16"/>
        <v>68</v>
      </c>
      <c r="AA66" s="15" t="str">
        <f t="shared" si="21"/>
        <v>Đ543316</v>
      </c>
    </row>
    <row r="67" spans="1:27" s="15" customFormat="1" ht="18" customHeight="1">
      <c r="A67" s="50">
        <v>43316</v>
      </c>
      <c r="B67" s="51" t="s">
        <v>1193</v>
      </c>
      <c r="C67" s="55" t="s">
        <v>2196</v>
      </c>
      <c r="D67" s="166" t="str">
        <f t="shared" si="12"/>
        <v>68-70400-03</v>
      </c>
      <c r="E67" s="9" t="str">
        <f t="shared" si="17"/>
        <v>03</v>
      </c>
      <c r="F67" s="9" t="str">
        <f t="shared" si="18"/>
        <v>B</v>
      </c>
      <c r="G67" s="9" t="str">
        <f t="shared" si="19"/>
        <v>00</v>
      </c>
      <c r="H67" s="9" t="str">
        <f t="shared" si="20"/>
        <v/>
      </c>
      <c r="I67" s="10" t="str">
        <f t="shared" si="13"/>
        <v>ĐHC</v>
      </c>
      <c r="J67" s="44" t="s">
        <v>1191</v>
      </c>
      <c r="K67" s="10" t="str">
        <f t="shared" si="14"/>
        <v>Cái</v>
      </c>
      <c r="L67" s="163">
        <v>42</v>
      </c>
      <c r="M67" s="45">
        <f>VLOOKUP(D67,'GIA CONG DOAN'!$A$3:$D$4246,MATCH(I67,'GIA CONG DOAN'!$A$4:$D$4,0),0)</f>
        <v>14157.964800000002</v>
      </c>
      <c r="N67" s="48">
        <v>0.05</v>
      </c>
      <c r="O67" s="46">
        <f t="shared" si="22"/>
        <v>29731.726080000008</v>
      </c>
      <c r="P67" s="59"/>
      <c r="Q67" s="47" t="s">
        <v>2231</v>
      </c>
      <c r="R67" s="14">
        <f t="shared" si="15"/>
        <v>42</v>
      </c>
      <c r="S67" s="47"/>
      <c r="W67" s="17"/>
      <c r="X67" s="17"/>
      <c r="Y67" s="17"/>
      <c r="Z67" s="15" t="str">
        <f t="shared" si="16"/>
        <v>68</v>
      </c>
      <c r="AA67" s="15" t="str">
        <f t="shared" si="21"/>
        <v>Đ543316</v>
      </c>
    </row>
    <row r="68" spans="1:27" s="15" customFormat="1" ht="18" customHeight="1">
      <c r="A68" s="50">
        <v>43316</v>
      </c>
      <c r="B68" s="51" t="s">
        <v>1193</v>
      </c>
      <c r="C68" s="56" t="s">
        <v>2049</v>
      </c>
      <c r="D68" s="166" t="str">
        <f t="shared" si="12"/>
        <v>68-70900-01</v>
      </c>
      <c r="E68" s="9" t="str">
        <f t="shared" si="17"/>
        <v>01</v>
      </c>
      <c r="F68" s="9" t="str">
        <f t="shared" si="18"/>
        <v>B</v>
      </c>
      <c r="G68" s="9" t="str">
        <f t="shared" si="19"/>
        <v>00</v>
      </c>
      <c r="H68" s="9" t="str">
        <f t="shared" si="20"/>
        <v/>
      </c>
      <c r="I68" s="10" t="str">
        <f t="shared" si="13"/>
        <v>ĐHC</v>
      </c>
      <c r="J68" s="44" t="s">
        <v>1191</v>
      </c>
      <c r="K68" s="10" t="str">
        <f t="shared" si="14"/>
        <v>Cái</v>
      </c>
      <c r="L68" s="163">
        <v>5</v>
      </c>
      <c r="M68" s="45">
        <f>VLOOKUP(D68,'GIA CONG DOAN'!$A$3:$D$4246,MATCH(I68,'GIA CONG DOAN'!$A$4:$D$4,0),0)</f>
        <v>27245.2824</v>
      </c>
      <c r="N68" s="48">
        <v>0.1</v>
      </c>
      <c r="O68" s="46">
        <f t="shared" si="22"/>
        <v>13622.641200000002</v>
      </c>
      <c r="P68" s="59"/>
      <c r="Q68" s="47" t="s">
        <v>2192</v>
      </c>
      <c r="R68" s="14">
        <f t="shared" si="15"/>
        <v>5</v>
      </c>
      <c r="S68" s="47"/>
      <c r="W68" s="17"/>
      <c r="X68" s="17"/>
      <c r="Y68" s="17"/>
      <c r="Z68" s="15" t="str">
        <f t="shared" si="16"/>
        <v>68</v>
      </c>
      <c r="AA68" s="15" t="str">
        <f t="shared" si="21"/>
        <v>Đ543316</v>
      </c>
    </row>
    <row r="69" spans="1:27" s="15" customFormat="1" ht="18" customHeight="1">
      <c r="A69" s="50">
        <v>43316</v>
      </c>
      <c r="B69" s="51" t="s">
        <v>1193</v>
      </c>
      <c r="C69" s="56" t="s">
        <v>2049</v>
      </c>
      <c r="D69" s="166" t="str">
        <f t="shared" si="12"/>
        <v>68-70900-01</v>
      </c>
      <c r="E69" s="9" t="str">
        <f t="shared" si="17"/>
        <v>01</v>
      </c>
      <c r="F69" s="9" t="str">
        <f t="shared" si="18"/>
        <v>B</v>
      </c>
      <c r="G69" s="9" t="str">
        <f t="shared" si="19"/>
        <v>00</v>
      </c>
      <c r="H69" s="9" t="str">
        <f t="shared" si="20"/>
        <v/>
      </c>
      <c r="I69" s="10" t="str">
        <f t="shared" si="13"/>
        <v>ĐHC</v>
      </c>
      <c r="J69" s="44" t="s">
        <v>1191</v>
      </c>
      <c r="K69" s="10" t="str">
        <f t="shared" si="14"/>
        <v>Cái</v>
      </c>
      <c r="L69" s="163">
        <v>1</v>
      </c>
      <c r="M69" s="45">
        <f>VLOOKUP(D69,'GIA CONG DOAN'!$A$3:$D$4246,MATCH(I69,'GIA CONG DOAN'!$A$4:$D$4,0),0)</f>
        <v>27245.2824</v>
      </c>
      <c r="N69" s="48"/>
      <c r="O69" s="46">
        <f t="shared" si="22"/>
        <v>0</v>
      </c>
      <c r="P69" s="59"/>
      <c r="Q69" s="47" t="s">
        <v>2238</v>
      </c>
      <c r="R69" s="14">
        <f t="shared" si="15"/>
        <v>1</v>
      </c>
      <c r="S69" s="47"/>
      <c r="W69" s="17"/>
      <c r="X69" s="17"/>
      <c r="Y69" s="17"/>
      <c r="Z69" s="15" t="str">
        <f t="shared" si="16"/>
        <v>68</v>
      </c>
      <c r="AA69" s="15" t="str">
        <f t="shared" si="21"/>
        <v>Đ543316</v>
      </c>
    </row>
    <row r="70" spans="1:27" s="15" customFormat="1" ht="18" customHeight="1">
      <c r="A70" s="50">
        <v>43316</v>
      </c>
      <c r="B70" s="51" t="s">
        <v>1193</v>
      </c>
      <c r="C70" s="55" t="s">
        <v>2190</v>
      </c>
      <c r="D70" s="166" t="str">
        <f t="shared" si="12"/>
        <v>68-70900-02</v>
      </c>
      <c r="E70" s="9" t="str">
        <f t="shared" si="17"/>
        <v>02</v>
      </c>
      <c r="F70" s="9" t="str">
        <f t="shared" si="18"/>
        <v>B</v>
      </c>
      <c r="G70" s="9" t="str">
        <f t="shared" si="19"/>
        <v>00</v>
      </c>
      <c r="H70" s="9" t="str">
        <f t="shared" si="20"/>
        <v/>
      </c>
      <c r="I70" s="10" t="str">
        <f t="shared" si="13"/>
        <v>ĐHC</v>
      </c>
      <c r="J70" s="44" t="s">
        <v>1191</v>
      </c>
      <c r="K70" s="10" t="str">
        <f t="shared" si="14"/>
        <v>Cái</v>
      </c>
      <c r="L70" s="163">
        <v>1</v>
      </c>
      <c r="M70" s="45">
        <f>VLOOKUP(D70,'GIA CONG DOAN'!$A$3:$D$4246,MATCH(I70,'GIA CONG DOAN'!$A$4:$D$4,0),0)</f>
        <v>18025.005600000004</v>
      </c>
      <c r="N70" s="48"/>
      <c r="O70" s="46">
        <f t="shared" si="22"/>
        <v>0</v>
      </c>
      <c r="P70" s="59"/>
      <c r="Q70" s="47" t="s">
        <v>1592</v>
      </c>
      <c r="R70" s="14">
        <f t="shared" si="15"/>
        <v>1</v>
      </c>
      <c r="S70" s="47"/>
      <c r="W70" s="17"/>
      <c r="X70" s="17"/>
      <c r="Y70" s="17"/>
      <c r="Z70" s="15" t="str">
        <f t="shared" si="16"/>
        <v>68</v>
      </c>
      <c r="AA70" s="15" t="str">
        <f t="shared" si="21"/>
        <v>Đ543316</v>
      </c>
    </row>
    <row r="71" spans="1:27" s="15" customFormat="1" ht="18" customHeight="1">
      <c r="A71" s="50">
        <v>43316</v>
      </c>
      <c r="B71" s="51" t="s">
        <v>1193</v>
      </c>
      <c r="C71" s="56" t="s">
        <v>2050</v>
      </c>
      <c r="D71" s="166" t="str">
        <f t="shared" si="12"/>
        <v>68-70900-03</v>
      </c>
      <c r="E71" s="9" t="str">
        <f t="shared" si="17"/>
        <v>03</v>
      </c>
      <c r="F71" s="9" t="str">
        <f t="shared" si="18"/>
        <v>B</v>
      </c>
      <c r="G71" s="9" t="str">
        <f t="shared" si="19"/>
        <v>00</v>
      </c>
      <c r="H71" s="9" t="str">
        <f t="shared" si="20"/>
        <v/>
      </c>
      <c r="I71" s="10" t="str">
        <f t="shared" si="13"/>
        <v>ĐHC</v>
      </c>
      <c r="J71" s="44" t="s">
        <v>1191</v>
      </c>
      <c r="K71" s="10" t="str">
        <f t="shared" si="14"/>
        <v>Cái</v>
      </c>
      <c r="L71" s="163">
        <v>3</v>
      </c>
      <c r="M71" s="45">
        <f>VLOOKUP(D71,'GIA CONG DOAN'!$A$3:$D$4246,MATCH(I71,'GIA CONG DOAN'!$A$4:$D$4,0),0)</f>
        <v>12759.768000000002</v>
      </c>
      <c r="N71" s="48"/>
      <c r="O71" s="46">
        <f t="shared" si="22"/>
        <v>0</v>
      </c>
      <c r="P71" s="59"/>
      <c r="Q71" s="47" t="s">
        <v>1592</v>
      </c>
      <c r="R71" s="14">
        <f t="shared" si="15"/>
        <v>3</v>
      </c>
      <c r="S71" s="47"/>
      <c r="W71" s="17"/>
      <c r="X71" s="17"/>
      <c r="Y71" s="17"/>
      <c r="Z71" s="15" t="str">
        <f t="shared" si="16"/>
        <v>68</v>
      </c>
      <c r="AA71" s="15" t="str">
        <f t="shared" si="21"/>
        <v>Đ543316</v>
      </c>
    </row>
    <row r="72" spans="1:27" s="15" customFormat="1" ht="18" customHeight="1">
      <c r="A72" s="50">
        <v>43316</v>
      </c>
      <c r="B72" s="51" t="s">
        <v>1193</v>
      </c>
      <c r="C72" s="56" t="s">
        <v>2190</v>
      </c>
      <c r="D72" s="166" t="str">
        <f t="shared" si="12"/>
        <v>68-70900-02</v>
      </c>
      <c r="E72" s="9" t="str">
        <f t="shared" si="17"/>
        <v>02</v>
      </c>
      <c r="F72" s="9" t="str">
        <f t="shared" si="18"/>
        <v>B</v>
      </c>
      <c r="G72" s="9" t="str">
        <f t="shared" si="19"/>
        <v>00</v>
      </c>
      <c r="H72" s="9" t="str">
        <f t="shared" si="20"/>
        <v/>
      </c>
      <c r="I72" s="10" t="str">
        <f t="shared" si="13"/>
        <v>ĐHC</v>
      </c>
      <c r="J72" s="44" t="s">
        <v>1191</v>
      </c>
      <c r="K72" s="10" t="str">
        <f t="shared" si="14"/>
        <v>Cái</v>
      </c>
      <c r="L72" s="163">
        <v>1</v>
      </c>
      <c r="M72" s="45">
        <f>VLOOKUP(D72,'GIA CONG DOAN'!$A$3:$D$4246,MATCH(I72,'GIA CONG DOAN'!$A$4:$D$4,0),0)</f>
        <v>18025.005600000004</v>
      </c>
      <c r="N72" s="48">
        <v>0.05</v>
      </c>
      <c r="O72" s="46">
        <f t="shared" si="22"/>
        <v>901.2502800000002</v>
      </c>
      <c r="P72" s="59"/>
      <c r="Q72" s="47" t="s">
        <v>2234</v>
      </c>
      <c r="R72" s="14">
        <f t="shared" si="15"/>
        <v>1</v>
      </c>
      <c r="S72" s="47"/>
      <c r="W72" s="17"/>
      <c r="X72" s="17"/>
      <c r="Y72" s="17"/>
      <c r="Z72" s="15" t="str">
        <f t="shared" si="16"/>
        <v>68</v>
      </c>
      <c r="AA72" s="15" t="str">
        <f t="shared" si="21"/>
        <v>Đ543316</v>
      </c>
    </row>
    <row r="73" spans="1:27" s="15" customFormat="1" ht="18" customHeight="1">
      <c r="A73" s="50">
        <v>43316</v>
      </c>
      <c r="B73" s="51" t="s">
        <v>1193</v>
      </c>
      <c r="C73" s="56" t="s">
        <v>2190</v>
      </c>
      <c r="D73" s="166" t="str">
        <f t="shared" si="12"/>
        <v>68-70900-02</v>
      </c>
      <c r="E73" s="9" t="str">
        <f t="shared" si="17"/>
        <v>02</v>
      </c>
      <c r="F73" s="9" t="str">
        <f t="shared" si="18"/>
        <v>B</v>
      </c>
      <c r="G73" s="9" t="str">
        <f t="shared" si="19"/>
        <v>00</v>
      </c>
      <c r="H73" s="9" t="str">
        <f t="shared" si="20"/>
        <v/>
      </c>
      <c r="I73" s="10" t="str">
        <f t="shared" si="13"/>
        <v>ĐHC</v>
      </c>
      <c r="J73" s="44" t="s">
        <v>1191</v>
      </c>
      <c r="K73" s="10" t="str">
        <f t="shared" si="14"/>
        <v>Cái</v>
      </c>
      <c r="L73" s="163">
        <v>1</v>
      </c>
      <c r="M73" s="45">
        <f>VLOOKUP(D73,'GIA CONG DOAN'!$A$3:$D$4246,MATCH(I73,'GIA CONG DOAN'!$A$4:$D$4,0),0)</f>
        <v>18025.005600000004</v>
      </c>
      <c r="N73" s="48"/>
      <c r="O73" s="46">
        <f t="shared" si="22"/>
        <v>0</v>
      </c>
      <c r="P73" s="59"/>
      <c r="Q73" s="47" t="s">
        <v>2252</v>
      </c>
      <c r="R73" s="14">
        <f t="shared" si="15"/>
        <v>1</v>
      </c>
      <c r="S73" s="47"/>
      <c r="W73" s="17"/>
      <c r="X73" s="17"/>
      <c r="Y73" s="17"/>
      <c r="Z73" s="15" t="str">
        <f t="shared" si="16"/>
        <v>68</v>
      </c>
      <c r="AA73" s="15" t="str">
        <f t="shared" si="21"/>
        <v>Đ543316</v>
      </c>
    </row>
    <row r="74" spans="1:27" s="15" customFormat="1" ht="18" customHeight="1">
      <c r="A74" s="50">
        <v>43318</v>
      </c>
      <c r="B74" s="51" t="s">
        <v>1202</v>
      </c>
      <c r="C74" s="55" t="s">
        <v>2223</v>
      </c>
      <c r="D74" s="166" t="str">
        <f t="shared" si="12"/>
        <v>68-70401-01</v>
      </c>
      <c r="E74" s="9" t="str">
        <f t="shared" si="17"/>
        <v>01</v>
      </c>
      <c r="F74" s="9" t="str">
        <f t="shared" si="18"/>
        <v>05</v>
      </c>
      <c r="G74" s="9" t="str">
        <f t="shared" si="19"/>
        <v>01</v>
      </c>
      <c r="H74" s="9" t="str">
        <f t="shared" si="20"/>
        <v/>
      </c>
      <c r="I74" s="10" t="str">
        <f t="shared" si="13"/>
        <v>ĐM2</v>
      </c>
      <c r="J74" s="44" t="s">
        <v>1191</v>
      </c>
      <c r="K74" s="10" t="str">
        <f t="shared" si="14"/>
        <v>Cái</v>
      </c>
      <c r="L74" s="163">
        <v>3</v>
      </c>
      <c r="M74" s="45" t="e">
        <f>VLOOKUP(D74,'GIA CONG DOAN'!$A$3:$D$4246,MATCH(I74,'GIA CONG DOAN'!$A$4:$D$4,0),0)</f>
        <v>#N/A</v>
      </c>
      <c r="N74" s="48">
        <v>0.05</v>
      </c>
      <c r="O74" s="46" t="str">
        <f t="shared" si="22"/>
        <v/>
      </c>
      <c r="P74" s="59"/>
      <c r="Q74" s="47" t="s">
        <v>2198</v>
      </c>
      <c r="R74" s="14">
        <f t="shared" si="15"/>
        <v>3</v>
      </c>
      <c r="S74" s="47"/>
      <c r="W74" s="17"/>
      <c r="X74" s="17"/>
      <c r="Y74" s="17"/>
      <c r="Z74" s="15" t="str">
        <f t="shared" si="16"/>
        <v>68</v>
      </c>
      <c r="AA74" s="15" t="str">
        <f t="shared" si="21"/>
        <v>Đ143318</v>
      </c>
    </row>
    <row r="75" spans="1:27" s="15" customFormat="1" ht="18" customHeight="1">
      <c r="A75" s="50">
        <v>43318</v>
      </c>
      <c r="B75" s="51" t="s">
        <v>1202</v>
      </c>
      <c r="C75" s="56" t="s">
        <v>2213</v>
      </c>
      <c r="D75" s="166" t="str">
        <f t="shared" si="12"/>
        <v>68-73101-02</v>
      </c>
      <c r="E75" s="9" t="str">
        <f t="shared" si="17"/>
        <v>02</v>
      </c>
      <c r="F75" s="9" t="str">
        <f t="shared" si="18"/>
        <v>01</v>
      </c>
      <c r="G75" s="9" t="str">
        <f t="shared" si="19"/>
        <v>01</v>
      </c>
      <c r="H75" s="9" t="str">
        <f t="shared" si="20"/>
        <v/>
      </c>
      <c r="I75" s="10" t="str">
        <f t="shared" si="13"/>
        <v>ĐM1</v>
      </c>
      <c r="J75" s="44" t="s">
        <v>1191</v>
      </c>
      <c r="K75" s="10" t="str">
        <f t="shared" si="14"/>
        <v>Cái</v>
      </c>
      <c r="L75" s="163">
        <v>3</v>
      </c>
      <c r="M75" s="45" t="e">
        <f>VLOOKUP(D75,'GIA CONG DOAN'!$A$3:$D$4246,MATCH(I75,'GIA CONG DOAN'!$A$4:$D$4,0),0)</f>
        <v>#N/A</v>
      </c>
      <c r="N75" s="48">
        <v>0.05</v>
      </c>
      <c r="O75" s="46" t="str">
        <f t="shared" si="22"/>
        <v/>
      </c>
      <c r="P75" s="59"/>
      <c r="Q75" s="47" t="s">
        <v>2241</v>
      </c>
      <c r="R75" s="14">
        <f t="shared" si="15"/>
        <v>3</v>
      </c>
      <c r="S75" s="47"/>
      <c r="W75" s="17"/>
      <c r="X75" s="17"/>
      <c r="Y75" s="17"/>
      <c r="Z75" s="15" t="str">
        <f t="shared" si="16"/>
        <v>68</v>
      </c>
      <c r="AA75" s="15" t="str">
        <f t="shared" si="21"/>
        <v>Đ143318</v>
      </c>
    </row>
    <row r="76" spans="1:27" s="15" customFormat="1" ht="18" customHeight="1">
      <c r="A76" s="50">
        <v>43318</v>
      </c>
      <c r="B76" s="51" t="s">
        <v>1202</v>
      </c>
      <c r="C76" s="55" t="s">
        <v>2226</v>
      </c>
      <c r="D76" s="166" t="str">
        <f t="shared" si="12"/>
        <v>68-73201-01</v>
      </c>
      <c r="E76" s="9" t="str">
        <f t="shared" si="17"/>
        <v>01</v>
      </c>
      <c r="F76" s="9" t="str">
        <f t="shared" si="18"/>
        <v>01</v>
      </c>
      <c r="G76" s="9" t="str">
        <f t="shared" si="19"/>
        <v>01</v>
      </c>
      <c r="H76" s="9" t="str">
        <f t="shared" si="20"/>
        <v/>
      </c>
      <c r="I76" s="10" t="str">
        <f t="shared" si="13"/>
        <v>ĐM1</v>
      </c>
      <c r="J76" s="44" t="s">
        <v>1191</v>
      </c>
      <c r="K76" s="10" t="str">
        <f t="shared" si="14"/>
        <v>Cái</v>
      </c>
      <c r="L76" s="163">
        <v>1</v>
      </c>
      <c r="M76" s="45" t="e">
        <f>VLOOKUP(D76,'GIA CONG DOAN'!$A$3:$D$4246,MATCH(I76,'GIA CONG DOAN'!$A$4:$D$4,0),0)</f>
        <v>#N/A</v>
      </c>
      <c r="N76" s="48">
        <v>0.05</v>
      </c>
      <c r="O76" s="46" t="str">
        <f t="shared" si="22"/>
        <v/>
      </c>
      <c r="P76" s="59"/>
      <c r="Q76" s="47" t="s">
        <v>2239</v>
      </c>
      <c r="R76" s="14">
        <f t="shared" si="15"/>
        <v>1</v>
      </c>
      <c r="S76" s="47"/>
      <c r="W76" s="17"/>
      <c r="X76" s="17"/>
      <c r="Y76" s="17"/>
      <c r="Z76" s="15" t="str">
        <f t="shared" si="16"/>
        <v>68</v>
      </c>
      <c r="AA76" s="15" t="str">
        <f t="shared" si="21"/>
        <v>Đ143318</v>
      </c>
    </row>
    <row r="77" spans="1:27" s="15" customFormat="1" ht="18" customHeight="1">
      <c r="A77" s="50">
        <v>43318</v>
      </c>
      <c r="B77" s="51" t="s">
        <v>1202</v>
      </c>
      <c r="C77" s="56" t="s">
        <v>2224</v>
      </c>
      <c r="D77" s="166" t="str">
        <f t="shared" si="12"/>
        <v>68-70900-L2</v>
      </c>
      <c r="E77" s="9" t="str">
        <f t="shared" si="17"/>
        <v>L2</v>
      </c>
      <c r="F77" s="9" t="str">
        <f t="shared" si="18"/>
        <v>B</v>
      </c>
      <c r="G77" s="9" t="str">
        <f t="shared" si="19"/>
        <v>00</v>
      </c>
      <c r="H77" s="9" t="str">
        <f t="shared" si="20"/>
        <v/>
      </c>
      <c r="I77" s="10" t="str">
        <f t="shared" si="13"/>
        <v>ĐHC</v>
      </c>
      <c r="J77" s="44" t="s">
        <v>1191</v>
      </c>
      <c r="K77" s="10" t="str">
        <f t="shared" si="14"/>
        <v>Bộ</v>
      </c>
      <c r="L77" s="163">
        <v>2</v>
      </c>
      <c r="M77" s="45">
        <f>VLOOKUP(D77,'GIA CONG DOAN'!$A$3:$D$4246,MATCH(I77,'GIA CONG DOAN'!$A$4:$D$4,0),0)</f>
        <v>45270.288000000008</v>
      </c>
      <c r="N77" s="48"/>
      <c r="O77" s="46">
        <f t="shared" si="22"/>
        <v>0</v>
      </c>
      <c r="P77" s="59"/>
      <c r="Q77" s="47" t="s">
        <v>1592</v>
      </c>
      <c r="R77" s="14">
        <f t="shared" si="15"/>
        <v>4</v>
      </c>
      <c r="S77" s="47"/>
      <c r="W77" s="17"/>
      <c r="X77" s="17"/>
      <c r="Y77" s="17"/>
      <c r="Z77" s="15" t="str">
        <f t="shared" si="16"/>
        <v>68</v>
      </c>
      <c r="AA77" s="15" t="str">
        <f t="shared" si="21"/>
        <v>Đ143318</v>
      </c>
    </row>
    <row r="78" spans="1:27" s="15" customFormat="1" ht="18" customHeight="1">
      <c r="A78" s="50">
        <v>43318</v>
      </c>
      <c r="B78" s="51" t="s">
        <v>1202</v>
      </c>
      <c r="C78" s="55" t="s">
        <v>2223</v>
      </c>
      <c r="D78" s="166" t="str">
        <f t="shared" si="12"/>
        <v>68-70401-01</v>
      </c>
      <c r="E78" s="9" t="str">
        <f t="shared" si="17"/>
        <v>01</v>
      </c>
      <c r="F78" s="9" t="str">
        <f t="shared" si="18"/>
        <v>05</v>
      </c>
      <c r="G78" s="9" t="str">
        <f t="shared" si="19"/>
        <v>01</v>
      </c>
      <c r="H78" s="9" t="str">
        <f t="shared" si="20"/>
        <v/>
      </c>
      <c r="I78" s="10" t="str">
        <f t="shared" si="13"/>
        <v>ĐM2</v>
      </c>
      <c r="J78" s="44" t="s">
        <v>1191</v>
      </c>
      <c r="K78" s="10" t="str">
        <f t="shared" si="14"/>
        <v>Cái</v>
      </c>
      <c r="L78" s="163">
        <v>2</v>
      </c>
      <c r="M78" s="45" t="e">
        <f>VLOOKUP(D78,'GIA CONG DOAN'!$A$3:$D$4246,MATCH(I78,'GIA CONG DOAN'!$A$4:$D$4,0),0)</f>
        <v>#N/A</v>
      </c>
      <c r="N78" s="48"/>
      <c r="O78" s="46" t="str">
        <f t="shared" si="22"/>
        <v/>
      </c>
      <c r="P78" s="59"/>
      <c r="Q78" s="47" t="s">
        <v>1592</v>
      </c>
      <c r="R78" s="14">
        <f t="shared" si="15"/>
        <v>2</v>
      </c>
      <c r="S78" s="47"/>
      <c r="W78" s="17"/>
      <c r="X78" s="17"/>
      <c r="Y78" s="17"/>
      <c r="Z78" s="15" t="str">
        <f t="shared" si="16"/>
        <v>68</v>
      </c>
      <c r="AA78" s="15" t="str">
        <f t="shared" si="21"/>
        <v>Đ143318</v>
      </c>
    </row>
    <row r="79" spans="1:27" s="15" customFormat="1" ht="18" customHeight="1">
      <c r="A79" s="50">
        <v>43318</v>
      </c>
      <c r="B79" s="51" t="s">
        <v>1202</v>
      </c>
      <c r="C79" s="56" t="s">
        <v>2263</v>
      </c>
      <c r="D79" s="166" t="str">
        <f t="shared" si="12"/>
        <v>68-70401-b2</v>
      </c>
      <c r="E79" s="9" t="str">
        <f t="shared" si="17"/>
        <v>b2</v>
      </c>
      <c r="F79" s="9" t="str">
        <f t="shared" si="18"/>
        <v>05</v>
      </c>
      <c r="G79" s="9" t="str">
        <f t="shared" si="19"/>
        <v>01</v>
      </c>
      <c r="H79" s="9" t="str">
        <f t="shared" si="20"/>
        <v/>
      </c>
      <c r="I79" s="10" t="str">
        <f t="shared" si="13"/>
        <v>ĐM2</v>
      </c>
      <c r="J79" s="44" t="s">
        <v>1191</v>
      </c>
      <c r="K79" s="10" t="str">
        <f t="shared" si="14"/>
        <v>Bộ</v>
      </c>
      <c r="L79" s="163">
        <v>4</v>
      </c>
      <c r="M79" s="45" t="e">
        <f>VLOOKUP(D79,'GIA CONG DOAN'!$A$3:$D$4246,MATCH(I79,'GIA CONG DOAN'!$A$4:$D$4,0),0)</f>
        <v>#N/A</v>
      </c>
      <c r="N79" s="48"/>
      <c r="O79" s="46" t="str">
        <f t="shared" si="22"/>
        <v/>
      </c>
      <c r="P79" s="59"/>
      <c r="Q79" s="47" t="s">
        <v>1592</v>
      </c>
      <c r="R79" s="14">
        <f t="shared" si="15"/>
        <v>8</v>
      </c>
      <c r="S79" s="47"/>
      <c r="W79" s="17"/>
      <c r="X79" s="17"/>
      <c r="Y79" s="17"/>
      <c r="Z79" s="15" t="str">
        <f t="shared" si="16"/>
        <v>68</v>
      </c>
      <c r="AA79" s="15" t="str">
        <f t="shared" si="21"/>
        <v>Đ143318</v>
      </c>
    </row>
    <row r="80" spans="1:27" s="15" customFormat="1" ht="18" customHeight="1">
      <c r="A80" s="50">
        <v>43318</v>
      </c>
      <c r="B80" s="51" t="s">
        <v>1202</v>
      </c>
      <c r="C80" s="56" t="s">
        <v>2258</v>
      </c>
      <c r="D80" s="166" t="str">
        <f t="shared" si="12"/>
        <v>68-70401-03</v>
      </c>
      <c r="E80" s="9" t="str">
        <f t="shared" si="17"/>
        <v>03</v>
      </c>
      <c r="F80" s="9" t="str">
        <f t="shared" si="18"/>
        <v>05</v>
      </c>
      <c r="G80" s="9" t="str">
        <f t="shared" si="19"/>
        <v>01</v>
      </c>
      <c r="H80" s="9" t="str">
        <f t="shared" si="20"/>
        <v/>
      </c>
      <c r="I80" s="10" t="str">
        <f t="shared" ref="I80:I113" si="23">(LEFT(J80,1))&amp;IF(OR(F80="A",F80="43",F80="44",F80="77"),"HT",IF(OR(F80="B",F80="30",F80="39",F80="17"),"HC",IF(OR(F80="01",F80="04"),"M1",IF(OR(F80="05"),"M2",IF(OR(F80="06"),"M3",IF(OR(F80="32",F80="14",F80="15"),"HS",0))))))</f>
        <v>ĐM2</v>
      </c>
      <c r="J80" s="44" t="s">
        <v>1191</v>
      </c>
      <c r="K80" s="10" t="str">
        <f t="shared" ref="K80:K113" si="24">IF(AND(MID(C80,10,1)="s",MID(C80,11,1)="1"),"Cái",IF(OR(MID(C80,10,1)="s",MID(C80,10,1)="l",MID(C80,10,1)="b",MID(C80,10,1)="x"),"Bộ","Cái"))</f>
        <v>Cái</v>
      </c>
      <c r="L80" s="163">
        <v>1</v>
      </c>
      <c r="M80" s="45" t="e">
        <f>VLOOKUP(D80,'GIA CONG DOAN'!$A$3:$D$4246,MATCH(I80,'GIA CONG DOAN'!$A$4:$D$4,0),0)</f>
        <v>#N/A</v>
      </c>
      <c r="N80" s="48"/>
      <c r="O80" s="46" t="str">
        <f t="shared" si="22"/>
        <v/>
      </c>
      <c r="P80" s="59"/>
      <c r="Q80" s="47" t="s">
        <v>1592</v>
      </c>
      <c r="R80" s="14">
        <f t="shared" si="15"/>
        <v>1</v>
      </c>
      <c r="S80" s="47"/>
      <c r="W80" s="17"/>
      <c r="X80" s="17"/>
      <c r="Y80" s="17"/>
      <c r="Z80" s="15" t="str">
        <f t="shared" si="16"/>
        <v>68</v>
      </c>
      <c r="AA80" s="15" t="str">
        <f t="shared" si="21"/>
        <v>Đ143318</v>
      </c>
    </row>
    <row r="81" spans="1:27" s="15" customFormat="1" ht="18" customHeight="1">
      <c r="A81" s="50">
        <v>43318</v>
      </c>
      <c r="B81" s="51" t="s">
        <v>1202</v>
      </c>
      <c r="C81" s="55" t="s">
        <v>2223</v>
      </c>
      <c r="D81" s="166" t="str">
        <f t="shared" ref="D81:D114" si="25">IF(OR(MID(C81,7,2)="06",MID(C81,7,2)="01",MID(C81,7,2)="20",MID(C81,7,2)="24",MID(C81,7,2)="10",MID(C81,7,2)="56",MID(C81,7,2)="13",MID(C81,7,2)="21",MID(C81,7,2)="03",MID(C81,7,2)="19"),LEFT(C81,11),LEFT(C81,6)&amp;"00"&amp;MID(C81,9,3))</f>
        <v>68-70401-01</v>
      </c>
      <c r="E81" s="9" t="str">
        <f t="shared" ref="E81:E115" si="26">RIGHT(D81,2)</f>
        <v>01</v>
      </c>
      <c r="F81" s="9" t="str">
        <f t="shared" ref="F81:F115" si="27">MID(C81,13,2)</f>
        <v>05</v>
      </c>
      <c r="G81" s="9" t="str">
        <f t="shared" ref="G81:G115" si="28">MID(C81,7,2)</f>
        <v>01</v>
      </c>
      <c r="H81" s="9" t="str">
        <f t="shared" ref="H81:H115" si="29">IF(OR(G81="18",G81="20",G81="21"),"DTM","")</f>
        <v/>
      </c>
      <c r="I81" s="10" t="str">
        <f t="shared" si="23"/>
        <v>ĐM2</v>
      </c>
      <c r="J81" s="44" t="s">
        <v>1191</v>
      </c>
      <c r="K81" s="10" t="str">
        <f t="shared" si="24"/>
        <v>Cái</v>
      </c>
      <c r="L81" s="163">
        <v>1</v>
      </c>
      <c r="M81" s="45" t="e">
        <f>VLOOKUP(D81,'GIA CONG DOAN'!$A$3:$D$4246,MATCH(I81,'GIA CONG DOAN'!$A$4:$D$4,0),0)</f>
        <v>#N/A</v>
      </c>
      <c r="N81" s="48">
        <v>0.05</v>
      </c>
      <c r="O81" s="46" t="str">
        <f t="shared" si="22"/>
        <v/>
      </c>
      <c r="P81" s="59"/>
      <c r="Q81" s="47" t="s">
        <v>2241</v>
      </c>
      <c r="R81" s="14">
        <f t="shared" ref="R81:R114" si="30">IF(MID(C81,10,1)="0",L81,IF(MID(C81,10,1)="f",L81,IF(OR(MID(C81,10,1)="S",MID(C81,10,1)="L",MID(C81,10,1)="B",MID(C81,10,1)="X"),MID(C81,11,1)*L81,0)))</f>
        <v>1</v>
      </c>
      <c r="S81" s="47"/>
      <c r="W81" s="17"/>
      <c r="X81" s="17"/>
      <c r="Y81" s="17"/>
      <c r="Z81" s="15" t="str">
        <f t="shared" ref="Z81:Z114" si="31">LEFT(C81,2)</f>
        <v>68</v>
      </c>
      <c r="AA81" s="15" t="str">
        <f t="shared" ref="AA81:AA115" si="32">B81&amp;A81</f>
        <v>Đ143318</v>
      </c>
    </row>
    <row r="82" spans="1:27" s="15" customFormat="1" ht="18" customHeight="1">
      <c r="A82" s="50">
        <v>43318</v>
      </c>
      <c r="B82" s="51" t="s">
        <v>1202</v>
      </c>
      <c r="C82" s="55" t="s">
        <v>2263</v>
      </c>
      <c r="D82" s="166" t="str">
        <f t="shared" si="25"/>
        <v>68-70401-b2</v>
      </c>
      <c r="E82" s="9" t="str">
        <f t="shared" si="26"/>
        <v>b2</v>
      </c>
      <c r="F82" s="9" t="str">
        <f t="shared" si="27"/>
        <v>05</v>
      </c>
      <c r="G82" s="9" t="str">
        <f t="shared" si="28"/>
        <v>01</v>
      </c>
      <c r="H82" s="9" t="str">
        <f t="shared" si="29"/>
        <v/>
      </c>
      <c r="I82" s="10" t="str">
        <f t="shared" si="23"/>
        <v>ĐM2</v>
      </c>
      <c r="J82" s="44" t="s">
        <v>1191</v>
      </c>
      <c r="K82" s="10" t="str">
        <f t="shared" si="24"/>
        <v>Bộ</v>
      </c>
      <c r="L82" s="163">
        <v>1</v>
      </c>
      <c r="M82" s="45" t="e">
        <f>VLOOKUP(D82,'GIA CONG DOAN'!$A$3:$D$4246,MATCH(I82,'GIA CONG DOAN'!$A$4:$D$4,0),0)</f>
        <v>#N/A</v>
      </c>
      <c r="N82" s="48">
        <v>0.05</v>
      </c>
      <c r="O82" s="46" t="str">
        <f t="shared" si="22"/>
        <v/>
      </c>
      <c r="P82" s="59"/>
      <c r="Q82" s="47" t="s">
        <v>2198</v>
      </c>
      <c r="R82" s="14">
        <f t="shared" si="30"/>
        <v>2</v>
      </c>
      <c r="S82" s="47"/>
      <c r="W82" s="17"/>
      <c r="X82" s="17"/>
      <c r="Y82" s="17"/>
      <c r="Z82" s="15" t="str">
        <f t="shared" si="31"/>
        <v>68</v>
      </c>
      <c r="AA82" s="15" t="str">
        <f t="shared" si="32"/>
        <v>Đ143318</v>
      </c>
    </row>
    <row r="83" spans="1:27" s="15" customFormat="1" ht="18" customHeight="1">
      <c r="A83" s="50">
        <v>43318</v>
      </c>
      <c r="B83" s="51" t="s">
        <v>1192</v>
      </c>
      <c r="C83" s="56" t="s">
        <v>2229</v>
      </c>
      <c r="D83" s="166" t="str">
        <f t="shared" si="25"/>
        <v>68-71101-01</v>
      </c>
      <c r="E83" s="9" t="str">
        <f t="shared" si="26"/>
        <v>01</v>
      </c>
      <c r="F83" s="9" t="str">
        <f t="shared" si="27"/>
        <v>01</v>
      </c>
      <c r="G83" s="9" t="str">
        <f t="shared" si="28"/>
        <v>01</v>
      </c>
      <c r="H83" s="9" t="str">
        <f t="shared" si="29"/>
        <v/>
      </c>
      <c r="I83" s="10" t="str">
        <f t="shared" si="23"/>
        <v>ĐM1</v>
      </c>
      <c r="J83" s="44" t="s">
        <v>1191</v>
      </c>
      <c r="K83" s="10" t="str">
        <f t="shared" si="24"/>
        <v>Cái</v>
      </c>
      <c r="L83" s="163">
        <v>5</v>
      </c>
      <c r="M83" s="45" t="e">
        <f>VLOOKUP(D83,'GIA CONG DOAN'!$A$3:$D$4246,MATCH(I83,'GIA CONG DOAN'!$A$4:$D$4,0),0)</f>
        <v>#N/A</v>
      </c>
      <c r="N83" s="48"/>
      <c r="O83" s="46" t="str">
        <f t="shared" si="22"/>
        <v/>
      </c>
      <c r="P83" s="59"/>
      <c r="Q83" s="47" t="s">
        <v>2192</v>
      </c>
      <c r="R83" s="14">
        <f t="shared" si="30"/>
        <v>5</v>
      </c>
      <c r="S83" s="47"/>
      <c r="W83" s="17"/>
      <c r="X83" s="17"/>
      <c r="Y83" s="17"/>
      <c r="Z83" s="15" t="str">
        <f t="shared" si="31"/>
        <v>68</v>
      </c>
      <c r="AA83" s="15" t="str">
        <f t="shared" si="32"/>
        <v>Đ443318</v>
      </c>
    </row>
    <row r="84" spans="1:27" s="15" customFormat="1" ht="18" customHeight="1">
      <c r="A84" s="50">
        <v>43318</v>
      </c>
      <c r="B84" s="51" t="s">
        <v>1193</v>
      </c>
      <c r="C84" s="55" t="s">
        <v>2264</v>
      </c>
      <c r="D84" s="166" t="str">
        <f t="shared" si="25"/>
        <v>68-7090001-</v>
      </c>
      <c r="E84" s="9" t="str">
        <f t="shared" si="26"/>
        <v>1-</v>
      </c>
      <c r="F84" s="9" t="str">
        <f t="shared" si="27"/>
        <v/>
      </c>
      <c r="G84" s="9" t="str">
        <f t="shared" si="28"/>
        <v>00</v>
      </c>
      <c r="H84" s="9" t="str">
        <f t="shared" si="29"/>
        <v/>
      </c>
      <c r="I84" s="10" t="str">
        <f t="shared" si="23"/>
        <v>Đ0</v>
      </c>
      <c r="J84" s="44" t="s">
        <v>1191</v>
      </c>
      <c r="K84" s="10" t="str">
        <f t="shared" si="24"/>
        <v>Cái</v>
      </c>
      <c r="L84" s="163">
        <v>3</v>
      </c>
      <c r="M84" s="45" t="e">
        <f>VLOOKUP(D84,'GIA CONG DOAN'!$A$3:$D$4246,MATCH(I84,'GIA CONG DOAN'!$A$4:$D$4,0),0)</f>
        <v>#N/A</v>
      </c>
      <c r="N84" s="48"/>
      <c r="O84" s="46" t="str">
        <f t="shared" si="22"/>
        <v/>
      </c>
      <c r="P84" s="59"/>
      <c r="Q84" s="47" t="s">
        <v>2192</v>
      </c>
      <c r="R84" s="14">
        <f t="shared" si="30"/>
        <v>0</v>
      </c>
      <c r="S84" s="47"/>
      <c r="W84" s="17"/>
      <c r="X84" s="17"/>
      <c r="Y84" s="17"/>
      <c r="Z84" s="15" t="str">
        <f t="shared" si="31"/>
        <v>68</v>
      </c>
      <c r="AA84" s="15" t="str">
        <f t="shared" si="32"/>
        <v>Đ543318</v>
      </c>
    </row>
    <row r="85" spans="1:27" s="15" customFormat="1" ht="18" customHeight="1">
      <c r="A85" s="50">
        <v>43318</v>
      </c>
      <c r="B85" s="51" t="s">
        <v>1193</v>
      </c>
      <c r="C85" s="55" t="s">
        <v>2050</v>
      </c>
      <c r="D85" s="166" t="str">
        <f t="shared" si="25"/>
        <v>68-70900-03</v>
      </c>
      <c r="E85" s="9" t="str">
        <f t="shared" si="26"/>
        <v>03</v>
      </c>
      <c r="F85" s="9" t="str">
        <f t="shared" si="27"/>
        <v>B</v>
      </c>
      <c r="G85" s="9" t="str">
        <f t="shared" si="28"/>
        <v>00</v>
      </c>
      <c r="H85" s="9" t="str">
        <f t="shared" si="29"/>
        <v/>
      </c>
      <c r="I85" s="10" t="str">
        <f t="shared" si="23"/>
        <v>ĐHC</v>
      </c>
      <c r="J85" s="44" t="s">
        <v>1191</v>
      </c>
      <c r="K85" s="10" t="str">
        <f t="shared" si="24"/>
        <v>Cái</v>
      </c>
      <c r="L85" s="163">
        <v>3</v>
      </c>
      <c r="M85" s="45">
        <f>VLOOKUP(D85,'GIA CONG DOAN'!$A$3:$D$4246,MATCH(I85,'GIA CONG DOAN'!$A$4:$D$4,0),0)</f>
        <v>12759.768000000002</v>
      </c>
      <c r="N85" s="48"/>
      <c r="O85" s="46">
        <f t="shared" si="22"/>
        <v>0</v>
      </c>
      <c r="P85" s="59"/>
      <c r="Q85" s="47" t="s">
        <v>2192</v>
      </c>
      <c r="R85" s="14">
        <f t="shared" si="30"/>
        <v>3</v>
      </c>
      <c r="S85" s="47"/>
      <c r="W85" s="17"/>
      <c r="X85" s="17"/>
      <c r="Y85" s="17"/>
      <c r="Z85" s="15" t="str">
        <f t="shared" si="31"/>
        <v>68</v>
      </c>
      <c r="AA85" s="15" t="str">
        <f t="shared" si="32"/>
        <v>Đ543318</v>
      </c>
    </row>
    <row r="86" spans="1:27" s="15" customFormat="1" ht="18" customHeight="1">
      <c r="A86" s="50">
        <v>43318</v>
      </c>
      <c r="B86" s="51" t="s">
        <v>1193</v>
      </c>
      <c r="C86" s="55" t="s">
        <v>2191</v>
      </c>
      <c r="D86" s="166" t="str">
        <f t="shared" si="25"/>
        <v>68-70900-04</v>
      </c>
      <c r="E86" s="9" t="str">
        <f t="shared" si="26"/>
        <v>04</v>
      </c>
      <c r="F86" s="9" t="str">
        <f t="shared" si="27"/>
        <v>B</v>
      </c>
      <c r="G86" s="9" t="str">
        <f t="shared" si="28"/>
        <v>00</v>
      </c>
      <c r="H86" s="9" t="str">
        <f t="shared" si="29"/>
        <v/>
      </c>
      <c r="I86" s="10" t="str">
        <f t="shared" si="23"/>
        <v>ĐHC</v>
      </c>
      <c r="J86" s="44" t="s">
        <v>1191</v>
      </c>
      <c r="K86" s="10" t="str">
        <f t="shared" si="24"/>
        <v>Cái</v>
      </c>
      <c r="L86" s="163">
        <v>1</v>
      </c>
      <c r="M86" s="45">
        <f>VLOOKUP(D86,'GIA CONG DOAN'!$A$3:$D$4246,MATCH(I86,'GIA CONG DOAN'!$A$4:$D$4,0),0)</f>
        <v>10393.588800000001</v>
      </c>
      <c r="N86" s="48"/>
      <c r="O86" s="46">
        <f t="shared" si="22"/>
        <v>0</v>
      </c>
      <c r="P86" s="59"/>
      <c r="Q86" s="47" t="s">
        <v>2192</v>
      </c>
      <c r="R86" s="14">
        <f t="shared" si="30"/>
        <v>1</v>
      </c>
      <c r="S86" s="47"/>
      <c r="W86" s="17"/>
      <c r="X86" s="17"/>
      <c r="Y86" s="17"/>
      <c r="Z86" s="15" t="str">
        <f t="shared" si="31"/>
        <v>68</v>
      </c>
      <c r="AA86" s="15" t="str">
        <f t="shared" si="32"/>
        <v>Đ543318</v>
      </c>
    </row>
    <row r="87" spans="1:27" s="15" customFormat="1" ht="18" customHeight="1">
      <c r="A87" s="50">
        <v>43318</v>
      </c>
      <c r="B87" s="51" t="s">
        <v>1193</v>
      </c>
      <c r="C87" s="55" t="s">
        <v>2265</v>
      </c>
      <c r="D87" s="166" t="str">
        <f t="shared" si="25"/>
        <v>68-72500-01</v>
      </c>
      <c r="E87" s="9" t="str">
        <f t="shared" si="26"/>
        <v>01</v>
      </c>
      <c r="F87" s="9" t="str">
        <f t="shared" si="27"/>
        <v>B</v>
      </c>
      <c r="G87" s="9" t="str">
        <f t="shared" si="28"/>
        <v>00</v>
      </c>
      <c r="H87" s="9" t="str">
        <f t="shared" si="29"/>
        <v/>
      </c>
      <c r="I87" s="10" t="str">
        <f t="shared" si="23"/>
        <v>ĐHC</v>
      </c>
      <c r="J87" s="44" t="s">
        <v>1191</v>
      </c>
      <c r="K87" s="10" t="str">
        <f t="shared" si="24"/>
        <v>Cái</v>
      </c>
      <c r="L87" s="163">
        <v>1</v>
      </c>
      <c r="M87" s="45">
        <f>VLOOKUP(D87,'GIA CONG DOAN'!$A$3:$D$4246,MATCH(I87,'GIA CONG DOAN'!$A$4:$D$4,0),0)</f>
        <v>24101.784</v>
      </c>
      <c r="N87" s="48"/>
      <c r="O87" s="46">
        <f t="shared" si="22"/>
        <v>0</v>
      </c>
      <c r="P87" s="59"/>
      <c r="Q87" s="47" t="s">
        <v>2192</v>
      </c>
      <c r="R87" s="14">
        <f t="shared" si="30"/>
        <v>1</v>
      </c>
      <c r="S87" s="47"/>
      <c r="W87" s="17"/>
      <c r="X87" s="17"/>
      <c r="Y87" s="17"/>
      <c r="Z87" s="15" t="str">
        <f t="shared" si="31"/>
        <v>68</v>
      </c>
      <c r="AA87" s="15" t="str">
        <f t="shared" si="32"/>
        <v>Đ543318</v>
      </c>
    </row>
    <row r="88" spans="1:27" s="15" customFormat="1" ht="18" customHeight="1">
      <c r="A88" s="50">
        <v>43318</v>
      </c>
      <c r="B88" s="51" t="s">
        <v>1193</v>
      </c>
      <c r="C88" s="55" t="s">
        <v>2265</v>
      </c>
      <c r="D88" s="166" t="str">
        <f t="shared" si="25"/>
        <v>68-72500-01</v>
      </c>
      <c r="E88" s="9" t="str">
        <f t="shared" si="26"/>
        <v>01</v>
      </c>
      <c r="F88" s="9" t="str">
        <f t="shared" si="27"/>
        <v>B</v>
      </c>
      <c r="G88" s="9" t="str">
        <f t="shared" si="28"/>
        <v>00</v>
      </c>
      <c r="H88" s="9" t="str">
        <f t="shared" si="29"/>
        <v/>
      </c>
      <c r="I88" s="10" t="str">
        <f t="shared" si="23"/>
        <v>ĐHC</v>
      </c>
      <c r="J88" s="44" t="s">
        <v>1191</v>
      </c>
      <c r="K88" s="10" t="str">
        <f t="shared" si="24"/>
        <v>Cái</v>
      </c>
      <c r="L88" s="163">
        <v>1</v>
      </c>
      <c r="M88" s="45">
        <f>VLOOKUP(D88,'GIA CONG DOAN'!$A$3:$D$4246,MATCH(I88,'GIA CONG DOAN'!$A$4:$D$4,0),0)</f>
        <v>24101.784</v>
      </c>
      <c r="N88" s="48">
        <v>0.05</v>
      </c>
      <c r="O88" s="46">
        <f t="shared" si="22"/>
        <v>1205.0892000000001</v>
      </c>
      <c r="P88" s="59"/>
      <c r="Q88" s="47" t="s">
        <v>2198</v>
      </c>
      <c r="R88" s="14">
        <f t="shared" si="30"/>
        <v>1</v>
      </c>
      <c r="S88" s="47"/>
      <c r="W88" s="17"/>
      <c r="X88" s="17"/>
      <c r="Y88" s="17"/>
      <c r="Z88" s="15" t="str">
        <f t="shared" si="31"/>
        <v>68</v>
      </c>
      <c r="AA88" s="15" t="str">
        <f t="shared" si="32"/>
        <v>Đ543318</v>
      </c>
    </row>
    <row r="89" spans="1:27" s="15" customFormat="1" ht="18" customHeight="1">
      <c r="A89" s="50">
        <v>43318</v>
      </c>
      <c r="B89" s="51" t="s">
        <v>1193</v>
      </c>
      <c r="C89" s="55" t="s">
        <v>2195</v>
      </c>
      <c r="D89" s="166" t="str">
        <f t="shared" si="25"/>
        <v>68-70400-02</v>
      </c>
      <c r="E89" s="9" t="str">
        <f t="shared" si="26"/>
        <v>02</v>
      </c>
      <c r="F89" s="9" t="str">
        <f t="shared" si="27"/>
        <v>B</v>
      </c>
      <c r="G89" s="9" t="str">
        <f t="shared" si="28"/>
        <v>00</v>
      </c>
      <c r="H89" s="9" t="str">
        <f t="shared" si="29"/>
        <v/>
      </c>
      <c r="I89" s="10" t="str">
        <f t="shared" si="23"/>
        <v>ĐHC</v>
      </c>
      <c r="J89" s="44" t="s">
        <v>1191</v>
      </c>
      <c r="K89" s="10" t="str">
        <f t="shared" si="24"/>
        <v>Cái</v>
      </c>
      <c r="L89" s="163">
        <v>4</v>
      </c>
      <c r="M89" s="45">
        <f>VLOOKUP(D89,'GIA CONG DOAN'!$A$3:$D$4246,MATCH(I89,'GIA CONG DOAN'!$A$4:$D$4,0),0)</f>
        <v>22625.366400000003</v>
      </c>
      <c r="N89" s="48"/>
      <c r="O89" s="46">
        <f t="shared" si="22"/>
        <v>0</v>
      </c>
      <c r="P89" s="59"/>
      <c r="Q89" s="47" t="s">
        <v>1592</v>
      </c>
      <c r="R89" s="14">
        <f t="shared" si="30"/>
        <v>4</v>
      </c>
      <c r="S89" s="47"/>
      <c r="W89" s="17"/>
      <c r="X89" s="17"/>
      <c r="Y89" s="17"/>
      <c r="Z89" s="15" t="str">
        <f t="shared" si="31"/>
        <v>68</v>
      </c>
      <c r="AA89" s="15" t="str">
        <f t="shared" si="32"/>
        <v>Đ543318</v>
      </c>
    </row>
    <row r="90" spans="1:27" s="15" customFormat="1" ht="18" customHeight="1">
      <c r="A90" s="50">
        <v>43318</v>
      </c>
      <c r="B90" s="51" t="s">
        <v>1193</v>
      </c>
      <c r="C90" s="55" t="s">
        <v>2195</v>
      </c>
      <c r="D90" s="166" t="str">
        <f t="shared" si="25"/>
        <v>68-70400-02</v>
      </c>
      <c r="E90" s="9" t="str">
        <f t="shared" si="26"/>
        <v>02</v>
      </c>
      <c r="F90" s="9" t="str">
        <f t="shared" si="27"/>
        <v>B</v>
      </c>
      <c r="G90" s="9" t="str">
        <f t="shared" si="28"/>
        <v>00</v>
      </c>
      <c r="H90" s="9" t="str">
        <f t="shared" si="29"/>
        <v/>
      </c>
      <c r="I90" s="10" t="str">
        <f t="shared" si="23"/>
        <v>ĐHC</v>
      </c>
      <c r="J90" s="44" t="s">
        <v>1191</v>
      </c>
      <c r="K90" s="10" t="str">
        <f t="shared" si="24"/>
        <v>Cái</v>
      </c>
      <c r="L90" s="163">
        <v>2</v>
      </c>
      <c r="M90" s="45">
        <f>VLOOKUP(D90,'GIA CONG DOAN'!$A$3:$D$4246,MATCH(I90,'GIA CONG DOAN'!$A$4:$D$4,0),0)</f>
        <v>22625.366400000003</v>
      </c>
      <c r="N90" s="48">
        <v>0.05</v>
      </c>
      <c r="O90" s="46">
        <f t="shared" si="22"/>
        <v>2262.5366400000003</v>
      </c>
      <c r="P90" s="59"/>
      <c r="Q90" s="47" t="s">
        <v>2210</v>
      </c>
      <c r="R90" s="14">
        <f t="shared" si="30"/>
        <v>2</v>
      </c>
      <c r="S90" s="47"/>
      <c r="W90" s="17"/>
      <c r="X90" s="17"/>
      <c r="Y90" s="17"/>
      <c r="Z90" s="15" t="str">
        <f t="shared" si="31"/>
        <v>68</v>
      </c>
      <c r="AA90" s="15" t="str">
        <f t="shared" si="32"/>
        <v>Đ543318</v>
      </c>
    </row>
    <row r="91" spans="1:27" s="15" customFormat="1" ht="18" customHeight="1">
      <c r="A91" s="50">
        <v>43318</v>
      </c>
      <c r="B91" s="51" t="s">
        <v>1193</v>
      </c>
      <c r="C91" s="55" t="s">
        <v>2195</v>
      </c>
      <c r="D91" s="166" t="str">
        <f t="shared" si="25"/>
        <v>68-70400-02</v>
      </c>
      <c r="E91" s="9" t="str">
        <f t="shared" si="26"/>
        <v>02</v>
      </c>
      <c r="F91" s="9" t="str">
        <f t="shared" si="27"/>
        <v>B</v>
      </c>
      <c r="G91" s="9" t="str">
        <f t="shared" si="28"/>
        <v>00</v>
      </c>
      <c r="H91" s="9" t="str">
        <f t="shared" si="29"/>
        <v/>
      </c>
      <c r="I91" s="10" t="str">
        <f t="shared" si="23"/>
        <v>ĐHC</v>
      </c>
      <c r="J91" s="44" t="s">
        <v>1191</v>
      </c>
      <c r="K91" s="10" t="str">
        <f t="shared" si="24"/>
        <v>Cái</v>
      </c>
      <c r="L91" s="163">
        <v>1</v>
      </c>
      <c r="M91" s="45">
        <f>VLOOKUP(D91,'GIA CONG DOAN'!$A$3:$D$4246,MATCH(I91,'GIA CONG DOAN'!$A$4:$D$4,0),0)</f>
        <v>22625.366400000003</v>
      </c>
      <c r="N91" s="48">
        <v>0.05</v>
      </c>
      <c r="O91" s="46">
        <f t="shared" si="22"/>
        <v>1131.2683200000001</v>
      </c>
      <c r="P91" s="59"/>
      <c r="Q91" s="47" t="s">
        <v>2199</v>
      </c>
      <c r="R91" s="14">
        <f t="shared" si="30"/>
        <v>1</v>
      </c>
      <c r="S91" s="47"/>
      <c r="W91" s="17"/>
      <c r="X91" s="17"/>
      <c r="Y91" s="17"/>
      <c r="Z91" s="15" t="str">
        <f t="shared" si="31"/>
        <v>68</v>
      </c>
      <c r="AA91" s="15" t="str">
        <f t="shared" si="32"/>
        <v>Đ543318</v>
      </c>
    </row>
    <row r="92" spans="1:27" s="15" customFormat="1" ht="18" customHeight="1">
      <c r="A92" s="50">
        <v>43318</v>
      </c>
      <c r="B92" s="51" t="s">
        <v>1193</v>
      </c>
      <c r="C92" s="55" t="s">
        <v>2195</v>
      </c>
      <c r="D92" s="166" t="str">
        <f t="shared" si="25"/>
        <v>68-70400-02</v>
      </c>
      <c r="E92" s="9" t="str">
        <f t="shared" si="26"/>
        <v>02</v>
      </c>
      <c r="F92" s="9" t="str">
        <f t="shared" si="27"/>
        <v>B</v>
      </c>
      <c r="G92" s="9" t="str">
        <f t="shared" si="28"/>
        <v>00</v>
      </c>
      <c r="H92" s="9" t="str">
        <f t="shared" si="29"/>
        <v/>
      </c>
      <c r="I92" s="10" t="str">
        <f t="shared" si="23"/>
        <v>ĐHC</v>
      </c>
      <c r="J92" s="44" t="s">
        <v>1191</v>
      </c>
      <c r="K92" s="10" t="str">
        <f t="shared" si="24"/>
        <v>Cái</v>
      </c>
      <c r="L92" s="163">
        <v>1</v>
      </c>
      <c r="M92" s="45">
        <f>VLOOKUP(D92,'GIA CONG DOAN'!$A$3:$D$4246,MATCH(I92,'GIA CONG DOAN'!$A$4:$D$4,0),0)</f>
        <v>22625.366400000003</v>
      </c>
      <c r="N92" s="48"/>
      <c r="O92" s="46">
        <f t="shared" si="22"/>
        <v>0</v>
      </c>
      <c r="P92" s="59"/>
      <c r="Q92" s="47" t="s">
        <v>2236</v>
      </c>
      <c r="R92" s="14">
        <f t="shared" si="30"/>
        <v>1</v>
      </c>
      <c r="S92" s="47"/>
      <c r="W92" s="17"/>
      <c r="X92" s="17"/>
      <c r="Y92" s="17"/>
      <c r="Z92" s="15" t="str">
        <f t="shared" si="31"/>
        <v>68</v>
      </c>
      <c r="AA92" s="15" t="str">
        <f t="shared" si="32"/>
        <v>Đ543318</v>
      </c>
    </row>
    <row r="93" spans="1:27" s="15" customFormat="1" ht="18" customHeight="1">
      <c r="A93" s="50">
        <v>43318</v>
      </c>
      <c r="B93" s="51" t="s">
        <v>1193</v>
      </c>
      <c r="C93" s="55" t="s">
        <v>2195</v>
      </c>
      <c r="D93" s="166" t="str">
        <f t="shared" si="25"/>
        <v>68-70400-02</v>
      </c>
      <c r="E93" s="9" t="str">
        <f t="shared" si="26"/>
        <v>02</v>
      </c>
      <c r="F93" s="9" t="str">
        <f t="shared" si="27"/>
        <v>B</v>
      </c>
      <c r="G93" s="9" t="str">
        <f t="shared" si="28"/>
        <v>00</v>
      </c>
      <c r="H93" s="9" t="str">
        <f t="shared" si="29"/>
        <v/>
      </c>
      <c r="I93" s="10" t="str">
        <f t="shared" si="23"/>
        <v>ĐHC</v>
      </c>
      <c r="J93" s="44" t="s">
        <v>1191</v>
      </c>
      <c r="K93" s="10" t="str">
        <f t="shared" si="24"/>
        <v>Cái</v>
      </c>
      <c r="L93" s="163">
        <v>1</v>
      </c>
      <c r="M93" s="45">
        <f>VLOOKUP(D93,'GIA CONG DOAN'!$A$3:$D$4246,MATCH(I93,'GIA CONG DOAN'!$A$4:$D$4,0),0)</f>
        <v>22625.366400000003</v>
      </c>
      <c r="N93" s="48">
        <v>0.05</v>
      </c>
      <c r="O93" s="46">
        <f t="shared" si="22"/>
        <v>1131.2683200000001</v>
      </c>
      <c r="P93" s="59"/>
      <c r="Q93" s="47" t="s">
        <v>2231</v>
      </c>
      <c r="R93" s="14">
        <f t="shared" si="30"/>
        <v>1</v>
      </c>
      <c r="S93" s="47"/>
      <c r="W93" s="17"/>
      <c r="X93" s="17"/>
      <c r="Y93" s="17"/>
      <c r="Z93" s="15" t="str">
        <f t="shared" si="31"/>
        <v>68</v>
      </c>
      <c r="AA93" s="15" t="str">
        <f t="shared" si="32"/>
        <v>Đ543318</v>
      </c>
    </row>
    <row r="94" spans="1:27" s="15" customFormat="1" ht="18" customHeight="1">
      <c r="A94" s="50">
        <v>43318</v>
      </c>
      <c r="B94" s="51" t="s">
        <v>1193</v>
      </c>
      <c r="C94" s="56" t="s">
        <v>2193</v>
      </c>
      <c r="D94" s="166" t="str">
        <f t="shared" si="25"/>
        <v>68-70800-02</v>
      </c>
      <c r="E94" s="9" t="str">
        <f t="shared" si="26"/>
        <v>02</v>
      </c>
      <c r="F94" s="9" t="str">
        <f t="shared" si="27"/>
        <v>B</v>
      </c>
      <c r="G94" s="9" t="str">
        <f t="shared" si="28"/>
        <v>00</v>
      </c>
      <c r="H94" s="9" t="str">
        <f t="shared" si="29"/>
        <v/>
      </c>
      <c r="I94" s="10" t="str">
        <f t="shared" si="23"/>
        <v>ĐHC</v>
      </c>
      <c r="J94" s="44" t="s">
        <v>1191</v>
      </c>
      <c r="K94" s="10" t="str">
        <f t="shared" si="24"/>
        <v>Cái</v>
      </c>
      <c r="L94" s="163">
        <v>7</v>
      </c>
      <c r="M94" s="45">
        <f>VLOOKUP(D94,'GIA CONG DOAN'!$A$3:$D$4246,MATCH(I94,'GIA CONG DOAN'!$A$4:$D$4,0),0)</f>
        <v>12759.768000000002</v>
      </c>
      <c r="N94" s="48"/>
      <c r="O94" s="46">
        <f t="shared" si="22"/>
        <v>0</v>
      </c>
      <c r="P94" s="59"/>
      <c r="Q94" s="47" t="s">
        <v>2192</v>
      </c>
      <c r="R94" s="14">
        <f t="shared" si="30"/>
        <v>7</v>
      </c>
      <c r="S94" s="47"/>
      <c r="W94" s="17"/>
      <c r="X94" s="17"/>
      <c r="Y94" s="17"/>
      <c r="Z94" s="15" t="str">
        <f t="shared" si="31"/>
        <v>68</v>
      </c>
      <c r="AA94" s="15" t="str">
        <f t="shared" si="32"/>
        <v>Đ543318</v>
      </c>
    </row>
    <row r="95" spans="1:27" s="15" customFormat="1" ht="18" customHeight="1">
      <c r="A95" s="50">
        <v>43318</v>
      </c>
      <c r="B95" s="51" t="s">
        <v>1202</v>
      </c>
      <c r="C95" s="56" t="s">
        <v>2190</v>
      </c>
      <c r="D95" s="166" t="str">
        <f t="shared" si="25"/>
        <v>68-70900-02</v>
      </c>
      <c r="E95" s="9" t="str">
        <f t="shared" si="26"/>
        <v>02</v>
      </c>
      <c r="F95" s="9" t="str">
        <f t="shared" si="27"/>
        <v>B</v>
      </c>
      <c r="G95" s="9" t="str">
        <f t="shared" si="28"/>
        <v>00</v>
      </c>
      <c r="H95" s="9" t="str">
        <f t="shared" si="29"/>
        <v/>
      </c>
      <c r="I95" s="10" t="str">
        <f t="shared" si="23"/>
        <v>ĐHC</v>
      </c>
      <c r="J95" s="44" t="s">
        <v>1191</v>
      </c>
      <c r="K95" s="10" t="str">
        <f t="shared" si="24"/>
        <v>Cái</v>
      </c>
      <c r="L95" s="163">
        <v>2</v>
      </c>
      <c r="M95" s="45">
        <f>VLOOKUP(D95,'GIA CONG DOAN'!$A$3:$D$4246,MATCH(I95,'GIA CONG DOAN'!$A$4:$D$4,0),0)</f>
        <v>18025.005600000004</v>
      </c>
      <c r="N95" s="48">
        <v>0.05</v>
      </c>
      <c r="O95" s="46">
        <f t="shared" si="22"/>
        <v>1802.5005600000004</v>
      </c>
      <c r="P95" s="59"/>
      <c r="Q95" s="47" t="s">
        <v>2230</v>
      </c>
      <c r="R95" s="14">
        <f t="shared" si="30"/>
        <v>2</v>
      </c>
      <c r="S95" s="47"/>
      <c r="W95" s="17"/>
      <c r="X95" s="17"/>
      <c r="Y95" s="17"/>
      <c r="Z95" s="15" t="str">
        <f t="shared" si="31"/>
        <v>68</v>
      </c>
      <c r="AA95" s="15" t="str">
        <f t="shared" si="32"/>
        <v>Đ143318</v>
      </c>
    </row>
    <row r="96" spans="1:27" s="15" customFormat="1" ht="18" customHeight="1">
      <c r="A96" s="50">
        <v>43318</v>
      </c>
      <c r="B96" s="51" t="s">
        <v>1202</v>
      </c>
      <c r="C96" s="55" t="s">
        <v>2050</v>
      </c>
      <c r="D96" s="166" t="str">
        <f t="shared" si="25"/>
        <v>68-70900-03</v>
      </c>
      <c r="E96" s="9" t="str">
        <f t="shared" si="26"/>
        <v>03</v>
      </c>
      <c r="F96" s="9" t="str">
        <f t="shared" si="27"/>
        <v>B</v>
      </c>
      <c r="G96" s="9" t="str">
        <f t="shared" si="28"/>
        <v>00</v>
      </c>
      <c r="H96" s="9" t="str">
        <f t="shared" si="29"/>
        <v/>
      </c>
      <c r="I96" s="10" t="str">
        <f t="shared" si="23"/>
        <v>ĐHC</v>
      </c>
      <c r="J96" s="44" t="s">
        <v>1191</v>
      </c>
      <c r="K96" s="10" t="str">
        <f t="shared" si="24"/>
        <v>Cái</v>
      </c>
      <c r="L96" s="163">
        <v>5</v>
      </c>
      <c r="M96" s="45">
        <f>VLOOKUP(D96,'GIA CONG DOAN'!$A$3:$D$4246,MATCH(I96,'GIA CONG DOAN'!$A$4:$D$4,0),0)</f>
        <v>12759.768000000002</v>
      </c>
      <c r="N96" s="48">
        <v>0.05</v>
      </c>
      <c r="O96" s="46">
        <f t="shared" si="22"/>
        <v>3189.9420000000009</v>
      </c>
      <c r="P96" s="59"/>
      <c r="Q96" s="47" t="s">
        <v>2230</v>
      </c>
      <c r="R96" s="14">
        <f t="shared" si="30"/>
        <v>5</v>
      </c>
      <c r="S96" s="47"/>
      <c r="W96" s="17"/>
      <c r="X96" s="17"/>
      <c r="Y96" s="17"/>
      <c r="Z96" s="15" t="str">
        <f t="shared" si="31"/>
        <v>68</v>
      </c>
      <c r="AA96" s="15" t="str">
        <f t="shared" si="32"/>
        <v>Đ143318</v>
      </c>
    </row>
    <row r="97" spans="1:27" s="15" customFormat="1" ht="18" customHeight="1">
      <c r="A97" s="50">
        <v>43318</v>
      </c>
      <c r="B97" s="51" t="s">
        <v>1202</v>
      </c>
      <c r="C97" s="55" t="s">
        <v>2191</v>
      </c>
      <c r="D97" s="166" t="str">
        <f t="shared" si="25"/>
        <v>68-70900-04</v>
      </c>
      <c r="E97" s="9" t="str">
        <f t="shared" si="26"/>
        <v>04</v>
      </c>
      <c r="F97" s="9" t="str">
        <f t="shared" si="27"/>
        <v>B</v>
      </c>
      <c r="G97" s="9" t="str">
        <f t="shared" si="28"/>
        <v>00</v>
      </c>
      <c r="H97" s="9" t="str">
        <f t="shared" si="29"/>
        <v/>
      </c>
      <c r="I97" s="10" t="str">
        <f t="shared" si="23"/>
        <v>ĐHC</v>
      </c>
      <c r="J97" s="44" t="s">
        <v>1191</v>
      </c>
      <c r="K97" s="10" t="str">
        <f t="shared" si="24"/>
        <v>Cái</v>
      </c>
      <c r="L97" s="163">
        <v>2</v>
      </c>
      <c r="M97" s="45">
        <f>VLOOKUP(D97,'GIA CONG DOAN'!$A$3:$D$4246,MATCH(I97,'GIA CONG DOAN'!$A$4:$D$4,0),0)</f>
        <v>10393.588800000001</v>
      </c>
      <c r="N97" s="48">
        <v>0.05</v>
      </c>
      <c r="O97" s="46">
        <f t="shared" si="22"/>
        <v>1039.3588800000002</v>
      </c>
      <c r="P97" s="59"/>
      <c r="Q97" s="47" t="s">
        <v>2230</v>
      </c>
      <c r="R97" s="14">
        <f t="shared" si="30"/>
        <v>2</v>
      </c>
      <c r="S97" s="47"/>
      <c r="W97" s="17"/>
      <c r="X97" s="17"/>
      <c r="Y97" s="17"/>
      <c r="Z97" s="15" t="str">
        <f t="shared" si="31"/>
        <v>68</v>
      </c>
      <c r="AA97" s="15" t="str">
        <f t="shared" si="32"/>
        <v>Đ143318</v>
      </c>
    </row>
    <row r="98" spans="1:27" s="15" customFormat="1" ht="18" customHeight="1">
      <c r="A98" s="50">
        <v>43318</v>
      </c>
      <c r="B98" s="51" t="s">
        <v>1202</v>
      </c>
      <c r="C98" s="56" t="s">
        <v>2193</v>
      </c>
      <c r="D98" s="166" t="str">
        <f t="shared" si="25"/>
        <v>68-70800-02</v>
      </c>
      <c r="E98" s="9" t="str">
        <f t="shared" si="26"/>
        <v>02</v>
      </c>
      <c r="F98" s="9" t="str">
        <f t="shared" si="27"/>
        <v>B</v>
      </c>
      <c r="G98" s="9" t="str">
        <f t="shared" si="28"/>
        <v>00</v>
      </c>
      <c r="H98" s="9" t="str">
        <f t="shared" si="29"/>
        <v/>
      </c>
      <c r="I98" s="10" t="str">
        <f t="shared" si="23"/>
        <v>ĐHC</v>
      </c>
      <c r="J98" s="44" t="s">
        <v>1191</v>
      </c>
      <c r="K98" s="10" t="str">
        <f t="shared" si="24"/>
        <v>Cái</v>
      </c>
      <c r="L98" s="163">
        <v>5</v>
      </c>
      <c r="M98" s="45">
        <f>VLOOKUP(D98,'GIA CONG DOAN'!$A$3:$D$4246,MATCH(I98,'GIA CONG DOAN'!$A$4:$D$4,0),0)</f>
        <v>12759.768000000002</v>
      </c>
      <c r="N98" s="48">
        <v>0.05</v>
      </c>
      <c r="O98" s="46">
        <f t="shared" si="22"/>
        <v>3189.9420000000009</v>
      </c>
      <c r="P98" s="59"/>
      <c r="Q98" s="47" t="s">
        <v>2230</v>
      </c>
      <c r="R98" s="14">
        <f t="shared" si="30"/>
        <v>5</v>
      </c>
      <c r="S98" s="47"/>
      <c r="W98" s="17"/>
      <c r="X98" s="17"/>
      <c r="Y98" s="17"/>
      <c r="Z98" s="15" t="str">
        <f t="shared" si="31"/>
        <v>68</v>
      </c>
      <c r="AA98" s="15" t="str">
        <f t="shared" si="32"/>
        <v>Đ143318</v>
      </c>
    </row>
    <row r="99" spans="1:27" s="15" customFormat="1" ht="18" customHeight="1">
      <c r="A99" s="50">
        <v>43318</v>
      </c>
      <c r="B99" s="51" t="s">
        <v>1202</v>
      </c>
      <c r="C99" s="55" t="s">
        <v>2194</v>
      </c>
      <c r="D99" s="166" t="str">
        <f t="shared" si="25"/>
        <v>68-70800-03</v>
      </c>
      <c r="E99" s="9" t="str">
        <f t="shared" si="26"/>
        <v>03</v>
      </c>
      <c r="F99" s="9" t="str">
        <f t="shared" si="27"/>
        <v>B</v>
      </c>
      <c r="G99" s="9" t="str">
        <f t="shared" si="28"/>
        <v>00</v>
      </c>
      <c r="H99" s="9" t="str">
        <f t="shared" si="29"/>
        <v/>
      </c>
      <c r="I99" s="10" t="str">
        <f t="shared" si="23"/>
        <v>ĐHC</v>
      </c>
      <c r="J99" s="44" t="s">
        <v>1191</v>
      </c>
      <c r="K99" s="10" t="str">
        <f t="shared" si="24"/>
        <v>Cái</v>
      </c>
      <c r="L99" s="163">
        <v>3</v>
      </c>
      <c r="M99" s="45">
        <f>VLOOKUP(D99,'GIA CONG DOAN'!$A$3:$D$4246,MATCH(I99,'GIA CONG DOAN'!$A$4:$D$4,0),0)</f>
        <v>10691.8056</v>
      </c>
      <c r="N99" s="48">
        <v>0.05</v>
      </c>
      <c r="O99" s="46">
        <f t="shared" si="22"/>
        <v>1603.7708400000001</v>
      </c>
      <c r="P99" s="59"/>
      <c r="Q99" s="47" t="s">
        <v>2198</v>
      </c>
      <c r="R99" s="14">
        <f t="shared" si="30"/>
        <v>3</v>
      </c>
      <c r="S99" s="47"/>
      <c r="W99" s="17"/>
      <c r="X99" s="17"/>
      <c r="Y99" s="17"/>
      <c r="Z99" s="15" t="str">
        <f t="shared" si="31"/>
        <v>68</v>
      </c>
      <c r="AA99" s="15" t="str">
        <f t="shared" si="32"/>
        <v>Đ143318</v>
      </c>
    </row>
    <row r="100" spans="1:27" s="15" customFormat="1" ht="18" customHeight="1">
      <c r="A100" s="50">
        <v>43318</v>
      </c>
      <c r="B100" s="51" t="s">
        <v>1202</v>
      </c>
      <c r="C100" s="56" t="s">
        <v>2220</v>
      </c>
      <c r="D100" s="166" t="str">
        <f t="shared" si="25"/>
        <v>68-70800-B2</v>
      </c>
      <c r="E100" s="9" t="str">
        <f t="shared" si="26"/>
        <v>B2</v>
      </c>
      <c r="F100" s="9" t="str">
        <f t="shared" si="27"/>
        <v>B</v>
      </c>
      <c r="G100" s="9" t="str">
        <f t="shared" si="28"/>
        <v>00</v>
      </c>
      <c r="H100" s="9" t="str">
        <f t="shared" si="29"/>
        <v/>
      </c>
      <c r="I100" s="10" t="str">
        <f t="shared" si="23"/>
        <v>ĐHC</v>
      </c>
      <c r="J100" s="44" t="s">
        <v>1191</v>
      </c>
      <c r="K100" s="10" t="str">
        <f t="shared" si="24"/>
        <v>Bộ</v>
      </c>
      <c r="L100" s="163">
        <v>3</v>
      </c>
      <c r="M100" s="45">
        <f>VLOOKUP(D100,'GIA CONG DOAN'!$A$3:$D$4246,MATCH(I100,'GIA CONG DOAN'!$A$4:$D$4,0),0)</f>
        <v>23451.5736</v>
      </c>
      <c r="N100" s="48"/>
      <c r="O100" s="46">
        <f t="shared" ref="O100:O135" si="33">IFERROR(L100*M100*N100,"")</f>
        <v>0</v>
      </c>
      <c r="P100" s="59"/>
      <c r="Q100" s="47" t="s">
        <v>1592</v>
      </c>
      <c r="R100" s="14">
        <f t="shared" si="30"/>
        <v>6</v>
      </c>
      <c r="S100" s="47"/>
      <c r="W100" s="17"/>
      <c r="X100" s="17"/>
      <c r="Y100" s="17"/>
      <c r="Z100" s="15" t="str">
        <f t="shared" si="31"/>
        <v>68</v>
      </c>
      <c r="AA100" s="15" t="str">
        <f t="shared" si="32"/>
        <v>Đ143318</v>
      </c>
    </row>
    <row r="101" spans="1:27" s="15" customFormat="1" ht="18" customHeight="1">
      <c r="A101" s="50">
        <v>43318</v>
      </c>
      <c r="B101" s="51" t="s">
        <v>1202</v>
      </c>
      <c r="C101" s="55" t="s">
        <v>2050</v>
      </c>
      <c r="D101" s="166" t="str">
        <f t="shared" si="25"/>
        <v>68-70900-03</v>
      </c>
      <c r="E101" s="9" t="str">
        <f t="shared" si="26"/>
        <v>03</v>
      </c>
      <c r="F101" s="9" t="str">
        <f t="shared" si="27"/>
        <v>B</v>
      </c>
      <c r="G101" s="9" t="str">
        <f t="shared" si="28"/>
        <v>00</v>
      </c>
      <c r="H101" s="9" t="str">
        <f t="shared" si="29"/>
        <v/>
      </c>
      <c r="I101" s="10" t="str">
        <f t="shared" si="23"/>
        <v>ĐHC</v>
      </c>
      <c r="J101" s="44" t="s">
        <v>1191</v>
      </c>
      <c r="K101" s="10" t="str">
        <f t="shared" si="24"/>
        <v>Cái</v>
      </c>
      <c r="L101" s="163">
        <v>1</v>
      </c>
      <c r="M101" s="45">
        <f>VLOOKUP(D101,'GIA CONG DOAN'!$A$3:$D$4246,MATCH(I101,'GIA CONG DOAN'!$A$4:$D$4,0),0)</f>
        <v>12759.768000000002</v>
      </c>
      <c r="N101" s="48"/>
      <c r="O101" s="46">
        <f t="shared" si="33"/>
        <v>0</v>
      </c>
      <c r="P101" s="59"/>
      <c r="Q101" s="47" t="s">
        <v>1592</v>
      </c>
      <c r="R101" s="14">
        <f t="shared" si="30"/>
        <v>1</v>
      </c>
      <c r="S101" s="47"/>
      <c r="W101" s="17"/>
      <c r="X101" s="17"/>
      <c r="Y101" s="17"/>
      <c r="Z101" s="15" t="str">
        <f t="shared" si="31"/>
        <v>68</v>
      </c>
      <c r="AA101" s="15" t="str">
        <f t="shared" si="32"/>
        <v>Đ143318</v>
      </c>
    </row>
    <row r="102" spans="1:27" s="15" customFormat="1" ht="18" customHeight="1">
      <c r="A102" s="50">
        <v>43318</v>
      </c>
      <c r="B102" s="51" t="s">
        <v>1202</v>
      </c>
      <c r="C102" s="55" t="s">
        <v>2212</v>
      </c>
      <c r="D102" s="166" t="str">
        <f t="shared" si="25"/>
        <v>68-61300-02</v>
      </c>
      <c r="E102" s="9" t="str">
        <f t="shared" si="26"/>
        <v>02</v>
      </c>
      <c r="F102" s="9" t="str">
        <f t="shared" si="27"/>
        <v>B</v>
      </c>
      <c r="G102" s="9" t="str">
        <f t="shared" si="28"/>
        <v>00</v>
      </c>
      <c r="H102" s="9" t="str">
        <f t="shared" si="29"/>
        <v/>
      </c>
      <c r="I102" s="10" t="str">
        <f t="shared" si="23"/>
        <v>ĐHC</v>
      </c>
      <c r="J102" s="44" t="s">
        <v>1191</v>
      </c>
      <c r="K102" s="10" t="str">
        <f t="shared" si="24"/>
        <v>Cái</v>
      </c>
      <c r="L102" s="163">
        <v>1</v>
      </c>
      <c r="M102" s="45">
        <f>VLOOKUP(D102,'GIA CONG DOAN'!$A$3:$D$4246,MATCH(I102,'GIA CONG DOAN'!$A$4:$D$4,0),0)</f>
        <v>13581.0864</v>
      </c>
      <c r="N102" s="48"/>
      <c r="O102" s="46">
        <f t="shared" si="33"/>
        <v>0</v>
      </c>
      <c r="P102" s="59"/>
      <c r="Q102" s="47" t="s">
        <v>2232</v>
      </c>
      <c r="R102" s="14">
        <f t="shared" si="30"/>
        <v>1</v>
      </c>
      <c r="S102" s="47"/>
      <c r="W102" s="17"/>
      <c r="X102" s="17"/>
      <c r="Y102" s="17"/>
      <c r="Z102" s="15" t="str">
        <f t="shared" si="31"/>
        <v>68</v>
      </c>
      <c r="AA102" s="15" t="str">
        <f t="shared" si="32"/>
        <v>Đ143318</v>
      </c>
    </row>
    <row r="103" spans="1:27" s="15" customFormat="1" ht="18" customHeight="1">
      <c r="A103" s="50">
        <v>43318</v>
      </c>
      <c r="B103" s="51" t="s">
        <v>1202</v>
      </c>
      <c r="C103" s="55" t="s">
        <v>2214</v>
      </c>
      <c r="D103" s="166" t="str">
        <f t="shared" si="25"/>
        <v>68-61300-03</v>
      </c>
      <c r="E103" s="9" t="str">
        <f t="shared" si="26"/>
        <v>03</v>
      </c>
      <c r="F103" s="9" t="str">
        <f t="shared" si="27"/>
        <v>B</v>
      </c>
      <c r="G103" s="9" t="str">
        <f t="shared" si="28"/>
        <v>00</v>
      </c>
      <c r="H103" s="9" t="str">
        <f t="shared" si="29"/>
        <v/>
      </c>
      <c r="I103" s="10" t="str">
        <f t="shared" si="23"/>
        <v>ĐHC</v>
      </c>
      <c r="J103" s="44" t="s">
        <v>1191</v>
      </c>
      <c r="K103" s="10" t="str">
        <f t="shared" si="24"/>
        <v>Cái</v>
      </c>
      <c r="L103" s="163">
        <v>1</v>
      </c>
      <c r="M103" s="45">
        <f>VLOOKUP(D103,'GIA CONG DOAN'!$A$3:$D$4246,MATCH(I103,'GIA CONG DOAN'!$A$4:$D$4,0),0)</f>
        <v>8912.2824000000019</v>
      </c>
      <c r="N103" s="48">
        <v>0.05</v>
      </c>
      <c r="O103" s="46">
        <f t="shared" si="33"/>
        <v>445.61412000000013</v>
      </c>
      <c r="P103" s="59"/>
      <c r="Q103" s="47" t="s">
        <v>2198</v>
      </c>
      <c r="R103" s="14">
        <f t="shared" si="30"/>
        <v>1</v>
      </c>
      <c r="S103" s="47"/>
      <c r="W103" s="17"/>
      <c r="X103" s="17"/>
      <c r="Y103" s="17"/>
      <c r="Z103" s="15" t="str">
        <f t="shared" si="31"/>
        <v>68</v>
      </c>
      <c r="AA103" s="15" t="str">
        <f t="shared" si="32"/>
        <v>Đ143318</v>
      </c>
    </row>
    <row r="104" spans="1:27" s="15" customFormat="1" ht="18" customHeight="1">
      <c r="A104" s="50">
        <v>43318</v>
      </c>
      <c r="B104" s="51" t="s">
        <v>1203</v>
      </c>
      <c r="C104" s="55" t="s">
        <v>2197</v>
      </c>
      <c r="D104" s="166" t="str">
        <f t="shared" si="25"/>
        <v>68-20701-01</v>
      </c>
      <c r="E104" s="9" t="str">
        <f t="shared" si="26"/>
        <v>01</v>
      </c>
      <c r="F104" s="9" t="str">
        <f t="shared" si="27"/>
        <v>05</v>
      </c>
      <c r="G104" s="9" t="str">
        <f t="shared" si="28"/>
        <v>01</v>
      </c>
      <c r="H104" s="9" t="str">
        <f t="shared" si="29"/>
        <v/>
      </c>
      <c r="I104" s="10" t="str">
        <f t="shared" si="23"/>
        <v>ĐM2</v>
      </c>
      <c r="J104" s="44" t="s">
        <v>1191</v>
      </c>
      <c r="K104" s="10" t="str">
        <f t="shared" si="24"/>
        <v>Cái</v>
      </c>
      <c r="L104" s="163">
        <v>1</v>
      </c>
      <c r="M104" s="45" t="e">
        <f>VLOOKUP(D104,'GIA CONG DOAN'!$A$3:$D$4246,MATCH(I104,'GIA CONG DOAN'!$A$4:$D$4,0),0)</f>
        <v>#N/A</v>
      </c>
      <c r="N104" s="48"/>
      <c r="O104" s="46" t="str">
        <f t="shared" si="33"/>
        <v/>
      </c>
      <c r="P104" s="59"/>
      <c r="Q104" s="47" t="s">
        <v>2266</v>
      </c>
      <c r="R104" s="14">
        <f t="shared" si="30"/>
        <v>1</v>
      </c>
      <c r="S104" s="47"/>
      <c r="W104" s="17"/>
      <c r="X104" s="17"/>
      <c r="Y104" s="17"/>
      <c r="Z104" s="15" t="str">
        <f t="shared" si="31"/>
        <v>68</v>
      </c>
      <c r="AA104" s="15" t="str">
        <f t="shared" si="32"/>
        <v>Đ243318</v>
      </c>
    </row>
    <row r="105" spans="1:27" s="15" customFormat="1" ht="18" customHeight="1">
      <c r="A105" s="50">
        <v>43318</v>
      </c>
      <c r="B105" s="51" t="s">
        <v>1204</v>
      </c>
      <c r="C105" s="56" t="s">
        <v>2193</v>
      </c>
      <c r="D105" s="166" t="str">
        <f t="shared" si="25"/>
        <v>68-70800-02</v>
      </c>
      <c r="E105" s="9" t="str">
        <f t="shared" si="26"/>
        <v>02</v>
      </c>
      <c r="F105" s="9" t="str">
        <f t="shared" si="27"/>
        <v>B</v>
      </c>
      <c r="G105" s="9" t="str">
        <f t="shared" si="28"/>
        <v>00</v>
      </c>
      <c r="H105" s="9" t="str">
        <f t="shared" si="29"/>
        <v/>
      </c>
      <c r="I105" s="10" t="str">
        <f t="shared" si="23"/>
        <v>ĐHC</v>
      </c>
      <c r="J105" s="44" t="s">
        <v>1191</v>
      </c>
      <c r="K105" s="10" t="str">
        <f t="shared" si="24"/>
        <v>Cái</v>
      </c>
      <c r="L105" s="163">
        <v>1</v>
      </c>
      <c r="M105" s="45">
        <f>VLOOKUP(D105,'GIA CONG DOAN'!$A$3:$D$4246,MATCH(I105,'GIA CONG DOAN'!$A$4:$D$4,0),0)</f>
        <v>12759.768000000002</v>
      </c>
      <c r="N105" s="48"/>
      <c r="O105" s="46">
        <f t="shared" si="33"/>
        <v>0</v>
      </c>
      <c r="P105" s="59"/>
      <c r="Q105" s="47" t="s">
        <v>2192</v>
      </c>
      <c r="R105" s="14">
        <f t="shared" si="30"/>
        <v>1</v>
      </c>
      <c r="S105" s="47"/>
      <c r="W105" s="17"/>
      <c r="X105" s="17"/>
      <c r="Y105" s="17"/>
      <c r="Z105" s="15" t="str">
        <f t="shared" si="31"/>
        <v>68</v>
      </c>
      <c r="AA105" s="15" t="str">
        <f t="shared" si="32"/>
        <v>Đ343318</v>
      </c>
    </row>
    <row r="106" spans="1:27" s="15" customFormat="1" ht="18" customHeight="1">
      <c r="A106" s="50">
        <v>43318</v>
      </c>
      <c r="B106" s="51" t="s">
        <v>1204</v>
      </c>
      <c r="C106" s="55" t="s">
        <v>2194</v>
      </c>
      <c r="D106" s="166" t="str">
        <f t="shared" si="25"/>
        <v>68-70800-03</v>
      </c>
      <c r="E106" s="9" t="str">
        <f t="shared" si="26"/>
        <v>03</v>
      </c>
      <c r="F106" s="9" t="str">
        <f t="shared" si="27"/>
        <v>B</v>
      </c>
      <c r="G106" s="9" t="str">
        <f t="shared" si="28"/>
        <v>00</v>
      </c>
      <c r="H106" s="9" t="str">
        <f t="shared" si="29"/>
        <v/>
      </c>
      <c r="I106" s="10" t="str">
        <f t="shared" si="23"/>
        <v>ĐHC</v>
      </c>
      <c r="J106" s="44" t="s">
        <v>1191</v>
      </c>
      <c r="K106" s="10" t="str">
        <f t="shared" si="24"/>
        <v>Cái</v>
      </c>
      <c r="L106" s="163">
        <v>4</v>
      </c>
      <c r="M106" s="45">
        <f>VLOOKUP(D106,'GIA CONG DOAN'!$A$3:$D$4246,MATCH(I106,'GIA CONG DOAN'!$A$4:$D$4,0),0)</f>
        <v>10691.8056</v>
      </c>
      <c r="N106" s="48"/>
      <c r="O106" s="46">
        <f t="shared" si="33"/>
        <v>0</v>
      </c>
      <c r="P106" s="59"/>
      <c r="Q106" s="47" t="s">
        <v>2192</v>
      </c>
      <c r="R106" s="14">
        <f t="shared" si="30"/>
        <v>4</v>
      </c>
      <c r="S106" s="47"/>
      <c r="W106" s="17"/>
      <c r="X106" s="17"/>
      <c r="Y106" s="17"/>
      <c r="Z106" s="15" t="str">
        <f t="shared" si="31"/>
        <v>68</v>
      </c>
      <c r="AA106" s="15" t="str">
        <f t="shared" si="32"/>
        <v>Đ343318</v>
      </c>
    </row>
    <row r="107" spans="1:27" s="15" customFormat="1" ht="18" customHeight="1">
      <c r="A107" s="50">
        <v>43318</v>
      </c>
      <c r="B107" s="51" t="s">
        <v>1204</v>
      </c>
      <c r="C107" s="55" t="s">
        <v>2222</v>
      </c>
      <c r="D107" s="166" t="str">
        <f t="shared" si="25"/>
        <v>68-71400-S1</v>
      </c>
      <c r="E107" s="9" t="str">
        <f t="shared" si="26"/>
        <v>S1</v>
      </c>
      <c r="F107" s="9" t="str">
        <f t="shared" si="27"/>
        <v>B</v>
      </c>
      <c r="G107" s="9" t="str">
        <f t="shared" si="28"/>
        <v>00</v>
      </c>
      <c r="H107" s="9" t="str">
        <f t="shared" si="29"/>
        <v/>
      </c>
      <c r="I107" s="10" t="str">
        <f t="shared" si="23"/>
        <v>ĐHC</v>
      </c>
      <c r="J107" s="44" t="s">
        <v>1191</v>
      </c>
      <c r="K107" s="10" t="str">
        <f t="shared" si="24"/>
        <v>Cái</v>
      </c>
      <c r="L107" s="163">
        <v>1</v>
      </c>
      <c r="M107" s="45">
        <f>VLOOKUP(D107,'GIA CONG DOAN'!$A$3:$D$4246,MATCH(I107,'GIA CONG DOAN'!$A$4:$D$4,0),0)</f>
        <v>9958.4856</v>
      </c>
      <c r="N107" s="48"/>
      <c r="O107" s="46">
        <f t="shared" si="33"/>
        <v>0</v>
      </c>
      <c r="P107" s="59"/>
      <c r="Q107" s="47" t="s">
        <v>2192</v>
      </c>
      <c r="R107" s="14">
        <f t="shared" si="30"/>
        <v>1</v>
      </c>
      <c r="S107" s="47"/>
      <c r="W107" s="17"/>
      <c r="X107" s="17"/>
      <c r="Y107" s="17"/>
      <c r="Z107" s="15" t="str">
        <f t="shared" si="31"/>
        <v>68</v>
      </c>
      <c r="AA107" s="15" t="str">
        <f t="shared" si="32"/>
        <v>Đ343318</v>
      </c>
    </row>
    <row r="108" spans="1:27" s="15" customFormat="1" ht="18" customHeight="1">
      <c r="A108" s="50">
        <v>43318</v>
      </c>
      <c r="B108" s="51" t="s">
        <v>1204</v>
      </c>
      <c r="C108" s="56" t="s">
        <v>2050</v>
      </c>
      <c r="D108" s="166" t="str">
        <f t="shared" si="25"/>
        <v>68-70900-03</v>
      </c>
      <c r="E108" s="9" t="str">
        <f t="shared" si="26"/>
        <v>03</v>
      </c>
      <c r="F108" s="9" t="str">
        <f t="shared" si="27"/>
        <v>B</v>
      </c>
      <c r="G108" s="9" t="str">
        <f t="shared" si="28"/>
        <v>00</v>
      </c>
      <c r="H108" s="9" t="str">
        <f t="shared" si="29"/>
        <v/>
      </c>
      <c r="I108" s="10" t="str">
        <f t="shared" si="23"/>
        <v>ĐHC</v>
      </c>
      <c r="J108" s="44" t="s">
        <v>1191</v>
      </c>
      <c r="K108" s="10" t="str">
        <f t="shared" si="24"/>
        <v>Cái</v>
      </c>
      <c r="L108" s="163">
        <v>2</v>
      </c>
      <c r="M108" s="45">
        <f>VLOOKUP(D108,'GIA CONG DOAN'!$A$3:$D$4246,MATCH(I108,'GIA CONG DOAN'!$A$4:$D$4,0),0)</f>
        <v>12759.768000000002</v>
      </c>
      <c r="N108" s="48"/>
      <c r="O108" s="46">
        <f t="shared" si="33"/>
        <v>0</v>
      </c>
      <c r="P108" s="59"/>
      <c r="Q108" s="47" t="s">
        <v>2192</v>
      </c>
      <c r="R108" s="14">
        <f t="shared" si="30"/>
        <v>2</v>
      </c>
      <c r="S108" s="47"/>
      <c r="W108" s="17"/>
      <c r="X108" s="17"/>
      <c r="Y108" s="17"/>
      <c r="Z108" s="15" t="str">
        <f t="shared" si="31"/>
        <v>68</v>
      </c>
      <c r="AA108" s="15" t="str">
        <f t="shared" si="32"/>
        <v>Đ343318</v>
      </c>
    </row>
    <row r="109" spans="1:27" s="15" customFormat="1" ht="18" customHeight="1">
      <c r="A109" s="50">
        <v>43318</v>
      </c>
      <c r="B109" s="51" t="s">
        <v>1204</v>
      </c>
      <c r="C109" s="55" t="s">
        <v>2219</v>
      </c>
      <c r="D109" s="166" t="str">
        <f t="shared" si="25"/>
        <v>68-71000-01</v>
      </c>
      <c r="E109" s="9" t="str">
        <f t="shared" si="26"/>
        <v>01</v>
      </c>
      <c r="F109" s="9" t="str">
        <f t="shared" si="27"/>
        <v>B</v>
      </c>
      <c r="G109" s="9" t="str">
        <f t="shared" si="28"/>
        <v>00</v>
      </c>
      <c r="H109" s="9" t="str">
        <f t="shared" si="29"/>
        <v/>
      </c>
      <c r="I109" s="10" t="str">
        <f t="shared" si="23"/>
        <v>ĐHC</v>
      </c>
      <c r="J109" s="44" t="s">
        <v>1191</v>
      </c>
      <c r="K109" s="10" t="str">
        <f t="shared" si="24"/>
        <v>Cái</v>
      </c>
      <c r="L109" s="163">
        <v>1</v>
      </c>
      <c r="M109" s="45">
        <f>VLOOKUP(D109,'GIA CONG DOAN'!$A$3:$D$4246,MATCH(I109,'GIA CONG DOAN'!$A$4:$D$4,0),0)</f>
        <v>48357.060800000007</v>
      </c>
      <c r="N109" s="48"/>
      <c r="O109" s="46">
        <f t="shared" si="33"/>
        <v>0</v>
      </c>
      <c r="P109" s="59"/>
      <c r="Q109" s="47" t="s">
        <v>2192</v>
      </c>
      <c r="R109" s="14">
        <f t="shared" si="30"/>
        <v>1</v>
      </c>
      <c r="S109" s="47"/>
      <c r="W109" s="17"/>
      <c r="X109" s="17"/>
      <c r="Y109" s="17"/>
      <c r="Z109" s="15" t="str">
        <f t="shared" si="31"/>
        <v>68</v>
      </c>
      <c r="AA109" s="15" t="str">
        <f t="shared" si="32"/>
        <v>Đ343318</v>
      </c>
    </row>
    <row r="110" spans="1:27" s="15" customFormat="1" ht="18" customHeight="1">
      <c r="A110" s="50">
        <v>43319</v>
      </c>
      <c r="B110" s="51" t="s">
        <v>1204</v>
      </c>
      <c r="C110" s="56" t="s">
        <v>2245</v>
      </c>
      <c r="D110" s="166" t="str">
        <f t="shared" si="25"/>
        <v>68-71000-01</v>
      </c>
      <c r="E110" s="9" t="str">
        <f t="shared" si="26"/>
        <v>01</v>
      </c>
      <c r="F110" s="9" t="str">
        <f t="shared" si="27"/>
        <v>b</v>
      </c>
      <c r="G110" s="9" t="str">
        <f t="shared" si="28"/>
        <v>00</v>
      </c>
      <c r="H110" s="9" t="str">
        <f t="shared" si="29"/>
        <v/>
      </c>
      <c r="I110" s="10" t="str">
        <f t="shared" si="23"/>
        <v>ĐHC</v>
      </c>
      <c r="J110" s="44" t="s">
        <v>1191</v>
      </c>
      <c r="K110" s="10" t="str">
        <f t="shared" si="24"/>
        <v>Cái</v>
      </c>
      <c r="L110" s="163">
        <v>2</v>
      </c>
      <c r="M110" s="45">
        <f>VLOOKUP(D110,'GIA CONG DOAN'!$A$3:$D$4246,MATCH(I110,'GIA CONG DOAN'!$A$4:$D$4,0),0)</f>
        <v>48357.060800000007</v>
      </c>
      <c r="N110" s="48"/>
      <c r="O110" s="46">
        <f t="shared" si="33"/>
        <v>0</v>
      </c>
      <c r="P110" s="59"/>
      <c r="Q110" s="47" t="s">
        <v>2192</v>
      </c>
      <c r="R110" s="14">
        <f t="shared" si="30"/>
        <v>2</v>
      </c>
      <c r="S110" s="47"/>
      <c r="W110" s="17"/>
      <c r="X110" s="17"/>
      <c r="Y110" s="17"/>
      <c r="Z110" s="15" t="str">
        <f t="shared" si="31"/>
        <v>68</v>
      </c>
      <c r="AA110" s="15" t="str">
        <f t="shared" si="32"/>
        <v>Đ343319</v>
      </c>
    </row>
    <row r="111" spans="1:27" s="15" customFormat="1" ht="18" customHeight="1">
      <c r="A111" s="50">
        <v>43319</v>
      </c>
      <c r="B111" s="51" t="s">
        <v>1204</v>
      </c>
      <c r="C111" s="56" t="s">
        <v>2190</v>
      </c>
      <c r="D111" s="166" t="str">
        <f t="shared" si="25"/>
        <v>68-70900-02</v>
      </c>
      <c r="E111" s="9" t="str">
        <f t="shared" si="26"/>
        <v>02</v>
      </c>
      <c r="F111" s="9" t="str">
        <f t="shared" si="27"/>
        <v>B</v>
      </c>
      <c r="G111" s="9" t="str">
        <f t="shared" si="28"/>
        <v>00</v>
      </c>
      <c r="H111" s="9" t="str">
        <f t="shared" si="29"/>
        <v/>
      </c>
      <c r="I111" s="10" t="str">
        <f t="shared" si="23"/>
        <v>ĐHC</v>
      </c>
      <c r="J111" s="44" t="s">
        <v>1191</v>
      </c>
      <c r="K111" s="10" t="str">
        <f t="shared" si="24"/>
        <v>Cái</v>
      </c>
      <c r="L111" s="163">
        <v>2</v>
      </c>
      <c r="M111" s="45">
        <f>VLOOKUP(D111,'GIA CONG DOAN'!$A$3:$D$4246,MATCH(I111,'GIA CONG DOAN'!$A$4:$D$4,0),0)</f>
        <v>18025.005600000004</v>
      </c>
      <c r="N111" s="48"/>
      <c r="O111" s="46">
        <f t="shared" si="33"/>
        <v>0</v>
      </c>
      <c r="P111" s="59"/>
      <c r="Q111" s="47" t="s">
        <v>2192</v>
      </c>
      <c r="R111" s="14">
        <f t="shared" si="30"/>
        <v>2</v>
      </c>
      <c r="S111" s="47"/>
      <c r="W111" s="17"/>
      <c r="X111" s="17"/>
      <c r="Y111" s="17"/>
      <c r="Z111" s="15" t="str">
        <f t="shared" si="31"/>
        <v>68</v>
      </c>
      <c r="AA111" s="15" t="str">
        <f t="shared" si="32"/>
        <v>Đ343319</v>
      </c>
    </row>
    <row r="112" spans="1:27" s="15" customFormat="1" ht="18" customHeight="1">
      <c r="A112" s="50">
        <v>43319</v>
      </c>
      <c r="B112" s="51" t="s">
        <v>1204</v>
      </c>
      <c r="C112" s="56" t="s">
        <v>2050</v>
      </c>
      <c r="D112" s="166" t="str">
        <f t="shared" si="25"/>
        <v>68-70900-03</v>
      </c>
      <c r="E112" s="9" t="str">
        <f t="shared" si="26"/>
        <v>03</v>
      </c>
      <c r="F112" s="9" t="str">
        <f t="shared" si="27"/>
        <v>B</v>
      </c>
      <c r="G112" s="9" t="str">
        <f t="shared" si="28"/>
        <v>00</v>
      </c>
      <c r="H112" s="9" t="str">
        <f t="shared" si="29"/>
        <v/>
      </c>
      <c r="I112" s="10" t="str">
        <f t="shared" si="23"/>
        <v>ĐHC</v>
      </c>
      <c r="J112" s="44" t="s">
        <v>1191</v>
      </c>
      <c r="K112" s="10" t="str">
        <f t="shared" si="24"/>
        <v>Cái</v>
      </c>
      <c r="L112" s="163">
        <v>4</v>
      </c>
      <c r="M112" s="45">
        <f>VLOOKUP(D112,'GIA CONG DOAN'!$A$3:$D$4246,MATCH(I112,'GIA CONG DOAN'!$A$4:$D$4,0),0)</f>
        <v>12759.768000000002</v>
      </c>
      <c r="N112" s="48"/>
      <c r="O112" s="46">
        <f t="shared" si="33"/>
        <v>0</v>
      </c>
      <c r="P112" s="59"/>
      <c r="Q112" s="47" t="s">
        <v>2192</v>
      </c>
      <c r="R112" s="14">
        <f t="shared" si="30"/>
        <v>4</v>
      </c>
      <c r="S112" s="47"/>
      <c r="W112" s="17"/>
      <c r="X112" s="17"/>
      <c r="Y112" s="17"/>
      <c r="Z112" s="15" t="str">
        <f t="shared" si="31"/>
        <v>68</v>
      </c>
      <c r="AA112" s="15" t="str">
        <f t="shared" si="32"/>
        <v>Đ343319</v>
      </c>
    </row>
    <row r="113" spans="1:27" s="15" customFormat="1" ht="18" customHeight="1">
      <c r="A113" s="50">
        <v>43319</v>
      </c>
      <c r="B113" s="51" t="s">
        <v>1204</v>
      </c>
      <c r="C113" s="55" t="s">
        <v>2191</v>
      </c>
      <c r="D113" s="166" t="str">
        <f t="shared" si="25"/>
        <v>68-70900-04</v>
      </c>
      <c r="E113" s="9" t="str">
        <f t="shared" si="26"/>
        <v>04</v>
      </c>
      <c r="F113" s="9" t="str">
        <f t="shared" si="27"/>
        <v>B</v>
      </c>
      <c r="G113" s="9" t="str">
        <f t="shared" si="28"/>
        <v>00</v>
      </c>
      <c r="H113" s="9" t="str">
        <f t="shared" si="29"/>
        <v/>
      </c>
      <c r="I113" s="10" t="str">
        <f t="shared" si="23"/>
        <v>ĐHC</v>
      </c>
      <c r="J113" s="44" t="s">
        <v>1191</v>
      </c>
      <c r="K113" s="10" t="str">
        <f t="shared" si="24"/>
        <v>Cái</v>
      </c>
      <c r="L113" s="163">
        <v>4</v>
      </c>
      <c r="M113" s="45">
        <f>VLOOKUP(D113,'GIA CONG DOAN'!$A$3:$D$4246,MATCH(I113,'GIA CONG DOAN'!$A$4:$D$4,0),0)</f>
        <v>10393.588800000001</v>
      </c>
      <c r="N113" s="48"/>
      <c r="O113" s="46">
        <f t="shared" si="33"/>
        <v>0</v>
      </c>
      <c r="P113" s="59"/>
      <c r="Q113" s="47" t="s">
        <v>2192</v>
      </c>
      <c r="R113" s="14">
        <f t="shared" si="30"/>
        <v>4</v>
      </c>
      <c r="S113" s="47"/>
      <c r="W113" s="17"/>
      <c r="X113" s="17"/>
      <c r="Y113" s="17"/>
      <c r="Z113" s="15" t="str">
        <f t="shared" si="31"/>
        <v>68</v>
      </c>
      <c r="AA113" s="15" t="str">
        <f t="shared" si="32"/>
        <v>Đ343319</v>
      </c>
    </row>
    <row r="114" spans="1:27" s="15" customFormat="1" ht="18" customHeight="1">
      <c r="A114" s="50">
        <v>43319</v>
      </c>
      <c r="B114" s="51" t="s">
        <v>1204</v>
      </c>
      <c r="C114" s="56" t="s">
        <v>2050</v>
      </c>
      <c r="D114" s="166" t="str">
        <f t="shared" si="25"/>
        <v>68-70900-03</v>
      </c>
      <c r="E114" s="9" t="str">
        <f t="shared" si="26"/>
        <v>03</v>
      </c>
      <c r="F114" s="9" t="str">
        <f t="shared" si="27"/>
        <v>B</v>
      </c>
      <c r="G114" s="9" t="str">
        <f t="shared" si="28"/>
        <v>00</v>
      </c>
      <c r="H114" s="9" t="str">
        <f t="shared" si="29"/>
        <v/>
      </c>
      <c r="I114" s="10" t="str">
        <f t="shared" ref="I114:I149" si="34">(LEFT(J114,1))&amp;IF(OR(F114="A",F114="43",F114="44",F114="77"),"HT",IF(OR(F114="B",F114="30",F114="39",F114="17"),"HC",IF(OR(F114="01",F114="04"),"M1",IF(OR(F114="05"),"M2",IF(OR(F114="06"),"M3",IF(OR(F114="32",F114="14",F114="15"),"HS",0))))))</f>
        <v>ĐHC</v>
      </c>
      <c r="J114" s="44" t="s">
        <v>1191</v>
      </c>
      <c r="K114" s="10" t="str">
        <f t="shared" ref="K114:K149" si="35">IF(AND(MID(C114,10,1)="s",MID(C114,11,1)="1"),"Cái",IF(OR(MID(C114,10,1)="s",MID(C114,10,1)="l",MID(C114,10,1)="b",MID(C114,10,1)="x"),"Bộ","Cái"))</f>
        <v>Cái</v>
      </c>
      <c r="L114" s="163">
        <v>1</v>
      </c>
      <c r="M114" s="45">
        <f>VLOOKUP(D114,'GIA CONG DOAN'!$A$3:$D$4246,MATCH(I114,'GIA CONG DOAN'!$A$4:$D$4,0),0)</f>
        <v>12759.768000000002</v>
      </c>
      <c r="N114" s="48"/>
      <c r="O114" s="46">
        <f t="shared" si="33"/>
        <v>0</v>
      </c>
      <c r="P114" s="59"/>
      <c r="Q114" s="47" t="s">
        <v>2233</v>
      </c>
      <c r="R114" s="14">
        <f t="shared" si="30"/>
        <v>1</v>
      </c>
      <c r="S114" s="47"/>
      <c r="W114" s="17"/>
      <c r="X114" s="17"/>
      <c r="Y114" s="17"/>
      <c r="Z114" s="15" t="str">
        <f t="shared" si="31"/>
        <v>68</v>
      </c>
      <c r="AA114" s="15" t="str">
        <f t="shared" si="32"/>
        <v>Đ343319</v>
      </c>
    </row>
    <row r="115" spans="1:27" s="15" customFormat="1" ht="18" customHeight="1">
      <c r="A115" s="50">
        <v>43319</v>
      </c>
      <c r="B115" s="51" t="s">
        <v>1204</v>
      </c>
      <c r="C115" s="55" t="s">
        <v>2222</v>
      </c>
      <c r="D115" s="166" t="str">
        <f t="shared" ref="D115:D150" si="36">IF(OR(MID(C115,7,2)="06",MID(C115,7,2)="01",MID(C115,7,2)="20",MID(C115,7,2)="24",MID(C115,7,2)="10",MID(C115,7,2)="56",MID(C115,7,2)="13",MID(C115,7,2)="21",MID(C115,7,2)="03",MID(C115,7,2)="19"),LEFT(C115,11),LEFT(C115,6)&amp;"00"&amp;MID(C115,9,3))</f>
        <v>68-71400-S1</v>
      </c>
      <c r="E115" s="9" t="str">
        <f t="shared" si="26"/>
        <v>S1</v>
      </c>
      <c r="F115" s="9" t="str">
        <f t="shared" si="27"/>
        <v>B</v>
      </c>
      <c r="G115" s="9" t="str">
        <f t="shared" si="28"/>
        <v>00</v>
      </c>
      <c r="H115" s="9" t="str">
        <f t="shared" si="29"/>
        <v/>
      </c>
      <c r="I115" s="10" t="str">
        <f t="shared" si="34"/>
        <v>ĐHC</v>
      </c>
      <c r="J115" s="44" t="s">
        <v>1191</v>
      </c>
      <c r="K115" s="10" t="str">
        <f t="shared" si="35"/>
        <v>Cái</v>
      </c>
      <c r="L115" s="163">
        <v>1</v>
      </c>
      <c r="M115" s="45">
        <f>VLOOKUP(D115,'GIA CONG DOAN'!$A$3:$D$4246,MATCH(I115,'GIA CONG DOAN'!$A$4:$D$4,0),0)</f>
        <v>9958.4856</v>
      </c>
      <c r="N115" s="48"/>
      <c r="O115" s="46">
        <f t="shared" si="33"/>
        <v>0</v>
      </c>
      <c r="P115" s="59"/>
      <c r="Q115" s="47" t="s">
        <v>2192</v>
      </c>
      <c r="R115" s="14">
        <f t="shared" ref="R115:R150" si="37">IF(MID(C115,10,1)="0",L115,IF(MID(C115,10,1)="f",L115,IF(OR(MID(C115,10,1)="S",MID(C115,10,1)="L",MID(C115,10,1)="B",MID(C115,10,1)="X"),MID(C115,11,1)*L115,0)))</f>
        <v>1</v>
      </c>
      <c r="S115" s="47"/>
      <c r="W115" s="17"/>
      <c r="X115" s="17"/>
      <c r="Y115" s="17"/>
      <c r="Z115" s="15" t="str">
        <f t="shared" ref="Z115:Z150" si="38">LEFT(C115,2)</f>
        <v>68</v>
      </c>
      <c r="AA115" s="15" t="str">
        <f t="shared" si="32"/>
        <v>Đ343319</v>
      </c>
    </row>
    <row r="116" spans="1:27" s="15" customFormat="1" ht="18" customHeight="1">
      <c r="A116" s="50">
        <v>43319</v>
      </c>
      <c r="B116" s="51" t="s">
        <v>1204</v>
      </c>
      <c r="C116" s="56" t="s">
        <v>2220</v>
      </c>
      <c r="D116" s="166" t="str">
        <f t="shared" si="36"/>
        <v>68-70800-B2</v>
      </c>
      <c r="E116" s="9" t="str">
        <f t="shared" ref="E116:E151" si="39">RIGHT(D116,2)</f>
        <v>B2</v>
      </c>
      <c r="F116" s="9" t="str">
        <f t="shared" ref="F116:F151" si="40">MID(C116,13,2)</f>
        <v>B</v>
      </c>
      <c r="G116" s="9" t="str">
        <f t="shared" ref="G116:G151" si="41">MID(C116,7,2)</f>
        <v>00</v>
      </c>
      <c r="H116" s="9" t="str">
        <f t="shared" ref="H116:H151" si="42">IF(OR(G116="18",G116="20",G116="21"),"DTM","")</f>
        <v/>
      </c>
      <c r="I116" s="10" t="str">
        <f t="shared" si="34"/>
        <v>ĐHC</v>
      </c>
      <c r="J116" s="44" t="s">
        <v>1191</v>
      </c>
      <c r="K116" s="10" t="str">
        <f t="shared" si="35"/>
        <v>Bộ</v>
      </c>
      <c r="L116" s="163">
        <v>2</v>
      </c>
      <c r="M116" s="45">
        <f>VLOOKUP(D116,'GIA CONG DOAN'!$A$3:$D$4246,MATCH(I116,'GIA CONG DOAN'!$A$4:$D$4,0),0)</f>
        <v>23451.5736</v>
      </c>
      <c r="N116" s="48"/>
      <c r="O116" s="46">
        <f t="shared" si="33"/>
        <v>0</v>
      </c>
      <c r="P116" s="59"/>
      <c r="Q116" s="47" t="s">
        <v>2192</v>
      </c>
      <c r="R116" s="14">
        <f t="shared" si="37"/>
        <v>4</v>
      </c>
      <c r="S116" s="47"/>
      <c r="W116" s="17"/>
      <c r="X116" s="17"/>
      <c r="Y116" s="17"/>
      <c r="Z116" s="15" t="str">
        <f t="shared" si="38"/>
        <v>68</v>
      </c>
      <c r="AA116" s="15" t="str">
        <f t="shared" ref="AA116:AA151" si="43">B116&amp;A116</f>
        <v>Đ343319</v>
      </c>
    </row>
    <row r="117" spans="1:27" s="15" customFormat="1" ht="18" customHeight="1">
      <c r="A117" s="50">
        <v>43319</v>
      </c>
      <c r="B117" s="51" t="s">
        <v>1193</v>
      </c>
      <c r="C117" s="55" t="s">
        <v>2226</v>
      </c>
      <c r="D117" s="166" t="str">
        <f t="shared" si="36"/>
        <v>68-73201-01</v>
      </c>
      <c r="E117" s="9" t="str">
        <f t="shared" si="39"/>
        <v>01</v>
      </c>
      <c r="F117" s="9" t="str">
        <f t="shared" si="40"/>
        <v>01</v>
      </c>
      <c r="G117" s="9" t="str">
        <f t="shared" si="41"/>
        <v>01</v>
      </c>
      <c r="H117" s="9" t="str">
        <f t="shared" si="42"/>
        <v/>
      </c>
      <c r="I117" s="10" t="str">
        <f t="shared" si="34"/>
        <v>ĐM1</v>
      </c>
      <c r="J117" s="44" t="s">
        <v>1191</v>
      </c>
      <c r="K117" s="10" t="str">
        <f t="shared" si="35"/>
        <v>Cái</v>
      </c>
      <c r="L117" s="163">
        <v>1</v>
      </c>
      <c r="M117" s="45" t="e">
        <f>VLOOKUP(D117,'GIA CONG DOAN'!$A$3:$D$4246,MATCH(I117,'GIA CONG DOAN'!$A$4:$D$4,0),0)</f>
        <v>#N/A</v>
      </c>
      <c r="N117" s="48"/>
      <c r="O117" s="46" t="str">
        <f t="shared" si="33"/>
        <v/>
      </c>
      <c r="P117" s="59"/>
      <c r="Q117" s="47" t="s">
        <v>1592</v>
      </c>
      <c r="R117" s="14">
        <f t="shared" si="37"/>
        <v>1</v>
      </c>
      <c r="S117" s="47"/>
      <c r="W117" s="17"/>
      <c r="X117" s="17"/>
      <c r="Y117" s="17"/>
      <c r="Z117" s="15" t="str">
        <f t="shared" si="38"/>
        <v>68</v>
      </c>
      <c r="AA117" s="15" t="str">
        <f t="shared" si="43"/>
        <v>Đ543319</v>
      </c>
    </row>
    <row r="118" spans="1:27" s="15" customFormat="1" ht="18" customHeight="1">
      <c r="A118" s="50">
        <v>43319</v>
      </c>
      <c r="B118" s="51" t="s">
        <v>1193</v>
      </c>
      <c r="C118" s="56" t="s">
        <v>2226</v>
      </c>
      <c r="D118" s="166" t="str">
        <f t="shared" si="36"/>
        <v>68-73201-01</v>
      </c>
      <c r="E118" s="9" t="str">
        <f t="shared" si="39"/>
        <v>01</v>
      </c>
      <c r="F118" s="9" t="str">
        <f t="shared" si="40"/>
        <v>01</v>
      </c>
      <c r="G118" s="9" t="str">
        <f t="shared" si="41"/>
        <v>01</v>
      </c>
      <c r="H118" s="9" t="str">
        <f t="shared" si="42"/>
        <v/>
      </c>
      <c r="I118" s="10" t="str">
        <f t="shared" si="34"/>
        <v>ĐM1</v>
      </c>
      <c r="J118" s="44" t="s">
        <v>1191</v>
      </c>
      <c r="K118" s="10" t="str">
        <f t="shared" si="35"/>
        <v>Cái</v>
      </c>
      <c r="L118" s="163">
        <v>1</v>
      </c>
      <c r="M118" s="45" t="e">
        <f>VLOOKUP(D118,'GIA CONG DOAN'!$A$3:$D$4246,MATCH(I118,'GIA CONG DOAN'!$A$4:$D$4,0),0)</f>
        <v>#N/A</v>
      </c>
      <c r="N118" s="48"/>
      <c r="O118" s="46" t="str">
        <f t="shared" si="33"/>
        <v/>
      </c>
      <c r="P118" s="59"/>
      <c r="Q118" s="47" t="s">
        <v>2239</v>
      </c>
      <c r="R118" s="14">
        <f t="shared" si="37"/>
        <v>1</v>
      </c>
      <c r="S118" s="47"/>
      <c r="W118" s="17"/>
      <c r="X118" s="17"/>
      <c r="Y118" s="17"/>
      <c r="Z118" s="15" t="str">
        <f t="shared" si="38"/>
        <v>68</v>
      </c>
      <c r="AA118" s="15" t="str">
        <f t="shared" si="43"/>
        <v>Đ543319</v>
      </c>
    </row>
    <row r="119" spans="1:27" s="15" customFormat="1" ht="18" customHeight="1">
      <c r="A119" s="50">
        <v>43319</v>
      </c>
      <c r="B119" s="51" t="s">
        <v>1202</v>
      </c>
      <c r="C119" s="55" t="s">
        <v>2267</v>
      </c>
      <c r="D119" s="166" t="str">
        <f t="shared" si="36"/>
        <v>68-70400-01</v>
      </c>
      <c r="E119" s="9" t="str">
        <f t="shared" si="39"/>
        <v>01</v>
      </c>
      <c r="F119" s="9" t="str">
        <f t="shared" si="40"/>
        <v>05</v>
      </c>
      <c r="G119" s="9" t="str">
        <f t="shared" si="41"/>
        <v>00</v>
      </c>
      <c r="H119" s="9" t="str">
        <f t="shared" si="42"/>
        <v/>
      </c>
      <c r="I119" s="10" t="str">
        <f t="shared" si="34"/>
        <v>ĐM2</v>
      </c>
      <c r="J119" s="44" t="s">
        <v>1191</v>
      </c>
      <c r="K119" s="10" t="str">
        <f t="shared" si="35"/>
        <v>Cái</v>
      </c>
      <c r="L119" s="163">
        <v>4</v>
      </c>
      <c r="M119" s="45" t="e">
        <f>VLOOKUP(D119,'GIA CONG DOAN'!$A$3:$D$4246,MATCH(I119,'GIA CONG DOAN'!$A$4:$D$4,0),0)</f>
        <v>#N/A</v>
      </c>
      <c r="N119" s="48"/>
      <c r="O119" s="46" t="str">
        <f t="shared" si="33"/>
        <v/>
      </c>
      <c r="P119" s="59"/>
      <c r="Q119" s="47" t="s">
        <v>1592</v>
      </c>
      <c r="R119" s="14">
        <f t="shared" si="37"/>
        <v>4</v>
      </c>
      <c r="S119" s="47"/>
      <c r="W119" s="17"/>
      <c r="X119" s="17"/>
      <c r="Y119" s="17"/>
      <c r="Z119" s="15" t="str">
        <f t="shared" si="38"/>
        <v>68</v>
      </c>
      <c r="AA119" s="15" t="str">
        <f t="shared" si="43"/>
        <v>Đ143319</v>
      </c>
    </row>
    <row r="120" spans="1:27" s="15" customFormat="1" ht="18" customHeight="1">
      <c r="A120" s="50">
        <v>43319</v>
      </c>
      <c r="B120" s="51" t="s">
        <v>1202</v>
      </c>
      <c r="C120" s="55" t="s">
        <v>2268</v>
      </c>
      <c r="D120" s="166" t="str">
        <f t="shared" si="36"/>
        <v>68-70401-B2</v>
      </c>
      <c r="E120" s="9" t="str">
        <f t="shared" si="39"/>
        <v>B2</v>
      </c>
      <c r="F120" s="9" t="str">
        <f t="shared" si="40"/>
        <v>05</v>
      </c>
      <c r="G120" s="9" t="str">
        <f t="shared" si="41"/>
        <v>01</v>
      </c>
      <c r="H120" s="9" t="str">
        <f t="shared" si="42"/>
        <v/>
      </c>
      <c r="I120" s="10" t="str">
        <f t="shared" si="34"/>
        <v>ĐM2</v>
      </c>
      <c r="J120" s="44" t="s">
        <v>1191</v>
      </c>
      <c r="K120" s="10" t="str">
        <f t="shared" si="35"/>
        <v>Bộ</v>
      </c>
      <c r="L120" s="163">
        <v>1</v>
      </c>
      <c r="M120" s="45" t="e">
        <f>VLOOKUP(D120,'GIA CONG DOAN'!$A$3:$D$4246,MATCH(I120,'GIA CONG DOAN'!$A$4:$D$4,0),0)</f>
        <v>#N/A</v>
      </c>
      <c r="N120" s="48"/>
      <c r="O120" s="46" t="str">
        <f t="shared" si="33"/>
        <v/>
      </c>
      <c r="P120" s="59"/>
      <c r="Q120" s="47" t="s">
        <v>1592</v>
      </c>
      <c r="R120" s="14">
        <f t="shared" si="37"/>
        <v>2</v>
      </c>
      <c r="S120" s="47"/>
      <c r="W120" s="17"/>
      <c r="X120" s="17"/>
      <c r="Y120" s="17"/>
      <c r="Z120" s="15" t="str">
        <f t="shared" si="38"/>
        <v>68</v>
      </c>
      <c r="AA120" s="15" t="str">
        <f t="shared" si="43"/>
        <v>Đ143319</v>
      </c>
    </row>
    <row r="121" spans="1:27" s="15" customFormat="1" ht="18" customHeight="1">
      <c r="A121" s="50">
        <v>43319</v>
      </c>
      <c r="B121" s="51" t="s">
        <v>1202</v>
      </c>
      <c r="C121" s="56" t="s">
        <v>2218</v>
      </c>
      <c r="D121" s="166" t="str">
        <f t="shared" si="36"/>
        <v>68-73201-02</v>
      </c>
      <c r="E121" s="9" t="str">
        <f t="shared" si="39"/>
        <v>02</v>
      </c>
      <c r="F121" s="9" t="str">
        <f t="shared" si="40"/>
        <v>01</v>
      </c>
      <c r="G121" s="9" t="str">
        <f t="shared" si="41"/>
        <v>01</v>
      </c>
      <c r="H121" s="9" t="str">
        <f t="shared" si="42"/>
        <v/>
      </c>
      <c r="I121" s="10" t="str">
        <f t="shared" si="34"/>
        <v>ĐM1</v>
      </c>
      <c r="J121" s="44" t="s">
        <v>1191</v>
      </c>
      <c r="K121" s="10" t="str">
        <f t="shared" si="35"/>
        <v>Cái</v>
      </c>
      <c r="L121" s="163">
        <v>2</v>
      </c>
      <c r="M121" s="45" t="e">
        <f>VLOOKUP(D121,'GIA CONG DOAN'!$A$3:$D$4246,MATCH(I121,'GIA CONG DOAN'!$A$4:$D$4,0),0)</f>
        <v>#N/A</v>
      </c>
      <c r="N121" s="48"/>
      <c r="O121" s="46" t="str">
        <f t="shared" si="33"/>
        <v/>
      </c>
      <c r="P121" s="59"/>
      <c r="Q121" s="47" t="s">
        <v>2239</v>
      </c>
      <c r="R121" s="14">
        <f t="shared" si="37"/>
        <v>2</v>
      </c>
      <c r="S121" s="47"/>
      <c r="W121" s="17"/>
      <c r="X121" s="17"/>
      <c r="Y121" s="17"/>
      <c r="Z121" s="15" t="str">
        <f t="shared" si="38"/>
        <v>68</v>
      </c>
      <c r="AA121" s="15" t="str">
        <f t="shared" si="43"/>
        <v>Đ143319</v>
      </c>
    </row>
    <row r="122" spans="1:27" s="15" customFormat="1" ht="18" customHeight="1">
      <c r="A122" s="50">
        <v>43319</v>
      </c>
      <c r="B122" s="51" t="s">
        <v>1203</v>
      </c>
      <c r="C122" s="56" t="s">
        <v>2219</v>
      </c>
      <c r="D122" s="166" t="str">
        <f t="shared" si="36"/>
        <v>68-71000-01</v>
      </c>
      <c r="E122" s="9" t="str">
        <f t="shared" si="39"/>
        <v>01</v>
      </c>
      <c r="F122" s="9" t="str">
        <f t="shared" si="40"/>
        <v>B</v>
      </c>
      <c r="G122" s="9" t="str">
        <f t="shared" si="41"/>
        <v>00</v>
      </c>
      <c r="H122" s="9" t="str">
        <f t="shared" si="42"/>
        <v/>
      </c>
      <c r="I122" s="10" t="str">
        <f t="shared" si="34"/>
        <v>ĐHC</v>
      </c>
      <c r="J122" s="44" t="s">
        <v>1191</v>
      </c>
      <c r="K122" s="10" t="str">
        <f t="shared" si="35"/>
        <v>Cái</v>
      </c>
      <c r="L122" s="163">
        <v>1</v>
      </c>
      <c r="M122" s="45">
        <f>VLOOKUP(D122,'GIA CONG DOAN'!$A$3:$D$4246,MATCH(I122,'GIA CONG DOAN'!$A$4:$D$4,0),0)</f>
        <v>48357.060800000007</v>
      </c>
      <c r="N122" s="48"/>
      <c r="O122" s="46">
        <f t="shared" si="33"/>
        <v>0</v>
      </c>
      <c r="P122" s="59"/>
      <c r="Q122" s="47" t="s">
        <v>1592</v>
      </c>
      <c r="R122" s="14">
        <f t="shared" si="37"/>
        <v>1</v>
      </c>
      <c r="S122" s="47"/>
      <c r="W122" s="17"/>
      <c r="X122" s="17"/>
      <c r="Y122" s="17"/>
      <c r="Z122" s="15" t="str">
        <f t="shared" si="38"/>
        <v>68</v>
      </c>
      <c r="AA122" s="15" t="str">
        <f t="shared" si="43"/>
        <v>Đ243319</v>
      </c>
    </row>
    <row r="123" spans="1:27" s="15" customFormat="1" ht="18" customHeight="1">
      <c r="A123" s="50">
        <v>43319</v>
      </c>
      <c r="B123" s="51" t="s">
        <v>1203</v>
      </c>
      <c r="C123" s="55" t="s">
        <v>2215</v>
      </c>
      <c r="D123" s="166" t="str">
        <f t="shared" si="36"/>
        <v>68-71000-02</v>
      </c>
      <c r="E123" s="9" t="str">
        <f t="shared" si="39"/>
        <v>02</v>
      </c>
      <c r="F123" s="9" t="str">
        <f t="shared" si="40"/>
        <v>B</v>
      </c>
      <c r="G123" s="9" t="str">
        <f t="shared" si="41"/>
        <v>00</v>
      </c>
      <c r="H123" s="9" t="str">
        <f t="shared" si="42"/>
        <v/>
      </c>
      <c r="I123" s="10" t="str">
        <f t="shared" si="34"/>
        <v>ĐHC</v>
      </c>
      <c r="J123" s="44" t="s">
        <v>1191</v>
      </c>
      <c r="K123" s="10" t="str">
        <f t="shared" si="35"/>
        <v>Cái</v>
      </c>
      <c r="L123" s="163">
        <v>2</v>
      </c>
      <c r="M123" s="45">
        <f>VLOOKUP(D123,'GIA CONG DOAN'!$A$3:$D$4246,MATCH(I123,'GIA CONG DOAN'!$A$4:$D$4,0),0)</f>
        <v>30315.448800000002</v>
      </c>
      <c r="N123" s="48"/>
      <c r="O123" s="46">
        <f t="shared" si="33"/>
        <v>0</v>
      </c>
      <c r="P123" s="59"/>
      <c r="Q123" s="47" t="s">
        <v>1592</v>
      </c>
      <c r="R123" s="14">
        <f t="shared" si="37"/>
        <v>2</v>
      </c>
      <c r="S123" s="47"/>
      <c r="W123" s="17"/>
      <c r="X123" s="17"/>
      <c r="Y123" s="17"/>
      <c r="Z123" s="15" t="str">
        <f t="shared" si="38"/>
        <v>68</v>
      </c>
      <c r="AA123" s="15" t="str">
        <f t="shared" si="43"/>
        <v>Đ243319</v>
      </c>
    </row>
    <row r="124" spans="1:27" s="15" customFormat="1" ht="18" customHeight="1">
      <c r="A124" s="50">
        <v>43319</v>
      </c>
      <c r="B124" s="51" t="s">
        <v>1203</v>
      </c>
      <c r="C124" s="56" t="s">
        <v>2246</v>
      </c>
      <c r="D124" s="166" t="str">
        <f t="shared" si="36"/>
        <v>68-01600-01</v>
      </c>
      <c r="E124" s="9" t="str">
        <f t="shared" si="39"/>
        <v>01</v>
      </c>
      <c r="F124" s="9" t="str">
        <f t="shared" si="40"/>
        <v>B</v>
      </c>
      <c r="G124" s="9" t="str">
        <f t="shared" si="41"/>
        <v>07</v>
      </c>
      <c r="H124" s="9" t="str">
        <f t="shared" si="42"/>
        <v/>
      </c>
      <c r="I124" s="10" t="str">
        <f t="shared" si="34"/>
        <v>ĐHC</v>
      </c>
      <c r="J124" s="44" t="s">
        <v>1191</v>
      </c>
      <c r="K124" s="10" t="str">
        <f t="shared" si="35"/>
        <v>Cái</v>
      </c>
      <c r="L124" s="163">
        <v>5</v>
      </c>
      <c r="M124" s="45">
        <f>VLOOKUP(D124,'GIA CONG DOAN'!$A$3:$D$4246,MATCH(I124,'GIA CONG DOAN'!$A$4:$D$4,0),0)</f>
        <v>33752</v>
      </c>
      <c r="N124" s="48"/>
      <c r="O124" s="46">
        <f t="shared" si="33"/>
        <v>0</v>
      </c>
      <c r="P124" s="59"/>
      <c r="Q124" s="47" t="s">
        <v>1592</v>
      </c>
      <c r="R124" s="14">
        <f t="shared" si="37"/>
        <v>5</v>
      </c>
      <c r="S124" s="47"/>
      <c r="W124" s="17"/>
      <c r="X124" s="17"/>
      <c r="Y124" s="17"/>
      <c r="Z124" s="15" t="str">
        <f t="shared" si="38"/>
        <v>68</v>
      </c>
      <c r="AA124" s="15" t="str">
        <f t="shared" si="43"/>
        <v>Đ243319</v>
      </c>
    </row>
    <row r="125" spans="1:27" s="15" customFormat="1" ht="18" customHeight="1">
      <c r="A125" s="50">
        <v>43319</v>
      </c>
      <c r="B125" s="51" t="s">
        <v>1203</v>
      </c>
      <c r="C125" s="55" t="s">
        <v>2247</v>
      </c>
      <c r="D125" s="166" t="str">
        <f t="shared" si="36"/>
        <v>68-01600-02</v>
      </c>
      <c r="E125" s="9" t="str">
        <f t="shared" si="39"/>
        <v>02</v>
      </c>
      <c r="F125" s="9" t="str">
        <f t="shared" si="40"/>
        <v>B</v>
      </c>
      <c r="G125" s="9" t="str">
        <f t="shared" si="41"/>
        <v>07</v>
      </c>
      <c r="H125" s="9" t="str">
        <f t="shared" si="42"/>
        <v/>
      </c>
      <c r="I125" s="10" t="str">
        <f t="shared" si="34"/>
        <v>ĐHC</v>
      </c>
      <c r="J125" s="44" t="s">
        <v>1191</v>
      </c>
      <c r="K125" s="10" t="str">
        <f t="shared" si="35"/>
        <v>Cái</v>
      </c>
      <c r="L125" s="163">
        <v>4</v>
      </c>
      <c r="M125" s="45">
        <f>VLOOKUP(D125,'GIA CONG DOAN'!$A$3:$D$4246,MATCH(I125,'GIA CONG DOAN'!$A$4:$D$4,0),0)</f>
        <v>19286.316000000003</v>
      </c>
      <c r="N125" s="48"/>
      <c r="O125" s="46">
        <f t="shared" si="33"/>
        <v>0</v>
      </c>
      <c r="P125" s="59"/>
      <c r="Q125" s="47" t="s">
        <v>1592</v>
      </c>
      <c r="R125" s="14">
        <f t="shared" si="37"/>
        <v>4</v>
      </c>
      <c r="S125" s="47"/>
      <c r="W125" s="17"/>
      <c r="X125" s="17"/>
      <c r="Y125" s="17"/>
      <c r="Z125" s="15" t="str">
        <f t="shared" si="38"/>
        <v>68</v>
      </c>
      <c r="AA125" s="15" t="str">
        <f t="shared" si="43"/>
        <v>Đ243319</v>
      </c>
    </row>
    <row r="126" spans="1:27" s="15" customFormat="1" ht="18" customHeight="1">
      <c r="A126" s="50">
        <v>43319</v>
      </c>
      <c r="B126" s="51" t="s">
        <v>1203</v>
      </c>
      <c r="C126" s="56" t="s">
        <v>2248</v>
      </c>
      <c r="D126" s="166" t="str">
        <f t="shared" si="36"/>
        <v>68-01600-03</v>
      </c>
      <c r="E126" s="9" t="str">
        <f t="shared" si="39"/>
        <v>03</v>
      </c>
      <c r="F126" s="9" t="str">
        <f t="shared" si="40"/>
        <v>B</v>
      </c>
      <c r="G126" s="9" t="str">
        <f t="shared" si="41"/>
        <v>07</v>
      </c>
      <c r="H126" s="9" t="str">
        <f t="shared" si="42"/>
        <v/>
      </c>
      <c r="I126" s="10" t="str">
        <f t="shared" si="34"/>
        <v>ĐHC</v>
      </c>
      <c r="J126" s="44" t="s">
        <v>1191</v>
      </c>
      <c r="K126" s="10" t="str">
        <f t="shared" si="35"/>
        <v>Cái</v>
      </c>
      <c r="L126" s="163">
        <v>2</v>
      </c>
      <c r="M126" s="45">
        <f>VLOOKUP(D126,'GIA CONG DOAN'!$A$3:$D$4246,MATCH(I126,'GIA CONG DOAN'!$A$4:$D$4,0),0)</f>
        <v>12065.5584</v>
      </c>
      <c r="N126" s="48"/>
      <c r="O126" s="46">
        <f t="shared" si="33"/>
        <v>0</v>
      </c>
      <c r="P126" s="59"/>
      <c r="Q126" s="47" t="s">
        <v>1592</v>
      </c>
      <c r="R126" s="14">
        <f t="shared" si="37"/>
        <v>2</v>
      </c>
      <c r="S126" s="47"/>
      <c r="W126" s="17"/>
      <c r="X126" s="17"/>
      <c r="Y126" s="17"/>
      <c r="Z126" s="15" t="str">
        <f t="shared" si="38"/>
        <v>68</v>
      </c>
      <c r="AA126" s="15" t="str">
        <f t="shared" si="43"/>
        <v>Đ243319</v>
      </c>
    </row>
    <row r="127" spans="1:27" s="15" customFormat="1" ht="18" customHeight="1">
      <c r="A127" s="50">
        <v>43319</v>
      </c>
      <c r="B127" s="51" t="s">
        <v>1203</v>
      </c>
      <c r="C127" s="56" t="s">
        <v>2194</v>
      </c>
      <c r="D127" s="166" t="str">
        <f t="shared" si="36"/>
        <v>68-70800-03</v>
      </c>
      <c r="E127" s="9" t="str">
        <f t="shared" si="39"/>
        <v>03</v>
      </c>
      <c r="F127" s="9" t="str">
        <f t="shared" si="40"/>
        <v>B</v>
      </c>
      <c r="G127" s="9" t="str">
        <f t="shared" si="41"/>
        <v>00</v>
      </c>
      <c r="H127" s="9" t="str">
        <f t="shared" si="42"/>
        <v/>
      </c>
      <c r="I127" s="10" t="str">
        <f t="shared" si="34"/>
        <v>ĐHC</v>
      </c>
      <c r="J127" s="44" t="s">
        <v>1191</v>
      </c>
      <c r="K127" s="10" t="str">
        <f t="shared" si="35"/>
        <v>Cái</v>
      </c>
      <c r="L127" s="163">
        <v>3</v>
      </c>
      <c r="M127" s="45">
        <f>VLOOKUP(D127,'GIA CONG DOAN'!$A$3:$D$4246,MATCH(I127,'GIA CONG DOAN'!$A$4:$D$4,0),0)</f>
        <v>10691.8056</v>
      </c>
      <c r="N127" s="48"/>
      <c r="O127" s="46">
        <f t="shared" si="33"/>
        <v>0</v>
      </c>
      <c r="P127" s="59"/>
      <c r="Q127" s="47" t="s">
        <v>1592</v>
      </c>
      <c r="R127" s="14">
        <f t="shared" si="37"/>
        <v>3</v>
      </c>
      <c r="S127" s="47"/>
      <c r="W127" s="17"/>
      <c r="X127" s="17"/>
      <c r="Y127" s="17"/>
      <c r="Z127" s="15" t="str">
        <f t="shared" si="38"/>
        <v>68</v>
      </c>
      <c r="AA127" s="15" t="str">
        <f t="shared" si="43"/>
        <v>Đ243319</v>
      </c>
    </row>
    <row r="128" spans="1:27" s="15" customFormat="1" ht="18" customHeight="1">
      <c r="A128" s="50">
        <v>43319</v>
      </c>
      <c r="B128" s="51" t="s">
        <v>1203</v>
      </c>
      <c r="C128" s="56" t="s">
        <v>2190</v>
      </c>
      <c r="D128" s="166" t="str">
        <f t="shared" si="36"/>
        <v>68-70900-02</v>
      </c>
      <c r="E128" s="9" t="str">
        <f t="shared" si="39"/>
        <v>02</v>
      </c>
      <c r="F128" s="9" t="str">
        <f t="shared" si="40"/>
        <v>B</v>
      </c>
      <c r="G128" s="9" t="str">
        <f t="shared" si="41"/>
        <v>00</v>
      </c>
      <c r="H128" s="9" t="str">
        <f t="shared" si="42"/>
        <v/>
      </c>
      <c r="I128" s="10" t="str">
        <f t="shared" si="34"/>
        <v>ĐHC</v>
      </c>
      <c r="J128" s="44" t="s">
        <v>1191</v>
      </c>
      <c r="K128" s="10" t="str">
        <f t="shared" si="35"/>
        <v>Cái</v>
      </c>
      <c r="L128" s="163">
        <v>2</v>
      </c>
      <c r="M128" s="45">
        <f>VLOOKUP(D128,'GIA CONG DOAN'!$A$3:$D$4246,MATCH(I128,'GIA CONG DOAN'!$A$4:$D$4,0),0)</f>
        <v>18025.005600000004</v>
      </c>
      <c r="N128" s="48"/>
      <c r="O128" s="46">
        <f t="shared" si="33"/>
        <v>0</v>
      </c>
      <c r="P128" s="59"/>
      <c r="Q128" s="47" t="s">
        <v>1592</v>
      </c>
      <c r="R128" s="14">
        <f t="shared" si="37"/>
        <v>2</v>
      </c>
      <c r="S128" s="47"/>
      <c r="W128" s="17"/>
      <c r="X128" s="17"/>
      <c r="Y128" s="17"/>
      <c r="Z128" s="15" t="str">
        <f t="shared" si="38"/>
        <v>68</v>
      </c>
      <c r="AA128" s="15" t="str">
        <f t="shared" si="43"/>
        <v>Đ243319</v>
      </c>
    </row>
    <row r="129" spans="1:27" s="15" customFormat="1" ht="18" customHeight="1">
      <c r="A129" s="50">
        <v>43319</v>
      </c>
      <c r="B129" s="51" t="s">
        <v>1203</v>
      </c>
      <c r="C129" s="56" t="s">
        <v>2050</v>
      </c>
      <c r="D129" s="166" t="str">
        <f t="shared" si="36"/>
        <v>68-70900-03</v>
      </c>
      <c r="E129" s="9" t="str">
        <f t="shared" si="39"/>
        <v>03</v>
      </c>
      <c r="F129" s="9" t="str">
        <f t="shared" si="40"/>
        <v>B</v>
      </c>
      <c r="G129" s="9" t="str">
        <f t="shared" si="41"/>
        <v>00</v>
      </c>
      <c r="H129" s="9" t="str">
        <f t="shared" si="42"/>
        <v/>
      </c>
      <c r="I129" s="10" t="str">
        <f t="shared" si="34"/>
        <v>ĐHC</v>
      </c>
      <c r="J129" s="44" t="s">
        <v>1191</v>
      </c>
      <c r="K129" s="10" t="str">
        <f t="shared" si="35"/>
        <v>Cái</v>
      </c>
      <c r="L129" s="163">
        <v>2</v>
      </c>
      <c r="M129" s="45">
        <f>VLOOKUP(D129,'GIA CONG DOAN'!$A$3:$D$4246,MATCH(I129,'GIA CONG DOAN'!$A$4:$D$4,0),0)</f>
        <v>12759.768000000002</v>
      </c>
      <c r="N129" s="48"/>
      <c r="O129" s="46">
        <f t="shared" si="33"/>
        <v>0</v>
      </c>
      <c r="P129" s="59"/>
      <c r="Q129" s="47" t="s">
        <v>1592</v>
      </c>
      <c r="R129" s="14">
        <f t="shared" si="37"/>
        <v>2</v>
      </c>
      <c r="S129" s="47"/>
      <c r="W129" s="17"/>
      <c r="X129" s="17"/>
      <c r="Y129" s="17"/>
      <c r="Z129" s="15" t="str">
        <f t="shared" si="38"/>
        <v>68</v>
      </c>
      <c r="AA129" s="15" t="str">
        <f t="shared" si="43"/>
        <v>Đ243319</v>
      </c>
    </row>
    <row r="130" spans="1:27" s="15" customFormat="1" ht="18" customHeight="1">
      <c r="A130" s="50">
        <v>43319</v>
      </c>
      <c r="B130" s="51" t="s">
        <v>1203</v>
      </c>
      <c r="C130" s="56" t="s">
        <v>2269</v>
      </c>
      <c r="D130" s="166" t="str">
        <f t="shared" si="36"/>
        <v>68-01600-L2</v>
      </c>
      <c r="E130" s="9" t="str">
        <f t="shared" si="39"/>
        <v>L2</v>
      </c>
      <c r="F130" s="9" t="str">
        <f t="shared" si="40"/>
        <v>B</v>
      </c>
      <c r="G130" s="9" t="str">
        <f t="shared" si="41"/>
        <v>07</v>
      </c>
      <c r="H130" s="9" t="str">
        <f t="shared" si="42"/>
        <v/>
      </c>
      <c r="I130" s="10" t="str">
        <f t="shared" si="34"/>
        <v>ĐHC</v>
      </c>
      <c r="J130" s="44" t="s">
        <v>1191</v>
      </c>
      <c r="K130" s="10" t="str">
        <f t="shared" si="35"/>
        <v>Bộ</v>
      </c>
      <c r="L130" s="163">
        <v>2</v>
      </c>
      <c r="M130" s="45">
        <f>VLOOKUP(D130,'GIA CONG DOAN'!$A$3:$D$4246,MATCH(I130,'GIA CONG DOAN'!$A$4:$D$4,0),0)</f>
        <v>53038.591200000003</v>
      </c>
      <c r="N130" s="48"/>
      <c r="O130" s="46">
        <f t="shared" si="33"/>
        <v>0</v>
      </c>
      <c r="P130" s="59"/>
      <c r="Q130" s="47" t="s">
        <v>2270</v>
      </c>
      <c r="R130" s="14">
        <f t="shared" si="37"/>
        <v>4</v>
      </c>
      <c r="S130" s="47"/>
      <c r="W130" s="17"/>
      <c r="X130" s="17"/>
      <c r="Y130" s="17"/>
      <c r="Z130" s="15" t="str">
        <f t="shared" si="38"/>
        <v>68</v>
      </c>
      <c r="AA130" s="15" t="str">
        <f t="shared" si="43"/>
        <v>Đ243319</v>
      </c>
    </row>
    <row r="131" spans="1:27" s="15" customFormat="1" ht="18" customHeight="1">
      <c r="A131" s="50">
        <v>43319</v>
      </c>
      <c r="B131" s="51" t="s">
        <v>1203</v>
      </c>
      <c r="C131" s="56" t="s">
        <v>2193</v>
      </c>
      <c r="D131" s="166" t="str">
        <f t="shared" si="36"/>
        <v>68-70800-02</v>
      </c>
      <c r="E131" s="9" t="str">
        <f t="shared" si="39"/>
        <v>02</v>
      </c>
      <c r="F131" s="9" t="str">
        <f t="shared" si="40"/>
        <v>B</v>
      </c>
      <c r="G131" s="9" t="str">
        <f t="shared" si="41"/>
        <v>00</v>
      </c>
      <c r="H131" s="9" t="str">
        <f t="shared" si="42"/>
        <v/>
      </c>
      <c r="I131" s="10" t="str">
        <f t="shared" si="34"/>
        <v>ĐHC</v>
      </c>
      <c r="J131" s="44" t="s">
        <v>1191</v>
      </c>
      <c r="K131" s="10" t="str">
        <f t="shared" si="35"/>
        <v>Cái</v>
      </c>
      <c r="L131" s="163">
        <v>4</v>
      </c>
      <c r="M131" s="45">
        <f>VLOOKUP(D131,'GIA CONG DOAN'!$A$3:$D$4246,MATCH(I131,'GIA CONG DOAN'!$A$4:$D$4,0),0)</f>
        <v>12759.768000000002</v>
      </c>
      <c r="N131" s="48"/>
      <c r="O131" s="46">
        <f t="shared" si="33"/>
        <v>0</v>
      </c>
      <c r="P131" s="59"/>
      <c r="Q131" s="47" t="s">
        <v>2232</v>
      </c>
      <c r="R131" s="14">
        <f t="shared" si="37"/>
        <v>4</v>
      </c>
      <c r="S131" s="47"/>
      <c r="W131" s="17"/>
      <c r="X131" s="17"/>
      <c r="Y131" s="17"/>
      <c r="Z131" s="15" t="str">
        <f t="shared" si="38"/>
        <v>68</v>
      </c>
      <c r="AA131" s="15" t="str">
        <f t="shared" si="43"/>
        <v>Đ243319</v>
      </c>
    </row>
    <row r="132" spans="1:27" s="15" customFormat="1" ht="18" customHeight="1">
      <c r="A132" s="50">
        <v>43319</v>
      </c>
      <c r="B132" s="51" t="s">
        <v>1203</v>
      </c>
      <c r="C132" s="56" t="s">
        <v>2194</v>
      </c>
      <c r="D132" s="166" t="str">
        <f t="shared" si="36"/>
        <v>68-70800-03</v>
      </c>
      <c r="E132" s="9" t="str">
        <f t="shared" si="39"/>
        <v>03</v>
      </c>
      <c r="F132" s="9" t="str">
        <f t="shared" si="40"/>
        <v>B</v>
      </c>
      <c r="G132" s="9" t="str">
        <f t="shared" si="41"/>
        <v>00</v>
      </c>
      <c r="H132" s="9" t="str">
        <f t="shared" si="42"/>
        <v/>
      </c>
      <c r="I132" s="10" t="str">
        <f t="shared" si="34"/>
        <v>ĐHC</v>
      </c>
      <c r="J132" s="44" t="s">
        <v>1191</v>
      </c>
      <c r="K132" s="10" t="str">
        <f t="shared" si="35"/>
        <v>Cái</v>
      </c>
      <c r="L132" s="163">
        <v>3</v>
      </c>
      <c r="M132" s="45">
        <f>VLOOKUP(D132,'GIA CONG DOAN'!$A$3:$D$4246,MATCH(I132,'GIA CONG DOAN'!$A$4:$D$4,0),0)</f>
        <v>10691.8056</v>
      </c>
      <c r="N132" s="48"/>
      <c r="O132" s="46">
        <f t="shared" si="33"/>
        <v>0</v>
      </c>
      <c r="P132" s="59"/>
      <c r="Q132" s="47" t="s">
        <v>2232</v>
      </c>
      <c r="R132" s="14">
        <f t="shared" si="37"/>
        <v>3</v>
      </c>
      <c r="S132" s="47"/>
      <c r="W132" s="17"/>
      <c r="X132" s="17"/>
      <c r="Y132" s="17"/>
      <c r="Z132" s="15" t="str">
        <f t="shared" si="38"/>
        <v>68</v>
      </c>
      <c r="AA132" s="15" t="str">
        <f t="shared" si="43"/>
        <v>Đ243319</v>
      </c>
    </row>
    <row r="133" spans="1:27" s="15" customFormat="1" ht="18" customHeight="1">
      <c r="A133" s="50">
        <v>43319</v>
      </c>
      <c r="B133" s="51" t="s">
        <v>1203</v>
      </c>
      <c r="C133" s="56" t="s">
        <v>2243</v>
      </c>
      <c r="D133" s="166" t="str">
        <f t="shared" si="36"/>
        <v>68-72901-04</v>
      </c>
      <c r="E133" s="9" t="str">
        <f t="shared" si="39"/>
        <v>04</v>
      </c>
      <c r="F133" s="9" t="str">
        <f t="shared" si="40"/>
        <v>05</v>
      </c>
      <c r="G133" s="9" t="str">
        <f t="shared" si="41"/>
        <v>01</v>
      </c>
      <c r="H133" s="9" t="str">
        <f t="shared" si="42"/>
        <v/>
      </c>
      <c r="I133" s="10" t="str">
        <f t="shared" si="34"/>
        <v>ĐM2</v>
      </c>
      <c r="J133" s="44" t="s">
        <v>1191</v>
      </c>
      <c r="K133" s="10" t="str">
        <f t="shared" si="35"/>
        <v>Cái</v>
      </c>
      <c r="L133" s="163">
        <v>1</v>
      </c>
      <c r="M133" s="45" t="e">
        <f>VLOOKUP(D133,'GIA CONG DOAN'!$A$3:$D$4246,MATCH(I133,'GIA CONG DOAN'!$A$4:$D$4,0),0)</f>
        <v>#N/A</v>
      </c>
      <c r="N133" s="48"/>
      <c r="O133" s="46" t="str">
        <f t="shared" si="33"/>
        <v/>
      </c>
      <c r="P133" s="59"/>
      <c r="Q133" s="47" t="s">
        <v>1592</v>
      </c>
      <c r="R133" s="14">
        <f t="shared" si="37"/>
        <v>1</v>
      </c>
      <c r="S133" s="47"/>
      <c r="W133" s="17"/>
      <c r="X133" s="17"/>
      <c r="Y133" s="17"/>
      <c r="Z133" s="15" t="str">
        <f t="shared" si="38"/>
        <v>68</v>
      </c>
      <c r="AA133" s="15" t="str">
        <f t="shared" si="43"/>
        <v>Đ243319</v>
      </c>
    </row>
    <row r="134" spans="1:27" s="15" customFormat="1" ht="18" customHeight="1">
      <c r="A134" s="50">
        <v>43319</v>
      </c>
      <c r="B134" s="51" t="s">
        <v>1203</v>
      </c>
      <c r="C134" s="56" t="s">
        <v>2243</v>
      </c>
      <c r="D134" s="166" t="str">
        <f t="shared" si="36"/>
        <v>68-72901-04</v>
      </c>
      <c r="E134" s="9" t="str">
        <f t="shared" si="39"/>
        <v>04</v>
      </c>
      <c r="F134" s="9" t="str">
        <f t="shared" si="40"/>
        <v>05</v>
      </c>
      <c r="G134" s="9" t="str">
        <f t="shared" si="41"/>
        <v>01</v>
      </c>
      <c r="H134" s="9" t="str">
        <f t="shared" si="42"/>
        <v/>
      </c>
      <c r="I134" s="10" t="str">
        <f t="shared" si="34"/>
        <v>ĐM2</v>
      </c>
      <c r="J134" s="44" t="s">
        <v>1191</v>
      </c>
      <c r="K134" s="10" t="str">
        <f t="shared" si="35"/>
        <v>Cái</v>
      </c>
      <c r="L134" s="163">
        <v>2</v>
      </c>
      <c r="M134" s="45" t="e">
        <f>VLOOKUP(D134,'GIA CONG DOAN'!$A$3:$D$4246,MATCH(I134,'GIA CONG DOAN'!$A$4:$D$4,0),0)</f>
        <v>#N/A</v>
      </c>
      <c r="N134" s="48">
        <v>0.05</v>
      </c>
      <c r="O134" s="46" t="str">
        <f t="shared" si="33"/>
        <v/>
      </c>
      <c r="P134" s="59"/>
      <c r="Q134" s="47" t="s">
        <v>2241</v>
      </c>
      <c r="R134" s="14">
        <f t="shared" si="37"/>
        <v>2</v>
      </c>
      <c r="S134" s="47"/>
      <c r="W134" s="17"/>
      <c r="X134" s="17"/>
      <c r="Y134" s="17"/>
      <c r="Z134" s="15" t="str">
        <f t="shared" si="38"/>
        <v>68</v>
      </c>
      <c r="AA134" s="15" t="str">
        <f t="shared" si="43"/>
        <v>Đ243319</v>
      </c>
    </row>
    <row r="135" spans="1:27" s="15" customFormat="1" ht="18" customHeight="1">
      <c r="A135" s="50">
        <v>43319</v>
      </c>
      <c r="B135" s="51" t="s">
        <v>1202</v>
      </c>
      <c r="C135" s="56" t="s">
        <v>2242</v>
      </c>
      <c r="D135" s="166" t="str">
        <f t="shared" si="36"/>
        <v>68-70900-L4</v>
      </c>
      <c r="E135" s="9" t="str">
        <f t="shared" si="39"/>
        <v>L4</v>
      </c>
      <c r="F135" s="9" t="str">
        <f t="shared" si="40"/>
        <v>B</v>
      </c>
      <c r="G135" s="9" t="str">
        <f t="shared" si="41"/>
        <v>00</v>
      </c>
      <c r="H135" s="9" t="str">
        <f t="shared" si="42"/>
        <v/>
      </c>
      <c r="I135" s="10" t="str">
        <f t="shared" si="34"/>
        <v>ĐHC</v>
      </c>
      <c r="J135" s="44" t="s">
        <v>1191</v>
      </c>
      <c r="K135" s="10" t="str">
        <f t="shared" si="35"/>
        <v>Bộ</v>
      </c>
      <c r="L135" s="163">
        <v>1</v>
      </c>
      <c r="M135" s="45">
        <f>VLOOKUP(D135,'GIA CONG DOAN'!$A$3:$D$4246,MATCH(I135,'GIA CONG DOAN'!$A$4:$D$4,0),0)</f>
        <v>68423.644800000009</v>
      </c>
      <c r="N135" s="48"/>
      <c r="O135" s="46">
        <f t="shared" si="33"/>
        <v>0</v>
      </c>
      <c r="P135" s="59"/>
      <c r="Q135" s="47" t="s">
        <v>1592</v>
      </c>
      <c r="R135" s="14">
        <f t="shared" si="37"/>
        <v>4</v>
      </c>
      <c r="S135" s="47"/>
      <c r="W135" s="17"/>
      <c r="X135" s="17"/>
      <c r="Y135" s="17"/>
      <c r="Z135" s="15" t="str">
        <f t="shared" si="38"/>
        <v>68</v>
      </c>
      <c r="AA135" s="15" t="str">
        <f t="shared" si="43"/>
        <v>Đ143319</v>
      </c>
    </row>
    <row r="136" spans="1:27" s="15" customFormat="1" ht="18" customHeight="1">
      <c r="A136" s="50">
        <v>43319</v>
      </c>
      <c r="B136" s="51" t="s">
        <v>1202</v>
      </c>
      <c r="C136" s="55" t="s">
        <v>2190</v>
      </c>
      <c r="D136" s="166" t="str">
        <f t="shared" si="36"/>
        <v>68-70900-02</v>
      </c>
      <c r="E136" s="9" t="str">
        <f t="shared" si="39"/>
        <v>02</v>
      </c>
      <c r="F136" s="9" t="str">
        <f t="shared" si="40"/>
        <v>B</v>
      </c>
      <c r="G136" s="9" t="str">
        <f t="shared" si="41"/>
        <v>00</v>
      </c>
      <c r="H136" s="9" t="str">
        <f t="shared" si="42"/>
        <v/>
      </c>
      <c r="I136" s="10" t="str">
        <f t="shared" si="34"/>
        <v>ĐHC</v>
      </c>
      <c r="J136" s="44" t="s">
        <v>1191</v>
      </c>
      <c r="K136" s="10" t="str">
        <f t="shared" si="35"/>
        <v>Cái</v>
      </c>
      <c r="L136" s="163">
        <v>8</v>
      </c>
      <c r="M136" s="45">
        <f>VLOOKUP(D136,'GIA CONG DOAN'!$A$3:$D$4246,MATCH(I136,'GIA CONG DOAN'!$A$4:$D$4,0),0)</f>
        <v>18025.005600000004</v>
      </c>
      <c r="N136" s="48"/>
      <c r="O136" s="46">
        <f t="shared" ref="O136:O168" si="44">IFERROR(L136*M136*N136,"")</f>
        <v>0</v>
      </c>
      <c r="P136" s="59"/>
      <c r="Q136" s="47" t="s">
        <v>1592</v>
      </c>
      <c r="R136" s="14">
        <f t="shared" si="37"/>
        <v>8</v>
      </c>
      <c r="S136" s="47"/>
      <c r="W136" s="17"/>
      <c r="X136" s="17"/>
      <c r="Y136" s="17"/>
      <c r="Z136" s="15" t="str">
        <f t="shared" si="38"/>
        <v>68</v>
      </c>
      <c r="AA136" s="15" t="str">
        <f t="shared" si="43"/>
        <v>Đ143319</v>
      </c>
    </row>
    <row r="137" spans="1:27" s="15" customFormat="1" ht="18" customHeight="1">
      <c r="A137" s="50">
        <v>43319</v>
      </c>
      <c r="B137" s="51" t="s">
        <v>1202</v>
      </c>
      <c r="C137" s="56" t="s">
        <v>2050</v>
      </c>
      <c r="D137" s="166" t="str">
        <f t="shared" si="36"/>
        <v>68-70900-03</v>
      </c>
      <c r="E137" s="9" t="str">
        <f t="shared" si="39"/>
        <v>03</v>
      </c>
      <c r="F137" s="9" t="str">
        <f t="shared" si="40"/>
        <v>B</v>
      </c>
      <c r="G137" s="9" t="str">
        <f t="shared" si="41"/>
        <v>00</v>
      </c>
      <c r="H137" s="9" t="str">
        <f t="shared" si="42"/>
        <v/>
      </c>
      <c r="I137" s="10" t="str">
        <f t="shared" si="34"/>
        <v>ĐHC</v>
      </c>
      <c r="J137" s="44" t="s">
        <v>1191</v>
      </c>
      <c r="K137" s="10" t="str">
        <f t="shared" si="35"/>
        <v>Cái</v>
      </c>
      <c r="L137" s="163">
        <v>6</v>
      </c>
      <c r="M137" s="45">
        <f>VLOOKUP(D137,'GIA CONG DOAN'!$A$3:$D$4246,MATCH(I137,'GIA CONG DOAN'!$A$4:$D$4,0),0)</f>
        <v>12759.768000000002</v>
      </c>
      <c r="N137" s="48"/>
      <c r="O137" s="46">
        <f t="shared" si="44"/>
        <v>0</v>
      </c>
      <c r="P137" s="59"/>
      <c r="Q137" s="47" t="s">
        <v>1592</v>
      </c>
      <c r="R137" s="14">
        <f t="shared" si="37"/>
        <v>6</v>
      </c>
      <c r="S137" s="47"/>
      <c r="W137" s="17"/>
      <c r="X137" s="17"/>
      <c r="Y137" s="17"/>
      <c r="Z137" s="15" t="str">
        <f t="shared" si="38"/>
        <v>68</v>
      </c>
      <c r="AA137" s="15" t="str">
        <f t="shared" si="43"/>
        <v>Đ143319</v>
      </c>
    </row>
    <row r="138" spans="1:27" s="15" customFormat="1" ht="18" customHeight="1">
      <c r="A138" s="50">
        <v>43319</v>
      </c>
      <c r="B138" s="51" t="s">
        <v>1202</v>
      </c>
      <c r="C138" s="56" t="s">
        <v>2191</v>
      </c>
      <c r="D138" s="166" t="str">
        <f t="shared" si="36"/>
        <v>68-70900-04</v>
      </c>
      <c r="E138" s="9" t="str">
        <f t="shared" si="39"/>
        <v>04</v>
      </c>
      <c r="F138" s="9" t="str">
        <f t="shared" si="40"/>
        <v>B</v>
      </c>
      <c r="G138" s="9" t="str">
        <f t="shared" si="41"/>
        <v>00</v>
      </c>
      <c r="H138" s="9" t="str">
        <f t="shared" si="42"/>
        <v/>
      </c>
      <c r="I138" s="10" t="str">
        <f t="shared" si="34"/>
        <v>ĐHC</v>
      </c>
      <c r="J138" s="44" t="s">
        <v>1191</v>
      </c>
      <c r="K138" s="10" t="str">
        <f t="shared" si="35"/>
        <v>Cái</v>
      </c>
      <c r="L138" s="163">
        <v>4</v>
      </c>
      <c r="M138" s="45">
        <f>VLOOKUP(D138,'GIA CONG DOAN'!$A$3:$D$4246,MATCH(I138,'GIA CONG DOAN'!$A$4:$D$4,0),0)</f>
        <v>10393.588800000001</v>
      </c>
      <c r="N138" s="48"/>
      <c r="O138" s="46">
        <f t="shared" si="44"/>
        <v>0</v>
      </c>
      <c r="P138" s="59"/>
      <c r="Q138" s="47" t="s">
        <v>1592</v>
      </c>
      <c r="R138" s="14">
        <f t="shared" si="37"/>
        <v>4</v>
      </c>
      <c r="S138" s="47"/>
      <c r="W138" s="17"/>
      <c r="X138" s="17"/>
      <c r="Y138" s="17"/>
      <c r="Z138" s="15" t="str">
        <f t="shared" si="38"/>
        <v>68</v>
      </c>
      <c r="AA138" s="15" t="str">
        <f t="shared" si="43"/>
        <v>Đ143319</v>
      </c>
    </row>
    <row r="139" spans="1:27" s="15" customFormat="1" ht="18" customHeight="1">
      <c r="A139" s="50">
        <v>43319</v>
      </c>
      <c r="B139" s="51" t="s">
        <v>1202</v>
      </c>
      <c r="C139" s="55" t="s">
        <v>2228</v>
      </c>
      <c r="D139" s="166" t="str">
        <f t="shared" si="36"/>
        <v>68-71000-B2</v>
      </c>
      <c r="E139" s="9" t="str">
        <f t="shared" si="39"/>
        <v>B2</v>
      </c>
      <c r="F139" s="9" t="str">
        <f t="shared" si="40"/>
        <v>B</v>
      </c>
      <c r="G139" s="9" t="str">
        <f t="shared" si="41"/>
        <v>00</v>
      </c>
      <c r="H139" s="9" t="str">
        <f t="shared" si="42"/>
        <v/>
      </c>
      <c r="I139" s="10" t="str">
        <f t="shared" si="34"/>
        <v>ĐHC</v>
      </c>
      <c r="J139" s="44" t="s">
        <v>1191</v>
      </c>
      <c r="K139" s="10" t="str">
        <f t="shared" si="35"/>
        <v>Bộ</v>
      </c>
      <c r="L139" s="163">
        <v>1</v>
      </c>
      <c r="M139" s="45">
        <f>VLOOKUP(D139,'GIA CONG DOAN'!$A$3:$D$4246,MATCH(I139,'GIA CONG DOAN'!$A$4:$D$4,0),0)</f>
        <v>50735.966400000005</v>
      </c>
      <c r="N139" s="48"/>
      <c r="O139" s="46">
        <f t="shared" si="44"/>
        <v>0</v>
      </c>
      <c r="P139" s="59"/>
      <c r="Q139" s="47" t="s">
        <v>1592</v>
      </c>
      <c r="R139" s="14">
        <f t="shared" si="37"/>
        <v>2</v>
      </c>
      <c r="S139" s="47"/>
      <c r="W139" s="17"/>
      <c r="X139" s="17"/>
      <c r="Y139" s="17"/>
      <c r="Z139" s="15" t="str">
        <f t="shared" si="38"/>
        <v>68</v>
      </c>
      <c r="AA139" s="15" t="str">
        <f t="shared" si="43"/>
        <v>Đ143319</v>
      </c>
    </row>
    <row r="140" spans="1:27" s="15" customFormat="1" ht="18" customHeight="1">
      <c r="A140" s="50">
        <v>43319</v>
      </c>
      <c r="B140" s="51" t="s">
        <v>1202</v>
      </c>
      <c r="C140" s="55" t="s">
        <v>2225</v>
      </c>
      <c r="D140" s="166" t="str">
        <f t="shared" si="36"/>
        <v>68-61300-B2</v>
      </c>
      <c r="E140" s="9" t="str">
        <f t="shared" si="39"/>
        <v>B2</v>
      </c>
      <c r="F140" s="9" t="str">
        <f t="shared" si="40"/>
        <v>B</v>
      </c>
      <c r="G140" s="9" t="str">
        <f t="shared" si="41"/>
        <v>00</v>
      </c>
      <c r="H140" s="9" t="str">
        <f t="shared" si="42"/>
        <v/>
      </c>
      <c r="I140" s="10" t="str">
        <f t="shared" si="34"/>
        <v>ĐHC</v>
      </c>
      <c r="J140" s="44" t="s">
        <v>1191</v>
      </c>
      <c r="K140" s="10" t="str">
        <f t="shared" si="35"/>
        <v>Bộ</v>
      </c>
      <c r="L140" s="163">
        <v>4</v>
      </c>
      <c r="M140" s="45">
        <f>VLOOKUP(D140,'GIA CONG DOAN'!$A$3:$D$4246,MATCH(I140,'GIA CONG DOAN'!$A$4:$D$4,0),0)</f>
        <v>22493.3688</v>
      </c>
      <c r="N140" s="48"/>
      <c r="O140" s="46">
        <f t="shared" si="44"/>
        <v>0</v>
      </c>
      <c r="P140" s="59"/>
      <c r="Q140" s="47" t="s">
        <v>1592</v>
      </c>
      <c r="R140" s="14">
        <f t="shared" si="37"/>
        <v>8</v>
      </c>
      <c r="S140" s="47"/>
      <c r="W140" s="17"/>
      <c r="X140" s="17"/>
      <c r="Y140" s="17"/>
      <c r="Z140" s="15" t="str">
        <f t="shared" si="38"/>
        <v>68</v>
      </c>
      <c r="AA140" s="15" t="str">
        <f t="shared" si="43"/>
        <v>Đ143319</v>
      </c>
    </row>
    <row r="141" spans="1:27" s="15" customFormat="1" ht="18" customHeight="1">
      <c r="A141" s="50">
        <v>43319</v>
      </c>
      <c r="B141" s="51" t="s">
        <v>1202</v>
      </c>
      <c r="C141" s="55" t="s">
        <v>2212</v>
      </c>
      <c r="D141" s="166" t="str">
        <f t="shared" si="36"/>
        <v>68-61300-02</v>
      </c>
      <c r="E141" s="9" t="str">
        <f t="shared" si="39"/>
        <v>02</v>
      </c>
      <c r="F141" s="9" t="str">
        <f t="shared" si="40"/>
        <v>B</v>
      </c>
      <c r="G141" s="9" t="str">
        <f t="shared" si="41"/>
        <v>00</v>
      </c>
      <c r="H141" s="9" t="str">
        <f t="shared" si="42"/>
        <v/>
      </c>
      <c r="I141" s="10" t="str">
        <f t="shared" si="34"/>
        <v>ĐHC</v>
      </c>
      <c r="J141" s="44" t="s">
        <v>1191</v>
      </c>
      <c r="K141" s="10" t="str">
        <f t="shared" si="35"/>
        <v>Cái</v>
      </c>
      <c r="L141" s="163">
        <v>1</v>
      </c>
      <c r="M141" s="45">
        <f>VLOOKUP(D141,'GIA CONG DOAN'!$A$3:$D$4246,MATCH(I141,'GIA CONG DOAN'!$A$4:$D$4,0),0)</f>
        <v>13581.0864</v>
      </c>
      <c r="N141" s="48"/>
      <c r="O141" s="46">
        <f t="shared" si="44"/>
        <v>0</v>
      </c>
      <c r="P141" s="59"/>
      <c r="Q141" s="47" t="s">
        <v>2252</v>
      </c>
      <c r="R141" s="14">
        <f t="shared" si="37"/>
        <v>1</v>
      </c>
      <c r="S141" s="47"/>
      <c r="W141" s="17"/>
      <c r="X141" s="17"/>
      <c r="Y141" s="17"/>
      <c r="Z141" s="15" t="str">
        <f t="shared" si="38"/>
        <v>68</v>
      </c>
      <c r="AA141" s="15" t="str">
        <f t="shared" si="43"/>
        <v>Đ143319</v>
      </c>
    </row>
    <row r="142" spans="1:27" s="15" customFormat="1" ht="18" customHeight="1">
      <c r="A142" s="50">
        <v>43319</v>
      </c>
      <c r="B142" s="51" t="s">
        <v>1202</v>
      </c>
      <c r="C142" s="55" t="s">
        <v>2214</v>
      </c>
      <c r="D142" s="166" t="str">
        <f t="shared" si="36"/>
        <v>68-61300-03</v>
      </c>
      <c r="E142" s="9" t="str">
        <f t="shared" si="39"/>
        <v>03</v>
      </c>
      <c r="F142" s="9" t="str">
        <f t="shared" si="40"/>
        <v>B</v>
      </c>
      <c r="G142" s="9" t="str">
        <f t="shared" si="41"/>
        <v>00</v>
      </c>
      <c r="H142" s="9" t="str">
        <f t="shared" si="42"/>
        <v/>
      </c>
      <c r="I142" s="10" t="str">
        <f t="shared" si="34"/>
        <v>ĐHC</v>
      </c>
      <c r="J142" s="44" t="s">
        <v>1191</v>
      </c>
      <c r="K142" s="10" t="str">
        <f t="shared" si="35"/>
        <v>Cái</v>
      </c>
      <c r="L142" s="163">
        <v>2</v>
      </c>
      <c r="M142" s="45">
        <f>VLOOKUP(D142,'GIA CONG DOAN'!$A$3:$D$4246,MATCH(I142,'GIA CONG DOAN'!$A$4:$D$4,0),0)</f>
        <v>8912.2824000000019</v>
      </c>
      <c r="N142" s="48">
        <v>0.05</v>
      </c>
      <c r="O142" s="46">
        <f t="shared" si="44"/>
        <v>891.22824000000026</v>
      </c>
      <c r="P142" s="59"/>
      <c r="Q142" s="47" t="s">
        <v>2231</v>
      </c>
      <c r="R142" s="14">
        <f t="shared" si="37"/>
        <v>2</v>
      </c>
      <c r="S142" s="47"/>
      <c r="W142" s="17"/>
      <c r="X142" s="17"/>
      <c r="Y142" s="17"/>
      <c r="Z142" s="15" t="str">
        <f t="shared" si="38"/>
        <v>68</v>
      </c>
      <c r="AA142" s="15" t="str">
        <f t="shared" si="43"/>
        <v>Đ143319</v>
      </c>
    </row>
    <row r="143" spans="1:27" s="15" customFormat="1" ht="18" customHeight="1">
      <c r="A143" s="50">
        <v>43319</v>
      </c>
      <c r="B143" s="51" t="s">
        <v>1202</v>
      </c>
      <c r="C143" s="55" t="s">
        <v>2215</v>
      </c>
      <c r="D143" s="166" t="str">
        <f t="shared" si="36"/>
        <v>68-71000-02</v>
      </c>
      <c r="E143" s="9" t="str">
        <f t="shared" si="39"/>
        <v>02</v>
      </c>
      <c r="F143" s="9" t="str">
        <f t="shared" si="40"/>
        <v>B</v>
      </c>
      <c r="G143" s="9" t="str">
        <f t="shared" si="41"/>
        <v>00</v>
      </c>
      <c r="H143" s="9" t="str">
        <f t="shared" si="42"/>
        <v/>
      </c>
      <c r="I143" s="10" t="str">
        <f t="shared" si="34"/>
        <v>ĐHC</v>
      </c>
      <c r="J143" s="44" t="s">
        <v>1191</v>
      </c>
      <c r="K143" s="10" t="str">
        <f t="shared" si="35"/>
        <v>Cái</v>
      </c>
      <c r="L143" s="163">
        <v>1</v>
      </c>
      <c r="M143" s="45">
        <f>VLOOKUP(D143,'GIA CONG DOAN'!$A$3:$D$4246,MATCH(I143,'GIA CONG DOAN'!$A$4:$D$4,0),0)</f>
        <v>30315.448800000002</v>
      </c>
      <c r="N143" s="48">
        <v>0.05</v>
      </c>
      <c r="O143" s="46">
        <f t="shared" si="44"/>
        <v>1515.7724400000002</v>
      </c>
      <c r="P143" s="59"/>
      <c r="Q143" s="47" t="s">
        <v>2198</v>
      </c>
      <c r="R143" s="14">
        <f t="shared" si="37"/>
        <v>1</v>
      </c>
      <c r="S143" s="47"/>
      <c r="W143" s="17"/>
      <c r="X143" s="17"/>
      <c r="Y143" s="17"/>
      <c r="Z143" s="15" t="str">
        <f t="shared" si="38"/>
        <v>68</v>
      </c>
      <c r="AA143" s="15" t="str">
        <f t="shared" si="43"/>
        <v>Đ143319</v>
      </c>
    </row>
    <row r="144" spans="1:27" s="15" customFormat="1" ht="18" customHeight="1">
      <c r="A144" s="50">
        <v>43319</v>
      </c>
      <c r="B144" s="51" t="s">
        <v>1202</v>
      </c>
      <c r="C144" s="56" t="s">
        <v>2191</v>
      </c>
      <c r="D144" s="166" t="str">
        <f t="shared" si="36"/>
        <v>68-70900-04</v>
      </c>
      <c r="E144" s="9" t="str">
        <f t="shared" si="39"/>
        <v>04</v>
      </c>
      <c r="F144" s="9" t="str">
        <f t="shared" si="40"/>
        <v>B</v>
      </c>
      <c r="G144" s="9" t="str">
        <f t="shared" si="41"/>
        <v>00</v>
      </c>
      <c r="H144" s="9" t="str">
        <f t="shared" si="42"/>
        <v/>
      </c>
      <c r="I144" s="10" t="str">
        <f t="shared" si="34"/>
        <v>ĐHC</v>
      </c>
      <c r="J144" s="44" t="s">
        <v>1191</v>
      </c>
      <c r="K144" s="10" t="str">
        <f t="shared" si="35"/>
        <v>Cái</v>
      </c>
      <c r="L144" s="163">
        <v>1</v>
      </c>
      <c r="M144" s="45">
        <f>VLOOKUP(D144,'GIA CONG DOAN'!$A$3:$D$4246,MATCH(I144,'GIA CONG DOAN'!$A$4:$D$4,0),0)</f>
        <v>10393.588800000001</v>
      </c>
      <c r="N144" s="48">
        <v>0.05</v>
      </c>
      <c r="O144" s="46">
        <f t="shared" si="44"/>
        <v>519.67944000000011</v>
      </c>
      <c r="P144" s="59"/>
      <c r="Q144" s="47" t="s">
        <v>2198</v>
      </c>
      <c r="R144" s="14">
        <f t="shared" si="37"/>
        <v>1</v>
      </c>
      <c r="S144" s="47"/>
      <c r="W144" s="17"/>
      <c r="X144" s="17"/>
      <c r="Y144" s="17"/>
      <c r="Z144" s="15" t="str">
        <f t="shared" si="38"/>
        <v>68</v>
      </c>
      <c r="AA144" s="15" t="str">
        <f t="shared" si="43"/>
        <v>Đ143319</v>
      </c>
    </row>
    <row r="145" spans="1:27" s="15" customFormat="1" ht="18" customHeight="1">
      <c r="A145" s="50">
        <v>43319</v>
      </c>
      <c r="B145" s="51" t="s">
        <v>1193</v>
      </c>
      <c r="C145" s="56" t="s">
        <v>2194</v>
      </c>
      <c r="D145" s="166" t="str">
        <f t="shared" si="36"/>
        <v>68-70800-03</v>
      </c>
      <c r="E145" s="9" t="str">
        <f t="shared" si="39"/>
        <v>03</v>
      </c>
      <c r="F145" s="9" t="str">
        <f t="shared" si="40"/>
        <v>B</v>
      </c>
      <c r="G145" s="9" t="str">
        <f t="shared" si="41"/>
        <v>00</v>
      </c>
      <c r="H145" s="9" t="str">
        <f t="shared" si="42"/>
        <v/>
      </c>
      <c r="I145" s="10" t="str">
        <f t="shared" si="34"/>
        <v>ĐHC</v>
      </c>
      <c r="J145" s="44" t="s">
        <v>1191</v>
      </c>
      <c r="K145" s="10" t="str">
        <f t="shared" si="35"/>
        <v>Cái</v>
      </c>
      <c r="L145" s="163">
        <v>5</v>
      </c>
      <c r="M145" s="45">
        <f>VLOOKUP(D145,'GIA CONG DOAN'!$A$3:$D$4246,MATCH(I145,'GIA CONG DOAN'!$A$4:$D$4,0),0)</f>
        <v>10691.8056</v>
      </c>
      <c r="N145" s="48">
        <v>0.1</v>
      </c>
      <c r="O145" s="46">
        <f t="shared" si="44"/>
        <v>5345.9027999999998</v>
      </c>
      <c r="P145" s="59"/>
      <c r="Q145" s="47" t="s">
        <v>2237</v>
      </c>
      <c r="R145" s="14">
        <f t="shared" si="37"/>
        <v>5</v>
      </c>
      <c r="S145" s="47"/>
      <c r="W145" s="17"/>
      <c r="X145" s="17"/>
      <c r="Y145" s="17"/>
      <c r="Z145" s="15" t="str">
        <f t="shared" si="38"/>
        <v>68</v>
      </c>
      <c r="AA145" s="15" t="str">
        <f t="shared" si="43"/>
        <v>Đ543319</v>
      </c>
    </row>
    <row r="146" spans="1:27" s="15" customFormat="1" ht="18" customHeight="1">
      <c r="A146" s="50">
        <v>43319</v>
      </c>
      <c r="B146" s="51" t="s">
        <v>1193</v>
      </c>
      <c r="C146" s="56" t="s">
        <v>2212</v>
      </c>
      <c r="D146" s="166" t="str">
        <f t="shared" si="36"/>
        <v>68-61300-02</v>
      </c>
      <c r="E146" s="9" t="str">
        <f t="shared" si="39"/>
        <v>02</v>
      </c>
      <c r="F146" s="9" t="str">
        <f t="shared" si="40"/>
        <v>B</v>
      </c>
      <c r="G146" s="9" t="str">
        <f t="shared" si="41"/>
        <v>00</v>
      </c>
      <c r="H146" s="9" t="str">
        <f t="shared" si="42"/>
        <v/>
      </c>
      <c r="I146" s="10" t="str">
        <f t="shared" si="34"/>
        <v>ĐHC</v>
      </c>
      <c r="J146" s="44" t="s">
        <v>1191</v>
      </c>
      <c r="K146" s="10" t="str">
        <f t="shared" si="35"/>
        <v>Cái</v>
      </c>
      <c r="L146" s="163">
        <v>4</v>
      </c>
      <c r="M146" s="45">
        <f>VLOOKUP(D146,'GIA CONG DOAN'!$A$3:$D$4246,MATCH(I146,'GIA CONG DOAN'!$A$4:$D$4,0),0)</f>
        <v>13581.0864</v>
      </c>
      <c r="N146" s="48"/>
      <c r="O146" s="46">
        <f t="shared" si="44"/>
        <v>0</v>
      </c>
      <c r="P146" s="59"/>
      <c r="Q146" s="47" t="s">
        <v>2192</v>
      </c>
      <c r="R146" s="14">
        <f t="shared" si="37"/>
        <v>4</v>
      </c>
      <c r="S146" s="47"/>
      <c r="W146" s="17"/>
      <c r="X146" s="17"/>
      <c r="Y146" s="17"/>
      <c r="Z146" s="15" t="str">
        <f t="shared" si="38"/>
        <v>68</v>
      </c>
      <c r="AA146" s="15" t="str">
        <f t="shared" si="43"/>
        <v>Đ543319</v>
      </c>
    </row>
    <row r="147" spans="1:27" s="15" customFormat="1" ht="18" customHeight="1">
      <c r="A147" s="50">
        <v>43319</v>
      </c>
      <c r="B147" s="51" t="s">
        <v>1193</v>
      </c>
      <c r="C147" s="55" t="s">
        <v>2049</v>
      </c>
      <c r="D147" s="166" t="str">
        <f t="shared" si="36"/>
        <v>68-70900-01</v>
      </c>
      <c r="E147" s="9" t="str">
        <f t="shared" si="39"/>
        <v>01</v>
      </c>
      <c r="F147" s="9" t="str">
        <f t="shared" si="40"/>
        <v>B</v>
      </c>
      <c r="G147" s="9" t="str">
        <f t="shared" si="41"/>
        <v>00</v>
      </c>
      <c r="H147" s="9" t="str">
        <f t="shared" si="42"/>
        <v/>
      </c>
      <c r="I147" s="10" t="str">
        <f t="shared" si="34"/>
        <v>ĐHC</v>
      </c>
      <c r="J147" s="44" t="s">
        <v>1191</v>
      </c>
      <c r="K147" s="10" t="str">
        <f t="shared" si="35"/>
        <v>Cái</v>
      </c>
      <c r="L147" s="163">
        <v>3</v>
      </c>
      <c r="M147" s="45">
        <f>VLOOKUP(D147,'GIA CONG DOAN'!$A$3:$D$4246,MATCH(I147,'GIA CONG DOAN'!$A$4:$D$4,0),0)</f>
        <v>27245.2824</v>
      </c>
      <c r="N147" s="48"/>
      <c r="O147" s="46">
        <f t="shared" si="44"/>
        <v>0</v>
      </c>
      <c r="P147" s="59"/>
      <c r="Q147" s="47" t="s">
        <v>2192</v>
      </c>
      <c r="R147" s="14">
        <f t="shared" si="37"/>
        <v>3</v>
      </c>
      <c r="S147" s="47"/>
      <c r="W147" s="17"/>
      <c r="X147" s="17"/>
      <c r="Y147" s="17"/>
      <c r="Z147" s="15" t="str">
        <f t="shared" si="38"/>
        <v>68</v>
      </c>
      <c r="AA147" s="15" t="str">
        <f t="shared" si="43"/>
        <v>Đ543319</v>
      </c>
    </row>
    <row r="148" spans="1:27" s="15" customFormat="1" ht="18" customHeight="1">
      <c r="A148" s="50">
        <v>43319</v>
      </c>
      <c r="B148" s="51" t="s">
        <v>1193</v>
      </c>
      <c r="C148" s="55" t="s">
        <v>2049</v>
      </c>
      <c r="D148" s="166" t="str">
        <f t="shared" si="36"/>
        <v>68-70900-01</v>
      </c>
      <c r="E148" s="9" t="str">
        <f t="shared" si="39"/>
        <v>01</v>
      </c>
      <c r="F148" s="9" t="str">
        <f t="shared" si="40"/>
        <v>B</v>
      </c>
      <c r="G148" s="9" t="str">
        <f t="shared" si="41"/>
        <v>00</v>
      </c>
      <c r="H148" s="9" t="str">
        <f t="shared" si="42"/>
        <v/>
      </c>
      <c r="I148" s="10" t="str">
        <f t="shared" si="34"/>
        <v>ĐHC</v>
      </c>
      <c r="J148" s="44" t="s">
        <v>1191</v>
      </c>
      <c r="K148" s="10" t="str">
        <f t="shared" si="35"/>
        <v>Cái</v>
      </c>
      <c r="L148" s="163">
        <v>2</v>
      </c>
      <c r="M148" s="45">
        <f>VLOOKUP(D148,'GIA CONG DOAN'!$A$3:$D$4246,MATCH(I148,'GIA CONG DOAN'!$A$4:$D$4,0),0)</f>
        <v>27245.2824</v>
      </c>
      <c r="N148" s="48"/>
      <c r="O148" s="46">
        <f t="shared" si="44"/>
        <v>0</v>
      </c>
      <c r="P148" s="59"/>
      <c r="Q148" s="47" t="s">
        <v>2230</v>
      </c>
      <c r="R148" s="14">
        <f t="shared" si="37"/>
        <v>2</v>
      </c>
      <c r="S148" s="47"/>
      <c r="W148" s="17"/>
      <c r="X148" s="17"/>
      <c r="Y148" s="17"/>
      <c r="Z148" s="15" t="str">
        <f t="shared" si="38"/>
        <v>68</v>
      </c>
      <c r="AA148" s="15" t="str">
        <f t="shared" si="43"/>
        <v>Đ543319</v>
      </c>
    </row>
    <row r="149" spans="1:27" s="15" customFormat="1" ht="18" customHeight="1">
      <c r="A149" s="50">
        <v>43319</v>
      </c>
      <c r="B149" s="51" t="s">
        <v>1193</v>
      </c>
      <c r="C149" s="55" t="s">
        <v>2190</v>
      </c>
      <c r="D149" s="166" t="str">
        <f t="shared" si="36"/>
        <v>68-70900-02</v>
      </c>
      <c r="E149" s="9" t="str">
        <f t="shared" si="39"/>
        <v>02</v>
      </c>
      <c r="F149" s="9" t="str">
        <f t="shared" si="40"/>
        <v>B</v>
      </c>
      <c r="G149" s="9" t="str">
        <f t="shared" si="41"/>
        <v>00</v>
      </c>
      <c r="H149" s="9" t="str">
        <f t="shared" si="42"/>
        <v/>
      </c>
      <c r="I149" s="10" t="str">
        <f t="shared" si="34"/>
        <v>ĐHC</v>
      </c>
      <c r="J149" s="44" t="s">
        <v>1191</v>
      </c>
      <c r="K149" s="10" t="str">
        <f t="shared" si="35"/>
        <v>Cái</v>
      </c>
      <c r="L149" s="163">
        <v>3</v>
      </c>
      <c r="M149" s="45">
        <f>VLOOKUP(D149,'GIA CONG DOAN'!$A$3:$D$4246,MATCH(I149,'GIA CONG DOAN'!$A$4:$D$4,0),0)</f>
        <v>18025.005600000004</v>
      </c>
      <c r="N149" s="48"/>
      <c r="O149" s="46">
        <f t="shared" si="44"/>
        <v>0</v>
      </c>
      <c r="P149" s="59"/>
      <c r="Q149" s="47" t="s">
        <v>2192</v>
      </c>
      <c r="R149" s="14">
        <f t="shared" si="37"/>
        <v>3</v>
      </c>
      <c r="S149" s="47"/>
      <c r="W149" s="17"/>
      <c r="X149" s="17"/>
      <c r="Y149" s="17"/>
      <c r="Z149" s="15" t="str">
        <f t="shared" si="38"/>
        <v>68</v>
      </c>
      <c r="AA149" s="15" t="str">
        <f t="shared" si="43"/>
        <v>Đ543319</v>
      </c>
    </row>
    <row r="150" spans="1:27" s="15" customFormat="1" ht="18" customHeight="1">
      <c r="A150" s="50">
        <v>43319</v>
      </c>
      <c r="B150" s="51" t="s">
        <v>1193</v>
      </c>
      <c r="C150" s="56" t="s">
        <v>2050</v>
      </c>
      <c r="D150" s="166" t="str">
        <f t="shared" si="36"/>
        <v>68-70900-03</v>
      </c>
      <c r="E150" s="9" t="str">
        <f t="shared" si="39"/>
        <v>03</v>
      </c>
      <c r="F150" s="9" t="str">
        <f t="shared" si="40"/>
        <v>B</v>
      </c>
      <c r="G150" s="9" t="str">
        <f t="shared" si="41"/>
        <v>00</v>
      </c>
      <c r="H150" s="9" t="str">
        <f t="shared" si="42"/>
        <v/>
      </c>
      <c r="I150" s="10" t="str">
        <f t="shared" ref="I150:I185" si="45">(LEFT(J150,1))&amp;IF(OR(F150="A",F150="43",F150="44",F150="77"),"HT",IF(OR(F150="B",F150="30",F150="39",F150="17"),"HC",IF(OR(F150="01",F150="04"),"M1",IF(OR(F150="05"),"M2",IF(OR(F150="06"),"M3",IF(OR(F150="32",F150="14",F150="15"),"HS",0))))))</f>
        <v>ĐHC</v>
      </c>
      <c r="J150" s="44" t="s">
        <v>1191</v>
      </c>
      <c r="K150" s="10" t="str">
        <f t="shared" ref="K150:K185" si="46">IF(AND(MID(C150,10,1)="s",MID(C150,11,1)="1"),"Cái",IF(OR(MID(C150,10,1)="s",MID(C150,10,1)="l",MID(C150,10,1)="b",MID(C150,10,1)="x"),"Bộ","Cái"))</f>
        <v>Cái</v>
      </c>
      <c r="L150" s="163">
        <v>9</v>
      </c>
      <c r="M150" s="45">
        <f>VLOOKUP(D150,'GIA CONG DOAN'!$A$3:$D$4246,MATCH(I150,'GIA CONG DOAN'!$A$4:$D$4,0),0)</f>
        <v>12759.768000000002</v>
      </c>
      <c r="N150" s="48"/>
      <c r="O150" s="46">
        <f t="shared" si="44"/>
        <v>0</v>
      </c>
      <c r="P150" s="59"/>
      <c r="Q150" s="47" t="s">
        <v>2192</v>
      </c>
      <c r="R150" s="14">
        <f t="shared" si="37"/>
        <v>9</v>
      </c>
      <c r="S150" s="47"/>
      <c r="W150" s="17"/>
      <c r="X150" s="17"/>
      <c r="Y150" s="17"/>
      <c r="Z150" s="15" t="str">
        <f t="shared" si="38"/>
        <v>68</v>
      </c>
      <c r="AA150" s="15" t="str">
        <f t="shared" si="43"/>
        <v>Đ543319</v>
      </c>
    </row>
    <row r="151" spans="1:27" s="15" customFormat="1" ht="18" customHeight="1">
      <c r="A151" s="50">
        <v>43319</v>
      </c>
      <c r="B151" s="51" t="s">
        <v>1193</v>
      </c>
      <c r="C151" s="55" t="s">
        <v>2191</v>
      </c>
      <c r="D151" s="166" t="str">
        <f t="shared" ref="D151:D186" si="47">IF(OR(MID(C151,7,2)="06",MID(C151,7,2)="01",MID(C151,7,2)="20",MID(C151,7,2)="24",MID(C151,7,2)="10",MID(C151,7,2)="56",MID(C151,7,2)="13",MID(C151,7,2)="21",MID(C151,7,2)="03",MID(C151,7,2)="19"),LEFT(C151,11),LEFT(C151,6)&amp;"00"&amp;MID(C151,9,3))</f>
        <v>68-70900-04</v>
      </c>
      <c r="E151" s="9" t="str">
        <f t="shared" si="39"/>
        <v>04</v>
      </c>
      <c r="F151" s="9" t="str">
        <f t="shared" si="40"/>
        <v>B</v>
      </c>
      <c r="G151" s="9" t="str">
        <f t="shared" si="41"/>
        <v>00</v>
      </c>
      <c r="H151" s="9" t="str">
        <f t="shared" si="42"/>
        <v/>
      </c>
      <c r="I151" s="10" t="str">
        <f t="shared" si="45"/>
        <v>ĐHC</v>
      </c>
      <c r="J151" s="44" t="s">
        <v>1191</v>
      </c>
      <c r="K151" s="10" t="str">
        <f t="shared" si="46"/>
        <v>Cái</v>
      </c>
      <c r="L151" s="163">
        <v>3</v>
      </c>
      <c r="M151" s="45">
        <f>VLOOKUP(D151,'GIA CONG DOAN'!$A$3:$D$4246,MATCH(I151,'GIA CONG DOAN'!$A$4:$D$4,0),0)</f>
        <v>10393.588800000001</v>
      </c>
      <c r="N151" s="48"/>
      <c r="O151" s="46">
        <f t="shared" si="44"/>
        <v>0</v>
      </c>
      <c r="P151" s="59"/>
      <c r="Q151" s="47" t="s">
        <v>2192</v>
      </c>
      <c r="R151" s="14">
        <f t="shared" ref="R151:R186" si="48">IF(MID(C151,10,1)="0",L151,IF(MID(C151,10,1)="f",L151,IF(OR(MID(C151,10,1)="S",MID(C151,10,1)="L",MID(C151,10,1)="B",MID(C151,10,1)="X"),MID(C151,11,1)*L151,0)))</f>
        <v>3</v>
      </c>
      <c r="S151" s="47"/>
      <c r="W151" s="17"/>
      <c r="X151" s="17"/>
      <c r="Y151" s="17"/>
      <c r="Z151" s="15" t="str">
        <f t="shared" ref="Z151:Z186" si="49">LEFT(C151,2)</f>
        <v>68</v>
      </c>
      <c r="AA151" s="15" t="str">
        <f t="shared" si="43"/>
        <v>Đ543319</v>
      </c>
    </row>
    <row r="152" spans="1:27" s="15" customFormat="1" ht="18" customHeight="1">
      <c r="A152" s="50">
        <v>43319</v>
      </c>
      <c r="B152" s="51" t="s">
        <v>1193</v>
      </c>
      <c r="C152" s="56" t="s">
        <v>2193</v>
      </c>
      <c r="D152" s="166" t="str">
        <f t="shared" si="47"/>
        <v>68-70800-02</v>
      </c>
      <c r="E152" s="9" t="str">
        <f t="shared" ref="E152:E187" si="50">RIGHT(D152,2)</f>
        <v>02</v>
      </c>
      <c r="F152" s="9" t="str">
        <f t="shared" ref="F152:F187" si="51">MID(C152,13,2)</f>
        <v>B</v>
      </c>
      <c r="G152" s="9" t="str">
        <f t="shared" ref="G152:G187" si="52">MID(C152,7,2)</f>
        <v>00</v>
      </c>
      <c r="H152" s="9" t="str">
        <f t="shared" ref="H152:H187" si="53">IF(OR(G152="18",G152="20",G152="21"),"DTM","")</f>
        <v/>
      </c>
      <c r="I152" s="10" t="str">
        <f t="shared" si="45"/>
        <v>ĐHC</v>
      </c>
      <c r="J152" s="44" t="s">
        <v>1191</v>
      </c>
      <c r="K152" s="10" t="str">
        <f t="shared" si="46"/>
        <v>Cái</v>
      </c>
      <c r="L152" s="163">
        <v>3</v>
      </c>
      <c r="M152" s="45">
        <f>VLOOKUP(D152,'GIA CONG DOAN'!$A$3:$D$4246,MATCH(I152,'GIA CONG DOAN'!$A$4:$D$4,0),0)</f>
        <v>12759.768000000002</v>
      </c>
      <c r="N152" s="48"/>
      <c r="O152" s="46">
        <f t="shared" si="44"/>
        <v>0</v>
      </c>
      <c r="P152" s="59"/>
      <c r="Q152" s="47" t="s">
        <v>2192</v>
      </c>
      <c r="R152" s="14">
        <f t="shared" si="48"/>
        <v>3</v>
      </c>
      <c r="S152" s="47"/>
      <c r="W152" s="17"/>
      <c r="X152" s="17"/>
      <c r="Y152" s="17"/>
      <c r="Z152" s="15" t="str">
        <f t="shared" si="49"/>
        <v>68</v>
      </c>
      <c r="AA152" s="15" t="str">
        <f t="shared" ref="AA152:AA187" si="54">B152&amp;A152</f>
        <v>Đ543319</v>
      </c>
    </row>
    <row r="153" spans="1:27" s="15" customFormat="1" ht="18" customHeight="1">
      <c r="A153" s="50">
        <v>43319</v>
      </c>
      <c r="B153" s="51" t="s">
        <v>1193</v>
      </c>
      <c r="C153" s="56" t="s">
        <v>2193</v>
      </c>
      <c r="D153" s="166" t="str">
        <f t="shared" si="47"/>
        <v>68-70800-02</v>
      </c>
      <c r="E153" s="9" t="str">
        <f t="shared" si="50"/>
        <v>02</v>
      </c>
      <c r="F153" s="9" t="str">
        <f t="shared" si="51"/>
        <v>B</v>
      </c>
      <c r="G153" s="9" t="str">
        <f t="shared" si="52"/>
        <v>00</v>
      </c>
      <c r="H153" s="9" t="str">
        <f t="shared" si="53"/>
        <v/>
      </c>
      <c r="I153" s="10" t="str">
        <f t="shared" si="45"/>
        <v>ĐHC</v>
      </c>
      <c r="J153" s="44" t="s">
        <v>1191</v>
      </c>
      <c r="K153" s="10" t="str">
        <f t="shared" si="46"/>
        <v>Cái</v>
      </c>
      <c r="L153" s="163">
        <v>3</v>
      </c>
      <c r="M153" s="45">
        <f>VLOOKUP(D153,'GIA CONG DOAN'!$A$3:$D$4246,MATCH(I153,'GIA CONG DOAN'!$A$4:$D$4,0),0)</f>
        <v>12759.768000000002</v>
      </c>
      <c r="N153" s="48"/>
      <c r="O153" s="46">
        <f t="shared" si="44"/>
        <v>0</v>
      </c>
      <c r="P153" s="59"/>
      <c r="Q153" s="47" t="s">
        <v>2192</v>
      </c>
      <c r="R153" s="14">
        <f t="shared" si="48"/>
        <v>3</v>
      </c>
      <c r="S153" s="47"/>
      <c r="W153" s="17"/>
      <c r="X153" s="17"/>
      <c r="Y153" s="17"/>
      <c r="Z153" s="15" t="str">
        <f t="shared" si="49"/>
        <v>68</v>
      </c>
      <c r="AA153" s="15" t="str">
        <f t="shared" si="54"/>
        <v>Đ543319</v>
      </c>
    </row>
    <row r="154" spans="1:27" s="15" customFormat="1" ht="18" customHeight="1">
      <c r="A154" s="50">
        <v>43319</v>
      </c>
      <c r="B154" s="51" t="s">
        <v>1193</v>
      </c>
      <c r="C154" s="56" t="s">
        <v>2194</v>
      </c>
      <c r="D154" s="166" t="str">
        <f t="shared" si="47"/>
        <v>68-70800-03</v>
      </c>
      <c r="E154" s="9" t="str">
        <f t="shared" si="50"/>
        <v>03</v>
      </c>
      <c r="F154" s="9" t="str">
        <f t="shared" si="51"/>
        <v>B</v>
      </c>
      <c r="G154" s="9" t="str">
        <f t="shared" si="52"/>
        <v>00</v>
      </c>
      <c r="H154" s="9" t="str">
        <f t="shared" si="53"/>
        <v/>
      </c>
      <c r="I154" s="10" t="str">
        <f t="shared" si="45"/>
        <v>ĐHC</v>
      </c>
      <c r="J154" s="44" t="s">
        <v>1191</v>
      </c>
      <c r="K154" s="10" t="str">
        <f t="shared" si="46"/>
        <v>Cái</v>
      </c>
      <c r="L154" s="163">
        <v>8</v>
      </c>
      <c r="M154" s="45">
        <f>VLOOKUP(D154,'GIA CONG DOAN'!$A$3:$D$4246,MATCH(I154,'GIA CONG DOAN'!$A$4:$D$4,0),0)</f>
        <v>10691.8056</v>
      </c>
      <c r="N154" s="48">
        <v>0.05</v>
      </c>
      <c r="O154" s="46">
        <f t="shared" si="44"/>
        <v>4276.7222400000001</v>
      </c>
      <c r="P154" s="59"/>
      <c r="Q154" s="47" t="s">
        <v>2230</v>
      </c>
      <c r="R154" s="14">
        <f t="shared" si="48"/>
        <v>8</v>
      </c>
      <c r="S154" s="47"/>
      <c r="W154" s="17"/>
      <c r="X154" s="17"/>
      <c r="Y154" s="17"/>
      <c r="Z154" s="15" t="str">
        <f t="shared" si="49"/>
        <v>68</v>
      </c>
      <c r="AA154" s="15" t="str">
        <f t="shared" si="54"/>
        <v>Đ543319</v>
      </c>
    </row>
    <row r="155" spans="1:27" s="15" customFormat="1" ht="18" customHeight="1">
      <c r="A155" s="50">
        <v>43320</v>
      </c>
      <c r="B155" s="51" t="s">
        <v>1193</v>
      </c>
      <c r="C155" s="55" t="s">
        <v>2213</v>
      </c>
      <c r="D155" s="166" t="str">
        <f t="shared" si="47"/>
        <v>68-73101-02</v>
      </c>
      <c r="E155" s="9" t="str">
        <f t="shared" si="50"/>
        <v>02</v>
      </c>
      <c r="F155" s="9" t="str">
        <f t="shared" si="51"/>
        <v>01</v>
      </c>
      <c r="G155" s="9" t="str">
        <f t="shared" si="52"/>
        <v>01</v>
      </c>
      <c r="H155" s="9" t="str">
        <f t="shared" si="53"/>
        <v/>
      </c>
      <c r="I155" s="10" t="str">
        <f t="shared" si="45"/>
        <v>ĐM1</v>
      </c>
      <c r="J155" s="44" t="s">
        <v>1191</v>
      </c>
      <c r="K155" s="10" t="str">
        <f t="shared" si="46"/>
        <v>Cái</v>
      </c>
      <c r="L155" s="163">
        <v>3</v>
      </c>
      <c r="M155" s="45" t="e">
        <f>VLOOKUP(D155,'GIA CONG DOAN'!$A$3:$D$4246,MATCH(I155,'GIA CONG DOAN'!$A$4:$D$4,0),0)</f>
        <v>#N/A</v>
      </c>
      <c r="N155" s="48">
        <v>0.1</v>
      </c>
      <c r="O155" s="46" t="str">
        <f t="shared" si="44"/>
        <v/>
      </c>
      <c r="P155" s="59"/>
      <c r="Q155" s="47" t="s">
        <v>2192</v>
      </c>
      <c r="R155" s="14">
        <f t="shared" si="48"/>
        <v>3</v>
      </c>
      <c r="S155" s="47"/>
      <c r="W155" s="17"/>
      <c r="X155" s="17"/>
      <c r="Y155" s="17"/>
      <c r="Z155" s="15" t="str">
        <f t="shared" si="49"/>
        <v>68</v>
      </c>
      <c r="AA155" s="15" t="str">
        <f t="shared" si="54"/>
        <v>Đ543320</v>
      </c>
    </row>
    <row r="156" spans="1:27" s="15" customFormat="1" ht="18" customHeight="1">
      <c r="A156" s="50">
        <v>43320</v>
      </c>
      <c r="B156" s="51" t="s">
        <v>1193</v>
      </c>
      <c r="C156" s="55" t="s">
        <v>2213</v>
      </c>
      <c r="D156" s="166" t="str">
        <f t="shared" si="47"/>
        <v>68-73101-02</v>
      </c>
      <c r="E156" s="9" t="str">
        <f t="shared" si="50"/>
        <v>02</v>
      </c>
      <c r="F156" s="9" t="str">
        <f t="shared" si="51"/>
        <v>01</v>
      </c>
      <c r="G156" s="9" t="str">
        <f t="shared" si="52"/>
        <v>01</v>
      </c>
      <c r="H156" s="9" t="str">
        <f t="shared" si="53"/>
        <v/>
      </c>
      <c r="I156" s="10" t="str">
        <f t="shared" si="45"/>
        <v>ĐM1</v>
      </c>
      <c r="J156" s="44" t="s">
        <v>1191</v>
      </c>
      <c r="K156" s="10" t="str">
        <f t="shared" si="46"/>
        <v>Cái</v>
      </c>
      <c r="L156" s="163">
        <v>1</v>
      </c>
      <c r="M156" s="45" t="e">
        <f>VLOOKUP(D156,'GIA CONG DOAN'!$A$3:$D$4246,MATCH(I156,'GIA CONG DOAN'!$A$4:$D$4,0),0)</f>
        <v>#N/A</v>
      </c>
      <c r="N156" s="48">
        <v>0.05</v>
      </c>
      <c r="O156" s="46" t="str">
        <f t="shared" si="44"/>
        <v/>
      </c>
      <c r="P156" s="59"/>
      <c r="Q156" s="47" t="s">
        <v>2231</v>
      </c>
      <c r="R156" s="14">
        <f t="shared" si="48"/>
        <v>1</v>
      </c>
      <c r="S156" s="47"/>
      <c r="W156" s="17"/>
      <c r="X156" s="17"/>
      <c r="Y156" s="17"/>
      <c r="Z156" s="15" t="str">
        <f t="shared" si="49"/>
        <v>68</v>
      </c>
      <c r="AA156" s="15" t="str">
        <f t="shared" si="54"/>
        <v>Đ543320</v>
      </c>
    </row>
    <row r="157" spans="1:27" s="15" customFormat="1" ht="18" customHeight="1">
      <c r="A157" s="50">
        <v>43320</v>
      </c>
      <c r="B157" s="51" t="s">
        <v>1193</v>
      </c>
      <c r="C157" s="56" t="s">
        <v>2213</v>
      </c>
      <c r="D157" s="166" t="str">
        <f t="shared" si="47"/>
        <v>68-73101-02</v>
      </c>
      <c r="E157" s="9" t="str">
        <f t="shared" si="50"/>
        <v>02</v>
      </c>
      <c r="F157" s="9" t="str">
        <f t="shared" si="51"/>
        <v>01</v>
      </c>
      <c r="G157" s="9" t="str">
        <f t="shared" si="52"/>
        <v>01</v>
      </c>
      <c r="H157" s="9" t="str">
        <f t="shared" si="53"/>
        <v/>
      </c>
      <c r="I157" s="10" t="str">
        <f t="shared" si="45"/>
        <v>ĐM1</v>
      </c>
      <c r="J157" s="44" t="s">
        <v>1191</v>
      </c>
      <c r="K157" s="10" t="str">
        <f t="shared" si="46"/>
        <v>Cái</v>
      </c>
      <c r="L157" s="163">
        <v>4</v>
      </c>
      <c r="M157" s="45" t="e">
        <f>VLOOKUP(D157,'GIA CONG DOAN'!$A$3:$D$4246,MATCH(I157,'GIA CONG DOAN'!$A$4:$D$4,0),0)</f>
        <v>#N/A</v>
      </c>
      <c r="N157" s="48">
        <v>0.05</v>
      </c>
      <c r="O157" s="46" t="str">
        <f t="shared" si="44"/>
        <v/>
      </c>
      <c r="P157" s="59"/>
      <c r="Q157" s="47" t="s">
        <v>2241</v>
      </c>
      <c r="R157" s="14">
        <f t="shared" si="48"/>
        <v>4</v>
      </c>
      <c r="S157" s="47"/>
      <c r="W157" s="17"/>
      <c r="X157" s="17"/>
      <c r="Y157" s="17"/>
      <c r="Z157" s="15" t="str">
        <f t="shared" si="49"/>
        <v>68</v>
      </c>
      <c r="AA157" s="15" t="str">
        <f t="shared" si="54"/>
        <v>Đ543320</v>
      </c>
    </row>
    <row r="158" spans="1:27" s="15" customFormat="1" ht="18" customHeight="1">
      <c r="A158" s="50">
        <v>43320</v>
      </c>
      <c r="B158" s="51" t="s">
        <v>1193</v>
      </c>
      <c r="C158" s="55" t="s">
        <v>2226</v>
      </c>
      <c r="D158" s="166" t="str">
        <f t="shared" si="47"/>
        <v>68-73201-01</v>
      </c>
      <c r="E158" s="9" t="str">
        <f t="shared" si="50"/>
        <v>01</v>
      </c>
      <c r="F158" s="9" t="str">
        <f t="shared" si="51"/>
        <v>01</v>
      </c>
      <c r="G158" s="9" t="str">
        <f t="shared" si="52"/>
        <v>01</v>
      </c>
      <c r="H158" s="9" t="str">
        <f t="shared" si="53"/>
        <v/>
      </c>
      <c r="I158" s="10" t="str">
        <f t="shared" si="45"/>
        <v>ĐM1</v>
      </c>
      <c r="J158" s="44" t="s">
        <v>1191</v>
      </c>
      <c r="K158" s="10" t="str">
        <f t="shared" si="46"/>
        <v>Cái</v>
      </c>
      <c r="L158" s="163">
        <v>1</v>
      </c>
      <c r="M158" s="45" t="e">
        <f>VLOOKUP(D158,'GIA CONG DOAN'!$A$3:$D$4246,MATCH(I158,'GIA CONG DOAN'!$A$4:$D$4,0),0)</f>
        <v>#N/A</v>
      </c>
      <c r="N158" s="48">
        <v>0.05</v>
      </c>
      <c r="O158" s="46" t="str">
        <f t="shared" si="44"/>
        <v/>
      </c>
      <c r="P158" s="59"/>
      <c r="Q158" s="47" t="s">
        <v>2239</v>
      </c>
      <c r="R158" s="14">
        <f t="shared" si="48"/>
        <v>1</v>
      </c>
      <c r="S158" s="47"/>
      <c r="W158" s="17"/>
      <c r="X158" s="17"/>
      <c r="Y158" s="17"/>
      <c r="Z158" s="15" t="str">
        <f t="shared" si="49"/>
        <v>68</v>
      </c>
      <c r="AA158" s="15" t="str">
        <f t="shared" si="54"/>
        <v>Đ543320</v>
      </c>
    </row>
    <row r="159" spans="1:27" s="15" customFormat="1" ht="18" customHeight="1">
      <c r="A159" s="50">
        <v>43320</v>
      </c>
      <c r="B159" s="51" t="s">
        <v>1193</v>
      </c>
      <c r="C159" s="56" t="s">
        <v>2271</v>
      </c>
      <c r="D159" s="166" t="str">
        <f t="shared" si="47"/>
        <v>68-73201-02</v>
      </c>
      <c r="E159" s="9" t="str">
        <f t="shared" si="50"/>
        <v>02</v>
      </c>
      <c r="F159" s="9" t="str">
        <f t="shared" si="51"/>
        <v>B</v>
      </c>
      <c r="G159" s="9" t="str">
        <f t="shared" si="52"/>
        <v>01</v>
      </c>
      <c r="H159" s="9" t="str">
        <f t="shared" si="53"/>
        <v/>
      </c>
      <c r="I159" s="10" t="str">
        <f t="shared" si="45"/>
        <v>ĐHC</v>
      </c>
      <c r="J159" s="44" t="s">
        <v>1191</v>
      </c>
      <c r="K159" s="10" t="str">
        <f t="shared" si="46"/>
        <v>Cái</v>
      </c>
      <c r="L159" s="163">
        <v>1</v>
      </c>
      <c r="M159" s="45" t="e">
        <f>VLOOKUP(D159,'GIA CONG DOAN'!$A$3:$D$4246,MATCH(I159,'GIA CONG DOAN'!$A$4:$D$4,0),0)</f>
        <v>#N/A</v>
      </c>
      <c r="N159" s="48">
        <v>0.05</v>
      </c>
      <c r="O159" s="46" t="str">
        <f t="shared" si="44"/>
        <v/>
      </c>
      <c r="P159" s="59"/>
      <c r="Q159" s="47" t="s">
        <v>2239</v>
      </c>
      <c r="R159" s="14">
        <f t="shared" si="48"/>
        <v>1</v>
      </c>
      <c r="S159" s="47"/>
      <c r="W159" s="17"/>
      <c r="X159" s="17"/>
      <c r="Y159" s="17"/>
      <c r="Z159" s="15" t="str">
        <f t="shared" si="49"/>
        <v>68</v>
      </c>
      <c r="AA159" s="15" t="str">
        <f t="shared" si="54"/>
        <v>Đ543320</v>
      </c>
    </row>
    <row r="160" spans="1:27" s="15" customFormat="1" ht="18" customHeight="1">
      <c r="A160" s="50">
        <v>43320</v>
      </c>
      <c r="B160" s="51" t="s">
        <v>1193</v>
      </c>
      <c r="C160" s="55" t="s">
        <v>2244</v>
      </c>
      <c r="D160" s="166" t="str">
        <f t="shared" si="47"/>
        <v>68-70900-01</v>
      </c>
      <c r="E160" s="9" t="str">
        <f t="shared" si="50"/>
        <v>01</v>
      </c>
      <c r="F160" s="9" t="str">
        <f t="shared" si="51"/>
        <v>b</v>
      </c>
      <c r="G160" s="9" t="str">
        <f t="shared" si="52"/>
        <v>00</v>
      </c>
      <c r="H160" s="9" t="str">
        <f t="shared" si="53"/>
        <v/>
      </c>
      <c r="I160" s="10" t="str">
        <f t="shared" si="45"/>
        <v>ĐHC</v>
      </c>
      <c r="J160" s="44" t="s">
        <v>1191</v>
      </c>
      <c r="K160" s="10" t="str">
        <f t="shared" si="46"/>
        <v>Cái</v>
      </c>
      <c r="L160" s="163">
        <v>1</v>
      </c>
      <c r="M160" s="45">
        <f>VLOOKUP(D160,'GIA CONG DOAN'!$A$3:$D$4246,MATCH(I160,'GIA CONG DOAN'!$A$4:$D$4,0),0)</f>
        <v>27245.2824</v>
      </c>
      <c r="N160" s="48"/>
      <c r="O160" s="46">
        <f t="shared" si="44"/>
        <v>0</v>
      </c>
      <c r="P160" s="59"/>
      <c r="Q160" s="47" t="s">
        <v>2234</v>
      </c>
      <c r="R160" s="14">
        <f t="shared" si="48"/>
        <v>1</v>
      </c>
      <c r="S160" s="47"/>
      <c r="W160" s="17"/>
      <c r="X160" s="17"/>
      <c r="Y160" s="17"/>
      <c r="Z160" s="15" t="str">
        <f>LEFT(C160,2)</f>
        <v>68</v>
      </c>
      <c r="AA160" s="15" t="str">
        <f t="shared" si="54"/>
        <v>Đ543320</v>
      </c>
    </row>
    <row r="161" spans="1:27" s="15" customFormat="1" ht="18" customHeight="1">
      <c r="A161" s="50">
        <v>43320</v>
      </c>
      <c r="B161" s="51" t="s">
        <v>1193</v>
      </c>
      <c r="C161" s="55" t="s">
        <v>2217</v>
      </c>
      <c r="D161" s="166" t="str">
        <f t="shared" si="47"/>
        <v>68-70400-02</v>
      </c>
      <c r="E161" s="9" t="str">
        <f t="shared" si="50"/>
        <v>02</v>
      </c>
      <c r="F161" s="9" t="str">
        <f t="shared" si="51"/>
        <v>b</v>
      </c>
      <c r="G161" s="9" t="str">
        <f t="shared" si="52"/>
        <v>00</v>
      </c>
      <c r="H161" s="9" t="str">
        <f t="shared" si="53"/>
        <v/>
      </c>
      <c r="I161" s="10" t="str">
        <f t="shared" si="45"/>
        <v>ĐHC</v>
      </c>
      <c r="J161" s="44" t="s">
        <v>1191</v>
      </c>
      <c r="K161" s="10" t="str">
        <f t="shared" si="46"/>
        <v>Cái</v>
      </c>
      <c r="L161" s="163">
        <v>11</v>
      </c>
      <c r="M161" s="45">
        <f>VLOOKUP(D161,'GIA CONG DOAN'!$A$3:$D$4246,MATCH(I161,'GIA CONG DOAN'!$A$4:$D$4,0),0)</f>
        <v>22625.366400000003</v>
      </c>
      <c r="N161" s="48"/>
      <c r="O161" s="46">
        <f t="shared" si="44"/>
        <v>0</v>
      </c>
      <c r="P161" s="59"/>
      <c r="Q161" s="47" t="s">
        <v>2192</v>
      </c>
      <c r="R161" s="14">
        <f t="shared" si="48"/>
        <v>11</v>
      </c>
      <c r="S161" s="47"/>
      <c r="W161" s="17"/>
      <c r="X161" s="17"/>
      <c r="Y161" s="17"/>
      <c r="Z161" s="15" t="str">
        <f t="shared" si="49"/>
        <v>68</v>
      </c>
      <c r="AA161" s="15" t="str">
        <f t="shared" si="54"/>
        <v>Đ543320</v>
      </c>
    </row>
    <row r="162" spans="1:27" s="15" customFormat="1" ht="18" customHeight="1">
      <c r="A162" s="50">
        <v>43320</v>
      </c>
      <c r="B162" s="51" t="s">
        <v>1193</v>
      </c>
      <c r="C162" s="55" t="s">
        <v>2272</v>
      </c>
      <c r="D162" s="166" t="str">
        <f t="shared" si="47"/>
        <v>68-70400-03</v>
      </c>
      <c r="E162" s="9" t="str">
        <f t="shared" si="50"/>
        <v>03</v>
      </c>
      <c r="F162" s="9" t="str">
        <f t="shared" si="51"/>
        <v>b</v>
      </c>
      <c r="G162" s="9" t="str">
        <f t="shared" si="52"/>
        <v>00</v>
      </c>
      <c r="H162" s="9" t="str">
        <f t="shared" si="53"/>
        <v/>
      </c>
      <c r="I162" s="10" t="str">
        <f t="shared" si="45"/>
        <v>ĐHC</v>
      </c>
      <c r="J162" s="44" t="s">
        <v>1191</v>
      </c>
      <c r="K162" s="10" t="str">
        <f t="shared" si="46"/>
        <v>Cái</v>
      </c>
      <c r="L162" s="163">
        <v>2</v>
      </c>
      <c r="M162" s="45">
        <f>VLOOKUP(D162,'GIA CONG DOAN'!$A$3:$D$4246,MATCH(I162,'GIA CONG DOAN'!$A$4:$D$4,0),0)</f>
        <v>14157.964800000002</v>
      </c>
      <c r="N162" s="48"/>
      <c r="O162" s="46">
        <f t="shared" si="44"/>
        <v>0</v>
      </c>
      <c r="P162" s="59"/>
      <c r="Q162" s="47" t="s">
        <v>2192</v>
      </c>
      <c r="R162" s="14">
        <f t="shared" si="48"/>
        <v>2</v>
      </c>
      <c r="S162" s="47"/>
      <c r="W162" s="17"/>
      <c r="X162" s="17"/>
      <c r="Y162" s="17"/>
      <c r="Z162" s="15" t="str">
        <f t="shared" si="49"/>
        <v>68</v>
      </c>
      <c r="AA162" s="15" t="str">
        <f t="shared" si="54"/>
        <v>Đ543320</v>
      </c>
    </row>
    <row r="163" spans="1:27" s="15" customFormat="1" ht="18" customHeight="1">
      <c r="A163" s="50">
        <v>43320</v>
      </c>
      <c r="B163" s="51" t="s">
        <v>1193</v>
      </c>
      <c r="C163" s="56" t="s">
        <v>2217</v>
      </c>
      <c r="D163" s="166" t="str">
        <f t="shared" si="47"/>
        <v>68-70400-02</v>
      </c>
      <c r="E163" s="9" t="str">
        <f t="shared" si="50"/>
        <v>02</v>
      </c>
      <c r="F163" s="9" t="str">
        <f t="shared" si="51"/>
        <v>b</v>
      </c>
      <c r="G163" s="9" t="str">
        <f t="shared" si="52"/>
        <v>00</v>
      </c>
      <c r="H163" s="9" t="str">
        <f t="shared" si="53"/>
        <v/>
      </c>
      <c r="I163" s="10" t="str">
        <f t="shared" si="45"/>
        <v>ĐHC</v>
      </c>
      <c r="J163" s="44" t="s">
        <v>1191</v>
      </c>
      <c r="K163" s="10" t="str">
        <f t="shared" si="46"/>
        <v>Cái</v>
      </c>
      <c r="L163" s="163">
        <v>3</v>
      </c>
      <c r="M163" s="45">
        <f>VLOOKUP(D163,'GIA CONG DOAN'!$A$3:$D$4246,MATCH(I163,'GIA CONG DOAN'!$A$4:$D$4,0),0)</f>
        <v>22625.366400000003</v>
      </c>
      <c r="N163" s="48">
        <v>0.05</v>
      </c>
      <c r="O163" s="46">
        <f t="shared" si="44"/>
        <v>3393.8049600000008</v>
      </c>
      <c r="P163" s="59"/>
      <c r="Q163" s="47" t="s">
        <v>2199</v>
      </c>
      <c r="R163" s="14">
        <f t="shared" si="48"/>
        <v>3</v>
      </c>
      <c r="S163" s="47"/>
      <c r="W163" s="17"/>
      <c r="X163" s="17"/>
      <c r="Y163" s="17"/>
      <c r="Z163" s="15" t="str">
        <f t="shared" si="49"/>
        <v>68</v>
      </c>
      <c r="AA163" s="15" t="str">
        <f t="shared" si="54"/>
        <v>Đ543320</v>
      </c>
    </row>
    <row r="164" spans="1:27" s="15" customFormat="1" ht="18" customHeight="1">
      <c r="A164" s="50">
        <v>43320</v>
      </c>
      <c r="B164" s="51" t="s">
        <v>1193</v>
      </c>
      <c r="C164" s="56" t="s">
        <v>2272</v>
      </c>
      <c r="D164" s="166" t="str">
        <f t="shared" si="47"/>
        <v>68-70400-03</v>
      </c>
      <c r="E164" s="9" t="str">
        <f t="shared" si="50"/>
        <v>03</v>
      </c>
      <c r="F164" s="9" t="str">
        <f t="shared" si="51"/>
        <v>b</v>
      </c>
      <c r="G164" s="9" t="str">
        <f t="shared" si="52"/>
        <v>00</v>
      </c>
      <c r="H164" s="9" t="str">
        <f t="shared" si="53"/>
        <v/>
      </c>
      <c r="I164" s="10" t="str">
        <f t="shared" si="45"/>
        <v>ĐHC</v>
      </c>
      <c r="J164" s="44" t="s">
        <v>1191</v>
      </c>
      <c r="K164" s="10" t="str">
        <f t="shared" si="46"/>
        <v>Cái</v>
      </c>
      <c r="L164" s="163">
        <v>4</v>
      </c>
      <c r="M164" s="45">
        <f>VLOOKUP(D164,'GIA CONG DOAN'!$A$3:$D$4246,MATCH(I164,'GIA CONG DOAN'!$A$4:$D$4,0),0)</f>
        <v>14157.964800000002</v>
      </c>
      <c r="N164" s="48">
        <v>0.1</v>
      </c>
      <c r="O164" s="46">
        <f t="shared" si="44"/>
        <v>5663.1859200000008</v>
      </c>
      <c r="P164" s="59"/>
      <c r="Q164" s="47" t="s">
        <v>2231</v>
      </c>
      <c r="R164" s="14">
        <f t="shared" si="48"/>
        <v>4</v>
      </c>
      <c r="S164" s="47"/>
      <c r="W164" s="17"/>
      <c r="X164" s="17"/>
      <c r="Y164" s="17"/>
      <c r="Z164" s="15" t="str">
        <f t="shared" si="49"/>
        <v>68</v>
      </c>
      <c r="AA164" s="15" t="str">
        <f t="shared" si="54"/>
        <v>Đ543320</v>
      </c>
    </row>
    <row r="165" spans="1:27" s="15" customFormat="1" ht="18" customHeight="1">
      <c r="A165" s="50">
        <v>43320</v>
      </c>
      <c r="B165" s="51" t="s">
        <v>1193</v>
      </c>
      <c r="C165" s="56" t="s">
        <v>2272</v>
      </c>
      <c r="D165" s="166" t="str">
        <f t="shared" si="47"/>
        <v>68-70400-03</v>
      </c>
      <c r="E165" s="9" t="str">
        <f t="shared" si="50"/>
        <v>03</v>
      </c>
      <c r="F165" s="9" t="str">
        <f t="shared" si="51"/>
        <v>b</v>
      </c>
      <c r="G165" s="9" t="str">
        <f t="shared" si="52"/>
        <v>00</v>
      </c>
      <c r="H165" s="9" t="str">
        <f t="shared" si="53"/>
        <v/>
      </c>
      <c r="I165" s="10" t="str">
        <f t="shared" si="45"/>
        <v>ĐHC</v>
      </c>
      <c r="J165" s="44" t="s">
        <v>1191</v>
      </c>
      <c r="K165" s="10" t="str">
        <f t="shared" si="46"/>
        <v>Cái</v>
      </c>
      <c r="L165" s="163">
        <v>4</v>
      </c>
      <c r="M165" s="45">
        <f>VLOOKUP(D165,'GIA CONG DOAN'!$A$3:$D$4246,MATCH(I165,'GIA CONG DOAN'!$A$4:$D$4,0),0)</f>
        <v>14157.964800000002</v>
      </c>
      <c r="N165" s="48">
        <v>0.1</v>
      </c>
      <c r="O165" s="46">
        <f t="shared" si="44"/>
        <v>5663.1859200000008</v>
      </c>
      <c r="P165" s="59"/>
      <c r="Q165" s="47" t="s">
        <v>2237</v>
      </c>
      <c r="R165" s="14">
        <f t="shared" si="48"/>
        <v>4</v>
      </c>
      <c r="S165" s="47"/>
      <c r="W165" s="17"/>
      <c r="X165" s="17"/>
      <c r="Y165" s="17"/>
      <c r="Z165" s="15" t="str">
        <f t="shared" si="49"/>
        <v>68</v>
      </c>
      <c r="AA165" s="15" t="str">
        <f t="shared" si="54"/>
        <v>Đ543320</v>
      </c>
    </row>
    <row r="166" spans="1:27" s="15" customFormat="1" ht="18" customHeight="1">
      <c r="A166" s="50">
        <v>43320</v>
      </c>
      <c r="B166" s="51" t="s">
        <v>1193</v>
      </c>
      <c r="C166" s="55" t="s">
        <v>2190</v>
      </c>
      <c r="D166" s="166" t="str">
        <f t="shared" si="47"/>
        <v>68-70900-02</v>
      </c>
      <c r="E166" s="9" t="str">
        <f t="shared" si="50"/>
        <v>02</v>
      </c>
      <c r="F166" s="9" t="str">
        <f t="shared" si="51"/>
        <v>B</v>
      </c>
      <c r="G166" s="9" t="str">
        <f t="shared" si="52"/>
        <v>00</v>
      </c>
      <c r="H166" s="9" t="str">
        <f t="shared" si="53"/>
        <v/>
      </c>
      <c r="I166" s="10" t="str">
        <f t="shared" si="45"/>
        <v>ĐHC</v>
      </c>
      <c r="J166" s="44" t="s">
        <v>1191</v>
      </c>
      <c r="K166" s="10" t="str">
        <f t="shared" si="46"/>
        <v>Cái</v>
      </c>
      <c r="L166" s="163">
        <v>1</v>
      </c>
      <c r="M166" s="45">
        <f>VLOOKUP(D166,'GIA CONG DOAN'!$A$3:$D$4246,MATCH(I166,'GIA CONG DOAN'!$A$4:$D$4,0),0)</f>
        <v>18025.005600000004</v>
      </c>
      <c r="N166" s="48"/>
      <c r="O166" s="46">
        <f t="shared" si="44"/>
        <v>0</v>
      </c>
      <c r="P166" s="59"/>
      <c r="Q166" s="47" t="s">
        <v>1592</v>
      </c>
      <c r="R166" s="14">
        <f t="shared" si="48"/>
        <v>1</v>
      </c>
      <c r="S166" s="47"/>
      <c r="W166" s="17"/>
      <c r="X166" s="17"/>
      <c r="Y166" s="17"/>
      <c r="Z166" s="15" t="str">
        <f t="shared" si="49"/>
        <v>68</v>
      </c>
      <c r="AA166" s="15" t="str">
        <f t="shared" si="54"/>
        <v>Đ543320</v>
      </c>
    </row>
    <row r="167" spans="1:27" s="15" customFormat="1" ht="18" customHeight="1">
      <c r="A167" s="50">
        <v>43320</v>
      </c>
      <c r="B167" s="51" t="s">
        <v>1193</v>
      </c>
      <c r="C167" s="56" t="s">
        <v>2050</v>
      </c>
      <c r="D167" s="166" t="str">
        <f t="shared" si="47"/>
        <v>68-70900-03</v>
      </c>
      <c r="E167" s="9" t="str">
        <f t="shared" si="50"/>
        <v>03</v>
      </c>
      <c r="F167" s="9" t="str">
        <f t="shared" si="51"/>
        <v>B</v>
      </c>
      <c r="G167" s="9" t="str">
        <f t="shared" si="52"/>
        <v>00</v>
      </c>
      <c r="H167" s="9" t="str">
        <f t="shared" si="53"/>
        <v/>
      </c>
      <c r="I167" s="10" t="str">
        <f t="shared" si="45"/>
        <v>ĐHC</v>
      </c>
      <c r="J167" s="44" t="s">
        <v>1191</v>
      </c>
      <c r="K167" s="10" t="str">
        <f t="shared" si="46"/>
        <v>Cái</v>
      </c>
      <c r="L167" s="163">
        <v>1</v>
      </c>
      <c r="M167" s="45">
        <f>VLOOKUP(D167,'GIA CONG DOAN'!$A$3:$D$4246,MATCH(I167,'GIA CONG DOAN'!$A$4:$D$4,0),0)</f>
        <v>12759.768000000002</v>
      </c>
      <c r="N167" s="48"/>
      <c r="O167" s="46">
        <f t="shared" si="44"/>
        <v>0</v>
      </c>
      <c r="P167" s="59"/>
      <c r="Q167" s="47" t="s">
        <v>2192</v>
      </c>
      <c r="R167" s="14">
        <f t="shared" si="48"/>
        <v>1</v>
      </c>
      <c r="S167" s="47"/>
      <c r="W167" s="17"/>
      <c r="X167" s="17"/>
      <c r="Y167" s="17"/>
      <c r="Z167" s="15" t="str">
        <f t="shared" si="49"/>
        <v>68</v>
      </c>
      <c r="AA167" s="15" t="str">
        <f t="shared" si="54"/>
        <v>Đ543320</v>
      </c>
    </row>
    <row r="168" spans="1:27" s="15" customFormat="1" ht="18" customHeight="1">
      <c r="A168" s="50">
        <v>43320</v>
      </c>
      <c r="B168" s="51" t="s">
        <v>1202</v>
      </c>
      <c r="C168" s="55" t="s">
        <v>2223</v>
      </c>
      <c r="D168" s="166" t="str">
        <f t="shared" si="47"/>
        <v>68-70401-01</v>
      </c>
      <c r="E168" s="9" t="str">
        <f t="shared" si="50"/>
        <v>01</v>
      </c>
      <c r="F168" s="9" t="str">
        <f t="shared" si="51"/>
        <v>05</v>
      </c>
      <c r="G168" s="9" t="str">
        <f t="shared" si="52"/>
        <v>01</v>
      </c>
      <c r="H168" s="9" t="str">
        <f t="shared" si="53"/>
        <v/>
      </c>
      <c r="I168" s="10" t="str">
        <f t="shared" si="45"/>
        <v>ĐM2</v>
      </c>
      <c r="J168" s="44" t="s">
        <v>1191</v>
      </c>
      <c r="K168" s="10" t="str">
        <f t="shared" si="46"/>
        <v>Cái</v>
      </c>
      <c r="L168" s="163">
        <v>7</v>
      </c>
      <c r="M168" s="45" t="e">
        <f>VLOOKUP(D168,'GIA CONG DOAN'!$A$3:$D$4246,MATCH(I168,'GIA CONG DOAN'!$A$4:$D$4,0),0)</f>
        <v>#N/A</v>
      </c>
      <c r="N168" s="48"/>
      <c r="O168" s="46" t="str">
        <f t="shared" si="44"/>
        <v/>
      </c>
      <c r="P168" s="59"/>
      <c r="Q168" s="47" t="s">
        <v>1592</v>
      </c>
      <c r="R168" s="14">
        <f t="shared" si="48"/>
        <v>7</v>
      </c>
      <c r="S168" s="47"/>
      <c r="W168" s="17"/>
      <c r="X168" s="17"/>
      <c r="Y168" s="17"/>
      <c r="Z168" s="15" t="str">
        <f t="shared" si="49"/>
        <v>68</v>
      </c>
      <c r="AA168" s="15" t="str">
        <f t="shared" si="54"/>
        <v>Đ143320</v>
      </c>
    </row>
    <row r="169" spans="1:27" s="15" customFormat="1" ht="18" customHeight="1">
      <c r="A169" s="50">
        <v>43320</v>
      </c>
      <c r="B169" s="51" t="s">
        <v>1202</v>
      </c>
      <c r="C169" s="56" t="s">
        <v>2213</v>
      </c>
      <c r="D169" s="166" t="str">
        <f t="shared" si="47"/>
        <v>68-73101-02</v>
      </c>
      <c r="E169" s="9" t="str">
        <f t="shared" si="50"/>
        <v>02</v>
      </c>
      <c r="F169" s="9" t="str">
        <f t="shared" si="51"/>
        <v>01</v>
      </c>
      <c r="G169" s="9" t="str">
        <f t="shared" si="52"/>
        <v>01</v>
      </c>
      <c r="H169" s="9" t="str">
        <f t="shared" si="53"/>
        <v/>
      </c>
      <c r="I169" s="10" t="str">
        <f t="shared" si="45"/>
        <v>ĐM1</v>
      </c>
      <c r="J169" s="44" t="s">
        <v>1191</v>
      </c>
      <c r="K169" s="10" t="str">
        <f t="shared" si="46"/>
        <v>Cái</v>
      </c>
      <c r="L169" s="163">
        <v>1</v>
      </c>
      <c r="M169" s="45" t="e">
        <f>VLOOKUP(D169,'GIA CONG DOAN'!$A$3:$D$4246,MATCH(I169,'GIA CONG DOAN'!$A$4:$D$4,0),0)</f>
        <v>#N/A</v>
      </c>
      <c r="N169" s="48">
        <v>0.05</v>
      </c>
      <c r="O169" s="46" t="str">
        <f t="shared" ref="O169:O210" si="55">IFERROR(L169*M169*N169,"")</f>
        <v/>
      </c>
      <c r="P169" s="59"/>
      <c r="Q169" s="47" t="s">
        <v>2241</v>
      </c>
      <c r="R169" s="14">
        <f t="shared" si="48"/>
        <v>1</v>
      </c>
      <c r="S169" s="47"/>
      <c r="W169" s="17"/>
      <c r="X169" s="17"/>
      <c r="Y169" s="17"/>
      <c r="Z169" s="15" t="str">
        <f t="shared" si="49"/>
        <v>68</v>
      </c>
      <c r="AA169" s="15" t="str">
        <f t="shared" si="54"/>
        <v>Đ143320</v>
      </c>
    </row>
    <row r="170" spans="1:27" s="15" customFormat="1" ht="18" customHeight="1">
      <c r="A170" s="50">
        <v>43320</v>
      </c>
      <c r="B170" s="51" t="s">
        <v>1202</v>
      </c>
      <c r="C170" s="56" t="s">
        <v>2249</v>
      </c>
      <c r="D170" s="166" t="str">
        <f t="shared" si="47"/>
        <v>68-70401-L2</v>
      </c>
      <c r="E170" s="9" t="str">
        <f t="shared" si="50"/>
        <v>L2</v>
      </c>
      <c r="F170" s="9" t="str">
        <f t="shared" si="51"/>
        <v>05</v>
      </c>
      <c r="G170" s="9" t="str">
        <f t="shared" si="52"/>
        <v>01</v>
      </c>
      <c r="H170" s="9" t="str">
        <f t="shared" si="53"/>
        <v/>
      </c>
      <c r="I170" s="10" t="str">
        <f t="shared" si="45"/>
        <v>ĐM2</v>
      </c>
      <c r="J170" s="44" t="s">
        <v>1191</v>
      </c>
      <c r="K170" s="10" t="str">
        <f t="shared" si="46"/>
        <v>Bộ</v>
      </c>
      <c r="L170" s="163">
        <v>1</v>
      </c>
      <c r="M170" s="45" t="e">
        <f>VLOOKUP(D170,'GIA CONG DOAN'!$A$3:$D$4246,MATCH(I170,'GIA CONG DOAN'!$A$4:$D$4,0),0)</f>
        <v>#N/A</v>
      </c>
      <c r="N170" s="48">
        <v>0.05</v>
      </c>
      <c r="O170" s="46" t="str">
        <f t="shared" si="55"/>
        <v/>
      </c>
      <c r="P170" s="59"/>
      <c r="Q170" s="47" t="s">
        <v>2241</v>
      </c>
      <c r="R170" s="14">
        <f t="shared" si="48"/>
        <v>2</v>
      </c>
      <c r="S170" s="47"/>
      <c r="W170" s="17"/>
      <c r="X170" s="17"/>
      <c r="Y170" s="17"/>
      <c r="Z170" s="15" t="str">
        <f t="shared" si="49"/>
        <v>68</v>
      </c>
      <c r="AA170" s="15" t="str">
        <f t="shared" si="54"/>
        <v>Đ143320</v>
      </c>
    </row>
    <row r="171" spans="1:27" s="15" customFormat="1" ht="18" customHeight="1">
      <c r="A171" s="50">
        <v>43320</v>
      </c>
      <c r="B171" s="51" t="s">
        <v>1202</v>
      </c>
      <c r="C171" s="55" t="s">
        <v>2223</v>
      </c>
      <c r="D171" s="166" t="str">
        <f t="shared" si="47"/>
        <v>68-70401-01</v>
      </c>
      <c r="E171" s="9" t="str">
        <f t="shared" si="50"/>
        <v>01</v>
      </c>
      <c r="F171" s="9" t="str">
        <f t="shared" si="51"/>
        <v>05</v>
      </c>
      <c r="G171" s="9" t="str">
        <f t="shared" si="52"/>
        <v>01</v>
      </c>
      <c r="H171" s="9" t="str">
        <f t="shared" si="53"/>
        <v/>
      </c>
      <c r="I171" s="10" t="str">
        <f t="shared" si="45"/>
        <v>ĐM2</v>
      </c>
      <c r="J171" s="44" t="s">
        <v>1191</v>
      </c>
      <c r="K171" s="10" t="str">
        <f t="shared" si="46"/>
        <v>Cái</v>
      </c>
      <c r="L171" s="163">
        <v>1</v>
      </c>
      <c r="M171" s="45" t="e">
        <f>VLOOKUP(D171,'GIA CONG DOAN'!$A$3:$D$4246,MATCH(I171,'GIA CONG DOAN'!$A$4:$D$4,0),0)</f>
        <v>#N/A</v>
      </c>
      <c r="N171" s="48">
        <v>0.05</v>
      </c>
      <c r="O171" s="46" t="str">
        <f t="shared" si="55"/>
        <v/>
      </c>
      <c r="P171" s="59"/>
      <c r="Q171" s="47" t="s">
        <v>2233</v>
      </c>
      <c r="R171" s="14">
        <f t="shared" si="48"/>
        <v>1</v>
      </c>
      <c r="S171" s="47"/>
      <c r="W171" s="17"/>
      <c r="X171" s="17"/>
      <c r="Y171" s="17"/>
      <c r="Z171" s="15" t="str">
        <f t="shared" si="49"/>
        <v>68</v>
      </c>
      <c r="AA171" s="15" t="str">
        <f t="shared" si="54"/>
        <v>Đ143320</v>
      </c>
    </row>
    <row r="172" spans="1:27" s="15" customFormat="1" ht="18" customHeight="1">
      <c r="A172" s="50">
        <v>43320</v>
      </c>
      <c r="B172" s="51" t="s">
        <v>1202</v>
      </c>
      <c r="C172" s="56" t="s">
        <v>2223</v>
      </c>
      <c r="D172" s="166" t="str">
        <f t="shared" si="47"/>
        <v>68-70401-01</v>
      </c>
      <c r="E172" s="9" t="str">
        <f t="shared" si="50"/>
        <v>01</v>
      </c>
      <c r="F172" s="9" t="str">
        <f t="shared" si="51"/>
        <v>05</v>
      </c>
      <c r="G172" s="9" t="str">
        <f t="shared" si="52"/>
        <v>01</v>
      </c>
      <c r="H172" s="9" t="str">
        <f t="shared" si="53"/>
        <v/>
      </c>
      <c r="I172" s="10" t="str">
        <f t="shared" si="45"/>
        <v>ĐM2</v>
      </c>
      <c r="J172" s="44" t="s">
        <v>1191</v>
      </c>
      <c r="K172" s="10" t="str">
        <f t="shared" si="46"/>
        <v>Cái</v>
      </c>
      <c r="L172" s="163">
        <v>2</v>
      </c>
      <c r="M172" s="45" t="e">
        <f>VLOOKUP(D172,'GIA CONG DOAN'!$A$3:$D$4246,MATCH(I172,'GIA CONG DOAN'!$A$4:$D$4,0),0)</f>
        <v>#N/A</v>
      </c>
      <c r="N172" s="48">
        <v>0.05</v>
      </c>
      <c r="O172" s="46" t="str">
        <f t="shared" si="55"/>
        <v/>
      </c>
      <c r="P172" s="59"/>
      <c r="Q172" s="47" t="s">
        <v>2251</v>
      </c>
      <c r="R172" s="14">
        <f t="shared" si="48"/>
        <v>2</v>
      </c>
      <c r="S172" s="47"/>
      <c r="W172" s="17"/>
      <c r="X172" s="17"/>
      <c r="Y172" s="17"/>
      <c r="Z172" s="15" t="str">
        <f t="shared" si="49"/>
        <v>68</v>
      </c>
      <c r="AA172" s="15" t="str">
        <f t="shared" si="54"/>
        <v>Đ143320</v>
      </c>
    </row>
    <row r="173" spans="1:27" s="15" customFormat="1" ht="18" customHeight="1">
      <c r="A173" s="50">
        <v>43320</v>
      </c>
      <c r="B173" s="51" t="s">
        <v>1203</v>
      </c>
      <c r="C173" s="55" t="s">
        <v>2246</v>
      </c>
      <c r="D173" s="166" t="str">
        <f t="shared" si="47"/>
        <v>68-01600-01</v>
      </c>
      <c r="E173" s="9" t="str">
        <f t="shared" si="50"/>
        <v>01</v>
      </c>
      <c r="F173" s="9" t="str">
        <f t="shared" si="51"/>
        <v>B</v>
      </c>
      <c r="G173" s="9" t="str">
        <f t="shared" si="52"/>
        <v>07</v>
      </c>
      <c r="H173" s="9" t="str">
        <f t="shared" si="53"/>
        <v/>
      </c>
      <c r="I173" s="10" t="str">
        <f t="shared" si="45"/>
        <v>ĐHC</v>
      </c>
      <c r="J173" s="44" t="s">
        <v>1191</v>
      </c>
      <c r="K173" s="10" t="str">
        <f t="shared" si="46"/>
        <v>Cái</v>
      </c>
      <c r="L173" s="163">
        <v>2</v>
      </c>
      <c r="M173" s="45">
        <f>VLOOKUP(D173,'GIA CONG DOAN'!$A$3:$D$4246,MATCH(I173,'GIA CONG DOAN'!$A$4:$D$4,0),0)</f>
        <v>33752</v>
      </c>
      <c r="N173" s="48"/>
      <c r="O173" s="46">
        <f t="shared" si="55"/>
        <v>0</v>
      </c>
      <c r="P173" s="59"/>
      <c r="Q173" s="47" t="s">
        <v>1592</v>
      </c>
      <c r="R173" s="14">
        <f t="shared" si="48"/>
        <v>2</v>
      </c>
      <c r="S173" s="47"/>
      <c r="W173" s="17"/>
      <c r="X173" s="17"/>
      <c r="Y173" s="17"/>
      <c r="Z173" s="15" t="str">
        <f t="shared" si="49"/>
        <v>68</v>
      </c>
      <c r="AA173" s="15" t="str">
        <f t="shared" si="54"/>
        <v>Đ243320</v>
      </c>
    </row>
    <row r="174" spans="1:27" s="15" customFormat="1" ht="18" customHeight="1">
      <c r="A174" s="50">
        <v>43320</v>
      </c>
      <c r="B174" s="51" t="s">
        <v>1203</v>
      </c>
      <c r="C174" s="56" t="s">
        <v>2190</v>
      </c>
      <c r="D174" s="166" t="str">
        <f t="shared" si="47"/>
        <v>68-70900-02</v>
      </c>
      <c r="E174" s="9" t="str">
        <f t="shared" si="50"/>
        <v>02</v>
      </c>
      <c r="F174" s="9" t="str">
        <f t="shared" si="51"/>
        <v>B</v>
      </c>
      <c r="G174" s="9" t="str">
        <f t="shared" si="52"/>
        <v>00</v>
      </c>
      <c r="H174" s="9" t="str">
        <f t="shared" si="53"/>
        <v/>
      </c>
      <c r="I174" s="10" t="str">
        <f t="shared" si="45"/>
        <v>ĐHC</v>
      </c>
      <c r="J174" s="44" t="s">
        <v>1191</v>
      </c>
      <c r="K174" s="10" t="str">
        <f t="shared" si="46"/>
        <v>Cái</v>
      </c>
      <c r="L174" s="163">
        <v>2</v>
      </c>
      <c r="M174" s="45">
        <f>VLOOKUP(D174,'GIA CONG DOAN'!$A$3:$D$4246,MATCH(I174,'GIA CONG DOAN'!$A$4:$D$4,0),0)</f>
        <v>18025.005600000004</v>
      </c>
      <c r="N174" s="48"/>
      <c r="O174" s="46">
        <f t="shared" si="55"/>
        <v>0</v>
      </c>
      <c r="P174" s="59"/>
      <c r="Q174" s="47" t="s">
        <v>1592</v>
      </c>
      <c r="R174" s="14">
        <f t="shared" si="48"/>
        <v>2</v>
      </c>
      <c r="S174" s="47"/>
      <c r="W174" s="17"/>
      <c r="X174" s="17"/>
      <c r="Y174" s="17"/>
      <c r="Z174" s="15" t="str">
        <f t="shared" si="49"/>
        <v>68</v>
      </c>
      <c r="AA174" s="15" t="str">
        <f t="shared" si="54"/>
        <v>Đ243320</v>
      </c>
    </row>
    <row r="175" spans="1:27" s="15" customFormat="1" ht="18" customHeight="1">
      <c r="A175" s="50">
        <v>43320</v>
      </c>
      <c r="B175" s="51" t="s">
        <v>1203</v>
      </c>
      <c r="C175" s="56" t="s">
        <v>2050</v>
      </c>
      <c r="D175" s="166" t="str">
        <f t="shared" si="47"/>
        <v>68-70900-03</v>
      </c>
      <c r="E175" s="9" t="str">
        <f t="shared" si="50"/>
        <v>03</v>
      </c>
      <c r="F175" s="9" t="str">
        <f t="shared" si="51"/>
        <v>B</v>
      </c>
      <c r="G175" s="9" t="str">
        <f t="shared" si="52"/>
        <v>00</v>
      </c>
      <c r="H175" s="9" t="str">
        <f t="shared" si="53"/>
        <v/>
      </c>
      <c r="I175" s="10" t="str">
        <f t="shared" si="45"/>
        <v>ĐHC</v>
      </c>
      <c r="J175" s="44" t="s">
        <v>1191</v>
      </c>
      <c r="K175" s="10" t="str">
        <f t="shared" si="46"/>
        <v>Cái</v>
      </c>
      <c r="L175" s="163">
        <v>2</v>
      </c>
      <c r="M175" s="45">
        <f>VLOOKUP(D175,'GIA CONG DOAN'!$A$3:$D$4246,MATCH(I175,'GIA CONG DOAN'!$A$4:$D$4,0),0)</f>
        <v>12759.768000000002</v>
      </c>
      <c r="N175" s="48"/>
      <c r="O175" s="46">
        <f t="shared" si="55"/>
        <v>0</v>
      </c>
      <c r="P175" s="59"/>
      <c r="Q175" s="47" t="s">
        <v>1592</v>
      </c>
      <c r="R175" s="14">
        <f t="shared" si="48"/>
        <v>2</v>
      </c>
      <c r="S175" s="47"/>
      <c r="W175" s="17"/>
      <c r="X175" s="17"/>
      <c r="Y175" s="17"/>
      <c r="Z175" s="15" t="str">
        <f t="shared" si="49"/>
        <v>68</v>
      </c>
      <c r="AA175" s="15" t="str">
        <f t="shared" si="54"/>
        <v>Đ243320</v>
      </c>
    </row>
    <row r="176" spans="1:27" s="15" customFormat="1" ht="18" customHeight="1">
      <c r="A176" s="50">
        <v>43320</v>
      </c>
      <c r="B176" s="51" t="s">
        <v>1203</v>
      </c>
      <c r="C176" s="56" t="s">
        <v>2191</v>
      </c>
      <c r="D176" s="166" t="str">
        <f t="shared" si="47"/>
        <v>68-70900-04</v>
      </c>
      <c r="E176" s="9" t="str">
        <f t="shared" si="50"/>
        <v>04</v>
      </c>
      <c r="F176" s="9" t="str">
        <f t="shared" si="51"/>
        <v>B</v>
      </c>
      <c r="G176" s="9" t="str">
        <f t="shared" si="52"/>
        <v>00</v>
      </c>
      <c r="H176" s="9" t="str">
        <f t="shared" si="53"/>
        <v/>
      </c>
      <c r="I176" s="10" t="str">
        <f t="shared" si="45"/>
        <v>ĐHC</v>
      </c>
      <c r="J176" s="44" t="s">
        <v>1191</v>
      </c>
      <c r="K176" s="10" t="str">
        <f t="shared" si="46"/>
        <v>Cái</v>
      </c>
      <c r="L176" s="163">
        <v>3</v>
      </c>
      <c r="M176" s="45">
        <f>VLOOKUP(D176,'GIA CONG DOAN'!$A$3:$D$4246,MATCH(I176,'GIA CONG DOAN'!$A$4:$D$4,0),0)</f>
        <v>10393.588800000001</v>
      </c>
      <c r="N176" s="48"/>
      <c r="O176" s="46">
        <f t="shared" si="55"/>
        <v>0</v>
      </c>
      <c r="P176" s="59"/>
      <c r="Q176" s="47" t="s">
        <v>1592</v>
      </c>
      <c r="R176" s="14">
        <f t="shared" si="48"/>
        <v>3</v>
      </c>
      <c r="S176" s="47"/>
      <c r="W176" s="17"/>
      <c r="X176" s="17"/>
      <c r="Y176" s="17"/>
      <c r="Z176" s="15" t="str">
        <f t="shared" si="49"/>
        <v>68</v>
      </c>
      <c r="AA176" s="15" t="str">
        <f t="shared" si="54"/>
        <v>Đ243320</v>
      </c>
    </row>
    <row r="177" spans="1:27" s="15" customFormat="1" ht="18" customHeight="1">
      <c r="A177" s="50">
        <v>43320</v>
      </c>
      <c r="B177" s="51" t="s">
        <v>1203</v>
      </c>
      <c r="C177" s="55" t="s">
        <v>2049</v>
      </c>
      <c r="D177" s="166" t="str">
        <f t="shared" si="47"/>
        <v>68-70900-01</v>
      </c>
      <c r="E177" s="9" t="str">
        <f t="shared" si="50"/>
        <v>01</v>
      </c>
      <c r="F177" s="9" t="str">
        <f t="shared" si="51"/>
        <v>B</v>
      </c>
      <c r="G177" s="9" t="str">
        <f t="shared" si="52"/>
        <v>00</v>
      </c>
      <c r="H177" s="9" t="str">
        <f t="shared" si="53"/>
        <v/>
      </c>
      <c r="I177" s="10" t="str">
        <f t="shared" si="45"/>
        <v>ĐHC</v>
      </c>
      <c r="J177" s="44" t="s">
        <v>1191</v>
      </c>
      <c r="K177" s="10" t="str">
        <f t="shared" si="46"/>
        <v>Cái</v>
      </c>
      <c r="L177" s="163">
        <v>4</v>
      </c>
      <c r="M177" s="45">
        <f>VLOOKUP(D177,'GIA CONG DOAN'!$A$3:$D$4246,MATCH(I177,'GIA CONG DOAN'!$A$4:$D$4,0),0)</f>
        <v>27245.2824</v>
      </c>
      <c r="N177" s="48"/>
      <c r="O177" s="46">
        <f t="shared" si="55"/>
        <v>0</v>
      </c>
      <c r="P177" s="59"/>
      <c r="Q177" s="47" t="s">
        <v>2232</v>
      </c>
      <c r="R177" s="14">
        <f t="shared" si="48"/>
        <v>4</v>
      </c>
      <c r="S177" s="47"/>
      <c r="W177" s="17"/>
      <c r="X177" s="17"/>
      <c r="Y177" s="17"/>
      <c r="Z177" s="15" t="str">
        <f t="shared" si="49"/>
        <v>68</v>
      </c>
      <c r="AA177" s="15" t="str">
        <f t="shared" si="54"/>
        <v>Đ243320</v>
      </c>
    </row>
    <row r="178" spans="1:27" s="15" customFormat="1" ht="18" customHeight="1">
      <c r="A178" s="50">
        <v>43320</v>
      </c>
      <c r="B178" s="51" t="s">
        <v>1203</v>
      </c>
      <c r="C178" s="56" t="s">
        <v>2190</v>
      </c>
      <c r="D178" s="166" t="str">
        <f t="shared" si="47"/>
        <v>68-70900-02</v>
      </c>
      <c r="E178" s="9" t="str">
        <f t="shared" si="50"/>
        <v>02</v>
      </c>
      <c r="F178" s="9" t="str">
        <f t="shared" si="51"/>
        <v>B</v>
      </c>
      <c r="G178" s="9" t="str">
        <f t="shared" si="52"/>
        <v>00</v>
      </c>
      <c r="H178" s="9" t="str">
        <f t="shared" si="53"/>
        <v/>
      </c>
      <c r="I178" s="10" t="str">
        <f t="shared" si="45"/>
        <v>ĐHC</v>
      </c>
      <c r="J178" s="44" t="s">
        <v>1191</v>
      </c>
      <c r="K178" s="10" t="str">
        <f t="shared" si="46"/>
        <v>Cái</v>
      </c>
      <c r="L178" s="163">
        <v>2</v>
      </c>
      <c r="M178" s="45">
        <f>VLOOKUP(D178,'GIA CONG DOAN'!$A$3:$D$4246,MATCH(I178,'GIA CONG DOAN'!$A$4:$D$4,0),0)</f>
        <v>18025.005600000004</v>
      </c>
      <c r="N178" s="48"/>
      <c r="O178" s="46">
        <f t="shared" si="55"/>
        <v>0</v>
      </c>
      <c r="P178" s="59"/>
      <c r="Q178" s="47" t="s">
        <v>2232</v>
      </c>
      <c r="R178" s="14">
        <f t="shared" si="48"/>
        <v>2</v>
      </c>
      <c r="S178" s="47"/>
      <c r="W178" s="17"/>
      <c r="X178" s="17"/>
      <c r="Y178" s="17"/>
      <c r="Z178" s="15" t="str">
        <f t="shared" si="49"/>
        <v>68</v>
      </c>
      <c r="AA178" s="15" t="str">
        <f t="shared" si="54"/>
        <v>Đ243320</v>
      </c>
    </row>
    <row r="179" spans="1:27" s="15" customFormat="1" ht="18" customHeight="1">
      <c r="A179" s="50">
        <v>43320</v>
      </c>
      <c r="B179" s="51" t="s">
        <v>1203</v>
      </c>
      <c r="C179" s="55" t="s">
        <v>2050</v>
      </c>
      <c r="D179" s="166" t="str">
        <f t="shared" si="47"/>
        <v>68-70900-03</v>
      </c>
      <c r="E179" s="9" t="str">
        <f t="shared" si="50"/>
        <v>03</v>
      </c>
      <c r="F179" s="9" t="str">
        <f t="shared" si="51"/>
        <v>B</v>
      </c>
      <c r="G179" s="9" t="str">
        <f t="shared" si="52"/>
        <v>00</v>
      </c>
      <c r="H179" s="9" t="str">
        <f t="shared" si="53"/>
        <v/>
      </c>
      <c r="I179" s="10" t="str">
        <f t="shared" si="45"/>
        <v>ĐHC</v>
      </c>
      <c r="J179" s="44" t="s">
        <v>1191</v>
      </c>
      <c r="K179" s="10" t="str">
        <f t="shared" si="46"/>
        <v>Cái</v>
      </c>
      <c r="L179" s="163">
        <v>1</v>
      </c>
      <c r="M179" s="45">
        <f>VLOOKUP(D179,'GIA CONG DOAN'!$A$3:$D$4246,MATCH(I179,'GIA CONG DOAN'!$A$4:$D$4,0),0)</f>
        <v>12759.768000000002</v>
      </c>
      <c r="N179" s="48">
        <v>0.05</v>
      </c>
      <c r="O179" s="46">
        <f t="shared" si="55"/>
        <v>637.98840000000018</v>
      </c>
      <c r="P179" s="59"/>
      <c r="Q179" s="47" t="s">
        <v>2230</v>
      </c>
      <c r="R179" s="14">
        <f t="shared" si="48"/>
        <v>1</v>
      </c>
      <c r="S179" s="47"/>
      <c r="W179" s="17"/>
      <c r="X179" s="17"/>
      <c r="Y179" s="17"/>
      <c r="Z179" s="15" t="str">
        <f t="shared" si="49"/>
        <v>68</v>
      </c>
      <c r="AA179" s="15" t="str">
        <f t="shared" si="54"/>
        <v>Đ243320</v>
      </c>
    </row>
    <row r="180" spans="1:27" s="15" customFormat="1" ht="18" customHeight="1">
      <c r="A180" s="50">
        <v>43320</v>
      </c>
      <c r="B180" s="51" t="s">
        <v>1203</v>
      </c>
      <c r="C180" s="55" t="s">
        <v>2191</v>
      </c>
      <c r="D180" s="166" t="str">
        <f t="shared" si="47"/>
        <v>68-70900-04</v>
      </c>
      <c r="E180" s="9" t="str">
        <f t="shared" si="50"/>
        <v>04</v>
      </c>
      <c r="F180" s="9" t="str">
        <f t="shared" si="51"/>
        <v>B</v>
      </c>
      <c r="G180" s="9" t="str">
        <f t="shared" si="52"/>
        <v>00</v>
      </c>
      <c r="H180" s="9" t="str">
        <f t="shared" si="53"/>
        <v/>
      </c>
      <c r="I180" s="10" t="str">
        <f t="shared" si="45"/>
        <v>ĐHC</v>
      </c>
      <c r="J180" s="44" t="s">
        <v>1191</v>
      </c>
      <c r="K180" s="10" t="str">
        <f t="shared" si="46"/>
        <v>Cái</v>
      </c>
      <c r="L180" s="163">
        <v>4</v>
      </c>
      <c r="M180" s="45">
        <f>VLOOKUP(D180,'GIA CONG DOAN'!$A$3:$D$4246,MATCH(I180,'GIA CONG DOAN'!$A$4:$D$4,0),0)</f>
        <v>10393.588800000001</v>
      </c>
      <c r="N180" s="48">
        <v>0.05</v>
      </c>
      <c r="O180" s="46">
        <f t="shared" si="55"/>
        <v>2078.7177600000005</v>
      </c>
      <c r="P180" s="59"/>
      <c r="Q180" s="47" t="s">
        <v>2198</v>
      </c>
      <c r="R180" s="14">
        <f t="shared" si="48"/>
        <v>4</v>
      </c>
      <c r="S180" s="47"/>
      <c r="W180" s="17"/>
      <c r="X180" s="17"/>
      <c r="Y180" s="17"/>
      <c r="Z180" s="15" t="str">
        <f t="shared" si="49"/>
        <v>68</v>
      </c>
      <c r="AA180" s="15" t="str">
        <f t="shared" si="54"/>
        <v>Đ243320</v>
      </c>
    </row>
    <row r="181" spans="1:27" s="15" customFormat="1" ht="18" customHeight="1">
      <c r="A181" s="50">
        <v>43320</v>
      </c>
      <c r="B181" s="51" t="s">
        <v>1203</v>
      </c>
      <c r="C181" s="55" t="s">
        <v>2246</v>
      </c>
      <c r="D181" s="166" t="str">
        <f t="shared" si="47"/>
        <v>68-01600-01</v>
      </c>
      <c r="E181" s="9" t="str">
        <f t="shared" si="50"/>
        <v>01</v>
      </c>
      <c r="F181" s="9" t="str">
        <f t="shared" si="51"/>
        <v>B</v>
      </c>
      <c r="G181" s="9" t="str">
        <f t="shared" si="52"/>
        <v>07</v>
      </c>
      <c r="H181" s="9" t="str">
        <f t="shared" si="53"/>
        <v/>
      </c>
      <c r="I181" s="10" t="str">
        <f t="shared" si="45"/>
        <v>ĐHC</v>
      </c>
      <c r="J181" s="44" t="s">
        <v>1191</v>
      </c>
      <c r="K181" s="10" t="str">
        <f t="shared" si="46"/>
        <v>Cái</v>
      </c>
      <c r="L181" s="163">
        <v>3</v>
      </c>
      <c r="M181" s="45">
        <f>VLOOKUP(D181,'GIA CONG DOAN'!$A$3:$D$4246,MATCH(I181,'GIA CONG DOAN'!$A$4:$D$4,0),0)</f>
        <v>33752</v>
      </c>
      <c r="N181" s="48"/>
      <c r="O181" s="46">
        <f t="shared" si="55"/>
        <v>0</v>
      </c>
      <c r="P181" s="59"/>
      <c r="Q181" s="47" t="s">
        <v>2270</v>
      </c>
      <c r="R181" s="14">
        <f t="shared" si="48"/>
        <v>3</v>
      </c>
      <c r="S181" s="47"/>
      <c r="W181" s="17"/>
      <c r="X181" s="17"/>
      <c r="Y181" s="17"/>
      <c r="Z181" s="15" t="str">
        <f t="shared" si="49"/>
        <v>68</v>
      </c>
      <c r="AA181" s="15" t="str">
        <f t="shared" si="54"/>
        <v>Đ243320</v>
      </c>
    </row>
    <row r="182" spans="1:27" s="15" customFormat="1" ht="18" customHeight="1">
      <c r="A182" s="50">
        <v>43320</v>
      </c>
      <c r="B182" s="51" t="s">
        <v>1203</v>
      </c>
      <c r="C182" s="55" t="s">
        <v>2247</v>
      </c>
      <c r="D182" s="166" t="str">
        <f t="shared" si="47"/>
        <v>68-01600-02</v>
      </c>
      <c r="E182" s="9" t="str">
        <f t="shared" si="50"/>
        <v>02</v>
      </c>
      <c r="F182" s="9" t="str">
        <f t="shared" si="51"/>
        <v>B</v>
      </c>
      <c r="G182" s="9" t="str">
        <f t="shared" si="52"/>
        <v>07</v>
      </c>
      <c r="H182" s="9" t="str">
        <f t="shared" si="53"/>
        <v/>
      </c>
      <c r="I182" s="10" t="str">
        <f t="shared" si="45"/>
        <v>ĐHC</v>
      </c>
      <c r="J182" s="44" t="s">
        <v>1191</v>
      </c>
      <c r="K182" s="10" t="str">
        <f t="shared" si="46"/>
        <v>Cái</v>
      </c>
      <c r="L182" s="163">
        <v>2</v>
      </c>
      <c r="M182" s="45">
        <f>VLOOKUP(D182,'GIA CONG DOAN'!$A$3:$D$4246,MATCH(I182,'GIA CONG DOAN'!$A$4:$D$4,0),0)</f>
        <v>19286.316000000003</v>
      </c>
      <c r="N182" s="48"/>
      <c r="O182" s="46">
        <f t="shared" si="55"/>
        <v>0</v>
      </c>
      <c r="P182" s="59"/>
      <c r="Q182" s="47" t="s">
        <v>2270</v>
      </c>
      <c r="R182" s="14">
        <f t="shared" si="48"/>
        <v>2</v>
      </c>
      <c r="S182" s="47"/>
      <c r="W182" s="17"/>
      <c r="X182" s="17"/>
      <c r="Y182" s="17"/>
      <c r="Z182" s="15" t="str">
        <f t="shared" si="49"/>
        <v>68</v>
      </c>
      <c r="AA182" s="15" t="str">
        <f t="shared" si="54"/>
        <v>Đ243320</v>
      </c>
    </row>
    <row r="183" spans="1:27" s="15" customFormat="1" ht="18" customHeight="1">
      <c r="A183" s="50">
        <v>43320</v>
      </c>
      <c r="B183" s="51" t="s">
        <v>1202</v>
      </c>
      <c r="C183" s="55" t="s">
        <v>2220</v>
      </c>
      <c r="D183" s="166" t="str">
        <f t="shared" si="47"/>
        <v>68-70800-B2</v>
      </c>
      <c r="E183" s="9" t="str">
        <f t="shared" si="50"/>
        <v>B2</v>
      </c>
      <c r="F183" s="9" t="str">
        <f t="shared" si="51"/>
        <v>B</v>
      </c>
      <c r="G183" s="9" t="str">
        <f t="shared" si="52"/>
        <v>00</v>
      </c>
      <c r="H183" s="9" t="str">
        <f t="shared" si="53"/>
        <v/>
      </c>
      <c r="I183" s="10" t="str">
        <f t="shared" si="45"/>
        <v>ĐHC</v>
      </c>
      <c r="J183" s="44" t="s">
        <v>1191</v>
      </c>
      <c r="K183" s="10" t="str">
        <f t="shared" si="46"/>
        <v>Bộ</v>
      </c>
      <c r="L183" s="163">
        <v>2</v>
      </c>
      <c r="M183" s="45">
        <f>VLOOKUP(D183,'GIA CONG DOAN'!$A$3:$D$4246,MATCH(I183,'GIA CONG DOAN'!$A$4:$D$4,0),0)</f>
        <v>23451.5736</v>
      </c>
      <c r="N183" s="48"/>
      <c r="O183" s="46">
        <f t="shared" si="55"/>
        <v>0</v>
      </c>
      <c r="P183" s="59"/>
      <c r="Q183" s="47" t="s">
        <v>1592</v>
      </c>
      <c r="R183" s="14">
        <f t="shared" si="48"/>
        <v>4</v>
      </c>
      <c r="S183" s="47"/>
      <c r="W183" s="17"/>
      <c r="X183" s="17"/>
      <c r="Y183" s="17"/>
      <c r="Z183" s="15" t="str">
        <f t="shared" si="49"/>
        <v>68</v>
      </c>
      <c r="AA183" s="15" t="str">
        <f t="shared" si="54"/>
        <v>Đ143320</v>
      </c>
    </row>
    <row r="184" spans="1:27" s="15" customFormat="1" ht="18" customHeight="1">
      <c r="A184" s="50">
        <v>43320</v>
      </c>
      <c r="B184" s="51" t="s">
        <v>1202</v>
      </c>
      <c r="C184" s="56" t="s">
        <v>2212</v>
      </c>
      <c r="D184" s="166" t="str">
        <f t="shared" si="47"/>
        <v>68-61300-02</v>
      </c>
      <c r="E184" s="9" t="str">
        <f t="shared" si="50"/>
        <v>02</v>
      </c>
      <c r="F184" s="9" t="str">
        <f t="shared" si="51"/>
        <v>B</v>
      </c>
      <c r="G184" s="9" t="str">
        <f t="shared" si="52"/>
        <v>00</v>
      </c>
      <c r="H184" s="9" t="str">
        <f t="shared" si="53"/>
        <v/>
      </c>
      <c r="I184" s="10" t="str">
        <f t="shared" si="45"/>
        <v>ĐHC</v>
      </c>
      <c r="J184" s="44" t="s">
        <v>1191</v>
      </c>
      <c r="K184" s="10" t="str">
        <f t="shared" si="46"/>
        <v>Cái</v>
      </c>
      <c r="L184" s="163">
        <v>1</v>
      </c>
      <c r="M184" s="45">
        <f>VLOOKUP(D184,'GIA CONG DOAN'!$A$3:$D$4246,MATCH(I184,'GIA CONG DOAN'!$A$4:$D$4,0),0)</f>
        <v>13581.0864</v>
      </c>
      <c r="N184" s="48"/>
      <c r="O184" s="46">
        <f t="shared" si="55"/>
        <v>0</v>
      </c>
      <c r="P184" s="59"/>
      <c r="Q184" s="47" t="s">
        <v>1592</v>
      </c>
      <c r="R184" s="14">
        <f t="shared" si="48"/>
        <v>1</v>
      </c>
      <c r="S184" s="47"/>
      <c r="W184" s="17"/>
      <c r="X184" s="17"/>
      <c r="Y184" s="17"/>
      <c r="Z184" s="15" t="str">
        <f t="shared" si="49"/>
        <v>68</v>
      </c>
      <c r="AA184" s="15" t="str">
        <f t="shared" si="54"/>
        <v>Đ143320</v>
      </c>
    </row>
    <row r="185" spans="1:27" s="15" customFormat="1" ht="18" customHeight="1">
      <c r="A185" s="50">
        <v>43320</v>
      </c>
      <c r="B185" s="51" t="s">
        <v>1202</v>
      </c>
      <c r="C185" s="55" t="s">
        <v>2219</v>
      </c>
      <c r="D185" s="166" t="str">
        <f t="shared" si="47"/>
        <v>68-71000-01</v>
      </c>
      <c r="E185" s="9" t="str">
        <f t="shared" si="50"/>
        <v>01</v>
      </c>
      <c r="F185" s="9" t="str">
        <f t="shared" si="51"/>
        <v>B</v>
      </c>
      <c r="G185" s="9" t="str">
        <f t="shared" si="52"/>
        <v>00</v>
      </c>
      <c r="H185" s="9" t="str">
        <f t="shared" si="53"/>
        <v/>
      </c>
      <c r="I185" s="10" t="str">
        <f t="shared" si="45"/>
        <v>ĐHC</v>
      </c>
      <c r="J185" s="44" t="s">
        <v>1191</v>
      </c>
      <c r="K185" s="10" t="str">
        <f t="shared" si="46"/>
        <v>Cái</v>
      </c>
      <c r="L185" s="163">
        <v>5</v>
      </c>
      <c r="M185" s="45">
        <f>VLOOKUP(D185,'GIA CONG DOAN'!$A$3:$D$4246,MATCH(I185,'GIA CONG DOAN'!$A$4:$D$4,0),0)</f>
        <v>48357.060800000007</v>
      </c>
      <c r="N185" s="48"/>
      <c r="O185" s="46">
        <f t="shared" si="55"/>
        <v>0</v>
      </c>
      <c r="P185" s="59"/>
      <c r="Q185" s="47" t="s">
        <v>1592</v>
      </c>
      <c r="R185" s="14">
        <f t="shared" si="48"/>
        <v>5</v>
      </c>
      <c r="S185" s="47"/>
      <c r="W185" s="17"/>
      <c r="X185" s="17"/>
      <c r="Y185" s="17"/>
      <c r="Z185" s="15" t="str">
        <f t="shared" si="49"/>
        <v>68</v>
      </c>
      <c r="AA185" s="15" t="str">
        <f t="shared" si="54"/>
        <v>Đ143320</v>
      </c>
    </row>
    <row r="186" spans="1:27" s="15" customFormat="1" ht="18" customHeight="1">
      <c r="A186" s="50">
        <v>43320</v>
      </c>
      <c r="B186" s="51" t="s">
        <v>1202</v>
      </c>
      <c r="C186" s="56" t="s">
        <v>2215</v>
      </c>
      <c r="D186" s="166" t="str">
        <f t="shared" si="47"/>
        <v>68-71000-02</v>
      </c>
      <c r="E186" s="9" t="str">
        <f t="shared" si="50"/>
        <v>02</v>
      </c>
      <c r="F186" s="9" t="str">
        <f t="shared" si="51"/>
        <v>B</v>
      </c>
      <c r="G186" s="9" t="str">
        <f t="shared" si="52"/>
        <v>00</v>
      </c>
      <c r="H186" s="9" t="str">
        <f t="shared" si="53"/>
        <v/>
      </c>
      <c r="I186" s="10" t="str">
        <f t="shared" ref="I186:I223" si="56">(LEFT(J186,1))&amp;IF(OR(F186="A",F186="43",F186="44",F186="77"),"HT",IF(OR(F186="B",F186="30",F186="39",F186="17"),"HC",IF(OR(F186="01",F186="04"),"M1",IF(OR(F186="05"),"M2",IF(OR(F186="06"),"M3",IF(OR(F186="32",F186="14",F186="15"),"HS",0))))))</f>
        <v>ĐHC</v>
      </c>
      <c r="J186" s="44" t="s">
        <v>1191</v>
      </c>
      <c r="K186" s="10" t="str">
        <f t="shared" ref="K186:K223" si="57">IF(AND(MID(C186,10,1)="s",MID(C186,11,1)="1"),"Cái",IF(OR(MID(C186,10,1)="s",MID(C186,10,1)="l",MID(C186,10,1)="b",MID(C186,10,1)="x"),"Bộ","Cái"))</f>
        <v>Cái</v>
      </c>
      <c r="L186" s="163">
        <v>3</v>
      </c>
      <c r="M186" s="45">
        <f>VLOOKUP(D186,'GIA CONG DOAN'!$A$3:$D$4246,MATCH(I186,'GIA CONG DOAN'!$A$4:$D$4,0),0)</f>
        <v>30315.448800000002</v>
      </c>
      <c r="N186" s="48"/>
      <c r="O186" s="46">
        <f t="shared" si="55"/>
        <v>0</v>
      </c>
      <c r="P186" s="59"/>
      <c r="Q186" s="47" t="s">
        <v>1592</v>
      </c>
      <c r="R186" s="14">
        <f t="shared" si="48"/>
        <v>3</v>
      </c>
      <c r="S186" s="47"/>
      <c r="W186" s="17"/>
      <c r="X186" s="17"/>
      <c r="Y186" s="17"/>
      <c r="Z186" s="15" t="str">
        <f t="shared" si="49"/>
        <v>68</v>
      </c>
      <c r="AA186" s="15" t="str">
        <f t="shared" si="54"/>
        <v>Đ143320</v>
      </c>
    </row>
    <row r="187" spans="1:27" s="15" customFormat="1" ht="18" customHeight="1">
      <c r="A187" s="50">
        <v>43320</v>
      </c>
      <c r="B187" s="51" t="s">
        <v>1202</v>
      </c>
      <c r="C187" s="56" t="s">
        <v>2049</v>
      </c>
      <c r="D187" s="166" t="str">
        <f t="shared" ref="D187:D223" si="58">IF(OR(MID(C187,7,2)="06",MID(C187,7,2)="01",MID(C187,7,2)="20",MID(C187,7,2)="24",MID(C187,7,2)="10",MID(C187,7,2)="56",MID(C187,7,2)="13",MID(C187,7,2)="21",MID(C187,7,2)="03",MID(C187,7,2)="19"),LEFT(C187,11),LEFT(C187,6)&amp;"00"&amp;MID(C187,9,3))</f>
        <v>68-70900-01</v>
      </c>
      <c r="E187" s="9" t="str">
        <f t="shared" si="50"/>
        <v>01</v>
      </c>
      <c r="F187" s="9" t="str">
        <f t="shared" si="51"/>
        <v>B</v>
      </c>
      <c r="G187" s="9" t="str">
        <f t="shared" si="52"/>
        <v>00</v>
      </c>
      <c r="H187" s="9" t="str">
        <f t="shared" si="53"/>
        <v/>
      </c>
      <c r="I187" s="10" t="str">
        <f t="shared" si="56"/>
        <v>ĐHC</v>
      </c>
      <c r="J187" s="44" t="s">
        <v>1191</v>
      </c>
      <c r="K187" s="10" t="str">
        <f t="shared" si="57"/>
        <v>Cái</v>
      </c>
      <c r="L187" s="163">
        <v>1</v>
      </c>
      <c r="M187" s="45">
        <f>VLOOKUP(D187,'GIA CONG DOAN'!$A$3:$D$4246,MATCH(I187,'GIA CONG DOAN'!$A$4:$D$4,0),0)</f>
        <v>27245.2824</v>
      </c>
      <c r="N187" s="48"/>
      <c r="O187" s="46">
        <f t="shared" si="55"/>
        <v>0</v>
      </c>
      <c r="P187" s="59"/>
      <c r="Q187" s="47" t="s">
        <v>1592</v>
      </c>
      <c r="R187" s="14">
        <f t="shared" ref="R187:R223" si="59">IF(MID(C187,10,1)="0",L187,IF(MID(C187,10,1)="f",L187,IF(OR(MID(C187,10,1)="S",MID(C187,10,1)="L",MID(C187,10,1)="B",MID(C187,10,1)="X"),MID(C187,11,1)*L187,0)))</f>
        <v>1</v>
      </c>
      <c r="S187" s="47"/>
      <c r="W187" s="17"/>
      <c r="X187" s="17"/>
      <c r="Y187" s="17"/>
      <c r="Z187" s="15" t="str">
        <f t="shared" ref="Z187:Z288" si="60">LEFT(C187,2)</f>
        <v>68</v>
      </c>
      <c r="AA187" s="15" t="str">
        <f t="shared" si="54"/>
        <v>Đ143320</v>
      </c>
    </row>
    <row r="188" spans="1:27" s="15" customFormat="1" ht="18" customHeight="1">
      <c r="A188" s="50">
        <v>43320</v>
      </c>
      <c r="B188" s="51" t="s">
        <v>1202</v>
      </c>
      <c r="C188" s="56" t="s">
        <v>2193</v>
      </c>
      <c r="D188" s="166" t="str">
        <f t="shared" si="58"/>
        <v>68-70800-02</v>
      </c>
      <c r="E188" s="9" t="str">
        <f t="shared" ref="E188:E224" si="61">RIGHT(D188,2)</f>
        <v>02</v>
      </c>
      <c r="F188" s="9" t="str">
        <f t="shared" ref="F188:F224" si="62">MID(C188,13,2)</f>
        <v>B</v>
      </c>
      <c r="G188" s="9" t="str">
        <f t="shared" ref="G188:G224" si="63">MID(C188,7,2)</f>
        <v>00</v>
      </c>
      <c r="H188" s="9" t="str">
        <f t="shared" ref="H188:H224" si="64">IF(OR(G188="18",G188="20",G188="21"),"DTM","")</f>
        <v/>
      </c>
      <c r="I188" s="10" t="str">
        <f t="shared" si="56"/>
        <v>ĐHC</v>
      </c>
      <c r="J188" s="44" t="s">
        <v>1191</v>
      </c>
      <c r="K188" s="10" t="str">
        <f t="shared" si="57"/>
        <v>Cái</v>
      </c>
      <c r="L188" s="163">
        <v>2</v>
      </c>
      <c r="M188" s="45">
        <f>VLOOKUP(D188,'GIA CONG DOAN'!$A$3:$D$4246,MATCH(I188,'GIA CONG DOAN'!$A$4:$D$4,0),0)</f>
        <v>12759.768000000002</v>
      </c>
      <c r="N188" s="48">
        <v>0.05</v>
      </c>
      <c r="O188" s="46">
        <f t="shared" si="55"/>
        <v>1275.9768000000004</v>
      </c>
      <c r="P188" s="59"/>
      <c r="Q188" s="47" t="s">
        <v>2230</v>
      </c>
      <c r="R188" s="14">
        <f t="shared" si="59"/>
        <v>2</v>
      </c>
      <c r="S188" s="47"/>
      <c r="W188" s="17"/>
      <c r="X188" s="17"/>
      <c r="Y188" s="17"/>
      <c r="Z188" s="15" t="str">
        <f t="shared" si="60"/>
        <v>68</v>
      </c>
      <c r="AA188" s="15" t="str">
        <f t="shared" ref="AA188:AA288" si="65">B188&amp;A188</f>
        <v>Đ143320</v>
      </c>
    </row>
    <row r="189" spans="1:27" s="15" customFormat="1" ht="18" customHeight="1">
      <c r="A189" s="50">
        <v>43320</v>
      </c>
      <c r="B189" s="51" t="s">
        <v>1202</v>
      </c>
      <c r="C189" s="55" t="s">
        <v>2194</v>
      </c>
      <c r="D189" s="166" t="str">
        <f t="shared" si="58"/>
        <v>68-70800-03</v>
      </c>
      <c r="E189" s="9" t="str">
        <f t="shared" si="61"/>
        <v>03</v>
      </c>
      <c r="F189" s="9" t="str">
        <f t="shared" si="62"/>
        <v>B</v>
      </c>
      <c r="G189" s="9" t="str">
        <f t="shared" si="63"/>
        <v>00</v>
      </c>
      <c r="H189" s="9" t="str">
        <f t="shared" si="64"/>
        <v/>
      </c>
      <c r="I189" s="10" t="str">
        <f t="shared" si="56"/>
        <v>ĐHC</v>
      </c>
      <c r="J189" s="44" t="s">
        <v>1191</v>
      </c>
      <c r="K189" s="10" t="str">
        <f t="shared" si="57"/>
        <v>Cái</v>
      </c>
      <c r="L189" s="163">
        <v>4</v>
      </c>
      <c r="M189" s="45">
        <f>VLOOKUP(D189,'GIA CONG DOAN'!$A$3:$D$4246,MATCH(I189,'GIA CONG DOAN'!$A$4:$D$4,0),0)</f>
        <v>10691.8056</v>
      </c>
      <c r="N189" s="48"/>
      <c r="O189" s="46">
        <f t="shared" si="55"/>
        <v>0</v>
      </c>
      <c r="P189" s="59"/>
      <c r="Q189" s="47" t="s">
        <v>2238</v>
      </c>
      <c r="R189" s="14">
        <f t="shared" si="59"/>
        <v>4</v>
      </c>
      <c r="S189" s="47"/>
      <c r="W189" s="17"/>
      <c r="X189" s="17"/>
      <c r="Y189" s="17"/>
      <c r="Z189" s="15" t="str">
        <f t="shared" si="60"/>
        <v>68</v>
      </c>
      <c r="AA189" s="15" t="str">
        <f t="shared" si="65"/>
        <v>Đ143320</v>
      </c>
    </row>
    <row r="190" spans="1:27" s="15" customFormat="1" ht="18" customHeight="1">
      <c r="A190" s="50">
        <v>43320</v>
      </c>
      <c r="B190" s="51" t="s">
        <v>1202</v>
      </c>
      <c r="C190" s="56" t="s">
        <v>2051</v>
      </c>
      <c r="D190" s="166" t="str">
        <f t="shared" si="58"/>
        <v>68-71000-03</v>
      </c>
      <c r="E190" s="9" t="str">
        <f t="shared" si="61"/>
        <v>03</v>
      </c>
      <c r="F190" s="9" t="str">
        <f t="shared" si="62"/>
        <v>B</v>
      </c>
      <c r="G190" s="9" t="str">
        <f t="shared" si="63"/>
        <v>00</v>
      </c>
      <c r="H190" s="9" t="str">
        <f t="shared" si="64"/>
        <v/>
      </c>
      <c r="I190" s="10" t="str">
        <f t="shared" si="56"/>
        <v>ĐHC</v>
      </c>
      <c r="J190" s="44" t="s">
        <v>1191</v>
      </c>
      <c r="K190" s="10" t="str">
        <f t="shared" si="57"/>
        <v>Cái</v>
      </c>
      <c r="L190" s="163">
        <v>2</v>
      </c>
      <c r="M190" s="45">
        <f>VLOOKUP(D190,'GIA CONG DOAN'!$A$3:$D$4246,MATCH(I190,'GIA CONG DOAN'!$A$4:$D$4,0),0)</f>
        <v>20420.517600000003</v>
      </c>
      <c r="N190" s="48">
        <v>0.05</v>
      </c>
      <c r="O190" s="46">
        <f t="shared" si="55"/>
        <v>2042.0517600000003</v>
      </c>
      <c r="P190" s="59"/>
      <c r="Q190" s="47" t="s">
        <v>2231</v>
      </c>
      <c r="R190" s="14">
        <f t="shared" si="59"/>
        <v>2</v>
      </c>
      <c r="S190" s="47"/>
      <c r="W190" s="17"/>
      <c r="X190" s="17"/>
      <c r="Y190" s="17"/>
      <c r="Z190" s="15" t="str">
        <f t="shared" si="60"/>
        <v>68</v>
      </c>
      <c r="AA190" s="15" t="str">
        <f t="shared" si="65"/>
        <v>Đ143320</v>
      </c>
    </row>
    <row r="191" spans="1:27" s="15" customFormat="1" ht="18" customHeight="1">
      <c r="A191" s="50">
        <v>43321</v>
      </c>
      <c r="B191" s="51" t="s">
        <v>1193</v>
      </c>
      <c r="C191" s="55" t="s">
        <v>2049</v>
      </c>
      <c r="D191" s="166" t="str">
        <f t="shared" si="58"/>
        <v>68-70900-01</v>
      </c>
      <c r="E191" s="9" t="str">
        <f t="shared" si="61"/>
        <v>01</v>
      </c>
      <c r="F191" s="9" t="str">
        <f t="shared" si="62"/>
        <v>B</v>
      </c>
      <c r="G191" s="9" t="str">
        <f t="shared" si="63"/>
        <v>00</v>
      </c>
      <c r="H191" s="9" t="str">
        <f t="shared" si="64"/>
        <v/>
      </c>
      <c r="I191" s="10" t="str">
        <f t="shared" si="56"/>
        <v>ĐHC</v>
      </c>
      <c r="J191" s="44" t="s">
        <v>1191</v>
      </c>
      <c r="K191" s="10" t="str">
        <f t="shared" si="57"/>
        <v>Cái</v>
      </c>
      <c r="L191" s="163">
        <v>1</v>
      </c>
      <c r="M191" s="45">
        <f>VLOOKUP(D191,'GIA CONG DOAN'!$A$3:$D$4246,MATCH(I191,'GIA CONG DOAN'!$A$4:$D$4,0),0)</f>
        <v>27245.2824</v>
      </c>
      <c r="N191" s="48"/>
      <c r="O191" s="46">
        <f t="shared" si="55"/>
        <v>0</v>
      </c>
      <c r="P191" s="59"/>
      <c r="Q191" s="47" t="s">
        <v>2192</v>
      </c>
      <c r="R191" s="14">
        <f t="shared" si="59"/>
        <v>1</v>
      </c>
      <c r="S191" s="47"/>
      <c r="W191" s="17"/>
      <c r="X191" s="17"/>
      <c r="Y191" s="17"/>
      <c r="Z191" s="15" t="str">
        <f t="shared" si="60"/>
        <v>68</v>
      </c>
      <c r="AA191" s="15" t="str">
        <f t="shared" si="65"/>
        <v>Đ543321</v>
      </c>
    </row>
    <row r="192" spans="1:27" s="15" customFormat="1" ht="18" customHeight="1">
      <c r="A192" s="50">
        <v>43321</v>
      </c>
      <c r="B192" s="51" t="s">
        <v>1193</v>
      </c>
      <c r="C192" s="56" t="s">
        <v>2049</v>
      </c>
      <c r="D192" s="166" t="str">
        <f t="shared" si="58"/>
        <v>68-70900-01</v>
      </c>
      <c r="E192" s="9" t="str">
        <f t="shared" si="61"/>
        <v>01</v>
      </c>
      <c r="F192" s="9" t="str">
        <f t="shared" si="62"/>
        <v>B</v>
      </c>
      <c r="G192" s="9" t="str">
        <f t="shared" si="63"/>
        <v>00</v>
      </c>
      <c r="H192" s="9" t="str">
        <f t="shared" si="64"/>
        <v/>
      </c>
      <c r="I192" s="10" t="str">
        <f t="shared" si="56"/>
        <v>ĐHC</v>
      </c>
      <c r="J192" s="44" t="s">
        <v>1191</v>
      </c>
      <c r="K192" s="10" t="str">
        <f t="shared" si="57"/>
        <v>Cái</v>
      </c>
      <c r="L192" s="163">
        <v>2</v>
      </c>
      <c r="M192" s="45">
        <f>VLOOKUP(D192,'GIA CONG DOAN'!$A$3:$D$4246,MATCH(I192,'GIA CONG DOAN'!$A$4:$D$4,0),0)</f>
        <v>27245.2824</v>
      </c>
      <c r="N192" s="48"/>
      <c r="O192" s="46">
        <f t="shared" si="55"/>
        <v>0</v>
      </c>
      <c r="P192" s="59"/>
      <c r="Q192" s="47" t="s">
        <v>2230</v>
      </c>
      <c r="R192" s="14">
        <f t="shared" si="59"/>
        <v>2</v>
      </c>
      <c r="S192" s="47"/>
      <c r="W192" s="17"/>
      <c r="X192" s="17"/>
      <c r="Y192" s="17"/>
      <c r="Z192" s="15" t="str">
        <f t="shared" si="60"/>
        <v>68</v>
      </c>
      <c r="AA192" s="15" t="str">
        <f t="shared" si="65"/>
        <v>Đ543321</v>
      </c>
    </row>
    <row r="193" spans="1:27" s="15" customFormat="1" ht="18" customHeight="1">
      <c r="A193" s="50">
        <v>43321</v>
      </c>
      <c r="B193" s="51" t="s">
        <v>1193</v>
      </c>
      <c r="C193" s="55" t="s">
        <v>2190</v>
      </c>
      <c r="D193" s="166" t="str">
        <f t="shared" si="58"/>
        <v>68-70900-02</v>
      </c>
      <c r="E193" s="9" t="str">
        <f t="shared" si="61"/>
        <v>02</v>
      </c>
      <c r="F193" s="9" t="str">
        <f t="shared" si="62"/>
        <v>B</v>
      </c>
      <c r="G193" s="9" t="str">
        <f t="shared" si="63"/>
        <v>00</v>
      </c>
      <c r="H193" s="9" t="str">
        <f t="shared" si="64"/>
        <v/>
      </c>
      <c r="I193" s="10" t="str">
        <f t="shared" si="56"/>
        <v>ĐHC</v>
      </c>
      <c r="J193" s="44" t="s">
        <v>1191</v>
      </c>
      <c r="K193" s="10" t="str">
        <f t="shared" si="57"/>
        <v>Cái</v>
      </c>
      <c r="L193" s="163">
        <v>1</v>
      </c>
      <c r="M193" s="45">
        <f>VLOOKUP(D193,'GIA CONG DOAN'!$A$3:$D$4246,MATCH(I193,'GIA CONG DOAN'!$A$4:$D$4,0),0)</f>
        <v>18025.005600000004</v>
      </c>
      <c r="N193" s="48"/>
      <c r="O193" s="46">
        <f t="shared" si="55"/>
        <v>0</v>
      </c>
      <c r="P193" s="59"/>
      <c r="Q193" s="47" t="s">
        <v>2192</v>
      </c>
      <c r="R193" s="14">
        <f t="shared" si="59"/>
        <v>1</v>
      </c>
      <c r="S193" s="47"/>
      <c r="W193" s="17"/>
      <c r="X193" s="17"/>
      <c r="Y193" s="17"/>
      <c r="Z193" s="15" t="str">
        <f t="shared" si="60"/>
        <v>68</v>
      </c>
      <c r="AA193" s="15" t="str">
        <f t="shared" si="65"/>
        <v>Đ543321</v>
      </c>
    </row>
    <row r="194" spans="1:27" s="15" customFormat="1" ht="18" customHeight="1">
      <c r="A194" s="50">
        <v>43321</v>
      </c>
      <c r="B194" s="51" t="s">
        <v>1193</v>
      </c>
      <c r="C194" s="55" t="s">
        <v>2190</v>
      </c>
      <c r="D194" s="166" t="str">
        <f t="shared" si="58"/>
        <v>68-70900-02</v>
      </c>
      <c r="E194" s="9" t="str">
        <f t="shared" si="61"/>
        <v>02</v>
      </c>
      <c r="F194" s="9" t="str">
        <f t="shared" si="62"/>
        <v>B</v>
      </c>
      <c r="G194" s="9" t="str">
        <f t="shared" si="63"/>
        <v>00</v>
      </c>
      <c r="H194" s="9" t="str">
        <f t="shared" si="64"/>
        <v/>
      </c>
      <c r="I194" s="10" t="str">
        <f t="shared" si="56"/>
        <v>ĐHC</v>
      </c>
      <c r="J194" s="44" t="s">
        <v>1191</v>
      </c>
      <c r="K194" s="10" t="str">
        <f t="shared" si="57"/>
        <v>Cái</v>
      </c>
      <c r="L194" s="163">
        <v>2</v>
      </c>
      <c r="M194" s="45">
        <f>VLOOKUP(D194,'GIA CONG DOAN'!$A$3:$D$4246,MATCH(I194,'GIA CONG DOAN'!$A$4:$D$4,0),0)</f>
        <v>18025.005600000004</v>
      </c>
      <c r="N194" s="48">
        <v>0.05</v>
      </c>
      <c r="O194" s="46">
        <f t="shared" si="55"/>
        <v>1802.5005600000004</v>
      </c>
      <c r="P194" s="59"/>
      <c r="Q194" s="47" t="s">
        <v>2234</v>
      </c>
      <c r="R194" s="14">
        <f t="shared" si="59"/>
        <v>2</v>
      </c>
      <c r="S194" s="47"/>
      <c r="W194" s="17"/>
      <c r="X194" s="17"/>
      <c r="Y194" s="17"/>
      <c r="Z194" s="15" t="str">
        <f t="shared" si="60"/>
        <v>68</v>
      </c>
      <c r="AA194" s="15" t="str">
        <f t="shared" si="65"/>
        <v>Đ543321</v>
      </c>
    </row>
    <row r="195" spans="1:27" s="15" customFormat="1" ht="18" customHeight="1">
      <c r="A195" s="50">
        <v>43321</v>
      </c>
      <c r="B195" s="51" t="s">
        <v>1193</v>
      </c>
      <c r="C195" s="55" t="s">
        <v>2050</v>
      </c>
      <c r="D195" s="166" t="str">
        <f t="shared" si="58"/>
        <v>68-70900-03</v>
      </c>
      <c r="E195" s="9" t="str">
        <f t="shared" si="61"/>
        <v>03</v>
      </c>
      <c r="F195" s="9" t="str">
        <f t="shared" si="62"/>
        <v>B</v>
      </c>
      <c r="G195" s="9" t="str">
        <f t="shared" si="63"/>
        <v>00</v>
      </c>
      <c r="H195" s="9" t="str">
        <f t="shared" si="64"/>
        <v/>
      </c>
      <c r="I195" s="10" t="str">
        <f t="shared" si="56"/>
        <v>ĐHC</v>
      </c>
      <c r="J195" s="44" t="s">
        <v>1191</v>
      </c>
      <c r="K195" s="10" t="str">
        <f t="shared" si="57"/>
        <v>Cái</v>
      </c>
      <c r="L195" s="163">
        <v>5</v>
      </c>
      <c r="M195" s="45">
        <f>VLOOKUP(D195,'GIA CONG DOAN'!$A$3:$D$4246,MATCH(I195,'GIA CONG DOAN'!$A$4:$D$4,0),0)</f>
        <v>12759.768000000002</v>
      </c>
      <c r="N195" s="48"/>
      <c r="O195" s="46">
        <f t="shared" si="55"/>
        <v>0</v>
      </c>
      <c r="P195" s="59"/>
      <c r="Q195" s="47" t="s">
        <v>2192</v>
      </c>
      <c r="R195" s="14">
        <f t="shared" si="59"/>
        <v>5</v>
      </c>
      <c r="S195" s="47"/>
      <c r="W195" s="17"/>
      <c r="X195" s="17"/>
      <c r="Y195" s="17"/>
      <c r="Z195" s="15" t="str">
        <f t="shared" si="60"/>
        <v>68</v>
      </c>
      <c r="AA195" s="15" t="str">
        <f t="shared" si="65"/>
        <v>Đ543321</v>
      </c>
    </row>
    <row r="196" spans="1:27" s="15" customFormat="1" ht="18" customHeight="1">
      <c r="A196" s="50">
        <v>43321</v>
      </c>
      <c r="B196" s="51" t="s">
        <v>1193</v>
      </c>
      <c r="C196" s="55" t="s">
        <v>2191</v>
      </c>
      <c r="D196" s="166" t="str">
        <f t="shared" si="58"/>
        <v>68-70900-04</v>
      </c>
      <c r="E196" s="9" t="str">
        <f t="shared" si="61"/>
        <v>04</v>
      </c>
      <c r="F196" s="9" t="str">
        <f t="shared" si="62"/>
        <v>B</v>
      </c>
      <c r="G196" s="9" t="str">
        <f t="shared" si="63"/>
        <v>00</v>
      </c>
      <c r="H196" s="9" t="str">
        <f t="shared" si="64"/>
        <v/>
      </c>
      <c r="I196" s="10" t="str">
        <f t="shared" si="56"/>
        <v>ĐHC</v>
      </c>
      <c r="J196" s="44" t="s">
        <v>1191</v>
      </c>
      <c r="K196" s="10" t="str">
        <f t="shared" si="57"/>
        <v>Cái</v>
      </c>
      <c r="L196" s="163">
        <v>4</v>
      </c>
      <c r="M196" s="45">
        <f>VLOOKUP(D196,'GIA CONG DOAN'!$A$3:$D$4246,MATCH(I196,'GIA CONG DOAN'!$A$4:$D$4,0),0)</f>
        <v>10393.588800000001</v>
      </c>
      <c r="N196" s="48"/>
      <c r="O196" s="46">
        <f t="shared" si="55"/>
        <v>0</v>
      </c>
      <c r="P196" s="59"/>
      <c r="Q196" s="47" t="s">
        <v>2192</v>
      </c>
      <c r="R196" s="14">
        <f t="shared" si="59"/>
        <v>4</v>
      </c>
      <c r="S196" s="47"/>
      <c r="W196" s="17"/>
      <c r="X196" s="17"/>
      <c r="Y196" s="17"/>
      <c r="Z196" s="15" t="str">
        <f t="shared" si="60"/>
        <v>68</v>
      </c>
      <c r="AA196" s="15" t="str">
        <f t="shared" si="65"/>
        <v>Đ543321</v>
      </c>
    </row>
    <row r="197" spans="1:27" s="15" customFormat="1" ht="18" customHeight="1">
      <c r="A197" s="50">
        <v>43321</v>
      </c>
      <c r="B197" s="51" t="s">
        <v>1193</v>
      </c>
      <c r="C197" s="55" t="s">
        <v>2193</v>
      </c>
      <c r="D197" s="166" t="str">
        <f t="shared" si="58"/>
        <v>68-70800-02</v>
      </c>
      <c r="E197" s="9" t="str">
        <f t="shared" si="61"/>
        <v>02</v>
      </c>
      <c r="F197" s="9" t="str">
        <f t="shared" si="62"/>
        <v>B</v>
      </c>
      <c r="G197" s="9" t="str">
        <f t="shared" si="63"/>
        <v>00</v>
      </c>
      <c r="H197" s="9" t="str">
        <f t="shared" si="64"/>
        <v/>
      </c>
      <c r="I197" s="10" t="str">
        <f t="shared" si="56"/>
        <v>ĐHC</v>
      </c>
      <c r="J197" s="44" t="s">
        <v>1191</v>
      </c>
      <c r="K197" s="10" t="str">
        <f t="shared" si="57"/>
        <v>Cái</v>
      </c>
      <c r="L197" s="163">
        <v>5</v>
      </c>
      <c r="M197" s="45">
        <f>VLOOKUP(D197,'GIA CONG DOAN'!$A$3:$D$4246,MATCH(I197,'GIA CONG DOAN'!$A$4:$D$4,0),0)</f>
        <v>12759.768000000002</v>
      </c>
      <c r="N197" s="48"/>
      <c r="O197" s="46">
        <f t="shared" si="55"/>
        <v>0</v>
      </c>
      <c r="P197" s="59"/>
      <c r="Q197" s="47" t="s">
        <v>2192</v>
      </c>
      <c r="R197" s="14">
        <f t="shared" si="59"/>
        <v>5</v>
      </c>
      <c r="S197" s="47"/>
      <c r="W197" s="17"/>
      <c r="X197" s="17"/>
      <c r="Y197" s="17"/>
      <c r="Z197" s="15" t="str">
        <f t="shared" si="60"/>
        <v>68</v>
      </c>
      <c r="AA197" s="15" t="str">
        <f t="shared" si="65"/>
        <v>Đ543321</v>
      </c>
    </row>
    <row r="198" spans="1:27" s="15" customFormat="1" ht="18" customHeight="1">
      <c r="A198" s="50">
        <v>43321</v>
      </c>
      <c r="B198" s="51" t="s">
        <v>1193</v>
      </c>
      <c r="C198" s="56" t="s">
        <v>2194</v>
      </c>
      <c r="D198" s="166" t="str">
        <f t="shared" si="58"/>
        <v>68-70800-03</v>
      </c>
      <c r="E198" s="9" t="str">
        <f t="shared" si="61"/>
        <v>03</v>
      </c>
      <c r="F198" s="9" t="str">
        <f t="shared" si="62"/>
        <v>B</v>
      </c>
      <c r="G198" s="9" t="str">
        <f t="shared" si="63"/>
        <v>00</v>
      </c>
      <c r="H198" s="9" t="str">
        <f t="shared" si="64"/>
        <v/>
      </c>
      <c r="I198" s="10" t="str">
        <f t="shared" si="56"/>
        <v>ĐHC</v>
      </c>
      <c r="J198" s="44" t="s">
        <v>1191</v>
      </c>
      <c r="K198" s="10" t="str">
        <f t="shared" si="57"/>
        <v>Cái</v>
      </c>
      <c r="L198" s="163">
        <v>2</v>
      </c>
      <c r="M198" s="45">
        <f>VLOOKUP(D198,'GIA CONG DOAN'!$A$3:$D$4246,MATCH(I198,'GIA CONG DOAN'!$A$4:$D$4,0),0)</f>
        <v>10691.8056</v>
      </c>
      <c r="N198" s="48"/>
      <c r="O198" s="46">
        <f t="shared" si="55"/>
        <v>0</v>
      </c>
      <c r="P198" s="59"/>
      <c r="Q198" s="47" t="s">
        <v>2192</v>
      </c>
      <c r="R198" s="14">
        <f t="shared" si="59"/>
        <v>2</v>
      </c>
      <c r="S198" s="47"/>
      <c r="W198" s="17"/>
      <c r="X198" s="17"/>
      <c r="Y198" s="17"/>
      <c r="Z198" s="15" t="str">
        <f t="shared" si="60"/>
        <v>68</v>
      </c>
      <c r="AA198" s="15" t="str">
        <f t="shared" si="65"/>
        <v>Đ543321</v>
      </c>
    </row>
    <row r="199" spans="1:27" s="15" customFormat="1" ht="18" customHeight="1">
      <c r="A199" s="50">
        <v>43321</v>
      </c>
      <c r="B199" s="51" t="s">
        <v>1193</v>
      </c>
      <c r="C199" s="55" t="s">
        <v>2194</v>
      </c>
      <c r="D199" s="166" t="str">
        <f t="shared" si="58"/>
        <v>68-70800-03</v>
      </c>
      <c r="E199" s="9" t="str">
        <f t="shared" si="61"/>
        <v>03</v>
      </c>
      <c r="F199" s="9" t="str">
        <f t="shared" si="62"/>
        <v>B</v>
      </c>
      <c r="G199" s="9" t="str">
        <f t="shared" si="63"/>
        <v>00</v>
      </c>
      <c r="H199" s="9" t="str">
        <f t="shared" si="64"/>
        <v/>
      </c>
      <c r="I199" s="10" t="str">
        <f t="shared" si="56"/>
        <v>ĐHC</v>
      </c>
      <c r="J199" s="44" t="s">
        <v>1191</v>
      </c>
      <c r="K199" s="10" t="str">
        <f t="shared" si="57"/>
        <v>Cái</v>
      </c>
      <c r="L199" s="163">
        <v>2</v>
      </c>
      <c r="M199" s="45">
        <f>VLOOKUP(D199,'GIA CONG DOAN'!$A$3:$D$4246,MATCH(I199,'GIA CONG DOAN'!$A$4:$D$4,0),0)</f>
        <v>10691.8056</v>
      </c>
      <c r="N199" s="48"/>
      <c r="O199" s="46">
        <f t="shared" si="55"/>
        <v>0</v>
      </c>
      <c r="P199" s="59"/>
      <c r="Q199" s="47" t="s">
        <v>2230</v>
      </c>
      <c r="R199" s="14">
        <f t="shared" si="59"/>
        <v>2</v>
      </c>
      <c r="S199" s="47"/>
      <c r="W199" s="17"/>
      <c r="X199" s="17"/>
      <c r="Y199" s="17"/>
      <c r="Z199" s="15" t="str">
        <f t="shared" si="60"/>
        <v>68</v>
      </c>
      <c r="AA199" s="15" t="str">
        <f t="shared" si="65"/>
        <v>Đ543321</v>
      </c>
    </row>
    <row r="200" spans="1:27" s="15" customFormat="1" ht="18" customHeight="1">
      <c r="A200" s="50">
        <v>43321</v>
      </c>
      <c r="B200" s="51" t="s">
        <v>1193</v>
      </c>
      <c r="C200" s="56" t="s">
        <v>2214</v>
      </c>
      <c r="D200" s="166" t="str">
        <f t="shared" si="58"/>
        <v>68-61300-03</v>
      </c>
      <c r="E200" s="9" t="str">
        <f t="shared" si="61"/>
        <v>03</v>
      </c>
      <c r="F200" s="9" t="str">
        <f t="shared" si="62"/>
        <v>B</v>
      </c>
      <c r="G200" s="9" t="str">
        <f t="shared" si="63"/>
        <v>00</v>
      </c>
      <c r="H200" s="9" t="str">
        <f t="shared" si="64"/>
        <v/>
      </c>
      <c r="I200" s="10" t="str">
        <f t="shared" si="56"/>
        <v>ĐHC</v>
      </c>
      <c r="J200" s="44" t="s">
        <v>1191</v>
      </c>
      <c r="K200" s="10" t="str">
        <f t="shared" si="57"/>
        <v>Cái</v>
      </c>
      <c r="L200" s="163">
        <v>1</v>
      </c>
      <c r="M200" s="45">
        <f>VLOOKUP(D200,'GIA CONG DOAN'!$A$3:$D$4246,MATCH(I200,'GIA CONG DOAN'!$A$4:$D$4,0),0)</f>
        <v>8912.2824000000019</v>
      </c>
      <c r="N200" s="48">
        <v>0.1</v>
      </c>
      <c r="O200" s="46">
        <f t="shared" si="55"/>
        <v>891.22824000000026</v>
      </c>
      <c r="P200" s="59"/>
      <c r="Q200" s="47" t="s">
        <v>2198</v>
      </c>
      <c r="R200" s="14">
        <f t="shared" si="59"/>
        <v>1</v>
      </c>
      <c r="S200" s="47"/>
      <c r="W200" s="17"/>
      <c r="X200" s="17"/>
      <c r="Y200" s="17"/>
      <c r="Z200" s="15" t="str">
        <f t="shared" si="60"/>
        <v>68</v>
      </c>
      <c r="AA200" s="15" t="str">
        <f t="shared" si="65"/>
        <v>Đ543321</v>
      </c>
    </row>
    <row r="201" spans="1:27" s="15" customFormat="1" ht="18" customHeight="1">
      <c r="A201" s="50">
        <v>43321</v>
      </c>
      <c r="B201" s="51" t="s">
        <v>1204</v>
      </c>
      <c r="C201" s="55" t="s">
        <v>2226</v>
      </c>
      <c r="D201" s="166" t="str">
        <f t="shared" si="58"/>
        <v>68-73201-01</v>
      </c>
      <c r="E201" s="9" t="str">
        <f t="shared" si="61"/>
        <v>01</v>
      </c>
      <c r="F201" s="9" t="str">
        <f t="shared" si="62"/>
        <v>01</v>
      </c>
      <c r="G201" s="9" t="str">
        <f t="shared" si="63"/>
        <v>01</v>
      </c>
      <c r="H201" s="9" t="str">
        <f t="shared" si="64"/>
        <v/>
      </c>
      <c r="I201" s="10" t="str">
        <f t="shared" si="56"/>
        <v>ĐM1</v>
      </c>
      <c r="J201" s="44" t="s">
        <v>1191</v>
      </c>
      <c r="K201" s="10" t="str">
        <f t="shared" si="57"/>
        <v>Cái</v>
      </c>
      <c r="L201" s="163">
        <v>3</v>
      </c>
      <c r="M201" s="45" t="e">
        <f>VLOOKUP(D201,'GIA CONG DOAN'!$A$3:$D$4246,MATCH(I201,'GIA CONG DOAN'!$A$4:$D$4,0),0)</f>
        <v>#N/A</v>
      </c>
      <c r="N201" s="48">
        <v>0.05</v>
      </c>
      <c r="O201" s="46" t="str">
        <f t="shared" si="55"/>
        <v/>
      </c>
      <c r="P201" s="59"/>
      <c r="Q201" s="47" t="s">
        <v>2239</v>
      </c>
      <c r="R201" s="14">
        <f t="shared" si="59"/>
        <v>3</v>
      </c>
      <c r="S201" s="47"/>
      <c r="W201" s="17"/>
      <c r="X201" s="17"/>
      <c r="Y201" s="17"/>
      <c r="Z201" s="15" t="str">
        <f t="shared" si="60"/>
        <v>68</v>
      </c>
      <c r="AA201" s="15" t="str">
        <f t="shared" si="65"/>
        <v>Đ343321</v>
      </c>
    </row>
    <row r="202" spans="1:27" s="15" customFormat="1" ht="18" customHeight="1">
      <c r="A202" s="50">
        <v>43321</v>
      </c>
      <c r="B202" s="51" t="s">
        <v>1204</v>
      </c>
      <c r="C202" s="55" t="s">
        <v>2218</v>
      </c>
      <c r="D202" s="166" t="str">
        <f t="shared" si="58"/>
        <v>68-73201-02</v>
      </c>
      <c r="E202" s="9" t="str">
        <f t="shared" si="61"/>
        <v>02</v>
      </c>
      <c r="F202" s="9" t="str">
        <f t="shared" si="62"/>
        <v>01</v>
      </c>
      <c r="G202" s="9" t="str">
        <f t="shared" si="63"/>
        <v>01</v>
      </c>
      <c r="H202" s="9" t="str">
        <f t="shared" si="64"/>
        <v/>
      </c>
      <c r="I202" s="10" t="str">
        <f t="shared" si="56"/>
        <v>ĐM1</v>
      </c>
      <c r="J202" s="44" t="s">
        <v>1191</v>
      </c>
      <c r="K202" s="10" t="str">
        <f t="shared" si="57"/>
        <v>Cái</v>
      </c>
      <c r="L202" s="163">
        <v>1</v>
      </c>
      <c r="M202" s="45" t="e">
        <f>VLOOKUP(D202,'GIA CONG DOAN'!$A$3:$D$4246,MATCH(I202,'GIA CONG DOAN'!$A$4:$D$4,0),0)</f>
        <v>#N/A</v>
      </c>
      <c r="N202" s="48">
        <v>0.05</v>
      </c>
      <c r="O202" s="46" t="str">
        <f t="shared" si="55"/>
        <v/>
      </c>
      <c r="P202" s="59"/>
      <c r="Q202" s="47" t="s">
        <v>2199</v>
      </c>
      <c r="R202" s="14">
        <f t="shared" si="59"/>
        <v>1</v>
      </c>
      <c r="S202" s="47"/>
      <c r="W202" s="17"/>
      <c r="X202" s="17"/>
      <c r="Y202" s="17"/>
      <c r="Z202" s="15" t="str">
        <f t="shared" si="60"/>
        <v>68</v>
      </c>
      <c r="AA202" s="15" t="str">
        <f t="shared" si="65"/>
        <v>Đ343321</v>
      </c>
    </row>
    <row r="203" spans="1:27" s="15" customFormat="1" ht="18" customHeight="1">
      <c r="A203" s="50">
        <v>43321</v>
      </c>
      <c r="B203" s="51" t="s">
        <v>1204</v>
      </c>
      <c r="C203" s="56" t="s">
        <v>2240</v>
      </c>
      <c r="D203" s="166" t="str">
        <f t="shared" si="58"/>
        <v>68-73101-01</v>
      </c>
      <c r="E203" s="9" t="str">
        <f t="shared" si="61"/>
        <v>01</v>
      </c>
      <c r="F203" s="9" t="str">
        <f t="shared" si="62"/>
        <v>01</v>
      </c>
      <c r="G203" s="9" t="str">
        <f t="shared" si="63"/>
        <v>01</v>
      </c>
      <c r="H203" s="9" t="str">
        <f t="shared" si="64"/>
        <v/>
      </c>
      <c r="I203" s="10" t="str">
        <f t="shared" si="56"/>
        <v>ĐM1</v>
      </c>
      <c r="J203" s="44" t="s">
        <v>1191</v>
      </c>
      <c r="K203" s="10" t="str">
        <f t="shared" si="57"/>
        <v>Cái</v>
      </c>
      <c r="L203" s="163">
        <v>1</v>
      </c>
      <c r="M203" s="45" t="e">
        <f>VLOOKUP(D203,'GIA CONG DOAN'!$A$3:$D$4246,MATCH(I203,'GIA CONG DOAN'!$A$4:$D$4,0),0)</f>
        <v>#N/A</v>
      </c>
      <c r="N203" s="48">
        <v>0.05</v>
      </c>
      <c r="O203" s="46" t="str">
        <f t="shared" si="55"/>
        <v/>
      </c>
      <c r="P203" s="59"/>
      <c r="Q203" s="47" t="s">
        <v>2273</v>
      </c>
      <c r="R203" s="14">
        <f t="shared" si="59"/>
        <v>1</v>
      </c>
      <c r="S203" s="47"/>
      <c r="W203" s="17"/>
      <c r="X203" s="17"/>
      <c r="Y203" s="17"/>
      <c r="Z203" s="15" t="str">
        <f t="shared" si="60"/>
        <v>68</v>
      </c>
      <c r="AA203" s="15" t="str">
        <f t="shared" si="65"/>
        <v>Đ343321</v>
      </c>
    </row>
    <row r="204" spans="1:27" s="15" customFormat="1" ht="18" customHeight="1">
      <c r="A204" s="50">
        <v>43321</v>
      </c>
      <c r="B204" s="51" t="s">
        <v>1204</v>
      </c>
      <c r="C204" s="55" t="s">
        <v>2190</v>
      </c>
      <c r="D204" s="166" t="str">
        <f t="shared" si="58"/>
        <v>68-70900-02</v>
      </c>
      <c r="E204" s="9" t="str">
        <f t="shared" si="61"/>
        <v>02</v>
      </c>
      <c r="F204" s="9" t="str">
        <f t="shared" si="62"/>
        <v>B</v>
      </c>
      <c r="G204" s="9" t="str">
        <f t="shared" si="63"/>
        <v>00</v>
      </c>
      <c r="H204" s="9" t="str">
        <f t="shared" si="64"/>
        <v/>
      </c>
      <c r="I204" s="10" t="str">
        <f t="shared" si="56"/>
        <v>ĐHC</v>
      </c>
      <c r="J204" s="44" t="s">
        <v>1191</v>
      </c>
      <c r="K204" s="10" t="str">
        <f t="shared" si="57"/>
        <v>Cái</v>
      </c>
      <c r="L204" s="163">
        <v>6</v>
      </c>
      <c r="M204" s="45">
        <f>VLOOKUP(D204,'GIA CONG DOAN'!$A$3:$D$4246,MATCH(I204,'GIA CONG DOAN'!$A$4:$D$4,0),0)</f>
        <v>18025.005600000004</v>
      </c>
      <c r="N204" s="48"/>
      <c r="O204" s="46">
        <f t="shared" si="55"/>
        <v>0</v>
      </c>
      <c r="P204" s="59"/>
      <c r="Q204" s="47" t="s">
        <v>2192</v>
      </c>
      <c r="R204" s="14">
        <f t="shared" si="59"/>
        <v>6</v>
      </c>
      <c r="S204" s="47"/>
      <c r="W204" s="17"/>
      <c r="X204" s="17"/>
      <c r="Y204" s="17"/>
      <c r="Z204" s="15" t="str">
        <f t="shared" si="60"/>
        <v>68</v>
      </c>
      <c r="AA204" s="15" t="str">
        <f t="shared" si="65"/>
        <v>Đ343321</v>
      </c>
    </row>
    <row r="205" spans="1:27" s="15" customFormat="1" ht="18" customHeight="1">
      <c r="A205" s="50">
        <v>43321</v>
      </c>
      <c r="B205" s="51" t="s">
        <v>1204</v>
      </c>
      <c r="C205" s="56" t="s">
        <v>2050</v>
      </c>
      <c r="D205" s="166" t="str">
        <f t="shared" si="58"/>
        <v>68-70900-03</v>
      </c>
      <c r="E205" s="9" t="str">
        <f t="shared" si="61"/>
        <v>03</v>
      </c>
      <c r="F205" s="9" t="str">
        <f t="shared" si="62"/>
        <v>B</v>
      </c>
      <c r="G205" s="9" t="str">
        <f t="shared" si="63"/>
        <v>00</v>
      </c>
      <c r="H205" s="9" t="str">
        <f t="shared" si="64"/>
        <v/>
      </c>
      <c r="I205" s="10" t="str">
        <f t="shared" si="56"/>
        <v>ĐHC</v>
      </c>
      <c r="J205" s="44" t="s">
        <v>1191</v>
      </c>
      <c r="K205" s="10" t="str">
        <f t="shared" si="57"/>
        <v>Cái</v>
      </c>
      <c r="L205" s="163">
        <v>4</v>
      </c>
      <c r="M205" s="45">
        <f>VLOOKUP(D205,'GIA CONG DOAN'!$A$3:$D$4246,MATCH(I205,'GIA CONG DOAN'!$A$4:$D$4,0),0)</f>
        <v>12759.768000000002</v>
      </c>
      <c r="N205" s="48"/>
      <c r="O205" s="46">
        <f t="shared" si="55"/>
        <v>0</v>
      </c>
      <c r="P205" s="59"/>
      <c r="Q205" s="47" t="s">
        <v>2192</v>
      </c>
      <c r="R205" s="14">
        <f t="shared" si="59"/>
        <v>4</v>
      </c>
      <c r="S205" s="47"/>
      <c r="W205" s="17"/>
      <c r="X205" s="17"/>
      <c r="Y205" s="17"/>
      <c r="Z205" s="15" t="str">
        <f t="shared" si="60"/>
        <v>68</v>
      </c>
      <c r="AA205" s="15" t="str">
        <f t="shared" si="65"/>
        <v>Đ343321</v>
      </c>
    </row>
    <row r="206" spans="1:27" s="15" customFormat="1" ht="18" customHeight="1">
      <c r="A206" s="50">
        <v>43321</v>
      </c>
      <c r="B206" s="51" t="s">
        <v>1204</v>
      </c>
      <c r="C206" s="56" t="s">
        <v>2191</v>
      </c>
      <c r="D206" s="166" t="str">
        <f t="shared" si="58"/>
        <v>68-70900-04</v>
      </c>
      <c r="E206" s="9" t="str">
        <f t="shared" si="61"/>
        <v>04</v>
      </c>
      <c r="F206" s="9" t="str">
        <f t="shared" si="62"/>
        <v>B</v>
      </c>
      <c r="G206" s="9" t="str">
        <f t="shared" si="63"/>
        <v>00</v>
      </c>
      <c r="H206" s="9" t="str">
        <f t="shared" si="64"/>
        <v/>
      </c>
      <c r="I206" s="10" t="str">
        <f t="shared" si="56"/>
        <v>ĐHC</v>
      </c>
      <c r="J206" s="44" t="s">
        <v>1191</v>
      </c>
      <c r="K206" s="10" t="str">
        <f t="shared" si="57"/>
        <v>Cái</v>
      </c>
      <c r="L206" s="163">
        <v>6</v>
      </c>
      <c r="M206" s="45">
        <f>VLOOKUP(D206,'GIA CONG DOAN'!$A$3:$D$4246,MATCH(I206,'GIA CONG DOAN'!$A$4:$D$4,0),0)</f>
        <v>10393.588800000001</v>
      </c>
      <c r="N206" s="48"/>
      <c r="O206" s="46">
        <f t="shared" si="55"/>
        <v>0</v>
      </c>
      <c r="P206" s="59"/>
      <c r="Q206" s="47" t="s">
        <v>2192</v>
      </c>
      <c r="R206" s="14">
        <f t="shared" si="59"/>
        <v>6</v>
      </c>
      <c r="S206" s="47"/>
      <c r="W206" s="17"/>
      <c r="X206" s="17"/>
      <c r="Y206" s="17"/>
      <c r="Z206" s="15" t="str">
        <f t="shared" si="60"/>
        <v>68</v>
      </c>
      <c r="AA206" s="15" t="str">
        <f t="shared" si="65"/>
        <v>Đ343321</v>
      </c>
    </row>
    <row r="207" spans="1:27" s="15" customFormat="1" ht="18" customHeight="1">
      <c r="A207" s="50">
        <v>43321</v>
      </c>
      <c r="B207" s="51" t="s">
        <v>1204</v>
      </c>
      <c r="C207" s="56" t="s">
        <v>2193</v>
      </c>
      <c r="D207" s="166" t="str">
        <f t="shared" si="58"/>
        <v>68-70800-02</v>
      </c>
      <c r="E207" s="9" t="str">
        <f t="shared" si="61"/>
        <v>02</v>
      </c>
      <c r="F207" s="9" t="str">
        <f t="shared" si="62"/>
        <v>B</v>
      </c>
      <c r="G207" s="9" t="str">
        <f t="shared" si="63"/>
        <v>00</v>
      </c>
      <c r="H207" s="9" t="str">
        <f t="shared" si="64"/>
        <v/>
      </c>
      <c r="I207" s="10" t="str">
        <f t="shared" si="56"/>
        <v>ĐHC</v>
      </c>
      <c r="J207" s="44" t="s">
        <v>1191</v>
      </c>
      <c r="K207" s="10" t="str">
        <f t="shared" si="57"/>
        <v>Cái</v>
      </c>
      <c r="L207" s="163">
        <v>6</v>
      </c>
      <c r="M207" s="45">
        <f>VLOOKUP(D207,'GIA CONG DOAN'!$A$3:$D$4246,MATCH(I207,'GIA CONG DOAN'!$A$4:$D$4,0),0)</f>
        <v>12759.768000000002</v>
      </c>
      <c r="N207" s="48"/>
      <c r="O207" s="46">
        <f t="shared" si="55"/>
        <v>0</v>
      </c>
      <c r="P207" s="59"/>
      <c r="Q207" s="47" t="s">
        <v>2192</v>
      </c>
      <c r="R207" s="14">
        <f t="shared" si="59"/>
        <v>6</v>
      </c>
      <c r="S207" s="47"/>
      <c r="W207" s="17"/>
      <c r="X207" s="17"/>
      <c r="Y207" s="17"/>
      <c r="Z207" s="15" t="str">
        <f t="shared" si="60"/>
        <v>68</v>
      </c>
      <c r="AA207" s="15" t="str">
        <f t="shared" si="65"/>
        <v>Đ343321</v>
      </c>
    </row>
    <row r="208" spans="1:27" s="15" customFormat="1" ht="18" customHeight="1">
      <c r="A208" s="50">
        <v>43321</v>
      </c>
      <c r="B208" s="51" t="s">
        <v>1204</v>
      </c>
      <c r="C208" s="56" t="s">
        <v>2194</v>
      </c>
      <c r="D208" s="166" t="str">
        <f t="shared" si="58"/>
        <v>68-70800-03</v>
      </c>
      <c r="E208" s="9" t="str">
        <f t="shared" si="61"/>
        <v>03</v>
      </c>
      <c r="F208" s="9" t="str">
        <f t="shared" si="62"/>
        <v>B</v>
      </c>
      <c r="G208" s="9" t="str">
        <f t="shared" si="63"/>
        <v>00</v>
      </c>
      <c r="H208" s="9" t="str">
        <f t="shared" si="64"/>
        <v/>
      </c>
      <c r="I208" s="10" t="str">
        <f t="shared" si="56"/>
        <v>ĐHC</v>
      </c>
      <c r="J208" s="44" t="s">
        <v>1191</v>
      </c>
      <c r="K208" s="10" t="str">
        <f t="shared" si="57"/>
        <v>Cái</v>
      </c>
      <c r="L208" s="163">
        <v>8</v>
      </c>
      <c r="M208" s="45">
        <f>VLOOKUP(D208,'GIA CONG DOAN'!$A$3:$D$4246,MATCH(I208,'GIA CONG DOAN'!$A$4:$D$4,0),0)</f>
        <v>10691.8056</v>
      </c>
      <c r="N208" s="48"/>
      <c r="O208" s="46">
        <f t="shared" si="55"/>
        <v>0</v>
      </c>
      <c r="P208" s="59"/>
      <c r="Q208" s="47" t="s">
        <v>2192</v>
      </c>
      <c r="R208" s="14">
        <f t="shared" si="59"/>
        <v>8</v>
      </c>
      <c r="S208" s="47"/>
      <c r="W208" s="17"/>
      <c r="X208" s="17"/>
      <c r="Y208" s="17"/>
      <c r="Z208" s="15" t="str">
        <f t="shared" si="60"/>
        <v>68</v>
      </c>
      <c r="AA208" s="15" t="str">
        <f t="shared" si="65"/>
        <v>Đ343321</v>
      </c>
    </row>
    <row r="209" spans="1:27" s="15" customFormat="1" ht="18" customHeight="1">
      <c r="A209" s="50">
        <v>43321</v>
      </c>
      <c r="B209" s="51" t="s">
        <v>1204</v>
      </c>
      <c r="C209" s="56" t="s">
        <v>2274</v>
      </c>
      <c r="D209" s="166" t="str">
        <f t="shared" si="58"/>
        <v>68-70301-01</v>
      </c>
      <c r="E209" s="9" t="str">
        <f t="shared" si="61"/>
        <v>01</v>
      </c>
      <c r="F209" s="9" t="str">
        <f t="shared" si="62"/>
        <v>01</v>
      </c>
      <c r="G209" s="9" t="str">
        <f t="shared" si="63"/>
        <v>01</v>
      </c>
      <c r="H209" s="9" t="str">
        <f t="shared" si="64"/>
        <v/>
      </c>
      <c r="I209" s="10" t="str">
        <f t="shared" si="56"/>
        <v>ĐM1</v>
      </c>
      <c r="J209" s="44" t="s">
        <v>1191</v>
      </c>
      <c r="K209" s="10" t="str">
        <f t="shared" si="57"/>
        <v>Cái</v>
      </c>
      <c r="L209" s="163">
        <v>4</v>
      </c>
      <c r="M209" s="45" t="e">
        <f>VLOOKUP(D209,'GIA CONG DOAN'!$A$3:$D$4246,MATCH(I209,'GIA CONG DOAN'!$A$4:$D$4,0),0)</f>
        <v>#N/A</v>
      </c>
      <c r="N209" s="48"/>
      <c r="O209" s="46" t="str">
        <f t="shared" si="55"/>
        <v/>
      </c>
      <c r="P209" s="59"/>
      <c r="Q209" s="47" t="s">
        <v>2192</v>
      </c>
      <c r="R209" s="14">
        <f t="shared" si="59"/>
        <v>4</v>
      </c>
      <c r="S209" s="47"/>
      <c r="W209" s="17"/>
      <c r="X209" s="17"/>
      <c r="Y209" s="17"/>
      <c r="Z209" s="15" t="str">
        <f t="shared" si="60"/>
        <v>68</v>
      </c>
      <c r="AA209" s="15" t="str">
        <f t="shared" si="65"/>
        <v>Đ343321</v>
      </c>
    </row>
    <row r="210" spans="1:27" s="15" customFormat="1" ht="18" customHeight="1">
      <c r="A210" s="50">
        <v>43321</v>
      </c>
      <c r="B210" s="51" t="s">
        <v>1204</v>
      </c>
      <c r="C210" s="56" t="s">
        <v>2276</v>
      </c>
      <c r="D210" s="166" t="str">
        <f t="shared" si="58"/>
        <v>68-70301-02</v>
      </c>
      <c r="E210" s="9" t="str">
        <f t="shared" si="61"/>
        <v>02</v>
      </c>
      <c r="F210" s="9" t="str">
        <f t="shared" si="62"/>
        <v>01</v>
      </c>
      <c r="G210" s="9" t="str">
        <f t="shared" si="63"/>
        <v>01</v>
      </c>
      <c r="H210" s="9" t="str">
        <f t="shared" si="64"/>
        <v/>
      </c>
      <c r="I210" s="10" t="str">
        <f t="shared" si="56"/>
        <v>ĐM1</v>
      </c>
      <c r="J210" s="44" t="s">
        <v>1191</v>
      </c>
      <c r="K210" s="10" t="str">
        <f t="shared" si="57"/>
        <v>Cái</v>
      </c>
      <c r="L210" s="163">
        <v>1</v>
      </c>
      <c r="M210" s="45" t="e">
        <f>VLOOKUP(D210,'GIA CONG DOAN'!$A$3:$D$4246,MATCH(I210,'GIA CONG DOAN'!$A$4:$D$4,0),0)</f>
        <v>#N/A</v>
      </c>
      <c r="N210" s="48"/>
      <c r="O210" s="46" t="str">
        <f t="shared" si="55"/>
        <v/>
      </c>
      <c r="P210" s="59"/>
      <c r="Q210" s="47" t="s">
        <v>2192</v>
      </c>
      <c r="R210" s="14">
        <f t="shared" si="59"/>
        <v>1</v>
      </c>
      <c r="S210" s="47"/>
      <c r="W210" s="17"/>
      <c r="X210" s="17"/>
      <c r="Y210" s="17"/>
      <c r="Z210" s="15" t="str">
        <f t="shared" si="60"/>
        <v>68</v>
      </c>
      <c r="AA210" s="15" t="str">
        <f t="shared" si="65"/>
        <v>Đ343321</v>
      </c>
    </row>
    <row r="211" spans="1:27" s="15" customFormat="1" ht="18" customHeight="1">
      <c r="A211" s="50">
        <v>43321</v>
      </c>
      <c r="B211" s="51" t="s">
        <v>1204</v>
      </c>
      <c r="C211" s="56" t="s">
        <v>2275</v>
      </c>
      <c r="D211" s="166" t="str">
        <f t="shared" si="58"/>
        <v>68-70301-03</v>
      </c>
      <c r="E211" s="9" t="str">
        <f t="shared" si="61"/>
        <v>03</v>
      </c>
      <c r="F211" s="9" t="str">
        <f t="shared" si="62"/>
        <v>01</v>
      </c>
      <c r="G211" s="9" t="str">
        <f t="shared" si="63"/>
        <v>01</v>
      </c>
      <c r="H211" s="9" t="str">
        <f t="shared" si="64"/>
        <v/>
      </c>
      <c r="I211" s="10" t="str">
        <f t="shared" si="56"/>
        <v>ĐM1</v>
      </c>
      <c r="J211" s="44" t="s">
        <v>1191</v>
      </c>
      <c r="K211" s="10" t="str">
        <f t="shared" si="57"/>
        <v>Cái</v>
      </c>
      <c r="L211" s="163">
        <v>1</v>
      </c>
      <c r="M211" s="45" t="e">
        <f>VLOOKUP(D211,'GIA CONG DOAN'!$A$3:$D$4246,MATCH(I211,'GIA CONG DOAN'!$A$4:$D$4,0),0)</f>
        <v>#N/A</v>
      </c>
      <c r="N211" s="48"/>
      <c r="O211" s="46" t="str">
        <f t="shared" ref="O211:O247" si="66">IFERROR(L211*M211*N211,"")</f>
        <v/>
      </c>
      <c r="P211" s="59"/>
      <c r="Q211" s="47" t="s">
        <v>2192</v>
      </c>
      <c r="R211" s="14">
        <f t="shared" si="59"/>
        <v>1</v>
      </c>
      <c r="S211" s="47"/>
      <c r="W211" s="17"/>
      <c r="X211" s="17"/>
      <c r="Y211" s="17"/>
      <c r="Z211" s="15" t="str">
        <f t="shared" si="60"/>
        <v>68</v>
      </c>
      <c r="AA211" s="15" t="str">
        <f t="shared" si="65"/>
        <v>Đ343321</v>
      </c>
    </row>
    <row r="212" spans="1:27" s="15" customFormat="1" ht="18" customHeight="1">
      <c r="A212" s="50">
        <v>43321</v>
      </c>
      <c r="B212" s="51" t="s">
        <v>1203</v>
      </c>
      <c r="C212" s="56" t="s">
        <v>2277</v>
      </c>
      <c r="D212" s="166" t="str">
        <f t="shared" si="58"/>
        <v>68-74300-02</v>
      </c>
      <c r="E212" s="9" t="str">
        <f t="shared" si="61"/>
        <v>02</v>
      </c>
      <c r="F212" s="9" t="str">
        <f t="shared" si="62"/>
        <v>11</v>
      </c>
      <c r="G212" s="9" t="str">
        <f t="shared" si="63"/>
        <v>00</v>
      </c>
      <c r="H212" s="9" t="str">
        <f t="shared" si="64"/>
        <v/>
      </c>
      <c r="I212" s="10" t="str">
        <f t="shared" si="56"/>
        <v>Đ0</v>
      </c>
      <c r="J212" s="44" t="s">
        <v>1191</v>
      </c>
      <c r="K212" s="10" t="str">
        <f t="shared" si="57"/>
        <v>Cái</v>
      </c>
      <c r="L212" s="163">
        <v>1</v>
      </c>
      <c r="M212" s="45" t="e">
        <f>VLOOKUP(D212,'GIA CONG DOAN'!$A$3:$D$4246,MATCH(I212,'GIA CONG DOAN'!$A$4:$D$4,0),0)</f>
        <v>#N/A</v>
      </c>
      <c r="N212" s="48"/>
      <c r="O212" s="46" t="str">
        <f t="shared" si="66"/>
        <v/>
      </c>
      <c r="P212" s="59"/>
      <c r="Q212" s="47" t="s">
        <v>2255</v>
      </c>
      <c r="R212" s="14">
        <f t="shared" si="59"/>
        <v>1</v>
      </c>
      <c r="S212" s="47"/>
      <c r="W212" s="17"/>
      <c r="X212" s="17"/>
      <c r="Y212" s="17"/>
      <c r="Z212" s="15" t="str">
        <f t="shared" si="60"/>
        <v>68</v>
      </c>
      <c r="AA212" s="15" t="str">
        <f t="shared" si="65"/>
        <v>Đ243321</v>
      </c>
    </row>
    <row r="213" spans="1:27" s="15" customFormat="1" ht="18" customHeight="1">
      <c r="A213" s="50">
        <v>43321</v>
      </c>
      <c r="B213" s="51" t="s">
        <v>1202</v>
      </c>
      <c r="C213" s="55" t="s">
        <v>2049</v>
      </c>
      <c r="D213" s="166" t="str">
        <f t="shared" si="58"/>
        <v>68-70900-01</v>
      </c>
      <c r="E213" s="9" t="str">
        <f t="shared" si="61"/>
        <v>01</v>
      </c>
      <c r="F213" s="9" t="str">
        <f t="shared" si="62"/>
        <v>B</v>
      </c>
      <c r="G213" s="9" t="str">
        <f t="shared" si="63"/>
        <v>00</v>
      </c>
      <c r="H213" s="9" t="str">
        <f t="shared" si="64"/>
        <v/>
      </c>
      <c r="I213" s="10" t="str">
        <f t="shared" si="56"/>
        <v>ĐHC</v>
      </c>
      <c r="J213" s="44" t="s">
        <v>1191</v>
      </c>
      <c r="K213" s="10" t="str">
        <f t="shared" si="57"/>
        <v>Cái</v>
      </c>
      <c r="L213" s="163">
        <v>1</v>
      </c>
      <c r="M213" s="45">
        <f>VLOOKUP(D213,'GIA CONG DOAN'!$A$3:$D$4246,MATCH(I213,'GIA CONG DOAN'!$A$4:$D$4,0),0)</f>
        <v>27245.2824</v>
      </c>
      <c r="N213" s="48"/>
      <c r="O213" s="46">
        <f t="shared" si="66"/>
        <v>0</v>
      </c>
      <c r="P213" s="59"/>
      <c r="Q213" s="47" t="s">
        <v>1592</v>
      </c>
      <c r="R213" s="14">
        <f t="shared" si="59"/>
        <v>1</v>
      </c>
      <c r="S213" s="47"/>
      <c r="W213" s="17"/>
      <c r="X213" s="17"/>
      <c r="Y213" s="17"/>
      <c r="Z213" s="15" t="str">
        <f t="shared" si="60"/>
        <v>68</v>
      </c>
      <c r="AA213" s="15" t="str">
        <f t="shared" si="65"/>
        <v>Đ143321</v>
      </c>
    </row>
    <row r="214" spans="1:27" s="15" customFormat="1" ht="18" customHeight="1">
      <c r="A214" s="50">
        <v>43321</v>
      </c>
      <c r="B214" s="51" t="s">
        <v>1202</v>
      </c>
      <c r="C214" s="55" t="s">
        <v>2051</v>
      </c>
      <c r="D214" s="166" t="str">
        <f t="shared" si="58"/>
        <v>68-71000-03</v>
      </c>
      <c r="E214" s="9" t="str">
        <f t="shared" si="61"/>
        <v>03</v>
      </c>
      <c r="F214" s="9" t="str">
        <f t="shared" si="62"/>
        <v>B</v>
      </c>
      <c r="G214" s="9" t="str">
        <f t="shared" si="63"/>
        <v>00</v>
      </c>
      <c r="H214" s="9" t="str">
        <f t="shared" si="64"/>
        <v/>
      </c>
      <c r="I214" s="10" t="str">
        <f t="shared" si="56"/>
        <v>ĐHC</v>
      </c>
      <c r="J214" s="44" t="s">
        <v>1191</v>
      </c>
      <c r="K214" s="10" t="str">
        <f t="shared" si="57"/>
        <v>Cái</v>
      </c>
      <c r="L214" s="163">
        <v>3</v>
      </c>
      <c r="M214" s="45">
        <f>VLOOKUP(D214,'GIA CONG DOAN'!$A$3:$D$4246,MATCH(I214,'GIA CONG DOAN'!$A$4:$D$4,0),0)</f>
        <v>20420.517600000003</v>
      </c>
      <c r="N214" s="48"/>
      <c r="O214" s="46">
        <f t="shared" si="66"/>
        <v>0</v>
      </c>
      <c r="P214" s="59"/>
      <c r="Q214" s="47" t="s">
        <v>2192</v>
      </c>
      <c r="R214" s="14">
        <f t="shared" si="59"/>
        <v>3</v>
      </c>
      <c r="S214" s="47"/>
      <c r="W214" s="17"/>
      <c r="X214" s="17"/>
      <c r="Y214" s="17"/>
      <c r="Z214" s="15" t="str">
        <f t="shared" si="60"/>
        <v>68</v>
      </c>
      <c r="AA214" s="15" t="str">
        <f t="shared" si="65"/>
        <v>Đ143321</v>
      </c>
    </row>
    <row r="215" spans="1:27" s="15" customFormat="1" ht="18" customHeight="1">
      <c r="A215" s="50">
        <v>43321</v>
      </c>
      <c r="B215" s="51" t="s">
        <v>1202</v>
      </c>
      <c r="C215" s="55" t="s">
        <v>2051</v>
      </c>
      <c r="D215" s="166" t="str">
        <f t="shared" si="58"/>
        <v>68-71000-03</v>
      </c>
      <c r="E215" s="9" t="str">
        <f t="shared" si="61"/>
        <v>03</v>
      </c>
      <c r="F215" s="9" t="str">
        <f t="shared" si="62"/>
        <v>B</v>
      </c>
      <c r="G215" s="9" t="str">
        <f t="shared" si="63"/>
        <v>00</v>
      </c>
      <c r="H215" s="9" t="str">
        <f t="shared" si="64"/>
        <v/>
      </c>
      <c r="I215" s="10" t="str">
        <f t="shared" si="56"/>
        <v>ĐHC</v>
      </c>
      <c r="J215" s="44" t="s">
        <v>1191</v>
      </c>
      <c r="K215" s="10" t="str">
        <f t="shared" si="57"/>
        <v>Cái</v>
      </c>
      <c r="L215" s="163">
        <v>5</v>
      </c>
      <c r="M215" s="45">
        <f>VLOOKUP(D215,'GIA CONG DOAN'!$A$3:$D$4246,MATCH(I215,'GIA CONG DOAN'!$A$4:$D$4,0),0)</f>
        <v>20420.517600000003</v>
      </c>
      <c r="N215" s="48">
        <v>0.05</v>
      </c>
      <c r="O215" s="46">
        <f t="shared" si="66"/>
        <v>5105.1294000000016</v>
      </c>
      <c r="P215" s="59"/>
      <c r="Q215" s="47" t="s">
        <v>2278</v>
      </c>
      <c r="R215" s="14">
        <f t="shared" si="59"/>
        <v>5</v>
      </c>
      <c r="S215" s="47"/>
      <c r="W215" s="17"/>
      <c r="X215" s="17"/>
      <c r="Y215" s="17"/>
      <c r="Z215" s="15" t="str">
        <f t="shared" si="60"/>
        <v>68</v>
      </c>
      <c r="AA215" s="15" t="str">
        <f t="shared" si="65"/>
        <v>Đ143321</v>
      </c>
    </row>
    <row r="216" spans="1:27" s="15" customFormat="1" ht="18" customHeight="1">
      <c r="A216" s="50">
        <v>43321</v>
      </c>
      <c r="B216" s="51" t="s">
        <v>1202</v>
      </c>
      <c r="C216" s="55" t="s">
        <v>2214</v>
      </c>
      <c r="D216" s="166" t="str">
        <f t="shared" si="58"/>
        <v>68-61300-03</v>
      </c>
      <c r="E216" s="9" t="str">
        <f t="shared" si="61"/>
        <v>03</v>
      </c>
      <c r="F216" s="9" t="str">
        <f t="shared" si="62"/>
        <v>B</v>
      </c>
      <c r="G216" s="9" t="str">
        <f t="shared" si="63"/>
        <v>00</v>
      </c>
      <c r="H216" s="9" t="str">
        <f t="shared" si="64"/>
        <v/>
      </c>
      <c r="I216" s="10" t="str">
        <f t="shared" si="56"/>
        <v>ĐHC</v>
      </c>
      <c r="J216" s="44" t="s">
        <v>1191</v>
      </c>
      <c r="K216" s="10" t="str">
        <f t="shared" si="57"/>
        <v>Cái</v>
      </c>
      <c r="L216" s="163">
        <v>2</v>
      </c>
      <c r="M216" s="45">
        <f>VLOOKUP(D216,'GIA CONG DOAN'!$A$3:$D$4246,MATCH(I216,'GIA CONG DOAN'!$A$4:$D$4,0),0)</f>
        <v>8912.2824000000019</v>
      </c>
      <c r="N216" s="48">
        <v>0.05</v>
      </c>
      <c r="O216" s="46">
        <f t="shared" si="66"/>
        <v>891.22824000000026</v>
      </c>
      <c r="P216" s="59"/>
      <c r="Q216" s="47" t="s">
        <v>2230</v>
      </c>
      <c r="R216" s="14">
        <f t="shared" si="59"/>
        <v>2</v>
      </c>
      <c r="S216" s="47"/>
      <c r="W216" s="17"/>
      <c r="X216" s="17"/>
      <c r="Y216" s="17"/>
      <c r="Z216" s="15" t="str">
        <f t="shared" si="60"/>
        <v>68</v>
      </c>
      <c r="AA216" s="15" t="str">
        <f t="shared" si="65"/>
        <v>Đ143321</v>
      </c>
    </row>
    <row r="217" spans="1:27" s="15" customFormat="1" ht="18" customHeight="1">
      <c r="A217" s="50">
        <v>43321</v>
      </c>
      <c r="B217" s="51" t="s">
        <v>1202</v>
      </c>
      <c r="C217" s="55" t="s">
        <v>2193</v>
      </c>
      <c r="D217" s="166" t="str">
        <f t="shared" si="58"/>
        <v>68-70800-02</v>
      </c>
      <c r="E217" s="9" t="str">
        <f t="shared" si="61"/>
        <v>02</v>
      </c>
      <c r="F217" s="9" t="str">
        <f t="shared" si="62"/>
        <v>B</v>
      </c>
      <c r="G217" s="9" t="str">
        <f t="shared" si="63"/>
        <v>00</v>
      </c>
      <c r="H217" s="9" t="str">
        <f t="shared" si="64"/>
        <v/>
      </c>
      <c r="I217" s="10" t="str">
        <f t="shared" si="56"/>
        <v>ĐHC</v>
      </c>
      <c r="J217" s="44" t="s">
        <v>1191</v>
      </c>
      <c r="K217" s="10" t="str">
        <f t="shared" si="57"/>
        <v>Cái</v>
      </c>
      <c r="L217" s="163">
        <v>1</v>
      </c>
      <c r="M217" s="45">
        <f>VLOOKUP(D217,'GIA CONG DOAN'!$A$3:$D$4246,MATCH(I217,'GIA CONG DOAN'!$A$4:$D$4,0),0)</f>
        <v>12759.768000000002</v>
      </c>
      <c r="N217" s="48">
        <v>0.05</v>
      </c>
      <c r="O217" s="46">
        <f t="shared" si="66"/>
        <v>637.98840000000018</v>
      </c>
      <c r="P217" s="59"/>
      <c r="Q217" s="47" t="s">
        <v>2230</v>
      </c>
      <c r="R217" s="14">
        <f t="shared" si="59"/>
        <v>1</v>
      </c>
      <c r="S217" s="47"/>
      <c r="W217" s="17"/>
      <c r="X217" s="17"/>
      <c r="Y217" s="17"/>
      <c r="Z217" s="15" t="str">
        <f t="shared" si="60"/>
        <v>68</v>
      </c>
      <c r="AA217" s="15" t="str">
        <f t="shared" si="65"/>
        <v>Đ143321</v>
      </c>
    </row>
    <row r="218" spans="1:27" s="15" customFormat="1" ht="18" customHeight="1">
      <c r="A218" s="50">
        <v>43321</v>
      </c>
      <c r="B218" s="51" t="s">
        <v>1202</v>
      </c>
      <c r="C218" s="55" t="s">
        <v>2190</v>
      </c>
      <c r="D218" s="166" t="str">
        <f t="shared" si="58"/>
        <v>68-70900-02</v>
      </c>
      <c r="E218" s="9" t="str">
        <f t="shared" si="61"/>
        <v>02</v>
      </c>
      <c r="F218" s="9" t="str">
        <f t="shared" si="62"/>
        <v>B</v>
      </c>
      <c r="G218" s="9" t="str">
        <f t="shared" si="63"/>
        <v>00</v>
      </c>
      <c r="H218" s="9" t="str">
        <f t="shared" si="64"/>
        <v/>
      </c>
      <c r="I218" s="10" t="str">
        <f t="shared" si="56"/>
        <v>ĐHC</v>
      </c>
      <c r="J218" s="44" t="s">
        <v>1191</v>
      </c>
      <c r="K218" s="10" t="str">
        <f t="shared" si="57"/>
        <v>Cái</v>
      </c>
      <c r="L218" s="163">
        <v>1</v>
      </c>
      <c r="M218" s="45">
        <f>VLOOKUP(D218,'GIA CONG DOAN'!$A$3:$D$4246,MATCH(I218,'GIA CONG DOAN'!$A$4:$D$4,0),0)</f>
        <v>18025.005600000004</v>
      </c>
      <c r="N218" s="48"/>
      <c r="O218" s="46">
        <f t="shared" si="66"/>
        <v>0</v>
      </c>
      <c r="P218" s="59"/>
      <c r="Q218" s="47" t="s">
        <v>2279</v>
      </c>
      <c r="R218" s="14">
        <f t="shared" si="59"/>
        <v>1</v>
      </c>
      <c r="S218" s="47"/>
      <c r="W218" s="17"/>
      <c r="X218" s="17"/>
      <c r="Y218" s="17"/>
      <c r="Z218" s="15" t="str">
        <f t="shared" si="60"/>
        <v>68</v>
      </c>
      <c r="AA218" s="15" t="str">
        <f t="shared" si="65"/>
        <v>Đ143321</v>
      </c>
    </row>
    <row r="219" spans="1:27" s="15" customFormat="1" ht="18" customHeight="1">
      <c r="A219" s="50">
        <v>43321</v>
      </c>
      <c r="B219" s="51" t="s">
        <v>1202</v>
      </c>
      <c r="C219" s="55" t="s">
        <v>2220</v>
      </c>
      <c r="D219" s="166" t="str">
        <f t="shared" si="58"/>
        <v>68-70800-B2</v>
      </c>
      <c r="E219" s="9" t="str">
        <f t="shared" si="61"/>
        <v>B2</v>
      </c>
      <c r="F219" s="9" t="str">
        <f t="shared" si="62"/>
        <v>B</v>
      </c>
      <c r="G219" s="9" t="str">
        <f t="shared" si="63"/>
        <v>00</v>
      </c>
      <c r="H219" s="9" t="str">
        <f t="shared" si="64"/>
        <v/>
      </c>
      <c r="I219" s="10" t="str">
        <f t="shared" si="56"/>
        <v>ĐHC</v>
      </c>
      <c r="J219" s="44" t="s">
        <v>1191</v>
      </c>
      <c r="K219" s="10" t="str">
        <f t="shared" si="57"/>
        <v>Bộ</v>
      </c>
      <c r="L219" s="163">
        <v>2</v>
      </c>
      <c r="M219" s="45">
        <f>VLOOKUP(D219,'GIA CONG DOAN'!$A$3:$D$4246,MATCH(I219,'GIA CONG DOAN'!$A$4:$D$4,0),0)</f>
        <v>23451.5736</v>
      </c>
      <c r="N219" s="48"/>
      <c r="O219" s="46">
        <f t="shared" si="66"/>
        <v>0</v>
      </c>
      <c r="P219" s="59"/>
      <c r="Q219" s="47" t="s">
        <v>1592</v>
      </c>
      <c r="R219" s="14">
        <f t="shared" si="59"/>
        <v>4</v>
      </c>
      <c r="S219" s="47"/>
      <c r="W219" s="17"/>
      <c r="X219" s="17"/>
      <c r="Y219" s="17"/>
      <c r="Z219" s="15" t="str">
        <f t="shared" si="60"/>
        <v>68</v>
      </c>
      <c r="AA219" s="15" t="str">
        <f t="shared" si="65"/>
        <v>Đ143321</v>
      </c>
    </row>
    <row r="220" spans="1:27" s="15" customFormat="1" ht="18" customHeight="1">
      <c r="A220" s="50">
        <v>43321</v>
      </c>
      <c r="B220" s="51" t="s">
        <v>1202</v>
      </c>
      <c r="C220" s="55" t="s">
        <v>2194</v>
      </c>
      <c r="D220" s="166" t="str">
        <f t="shared" si="58"/>
        <v>68-70800-03</v>
      </c>
      <c r="E220" s="9" t="str">
        <f t="shared" si="61"/>
        <v>03</v>
      </c>
      <c r="F220" s="9" t="str">
        <f t="shared" si="62"/>
        <v>B</v>
      </c>
      <c r="G220" s="9" t="str">
        <f t="shared" si="63"/>
        <v>00</v>
      </c>
      <c r="H220" s="9" t="str">
        <f t="shared" si="64"/>
        <v/>
      </c>
      <c r="I220" s="10" t="str">
        <f t="shared" si="56"/>
        <v>ĐHC</v>
      </c>
      <c r="J220" s="44" t="s">
        <v>1191</v>
      </c>
      <c r="K220" s="10" t="str">
        <f t="shared" si="57"/>
        <v>Cái</v>
      </c>
      <c r="L220" s="163">
        <v>3</v>
      </c>
      <c r="M220" s="45">
        <f>VLOOKUP(D220,'GIA CONG DOAN'!$A$3:$D$4246,MATCH(I220,'GIA CONG DOAN'!$A$4:$D$4,0),0)</f>
        <v>10691.8056</v>
      </c>
      <c r="N220" s="48"/>
      <c r="O220" s="46">
        <f t="shared" si="66"/>
        <v>0</v>
      </c>
      <c r="P220" s="59"/>
      <c r="Q220" s="47" t="s">
        <v>2232</v>
      </c>
      <c r="R220" s="14">
        <f t="shared" si="59"/>
        <v>3</v>
      </c>
      <c r="S220" s="47"/>
      <c r="W220" s="17"/>
      <c r="X220" s="17"/>
      <c r="Y220" s="17"/>
      <c r="Z220" s="15" t="str">
        <f t="shared" si="60"/>
        <v>68</v>
      </c>
      <c r="AA220" s="15" t="str">
        <f t="shared" si="65"/>
        <v>Đ143321</v>
      </c>
    </row>
    <row r="221" spans="1:27" s="15" customFormat="1" ht="18" customHeight="1">
      <c r="A221" s="50">
        <v>43321</v>
      </c>
      <c r="B221" s="51" t="s">
        <v>1202</v>
      </c>
      <c r="C221" s="55" t="s">
        <v>2249</v>
      </c>
      <c r="D221" s="166" t="str">
        <f t="shared" si="58"/>
        <v>68-70401-L2</v>
      </c>
      <c r="E221" s="9" t="str">
        <f t="shared" si="61"/>
        <v>L2</v>
      </c>
      <c r="F221" s="9" t="str">
        <f t="shared" si="62"/>
        <v>05</v>
      </c>
      <c r="G221" s="9" t="str">
        <f t="shared" si="63"/>
        <v>01</v>
      </c>
      <c r="H221" s="9" t="str">
        <f t="shared" si="64"/>
        <v/>
      </c>
      <c r="I221" s="10" t="str">
        <f t="shared" si="56"/>
        <v>ĐM2</v>
      </c>
      <c r="J221" s="44" t="s">
        <v>1191</v>
      </c>
      <c r="K221" s="10" t="str">
        <f t="shared" si="57"/>
        <v>Bộ</v>
      </c>
      <c r="L221" s="163">
        <v>3</v>
      </c>
      <c r="M221" s="45" t="e">
        <f>VLOOKUP(D221,'GIA CONG DOAN'!$A$3:$D$4246,MATCH(I221,'GIA CONG DOAN'!$A$4:$D$4,0),0)</f>
        <v>#N/A</v>
      </c>
      <c r="N221" s="48"/>
      <c r="O221" s="46" t="str">
        <f t="shared" si="66"/>
        <v/>
      </c>
      <c r="P221" s="59"/>
      <c r="Q221" s="47" t="s">
        <v>1592</v>
      </c>
      <c r="R221" s="14">
        <f t="shared" si="59"/>
        <v>6</v>
      </c>
      <c r="S221" s="47"/>
      <c r="W221" s="17"/>
      <c r="X221" s="17"/>
      <c r="Y221" s="17"/>
      <c r="Z221" s="15" t="str">
        <f t="shared" si="60"/>
        <v>68</v>
      </c>
      <c r="AA221" s="15" t="str">
        <f t="shared" si="65"/>
        <v>Đ143321</v>
      </c>
    </row>
    <row r="222" spans="1:27" s="15" customFormat="1" ht="18" customHeight="1">
      <c r="A222" s="50">
        <v>43321</v>
      </c>
      <c r="B222" s="51" t="s">
        <v>1202</v>
      </c>
      <c r="C222" s="55" t="s">
        <v>2250</v>
      </c>
      <c r="D222" s="166" t="str">
        <f t="shared" si="58"/>
        <v>68-70401-02</v>
      </c>
      <c r="E222" s="9" t="str">
        <f t="shared" si="61"/>
        <v>02</v>
      </c>
      <c r="F222" s="9" t="str">
        <f t="shared" si="62"/>
        <v>05</v>
      </c>
      <c r="G222" s="9" t="str">
        <f t="shared" si="63"/>
        <v>01</v>
      </c>
      <c r="H222" s="9" t="str">
        <f t="shared" si="64"/>
        <v/>
      </c>
      <c r="I222" s="10" t="str">
        <f t="shared" si="56"/>
        <v>ĐM2</v>
      </c>
      <c r="J222" s="44" t="s">
        <v>1191</v>
      </c>
      <c r="K222" s="10" t="str">
        <f t="shared" si="57"/>
        <v>Cái</v>
      </c>
      <c r="L222" s="163">
        <v>2</v>
      </c>
      <c r="M222" s="45" t="e">
        <f>VLOOKUP(D222,'GIA CONG DOAN'!$A$3:$D$4246,MATCH(I222,'GIA CONG DOAN'!$A$4:$D$4,0),0)</f>
        <v>#N/A</v>
      </c>
      <c r="N222" s="48">
        <v>0.05</v>
      </c>
      <c r="O222" s="46" t="str">
        <f t="shared" si="66"/>
        <v/>
      </c>
      <c r="P222" s="59"/>
      <c r="Q222" s="47" t="s">
        <v>2280</v>
      </c>
      <c r="R222" s="14">
        <f t="shared" si="59"/>
        <v>2</v>
      </c>
      <c r="S222" s="47"/>
      <c r="W222" s="17"/>
      <c r="X222" s="17"/>
      <c r="Y222" s="17"/>
      <c r="Z222" s="15" t="str">
        <f t="shared" si="60"/>
        <v>68</v>
      </c>
      <c r="AA222" s="15" t="str">
        <f t="shared" si="65"/>
        <v>Đ143321</v>
      </c>
    </row>
    <row r="223" spans="1:27" s="15" customFormat="1" ht="18" customHeight="1">
      <c r="A223" s="50">
        <v>43321</v>
      </c>
      <c r="B223" s="51" t="s">
        <v>1202</v>
      </c>
      <c r="C223" s="55" t="s">
        <v>2258</v>
      </c>
      <c r="D223" s="166" t="str">
        <f t="shared" si="58"/>
        <v>68-70401-03</v>
      </c>
      <c r="E223" s="9" t="str">
        <f t="shared" si="61"/>
        <v>03</v>
      </c>
      <c r="F223" s="9" t="str">
        <f t="shared" si="62"/>
        <v>05</v>
      </c>
      <c r="G223" s="9" t="str">
        <f t="shared" si="63"/>
        <v>01</v>
      </c>
      <c r="H223" s="9" t="str">
        <f t="shared" si="64"/>
        <v/>
      </c>
      <c r="I223" s="10" t="str">
        <f t="shared" si="56"/>
        <v>ĐM2</v>
      </c>
      <c r="J223" s="44" t="s">
        <v>1191</v>
      </c>
      <c r="K223" s="10" t="str">
        <f t="shared" si="57"/>
        <v>Cái</v>
      </c>
      <c r="L223" s="163">
        <v>1</v>
      </c>
      <c r="M223" s="45" t="e">
        <f>VLOOKUP(D223,'GIA CONG DOAN'!$A$3:$D$4246,MATCH(I223,'GIA CONG DOAN'!$A$4:$D$4,0),0)</f>
        <v>#N/A</v>
      </c>
      <c r="N223" s="48">
        <v>0.05</v>
      </c>
      <c r="O223" s="46" t="str">
        <f t="shared" si="66"/>
        <v/>
      </c>
      <c r="P223" s="59"/>
      <c r="Q223" s="47" t="s">
        <v>2241</v>
      </c>
      <c r="R223" s="14">
        <f t="shared" si="59"/>
        <v>1</v>
      </c>
      <c r="S223" s="47"/>
      <c r="W223" s="17"/>
      <c r="X223" s="17"/>
      <c r="Y223" s="17"/>
      <c r="Z223" s="15" t="str">
        <f t="shared" si="60"/>
        <v>68</v>
      </c>
      <c r="AA223" s="15" t="str">
        <f t="shared" si="65"/>
        <v>Đ143321</v>
      </c>
    </row>
    <row r="224" spans="1:27" s="15" customFormat="1" ht="18" customHeight="1">
      <c r="A224" s="50">
        <v>43321</v>
      </c>
      <c r="B224" s="51" t="s">
        <v>1202</v>
      </c>
      <c r="C224" s="55" t="s">
        <v>2258</v>
      </c>
      <c r="D224" s="166" t="str">
        <f t="shared" ref="D224:D265" si="67">IF(OR(MID(C224,7,2)="06",MID(C224,7,2)="01",MID(C224,7,2)="20",MID(C224,7,2)="24",MID(C224,7,2)="10",MID(C224,7,2)="56",MID(C224,7,2)="13",MID(C224,7,2)="21",MID(C224,7,2)="03",MID(C224,7,2)="19"),LEFT(C224,11),LEFT(C224,6)&amp;"00"&amp;MID(C224,9,3))</f>
        <v>68-70401-03</v>
      </c>
      <c r="E224" s="9" t="str">
        <f t="shared" si="61"/>
        <v>03</v>
      </c>
      <c r="F224" s="9" t="str">
        <f t="shared" si="62"/>
        <v>05</v>
      </c>
      <c r="G224" s="9" t="str">
        <f t="shared" si="63"/>
        <v>01</v>
      </c>
      <c r="H224" s="9" t="str">
        <f t="shared" si="64"/>
        <v/>
      </c>
      <c r="I224" s="10" t="str">
        <f t="shared" ref="I224:I265" si="68">(LEFT(J224,1))&amp;IF(OR(F224="A",F224="43",F224="44",F224="77"),"HT",IF(OR(F224="B",F224="30",F224="39",F224="17"),"HC",IF(OR(F224="01",F224="04"),"M1",IF(OR(F224="05"),"M2",IF(OR(F224="06"),"M3",IF(OR(F224="32",F224="14",F224="15"),"HS",0))))))</f>
        <v>ĐM2</v>
      </c>
      <c r="J224" s="44" t="s">
        <v>1191</v>
      </c>
      <c r="K224" s="10" t="str">
        <f t="shared" ref="K224:K265" si="69">IF(AND(MID(C224,10,1)="s",MID(C224,11,1)="1"),"Cái",IF(OR(MID(C224,10,1)="s",MID(C224,10,1)="l",MID(C224,10,1)="b",MID(C224,10,1)="x"),"Bộ","Cái"))</f>
        <v>Cái</v>
      </c>
      <c r="L224" s="163">
        <v>1</v>
      </c>
      <c r="M224" s="45" t="e">
        <f>VLOOKUP(D224,'GIA CONG DOAN'!$A$3:$D$4246,MATCH(I224,'GIA CONG DOAN'!$A$4:$D$4,0),0)</f>
        <v>#N/A</v>
      </c>
      <c r="N224" s="48">
        <v>0.05</v>
      </c>
      <c r="O224" s="46" t="str">
        <f t="shared" si="66"/>
        <v/>
      </c>
      <c r="P224" s="59"/>
      <c r="Q224" s="47" t="s">
        <v>2199</v>
      </c>
      <c r="R224" s="14">
        <f t="shared" ref="R224:R265" si="70">IF(MID(C224,10,1)="0",L224,IF(MID(C224,10,1)="f",L224,IF(OR(MID(C224,10,1)="S",MID(C224,10,1)="L",MID(C224,10,1)="B",MID(C224,10,1)="X"),MID(C224,11,1)*L224,0)))</f>
        <v>1</v>
      </c>
      <c r="S224" s="47"/>
      <c r="W224" s="17"/>
      <c r="X224" s="17"/>
      <c r="Y224" s="17"/>
      <c r="Z224" s="15" t="str">
        <f t="shared" si="60"/>
        <v>68</v>
      </c>
      <c r="AA224" s="15" t="str">
        <f t="shared" si="65"/>
        <v>Đ143321</v>
      </c>
    </row>
    <row r="225" spans="1:27" s="15" customFormat="1" ht="18" customHeight="1">
      <c r="A225" s="50">
        <v>43321</v>
      </c>
      <c r="B225" s="51" t="s">
        <v>1202</v>
      </c>
      <c r="C225" s="55" t="s">
        <v>2213</v>
      </c>
      <c r="D225" s="166" t="str">
        <f t="shared" si="67"/>
        <v>68-73101-02</v>
      </c>
      <c r="E225" s="9" t="str">
        <f t="shared" ref="E225:E265" si="71">RIGHT(D225,2)</f>
        <v>02</v>
      </c>
      <c r="F225" s="9" t="str">
        <f t="shared" ref="F225:F265" si="72">MID(C225,13,2)</f>
        <v>01</v>
      </c>
      <c r="G225" s="9" t="str">
        <f t="shared" ref="G225:G265" si="73">MID(C225,7,2)</f>
        <v>01</v>
      </c>
      <c r="H225" s="9" t="str">
        <f t="shared" ref="H225:H265" si="74">IF(OR(G225="18",G225="20",G225="21"),"DTM","")</f>
        <v/>
      </c>
      <c r="I225" s="10" t="str">
        <f t="shared" si="68"/>
        <v>ĐM1</v>
      </c>
      <c r="J225" s="44" t="s">
        <v>1191</v>
      </c>
      <c r="K225" s="10" t="s">
        <v>2211</v>
      </c>
      <c r="L225" s="163">
        <v>2</v>
      </c>
      <c r="M225" s="45" t="e">
        <f>VLOOKUP(D225,'GIA CONG DOAN'!$A$3:$D$4246,MATCH(I225,'GIA CONG DOAN'!$A$4:$D$4,0),0)</f>
        <v>#N/A</v>
      </c>
      <c r="N225" s="48">
        <v>0.05</v>
      </c>
      <c r="O225" s="46" t="str">
        <f t="shared" si="66"/>
        <v/>
      </c>
      <c r="P225" s="59"/>
      <c r="Q225" s="47" t="s">
        <v>2199</v>
      </c>
      <c r="R225" s="14">
        <f t="shared" si="70"/>
        <v>2</v>
      </c>
      <c r="S225" s="47"/>
      <c r="W225" s="17"/>
      <c r="X225" s="17"/>
      <c r="Y225" s="17"/>
      <c r="Z225" s="15" t="str">
        <f t="shared" si="60"/>
        <v>68</v>
      </c>
      <c r="AA225" s="15" t="str">
        <f t="shared" si="65"/>
        <v>Đ143321</v>
      </c>
    </row>
    <row r="226" spans="1:27" s="15" customFormat="1" ht="18" customHeight="1">
      <c r="A226" s="50">
        <v>43321</v>
      </c>
      <c r="B226" s="51" t="s">
        <v>1202</v>
      </c>
      <c r="C226" s="55" t="s">
        <v>2213</v>
      </c>
      <c r="D226" s="166" t="str">
        <f t="shared" si="67"/>
        <v>68-73101-02</v>
      </c>
      <c r="E226" s="9" t="str">
        <f t="shared" si="71"/>
        <v>02</v>
      </c>
      <c r="F226" s="9" t="str">
        <f t="shared" si="72"/>
        <v>01</v>
      </c>
      <c r="G226" s="9" t="str">
        <f t="shared" si="73"/>
        <v>01</v>
      </c>
      <c r="H226" s="9" t="str">
        <f t="shared" si="74"/>
        <v/>
      </c>
      <c r="I226" s="10" t="str">
        <f t="shared" si="68"/>
        <v>ĐM1</v>
      </c>
      <c r="J226" s="44" t="s">
        <v>1191</v>
      </c>
      <c r="K226" s="10" t="str">
        <f t="shared" si="69"/>
        <v>Cái</v>
      </c>
      <c r="L226" s="163">
        <v>1</v>
      </c>
      <c r="M226" s="45" t="e">
        <f>VLOOKUP(D226,'GIA CONG DOAN'!$A$3:$D$4246,MATCH(I226,'GIA CONG DOAN'!$A$4:$D$4,0),0)</f>
        <v>#N/A</v>
      </c>
      <c r="N226" s="48">
        <v>0.05</v>
      </c>
      <c r="O226" s="46" t="str">
        <f t="shared" si="66"/>
        <v/>
      </c>
      <c r="P226" s="59"/>
      <c r="Q226" s="47" t="s">
        <v>2241</v>
      </c>
      <c r="R226" s="14">
        <f t="shared" si="70"/>
        <v>1</v>
      </c>
      <c r="S226" s="47"/>
      <c r="W226" s="17"/>
      <c r="X226" s="17"/>
      <c r="Y226" s="17"/>
      <c r="Z226" s="15" t="str">
        <f t="shared" si="60"/>
        <v>68</v>
      </c>
      <c r="AA226" s="15" t="str">
        <f t="shared" si="65"/>
        <v>Đ143321</v>
      </c>
    </row>
    <row r="227" spans="1:27" s="15" customFormat="1" ht="18" customHeight="1">
      <c r="A227" s="50">
        <v>43321</v>
      </c>
      <c r="B227" s="51" t="s">
        <v>1202</v>
      </c>
      <c r="C227" s="55" t="s">
        <v>2218</v>
      </c>
      <c r="D227" s="166" t="str">
        <f t="shared" si="67"/>
        <v>68-73201-02</v>
      </c>
      <c r="E227" s="9" t="str">
        <f t="shared" si="71"/>
        <v>02</v>
      </c>
      <c r="F227" s="9" t="str">
        <f t="shared" si="72"/>
        <v>01</v>
      </c>
      <c r="G227" s="9" t="str">
        <f t="shared" si="73"/>
        <v>01</v>
      </c>
      <c r="H227" s="9" t="str">
        <f t="shared" si="74"/>
        <v/>
      </c>
      <c r="I227" s="10" t="str">
        <f t="shared" si="68"/>
        <v>ĐM1</v>
      </c>
      <c r="J227" s="44" t="s">
        <v>1191</v>
      </c>
      <c r="K227" s="10" t="str">
        <f t="shared" si="69"/>
        <v>Cái</v>
      </c>
      <c r="L227" s="163">
        <v>1</v>
      </c>
      <c r="M227" s="45" t="e">
        <f>VLOOKUP(D227,'GIA CONG DOAN'!$A$3:$D$4246,MATCH(I227,'GIA CONG DOAN'!$A$4:$D$4,0),0)</f>
        <v>#N/A</v>
      </c>
      <c r="N227" s="48">
        <v>0.05</v>
      </c>
      <c r="O227" s="46" t="str">
        <f t="shared" si="66"/>
        <v/>
      </c>
      <c r="P227" s="59"/>
      <c r="Q227" s="47" t="s">
        <v>2199</v>
      </c>
      <c r="R227" s="14">
        <f t="shared" si="70"/>
        <v>1</v>
      </c>
      <c r="S227" s="47"/>
      <c r="W227" s="17"/>
      <c r="X227" s="17"/>
      <c r="Y227" s="17"/>
      <c r="Z227" s="15" t="str">
        <f t="shared" si="60"/>
        <v>68</v>
      </c>
      <c r="AA227" s="15" t="str">
        <f t="shared" si="65"/>
        <v>Đ143321</v>
      </c>
    </row>
    <row r="228" spans="1:27" s="15" customFormat="1" ht="18" customHeight="1">
      <c r="A228" s="50"/>
      <c r="B228" s="51"/>
      <c r="C228" s="55"/>
      <c r="D228" s="166" t="str">
        <f t="shared" si="67"/>
        <v>00</v>
      </c>
      <c r="E228" s="9" t="str">
        <f t="shared" si="71"/>
        <v>00</v>
      </c>
      <c r="F228" s="9" t="str">
        <f t="shared" si="72"/>
        <v/>
      </c>
      <c r="G228" s="9" t="str">
        <f t="shared" si="73"/>
        <v/>
      </c>
      <c r="H228" s="9" t="str">
        <f t="shared" si="74"/>
        <v/>
      </c>
      <c r="I228" s="10" t="str">
        <f t="shared" si="68"/>
        <v>Đ0</v>
      </c>
      <c r="J228" s="44" t="s">
        <v>1191</v>
      </c>
      <c r="K228" s="10" t="str">
        <f t="shared" si="69"/>
        <v>Cái</v>
      </c>
      <c r="L228" s="163"/>
      <c r="M228" s="45" t="e">
        <f>VLOOKUP(D228,'GIA CONG DOAN'!$A$3:$D$4246,MATCH(I228,'GIA CONG DOAN'!$A$4:$D$4,0),0)</f>
        <v>#N/A</v>
      </c>
      <c r="N228" s="48"/>
      <c r="O228" s="46" t="str">
        <f t="shared" si="66"/>
        <v/>
      </c>
      <c r="P228" s="59"/>
      <c r="Q228" s="47"/>
      <c r="R228" s="14">
        <f t="shared" si="70"/>
        <v>0</v>
      </c>
      <c r="S228" s="47"/>
      <c r="W228" s="17"/>
      <c r="X228" s="17"/>
      <c r="Y228" s="17"/>
      <c r="Z228" s="15" t="str">
        <f t="shared" si="60"/>
        <v/>
      </c>
      <c r="AA228" s="15" t="str">
        <f t="shared" si="65"/>
        <v/>
      </c>
    </row>
    <row r="229" spans="1:27" s="15" customFormat="1" ht="18" customHeight="1">
      <c r="A229" s="50"/>
      <c r="B229" s="51"/>
      <c r="C229" s="55"/>
      <c r="D229" s="166" t="str">
        <f t="shared" si="67"/>
        <v>00</v>
      </c>
      <c r="E229" s="9" t="str">
        <f t="shared" si="71"/>
        <v>00</v>
      </c>
      <c r="F229" s="9" t="str">
        <f t="shared" si="72"/>
        <v/>
      </c>
      <c r="G229" s="9" t="str">
        <f t="shared" si="73"/>
        <v/>
      </c>
      <c r="H229" s="9" t="str">
        <f t="shared" si="74"/>
        <v/>
      </c>
      <c r="I229" s="10" t="str">
        <f t="shared" si="68"/>
        <v>Đ0</v>
      </c>
      <c r="J229" s="44" t="s">
        <v>1191</v>
      </c>
      <c r="K229" s="10" t="str">
        <f t="shared" si="69"/>
        <v>Cái</v>
      </c>
      <c r="L229" s="163"/>
      <c r="M229" s="45" t="e">
        <f>VLOOKUP(D229,'GIA CONG DOAN'!$A$3:$D$4246,MATCH(I229,'GIA CONG DOAN'!$A$4:$D$4,0),0)</f>
        <v>#N/A</v>
      </c>
      <c r="N229" s="48"/>
      <c r="O229" s="46" t="str">
        <f t="shared" si="66"/>
        <v/>
      </c>
      <c r="P229" s="59"/>
      <c r="Q229" s="47"/>
      <c r="R229" s="14">
        <f t="shared" si="70"/>
        <v>0</v>
      </c>
      <c r="S229" s="47"/>
      <c r="W229" s="17"/>
      <c r="X229" s="17"/>
      <c r="Y229" s="17"/>
      <c r="Z229" s="15" t="str">
        <f t="shared" si="60"/>
        <v/>
      </c>
      <c r="AA229" s="15" t="str">
        <f t="shared" si="65"/>
        <v/>
      </c>
    </row>
    <row r="230" spans="1:27" s="15" customFormat="1" ht="18" customHeight="1">
      <c r="A230" s="50"/>
      <c r="B230" s="51"/>
      <c r="C230" s="55"/>
      <c r="D230" s="166" t="str">
        <f t="shared" si="67"/>
        <v>00</v>
      </c>
      <c r="E230" s="9" t="str">
        <f t="shared" si="71"/>
        <v>00</v>
      </c>
      <c r="F230" s="9" t="str">
        <f t="shared" si="72"/>
        <v/>
      </c>
      <c r="G230" s="9" t="str">
        <f t="shared" si="73"/>
        <v/>
      </c>
      <c r="H230" s="9" t="str">
        <f t="shared" si="74"/>
        <v/>
      </c>
      <c r="I230" s="10" t="str">
        <f t="shared" si="68"/>
        <v>Đ0</v>
      </c>
      <c r="J230" s="44" t="s">
        <v>1191</v>
      </c>
      <c r="K230" s="10" t="str">
        <f t="shared" si="69"/>
        <v>Cái</v>
      </c>
      <c r="L230" s="163"/>
      <c r="M230" s="45" t="e">
        <f>VLOOKUP(D230,'GIA CONG DOAN'!$A$3:$D$4246,MATCH(I230,'GIA CONG DOAN'!$A$4:$D$4,0),0)</f>
        <v>#N/A</v>
      </c>
      <c r="N230" s="48"/>
      <c r="O230" s="46" t="str">
        <f t="shared" si="66"/>
        <v/>
      </c>
      <c r="P230" s="59"/>
      <c r="Q230" s="47"/>
      <c r="R230" s="14">
        <f t="shared" si="70"/>
        <v>0</v>
      </c>
      <c r="S230" s="47"/>
      <c r="W230" s="17"/>
      <c r="X230" s="17"/>
      <c r="Y230" s="17"/>
      <c r="Z230" s="15" t="str">
        <f t="shared" si="60"/>
        <v/>
      </c>
      <c r="AA230" s="15" t="str">
        <f t="shared" si="65"/>
        <v/>
      </c>
    </row>
    <row r="231" spans="1:27" s="15" customFormat="1" ht="18" customHeight="1">
      <c r="A231" s="50"/>
      <c r="B231" s="51"/>
      <c r="C231" s="55"/>
      <c r="D231" s="166" t="str">
        <f t="shared" si="67"/>
        <v>00</v>
      </c>
      <c r="E231" s="9" t="str">
        <f t="shared" si="71"/>
        <v>00</v>
      </c>
      <c r="F231" s="9" t="str">
        <f t="shared" si="72"/>
        <v/>
      </c>
      <c r="G231" s="9" t="str">
        <f t="shared" si="73"/>
        <v/>
      </c>
      <c r="H231" s="9" t="str">
        <f t="shared" si="74"/>
        <v/>
      </c>
      <c r="I231" s="10" t="str">
        <f t="shared" si="68"/>
        <v>Đ0</v>
      </c>
      <c r="J231" s="44" t="s">
        <v>1191</v>
      </c>
      <c r="K231" s="10" t="str">
        <f t="shared" si="69"/>
        <v>Cái</v>
      </c>
      <c r="L231" s="163"/>
      <c r="M231" s="45" t="e">
        <f>VLOOKUP(D231,'GIA CONG DOAN'!$A$3:$D$4246,MATCH(I231,'GIA CONG DOAN'!$A$4:$D$4,0),0)</f>
        <v>#N/A</v>
      </c>
      <c r="N231" s="48"/>
      <c r="O231" s="46" t="str">
        <f t="shared" si="66"/>
        <v/>
      </c>
      <c r="P231" s="59"/>
      <c r="Q231" s="47"/>
      <c r="R231" s="14">
        <f t="shared" si="70"/>
        <v>0</v>
      </c>
      <c r="S231" s="47"/>
      <c r="W231" s="17"/>
      <c r="X231" s="17"/>
      <c r="Y231" s="17"/>
      <c r="Z231" s="15" t="str">
        <f t="shared" si="60"/>
        <v/>
      </c>
      <c r="AA231" s="15" t="str">
        <f t="shared" si="65"/>
        <v/>
      </c>
    </row>
    <row r="232" spans="1:27" s="15" customFormat="1" ht="18" customHeight="1">
      <c r="A232" s="50"/>
      <c r="B232" s="51"/>
      <c r="C232" s="55"/>
      <c r="D232" s="166" t="str">
        <f t="shared" si="67"/>
        <v>00</v>
      </c>
      <c r="E232" s="9" t="str">
        <f t="shared" si="71"/>
        <v>00</v>
      </c>
      <c r="F232" s="9" t="str">
        <f t="shared" si="72"/>
        <v/>
      </c>
      <c r="G232" s="9" t="str">
        <f t="shared" si="73"/>
        <v/>
      </c>
      <c r="H232" s="9" t="str">
        <f t="shared" si="74"/>
        <v/>
      </c>
      <c r="I232" s="10" t="str">
        <f t="shared" si="68"/>
        <v>Đ0</v>
      </c>
      <c r="J232" s="44" t="s">
        <v>1191</v>
      </c>
      <c r="K232" s="10" t="str">
        <f t="shared" si="69"/>
        <v>Cái</v>
      </c>
      <c r="L232" s="163"/>
      <c r="M232" s="45" t="e">
        <f>VLOOKUP(D232,'GIA CONG DOAN'!$A$3:$D$4246,MATCH(I232,'GIA CONG DOAN'!$A$4:$D$4,0),0)</f>
        <v>#N/A</v>
      </c>
      <c r="N232" s="48"/>
      <c r="O232" s="46" t="str">
        <f t="shared" si="66"/>
        <v/>
      </c>
      <c r="P232" s="59"/>
      <c r="Q232" s="47"/>
      <c r="R232" s="14">
        <f t="shared" si="70"/>
        <v>0</v>
      </c>
      <c r="S232" s="47"/>
      <c r="W232" s="17"/>
      <c r="X232" s="17"/>
      <c r="Y232" s="17"/>
      <c r="Z232" s="15" t="str">
        <f t="shared" si="60"/>
        <v/>
      </c>
      <c r="AA232" s="15" t="str">
        <f t="shared" si="65"/>
        <v/>
      </c>
    </row>
    <row r="233" spans="1:27" s="15" customFormat="1" ht="18" customHeight="1">
      <c r="A233" s="50"/>
      <c r="B233" s="51"/>
      <c r="C233" s="55"/>
      <c r="D233" s="166" t="str">
        <f t="shared" si="67"/>
        <v>00</v>
      </c>
      <c r="E233" s="9" t="str">
        <f t="shared" si="71"/>
        <v>00</v>
      </c>
      <c r="F233" s="9" t="str">
        <f t="shared" si="72"/>
        <v/>
      </c>
      <c r="G233" s="9" t="str">
        <f t="shared" si="73"/>
        <v/>
      </c>
      <c r="H233" s="9" t="str">
        <f t="shared" si="74"/>
        <v/>
      </c>
      <c r="I233" s="10" t="str">
        <f t="shared" si="68"/>
        <v>Đ0</v>
      </c>
      <c r="J233" s="44" t="s">
        <v>1191</v>
      </c>
      <c r="K233" s="10" t="str">
        <f t="shared" si="69"/>
        <v>Cái</v>
      </c>
      <c r="L233" s="163"/>
      <c r="M233" s="45" t="e">
        <f>VLOOKUP(D233,'GIA CONG DOAN'!$A$3:$D$4246,MATCH(I233,'GIA CONG DOAN'!$A$4:$D$4,0),0)</f>
        <v>#N/A</v>
      </c>
      <c r="N233" s="48"/>
      <c r="O233" s="46" t="str">
        <f t="shared" si="66"/>
        <v/>
      </c>
      <c r="P233" s="59"/>
      <c r="Q233" s="47"/>
      <c r="R233" s="14">
        <f t="shared" si="70"/>
        <v>0</v>
      </c>
      <c r="S233" s="47"/>
      <c r="W233" s="17"/>
      <c r="X233" s="17"/>
      <c r="Y233" s="17"/>
      <c r="Z233" s="15" t="str">
        <f t="shared" si="60"/>
        <v/>
      </c>
      <c r="AA233" s="15" t="str">
        <f t="shared" si="65"/>
        <v/>
      </c>
    </row>
    <row r="234" spans="1:27" s="15" customFormat="1" ht="18" customHeight="1">
      <c r="A234" s="50"/>
      <c r="B234" s="51"/>
      <c r="C234" s="55"/>
      <c r="D234" s="166" t="str">
        <f t="shared" si="67"/>
        <v>00</v>
      </c>
      <c r="E234" s="9" t="str">
        <f t="shared" si="71"/>
        <v>00</v>
      </c>
      <c r="F234" s="9" t="str">
        <f t="shared" si="72"/>
        <v/>
      </c>
      <c r="G234" s="9" t="str">
        <f t="shared" si="73"/>
        <v/>
      </c>
      <c r="H234" s="9" t="str">
        <f t="shared" si="74"/>
        <v/>
      </c>
      <c r="I234" s="10" t="str">
        <f t="shared" si="68"/>
        <v>Đ0</v>
      </c>
      <c r="J234" s="44" t="s">
        <v>1191</v>
      </c>
      <c r="K234" s="10" t="str">
        <f t="shared" si="69"/>
        <v>Cái</v>
      </c>
      <c r="L234" s="163"/>
      <c r="M234" s="45" t="e">
        <f>VLOOKUP(D234,'GIA CONG DOAN'!$A$3:$D$4246,MATCH(I234,'GIA CONG DOAN'!$A$4:$D$4,0),0)</f>
        <v>#N/A</v>
      </c>
      <c r="N234" s="48"/>
      <c r="O234" s="46" t="str">
        <f t="shared" si="66"/>
        <v/>
      </c>
      <c r="P234" s="59"/>
      <c r="Q234" s="47"/>
      <c r="R234" s="14">
        <f t="shared" si="70"/>
        <v>0</v>
      </c>
      <c r="S234" s="47"/>
      <c r="W234" s="17"/>
      <c r="X234" s="17"/>
      <c r="Y234" s="17"/>
      <c r="Z234" s="15" t="str">
        <f t="shared" si="60"/>
        <v/>
      </c>
      <c r="AA234" s="15" t="str">
        <f t="shared" si="65"/>
        <v/>
      </c>
    </row>
    <row r="235" spans="1:27" s="15" customFormat="1" ht="18" customHeight="1">
      <c r="A235" s="50"/>
      <c r="B235" s="51"/>
      <c r="C235" s="55"/>
      <c r="D235" s="166" t="str">
        <f t="shared" si="67"/>
        <v>00</v>
      </c>
      <c r="E235" s="9" t="str">
        <f t="shared" si="71"/>
        <v>00</v>
      </c>
      <c r="F235" s="9" t="str">
        <f t="shared" si="72"/>
        <v/>
      </c>
      <c r="G235" s="9" t="str">
        <f t="shared" si="73"/>
        <v/>
      </c>
      <c r="H235" s="9" t="str">
        <f t="shared" si="74"/>
        <v/>
      </c>
      <c r="I235" s="10" t="str">
        <f t="shared" si="68"/>
        <v>Đ0</v>
      </c>
      <c r="J235" s="44" t="s">
        <v>1191</v>
      </c>
      <c r="K235" s="10" t="str">
        <f t="shared" si="69"/>
        <v>Cái</v>
      </c>
      <c r="L235" s="163"/>
      <c r="M235" s="45" t="e">
        <f>VLOOKUP(D235,'GIA CONG DOAN'!$A$3:$D$4246,MATCH(I235,'GIA CONG DOAN'!$A$4:$D$4,0),0)</f>
        <v>#N/A</v>
      </c>
      <c r="N235" s="48"/>
      <c r="O235" s="46" t="str">
        <f t="shared" si="66"/>
        <v/>
      </c>
      <c r="P235" s="59"/>
      <c r="Q235" s="47"/>
      <c r="R235" s="14">
        <f t="shared" si="70"/>
        <v>0</v>
      </c>
      <c r="S235" s="47"/>
      <c r="W235" s="17"/>
      <c r="X235" s="17"/>
      <c r="Y235" s="17"/>
      <c r="Z235" s="15" t="str">
        <f t="shared" si="60"/>
        <v/>
      </c>
      <c r="AA235" s="15" t="str">
        <f t="shared" si="65"/>
        <v/>
      </c>
    </row>
    <row r="236" spans="1:27" s="15" customFormat="1" ht="18" customHeight="1">
      <c r="A236" s="50"/>
      <c r="B236" s="51"/>
      <c r="C236" s="55"/>
      <c r="D236" s="166" t="str">
        <f t="shared" si="67"/>
        <v>00</v>
      </c>
      <c r="E236" s="9" t="str">
        <f t="shared" si="71"/>
        <v>00</v>
      </c>
      <c r="F236" s="9" t="str">
        <f t="shared" si="72"/>
        <v/>
      </c>
      <c r="G236" s="9" t="str">
        <f t="shared" si="73"/>
        <v/>
      </c>
      <c r="H236" s="9" t="str">
        <f t="shared" si="74"/>
        <v/>
      </c>
      <c r="I236" s="10" t="str">
        <f t="shared" si="68"/>
        <v>Đ0</v>
      </c>
      <c r="J236" s="44" t="s">
        <v>1191</v>
      </c>
      <c r="K236" s="10" t="str">
        <f t="shared" si="69"/>
        <v>Cái</v>
      </c>
      <c r="L236" s="163"/>
      <c r="M236" s="45" t="e">
        <f>VLOOKUP(D236,'GIA CONG DOAN'!$A$3:$D$4246,MATCH(I236,'GIA CONG DOAN'!$A$4:$D$4,0),0)</f>
        <v>#N/A</v>
      </c>
      <c r="N236" s="48"/>
      <c r="O236" s="46" t="str">
        <f t="shared" si="66"/>
        <v/>
      </c>
      <c r="P236" s="59"/>
      <c r="Q236" s="47"/>
      <c r="R236" s="14">
        <f t="shared" si="70"/>
        <v>0</v>
      </c>
      <c r="S236" s="47"/>
      <c r="W236" s="17"/>
      <c r="X236" s="17"/>
      <c r="Y236" s="17"/>
      <c r="Z236" s="15" t="str">
        <f t="shared" si="60"/>
        <v/>
      </c>
      <c r="AA236" s="15" t="str">
        <f t="shared" si="65"/>
        <v/>
      </c>
    </row>
    <row r="237" spans="1:27" s="15" customFormat="1" ht="18" customHeight="1">
      <c r="A237" s="50"/>
      <c r="B237" s="51"/>
      <c r="C237" s="55"/>
      <c r="D237" s="166" t="str">
        <f t="shared" si="67"/>
        <v>00</v>
      </c>
      <c r="E237" s="9" t="str">
        <f t="shared" si="71"/>
        <v>00</v>
      </c>
      <c r="F237" s="9" t="str">
        <f t="shared" si="72"/>
        <v/>
      </c>
      <c r="G237" s="9" t="str">
        <f t="shared" si="73"/>
        <v/>
      </c>
      <c r="H237" s="9" t="str">
        <f t="shared" si="74"/>
        <v/>
      </c>
      <c r="I237" s="10" t="str">
        <f t="shared" si="68"/>
        <v>Đ0</v>
      </c>
      <c r="J237" s="44" t="s">
        <v>1191</v>
      </c>
      <c r="K237" s="10" t="str">
        <f t="shared" si="69"/>
        <v>Cái</v>
      </c>
      <c r="L237" s="163"/>
      <c r="M237" s="45" t="e">
        <f>VLOOKUP(D237,'GIA CONG DOAN'!$A$3:$D$4246,MATCH(I237,'GIA CONG DOAN'!$A$4:$D$4,0),0)</f>
        <v>#N/A</v>
      </c>
      <c r="N237" s="48"/>
      <c r="O237" s="46" t="str">
        <f t="shared" si="66"/>
        <v/>
      </c>
      <c r="P237" s="59"/>
      <c r="Q237" s="47"/>
      <c r="R237" s="14">
        <f t="shared" si="70"/>
        <v>0</v>
      </c>
      <c r="S237" s="47"/>
      <c r="W237" s="17"/>
      <c r="X237" s="17"/>
      <c r="Y237" s="17"/>
      <c r="Z237" s="15" t="str">
        <f t="shared" si="60"/>
        <v/>
      </c>
      <c r="AA237" s="15" t="str">
        <f t="shared" si="65"/>
        <v/>
      </c>
    </row>
    <row r="238" spans="1:27" s="15" customFormat="1" ht="18" customHeight="1">
      <c r="A238" s="50"/>
      <c r="B238" s="51"/>
      <c r="C238" s="55"/>
      <c r="D238" s="166" t="str">
        <f t="shared" si="67"/>
        <v>00</v>
      </c>
      <c r="E238" s="9" t="str">
        <f t="shared" si="71"/>
        <v>00</v>
      </c>
      <c r="F238" s="9" t="str">
        <f t="shared" si="72"/>
        <v/>
      </c>
      <c r="G238" s="9" t="str">
        <f t="shared" si="73"/>
        <v/>
      </c>
      <c r="H238" s="9" t="str">
        <f t="shared" si="74"/>
        <v/>
      </c>
      <c r="I238" s="10" t="str">
        <f t="shared" si="68"/>
        <v>Đ0</v>
      </c>
      <c r="J238" s="44" t="s">
        <v>1191</v>
      </c>
      <c r="K238" s="10" t="str">
        <f t="shared" si="69"/>
        <v>Cái</v>
      </c>
      <c r="L238" s="163"/>
      <c r="M238" s="45" t="e">
        <f>VLOOKUP(D238,'GIA CONG DOAN'!$A$3:$D$4246,MATCH(I238,'GIA CONG DOAN'!$A$4:$D$4,0),0)</f>
        <v>#N/A</v>
      </c>
      <c r="N238" s="48"/>
      <c r="O238" s="46" t="str">
        <f t="shared" si="66"/>
        <v/>
      </c>
      <c r="P238" s="59"/>
      <c r="Q238" s="47"/>
      <c r="R238" s="14">
        <f t="shared" si="70"/>
        <v>0</v>
      </c>
      <c r="S238" s="47"/>
      <c r="W238" s="17"/>
      <c r="X238" s="17"/>
      <c r="Y238" s="17"/>
      <c r="Z238" s="15" t="str">
        <f t="shared" si="60"/>
        <v/>
      </c>
      <c r="AA238" s="15" t="str">
        <f t="shared" si="65"/>
        <v/>
      </c>
    </row>
    <row r="239" spans="1:27" s="15" customFormat="1" ht="18" customHeight="1">
      <c r="A239" s="50"/>
      <c r="B239" s="51"/>
      <c r="C239" s="55"/>
      <c r="D239" s="166" t="str">
        <f t="shared" si="67"/>
        <v>00</v>
      </c>
      <c r="E239" s="9" t="str">
        <f t="shared" si="71"/>
        <v>00</v>
      </c>
      <c r="F239" s="9" t="str">
        <f t="shared" si="72"/>
        <v/>
      </c>
      <c r="G239" s="9" t="str">
        <f t="shared" si="73"/>
        <v/>
      </c>
      <c r="H239" s="9" t="str">
        <f t="shared" si="74"/>
        <v/>
      </c>
      <c r="I239" s="10" t="str">
        <f t="shared" si="68"/>
        <v>Đ0</v>
      </c>
      <c r="J239" s="44" t="s">
        <v>1191</v>
      </c>
      <c r="K239" s="10" t="str">
        <f t="shared" si="69"/>
        <v>Cái</v>
      </c>
      <c r="L239" s="163"/>
      <c r="M239" s="45" t="e">
        <f>VLOOKUP(D239,'GIA CONG DOAN'!$A$3:$D$4246,MATCH(I239,'GIA CONG DOAN'!$A$4:$D$4,0),0)</f>
        <v>#N/A</v>
      </c>
      <c r="N239" s="48"/>
      <c r="O239" s="46" t="str">
        <f t="shared" si="66"/>
        <v/>
      </c>
      <c r="P239" s="59"/>
      <c r="Q239" s="47"/>
      <c r="R239" s="14">
        <f t="shared" si="70"/>
        <v>0</v>
      </c>
      <c r="S239" s="47"/>
      <c r="W239" s="17"/>
      <c r="X239" s="17"/>
      <c r="Y239" s="17"/>
      <c r="Z239" s="15" t="str">
        <f t="shared" si="60"/>
        <v/>
      </c>
      <c r="AA239" s="15" t="str">
        <f t="shared" si="65"/>
        <v/>
      </c>
    </row>
    <row r="240" spans="1:27" s="15" customFormat="1" ht="18" customHeight="1">
      <c r="A240" s="50"/>
      <c r="B240" s="51"/>
      <c r="C240" s="55"/>
      <c r="D240" s="166" t="str">
        <f t="shared" si="67"/>
        <v>00</v>
      </c>
      <c r="E240" s="9" t="str">
        <f t="shared" si="71"/>
        <v>00</v>
      </c>
      <c r="F240" s="9" t="str">
        <f t="shared" si="72"/>
        <v/>
      </c>
      <c r="G240" s="9" t="str">
        <f t="shared" si="73"/>
        <v/>
      </c>
      <c r="H240" s="9" t="str">
        <f t="shared" si="74"/>
        <v/>
      </c>
      <c r="I240" s="10" t="str">
        <f t="shared" si="68"/>
        <v>Đ0</v>
      </c>
      <c r="J240" s="44" t="s">
        <v>1191</v>
      </c>
      <c r="K240" s="10" t="str">
        <f t="shared" si="69"/>
        <v>Cái</v>
      </c>
      <c r="L240" s="163"/>
      <c r="M240" s="45" t="e">
        <f>VLOOKUP(D240,'GIA CONG DOAN'!$A$3:$D$4246,MATCH(I240,'GIA CONG DOAN'!$A$4:$D$4,0),0)</f>
        <v>#N/A</v>
      </c>
      <c r="N240" s="48"/>
      <c r="O240" s="46" t="str">
        <f t="shared" si="66"/>
        <v/>
      </c>
      <c r="P240" s="59"/>
      <c r="Q240" s="47"/>
      <c r="R240" s="14">
        <f t="shared" si="70"/>
        <v>0</v>
      </c>
      <c r="S240" s="47"/>
      <c r="W240" s="17"/>
      <c r="X240" s="17"/>
      <c r="Y240" s="17"/>
      <c r="Z240" s="15" t="str">
        <f t="shared" si="60"/>
        <v/>
      </c>
      <c r="AA240" s="15" t="str">
        <f t="shared" si="65"/>
        <v/>
      </c>
    </row>
    <row r="241" spans="1:27" s="15" customFormat="1" ht="18" customHeight="1">
      <c r="A241" s="50"/>
      <c r="B241" s="51"/>
      <c r="C241" s="55"/>
      <c r="D241" s="166" t="str">
        <f t="shared" si="67"/>
        <v>00</v>
      </c>
      <c r="E241" s="9" t="str">
        <f t="shared" si="71"/>
        <v>00</v>
      </c>
      <c r="F241" s="9" t="str">
        <f t="shared" si="72"/>
        <v/>
      </c>
      <c r="G241" s="9" t="str">
        <f t="shared" si="73"/>
        <v/>
      </c>
      <c r="H241" s="9" t="str">
        <f t="shared" si="74"/>
        <v/>
      </c>
      <c r="I241" s="10" t="str">
        <f t="shared" si="68"/>
        <v>Đ0</v>
      </c>
      <c r="J241" s="44" t="s">
        <v>1191</v>
      </c>
      <c r="K241" s="10" t="str">
        <f t="shared" si="69"/>
        <v>Cái</v>
      </c>
      <c r="L241" s="163"/>
      <c r="M241" s="45" t="e">
        <f>VLOOKUP(D241,'GIA CONG DOAN'!$A$3:$D$4246,MATCH(I241,'GIA CONG DOAN'!$A$4:$D$4,0),0)</f>
        <v>#N/A</v>
      </c>
      <c r="N241" s="48"/>
      <c r="O241" s="46" t="str">
        <f t="shared" si="66"/>
        <v/>
      </c>
      <c r="P241" s="59"/>
      <c r="Q241" s="47"/>
      <c r="R241" s="14">
        <f t="shared" si="70"/>
        <v>0</v>
      </c>
      <c r="S241" s="47"/>
      <c r="W241" s="17"/>
      <c r="X241" s="17"/>
      <c r="Y241" s="17"/>
      <c r="Z241" s="15" t="str">
        <f t="shared" si="60"/>
        <v/>
      </c>
      <c r="AA241" s="15" t="str">
        <f t="shared" si="65"/>
        <v/>
      </c>
    </row>
    <row r="242" spans="1:27" s="15" customFormat="1" ht="18" customHeight="1">
      <c r="A242" s="50"/>
      <c r="B242" s="51"/>
      <c r="C242" s="55"/>
      <c r="D242" s="166" t="str">
        <f t="shared" si="67"/>
        <v>00</v>
      </c>
      <c r="E242" s="9" t="str">
        <f t="shared" si="71"/>
        <v>00</v>
      </c>
      <c r="F242" s="9" t="str">
        <f t="shared" si="72"/>
        <v/>
      </c>
      <c r="G242" s="9" t="str">
        <f t="shared" si="73"/>
        <v/>
      </c>
      <c r="H242" s="9" t="str">
        <f t="shared" si="74"/>
        <v/>
      </c>
      <c r="I242" s="10" t="str">
        <f t="shared" si="68"/>
        <v>Đ0</v>
      </c>
      <c r="J242" s="44" t="s">
        <v>1191</v>
      </c>
      <c r="K242" s="10" t="str">
        <f t="shared" si="69"/>
        <v>Cái</v>
      </c>
      <c r="L242" s="163"/>
      <c r="M242" s="45" t="e">
        <f>VLOOKUP(D242,'GIA CONG DOAN'!$A$3:$D$4246,MATCH(I242,'GIA CONG DOAN'!$A$4:$D$4,0),0)</f>
        <v>#N/A</v>
      </c>
      <c r="N242" s="48"/>
      <c r="O242" s="46" t="str">
        <f t="shared" si="66"/>
        <v/>
      </c>
      <c r="P242" s="59"/>
      <c r="Q242" s="47"/>
      <c r="R242" s="14">
        <f t="shared" si="70"/>
        <v>0</v>
      </c>
      <c r="S242" s="47"/>
      <c r="W242" s="17"/>
      <c r="X242" s="17"/>
      <c r="Y242" s="17"/>
      <c r="Z242" s="15" t="str">
        <f t="shared" si="60"/>
        <v/>
      </c>
      <c r="AA242" s="15" t="str">
        <f t="shared" si="65"/>
        <v/>
      </c>
    </row>
    <row r="243" spans="1:27" s="15" customFormat="1" ht="18" customHeight="1">
      <c r="A243" s="50"/>
      <c r="B243" s="51"/>
      <c r="C243" s="55"/>
      <c r="D243" s="166" t="str">
        <f t="shared" si="67"/>
        <v>00</v>
      </c>
      <c r="E243" s="9" t="str">
        <f t="shared" si="71"/>
        <v>00</v>
      </c>
      <c r="F243" s="9" t="str">
        <f t="shared" si="72"/>
        <v/>
      </c>
      <c r="G243" s="9" t="str">
        <f t="shared" si="73"/>
        <v/>
      </c>
      <c r="H243" s="9" t="str">
        <f t="shared" si="74"/>
        <v/>
      </c>
      <c r="I243" s="10" t="str">
        <f t="shared" si="68"/>
        <v>Đ0</v>
      </c>
      <c r="J243" s="44" t="s">
        <v>1191</v>
      </c>
      <c r="K243" s="10" t="str">
        <f t="shared" si="69"/>
        <v>Cái</v>
      </c>
      <c r="L243" s="163"/>
      <c r="M243" s="45" t="e">
        <f>VLOOKUP(D243,'GIA CONG DOAN'!$A$3:$D$4246,MATCH(I243,'GIA CONG DOAN'!$A$4:$D$4,0),0)</f>
        <v>#N/A</v>
      </c>
      <c r="N243" s="48"/>
      <c r="O243" s="46" t="str">
        <f t="shared" si="66"/>
        <v/>
      </c>
      <c r="P243" s="59"/>
      <c r="Q243" s="47"/>
      <c r="R243" s="14">
        <f t="shared" si="70"/>
        <v>0</v>
      </c>
      <c r="S243" s="47"/>
      <c r="W243" s="17"/>
      <c r="X243" s="17"/>
      <c r="Y243" s="17"/>
      <c r="Z243" s="15" t="str">
        <f t="shared" si="60"/>
        <v/>
      </c>
      <c r="AA243" s="15" t="str">
        <f t="shared" si="65"/>
        <v/>
      </c>
    </row>
    <row r="244" spans="1:27" s="15" customFormat="1" ht="18" customHeight="1">
      <c r="A244" s="50"/>
      <c r="B244" s="51"/>
      <c r="C244" s="55"/>
      <c r="D244" s="166" t="str">
        <f t="shared" si="67"/>
        <v>00</v>
      </c>
      <c r="E244" s="9" t="str">
        <f t="shared" si="71"/>
        <v>00</v>
      </c>
      <c r="F244" s="9" t="str">
        <f t="shared" si="72"/>
        <v/>
      </c>
      <c r="G244" s="9" t="str">
        <f t="shared" si="73"/>
        <v/>
      </c>
      <c r="H244" s="9" t="str">
        <f t="shared" si="74"/>
        <v/>
      </c>
      <c r="I244" s="10" t="str">
        <f t="shared" si="68"/>
        <v>Đ0</v>
      </c>
      <c r="J244" s="44" t="s">
        <v>1191</v>
      </c>
      <c r="K244" s="10" t="str">
        <f t="shared" si="69"/>
        <v>Cái</v>
      </c>
      <c r="L244" s="163"/>
      <c r="M244" s="45" t="e">
        <f>VLOOKUP(D244,'GIA CONG DOAN'!$A$3:$D$4246,MATCH(I244,'GIA CONG DOAN'!$A$4:$D$4,0),0)</f>
        <v>#N/A</v>
      </c>
      <c r="N244" s="48"/>
      <c r="O244" s="46" t="str">
        <f t="shared" si="66"/>
        <v/>
      </c>
      <c r="P244" s="59"/>
      <c r="Q244" s="47"/>
      <c r="R244" s="14">
        <f t="shared" si="70"/>
        <v>0</v>
      </c>
      <c r="S244" s="47"/>
      <c r="W244" s="17"/>
      <c r="X244" s="17"/>
      <c r="Y244" s="17"/>
      <c r="Z244" s="15" t="str">
        <f t="shared" si="60"/>
        <v/>
      </c>
      <c r="AA244" s="15" t="str">
        <f t="shared" si="65"/>
        <v/>
      </c>
    </row>
    <row r="245" spans="1:27" s="15" customFormat="1" ht="18" customHeight="1">
      <c r="A245" s="50"/>
      <c r="B245" s="51"/>
      <c r="C245" s="55"/>
      <c r="D245" s="166" t="str">
        <f t="shared" si="67"/>
        <v>00</v>
      </c>
      <c r="E245" s="9" t="str">
        <f t="shared" si="71"/>
        <v>00</v>
      </c>
      <c r="F245" s="9" t="str">
        <f t="shared" si="72"/>
        <v/>
      </c>
      <c r="G245" s="9" t="str">
        <f t="shared" si="73"/>
        <v/>
      </c>
      <c r="H245" s="9" t="str">
        <f t="shared" si="74"/>
        <v/>
      </c>
      <c r="I245" s="10" t="str">
        <f t="shared" si="68"/>
        <v>Đ0</v>
      </c>
      <c r="J245" s="44" t="s">
        <v>1191</v>
      </c>
      <c r="K245" s="10" t="str">
        <f t="shared" si="69"/>
        <v>Cái</v>
      </c>
      <c r="L245" s="163"/>
      <c r="M245" s="45" t="e">
        <f>VLOOKUP(D245,'GIA CONG DOAN'!$A$3:$D$4246,MATCH(I245,'GIA CONG DOAN'!$A$4:$D$4,0),0)</f>
        <v>#N/A</v>
      </c>
      <c r="N245" s="48"/>
      <c r="O245" s="46" t="str">
        <f t="shared" si="66"/>
        <v/>
      </c>
      <c r="P245" s="59"/>
      <c r="Q245" s="47"/>
      <c r="R245" s="14">
        <f t="shared" si="70"/>
        <v>0</v>
      </c>
      <c r="S245" s="47"/>
      <c r="W245" s="17"/>
      <c r="X245" s="17"/>
      <c r="Y245" s="17"/>
      <c r="Z245" s="15" t="str">
        <f t="shared" si="60"/>
        <v/>
      </c>
      <c r="AA245" s="15" t="str">
        <f t="shared" si="65"/>
        <v/>
      </c>
    </row>
    <row r="246" spans="1:27" s="15" customFormat="1" ht="18" customHeight="1">
      <c r="A246" s="50"/>
      <c r="B246" s="51"/>
      <c r="C246" s="55"/>
      <c r="D246" s="166" t="str">
        <f t="shared" si="67"/>
        <v>00</v>
      </c>
      <c r="E246" s="9" t="str">
        <f t="shared" si="71"/>
        <v>00</v>
      </c>
      <c r="F246" s="9" t="str">
        <f t="shared" si="72"/>
        <v/>
      </c>
      <c r="G246" s="9" t="str">
        <f t="shared" si="73"/>
        <v/>
      </c>
      <c r="H246" s="9" t="str">
        <f t="shared" si="74"/>
        <v/>
      </c>
      <c r="I246" s="10" t="str">
        <f t="shared" si="68"/>
        <v>Đ0</v>
      </c>
      <c r="J246" s="44" t="s">
        <v>1191</v>
      </c>
      <c r="K246" s="10" t="str">
        <f t="shared" si="69"/>
        <v>Cái</v>
      </c>
      <c r="L246" s="163"/>
      <c r="M246" s="45" t="e">
        <f>VLOOKUP(D246,'GIA CONG DOAN'!$A$3:$D$4246,MATCH(I246,'GIA CONG DOAN'!$A$4:$D$4,0),0)</f>
        <v>#N/A</v>
      </c>
      <c r="N246" s="48"/>
      <c r="O246" s="46" t="str">
        <f t="shared" si="66"/>
        <v/>
      </c>
      <c r="P246" s="59"/>
      <c r="Q246" s="47"/>
      <c r="R246" s="14">
        <f t="shared" si="70"/>
        <v>0</v>
      </c>
      <c r="S246" s="47"/>
      <c r="W246" s="17"/>
      <c r="X246" s="17"/>
      <c r="Y246" s="17"/>
      <c r="Z246" s="15" t="str">
        <f t="shared" si="60"/>
        <v/>
      </c>
      <c r="AA246" s="15" t="str">
        <f t="shared" si="65"/>
        <v/>
      </c>
    </row>
    <row r="247" spans="1:27" s="15" customFormat="1" ht="18" customHeight="1">
      <c r="A247" s="50"/>
      <c r="B247" s="51"/>
      <c r="C247" s="55"/>
      <c r="D247" s="166" t="str">
        <f t="shared" si="67"/>
        <v>00</v>
      </c>
      <c r="E247" s="9" t="str">
        <f t="shared" si="71"/>
        <v>00</v>
      </c>
      <c r="F247" s="9" t="str">
        <f t="shared" si="72"/>
        <v/>
      </c>
      <c r="G247" s="9" t="str">
        <f t="shared" si="73"/>
        <v/>
      </c>
      <c r="H247" s="9" t="str">
        <f t="shared" si="74"/>
        <v/>
      </c>
      <c r="I247" s="10" t="str">
        <f t="shared" si="68"/>
        <v>Đ0</v>
      </c>
      <c r="J247" s="44" t="s">
        <v>1191</v>
      </c>
      <c r="K247" s="10" t="str">
        <f t="shared" si="69"/>
        <v>Cái</v>
      </c>
      <c r="L247" s="163"/>
      <c r="M247" s="45" t="e">
        <f>VLOOKUP(D247,'GIA CONG DOAN'!$A$3:$D$4246,MATCH(I247,'GIA CONG DOAN'!$A$4:$D$4,0),0)</f>
        <v>#N/A</v>
      </c>
      <c r="N247" s="48"/>
      <c r="O247" s="46" t="str">
        <f t="shared" si="66"/>
        <v/>
      </c>
      <c r="P247" s="59"/>
      <c r="Q247" s="47"/>
      <c r="R247" s="14">
        <f t="shared" si="70"/>
        <v>0</v>
      </c>
      <c r="S247" s="47"/>
      <c r="W247" s="17"/>
      <c r="X247" s="17"/>
      <c r="Y247" s="17"/>
      <c r="Z247" s="15" t="str">
        <f t="shared" si="60"/>
        <v/>
      </c>
      <c r="AA247" s="15" t="str">
        <f t="shared" si="65"/>
        <v/>
      </c>
    </row>
    <row r="248" spans="1:27" s="15" customFormat="1" ht="18" customHeight="1">
      <c r="A248" s="50"/>
      <c r="B248" s="51"/>
      <c r="C248" s="55"/>
      <c r="D248" s="166" t="str">
        <f t="shared" si="67"/>
        <v>00</v>
      </c>
      <c r="E248" s="9" t="str">
        <f t="shared" si="71"/>
        <v>00</v>
      </c>
      <c r="F248" s="9" t="str">
        <f t="shared" si="72"/>
        <v/>
      </c>
      <c r="G248" s="9" t="str">
        <f t="shared" si="73"/>
        <v/>
      </c>
      <c r="H248" s="9" t="str">
        <f t="shared" si="74"/>
        <v/>
      </c>
      <c r="I248" s="10" t="str">
        <f t="shared" si="68"/>
        <v>Đ0</v>
      </c>
      <c r="J248" s="44" t="s">
        <v>1191</v>
      </c>
      <c r="K248" s="10" t="str">
        <f t="shared" si="69"/>
        <v>Cái</v>
      </c>
      <c r="L248" s="163"/>
      <c r="M248" s="45" t="e">
        <f>VLOOKUP(D248,'GIA CONG DOAN'!$A$3:$D$4246,MATCH(I248,'GIA CONG DOAN'!$A$4:$D$4,0),0)</f>
        <v>#N/A</v>
      </c>
      <c r="N248" s="48"/>
      <c r="O248" s="46" t="str">
        <f t="shared" ref="O248:O290" si="75">IFERROR(L248*M248*N248,"")</f>
        <v/>
      </c>
      <c r="P248" s="59"/>
      <c r="Q248" s="47"/>
      <c r="R248" s="14">
        <f t="shared" si="70"/>
        <v>0</v>
      </c>
      <c r="W248" s="17"/>
      <c r="X248" s="17"/>
      <c r="Y248" s="17"/>
      <c r="Z248" s="15" t="str">
        <f t="shared" si="60"/>
        <v/>
      </c>
      <c r="AA248" s="15" t="str">
        <f t="shared" si="65"/>
        <v/>
      </c>
    </row>
    <row r="249" spans="1:27" s="15" customFormat="1" ht="18" customHeight="1">
      <c r="A249" s="50"/>
      <c r="B249" s="51"/>
      <c r="C249" s="55"/>
      <c r="D249" s="166" t="str">
        <f t="shared" si="67"/>
        <v>00</v>
      </c>
      <c r="E249" s="9" t="str">
        <f t="shared" si="71"/>
        <v>00</v>
      </c>
      <c r="F249" s="9" t="str">
        <f t="shared" si="72"/>
        <v/>
      </c>
      <c r="G249" s="9" t="str">
        <f t="shared" si="73"/>
        <v/>
      </c>
      <c r="H249" s="9" t="str">
        <f t="shared" si="74"/>
        <v/>
      </c>
      <c r="I249" s="10" t="str">
        <f t="shared" si="68"/>
        <v>Đ0</v>
      </c>
      <c r="J249" s="44" t="s">
        <v>1191</v>
      </c>
      <c r="K249" s="10" t="str">
        <f t="shared" si="69"/>
        <v>Cái</v>
      </c>
      <c r="L249" s="163"/>
      <c r="M249" s="45" t="e">
        <f>VLOOKUP(D249,'GIA CONG DOAN'!$A$3:$D$4246,MATCH(I249,'GIA CONG DOAN'!$A$4:$D$4,0),0)</f>
        <v>#N/A</v>
      </c>
      <c r="N249" s="48"/>
      <c r="O249" s="46" t="str">
        <f t="shared" si="75"/>
        <v/>
      </c>
      <c r="P249" s="59"/>
      <c r="Q249" s="47"/>
      <c r="R249" s="14">
        <f t="shared" si="70"/>
        <v>0</v>
      </c>
      <c r="W249" s="17"/>
      <c r="X249" s="17"/>
      <c r="Y249" s="17"/>
      <c r="Z249" s="15" t="str">
        <f t="shared" si="60"/>
        <v/>
      </c>
      <c r="AA249" s="15" t="str">
        <f t="shared" si="65"/>
        <v/>
      </c>
    </row>
    <row r="250" spans="1:27" s="15" customFormat="1" ht="18" customHeight="1">
      <c r="A250" s="50"/>
      <c r="B250" s="51"/>
      <c r="C250" s="55"/>
      <c r="D250" s="166" t="str">
        <f t="shared" si="67"/>
        <v>00</v>
      </c>
      <c r="E250" s="9" t="str">
        <f t="shared" si="71"/>
        <v>00</v>
      </c>
      <c r="F250" s="9" t="str">
        <f t="shared" si="72"/>
        <v/>
      </c>
      <c r="G250" s="9" t="str">
        <f t="shared" si="73"/>
        <v/>
      </c>
      <c r="H250" s="9" t="str">
        <f t="shared" si="74"/>
        <v/>
      </c>
      <c r="I250" s="10" t="str">
        <f t="shared" si="68"/>
        <v>Đ0</v>
      </c>
      <c r="J250" s="44" t="s">
        <v>1191</v>
      </c>
      <c r="K250" s="10" t="str">
        <f t="shared" si="69"/>
        <v>Cái</v>
      </c>
      <c r="L250" s="163"/>
      <c r="M250" s="45" t="e">
        <f>VLOOKUP(D250,'GIA CONG DOAN'!$A$3:$D$4246,MATCH(I250,'GIA CONG DOAN'!$A$4:$D$4,0),0)</f>
        <v>#N/A</v>
      </c>
      <c r="N250" s="48"/>
      <c r="O250" s="46" t="str">
        <f t="shared" si="75"/>
        <v/>
      </c>
      <c r="P250" s="59"/>
      <c r="Q250" s="47"/>
      <c r="R250" s="14">
        <f t="shared" si="70"/>
        <v>0</v>
      </c>
      <c r="W250" s="17"/>
      <c r="X250" s="17"/>
      <c r="Y250" s="17"/>
      <c r="Z250" s="15" t="str">
        <f t="shared" si="60"/>
        <v/>
      </c>
      <c r="AA250" s="15" t="str">
        <f t="shared" si="65"/>
        <v/>
      </c>
    </row>
    <row r="251" spans="1:27" s="15" customFormat="1" ht="18" customHeight="1">
      <c r="A251" s="50"/>
      <c r="B251" s="51"/>
      <c r="C251" s="55"/>
      <c r="D251" s="166" t="str">
        <f t="shared" si="67"/>
        <v>00</v>
      </c>
      <c r="E251" s="9" t="str">
        <f t="shared" si="71"/>
        <v>00</v>
      </c>
      <c r="F251" s="9" t="str">
        <f t="shared" si="72"/>
        <v/>
      </c>
      <c r="G251" s="9" t="str">
        <f t="shared" si="73"/>
        <v/>
      </c>
      <c r="H251" s="9" t="str">
        <f t="shared" si="74"/>
        <v/>
      </c>
      <c r="I251" s="10" t="str">
        <f t="shared" si="68"/>
        <v>Đ0</v>
      </c>
      <c r="J251" s="44" t="s">
        <v>1191</v>
      </c>
      <c r="K251" s="10" t="str">
        <f t="shared" si="69"/>
        <v>Cái</v>
      </c>
      <c r="L251" s="163"/>
      <c r="M251" s="45" t="e">
        <f>VLOOKUP(D251,'GIA CONG DOAN'!$A$3:$D$4246,MATCH(I251,'GIA CONG DOAN'!$A$4:$D$4,0),0)</f>
        <v>#N/A</v>
      </c>
      <c r="N251" s="48"/>
      <c r="O251" s="46" t="str">
        <f t="shared" si="75"/>
        <v/>
      </c>
      <c r="P251" s="59"/>
      <c r="Q251" s="47"/>
      <c r="R251" s="14">
        <f t="shared" si="70"/>
        <v>0</v>
      </c>
      <c r="W251" s="17"/>
      <c r="X251" s="17"/>
      <c r="Y251" s="17"/>
      <c r="Z251" s="15" t="str">
        <f t="shared" si="60"/>
        <v/>
      </c>
      <c r="AA251" s="15" t="str">
        <f t="shared" si="65"/>
        <v/>
      </c>
    </row>
    <row r="252" spans="1:27" s="15" customFormat="1" ht="18" customHeight="1">
      <c r="A252" s="50"/>
      <c r="B252" s="51"/>
      <c r="C252" s="55"/>
      <c r="D252" s="166" t="str">
        <f t="shared" si="67"/>
        <v>00</v>
      </c>
      <c r="E252" s="9" t="str">
        <f t="shared" si="71"/>
        <v>00</v>
      </c>
      <c r="F252" s="9" t="str">
        <f t="shared" si="72"/>
        <v/>
      </c>
      <c r="G252" s="9" t="str">
        <f t="shared" si="73"/>
        <v/>
      </c>
      <c r="H252" s="9" t="str">
        <f t="shared" si="74"/>
        <v/>
      </c>
      <c r="I252" s="10" t="str">
        <f t="shared" si="68"/>
        <v>Đ0</v>
      </c>
      <c r="J252" s="44" t="s">
        <v>1191</v>
      </c>
      <c r="K252" s="10" t="str">
        <f t="shared" si="69"/>
        <v>Cái</v>
      </c>
      <c r="L252" s="163"/>
      <c r="M252" s="45" t="e">
        <f>VLOOKUP(D252,'GIA CONG DOAN'!$A$3:$D$4246,MATCH(I252,'GIA CONG DOAN'!$A$4:$D$4,0),0)</f>
        <v>#N/A</v>
      </c>
      <c r="N252" s="48"/>
      <c r="O252" s="46" t="str">
        <f t="shared" si="75"/>
        <v/>
      </c>
      <c r="P252" s="59"/>
      <c r="Q252" s="47"/>
      <c r="R252" s="14">
        <f t="shared" si="70"/>
        <v>0</v>
      </c>
      <c r="W252" s="17"/>
      <c r="X252" s="17"/>
      <c r="Y252" s="17"/>
      <c r="Z252" s="15" t="str">
        <f t="shared" si="60"/>
        <v/>
      </c>
      <c r="AA252" s="15" t="str">
        <f t="shared" si="65"/>
        <v/>
      </c>
    </row>
    <row r="253" spans="1:27" s="15" customFormat="1" ht="18" customHeight="1">
      <c r="A253" s="50"/>
      <c r="B253" s="51"/>
      <c r="C253" s="55"/>
      <c r="D253" s="166" t="str">
        <f t="shared" si="67"/>
        <v>00</v>
      </c>
      <c r="E253" s="9" t="str">
        <f t="shared" si="71"/>
        <v>00</v>
      </c>
      <c r="F253" s="9" t="str">
        <f t="shared" si="72"/>
        <v/>
      </c>
      <c r="G253" s="9" t="str">
        <f t="shared" si="73"/>
        <v/>
      </c>
      <c r="H253" s="9" t="str">
        <f t="shared" si="74"/>
        <v/>
      </c>
      <c r="I253" s="10" t="str">
        <f t="shared" si="68"/>
        <v>Đ0</v>
      </c>
      <c r="J253" s="44" t="s">
        <v>1191</v>
      </c>
      <c r="K253" s="10" t="str">
        <f t="shared" si="69"/>
        <v>Cái</v>
      </c>
      <c r="L253" s="163"/>
      <c r="M253" s="45" t="e">
        <f>VLOOKUP(D253,'GIA CONG DOAN'!$A$3:$D$4246,MATCH(I253,'GIA CONG DOAN'!$A$4:$D$4,0),0)</f>
        <v>#N/A</v>
      </c>
      <c r="N253" s="48"/>
      <c r="O253" s="46" t="str">
        <f t="shared" si="75"/>
        <v/>
      </c>
      <c r="P253" s="59"/>
      <c r="Q253" s="47"/>
      <c r="R253" s="14">
        <f t="shared" si="70"/>
        <v>0</v>
      </c>
      <c r="W253" s="17"/>
      <c r="X253" s="17"/>
      <c r="Y253" s="17"/>
      <c r="Z253" s="15" t="str">
        <f t="shared" si="60"/>
        <v/>
      </c>
      <c r="AA253" s="15" t="str">
        <f t="shared" si="65"/>
        <v/>
      </c>
    </row>
    <row r="254" spans="1:27" s="15" customFormat="1" ht="18" customHeight="1">
      <c r="A254" s="50"/>
      <c r="B254" s="51"/>
      <c r="C254" s="55"/>
      <c r="D254" s="166" t="str">
        <f t="shared" si="67"/>
        <v>00</v>
      </c>
      <c r="E254" s="9" t="str">
        <f t="shared" si="71"/>
        <v>00</v>
      </c>
      <c r="F254" s="9" t="str">
        <f t="shared" si="72"/>
        <v/>
      </c>
      <c r="G254" s="9" t="str">
        <f t="shared" si="73"/>
        <v/>
      </c>
      <c r="H254" s="9" t="str">
        <f t="shared" si="74"/>
        <v/>
      </c>
      <c r="I254" s="10" t="str">
        <f t="shared" si="68"/>
        <v>Đ0</v>
      </c>
      <c r="J254" s="44" t="s">
        <v>1191</v>
      </c>
      <c r="K254" s="10" t="str">
        <f t="shared" si="69"/>
        <v>Cái</v>
      </c>
      <c r="L254" s="163"/>
      <c r="M254" s="45" t="e">
        <f>VLOOKUP(D254,'GIA CONG DOAN'!$A$3:$D$4246,MATCH(I254,'GIA CONG DOAN'!$A$4:$D$4,0),0)</f>
        <v>#N/A</v>
      </c>
      <c r="N254" s="48"/>
      <c r="O254" s="46" t="str">
        <f t="shared" si="75"/>
        <v/>
      </c>
      <c r="P254" s="59"/>
      <c r="Q254" s="47"/>
      <c r="R254" s="14">
        <f t="shared" si="70"/>
        <v>0</v>
      </c>
      <c r="W254" s="17"/>
      <c r="X254" s="17"/>
      <c r="Y254" s="17"/>
      <c r="Z254" s="15" t="str">
        <f t="shared" si="60"/>
        <v/>
      </c>
      <c r="AA254" s="15" t="str">
        <f t="shared" si="65"/>
        <v/>
      </c>
    </row>
    <row r="255" spans="1:27" s="15" customFormat="1" ht="18" customHeight="1">
      <c r="A255" s="50"/>
      <c r="B255" s="51"/>
      <c r="C255" s="55"/>
      <c r="D255" s="166" t="str">
        <f t="shared" si="67"/>
        <v>00</v>
      </c>
      <c r="E255" s="9" t="str">
        <f t="shared" si="71"/>
        <v>00</v>
      </c>
      <c r="F255" s="9" t="str">
        <f t="shared" si="72"/>
        <v/>
      </c>
      <c r="G255" s="9" t="str">
        <f t="shared" si="73"/>
        <v/>
      </c>
      <c r="H255" s="9" t="str">
        <f t="shared" si="74"/>
        <v/>
      </c>
      <c r="I255" s="10" t="str">
        <f t="shared" si="68"/>
        <v>Đ0</v>
      </c>
      <c r="J255" s="44" t="s">
        <v>1191</v>
      </c>
      <c r="K255" s="10" t="str">
        <f t="shared" si="69"/>
        <v>Cái</v>
      </c>
      <c r="L255" s="163"/>
      <c r="M255" s="45" t="e">
        <f>VLOOKUP(D255,'GIA CONG DOAN'!$A$3:$D$4246,MATCH(I255,'GIA CONG DOAN'!$A$4:$D$4,0),0)</f>
        <v>#N/A</v>
      </c>
      <c r="N255" s="48"/>
      <c r="O255" s="46" t="str">
        <f t="shared" si="75"/>
        <v/>
      </c>
      <c r="P255" s="59"/>
      <c r="Q255" s="47"/>
      <c r="R255" s="14">
        <f t="shared" si="70"/>
        <v>0</v>
      </c>
      <c r="W255" s="17"/>
      <c r="X255" s="17"/>
      <c r="Y255" s="17"/>
      <c r="Z255" s="15" t="str">
        <f t="shared" si="60"/>
        <v/>
      </c>
      <c r="AA255" s="15" t="str">
        <f t="shared" si="65"/>
        <v/>
      </c>
    </row>
    <row r="256" spans="1:27" s="15" customFormat="1" ht="18" customHeight="1">
      <c r="A256" s="50"/>
      <c r="B256" s="51"/>
      <c r="C256" s="55"/>
      <c r="D256" s="166" t="str">
        <f t="shared" si="67"/>
        <v>00</v>
      </c>
      <c r="E256" s="9" t="str">
        <f t="shared" si="71"/>
        <v>00</v>
      </c>
      <c r="F256" s="9" t="str">
        <f t="shared" si="72"/>
        <v/>
      </c>
      <c r="G256" s="9" t="str">
        <f t="shared" si="73"/>
        <v/>
      </c>
      <c r="H256" s="9" t="str">
        <f t="shared" si="74"/>
        <v/>
      </c>
      <c r="I256" s="10" t="str">
        <f t="shared" si="68"/>
        <v>Đ0</v>
      </c>
      <c r="J256" s="44" t="s">
        <v>1191</v>
      </c>
      <c r="K256" s="10" t="str">
        <f t="shared" si="69"/>
        <v>Cái</v>
      </c>
      <c r="L256" s="163"/>
      <c r="M256" s="45" t="e">
        <f>VLOOKUP(D256,'GIA CONG DOAN'!$A$3:$D$4246,MATCH(I256,'GIA CONG DOAN'!$A$4:$D$4,0),0)</f>
        <v>#N/A</v>
      </c>
      <c r="N256" s="48"/>
      <c r="O256" s="46" t="str">
        <f t="shared" si="75"/>
        <v/>
      </c>
      <c r="P256" s="59"/>
      <c r="Q256" s="47"/>
      <c r="R256" s="14">
        <f t="shared" si="70"/>
        <v>0</v>
      </c>
      <c r="W256" s="17"/>
      <c r="X256" s="17"/>
      <c r="Y256" s="17"/>
      <c r="Z256" s="15" t="str">
        <f t="shared" si="60"/>
        <v/>
      </c>
      <c r="AA256" s="15" t="str">
        <f t="shared" si="65"/>
        <v/>
      </c>
    </row>
    <row r="257" spans="1:27" s="15" customFormat="1" ht="18" customHeight="1">
      <c r="A257" s="50"/>
      <c r="B257" s="51"/>
      <c r="C257" s="55"/>
      <c r="D257" s="166" t="str">
        <f t="shared" si="67"/>
        <v>00</v>
      </c>
      <c r="E257" s="9" t="str">
        <f t="shared" si="71"/>
        <v>00</v>
      </c>
      <c r="F257" s="9" t="str">
        <f t="shared" si="72"/>
        <v/>
      </c>
      <c r="G257" s="9" t="str">
        <f t="shared" si="73"/>
        <v/>
      </c>
      <c r="H257" s="9" t="str">
        <f t="shared" si="74"/>
        <v/>
      </c>
      <c r="I257" s="10" t="str">
        <f t="shared" si="68"/>
        <v>Đ0</v>
      </c>
      <c r="J257" s="44" t="s">
        <v>1191</v>
      </c>
      <c r="K257" s="10" t="str">
        <f t="shared" si="69"/>
        <v>Cái</v>
      </c>
      <c r="L257" s="163"/>
      <c r="M257" s="45" t="e">
        <f>VLOOKUP(D257,'GIA CONG DOAN'!$A$3:$D$4246,MATCH(I257,'GIA CONG DOAN'!$A$4:$D$4,0),0)</f>
        <v>#N/A</v>
      </c>
      <c r="N257" s="48"/>
      <c r="O257" s="46" t="str">
        <f t="shared" si="75"/>
        <v/>
      </c>
      <c r="P257" s="59"/>
      <c r="Q257" s="47"/>
      <c r="R257" s="14">
        <f t="shared" si="70"/>
        <v>0</v>
      </c>
      <c r="W257" s="17"/>
      <c r="X257" s="17"/>
      <c r="Y257" s="17"/>
      <c r="Z257" s="15" t="str">
        <f t="shared" si="60"/>
        <v/>
      </c>
      <c r="AA257" s="15" t="str">
        <f t="shared" si="65"/>
        <v/>
      </c>
    </row>
    <row r="258" spans="1:27" s="15" customFormat="1" ht="18" customHeight="1">
      <c r="A258" s="50"/>
      <c r="B258" s="51"/>
      <c r="C258" s="55"/>
      <c r="D258" s="166" t="str">
        <f t="shared" si="67"/>
        <v>00</v>
      </c>
      <c r="E258" s="9" t="str">
        <f t="shared" si="71"/>
        <v>00</v>
      </c>
      <c r="F258" s="9" t="str">
        <f t="shared" si="72"/>
        <v/>
      </c>
      <c r="G258" s="9" t="str">
        <f t="shared" si="73"/>
        <v/>
      </c>
      <c r="H258" s="9" t="str">
        <f t="shared" si="74"/>
        <v/>
      </c>
      <c r="I258" s="10" t="str">
        <f t="shared" si="68"/>
        <v>Đ0</v>
      </c>
      <c r="J258" s="44" t="s">
        <v>1191</v>
      </c>
      <c r="K258" s="10" t="str">
        <f t="shared" si="69"/>
        <v>Cái</v>
      </c>
      <c r="L258" s="163"/>
      <c r="M258" s="45" t="e">
        <f>VLOOKUP(D258,'GIA CONG DOAN'!$A$3:$D$4246,MATCH(I258,'GIA CONG DOAN'!$A$4:$D$4,0),0)</f>
        <v>#N/A</v>
      </c>
      <c r="N258" s="48"/>
      <c r="O258" s="46" t="str">
        <f t="shared" si="75"/>
        <v/>
      </c>
      <c r="P258" s="59"/>
      <c r="Q258" s="47"/>
      <c r="R258" s="14">
        <f t="shared" si="70"/>
        <v>0</v>
      </c>
      <c r="W258" s="17"/>
      <c r="X258" s="17"/>
      <c r="Y258" s="17"/>
      <c r="Z258" s="15" t="str">
        <f t="shared" si="60"/>
        <v/>
      </c>
      <c r="AA258" s="15" t="str">
        <f t="shared" si="65"/>
        <v/>
      </c>
    </row>
    <row r="259" spans="1:27" s="15" customFormat="1" ht="18" customHeight="1">
      <c r="A259" s="50"/>
      <c r="B259" s="51"/>
      <c r="C259" s="55"/>
      <c r="D259" s="166" t="str">
        <f t="shared" si="67"/>
        <v>00</v>
      </c>
      <c r="E259" s="9" t="str">
        <f t="shared" si="71"/>
        <v>00</v>
      </c>
      <c r="F259" s="9" t="str">
        <f t="shared" si="72"/>
        <v/>
      </c>
      <c r="G259" s="9" t="str">
        <f t="shared" si="73"/>
        <v/>
      </c>
      <c r="H259" s="9" t="str">
        <f t="shared" si="74"/>
        <v/>
      </c>
      <c r="I259" s="10" t="str">
        <f t="shared" si="68"/>
        <v>Đ0</v>
      </c>
      <c r="J259" s="44" t="s">
        <v>1191</v>
      </c>
      <c r="K259" s="10" t="str">
        <f t="shared" si="69"/>
        <v>Cái</v>
      </c>
      <c r="L259" s="163"/>
      <c r="M259" s="45" t="e">
        <f>VLOOKUP(D259,'GIA CONG DOAN'!$A$3:$D$4246,MATCH(I259,'GIA CONG DOAN'!$A$4:$D$4,0),0)</f>
        <v>#N/A</v>
      </c>
      <c r="N259" s="48"/>
      <c r="O259" s="46" t="str">
        <f t="shared" si="75"/>
        <v/>
      </c>
      <c r="P259" s="59"/>
      <c r="Q259" s="47"/>
      <c r="R259" s="14">
        <f t="shared" si="70"/>
        <v>0</v>
      </c>
      <c r="W259" s="17"/>
      <c r="X259" s="17"/>
      <c r="Y259" s="17"/>
      <c r="Z259" s="15" t="str">
        <f t="shared" si="60"/>
        <v/>
      </c>
      <c r="AA259" s="15" t="str">
        <f t="shared" si="65"/>
        <v/>
      </c>
    </row>
    <row r="260" spans="1:27" s="15" customFormat="1" ht="18" customHeight="1">
      <c r="A260" s="50"/>
      <c r="B260" s="51"/>
      <c r="C260" s="55"/>
      <c r="D260" s="166" t="str">
        <f t="shared" si="67"/>
        <v>00</v>
      </c>
      <c r="E260" s="9" t="str">
        <f t="shared" si="71"/>
        <v>00</v>
      </c>
      <c r="F260" s="9" t="str">
        <f t="shared" si="72"/>
        <v/>
      </c>
      <c r="G260" s="9" t="str">
        <f t="shared" si="73"/>
        <v/>
      </c>
      <c r="H260" s="9" t="str">
        <f t="shared" si="74"/>
        <v/>
      </c>
      <c r="I260" s="10" t="str">
        <f t="shared" si="68"/>
        <v>Đ0</v>
      </c>
      <c r="J260" s="44" t="s">
        <v>1191</v>
      </c>
      <c r="K260" s="10" t="str">
        <f t="shared" si="69"/>
        <v>Cái</v>
      </c>
      <c r="L260" s="163"/>
      <c r="M260" s="45" t="e">
        <f>VLOOKUP(D260,'GIA CONG DOAN'!$A$3:$D$4246,MATCH(I260,'GIA CONG DOAN'!$A$4:$D$4,0),0)</f>
        <v>#N/A</v>
      </c>
      <c r="N260" s="48"/>
      <c r="O260" s="46" t="str">
        <f t="shared" si="75"/>
        <v/>
      </c>
      <c r="P260" s="59"/>
      <c r="Q260" s="47"/>
      <c r="R260" s="14">
        <f t="shared" si="70"/>
        <v>0</v>
      </c>
      <c r="W260" s="17"/>
      <c r="X260" s="17"/>
      <c r="Y260" s="17"/>
      <c r="Z260" s="15" t="str">
        <f t="shared" si="60"/>
        <v/>
      </c>
      <c r="AA260" s="15" t="str">
        <f t="shared" si="65"/>
        <v/>
      </c>
    </row>
    <row r="261" spans="1:27" s="15" customFormat="1" ht="18" customHeight="1">
      <c r="A261" s="50"/>
      <c r="B261" s="51"/>
      <c r="C261" s="55"/>
      <c r="D261" s="166" t="str">
        <f t="shared" si="67"/>
        <v>00</v>
      </c>
      <c r="E261" s="9" t="str">
        <f t="shared" si="71"/>
        <v>00</v>
      </c>
      <c r="F261" s="9" t="str">
        <f t="shared" si="72"/>
        <v/>
      </c>
      <c r="G261" s="9" t="str">
        <f t="shared" si="73"/>
        <v/>
      </c>
      <c r="H261" s="9" t="str">
        <f t="shared" si="74"/>
        <v/>
      </c>
      <c r="I261" s="10" t="str">
        <f t="shared" si="68"/>
        <v>Đ0</v>
      </c>
      <c r="J261" s="44" t="s">
        <v>1191</v>
      </c>
      <c r="K261" s="10" t="str">
        <f t="shared" si="69"/>
        <v>Cái</v>
      </c>
      <c r="L261" s="163"/>
      <c r="M261" s="45" t="e">
        <f>VLOOKUP(D261,'GIA CONG DOAN'!$A$3:$D$4246,MATCH(I261,'GIA CONG DOAN'!$A$4:$D$4,0),0)</f>
        <v>#N/A</v>
      </c>
      <c r="N261" s="48"/>
      <c r="O261" s="46" t="str">
        <f t="shared" si="75"/>
        <v/>
      </c>
      <c r="P261" s="59"/>
      <c r="Q261" s="47"/>
      <c r="R261" s="14">
        <f t="shared" si="70"/>
        <v>0</v>
      </c>
      <c r="W261" s="17"/>
      <c r="X261" s="17"/>
      <c r="Y261" s="17"/>
      <c r="Z261" s="15" t="str">
        <f t="shared" si="60"/>
        <v/>
      </c>
      <c r="AA261" s="15" t="str">
        <f t="shared" si="65"/>
        <v/>
      </c>
    </row>
    <row r="262" spans="1:27" s="15" customFormat="1" ht="18" customHeight="1">
      <c r="A262" s="50"/>
      <c r="B262" s="51"/>
      <c r="C262" s="55"/>
      <c r="D262" s="166" t="str">
        <f t="shared" si="67"/>
        <v>00</v>
      </c>
      <c r="E262" s="9" t="str">
        <f t="shared" si="71"/>
        <v>00</v>
      </c>
      <c r="F262" s="9" t="str">
        <f t="shared" si="72"/>
        <v/>
      </c>
      <c r="G262" s="9" t="str">
        <f t="shared" si="73"/>
        <v/>
      </c>
      <c r="H262" s="9" t="str">
        <f t="shared" si="74"/>
        <v/>
      </c>
      <c r="I262" s="10" t="str">
        <f t="shared" si="68"/>
        <v>Đ0</v>
      </c>
      <c r="J262" s="44" t="s">
        <v>1191</v>
      </c>
      <c r="K262" s="10" t="str">
        <f t="shared" si="69"/>
        <v>Cái</v>
      </c>
      <c r="L262" s="163"/>
      <c r="M262" s="45" t="e">
        <f>VLOOKUP(D262,'GIA CONG DOAN'!$A$3:$D$4246,MATCH(I262,'GIA CONG DOAN'!$A$4:$D$4,0),0)</f>
        <v>#N/A</v>
      </c>
      <c r="N262" s="48"/>
      <c r="O262" s="46" t="str">
        <f t="shared" si="75"/>
        <v/>
      </c>
      <c r="P262" s="59"/>
      <c r="Q262" s="47"/>
      <c r="R262" s="14">
        <f t="shared" si="70"/>
        <v>0</v>
      </c>
      <c r="W262" s="17"/>
      <c r="X262" s="17"/>
      <c r="Y262" s="17"/>
      <c r="Z262" s="15" t="str">
        <f t="shared" si="60"/>
        <v/>
      </c>
      <c r="AA262" s="15" t="str">
        <f t="shared" si="65"/>
        <v/>
      </c>
    </row>
    <row r="263" spans="1:27" s="15" customFormat="1" ht="18" customHeight="1">
      <c r="A263" s="50"/>
      <c r="B263" s="51"/>
      <c r="C263" s="55"/>
      <c r="D263" s="166" t="str">
        <f t="shared" si="67"/>
        <v>00</v>
      </c>
      <c r="E263" s="9" t="str">
        <f t="shared" si="71"/>
        <v>00</v>
      </c>
      <c r="F263" s="9" t="str">
        <f t="shared" si="72"/>
        <v/>
      </c>
      <c r="G263" s="9" t="str">
        <f t="shared" si="73"/>
        <v/>
      </c>
      <c r="H263" s="9" t="str">
        <f t="shared" si="74"/>
        <v/>
      </c>
      <c r="I263" s="10" t="str">
        <f t="shared" si="68"/>
        <v>Đ0</v>
      </c>
      <c r="J263" s="44" t="s">
        <v>1191</v>
      </c>
      <c r="K263" s="10" t="str">
        <f t="shared" si="69"/>
        <v>Cái</v>
      </c>
      <c r="L263" s="163"/>
      <c r="M263" s="45" t="e">
        <f>VLOOKUP(D263,'GIA CONG DOAN'!$A$3:$D$4246,MATCH(I263,'GIA CONG DOAN'!$A$4:$D$4,0),0)</f>
        <v>#N/A</v>
      </c>
      <c r="N263" s="48"/>
      <c r="O263" s="46" t="str">
        <f t="shared" si="75"/>
        <v/>
      </c>
      <c r="P263" s="59"/>
      <c r="Q263" s="47"/>
      <c r="R263" s="14">
        <f t="shared" si="70"/>
        <v>0</v>
      </c>
      <c r="W263" s="17"/>
      <c r="X263" s="17"/>
      <c r="Y263" s="17"/>
      <c r="Z263" s="15" t="str">
        <f t="shared" si="60"/>
        <v/>
      </c>
      <c r="AA263" s="15" t="str">
        <f t="shared" si="65"/>
        <v/>
      </c>
    </row>
    <row r="264" spans="1:27" s="15" customFormat="1" ht="18" customHeight="1">
      <c r="A264" s="50"/>
      <c r="B264" s="51"/>
      <c r="C264" s="55"/>
      <c r="D264" s="166" t="str">
        <f t="shared" si="67"/>
        <v>00</v>
      </c>
      <c r="E264" s="9" t="str">
        <f t="shared" si="71"/>
        <v>00</v>
      </c>
      <c r="F264" s="9" t="str">
        <f t="shared" si="72"/>
        <v/>
      </c>
      <c r="G264" s="9" t="str">
        <f t="shared" si="73"/>
        <v/>
      </c>
      <c r="H264" s="9" t="str">
        <f t="shared" si="74"/>
        <v/>
      </c>
      <c r="I264" s="10" t="str">
        <f t="shared" si="68"/>
        <v>Đ0</v>
      </c>
      <c r="J264" s="44" t="s">
        <v>1191</v>
      </c>
      <c r="K264" s="10" t="str">
        <f t="shared" si="69"/>
        <v>Cái</v>
      </c>
      <c r="L264" s="163"/>
      <c r="M264" s="45" t="e">
        <f>VLOOKUP(D264,'GIA CONG DOAN'!$A$3:$D$4246,MATCH(I264,'GIA CONG DOAN'!$A$4:$D$4,0),0)</f>
        <v>#N/A</v>
      </c>
      <c r="N264" s="48"/>
      <c r="O264" s="46" t="str">
        <f t="shared" si="75"/>
        <v/>
      </c>
      <c r="P264" s="59"/>
      <c r="Q264" s="47"/>
      <c r="R264" s="14">
        <f t="shared" si="70"/>
        <v>0</v>
      </c>
      <c r="W264" s="17"/>
      <c r="X264" s="17"/>
      <c r="Y264" s="17"/>
      <c r="Z264" s="15" t="str">
        <f t="shared" si="60"/>
        <v/>
      </c>
      <c r="AA264" s="15" t="str">
        <f t="shared" si="65"/>
        <v/>
      </c>
    </row>
    <row r="265" spans="1:27" s="15" customFormat="1" ht="18" customHeight="1">
      <c r="A265" s="50"/>
      <c r="B265" s="51"/>
      <c r="C265" s="55"/>
      <c r="D265" s="166" t="str">
        <f t="shared" si="67"/>
        <v>00</v>
      </c>
      <c r="E265" s="9" t="str">
        <f t="shared" si="71"/>
        <v>00</v>
      </c>
      <c r="F265" s="9" t="str">
        <f t="shared" si="72"/>
        <v/>
      </c>
      <c r="G265" s="9" t="str">
        <f t="shared" si="73"/>
        <v/>
      </c>
      <c r="H265" s="9" t="str">
        <f t="shared" si="74"/>
        <v/>
      </c>
      <c r="I265" s="10" t="str">
        <f t="shared" si="68"/>
        <v>Đ0</v>
      </c>
      <c r="J265" s="44" t="s">
        <v>1191</v>
      </c>
      <c r="K265" s="10" t="str">
        <f t="shared" si="69"/>
        <v>Cái</v>
      </c>
      <c r="L265" s="163"/>
      <c r="M265" s="45" t="e">
        <f>VLOOKUP(D265,'GIA CONG DOAN'!$A$3:$D$4246,MATCH(I265,'GIA CONG DOAN'!$A$4:$D$4,0),0)</f>
        <v>#N/A</v>
      </c>
      <c r="N265" s="48"/>
      <c r="O265" s="46" t="str">
        <f t="shared" si="75"/>
        <v/>
      </c>
      <c r="P265" s="59"/>
      <c r="Q265" s="47"/>
      <c r="R265" s="14">
        <f t="shared" si="70"/>
        <v>0</v>
      </c>
      <c r="W265" s="17"/>
      <c r="X265" s="17"/>
      <c r="Y265" s="17"/>
      <c r="Z265" s="15" t="str">
        <f t="shared" si="60"/>
        <v/>
      </c>
      <c r="AA265" s="15" t="str">
        <f t="shared" si="65"/>
        <v/>
      </c>
    </row>
    <row r="266" spans="1:27" s="15" customFormat="1" ht="18" customHeight="1">
      <c r="A266" s="50"/>
      <c r="B266" s="51"/>
      <c r="C266" s="55"/>
      <c r="D266" s="166" t="str">
        <f t="shared" ref="D266:D299" si="76">IF(OR(MID(C266,7,2)="06",MID(C266,7,2)="01",MID(C266,7,2)="20",MID(C266,7,2)="24",MID(C266,7,2)="10",MID(C266,7,2)="56",MID(C266,7,2)="13",MID(C266,7,2)="21",MID(C266,7,2)="03",MID(C266,7,2)="19"),LEFT(C266,11),LEFT(C266,6)&amp;"00"&amp;MID(C266,9,3))</f>
        <v>00</v>
      </c>
      <c r="E266" s="9" t="str">
        <f t="shared" ref="E266:E299" si="77">RIGHT(D266,2)</f>
        <v>00</v>
      </c>
      <c r="F266" s="9" t="str">
        <f t="shared" ref="F266:F299" si="78">MID(C266,13,2)</f>
        <v/>
      </c>
      <c r="G266" s="9" t="str">
        <f t="shared" ref="G266:G299" si="79">MID(C266,7,2)</f>
        <v/>
      </c>
      <c r="H266" s="9" t="str">
        <f t="shared" ref="H266:H299" si="80">IF(OR(G266="18",G266="20",G266="21"),"DTM","")</f>
        <v/>
      </c>
      <c r="I266" s="10" t="str">
        <f t="shared" ref="I266:I299" si="81">(LEFT(J266,1))&amp;IF(OR(F266="A",F266="43",F266="44",F266="77"),"HT",IF(OR(F266="B",F266="30",F266="39",F266="17"),"HC",IF(OR(F266="01",F266="04"),"M1",IF(OR(F266="05"),"M2",IF(OR(F266="06"),"M3",IF(OR(F266="32",F266="14",F266="15"),"HS",0))))))</f>
        <v>Đ0</v>
      </c>
      <c r="J266" s="44" t="s">
        <v>1191</v>
      </c>
      <c r="K266" s="10" t="str">
        <f t="shared" ref="K266:K299" si="82">IF(AND(MID(C266,10,1)="s",MID(C266,11,1)="1"),"Cái",IF(OR(MID(C266,10,1)="s",MID(C266,10,1)="l",MID(C266,10,1)="b",MID(C266,10,1)="x"),"Bộ","Cái"))</f>
        <v>Cái</v>
      </c>
      <c r="L266" s="163"/>
      <c r="M266" s="45" t="e">
        <f>VLOOKUP(D266,'GIA CONG DOAN'!$A$3:$D$4246,MATCH(I266,'GIA CONG DOAN'!$A$4:$D$4,0),0)</f>
        <v>#N/A</v>
      </c>
      <c r="N266" s="48"/>
      <c r="O266" s="46" t="str">
        <f t="shared" si="75"/>
        <v/>
      </c>
      <c r="P266" s="59"/>
      <c r="Q266" s="47"/>
      <c r="R266" s="14">
        <f t="shared" ref="R266:R299" si="83">IF(MID(C266,10,1)="0",L266,IF(MID(C266,10,1)="f",L266,IF(OR(MID(C266,10,1)="S",MID(C266,10,1)="L",MID(C266,10,1)="B",MID(C266,10,1)="X"),MID(C266,11,1)*L266,0)))</f>
        <v>0</v>
      </c>
      <c r="W266" s="17"/>
      <c r="X266" s="17"/>
      <c r="Y266" s="17"/>
      <c r="Z266" s="15" t="str">
        <f t="shared" si="60"/>
        <v/>
      </c>
      <c r="AA266" s="15" t="str">
        <f t="shared" si="65"/>
        <v/>
      </c>
    </row>
    <row r="267" spans="1:27" s="15" customFormat="1" ht="18" customHeight="1">
      <c r="A267" s="50"/>
      <c r="B267" s="51"/>
      <c r="C267" s="55"/>
      <c r="D267" s="166" t="str">
        <f t="shared" si="76"/>
        <v>00</v>
      </c>
      <c r="E267" s="9" t="str">
        <f t="shared" si="77"/>
        <v>00</v>
      </c>
      <c r="F267" s="9" t="str">
        <f t="shared" si="78"/>
        <v/>
      </c>
      <c r="G267" s="9" t="str">
        <f t="shared" si="79"/>
        <v/>
      </c>
      <c r="H267" s="9" t="str">
        <f t="shared" si="80"/>
        <v/>
      </c>
      <c r="I267" s="10" t="str">
        <f t="shared" si="81"/>
        <v>Đ0</v>
      </c>
      <c r="J267" s="44" t="s">
        <v>1191</v>
      </c>
      <c r="K267" s="10" t="str">
        <f t="shared" si="82"/>
        <v>Cái</v>
      </c>
      <c r="L267" s="163"/>
      <c r="M267" s="45" t="e">
        <f>VLOOKUP(D267,'GIA CONG DOAN'!$A$3:$D$4246,MATCH(I267,'GIA CONG DOAN'!$A$4:$D$4,0),0)</f>
        <v>#N/A</v>
      </c>
      <c r="N267" s="48"/>
      <c r="O267" s="46" t="str">
        <f t="shared" si="75"/>
        <v/>
      </c>
      <c r="P267" s="59"/>
      <c r="Q267" s="47"/>
      <c r="R267" s="14">
        <f t="shared" si="83"/>
        <v>0</v>
      </c>
      <c r="W267" s="17"/>
      <c r="X267" s="17"/>
      <c r="Y267" s="17"/>
      <c r="Z267" s="15" t="str">
        <f t="shared" si="60"/>
        <v/>
      </c>
      <c r="AA267" s="15" t="str">
        <f t="shared" si="65"/>
        <v/>
      </c>
    </row>
    <row r="268" spans="1:27" s="15" customFormat="1" ht="18" customHeight="1">
      <c r="A268" s="50"/>
      <c r="B268" s="51"/>
      <c r="C268" s="55"/>
      <c r="D268" s="166" t="str">
        <f t="shared" si="76"/>
        <v>00</v>
      </c>
      <c r="E268" s="9" t="str">
        <f t="shared" si="77"/>
        <v>00</v>
      </c>
      <c r="F268" s="9" t="str">
        <f t="shared" si="78"/>
        <v/>
      </c>
      <c r="G268" s="9" t="str">
        <f t="shared" si="79"/>
        <v/>
      </c>
      <c r="H268" s="9" t="str">
        <f t="shared" si="80"/>
        <v/>
      </c>
      <c r="I268" s="10" t="str">
        <f t="shared" si="81"/>
        <v>Đ0</v>
      </c>
      <c r="J268" s="44" t="s">
        <v>1191</v>
      </c>
      <c r="K268" s="10" t="str">
        <f t="shared" si="82"/>
        <v>Cái</v>
      </c>
      <c r="L268" s="163"/>
      <c r="M268" s="45" t="e">
        <f>VLOOKUP(D268,'GIA CONG DOAN'!$A$3:$D$4246,MATCH(I268,'GIA CONG DOAN'!$A$4:$D$4,0),0)</f>
        <v>#N/A</v>
      </c>
      <c r="N268" s="48"/>
      <c r="O268" s="46" t="str">
        <f t="shared" si="75"/>
        <v/>
      </c>
      <c r="P268" s="59"/>
      <c r="Q268" s="47"/>
      <c r="R268" s="14">
        <f t="shared" si="83"/>
        <v>0</v>
      </c>
      <c r="W268" s="17"/>
      <c r="X268" s="17"/>
      <c r="Y268" s="17"/>
      <c r="Z268" s="15" t="str">
        <f t="shared" si="60"/>
        <v/>
      </c>
      <c r="AA268" s="15" t="str">
        <f t="shared" si="65"/>
        <v/>
      </c>
    </row>
    <row r="269" spans="1:27" s="15" customFormat="1" ht="18" customHeight="1">
      <c r="A269" s="50"/>
      <c r="B269" s="51"/>
      <c r="C269" s="55"/>
      <c r="D269" s="166" t="str">
        <f t="shared" si="76"/>
        <v>00</v>
      </c>
      <c r="E269" s="9" t="str">
        <f t="shared" si="77"/>
        <v>00</v>
      </c>
      <c r="F269" s="9" t="str">
        <f t="shared" si="78"/>
        <v/>
      </c>
      <c r="G269" s="9" t="str">
        <f t="shared" si="79"/>
        <v/>
      </c>
      <c r="H269" s="9" t="str">
        <f t="shared" si="80"/>
        <v/>
      </c>
      <c r="I269" s="10" t="str">
        <f t="shared" si="81"/>
        <v>Đ0</v>
      </c>
      <c r="J269" s="44" t="s">
        <v>1191</v>
      </c>
      <c r="K269" s="10" t="str">
        <f t="shared" si="82"/>
        <v>Cái</v>
      </c>
      <c r="L269" s="163"/>
      <c r="M269" s="45" t="e">
        <f>VLOOKUP(D269,'GIA CONG DOAN'!$A$3:$D$4246,MATCH(I269,'GIA CONG DOAN'!$A$4:$D$4,0),0)</f>
        <v>#N/A</v>
      </c>
      <c r="N269" s="48"/>
      <c r="O269" s="46" t="str">
        <f t="shared" si="75"/>
        <v/>
      </c>
      <c r="P269" s="59"/>
      <c r="Q269" s="47"/>
      <c r="R269" s="14">
        <f t="shared" si="83"/>
        <v>0</v>
      </c>
      <c r="W269" s="17"/>
      <c r="X269" s="17"/>
      <c r="Y269" s="17"/>
      <c r="Z269" s="15" t="str">
        <f t="shared" si="60"/>
        <v/>
      </c>
      <c r="AA269" s="15" t="str">
        <f t="shared" si="65"/>
        <v/>
      </c>
    </row>
    <row r="270" spans="1:27" s="15" customFormat="1" ht="18" customHeight="1">
      <c r="A270" s="50"/>
      <c r="B270" s="51"/>
      <c r="C270" s="55"/>
      <c r="D270" s="166" t="str">
        <f t="shared" si="76"/>
        <v>00</v>
      </c>
      <c r="E270" s="9" t="str">
        <f t="shared" si="77"/>
        <v>00</v>
      </c>
      <c r="F270" s="9" t="str">
        <f t="shared" si="78"/>
        <v/>
      </c>
      <c r="G270" s="9" t="str">
        <f t="shared" si="79"/>
        <v/>
      </c>
      <c r="H270" s="9" t="str">
        <f t="shared" si="80"/>
        <v/>
      </c>
      <c r="I270" s="10" t="str">
        <f t="shared" si="81"/>
        <v>Đ0</v>
      </c>
      <c r="J270" s="44" t="s">
        <v>1191</v>
      </c>
      <c r="K270" s="10" t="str">
        <f t="shared" si="82"/>
        <v>Cái</v>
      </c>
      <c r="L270" s="163"/>
      <c r="M270" s="45" t="e">
        <f>VLOOKUP(D270,'GIA CONG DOAN'!$A$3:$D$4246,MATCH(I270,'GIA CONG DOAN'!$A$4:$D$4,0),0)</f>
        <v>#N/A</v>
      </c>
      <c r="N270" s="48"/>
      <c r="O270" s="46" t="str">
        <f t="shared" si="75"/>
        <v/>
      </c>
      <c r="P270" s="59"/>
      <c r="Q270" s="47"/>
      <c r="R270" s="14">
        <f t="shared" si="83"/>
        <v>0</v>
      </c>
      <c r="W270" s="17"/>
      <c r="X270" s="17"/>
      <c r="Y270" s="17"/>
      <c r="Z270" s="15" t="str">
        <f t="shared" si="60"/>
        <v/>
      </c>
      <c r="AA270" s="15" t="str">
        <f t="shared" si="65"/>
        <v/>
      </c>
    </row>
    <row r="271" spans="1:27" s="15" customFormat="1" ht="18" customHeight="1">
      <c r="A271" s="50"/>
      <c r="B271" s="51"/>
      <c r="C271" s="55"/>
      <c r="D271" s="166" t="str">
        <f t="shared" si="76"/>
        <v>00</v>
      </c>
      <c r="E271" s="9" t="str">
        <f t="shared" si="77"/>
        <v>00</v>
      </c>
      <c r="F271" s="9" t="str">
        <f t="shared" si="78"/>
        <v/>
      </c>
      <c r="G271" s="9" t="str">
        <f t="shared" si="79"/>
        <v/>
      </c>
      <c r="H271" s="9" t="str">
        <f t="shared" si="80"/>
        <v/>
      </c>
      <c r="I271" s="10" t="str">
        <f t="shared" si="81"/>
        <v>Đ0</v>
      </c>
      <c r="J271" s="44" t="s">
        <v>1191</v>
      </c>
      <c r="K271" s="10" t="str">
        <f t="shared" si="82"/>
        <v>Cái</v>
      </c>
      <c r="L271" s="163"/>
      <c r="M271" s="45" t="e">
        <f>VLOOKUP(D271,'GIA CONG DOAN'!$A$3:$D$4246,MATCH(I271,'GIA CONG DOAN'!$A$4:$D$4,0),0)</f>
        <v>#N/A</v>
      </c>
      <c r="N271" s="48"/>
      <c r="O271" s="46" t="str">
        <f t="shared" si="75"/>
        <v/>
      </c>
      <c r="P271" s="59"/>
      <c r="Q271" s="47"/>
      <c r="R271" s="14">
        <f t="shared" si="83"/>
        <v>0</v>
      </c>
      <c r="W271" s="17"/>
      <c r="X271" s="17"/>
      <c r="Y271" s="17"/>
      <c r="Z271" s="15" t="str">
        <f t="shared" si="60"/>
        <v/>
      </c>
      <c r="AA271" s="15" t="str">
        <f t="shared" si="65"/>
        <v/>
      </c>
    </row>
    <row r="272" spans="1:27" s="15" customFormat="1" ht="18" customHeight="1">
      <c r="A272" s="50"/>
      <c r="B272" s="51"/>
      <c r="C272" s="55"/>
      <c r="D272" s="166" t="str">
        <f t="shared" si="76"/>
        <v>00</v>
      </c>
      <c r="E272" s="9" t="str">
        <f t="shared" si="77"/>
        <v>00</v>
      </c>
      <c r="F272" s="9" t="str">
        <f t="shared" si="78"/>
        <v/>
      </c>
      <c r="G272" s="9" t="str">
        <f t="shared" si="79"/>
        <v/>
      </c>
      <c r="H272" s="9" t="str">
        <f t="shared" si="80"/>
        <v/>
      </c>
      <c r="I272" s="10" t="str">
        <f t="shared" si="81"/>
        <v>Đ0</v>
      </c>
      <c r="J272" s="44" t="s">
        <v>1191</v>
      </c>
      <c r="K272" s="10" t="str">
        <f t="shared" si="82"/>
        <v>Cái</v>
      </c>
      <c r="L272" s="163"/>
      <c r="M272" s="45" t="e">
        <f>VLOOKUP(D272,'GIA CONG DOAN'!$A$3:$D$4246,MATCH(I272,'GIA CONG DOAN'!$A$4:$D$4,0),0)</f>
        <v>#N/A</v>
      </c>
      <c r="N272" s="48"/>
      <c r="O272" s="46" t="str">
        <f t="shared" si="75"/>
        <v/>
      </c>
      <c r="P272" s="59"/>
      <c r="Q272" s="47"/>
      <c r="R272" s="14">
        <f t="shared" si="83"/>
        <v>0</v>
      </c>
      <c r="W272" s="17"/>
      <c r="X272" s="17"/>
      <c r="Y272" s="17"/>
      <c r="Z272" s="15" t="str">
        <f t="shared" si="60"/>
        <v/>
      </c>
      <c r="AA272" s="15" t="str">
        <f t="shared" si="65"/>
        <v/>
      </c>
    </row>
    <row r="273" spans="1:27" s="15" customFormat="1" ht="18" customHeight="1">
      <c r="A273" s="50"/>
      <c r="B273" s="51"/>
      <c r="C273" s="55"/>
      <c r="D273" s="166" t="str">
        <f t="shared" si="76"/>
        <v>00</v>
      </c>
      <c r="E273" s="9" t="str">
        <f t="shared" si="77"/>
        <v>00</v>
      </c>
      <c r="F273" s="9" t="str">
        <f t="shared" si="78"/>
        <v/>
      </c>
      <c r="G273" s="9" t="str">
        <f t="shared" si="79"/>
        <v/>
      </c>
      <c r="H273" s="9" t="str">
        <f t="shared" si="80"/>
        <v/>
      </c>
      <c r="I273" s="10" t="str">
        <f t="shared" si="81"/>
        <v>Đ0</v>
      </c>
      <c r="J273" s="44" t="s">
        <v>1191</v>
      </c>
      <c r="K273" s="10" t="str">
        <f t="shared" si="82"/>
        <v>Cái</v>
      </c>
      <c r="L273" s="163"/>
      <c r="M273" s="45" t="e">
        <f>VLOOKUP(D273,'GIA CONG DOAN'!$A$3:$D$4246,MATCH(I273,'GIA CONG DOAN'!$A$4:$D$4,0),0)</f>
        <v>#N/A</v>
      </c>
      <c r="N273" s="48"/>
      <c r="O273" s="46" t="str">
        <f t="shared" si="75"/>
        <v/>
      </c>
      <c r="P273" s="59"/>
      <c r="Q273" s="47"/>
      <c r="R273" s="14">
        <f t="shared" si="83"/>
        <v>0</v>
      </c>
      <c r="W273" s="17"/>
      <c r="X273" s="17"/>
      <c r="Y273" s="17"/>
      <c r="Z273" s="15" t="str">
        <f t="shared" si="60"/>
        <v/>
      </c>
      <c r="AA273" s="15" t="str">
        <f t="shared" si="65"/>
        <v/>
      </c>
    </row>
    <row r="274" spans="1:27" s="15" customFormat="1" ht="18" customHeight="1">
      <c r="A274" s="50"/>
      <c r="B274" s="51"/>
      <c r="C274" s="55"/>
      <c r="D274" s="166" t="str">
        <f t="shared" si="76"/>
        <v>00</v>
      </c>
      <c r="E274" s="9" t="str">
        <f t="shared" si="77"/>
        <v>00</v>
      </c>
      <c r="F274" s="9" t="str">
        <f t="shared" si="78"/>
        <v/>
      </c>
      <c r="G274" s="9" t="str">
        <f t="shared" si="79"/>
        <v/>
      </c>
      <c r="H274" s="9" t="str">
        <f t="shared" si="80"/>
        <v/>
      </c>
      <c r="I274" s="10" t="str">
        <f t="shared" si="81"/>
        <v>Đ0</v>
      </c>
      <c r="J274" s="44" t="s">
        <v>1191</v>
      </c>
      <c r="K274" s="10" t="str">
        <f t="shared" si="82"/>
        <v>Cái</v>
      </c>
      <c r="L274" s="163"/>
      <c r="M274" s="45" t="e">
        <f>VLOOKUP(D274,'GIA CONG DOAN'!$A$3:$D$4246,MATCH(I274,'GIA CONG DOAN'!$A$4:$D$4,0),0)</f>
        <v>#N/A</v>
      </c>
      <c r="N274" s="48"/>
      <c r="O274" s="46" t="str">
        <f t="shared" si="75"/>
        <v/>
      </c>
      <c r="P274" s="59"/>
      <c r="Q274" s="47"/>
      <c r="R274" s="14">
        <f t="shared" si="83"/>
        <v>0</v>
      </c>
      <c r="W274" s="17"/>
      <c r="X274" s="17"/>
      <c r="Y274" s="17"/>
      <c r="Z274" s="15" t="str">
        <f t="shared" si="60"/>
        <v/>
      </c>
      <c r="AA274" s="15" t="str">
        <f t="shared" si="65"/>
        <v/>
      </c>
    </row>
    <row r="275" spans="1:27" s="15" customFormat="1" ht="18" customHeight="1">
      <c r="A275" s="50"/>
      <c r="B275" s="51"/>
      <c r="C275" s="55"/>
      <c r="D275" s="166" t="str">
        <f t="shared" si="76"/>
        <v>00</v>
      </c>
      <c r="E275" s="9" t="str">
        <f t="shared" si="77"/>
        <v>00</v>
      </c>
      <c r="F275" s="9" t="str">
        <f t="shared" si="78"/>
        <v/>
      </c>
      <c r="G275" s="9" t="str">
        <f t="shared" si="79"/>
        <v/>
      </c>
      <c r="H275" s="9" t="str">
        <f t="shared" si="80"/>
        <v/>
      </c>
      <c r="I275" s="10" t="str">
        <f t="shared" si="81"/>
        <v>Đ0</v>
      </c>
      <c r="J275" s="44" t="s">
        <v>1191</v>
      </c>
      <c r="K275" s="10" t="str">
        <f t="shared" si="82"/>
        <v>Cái</v>
      </c>
      <c r="L275" s="163"/>
      <c r="M275" s="45" t="e">
        <f>VLOOKUP(D275,'GIA CONG DOAN'!$A$3:$D$4246,MATCH(I275,'GIA CONG DOAN'!$A$4:$D$4,0),0)</f>
        <v>#N/A</v>
      </c>
      <c r="N275" s="48"/>
      <c r="O275" s="46" t="str">
        <f t="shared" si="75"/>
        <v/>
      </c>
      <c r="P275" s="59"/>
      <c r="Q275" s="47"/>
      <c r="R275" s="14">
        <f t="shared" si="83"/>
        <v>0</v>
      </c>
      <c r="W275" s="17"/>
      <c r="X275" s="17"/>
      <c r="Y275" s="17"/>
      <c r="Z275" s="15" t="str">
        <f t="shared" si="60"/>
        <v/>
      </c>
      <c r="AA275" s="15" t="str">
        <f t="shared" si="65"/>
        <v/>
      </c>
    </row>
    <row r="276" spans="1:27" s="15" customFormat="1" ht="18" customHeight="1">
      <c r="A276" s="50"/>
      <c r="B276" s="51"/>
      <c r="C276" s="55"/>
      <c r="D276" s="166" t="str">
        <f t="shared" si="76"/>
        <v>00</v>
      </c>
      <c r="E276" s="9" t="str">
        <f t="shared" si="77"/>
        <v>00</v>
      </c>
      <c r="F276" s="9" t="str">
        <f t="shared" si="78"/>
        <v/>
      </c>
      <c r="G276" s="9" t="str">
        <f t="shared" si="79"/>
        <v/>
      </c>
      <c r="H276" s="9" t="str">
        <f t="shared" si="80"/>
        <v/>
      </c>
      <c r="I276" s="10" t="str">
        <f t="shared" si="81"/>
        <v>Đ0</v>
      </c>
      <c r="J276" s="44" t="s">
        <v>1191</v>
      </c>
      <c r="K276" s="10" t="str">
        <f t="shared" si="82"/>
        <v>Cái</v>
      </c>
      <c r="L276" s="163"/>
      <c r="M276" s="45" t="e">
        <f>VLOOKUP(D276,'GIA CONG DOAN'!$A$3:$D$4246,MATCH(I276,'GIA CONG DOAN'!$A$4:$D$4,0),0)</f>
        <v>#N/A</v>
      </c>
      <c r="N276" s="48"/>
      <c r="O276" s="46" t="str">
        <f t="shared" si="75"/>
        <v/>
      </c>
      <c r="P276" s="59"/>
      <c r="Q276" s="47"/>
      <c r="R276" s="14">
        <f t="shared" si="83"/>
        <v>0</v>
      </c>
      <c r="W276" s="17"/>
      <c r="X276" s="17"/>
      <c r="Y276" s="17"/>
      <c r="Z276" s="15" t="str">
        <f t="shared" si="60"/>
        <v/>
      </c>
      <c r="AA276" s="15" t="str">
        <f t="shared" si="65"/>
        <v/>
      </c>
    </row>
    <row r="277" spans="1:27" s="15" customFormat="1" ht="18" customHeight="1">
      <c r="A277" s="50"/>
      <c r="B277" s="51"/>
      <c r="C277" s="55"/>
      <c r="D277" s="166" t="str">
        <f t="shared" si="76"/>
        <v>00</v>
      </c>
      <c r="E277" s="9" t="str">
        <f t="shared" si="77"/>
        <v>00</v>
      </c>
      <c r="F277" s="9" t="str">
        <f t="shared" si="78"/>
        <v/>
      </c>
      <c r="G277" s="9" t="str">
        <f t="shared" si="79"/>
        <v/>
      </c>
      <c r="H277" s="9" t="str">
        <f t="shared" si="80"/>
        <v/>
      </c>
      <c r="I277" s="10" t="str">
        <f t="shared" si="81"/>
        <v>Đ0</v>
      </c>
      <c r="J277" s="44" t="s">
        <v>1191</v>
      </c>
      <c r="K277" s="10" t="str">
        <f t="shared" si="82"/>
        <v>Cái</v>
      </c>
      <c r="L277" s="163"/>
      <c r="M277" s="45" t="e">
        <f>VLOOKUP(D277,'GIA CONG DOAN'!$A$3:$D$4246,MATCH(I277,'GIA CONG DOAN'!$A$4:$D$4,0),0)</f>
        <v>#N/A</v>
      </c>
      <c r="N277" s="48"/>
      <c r="O277" s="46" t="str">
        <f t="shared" si="75"/>
        <v/>
      </c>
      <c r="P277" s="59"/>
      <c r="Q277" s="47"/>
      <c r="R277" s="14">
        <f t="shared" si="83"/>
        <v>0</v>
      </c>
      <c r="W277" s="17"/>
      <c r="X277" s="17"/>
      <c r="Y277" s="17"/>
      <c r="Z277" s="15" t="str">
        <f t="shared" si="60"/>
        <v/>
      </c>
      <c r="AA277" s="15" t="str">
        <f t="shared" si="65"/>
        <v/>
      </c>
    </row>
    <row r="278" spans="1:27" s="15" customFormat="1" ht="18" customHeight="1">
      <c r="A278" s="50"/>
      <c r="B278" s="51"/>
      <c r="C278" s="55"/>
      <c r="D278" s="166" t="str">
        <f t="shared" si="76"/>
        <v>00</v>
      </c>
      <c r="E278" s="9" t="str">
        <f t="shared" si="77"/>
        <v>00</v>
      </c>
      <c r="F278" s="9" t="str">
        <f t="shared" si="78"/>
        <v/>
      </c>
      <c r="G278" s="9" t="str">
        <f t="shared" si="79"/>
        <v/>
      </c>
      <c r="H278" s="9" t="str">
        <f t="shared" si="80"/>
        <v/>
      </c>
      <c r="I278" s="10" t="str">
        <f t="shared" si="81"/>
        <v>Đ0</v>
      </c>
      <c r="J278" s="44" t="s">
        <v>1191</v>
      </c>
      <c r="K278" s="10" t="str">
        <f t="shared" si="82"/>
        <v>Cái</v>
      </c>
      <c r="L278" s="163"/>
      <c r="M278" s="45" t="e">
        <f>VLOOKUP(D278,'GIA CONG DOAN'!$A$3:$D$4246,MATCH(I278,'GIA CONG DOAN'!$A$4:$D$4,0),0)</f>
        <v>#N/A</v>
      </c>
      <c r="N278" s="48"/>
      <c r="O278" s="46" t="str">
        <f t="shared" si="75"/>
        <v/>
      </c>
      <c r="P278" s="59"/>
      <c r="Q278" s="47"/>
      <c r="R278" s="14">
        <f t="shared" si="83"/>
        <v>0</v>
      </c>
      <c r="W278" s="17"/>
      <c r="X278" s="17"/>
      <c r="Y278" s="17"/>
      <c r="Z278" s="15" t="str">
        <f t="shared" si="60"/>
        <v/>
      </c>
      <c r="AA278" s="15" t="str">
        <f t="shared" si="65"/>
        <v/>
      </c>
    </row>
    <row r="279" spans="1:27" s="15" customFormat="1" ht="18" customHeight="1">
      <c r="A279" s="50"/>
      <c r="B279" s="51"/>
      <c r="C279" s="55"/>
      <c r="D279" s="166" t="str">
        <f t="shared" si="76"/>
        <v>00</v>
      </c>
      <c r="E279" s="9" t="str">
        <f t="shared" si="77"/>
        <v>00</v>
      </c>
      <c r="F279" s="9" t="str">
        <f t="shared" si="78"/>
        <v/>
      </c>
      <c r="G279" s="9" t="str">
        <f t="shared" si="79"/>
        <v/>
      </c>
      <c r="H279" s="9" t="str">
        <f t="shared" si="80"/>
        <v/>
      </c>
      <c r="I279" s="10" t="str">
        <f t="shared" si="81"/>
        <v>Đ0</v>
      </c>
      <c r="J279" s="44" t="s">
        <v>1191</v>
      </c>
      <c r="K279" s="10" t="str">
        <f t="shared" si="82"/>
        <v>Cái</v>
      </c>
      <c r="L279" s="163"/>
      <c r="M279" s="45" t="e">
        <f>VLOOKUP(D279,'GIA CONG DOAN'!$A$3:$D$4246,MATCH(I279,'GIA CONG DOAN'!$A$4:$D$4,0),0)</f>
        <v>#N/A</v>
      </c>
      <c r="N279" s="48"/>
      <c r="O279" s="46" t="str">
        <f t="shared" si="75"/>
        <v/>
      </c>
      <c r="P279" s="59"/>
      <c r="Q279" s="47"/>
      <c r="R279" s="14">
        <f t="shared" si="83"/>
        <v>0</v>
      </c>
      <c r="W279" s="17"/>
      <c r="X279" s="17"/>
      <c r="Y279" s="17"/>
      <c r="Z279" s="15" t="str">
        <f t="shared" si="60"/>
        <v/>
      </c>
      <c r="AA279" s="15" t="str">
        <f t="shared" si="65"/>
        <v/>
      </c>
    </row>
    <row r="280" spans="1:27" s="15" customFormat="1" ht="18" customHeight="1">
      <c r="A280" s="50"/>
      <c r="B280" s="51"/>
      <c r="C280" s="55"/>
      <c r="D280" s="166" t="str">
        <f t="shared" si="76"/>
        <v>00</v>
      </c>
      <c r="E280" s="9" t="str">
        <f t="shared" si="77"/>
        <v>00</v>
      </c>
      <c r="F280" s="9" t="str">
        <f t="shared" si="78"/>
        <v/>
      </c>
      <c r="G280" s="9" t="str">
        <f t="shared" si="79"/>
        <v/>
      </c>
      <c r="H280" s="9" t="str">
        <f t="shared" si="80"/>
        <v/>
      </c>
      <c r="I280" s="10" t="str">
        <f t="shared" si="81"/>
        <v>Đ0</v>
      </c>
      <c r="J280" s="44" t="s">
        <v>1191</v>
      </c>
      <c r="K280" s="10" t="str">
        <f t="shared" si="82"/>
        <v>Cái</v>
      </c>
      <c r="L280" s="163"/>
      <c r="M280" s="45" t="e">
        <f>VLOOKUP(D280,'GIA CONG DOAN'!$A$3:$D$4246,MATCH(I280,'GIA CONG DOAN'!$A$4:$D$4,0),0)</f>
        <v>#N/A</v>
      </c>
      <c r="N280" s="48"/>
      <c r="O280" s="46" t="str">
        <f t="shared" si="75"/>
        <v/>
      </c>
      <c r="P280" s="59"/>
      <c r="Q280" s="47"/>
      <c r="R280" s="14">
        <f t="shared" si="83"/>
        <v>0</v>
      </c>
      <c r="W280" s="17"/>
      <c r="X280" s="17"/>
      <c r="Y280" s="17"/>
      <c r="Z280" s="15" t="str">
        <f t="shared" si="60"/>
        <v/>
      </c>
      <c r="AA280" s="15" t="str">
        <f t="shared" si="65"/>
        <v/>
      </c>
    </row>
    <row r="281" spans="1:27" s="15" customFormat="1" ht="18" customHeight="1">
      <c r="A281" s="50"/>
      <c r="B281" s="51"/>
      <c r="C281" s="55"/>
      <c r="D281" s="166" t="str">
        <f t="shared" si="76"/>
        <v>00</v>
      </c>
      <c r="E281" s="9" t="str">
        <f t="shared" si="77"/>
        <v>00</v>
      </c>
      <c r="F281" s="9" t="str">
        <f t="shared" si="78"/>
        <v/>
      </c>
      <c r="G281" s="9" t="str">
        <f t="shared" si="79"/>
        <v/>
      </c>
      <c r="H281" s="9" t="str">
        <f t="shared" si="80"/>
        <v/>
      </c>
      <c r="I281" s="10" t="str">
        <f t="shared" si="81"/>
        <v>Đ0</v>
      </c>
      <c r="J281" s="44" t="s">
        <v>1191</v>
      </c>
      <c r="K281" s="10" t="str">
        <f t="shared" si="82"/>
        <v>Cái</v>
      </c>
      <c r="L281" s="163"/>
      <c r="M281" s="45" t="e">
        <f>VLOOKUP(D281,'GIA CONG DOAN'!$A$3:$D$4246,MATCH(I281,'GIA CONG DOAN'!$A$4:$D$4,0),0)</f>
        <v>#N/A</v>
      </c>
      <c r="N281" s="48"/>
      <c r="O281" s="46" t="str">
        <f t="shared" si="75"/>
        <v/>
      </c>
      <c r="P281" s="59"/>
      <c r="Q281" s="47"/>
      <c r="R281" s="14">
        <f t="shared" si="83"/>
        <v>0</v>
      </c>
      <c r="W281" s="17"/>
      <c r="X281" s="17"/>
      <c r="Y281" s="17"/>
      <c r="Z281" s="15" t="str">
        <f t="shared" si="60"/>
        <v/>
      </c>
      <c r="AA281" s="15" t="str">
        <f t="shared" si="65"/>
        <v/>
      </c>
    </row>
    <row r="282" spans="1:27" s="15" customFormat="1" ht="18" customHeight="1">
      <c r="A282" s="50"/>
      <c r="B282" s="51"/>
      <c r="C282" s="55"/>
      <c r="D282" s="166" t="str">
        <f t="shared" si="76"/>
        <v>00</v>
      </c>
      <c r="E282" s="9" t="str">
        <f t="shared" si="77"/>
        <v>00</v>
      </c>
      <c r="F282" s="9" t="str">
        <f t="shared" si="78"/>
        <v/>
      </c>
      <c r="G282" s="9" t="str">
        <f t="shared" si="79"/>
        <v/>
      </c>
      <c r="H282" s="9" t="str">
        <f t="shared" si="80"/>
        <v/>
      </c>
      <c r="I282" s="10" t="str">
        <f t="shared" si="81"/>
        <v>Đ0</v>
      </c>
      <c r="J282" s="44" t="s">
        <v>1191</v>
      </c>
      <c r="K282" s="10" t="str">
        <f t="shared" si="82"/>
        <v>Cái</v>
      </c>
      <c r="L282" s="163"/>
      <c r="M282" s="45" t="e">
        <f>VLOOKUP(D282,'GIA CONG DOAN'!$A$3:$D$4246,MATCH(I282,'GIA CONG DOAN'!$A$4:$D$4,0),0)</f>
        <v>#N/A</v>
      </c>
      <c r="N282" s="48"/>
      <c r="O282" s="46" t="str">
        <f t="shared" si="75"/>
        <v/>
      </c>
      <c r="P282" s="59"/>
      <c r="Q282" s="47"/>
      <c r="R282" s="14">
        <f t="shared" si="83"/>
        <v>0</v>
      </c>
      <c r="W282" s="17"/>
      <c r="X282" s="17"/>
      <c r="Y282" s="17"/>
      <c r="Z282" s="15" t="str">
        <f t="shared" si="60"/>
        <v/>
      </c>
      <c r="AA282" s="15" t="str">
        <f t="shared" si="65"/>
        <v/>
      </c>
    </row>
    <row r="283" spans="1:27" s="15" customFormat="1" ht="18" customHeight="1">
      <c r="A283" s="50"/>
      <c r="B283" s="51"/>
      <c r="C283" s="55"/>
      <c r="D283" s="166" t="str">
        <f t="shared" si="76"/>
        <v>00</v>
      </c>
      <c r="E283" s="9" t="str">
        <f t="shared" si="77"/>
        <v>00</v>
      </c>
      <c r="F283" s="9" t="str">
        <f t="shared" si="78"/>
        <v/>
      </c>
      <c r="G283" s="9" t="str">
        <f t="shared" si="79"/>
        <v/>
      </c>
      <c r="H283" s="9" t="str">
        <f t="shared" si="80"/>
        <v/>
      </c>
      <c r="I283" s="10" t="str">
        <f t="shared" si="81"/>
        <v>Đ0</v>
      </c>
      <c r="J283" s="44" t="s">
        <v>1191</v>
      </c>
      <c r="K283" s="10" t="str">
        <f t="shared" si="82"/>
        <v>Cái</v>
      </c>
      <c r="L283" s="163"/>
      <c r="M283" s="45" t="e">
        <f>VLOOKUP(D283,'GIA CONG DOAN'!$A$3:$D$4246,MATCH(I283,'GIA CONG DOAN'!$A$4:$D$4,0),0)</f>
        <v>#N/A</v>
      </c>
      <c r="N283" s="48"/>
      <c r="O283" s="46" t="str">
        <f t="shared" si="75"/>
        <v/>
      </c>
      <c r="P283" s="59"/>
      <c r="Q283" s="47"/>
      <c r="R283" s="14">
        <f t="shared" si="83"/>
        <v>0</v>
      </c>
      <c r="W283" s="17"/>
      <c r="X283" s="17"/>
      <c r="Y283" s="17"/>
      <c r="Z283" s="15" t="str">
        <f t="shared" si="60"/>
        <v/>
      </c>
      <c r="AA283" s="15" t="str">
        <f t="shared" si="65"/>
        <v/>
      </c>
    </row>
    <row r="284" spans="1:27" s="15" customFormat="1" ht="18" customHeight="1">
      <c r="A284" s="50"/>
      <c r="B284" s="51"/>
      <c r="C284" s="55"/>
      <c r="D284" s="166" t="str">
        <f t="shared" si="76"/>
        <v>00</v>
      </c>
      <c r="E284" s="9" t="str">
        <f t="shared" si="77"/>
        <v>00</v>
      </c>
      <c r="F284" s="9" t="str">
        <f t="shared" si="78"/>
        <v/>
      </c>
      <c r="G284" s="9" t="str">
        <f t="shared" si="79"/>
        <v/>
      </c>
      <c r="H284" s="9" t="str">
        <f t="shared" si="80"/>
        <v/>
      </c>
      <c r="I284" s="10" t="str">
        <f t="shared" si="81"/>
        <v>Đ0</v>
      </c>
      <c r="J284" s="44" t="s">
        <v>1191</v>
      </c>
      <c r="K284" s="10" t="str">
        <f t="shared" si="82"/>
        <v>Cái</v>
      </c>
      <c r="L284" s="163"/>
      <c r="M284" s="45" t="e">
        <f>VLOOKUP(D284,'GIA CONG DOAN'!$A$3:$D$4246,MATCH(I284,'GIA CONG DOAN'!$A$4:$D$4,0),0)</f>
        <v>#N/A</v>
      </c>
      <c r="N284" s="48"/>
      <c r="O284" s="46" t="str">
        <f t="shared" si="75"/>
        <v/>
      </c>
      <c r="P284" s="59"/>
      <c r="Q284" s="47"/>
      <c r="R284" s="14">
        <f t="shared" si="83"/>
        <v>0</v>
      </c>
      <c r="W284" s="17"/>
      <c r="X284" s="17"/>
      <c r="Y284" s="17"/>
      <c r="Z284" s="15" t="str">
        <f t="shared" si="60"/>
        <v/>
      </c>
      <c r="AA284" s="15" t="str">
        <f t="shared" si="65"/>
        <v/>
      </c>
    </row>
    <row r="285" spans="1:27" s="15" customFormat="1" ht="18" customHeight="1">
      <c r="A285" s="50"/>
      <c r="B285" s="51"/>
      <c r="C285" s="55"/>
      <c r="D285" s="166" t="str">
        <f t="shared" si="76"/>
        <v>00</v>
      </c>
      <c r="E285" s="9" t="str">
        <f t="shared" si="77"/>
        <v>00</v>
      </c>
      <c r="F285" s="9" t="str">
        <f t="shared" si="78"/>
        <v/>
      </c>
      <c r="G285" s="9" t="str">
        <f t="shared" si="79"/>
        <v/>
      </c>
      <c r="H285" s="9" t="str">
        <f t="shared" si="80"/>
        <v/>
      </c>
      <c r="I285" s="10" t="str">
        <f t="shared" si="81"/>
        <v>Đ0</v>
      </c>
      <c r="J285" s="44" t="s">
        <v>1191</v>
      </c>
      <c r="K285" s="10" t="str">
        <f t="shared" si="82"/>
        <v>Cái</v>
      </c>
      <c r="L285" s="163"/>
      <c r="M285" s="45" t="e">
        <f>VLOOKUP(D285,'GIA CONG DOAN'!$A$3:$D$4246,MATCH(I285,'GIA CONG DOAN'!$A$4:$D$4,0),0)</f>
        <v>#N/A</v>
      </c>
      <c r="N285" s="48"/>
      <c r="O285" s="46" t="str">
        <f t="shared" si="75"/>
        <v/>
      </c>
      <c r="P285" s="59"/>
      <c r="Q285" s="47"/>
      <c r="R285" s="14">
        <f t="shared" si="83"/>
        <v>0</v>
      </c>
      <c r="W285" s="17"/>
      <c r="X285" s="17"/>
      <c r="Y285" s="17"/>
      <c r="Z285" s="15" t="str">
        <f t="shared" si="60"/>
        <v/>
      </c>
      <c r="AA285" s="15" t="str">
        <f t="shared" si="65"/>
        <v/>
      </c>
    </row>
    <row r="286" spans="1:27" s="15" customFormat="1" ht="18" customHeight="1">
      <c r="A286" s="50"/>
      <c r="B286" s="51"/>
      <c r="C286" s="55"/>
      <c r="D286" s="166" t="str">
        <f t="shared" si="76"/>
        <v>00</v>
      </c>
      <c r="E286" s="9" t="str">
        <f t="shared" si="77"/>
        <v>00</v>
      </c>
      <c r="F286" s="9" t="str">
        <f t="shared" si="78"/>
        <v/>
      </c>
      <c r="G286" s="9" t="str">
        <f t="shared" si="79"/>
        <v/>
      </c>
      <c r="H286" s="9" t="str">
        <f t="shared" si="80"/>
        <v/>
      </c>
      <c r="I286" s="10" t="str">
        <f t="shared" si="81"/>
        <v>Đ0</v>
      </c>
      <c r="J286" s="44" t="s">
        <v>1191</v>
      </c>
      <c r="K286" s="10" t="str">
        <f t="shared" si="82"/>
        <v>Cái</v>
      </c>
      <c r="L286" s="163"/>
      <c r="M286" s="45" t="e">
        <f>VLOOKUP(D286,'GIA CONG DOAN'!$A$3:$D$4246,MATCH(I286,'GIA CONG DOAN'!$A$4:$D$4,0),0)</f>
        <v>#N/A</v>
      </c>
      <c r="N286" s="48"/>
      <c r="O286" s="46" t="str">
        <f t="shared" si="75"/>
        <v/>
      </c>
      <c r="P286" s="59"/>
      <c r="Q286" s="47"/>
      <c r="R286" s="14">
        <f t="shared" si="83"/>
        <v>0</v>
      </c>
      <c r="W286" s="17"/>
      <c r="X286" s="17"/>
      <c r="Y286" s="17"/>
      <c r="Z286" s="15" t="str">
        <f t="shared" si="60"/>
        <v/>
      </c>
      <c r="AA286" s="15" t="str">
        <f t="shared" si="65"/>
        <v/>
      </c>
    </row>
    <row r="287" spans="1:27" s="15" customFormat="1" ht="18" customHeight="1">
      <c r="A287" s="50"/>
      <c r="B287" s="51"/>
      <c r="C287" s="55"/>
      <c r="D287" s="166" t="str">
        <f t="shared" si="76"/>
        <v>00</v>
      </c>
      <c r="E287" s="9" t="str">
        <f t="shared" si="77"/>
        <v>00</v>
      </c>
      <c r="F287" s="9" t="str">
        <f t="shared" si="78"/>
        <v/>
      </c>
      <c r="G287" s="9" t="str">
        <f t="shared" si="79"/>
        <v/>
      </c>
      <c r="H287" s="9" t="str">
        <f t="shared" si="80"/>
        <v/>
      </c>
      <c r="I287" s="10" t="str">
        <f t="shared" si="81"/>
        <v>Đ0</v>
      </c>
      <c r="J287" s="44" t="s">
        <v>1191</v>
      </c>
      <c r="K287" s="10" t="str">
        <f t="shared" si="82"/>
        <v>Cái</v>
      </c>
      <c r="L287" s="163"/>
      <c r="M287" s="45" t="e">
        <f>VLOOKUP(D287,'GIA CONG DOAN'!$A$3:$D$4246,MATCH(I287,'GIA CONG DOAN'!$A$4:$D$4,0),0)</f>
        <v>#N/A</v>
      </c>
      <c r="N287" s="48"/>
      <c r="O287" s="46" t="str">
        <f t="shared" si="75"/>
        <v/>
      </c>
      <c r="P287" s="59"/>
      <c r="Q287" s="47"/>
      <c r="R287" s="14">
        <f t="shared" si="83"/>
        <v>0</v>
      </c>
      <c r="W287" s="17"/>
      <c r="X287" s="17"/>
      <c r="Y287" s="17"/>
      <c r="Z287" s="15" t="str">
        <f t="shared" si="60"/>
        <v/>
      </c>
      <c r="AA287" s="15" t="str">
        <f t="shared" si="65"/>
        <v/>
      </c>
    </row>
    <row r="288" spans="1:27" s="15" customFormat="1" ht="18" customHeight="1">
      <c r="A288" s="50"/>
      <c r="B288" s="51"/>
      <c r="C288" s="55"/>
      <c r="D288" s="166" t="str">
        <f t="shared" si="76"/>
        <v>00</v>
      </c>
      <c r="E288" s="9" t="str">
        <f t="shared" si="77"/>
        <v>00</v>
      </c>
      <c r="F288" s="9" t="str">
        <f t="shared" si="78"/>
        <v/>
      </c>
      <c r="G288" s="9" t="str">
        <f t="shared" si="79"/>
        <v/>
      </c>
      <c r="H288" s="9" t="str">
        <f t="shared" si="80"/>
        <v/>
      </c>
      <c r="I288" s="10" t="str">
        <f t="shared" si="81"/>
        <v>Đ0</v>
      </c>
      <c r="J288" s="44" t="s">
        <v>1191</v>
      </c>
      <c r="K288" s="10" t="str">
        <f t="shared" si="82"/>
        <v>Cái</v>
      </c>
      <c r="L288" s="163"/>
      <c r="M288" s="45" t="e">
        <f>VLOOKUP(D288,'GIA CONG DOAN'!$A$3:$D$4246,MATCH(I288,'GIA CONG DOAN'!$A$4:$D$4,0),0)</f>
        <v>#N/A</v>
      </c>
      <c r="N288" s="48"/>
      <c r="O288" s="46" t="str">
        <f t="shared" si="75"/>
        <v/>
      </c>
      <c r="P288" s="59"/>
      <c r="Q288" s="47"/>
      <c r="R288" s="14">
        <f t="shared" si="83"/>
        <v>0</v>
      </c>
      <c r="W288" s="17"/>
      <c r="X288" s="17"/>
      <c r="Y288" s="17"/>
      <c r="Z288" s="15" t="str">
        <f t="shared" si="60"/>
        <v/>
      </c>
      <c r="AA288" s="15" t="str">
        <f t="shared" si="65"/>
        <v/>
      </c>
    </row>
    <row r="289" spans="1:27" s="15" customFormat="1" ht="18" customHeight="1">
      <c r="A289" s="50"/>
      <c r="B289" s="51"/>
      <c r="C289" s="55"/>
      <c r="D289" s="166" t="str">
        <f t="shared" si="76"/>
        <v>00</v>
      </c>
      <c r="E289" s="9" t="str">
        <f t="shared" si="77"/>
        <v>00</v>
      </c>
      <c r="F289" s="9" t="str">
        <f t="shared" si="78"/>
        <v/>
      </c>
      <c r="G289" s="9" t="str">
        <f t="shared" si="79"/>
        <v/>
      </c>
      <c r="H289" s="9" t="str">
        <f t="shared" si="80"/>
        <v/>
      </c>
      <c r="I289" s="10" t="str">
        <f t="shared" si="81"/>
        <v>Đ0</v>
      </c>
      <c r="J289" s="44" t="s">
        <v>1191</v>
      </c>
      <c r="K289" s="10" t="str">
        <f t="shared" si="82"/>
        <v>Cái</v>
      </c>
      <c r="L289" s="163"/>
      <c r="M289" s="45" t="e">
        <f>VLOOKUP(D289,'GIA CONG DOAN'!$A$3:$D$4246,MATCH(I289,'GIA CONG DOAN'!$A$4:$D$4,0),0)</f>
        <v>#N/A</v>
      </c>
      <c r="N289" s="48"/>
      <c r="O289" s="46" t="str">
        <f t="shared" si="75"/>
        <v/>
      </c>
      <c r="P289" s="59"/>
      <c r="Q289" s="47"/>
      <c r="R289" s="14">
        <f t="shared" si="83"/>
        <v>0</v>
      </c>
      <c r="W289" s="17"/>
      <c r="X289" s="17"/>
      <c r="Y289" s="17"/>
      <c r="Z289" s="15" t="str">
        <f t="shared" ref="Z289:Z311" si="84">LEFT(C289,2)</f>
        <v/>
      </c>
      <c r="AA289" s="15" t="str">
        <f t="shared" ref="AA289:AA311" si="85">B289&amp;A289</f>
        <v/>
      </c>
    </row>
    <row r="290" spans="1:27" s="15" customFormat="1" ht="18" customHeight="1">
      <c r="A290" s="50"/>
      <c r="B290" s="51"/>
      <c r="C290" s="55"/>
      <c r="D290" s="166" t="str">
        <f t="shared" si="76"/>
        <v>00</v>
      </c>
      <c r="E290" s="9" t="str">
        <f t="shared" si="77"/>
        <v>00</v>
      </c>
      <c r="F290" s="9" t="str">
        <f t="shared" si="78"/>
        <v/>
      </c>
      <c r="G290" s="9" t="str">
        <f t="shared" si="79"/>
        <v/>
      </c>
      <c r="H290" s="9" t="str">
        <f t="shared" si="80"/>
        <v/>
      </c>
      <c r="I290" s="10" t="str">
        <f t="shared" si="81"/>
        <v>Đ0</v>
      </c>
      <c r="J290" s="44" t="s">
        <v>1191</v>
      </c>
      <c r="K290" s="10" t="str">
        <f t="shared" si="82"/>
        <v>Cái</v>
      </c>
      <c r="L290" s="163"/>
      <c r="M290" s="45" t="e">
        <f>VLOOKUP(D290,'GIA CONG DOAN'!$A$3:$D$4246,MATCH(I290,'GIA CONG DOAN'!$A$4:$D$4,0),0)</f>
        <v>#N/A</v>
      </c>
      <c r="N290" s="48"/>
      <c r="O290" s="46" t="str">
        <f t="shared" si="75"/>
        <v/>
      </c>
      <c r="P290" s="59"/>
      <c r="Q290" s="47"/>
      <c r="R290" s="14">
        <f t="shared" si="83"/>
        <v>0</v>
      </c>
      <c r="W290" s="17"/>
      <c r="X290" s="17"/>
      <c r="Y290" s="17"/>
      <c r="Z290" s="15" t="str">
        <f t="shared" si="84"/>
        <v/>
      </c>
      <c r="AA290" s="15" t="str">
        <f t="shared" si="85"/>
        <v/>
      </c>
    </row>
    <row r="291" spans="1:27" s="15" customFormat="1" ht="18" customHeight="1">
      <c r="A291" s="50"/>
      <c r="B291" s="51"/>
      <c r="C291" s="55"/>
      <c r="D291" s="166" t="str">
        <f t="shared" si="76"/>
        <v>00</v>
      </c>
      <c r="E291" s="9" t="str">
        <f t="shared" si="77"/>
        <v>00</v>
      </c>
      <c r="F291" s="9" t="str">
        <f t="shared" si="78"/>
        <v/>
      </c>
      <c r="G291" s="9" t="str">
        <f t="shared" si="79"/>
        <v/>
      </c>
      <c r="H291" s="9" t="str">
        <f t="shared" si="80"/>
        <v/>
      </c>
      <c r="I291" s="10" t="str">
        <f t="shared" si="81"/>
        <v>Đ0</v>
      </c>
      <c r="J291" s="44" t="s">
        <v>1191</v>
      </c>
      <c r="K291" s="10" t="str">
        <f t="shared" si="82"/>
        <v>Cái</v>
      </c>
      <c r="L291" s="163"/>
      <c r="M291" s="45" t="e">
        <f>VLOOKUP(D291,'GIA CONG DOAN'!$A$3:$D$4246,MATCH(I291,'GIA CONG DOAN'!$A$4:$D$4,0),0)</f>
        <v>#N/A</v>
      </c>
      <c r="N291" s="48"/>
      <c r="O291" s="46" t="str">
        <f t="shared" ref="O291:O312" si="86">IFERROR(L291*M291*N291,"")</f>
        <v/>
      </c>
      <c r="P291" s="59"/>
      <c r="Q291" s="47"/>
      <c r="R291" s="14">
        <f t="shared" si="83"/>
        <v>0</v>
      </c>
      <c r="W291" s="17"/>
      <c r="X291" s="17"/>
      <c r="Y291" s="17"/>
      <c r="Z291" s="15" t="str">
        <f t="shared" si="84"/>
        <v/>
      </c>
      <c r="AA291" s="15" t="str">
        <f t="shared" si="85"/>
        <v/>
      </c>
    </row>
    <row r="292" spans="1:27" s="15" customFormat="1" ht="18" customHeight="1">
      <c r="A292" s="50"/>
      <c r="B292" s="51"/>
      <c r="C292" s="55"/>
      <c r="D292" s="166" t="str">
        <f t="shared" si="76"/>
        <v>00</v>
      </c>
      <c r="E292" s="9" t="str">
        <f t="shared" si="77"/>
        <v>00</v>
      </c>
      <c r="F292" s="9" t="str">
        <f t="shared" si="78"/>
        <v/>
      </c>
      <c r="G292" s="9" t="str">
        <f t="shared" si="79"/>
        <v/>
      </c>
      <c r="H292" s="9" t="str">
        <f t="shared" si="80"/>
        <v/>
      </c>
      <c r="I292" s="10" t="str">
        <f t="shared" si="81"/>
        <v>Đ0</v>
      </c>
      <c r="J292" s="44" t="s">
        <v>1191</v>
      </c>
      <c r="K292" s="10" t="str">
        <f t="shared" si="82"/>
        <v>Cái</v>
      </c>
      <c r="L292" s="163"/>
      <c r="M292" s="45" t="e">
        <f>VLOOKUP(D292,'GIA CONG DOAN'!$A$3:$D$4246,MATCH(I292,'GIA CONG DOAN'!$A$4:$D$4,0),0)</f>
        <v>#N/A</v>
      </c>
      <c r="N292" s="48"/>
      <c r="O292" s="46" t="str">
        <f t="shared" si="86"/>
        <v/>
      </c>
      <c r="P292" s="59"/>
      <c r="Q292" s="47"/>
      <c r="R292" s="14">
        <f t="shared" si="83"/>
        <v>0</v>
      </c>
      <c r="W292" s="17"/>
      <c r="X292" s="17"/>
      <c r="Y292" s="17"/>
      <c r="Z292" s="15" t="str">
        <f t="shared" si="84"/>
        <v/>
      </c>
      <c r="AA292" s="15" t="str">
        <f t="shared" si="85"/>
        <v/>
      </c>
    </row>
    <row r="293" spans="1:27" s="15" customFormat="1" ht="18" customHeight="1">
      <c r="A293" s="50"/>
      <c r="B293" s="51"/>
      <c r="C293" s="55"/>
      <c r="D293" s="166" t="str">
        <f t="shared" si="76"/>
        <v>00</v>
      </c>
      <c r="E293" s="9" t="str">
        <f t="shared" si="77"/>
        <v>00</v>
      </c>
      <c r="F293" s="9" t="str">
        <f t="shared" si="78"/>
        <v/>
      </c>
      <c r="G293" s="9" t="str">
        <f t="shared" si="79"/>
        <v/>
      </c>
      <c r="H293" s="9" t="str">
        <f t="shared" si="80"/>
        <v/>
      </c>
      <c r="I293" s="10" t="str">
        <f t="shared" si="81"/>
        <v>Đ0</v>
      </c>
      <c r="J293" s="44" t="s">
        <v>1191</v>
      </c>
      <c r="K293" s="10" t="str">
        <f t="shared" si="82"/>
        <v>Cái</v>
      </c>
      <c r="L293" s="163"/>
      <c r="M293" s="45" t="e">
        <f>VLOOKUP(D293,'GIA CONG DOAN'!$A$3:$D$4246,MATCH(I293,'GIA CONG DOAN'!$A$4:$D$4,0),0)</f>
        <v>#N/A</v>
      </c>
      <c r="N293" s="48"/>
      <c r="O293" s="46" t="str">
        <f t="shared" si="86"/>
        <v/>
      </c>
      <c r="P293" s="59"/>
      <c r="Q293" s="47"/>
      <c r="R293" s="14">
        <f t="shared" si="83"/>
        <v>0</v>
      </c>
      <c r="W293" s="17"/>
      <c r="X293" s="17"/>
      <c r="Y293" s="17"/>
      <c r="Z293" s="15" t="str">
        <f t="shared" si="84"/>
        <v/>
      </c>
      <c r="AA293" s="15" t="str">
        <f t="shared" si="85"/>
        <v/>
      </c>
    </row>
    <row r="294" spans="1:27" s="15" customFormat="1" ht="18" customHeight="1">
      <c r="A294" s="50"/>
      <c r="B294" s="51"/>
      <c r="C294" s="55"/>
      <c r="D294" s="166" t="str">
        <f t="shared" si="76"/>
        <v>00</v>
      </c>
      <c r="E294" s="9" t="str">
        <f t="shared" si="77"/>
        <v>00</v>
      </c>
      <c r="F294" s="9" t="str">
        <f t="shared" si="78"/>
        <v/>
      </c>
      <c r="G294" s="9" t="str">
        <f t="shared" si="79"/>
        <v/>
      </c>
      <c r="H294" s="9" t="str">
        <f t="shared" si="80"/>
        <v/>
      </c>
      <c r="I294" s="10" t="str">
        <f t="shared" si="81"/>
        <v>Đ0</v>
      </c>
      <c r="J294" s="44" t="s">
        <v>1191</v>
      </c>
      <c r="K294" s="10" t="str">
        <f t="shared" si="82"/>
        <v>Cái</v>
      </c>
      <c r="L294" s="163"/>
      <c r="M294" s="45" t="e">
        <f>VLOOKUP(D294,'GIA CONG DOAN'!$A$3:$D$4246,MATCH(I294,'GIA CONG DOAN'!$A$4:$D$4,0),0)</f>
        <v>#N/A</v>
      </c>
      <c r="N294" s="48"/>
      <c r="O294" s="46" t="str">
        <f t="shared" si="86"/>
        <v/>
      </c>
      <c r="P294" s="59"/>
      <c r="Q294" s="47"/>
      <c r="R294" s="14">
        <f t="shared" si="83"/>
        <v>0</v>
      </c>
      <c r="W294" s="17"/>
      <c r="X294" s="17"/>
      <c r="Y294" s="17"/>
      <c r="Z294" s="15" t="str">
        <f t="shared" si="84"/>
        <v/>
      </c>
      <c r="AA294" s="15" t="str">
        <f t="shared" si="85"/>
        <v/>
      </c>
    </row>
    <row r="295" spans="1:27" s="15" customFormat="1" ht="18" customHeight="1">
      <c r="A295" s="50"/>
      <c r="B295" s="51"/>
      <c r="C295" s="55"/>
      <c r="D295" s="166" t="str">
        <f t="shared" si="76"/>
        <v>00</v>
      </c>
      <c r="E295" s="9" t="str">
        <f t="shared" si="77"/>
        <v>00</v>
      </c>
      <c r="F295" s="9" t="str">
        <f t="shared" si="78"/>
        <v/>
      </c>
      <c r="G295" s="9" t="str">
        <f t="shared" si="79"/>
        <v/>
      </c>
      <c r="H295" s="9" t="str">
        <f t="shared" si="80"/>
        <v/>
      </c>
      <c r="I295" s="10" t="str">
        <f t="shared" si="81"/>
        <v>Đ0</v>
      </c>
      <c r="J295" s="44" t="s">
        <v>1191</v>
      </c>
      <c r="K295" s="10" t="str">
        <f t="shared" si="82"/>
        <v>Cái</v>
      </c>
      <c r="L295" s="163"/>
      <c r="M295" s="45" t="e">
        <f>VLOOKUP(D295,'GIA CONG DOAN'!$A$3:$D$4246,MATCH(I295,'GIA CONG DOAN'!$A$4:$D$4,0),0)</f>
        <v>#N/A</v>
      </c>
      <c r="N295" s="48"/>
      <c r="O295" s="46" t="str">
        <f t="shared" si="86"/>
        <v/>
      </c>
      <c r="P295" s="59"/>
      <c r="Q295" s="47"/>
      <c r="R295" s="14">
        <f t="shared" si="83"/>
        <v>0</v>
      </c>
      <c r="W295" s="17"/>
      <c r="X295" s="17"/>
      <c r="Y295" s="17"/>
      <c r="Z295" s="15" t="str">
        <f t="shared" si="84"/>
        <v/>
      </c>
      <c r="AA295" s="15" t="str">
        <f t="shared" si="85"/>
        <v/>
      </c>
    </row>
    <row r="296" spans="1:27" s="15" customFormat="1" ht="18" customHeight="1">
      <c r="A296" s="50"/>
      <c r="B296" s="51"/>
      <c r="C296" s="55"/>
      <c r="D296" s="166" t="str">
        <f t="shared" si="76"/>
        <v>00</v>
      </c>
      <c r="E296" s="9" t="str">
        <f t="shared" si="77"/>
        <v>00</v>
      </c>
      <c r="F296" s="9" t="str">
        <f t="shared" si="78"/>
        <v/>
      </c>
      <c r="G296" s="9" t="str">
        <f t="shared" si="79"/>
        <v/>
      </c>
      <c r="H296" s="9" t="str">
        <f t="shared" si="80"/>
        <v/>
      </c>
      <c r="I296" s="10" t="str">
        <f t="shared" si="81"/>
        <v>Đ0</v>
      </c>
      <c r="J296" s="44" t="s">
        <v>1191</v>
      </c>
      <c r="K296" s="10" t="str">
        <f t="shared" si="82"/>
        <v>Cái</v>
      </c>
      <c r="L296" s="163"/>
      <c r="M296" s="45" t="e">
        <f>VLOOKUP(D296,'GIA CONG DOAN'!$A$3:$D$4246,MATCH(I296,'GIA CONG DOAN'!$A$4:$D$4,0),0)</f>
        <v>#N/A</v>
      </c>
      <c r="N296" s="48"/>
      <c r="O296" s="46" t="str">
        <f t="shared" si="86"/>
        <v/>
      </c>
      <c r="P296" s="59"/>
      <c r="Q296" s="47"/>
      <c r="R296" s="14">
        <f t="shared" si="83"/>
        <v>0</v>
      </c>
      <c r="W296" s="17"/>
      <c r="X296" s="17"/>
      <c r="Y296" s="17"/>
      <c r="Z296" s="15" t="str">
        <f t="shared" si="84"/>
        <v/>
      </c>
      <c r="AA296" s="15" t="str">
        <f t="shared" si="85"/>
        <v/>
      </c>
    </row>
    <row r="297" spans="1:27" s="15" customFormat="1" ht="18" customHeight="1">
      <c r="A297" s="50"/>
      <c r="B297" s="51"/>
      <c r="C297" s="55"/>
      <c r="D297" s="166" t="str">
        <f t="shared" si="76"/>
        <v>00</v>
      </c>
      <c r="E297" s="9" t="str">
        <f t="shared" si="77"/>
        <v>00</v>
      </c>
      <c r="F297" s="9" t="str">
        <f t="shared" si="78"/>
        <v/>
      </c>
      <c r="G297" s="9" t="str">
        <f t="shared" si="79"/>
        <v/>
      </c>
      <c r="H297" s="9" t="str">
        <f t="shared" si="80"/>
        <v/>
      </c>
      <c r="I297" s="10" t="str">
        <f t="shared" si="81"/>
        <v>Đ0</v>
      </c>
      <c r="J297" s="44" t="s">
        <v>1191</v>
      </c>
      <c r="K297" s="10" t="str">
        <f t="shared" si="82"/>
        <v>Cái</v>
      </c>
      <c r="L297" s="163"/>
      <c r="M297" s="45" t="e">
        <f>VLOOKUP(D297,'GIA CONG DOAN'!$A$3:$D$4246,MATCH(I297,'GIA CONG DOAN'!$A$4:$D$4,0),0)</f>
        <v>#N/A</v>
      </c>
      <c r="N297" s="48"/>
      <c r="O297" s="46" t="str">
        <f t="shared" si="86"/>
        <v/>
      </c>
      <c r="P297" s="59"/>
      <c r="Q297" s="47"/>
      <c r="R297" s="14">
        <f t="shared" si="83"/>
        <v>0</v>
      </c>
      <c r="W297" s="17"/>
      <c r="X297" s="17"/>
      <c r="Y297" s="17"/>
      <c r="Z297" s="15" t="str">
        <f t="shared" si="84"/>
        <v/>
      </c>
      <c r="AA297" s="15" t="str">
        <f t="shared" si="85"/>
        <v/>
      </c>
    </row>
    <row r="298" spans="1:27" s="15" customFormat="1" ht="18" customHeight="1">
      <c r="A298" s="50"/>
      <c r="B298" s="51"/>
      <c r="C298" s="55"/>
      <c r="D298" s="166" t="str">
        <f t="shared" si="76"/>
        <v>00</v>
      </c>
      <c r="E298" s="9" t="str">
        <f t="shared" si="77"/>
        <v>00</v>
      </c>
      <c r="F298" s="9" t="str">
        <f t="shared" si="78"/>
        <v/>
      </c>
      <c r="G298" s="9" t="str">
        <f t="shared" si="79"/>
        <v/>
      </c>
      <c r="H298" s="9" t="str">
        <f t="shared" si="80"/>
        <v/>
      </c>
      <c r="I298" s="10" t="str">
        <f t="shared" si="81"/>
        <v>Đ0</v>
      </c>
      <c r="J298" s="44" t="s">
        <v>1191</v>
      </c>
      <c r="K298" s="10" t="str">
        <f t="shared" si="82"/>
        <v>Cái</v>
      </c>
      <c r="L298" s="163"/>
      <c r="M298" s="45" t="e">
        <f>VLOOKUP(D298,'GIA CONG DOAN'!$A$3:$D$4246,MATCH(I298,'GIA CONG DOAN'!$A$4:$D$4,0),0)</f>
        <v>#N/A</v>
      </c>
      <c r="N298" s="48"/>
      <c r="O298" s="46" t="str">
        <f t="shared" si="86"/>
        <v/>
      </c>
      <c r="P298" s="59"/>
      <c r="Q298" s="47"/>
      <c r="R298" s="14">
        <f t="shared" si="83"/>
        <v>0</v>
      </c>
      <c r="W298" s="17"/>
      <c r="X298" s="17"/>
      <c r="Y298" s="17"/>
      <c r="Z298" s="15" t="str">
        <f t="shared" si="84"/>
        <v/>
      </c>
      <c r="AA298" s="15" t="str">
        <f t="shared" si="85"/>
        <v/>
      </c>
    </row>
    <row r="299" spans="1:27" s="15" customFormat="1" ht="18" customHeight="1">
      <c r="A299" s="50"/>
      <c r="B299" s="51"/>
      <c r="C299" s="55"/>
      <c r="D299" s="166" t="str">
        <f t="shared" si="76"/>
        <v>00</v>
      </c>
      <c r="E299" s="9" t="str">
        <f t="shared" si="77"/>
        <v>00</v>
      </c>
      <c r="F299" s="9" t="str">
        <f t="shared" si="78"/>
        <v/>
      </c>
      <c r="G299" s="9" t="str">
        <f t="shared" si="79"/>
        <v/>
      </c>
      <c r="H299" s="9" t="str">
        <f t="shared" si="80"/>
        <v/>
      </c>
      <c r="I299" s="10" t="str">
        <f t="shared" si="81"/>
        <v>Đ0</v>
      </c>
      <c r="J299" s="44" t="s">
        <v>1191</v>
      </c>
      <c r="K299" s="10" t="str">
        <f t="shared" si="82"/>
        <v>Cái</v>
      </c>
      <c r="L299" s="163"/>
      <c r="M299" s="45" t="e">
        <f>VLOOKUP(D299,'GIA CONG DOAN'!$A$3:$D$4246,MATCH(I299,'GIA CONG DOAN'!$A$4:$D$4,0),0)</f>
        <v>#N/A</v>
      </c>
      <c r="N299" s="48"/>
      <c r="O299" s="46" t="str">
        <f t="shared" si="86"/>
        <v/>
      </c>
      <c r="P299" s="59"/>
      <c r="Q299" s="47"/>
      <c r="R299" s="14">
        <f t="shared" si="83"/>
        <v>0</v>
      </c>
      <c r="W299" s="17"/>
      <c r="X299" s="17"/>
      <c r="Y299" s="17"/>
      <c r="Z299" s="15" t="str">
        <f t="shared" si="84"/>
        <v/>
      </c>
      <c r="AA299" s="15" t="str">
        <f t="shared" si="85"/>
        <v/>
      </c>
    </row>
    <row r="300" spans="1:27" s="15" customFormat="1" ht="18" customHeight="1">
      <c r="A300" s="50"/>
      <c r="B300" s="51"/>
      <c r="C300" s="55"/>
      <c r="D300" s="166" t="str">
        <f t="shared" ref="D300:D328" si="87">IF(OR(MID(C300,7,2)="06",MID(C300,7,2)="01",MID(C300,7,2)="20",MID(C300,7,2)="24",MID(C300,7,2)="10",MID(C300,7,2)="56",MID(C300,7,2)="13",MID(C300,7,2)="21",MID(C300,7,2)="03",MID(C300,7,2)="19"),LEFT(C300,11),LEFT(C300,6)&amp;"00"&amp;MID(C300,9,3))</f>
        <v>00</v>
      </c>
      <c r="E300" s="9" t="str">
        <f t="shared" ref="E300:E328" si="88">RIGHT(D300,2)</f>
        <v>00</v>
      </c>
      <c r="F300" s="9" t="str">
        <f t="shared" ref="F300:F328" si="89">MID(C300,13,2)</f>
        <v/>
      </c>
      <c r="G300" s="9" t="str">
        <f t="shared" ref="G300:G328" si="90">MID(C300,7,2)</f>
        <v/>
      </c>
      <c r="H300" s="9" t="str">
        <f t="shared" ref="H300:H328" si="91">IF(OR(G300="18",G300="20",G300="21"),"DTM","")</f>
        <v/>
      </c>
      <c r="I300" s="10" t="str">
        <f t="shared" ref="I300:I327" si="92">(LEFT(J300,1))&amp;IF(OR(F300="A",F300="43",F300="44",F300="77"),"HT",IF(OR(F300="B",F300="30",F300="39",F300="17"),"HC",IF(OR(F300="01",F300="04"),"M1",IF(OR(F300="05"),"M2",IF(OR(F300="06"),"M3",IF(OR(F300="32",F300="14",F300="15"),"HS",0))))))</f>
        <v>Đ0</v>
      </c>
      <c r="J300" s="44" t="s">
        <v>1191</v>
      </c>
      <c r="K300" s="10" t="str">
        <f t="shared" ref="K300:K327" si="93">IF(AND(MID(C300,10,1)="s",MID(C300,11,1)="1"),"Cái",IF(OR(MID(C300,10,1)="s",MID(C300,10,1)="l",MID(C300,10,1)="b",MID(C300,10,1)="x"),"Bộ","Cái"))</f>
        <v>Cái</v>
      </c>
      <c r="L300" s="163"/>
      <c r="M300" s="45" t="e">
        <f>VLOOKUP(D300,'GIA CONG DOAN'!$A$3:$D$4246,MATCH(I300,'GIA CONG DOAN'!$A$4:$D$4,0),0)</f>
        <v>#N/A</v>
      </c>
      <c r="N300" s="48"/>
      <c r="O300" s="46" t="str">
        <f t="shared" si="86"/>
        <v/>
      </c>
      <c r="P300" s="59"/>
      <c r="Q300" s="47"/>
      <c r="R300" s="14">
        <f t="shared" ref="R300:R328" si="94">IF(MID(C300,10,1)="0",L300,IF(MID(C300,10,1)="f",L300,IF(OR(MID(C300,10,1)="S",MID(C300,10,1)="L",MID(C300,10,1)="B",MID(C300,10,1)="X"),MID(C300,11,1)*L300,0)))</f>
        <v>0</v>
      </c>
      <c r="W300" s="17"/>
      <c r="X300" s="17"/>
      <c r="Y300" s="17"/>
      <c r="Z300" s="15" t="str">
        <f t="shared" si="84"/>
        <v/>
      </c>
      <c r="AA300" s="15" t="str">
        <f t="shared" si="85"/>
        <v/>
      </c>
    </row>
    <row r="301" spans="1:27" s="15" customFormat="1" ht="18" customHeight="1">
      <c r="A301" s="50"/>
      <c r="B301" s="51"/>
      <c r="C301" s="55"/>
      <c r="D301" s="166" t="str">
        <f t="shared" si="87"/>
        <v>00</v>
      </c>
      <c r="E301" s="9" t="str">
        <f t="shared" si="88"/>
        <v>00</v>
      </c>
      <c r="F301" s="9" t="str">
        <f t="shared" si="89"/>
        <v/>
      </c>
      <c r="G301" s="9" t="str">
        <f t="shared" si="90"/>
        <v/>
      </c>
      <c r="H301" s="9" t="str">
        <f t="shared" si="91"/>
        <v/>
      </c>
      <c r="I301" s="10" t="str">
        <f t="shared" si="92"/>
        <v>Đ0</v>
      </c>
      <c r="J301" s="44" t="s">
        <v>1191</v>
      </c>
      <c r="K301" s="10" t="str">
        <f t="shared" si="93"/>
        <v>Cái</v>
      </c>
      <c r="L301" s="163"/>
      <c r="M301" s="45" t="e">
        <f>VLOOKUP(D301,'GIA CONG DOAN'!$A$3:$D$4246,MATCH(I301,'GIA CONG DOAN'!$A$4:$D$4,0),0)</f>
        <v>#N/A</v>
      </c>
      <c r="N301" s="48"/>
      <c r="O301" s="46" t="str">
        <f t="shared" si="86"/>
        <v/>
      </c>
      <c r="P301" s="59"/>
      <c r="Q301" s="47"/>
      <c r="R301" s="14">
        <f t="shared" si="94"/>
        <v>0</v>
      </c>
      <c r="W301" s="17"/>
      <c r="X301" s="17"/>
      <c r="Y301" s="17"/>
      <c r="Z301" s="15" t="str">
        <f t="shared" si="84"/>
        <v/>
      </c>
      <c r="AA301" s="15" t="str">
        <f t="shared" si="85"/>
        <v/>
      </c>
    </row>
    <row r="302" spans="1:27" s="15" customFormat="1" ht="18" customHeight="1">
      <c r="A302" s="50"/>
      <c r="B302" s="51"/>
      <c r="C302" s="55"/>
      <c r="D302" s="166" t="str">
        <f t="shared" si="87"/>
        <v>00</v>
      </c>
      <c r="E302" s="9" t="str">
        <f t="shared" si="88"/>
        <v>00</v>
      </c>
      <c r="F302" s="9" t="str">
        <f t="shared" si="89"/>
        <v/>
      </c>
      <c r="G302" s="9" t="str">
        <f t="shared" si="90"/>
        <v/>
      </c>
      <c r="H302" s="9" t="str">
        <f t="shared" si="91"/>
        <v/>
      </c>
      <c r="I302" s="10" t="str">
        <f t="shared" si="92"/>
        <v>Đ0</v>
      </c>
      <c r="J302" s="44" t="s">
        <v>1191</v>
      </c>
      <c r="K302" s="10" t="str">
        <f t="shared" si="93"/>
        <v>Cái</v>
      </c>
      <c r="L302" s="163"/>
      <c r="M302" s="45" t="e">
        <f>VLOOKUP(D302,'GIA CONG DOAN'!$A$3:$D$4246,MATCH(I302,'GIA CONG DOAN'!$A$4:$D$4,0),0)</f>
        <v>#N/A</v>
      </c>
      <c r="N302" s="48"/>
      <c r="O302" s="46" t="str">
        <f t="shared" si="86"/>
        <v/>
      </c>
      <c r="P302" s="59"/>
      <c r="Q302" s="47"/>
      <c r="R302" s="14">
        <f t="shared" si="94"/>
        <v>0</v>
      </c>
      <c r="W302" s="17"/>
      <c r="X302" s="17"/>
      <c r="Y302" s="17"/>
      <c r="Z302" s="15" t="str">
        <f t="shared" si="84"/>
        <v/>
      </c>
      <c r="AA302" s="15" t="str">
        <f t="shared" si="85"/>
        <v/>
      </c>
    </row>
    <row r="303" spans="1:27" s="15" customFormat="1" ht="18" customHeight="1">
      <c r="A303" s="50"/>
      <c r="B303" s="51"/>
      <c r="C303" s="55"/>
      <c r="D303" s="166" t="str">
        <f t="shared" si="87"/>
        <v>00</v>
      </c>
      <c r="E303" s="9" t="str">
        <f t="shared" si="88"/>
        <v>00</v>
      </c>
      <c r="F303" s="9" t="str">
        <f t="shared" si="89"/>
        <v/>
      </c>
      <c r="G303" s="9" t="str">
        <f t="shared" si="90"/>
        <v/>
      </c>
      <c r="H303" s="9" t="str">
        <f t="shared" si="91"/>
        <v/>
      </c>
      <c r="I303" s="10" t="str">
        <f t="shared" si="92"/>
        <v>Đ0</v>
      </c>
      <c r="J303" s="44" t="s">
        <v>1191</v>
      </c>
      <c r="K303" s="10" t="str">
        <f t="shared" si="93"/>
        <v>Cái</v>
      </c>
      <c r="L303" s="163"/>
      <c r="M303" s="45" t="e">
        <f>VLOOKUP(D303,'GIA CONG DOAN'!$A$3:$D$4246,MATCH(I303,'GIA CONG DOAN'!$A$4:$D$4,0),0)</f>
        <v>#N/A</v>
      </c>
      <c r="N303" s="48"/>
      <c r="O303" s="46" t="str">
        <f t="shared" si="86"/>
        <v/>
      </c>
      <c r="P303" s="59"/>
      <c r="Q303" s="47"/>
      <c r="R303" s="14">
        <f t="shared" si="94"/>
        <v>0</v>
      </c>
      <c r="W303" s="17"/>
      <c r="X303" s="17"/>
      <c r="Y303" s="17"/>
      <c r="Z303" s="15" t="str">
        <f t="shared" si="84"/>
        <v/>
      </c>
      <c r="AA303" s="15" t="str">
        <f t="shared" si="85"/>
        <v/>
      </c>
    </row>
    <row r="304" spans="1:27" s="15" customFormat="1" ht="18" customHeight="1">
      <c r="A304" s="50"/>
      <c r="B304" s="51"/>
      <c r="C304" s="55"/>
      <c r="D304" s="166" t="str">
        <f t="shared" si="87"/>
        <v>00</v>
      </c>
      <c r="E304" s="9" t="str">
        <f t="shared" si="88"/>
        <v>00</v>
      </c>
      <c r="F304" s="9" t="str">
        <f t="shared" si="89"/>
        <v/>
      </c>
      <c r="G304" s="9" t="str">
        <f t="shared" si="90"/>
        <v/>
      </c>
      <c r="H304" s="9" t="str">
        <f t="shared" si="91"/>
        <v/>
      </c>
      <c r="I304" s="10" t="str">
        <f t="shared" si="92"/>
        <v>Đ0</v>
      </c>
      <c r="J304" s="44" t="s">
        <v>1191</v>
      </c>
      <c r="K304" s="10" t="str">
        <f t="shared" si="93"/>
        <v>Cái</v>
      </c>
      <c r="L304" s="163"/>
      <c r="M304" s="45" t="e">
        <f>VLOOKUP(D304,'GIA CONG DOAN'!$A$3:$D$4246,MATCH(I304,'GIA CONG DOAN'!$A$4:$D$4,0),0)</f>
        <v>#N/A</v>
      </c>
      <c r="N304" s="48"/>
      <c r="O304" s="46" t="str">
        <f t="shared" si="86"/>
        <v/>
      </c>
      <c r="P304" s="59"/>
      <c r="Q304" s="47"/>
      <c r="R304" s="14">
        <f t="shared" si="94"/>
        <v>0</v>
      </c>
      <c r="W304" s="17"/>
      <c r="X304" s="17"/>
      <c r="Y304" s="17"/>
      <c r="Z304" s="15" t="str">
        <f t="shared" si="84"/>
        <v/>
      </c>
      <c r="AA304" s="15" t="str">
        <f t="shared" si="85"/>
        <v/>
      </c>
    </row>
    <row r="305" spans="1:27" s="15" customFormat="1" ht="18" customHeight="1">
      <c r="A305" s="50"/>
      <c r="B305" s="51"/>
      <c r="C305" s="55"/>
      <c r="D305" s="166" t="str">
        <f t="shared" si="87"/>
        <v>00</v>
      </c>
      <c r="E305" s="9" t="str">
        <f t="shared" si="88"/>
        <v>00</v>
      </c>
      <c r="F305" s="9" t="str">
        <f t="shared" si="89"/>
        <v/>
      </c>
      <c r="G305" s="9" t="str">
        <f t="shared" si="90"/>
        <v/>
      </c>
      <c r="H305" s="9" t="str">
        <f t="shared" si="91"/>
        <v/>
      </c>
      <c r="I305" s="10" t="str">
        <f t="shared" si="92"/>
        <v>Đ0</v>
      </c>
      <c r="J305" s="44" t="s">
        <v>1191</v>
      </c>
      <c r="K305" s="10" t="str">
        <f t="shared" si="93"/>
        <v>Cái</v>
      </c>
      <c r="L305" s="163"/>
      <c r="M305" s="45" t="e">
        <f>VLOOKUP(D305,'GIA CONG DOAN'!$A$3:$D$4246,MATCH(I305,'GIA CONG DOAN'!$A$4:$D$4,0),0)</f>
        <v>#N/A</v>
      </c>
      <c r="N305" s="48"/>
      <c r="O305" s="46" t="str">
        <f t="shared" si="86"/>
        <v/>
      </c>
      <c r="P305" s="59"/>
      <c r="Q305" s="47"/>
      <c r="R305" s="14">
        <f t="shared" si="94"/>
        <v>0</v>
      </c>
      <c r="W305" s="17"/>
      <c r="X305" s="17"/>
      <c r="Y305" s="17"/>
      <c r="Z305" s="15" t="str">
        <f t="shared" si="84"/>
        <v/>
      </c>
      <c r="AA305" s="15" t="str">
        <f t="shared" si="85"/>
        <v/>
      </c>
    </row>
    <row r="306" spans="1:27" s="15" customFormat="1" ht="18" customHeight="1">
      <c r="A306" s="50"/>
      <c r="B306" s="51"/>
      <c r="C306" s="55"/>
      <c r="D306" s="166" t="str">
        <f t="shared" si="87"/>
        <v>00</v>
      </c>
      <c r="E306" s="9" t="str">
        <f t="shared" si="88"/>
        <v>00</v>
      </c>
      <c r="F306" s="9" t="str">
        <f t="shared" si="89"/>
        <v/>
      </c>
      <c r="G306" s="9" t="str">
        <f t="shared" si="90"/>
        <v/>
      </c>
      <c r="H306" s="9" t="str">
        <f t="shared" si="91"/>
        <v/>
      </c>
      <c r="I306" s="10" t="str">
        <f t="shared" si="92"/>
        <v>Đ0</v>
      </c>
      <c r="J306" s="44" t="s">
        <v>1191</v>
      </c>
      <c r="K306" s="10" t="str">
        <f t="shared" si="93"/>
        <v>Cái</v>
      </c>
      <c r="L306" s="163"/>
      <c r="M306" s="45" t="e">
        <f>VLOOKUP(D306,'GIA CONG DOAN'!$A$3:$D$4246,MATCH(I306,'GIA CONG DOAN'!$A$4:$D$4,0),0)</f>
        <v>#N/A</v>
      </c>
      <c r="N306" s="48"/>
      <c r="O306" s="46" t="str">
        <f t="shared" si="86"/>
        <v/>
      </c>
      <c r="P306" s="59"/>
      <c r="Q306" s="47"/>
      <c r="R306" s="14">
        <f t="shared" si="94"/>
        <v>0</v>
      </c>
      <c r="W306" s="17"/>
      <c r="X306" s="17"/>
      <c r="Y306" s="17"/>
      <c r="Z306" s="15" t="str">
        <f t="shared" si="84"/>
        <v/>
      </c>
      <c r="AA306" s="15" t="str">
        <f t="shared" si="85"/>
        <v/>
      </c>
    </row>
    <row r="307" spans="1:27" s="15" customFormat="1" ht="18" customHeight="1">
      <c r="A307" s="50"/>
      <c r="B307" s="51"/>
      <c r="C307" s="55"/>
      <c r="D307" s="166" t="str">
        <f t="shared" si="87"/>
        <v>00</v>
      </c>
      <c r="E307" s="9" t="str">
        <f t="shared" si="88"/>
        <v>00</v>
      </c>
      <c r="F307" s="9" t="str">
        <f t="shared" si="89"/>
        <v/>
      </c>
      <c r="G307" s="9" t="str">
        <f t="shared" si="90"/>
        <v/>
      </c>
      <c r="H307" s="9" t="str">
        <f t="shared" si="91"/>
        <v/>
      </c>
      <c r="I307" s="10" t="str">
        <f t="shared" si="92"/>
        <v>Đ0</v>
      </c>
      <c r="J307" s="44" t="s">
        <v>1191</v>
      </c>
      <c r="K307" s="10" t="str">
        <f t="shared" si="93"/>
        <v>Cái</v>
      </c>
      <c r="L307" s="163"/>
      <c r="M307" s="45" t="e">
        <f>VLOOKUP(D307,'GIA CONG DOAN'!$A$3:$D$4246,MATCH(I307,'GIA CONG DOAN'!$A$4:$D$4,0),0)</f>
        <v>#N/A</v>
      </c>
      <c r="N307" s="48"/>
      <c r="O307" s="46" t="str">
        <f t="shared" si="86"/>
        <v/>
      </c>
      <c r="P307" s="59"/>
      <c r="Q307" s="47"/>
      <c r="R307" s="14">
        <f t="shared" si="94"/>
        <v>0</v>
      </c>
      <c r="W307" s="17"/>
      <c r="X307" s="17"/>
      <c r="Y307" s="17"/>
      <c r="Z307" s="15" t="str">
        <f t="shared" si="84"/>
        <v/>
      </c>
      <c r="AA307" s="15" t="str">
        <f t="shared" si="85"/>
        <v/>
      </c>
    </row>
    <row r="308" spans="1:27" s="15" customFormat="1" ht="18" customHeight="1">
      <c r="A308" s="50"/>
      <c r="B308" s="51"/>
      <c r="C308" s="55"/>
      <c r="D308" s="166" t="str">
        <f>IF(OR(MID(C308,7,2)="06",MID(C308,7,2)="02",MID(C308,7,2)="07",MID(C308,7,2)="24",MID(C308,7,2)="10",MID(C308,7,2)="56",MID(C308,7,2)="13",MID(C308,7,2)="21",MID(C308,7,2)="03",MID(C308,7,2)="19"),LEFT(C308,11),LEFT(C308,6)&amp;"00"&amp;MID(C308,9,3))</f>
        <v>00</v>
      </c>
      <c r="E308" s="9" t="str">
        <f t="shared" si="88"/>
        <v>00</v>
      </c>
      <c r="F308" s="9" t="str">
        <f t="shared" si="89"/>
        <v/>
      </c>
      <c r="G308" s="9" t="str">
        <f t="shared" si="90"/>
        <v/>
      </c>
      <c r="H308" s="9" t="str">
        <f t="shared" si="91"/>
        <v/>
      </c>
      <c r="I308" s="10" t="str">
        <f t="shared" si="92"/>
        <v>Đ0</v>
      </c>
      <c r="J308" s="44" t="s">
        <v>1191</v>
      </c>
      <c r="K308" s="10" t="str">
        <f t="shared" si="93"/>
        <v>Cái</v>
      </c>
      <c r="L308" s="163"/>
      <c r="M308" s="45" t="e">
        <f>VLOOKUP(D308,'GIA CONG DOAN'!$A$3:$D$4246,MATCH(I308,'GIA CONG DOAN'!$A$4:$D$4,0),0)</f>
        <v>#N/A</v>
      </c>
      <c r="N308" s="48"/>
      <c r="O308" s="46" t="str">
        <f t="shared" si="86"/>
        <v/>
      </c>
      <c r="P308" s="59"/>
      <c r="Q308" s="47"/>
      <c r="R308" s="14">
        <f t="shared" si="94"/>
        <v>0</v>
      </c>
      <c r="W308" s="17"/>
      <c r="X308" s="17"/>
      <c r="Y308" s="17"/>
      <c r="Z308" s="15" t="str">
        <f t="shared" si="84"/>
        <v/>
      </c>
      <c r="AA308" s="15" t="str">
        <f t="shared" si="85"/>
        <v/>
      </c>
    </row>
    <row r="309" spans="1:27" s="15" customFormat="1" ht="18" customHeight="1">
      <c r="A309" s="50"/>
      <c r="B309" s="51"/>
      <c r="C309" s="55"/>
      <c r="D309" s="166" t="str">
        <f>IF(OR(MID(C309,7,2)="06",MID(C309,7,2)="02",MID(C309,7,2)="07",MID(C309,7,2)="24",MID(C309,7,2)="10",MID(C309,7,2)="56",MID(C309,7,2)="13",MID(C309,7,2)="21",MID(C309,7,2)="03",MID(C309,7,2)="19"),LEFT(C309,11),LEFT(C309,6)&amp;"00"&amp;MID(C309,9,3))</f>
        <v>00</v>
      </c>
      <c r="E309" s="9" t="str">
        <f t="shared" si="88"/>
        <v>00</v>
      </c>
      <c r="F309" s="9" t="str">
        <f t="shared" si="89"/>
        <v/>
      </c>
      <c r="G309" s="9" t="str">
        <f t="shared" si="90"/>
        <v/>
      </c>
      <c r="H309" s="9" t="str">
        <f t="shared" si="91"/>
        <v/>
      </c>
      <c r="I309" s="10" t="str">
        <f t="shared" si="92"/>
        <v>Đ0</v>
      </c>
      <c r="J309" s="44" t="s">
        <v>1191</v>
      </c>
      <c r="K309" s="10" t="str">
        <f t="shared" si="93"/>
        <v>Cái</v>
      </c>
      <c r="L309" s="163"/>
      <c r="M309" s="45" t="e">
        <f>VLOOKUP(D309,'GIA CONG DOAN'!$A$3:$D$4246,MATCH(I309,'GIA CONG DOAN'!$A$4:$D$4,0),0)</f>
        <v>#N/A</v>
      </c>
      <c r="N309" s="48"/>
      <c r="O309" s="46" t="str">
        <f t="shared" si="86"/>
        <v/>
      </c>
      <c r="P309" s="59"/>
      <c r="Q309" s="47"/>
      <c r="R309" s="14">
        <f t="shared" si="94"/>
        <v>0</v>
      </c>
      <c r="W309" s="17"/>
      <c r="X309" s="17"/>
      <c r="Y309" s="17"/>
      <c r="Z309" s="15" t="str">
        <f t="shared" si="84"/>
        <v/>
      </c>
      <c r="AA309" s="15" t="str">
        <f t="shared" si="85"/>
        <v/>
      </c>
    </row>
    <row r="310" spans="1:27" s="15" customFormat="1" ht="18" customHeight="1">
      <c r="A310" s="50"/>
      <c r="B310" s="51"/>
      <c r="C310" s="55"/>
      <c r="D310" s="166" t="str">
        <f t="shared" si="87"/>
        <v>00</v>
      </c>
      <c r="E310" s="9" t="str">
        <f t="shared" si="88"/>
        <v>00</v>
      </c>
      <c r="F310" s="9" t="str">
        <f t="shared" si="89"/>
        <v/>
      </c>
      <c r="G310" s="9" t="str">
        <f t="shared" si="90"/>
        <v/>
      </c>
      <c r="H310" s="9" t="str">
        <f t="shared" si="91"/>
        <v/>
      </c>
      <c r="I310" s="10" t="str">
        <f t="shared" si="92"/>
        <v>Đ0</v>
      </c>
      <c r="J310" s="44" t="s">
        <v>1191</v>
      </c>
      <c r="K310" s="10" t="str">
        <f t="shared" si="93"/>
        <v>Cái</v>
      </c>
      <c r="L310" s="163"/>
      <c r="M310" s="45" t="e">
        <f>VLOOKUP(D310,'GIA CONG DOAN'!$A$3:$D$4246,MATCH(I310,'GIA CONG DOAN'!$A$4:$D$4,0),0)</f>
        <v>#N/A</v>
      </c>
      <c r="N310" s="48"/>
      <c r="O310" s="46" t="str">
        <f t="shared" si="86"/>
        <v/>
      </c>
      <c r="P310" s="59"/>
      <c r="Q310" s="47"/>
      <c r="R310" s="14">
        <f t="shared" si="94"/>
        <v>0</v>
      </c>
      <c r="W310" s="17"/>
      <c r="X310" s="17"/>
      <c r="Y310" s="17"/>
      <c r="Z310" s="15" t="str">
        <f t="shared" si="84"/>
        <v/>
      </c>
      <c r="AA310" s="15" t="str">
        <f t="shared" si="85"/>
        <v/>
      </c>
    </row>
    <row r="311" spans="1:27" s="15" customFormat="1" ht="18" customHeight="1">
      <c r="A311" s="50"/>
      <c r="B311" s="51"/>
      <c r="C311" s="55"/>
      <c r="D311" s="166" t="str">
        <f t="shared" si="87"/>
        <v>00</v>
      </c>
      <c r="E311" s="9" t="str">
        <f t="shared" si="88"/>
        <v>00</v>
      </c>
      <c r="F311" s="9" t="str">
        <f t="shared" si="89"/>
        <v/>
      </c>
      <c r="G311" s="9" t="str">
        <f t="shared" si="90"/>
        <v/>
      </c>
      <c r="H311" s="9" t="str">
        <f t="shared" si="91"/>
        <v/>
      </c>
      <c r="I311" s="10" t="str">
        <f t="shared" si="92"/>
        <v>Đ0</v>
      </c>
      <c r="J311" s="44" t="s">
        <v>1191</v>
      </c>
      <c r="K311" s="10" t="str">
        <f t="shared" si="93"/>
        <v>Cái</v>
      </c>
      <c r="L311" s="163"/>
      <c r="M311" s="45" t="e">
        <f>VLOOKUP(D311,'GIA CONG DOAN'!$A$3:$D$4246,MATCH(I311,'GIA CONG DOAN'!$A$4:$D$4,0),0)</f>
        <v>#N/A</v>
      </c>
      <c r="N311" s="48"/>
      <c r="O311" s="46" t="str">
        <f t="shared" si="86"/>
        <v/>
      </c>
      <c r="P311" s="59"/>
      <c r="Q311" s="47"/>
      <c r="R311" s="14">
        <f t="shared" si="94"/>
        <v>0</v>
      </c>
      <c r="W311" s="17"/>
      <c r="X311" s="17"/>
      <c r="Y311" s="17"/>
      <c r="Z311" s="15" t="str">
        <f t="shared" si="84"/>
        <v/>
      </c>
      <c r="AA311" s="15" t="str">
        <f t="shared" si="85"/>
        <v/>
      </c>
    </row>
    <row r="312" spans="1:27" s="15" customFormat="1" ht="18" customHeight="1">
      <c r="A312" s="50"/>
      <c r="B312" s="51"/>
      <c r="C312" s="55"/>
      <c r="D312" s="166" t="str">
        <f>IF(OR(MID(C312,7,2)="06",MID(C312,7,2)="02",MID(C312,7,2)="07",MID(C312,7,2)="24",MID(C312,7,2)="10",MID(C312,7,2)="56",MID(C312,7,2)="13",MID(C312,7,2)="21",MID(C312,7,2)="03",MID(C312,7,2)="19"),LEFT(C312,11),LEFT(C312,6)&amp;"00"&amp;MID(C312,9,3))</f>
        <v>00</v>
      </c>
      <c r="E312" s="9" t="str">
        <f t="shared" si="88"/>
        <v>00</v>
      </c>
      <c r="F312" s="9" t="str">
        <f t="shared" si="89"/>
        <v/>
      </c>
      <c r="G312" s="9" t="str">
        <f t="shared" si="90"/>
        <v/>
      </c>
      <c r="H312" s="9" t="str">
        <f t="shared" si="91"/>
        <v/>
      </c>
      <c r="I312" s="10" t="str">
        <f t="shared" si="92"/>
        <v>Đ0</v>
      </c>
      <c r="J312" s="44" t="s">
        <v>1191</v>
      </c>
      <c r="K312" s="10" t="str">
        <f t="shared" si="93"/>
        <v>Cái</v>
      </c>
      <c r="L312" s="163"/>
      <c r="M312" s="45" t="e">
        <f>VLOOKUP(D312,'GIA CONG DOAN'!$A$3:$D$4246,MATCH(I312,'GIA CONG DOAN'!$A$4:$D$4,0),0)</f>
        <v>#N/A</v>
      </c>
      <c r="N312" s="48"/>
      <c r="O312" s="46" t="str">
        <f t="shared" si="86"/>
        <v/>
      </c>
      <c r="P312" s="59"/>
      <c r="Q312" s="47"/>
      <c r="R312" s="14">
        <f t="shared" si="94"/>
        <v>0</v>
      </c>
      <c r="W312" s="17"/>
      <c r="X312" s="17"/>
      <c r="Y312" s="17"/>
      <c r="Z312" s="15" t="str">
        <f t="shared" ref="Z312:Z342" si="95">LEFT(C312,2)</f>
        <v/>
      </c>
      <c r="AA312" s="15" t="str">
        <f t="shared" ref="AA312:AA342" si="96">B312&amp;A312</f>
        <v/>
      </c>
    </row>
    <row r="313" spans="1:27" s="15" customFormat="1" ht="18" customHeight="1">
      <c r="A313" s="50"/>
      <c r="B313" s="51"/>
      <c r="C313" s="55"/>
      <c r="D313" s="166" t="str">
        <f>IF(OR(MID(C313,7,2)="06",MID(C313,7,2)="02",MID(C313,7,2)="07",MID(C313,7,2)="24",MID(C313,7,2)="10",MID(C313,7,2)="56",MID(C313,7,2)="13",MID(C313,7,2)="21",MID(C313,7,2)="03",MID(C313,7,2)="19"),LEFT(C313,11),LEFT(C313,6)&amp;"00"&amp;MID(C313,9,3))</f>
        <v>00</v>
      </c>
      <c r="E313" s="9" t="str">
        <f t="shared" si="88"/>
        <v>00</v>
      </c>
      <c r="F313" s="9" t="str">
        <f t="shared" si="89"/>
        <v/>
      </c>
      <c r="G313" s="9" t="str">
        <f t="shared" si="90"/>
        <v/>
      </c>
      <c r="H313" s="9" t="str">
        <f t="shared" si="91"/>
        <v/>
      </c>
      <c r="I313" s="10" t="str">
        <f t="shared" si="92"/>
        <v>Đ0</v>
      </c>
      <c r="J313" s="44" t="s">
        <v>1191</v>
      </c>
      <c r="K313" s="10" t="str">
        <f t="shared" si="93"/>
        <v>Cái</v>
      </c>
      <c r="L313" s="163"/>
      <c r="M313" s="45" t="e">
        <f>VLOOKUP(D313,'GIA CONG DOAN'!$A$3:$D$4246,MATCH(I313,'GIA CONG DOAN'!$A$4:$D$4,0),0)</f>
        <v>#N/A</v>
      </c>
      <c r="N313" s="48"/>
      <c r="O313" s="46" t="str">
        <f t="shared" ref="O313:O343" si="97">IFERROR(L313*M313*N313,"")</f>
        <v/>
      </c>
      <c r="P313" s="59"/>
      <c r="Q313" s="47"/>
      <c r="R313" s="14">
        <f t="shared" si="94"/>
        <v>0</v>
      </c>
      <c r="W313" s="17"/>
      <c r="X313" s="17"/>
      <c r="Y313" s="17"/>
      <c r="Z313" s="15" t="str">
        <f t="shared" si="95"/>
        <v/>
      </c>
      <c r="AA313" s="15" t="str">
        <f t="shared" si="96"/>
        <v/>
      </c>
    </row>
    <row r="314" spans="1:27" s="15" customFormat="1" ht="18" customHeight="1">
      <c r="A314" s="50"/>
      <c r="B314" s="51"/>
      <c r="C314" s="55"/>
      <c r="D314" s="166" t="str">
        <f>IF(OR(MID(C314,7,2)="06",MID(C314,7,2)="02",MID(C314,7,2)="07",MID(C314,7,2)="24",MID(C314,7,2)="10",MID(C314,7,2)="56",MID(C314,7,2)="13",MID(C314,7,2)="21",MID(C314,7,2)="03",MID(C314,7,2)="19"),LEFT(C314,11),LEFT(C314,6)&amp;"00"&amp;MID(C314,9,3))</f>
        <v>00</v>
      </c>
      <c r="E314" s="9" t="str">
        <f t="shared" si="88"/>
        <v>00</v>
      </c>
      <c r="F314" s="9" t="str">
        <f t="shared" si="89"/>
        <v/>
      </c>
      <c r="G314" s="9" t="str">
        <f t="shared" si="90"/>
        <v/>
      </c>
      <c r="H314" s="9" t="str">
        <f t="shared" si="91"/>
        <v/>
      </c>
      <c r="I314" s="10" t="str">
        <f t="shared" si="92"/>
        <v>Đ0</v>
      </c>
      <c r="J314" s="44" t="s">
        <v>1191</v>
      </c>
      <c r="K314" s="10" t="str">
        <f t="shared" si="93"/>
        <v>Cái</v>
      </c>
      <c r="L314" s="163"/>
      <c r="M314" s="45" t="e">
        <f>VLOOKUP(D314,'GIA CONG DOAN'!$A$3:$D$4246,MATCH(I314,'GIA CONG DOAN'!$A$4:$D$4,0),0)</f>
        <v>#N/A</v>
      </c>
      <c r="N314" s="48"/>
      <c r="O314" s="46" t="str">
        <f t="shared" si="97"/>
        <v/>
      </c>
      <c r="P314" s="59"/>
      <c r="Q314" s="47"/>
      <c r="R314" s="14">
        <f t="shared" si="94"/>
        <v>0</v>
      </c>
      <c r="W314" s="17"/>
      <c r="X314" s="17"/>
      <c r="Y314" s="17"/>
      <c r="Z314" s="15" t="str">
        <f t="shared" si="95"/>
        <v/>
      </c>
      <c r="AA314" s="15" t="str">
        <f t="shared" si="96"/>
        <v/>
      </c>
    </row>
    <row r="315" spans="1:27" s="15" customFormat="1" ht="18" customHeight="1">
      <c r="A315" s="50"/>
      <c r="B315" s="51"/>
      <c r="C315" s="55"/>
      <c r="D315" s="166" t="str">
        <f t="shared" si="87"/>
        <v>00</v>
      </c>
      <c r="E315" s="9" t="str">
        <f t="shared" si="88"/>
        <v>00</v>
      </c>
      <c r="F315" s="9" t="str">
        <f t="shared" si="89"/>
        <v/>
      </c>
      <c r="G315" s="9" t="str">
        <f t="shared" si="90"/>
        <v/>
      </c>
      <c r="H315" s="9" t="str">
        <f t="shared" si="91"/>
        <v/>
      </c>
      <c r="I315" s="10" t="str">
        <f t="shared" si="92"/>
        <v>Đ0</v>
      </c>
      <c r="J315" s="44" t="s">
        <v>1191</v>
      </c>
      <c r="K315" s="10" t="str">
        <f t="shared" si="93"/>
        <v>Cái</v>
      </c>
      <c r="L315" s="163"/>
      <c r="M315" s="45" t="e">
        <f>VLOOKUP(D315,'GIA CONG DOAN'!$A$3:$D$4246,MATCH(I315,'GIA CONG DOAN'!$A$4:$D$4,0),0)</f>
        <v>#N/A</v>
      </c>
      <c r="N315" s="48"/>
      <c r="O315" s="46" t="str">
        <f t="shared" si="97"/>
        <v/>
      </c>
      <c r="P315" s="59"/>
      <c r="Q315" s="47"/>
      <c r="R315" s="14">
        <f t="shared" si="94"/>
        <v>0</v>
      </c>
      <c r="W315" s="17"/>
      <c r="X315" s="17"/>
      <c r="Y315" s="17"/>
      <c r="Z315" s="15" t="str">
        <f t="shared" si="95"/>
        <v/>
      </c>
      <c r="AA315" s="15" t="str">
        <f t="shared" si="96"/>
        <v/>
      </c>
    </row>
    <row r="316" spans="1:27" s="15" customFormat="1" ht="18" customHeight="1">
      <c r="A316" s="50"/>
      <c r="B316" s="51"/>
      <c r="C316" s="55"/>
      <c r="D316" s="166" t="str">
        <f t="shared" si="87"/>
        <v>00</v>
      </c>
      <c r="E316" s="9" t="str">
        <f t="shared" si="88"/>
        <v>00</v>
      </c>
      <c r="F316" s="9" t="str">
        <f t="shared" si="89"/>
        <v/>
      </c>
      <c r="G316" s="9" t="str">
        <f t="shared" si="90"/>
        <v/>
      </c>
      <c r="H316" s="9" t="str">
        <f t="shared" si="91"/>
        <v/>
      </c>
      <c r="I316" s="10" t="str">
        <f t="shared" si="92"/>
        <v>Đ0</v>
      </c>
      <c r="J316" s="44" t="s">
        <v>1191</v>
      </c>
      <c r="K316" s="10" t="str">
        <f t="shared" si="93"/>
        <v>Cái</v>
      </c>
      <c r="L316" s="163"/>
      <c r="M316" s="45" t="e">
        <f>VLOOKUP(D316,'GIA CONG DOAN'!$A$3:$D$4246,MATCH(I316,'GIA CONG DOAN'!$A$4:$D$4,0),0)</f>
        <v>#N/A</v>
      </c>
      <c r="N316" s="48"/>
      <c r="O316" s="46" t="str">
        <f t="shared" si="97"/>
        <v/>
      </c>
      <c r="P316" s="59"/>
      <c r="Q316" s="47"/>
      <c r="R316" s="14">
        <f t="shared" si="94"/>
        <v>0</v>
      </c>
      <c r="W316" s="17"/>
      <c r="X316" s="17"/>
      <c r="Y316" s="17"/>
      <c r="Z316" s="15" t="str">
        <f t="shared" si="95"/>
        <v/>
      </c>
      <c r="AA316" s="15" t="str">
        <f t="shared" si="96"/>
        <v/>
      </c>
    </row>
    <row r="317" spans="1:27" s="15" customFormat="1" ht="18" customHeight="1">
      <c r="A317" s="50"/>
      <c r="B317" s="51"/>
      <c r="C317" s="55"/>
      <c r="D317" s="166" t="str">
        <f t="shared" si="87"/>
        <v>00</v>
      </c>
      <c r="E317" s="9" t="str">
        <f t="shared" si="88"/>
        <v>00</v>
      </c>
      <c r="F317" s="9" t="str">
        <f t="shared" si="89"/>
        <v/>
      </c>
      <c r="G317" s="9" t="str">
        <f t="shared" si="90"/>
        <v/>
      </c>
      <c r="H317" s="9" t="str">
        <f t="shared" si="91"/>
        <v/>
      </c>
      <c r="I317" s="10" t="str">
        <f t="shared" si="92"/>
        <v>Đ0</v>
      </c>
      <c r="J317" s="44" t="s">
        <v>1191</v>
      </c>
      <c r="K317" s="10" t="str">
        <f t="shared" si="93"/>
        <v>Cái</v>
      </c>
      <c r="L317" s="163"/>
      <c r="M317" s="45" t="e">
        <f>VLOOKUP(D317,'GIA CONG DOAN'!$A$3:$D$4246,MATCH(I317,'GIA CONG DOAN'!$A$4:$D$4,0),0)</f>
        <v>#N/A</v>
      </c>
      <c r="N317" s="48"/>
      <c r="O317" s="46" t="str">
        <f t="shared" si="97"/>
        <v/>
      </c>
      <c r="P317" s="59"/>
      <c r="Q317" s="47"/>
      <c r="R317" s="14">
        <f t="shared" si="94"/>
        <v>0</v>
      </c>
      <c r="W317" s="17"/>
      <c r="X317" s="17"/>
      <c r="Y317" s="17"/>
      <c r="Z317" s="15" t="str">
        <f t="shared" si="95"/>
        <v/>
      </c>
      <c r="AA317" s="15" t="str">
        <f t="shared" si="96"/>
        <v/>
      </c>
    </row>
    <row r="318" spans="1:27" s="15" customFormat="1" ht="18" customHeight="1">
      <c r="A318" s="50"/>
      <c r="B318" s="51"/>
      <c r="C318" s="55"/>
      <c r="D318" s="166" t="str">
        <f t="shared" si="87"/>
        <v>00</v>
      </c>
      <c r="E318" s="9" t="str">
        <f t="shared" si="88"/>
        <v>00</v>
      </c>
      <c r="F318" s="9" t="str">
        <f t="shared" si="89"/>
        <v/>
      </c>
      <c r="G318" s="9" t="str">
        <f t="shared" si="90"/>
        <v/>
      </c>
      <c r="H318" s="9" t="str">
        <f t="shared" si="91"/>
        <v/>
      </c>
      <c r="I318" s="10" t="str">
        <f t="shared" si="92"/>
        <v>Đ0</v>
      </c>
      <c r="J318" s="44" t="s">
        <v>1191</v>
      </c>
      <c r="K318" s="10" t="str">
        <f t="shared" si="93"/>
        <v>Cái</v>
      </c>
      <c r="L318" s="163"/>
      <c r="M318" s="45" t="e">
        <f>VLOOKUP(D318,'GIA CONG DOAN'!$A$3:$D$4246,MATCH(I318,'GIA CONG DOAN'!$A$4:$D$4,0),0)</f>
        <v>#N/A</v>
      </c>
      <c r="N318" s="48"/>
      <c r="O318" s="46" t="str">
        <f t="shared" si="97"/>
        <v/>
      </c>
      <c r="P318" s="59"/>
      <c r="Q318" s="47"/>
      <c r="R318" s="14">
        <f t="shared" si="94"/>
        <v>0</v>
      </c>
      <c r="W318" s="17"/>
      <c r="X318" s="17"/>
      <c r="Y318" s="17"/>
      <c r="Z318" s="15" t="str">
        <f t="shared" si="95"/>
        <v/>
      </c>
      <c r="AA318" s="15" t="str">
        <f t="shared" si="96"/>
        <v/>
      </c>
    </row>
    <row r="319" spans="1:27" s="15" customFormat="1" ht="18" customHeight="1">
      <c r="A319" s="50"/>
      <c r="B319" s="51"/>
      <c r="C319" s="55"/>
      <c r="D319" s="166" t="str">
        <f t="shared" si="87"/>
        <v>00</v>
      </c>
      <c r="E319" s="9" t="str">
        <f t="shared" si="88"/>
        <v>00</v>
      </c>
      <c r="F319" s="9" t="str">
        <f t="shared" si="89"/>
        <v/>
      </c>
      <c r="G319" s="9" t="str">
        <f t="shared" si="90"/>
        <v/>
      </c>
      <c r="H319" s="9" t="str">
        <f t="shared" si="91"/>
        <v/>
      </c>
      <c r="I319" s="10" t="str">
        <f t="shared" si="92"/>
        <v>Đ0</v>
      </c>
      <c r="J319" s="44" t="s">
        <v>1191</v>
      </c>
      <c r="K319" s="10" t="str">
        <f t="shared" si="93"/>
        <v>Cái</v>
      </c>
      <c r="L319" s="163"/>
      <c r="M319" s="45" t="e">
        <f>VLOOKUP(D319,'GIA CONG DOAN'!$A$3:$D$4246,MATCH(I319,'GIA CONG DOAN'!$A$4:$D$4,0),0)</f>
        <v>#N/A</v>
      </c>
      <c r="N319" s="48"/>
      <c r="O319" s="46" t="str">
        <f t="shared" si="97"/>
        <v/>
      </c>
      <c r="P319" s="59"/>
      <c r="Q319" s="47"/>
      <c r="R319" s="14">
        <f t="shared" si="94"/>
        <v>0</v>
      </c>
      <c r="W319" s="17"/>
      <c r="X319" s="17"/>
      <c r="Y319" s="17"/>
      <c r="Z319" s="15" t="str">
        <f t="shared" si="95"/>
        <v/>
      </c>
      <c r="AA319" s="15" t="str">
        <f t="shared" si="96"/>
        <v/>
      </c>
    </row>
    <row r="320" spans="1:27" s="15" customFormat="1" ht="18" customHeight="1">
      <c r="A320" s="50"/>
      <c r="B320" s="51"/>
      <c r="C320" s="55"/>
      <c r="D320" s="166" t="str">
        <f t="shared" si="87"/>
        <v>00</v>
      </c>
      <c r="E320" s="9" t="str">
        <f t="shared" si="88"/>
        <v>00</v>
      </c>
      <c r="F320" s="9" t="str">
        <f t="shared" si="89"/>
        <v/>
      </c>
      <c r="G320" s="9" t="str">
        <f t="shared" si="90"/>
        <v/>
      </c>
      <c r="H320" s="9" t="str">
        <f t="shared" si="91"/>
        <v/>
      </c>
      <c r="I320" s="10" t="str">
        <f t="shared" si="92"/>
        <v>Đ0</v>
      </c>
      <c r="J320" s="44" t="s">
        <v>1191</v>
      </c>
      <c r="K320" s="10" t="str">
        <f t="shared" si="93"/>
        <v>Cái</v>
      </c>
      <c r="L320" s="163"/>
      <c r="M320" s="45" t="e">
        <f>VLOOKUP(D320,'GIA CONG DOAN'!$A$3:$D$4246,MATCH(I320,'GIA CONG DOAN'!$A$4:$D$4,0),0)</f>
        <v>#N/A</v>
      </c>
      <c r="N320" s="48"/>
      <c r="O320" s="46" t="str">
        <f t="shared" si="97"/>
        <v/>
      </c>
      <c r="P320" s="59"/>
      <c r="Q320" s="47"/>
      <c r="R320" s="14">
        <f t="shared" si="94"/>
        <v>0</v>
      </c>
      <c r="W320" s="17"/>
      <c r="X320" s="17"/>
      <c r="Y320" s="17"/>
      <c r="Z320" s="15" t="str">
        <f t="shared" si="95"/>
        <v/>
      </c>
      <c r="AA320" s="15" t="str">
        <f t="shared" si="96"/>
        <v/>
      </c>
    </row>
    <row r="321" spans="1:27" s="15" customFormat="1" ht="18" customHeight="1">
      <c r="A321" s="50"/>
      <c r="B321" s="51"/>
      <c r="C321" s="55"/>
      <c r="D321" s="166" t="str">
        <f t="shared" si="87"/>
        <v>00</v>
      </c>
      <c r="E321" s="9" t="str">
        <f t="shared" si="88"/>
        <v>00</v>
      </c>
      <c r="F321" s="9" t="str">
        <f t="shared" si="89"/>
        <v/>
      </c>
      <c r="G321" s="9" t="str">
        <f t="shared" si="90"/>
        <v/>
      </c>
      <c r="H321" s="9" t="str">
        <f t="shared" si="91"/>
        <v/>
      </c>
      <c r="I321" s="10" t="str">
        <f t="shared" si="92"/>
        <v>Đ0</v>
      </c>
      <c r="J321" s="44" t="s">
        <v>1191</v>
      </c>
      <c r="K321" s="10" t="str">
        <f t="shared" si="93"/>
        <v>Cái</v>
      </c>
      <c r="L321" s="163"/>
      <c r="M321" s="45" t="e">
        <f>VLOOKUP(D321,'GIA CONG DOAN'!$A$3:$D$4246,MATCH(I321,'GIA CONG DOAN'!$A$4:$D$4,0),0)</f>
        <v>#N/A</v>
      </c>
      <c r="N321" s="48"/>
      <c r="O321" s="46" t="str">
        <f t="shared" si="97"/>
        <v/>
      </c>
      <c r="P321" s="59"/>
      <c r="Q321" s="47"/>
      <c r="R321" s="14">
        <f t="shared" si="94"/>
        <v>0</v>
      </c>
      <c r="W321" s="17"/>
      <c r="X321" s="17"/>
      <c r="Y321" s="17"/>
      <c r="Z321" s="15" t="str">
        <f t="shared" si="95"/>
        <v/>
      </c>
      <c r="AA321" s="15" t="str">
        <f t="shared" si="96"/>
        <v/>
      </c>
    </row>
    <row r="322" spans="1:27" s="15" customFormat="1" ht="18" customHeight="1">
      <c r="A322" s="50"/>
      <c r="B322" s="51"/>
      <c r="C322" s="55"/>
      <c r="D322" s="166" t="str">
        <f t="shared" si="87"/>
        <v>00</v>
      </c>
      <c r="E322" s="9" t="str">
        <f t="shared" si="88"/>
        <v>00</v>
      </c>
      <c r="F322" s="9" t="str">
        <f t="shared" si="89"/>
        <v/>
      </c>
      <c r="G322" s="9" t="str">
        <f t="shared" si="90"/>
        <v/>
      </c>
      <c r="H322" s="9" t="str">
        <f t="shared" si="91"/>
        <v/>
      </c>
      <c r="I322" s="10" t="str">
        <f t="shared" si="92"/>
        <v>Đ0</v>
      </c>
      <c r="J322" s="44" t="s">
        <v>1191</v>
      </c>
      <c r="K322" s="10" t="str">
        <f t="shared" si="93"/>
        <v>Cái</v>
      </c>
      <c r="L322" s="163"/>
      <c r="M322" s="45" t="e">
        <f>VLOOKUP(D322,'GIA CONG DOAN'!$A$3:$D$4246,MATCH(I322,'GIA CONG DOAN'!$A$4:$D$4,0),0)</f>
        <v>#N/A</v>
      </c>
      <c r="N322" s="48"/>
      <c r="O322" s="46" t="str">
        <f t="shared" si="97"/>
        <v/>
      </c>
      <c r="P322" s="59"/>
      <c r="Q322" s="47"/>
      <c r="R322" s="14">
        <f t="shared" si="94"/>
        <v>0</v>
      </c>
      <c r="W322" s="17"/>
      <c r="X322" s="17"/>
      <c r="Y322" s="17"/>
      <c r="Z322" s="15" t="str">
        <f t="shared" si="95"/>
        <v/>
      </c>
      <c r="AA322" s="15" t="str">
        <f t="shared" si="96"/>
        <v/>
      </c>
    </row>
    <row r="323" spans="1:27" s="15" customFormat="1" ht="18" customHeight="1">
      <c r="A323" s="50"/>
      <c r="B323" s="51"/>
      <c r="C323" s="55"/>
      <c r="D323" s="166" t="str">
        <f t="shared" si="87"/>
        <v>00</v>
      </c>
      <c r="E323" s="9" t="str">
        <f t="shared" si="88"/>
        <v>00</v>
      </c>
      <c r="F323" s="9" t="str">
        <f t="shared" si="89"/>
        <v/>
      </c>
      <c r="G323" s="9" t="str">
        <f t="shared" si="90"/>
        <v/>
      </c>
      <c r="H323" s="9" t="str">
        <f t="shared" si="91"/>
        <v/>
      </c>
      <c r="I323" s="10" t="str">
        <f t="shared" si="92"/>
        <v>Đ0</v>
      </c>
      <c r="J323" s="44" t="s">
        <v>1191</v>
      </c>
      <c r="K323" s="10" t="str">
        <f t="shared" si="93"/>
        <v>Cái</v>
      </c>
      <c r="L323" s="163"/>
      <c r="M323" s="45" t="e">
        <f>VLOOKUP(D323,'GIA CONG DOAN'!$A$3:$D$4246,MATCH(I323,'GIA CONG DOAN'!$A$4:$D$4,0),0)</f>
        <v>#N/A</v>
      </c>
      <c r="N323" s="48"/>
      <c r="O323" s="46" t="str">
        <f t="shared" si="97"/>
        <v/>
      </c>
      <c r="P323" s="59"/>
      <c r="Q323" s="47"/>
      <c r="R323" s="14">
        <f t="shared" si="94"/>
        <v>0</v>
      </c>
      <c r="W323" s="17"/>
      <c r="X323" s="17"/>
      <c r="Y323" s="17"/>
      <c r="Z323" s="15" t="str">
        <f t="shared" si="95"/>
        <v/>
      </c>
      <c r="AA323" s="15" t="str">
        <f t="shared" si="96"/>
        <v/>
      </c>
    </row>
    <row r="324" spans="1:27" s="15" customFormat="1" ht="18" customHeight="1">
      <c r="A324" s="50"/>
      <c r="B324" s="51"/>
      <c r="C324" s="55"/>
      <c r="D324" s="166" t="str">
        <f t="shared" si="87"/>
        <v>00</v>
      </c>
      <c r="E324" s="9" t="str">
        <f t="shared" si="88"/>
        <v>00</v>
      </c>
      <c r="F324" s="9" t="str">
        <f t="shared" si="89"/>
        <v/>
      </c>
      <c r="G324" s="9" t="str">
        <f t="shared" si="90"/>
        <v/>
      </c>
      <c r="H324" s="9" t="str">
        <f t="shared" si="91"/>
        <v/>
      </c>
      <c r="I324" s="10" t="str">
        <f t="shared" si="92"/>
        <v>Đ0</v>
      </c>
      <c r="J324" s="44" t="s">
        <v>1191</v>
      </c>
      <c r="K324" s="10" t="str">
        <f t="shared" si="93"/>
        <v>Cái</v>
      </c>
      <c r="L324" s="163"/>
      <c r="M324" s="45" t="e">
        <f>VLOOKUP(D324,'GIA CONG DOAN'!$A$3:$D$4246,MATCH(I324,'GIA CONG DOAN'!$A$4:$D$4,0),0)</f>
        <v>#N/A</v>
      </c>
      <c r="N324" s="48"/>
      <c r="O324" s="46" t="str">
        <f t="shared" si="97"/>
        <v/>
      </c>
      <c r="P324" s="59"/>
      <c r="Q324" s="47"/>
      <c r="R324" s="14">
        <f t="shared" si="94"/>
        <v>0</v>
      </c>
      <c r="W324" s="17"/>
      <c r="X324" s="17"/>
      <c r="Y324" s="17"/>
      <c r="Z324" s="15" t="str">
        <f t="shared" si="95"/>
        <v/>
      </c>
      <c r="AA324" s="15" t="str">
        <f t="shared" si="96"/>
        <v/>
      </c>
    </row>
    <row r="325" spans="1:27" s="15" customFormat="1" ht="18" customHeight="1">
      <c r="A325" s="50"/>
      <c r="B325" s="51"/>
      <c r="C325" s="55"/>
      <c r="D325" s="166" t="str">
        <f t="shared" si="87"/>
        <v>00</v>
      </c>
      <c r="E325" s="9" t="str">
        <f t="shared" si="88"/>
        <v>00</v>
      </c>
      <c r="F325" s="9" t="str">
        <f t="shared" si="89"/>
        <v/>
      </c>
      <c r="G325" s="9" t="str">
        <f t="shared" si="90"/>
        <v/>
      </c>
      <c r="H325" s="9" t="str">
        <f t="shared" si="91"/>
        <v/>
      </c>
      <c r="I325" s="10" t="str">
        <f t="shared" si="92"/>
        <v>Đ0</v>
      </c>
      <c r="J325" s="44" t="s">
        <v>1191</v>
      </c>
      <c r="K325" s="10" t="str">
        <f t="shared" si="93"/>
        <v>Cái</v>
      </c>
      <c r="L325" s="163"/>
      <c r="M325" s="45" t="e">
        <f>VLOOKUP(D325,'GIA CONG DOAN'!$A$3:$D$4246,MATCH(I325,'GIA CONG DOAN'!$A$4:$D$4,0),0)</f>
        <v>#N/A</v>
      </c>
      <c r="N325" s="48"/>
      <c r="O325" s="46" t="str">
        <f t="shared" si="97"/>
        <v/>
      </c>
      <c r="P325" s="59"/>
      <c r="Q325" s="47"/>
      <c r="R325" s="14">
        <f t="shared" si="94"/>
        <v>0</v>
      </c>
      <c r="W325" s="17"/>
      <c r="X325" s="17"/>
      <c r="Y325" s="17"/>
      <c r="Z325" s="15" t="str">
        <f t="shared" si="95"/>
        <v/>
      </c>
      <c r="AA325" s="15" t="str">
        <f t="shared" si="96"/>
        <v/>
      </c>
    </row>
    <row r="326" spans="1:27" s="15" customFormat="1" ht="18" customHeight="1">
      <c r="A326" s="50"/>
      <c r="B326" s="51"/>
      <c r="C326" s="55"/>
      <c r="D326" s="166" t="str">
        <f t="shared" si="87"/>
        <v>00</v>
      </c>
      <c r="E326" s="9" t="str">
        <f t="shared" si="88"/>
        <v>00</v>
      </c>
      <c r="F326" s="9" t="str">
        <f t="shared" si="89"/>
        <v/>
      </c>
      <c r="G326" s="9" t="str">
        <f t="shared" si="90"/>
        <v/>
      </c>
      <c r="H326" s="9" t="str">
        <f t="shared" si="91"/>
        <v/>
      </c>
      <c r="I326" s="10" t="str">
        <f t="shared" si="92"/>
        <v>Đ0</v>
      </c>
      <c r="J326" s="44" t="s">
        <v>1191</v>
      </c>
      <c r="K326" s="10" t="str">
        <f t="shared" si="93"/>
        <v>Cái</v>
      </c>
      <c r="L326" s="163"/>
      <c r="M326" s="45" t="e">
        <f>VLOOKUP(D326,'GIA CONG DOAN'!$A$3:$D$4246,MATCH(I326,'GIA CONG DOAN'!$A$4:$D$4,0),0)</f>
        <v>#N/A</v>
      </c>
      <c r="N326" s="48"/>
      <c r="O326" s="46" t="str">
        <f t="shared" si="97"/>
        <v/>
      </c>
      <c r="P326" s="59"/>
      <c r="Q326" s="47"/>
      <c r="R326" s="14">
        <f t="shared" si="94"/>
        <v>0</v>
      </c>
      <c r="W326" s="17"/>
      <c r="X326" s="17"/>
      <c r="Y326" s="17"/>
      <c r="Z326" s="15" t="str">
        <f t="shared" si="95"/>
        <v/>
      </c>
      <c r="AA326" s="15" t="str">
        <f t="shared" si="96"/>
        <v/>
      </c>
    </row>
    <row r="327" spans="1:27" s="15" customFormat="1" ht="18" customHeight="1">
      <c r="A327" s="50"/>
      <c r="B327" s="51"/>
      <c r="C327" s="55"/>
      <c r="D327" s="166" t="str">
        <f t="shared" si="87"/>
        <v>00</v>
      </c>
      <c r="E327" s="9" t="str">
        <f t="shared" si="88"/>
        <v>00</v>
      </c>
      <c r="F327" s="9" t="str">
        <f t="shared" si="89"/>
        <v/>
      </c>
      <c r="G327" s="9" t="str">
        <f t="shared" si="90"/>
        <v/>
      </c>
      <c r="H327" s="9" t="str">
        <f t="shared" si="91"/>
        <v/>
      </c>
      <c r="I327" s="10" t="str">
        <f t="shared" si="92"/>
        <v>Đ0</v>
      </c>
      <c r="J327" s="44" t="s">
        <v>1191</v>
      </c>
      <c r="K327" s="10" t="str">
        <f t="shared" si="93"/>
        <v>Cái</v>
      </c>
      <c r="L327" s="163"/>
      <c r="M327" s="45" t="e">
        <f>VLOOKUP(D327,'GIA CONG DOAN'!$A$3:$D$4246,MATCH(I327,'GIA CONG DOAN'!$A$4:$D$4,0),0)</f>
        <v>#N/A</v>
      </c>
      <c r="N327" s="48"/>
      <c r="O327" s="46" t="str">
        <f t="shared" si="97"/>
        <v/>
      </c>
      <c r="P327" s="59"/>
      <c r="Q327" s="47"/>
      <c r="R327" s="14">
        <f t="shared" si="94"/>
        <v>0</v>
      </c>
      <c r="W327" s="17"/>
      <c r="X327" s="17"/>
      <c r="Y327" s="17"/>
      <c r="Z327" s="15" t="str">
        <f t="shared" si="95"/>
        <v/>
      </c>
      <c r="AA327" s="15" t="str">
        <f t="shared" si="96"/>
        <v/>
      </c>
    </row>
    <row r="328" spans="1:27" s="15" customFormat="1" ht="18" customHeight="1">
      <c r="A328" s="50"/>
      <c r="B328" s="51"/>
      <c r="C328" s="55"/>
      <c r="D328" s="166" t="str">
        <f t="shared" si="87"/>
        <v>00</v>
      </c>
      <c r="E328" s="9" t="str">
        <f t="shared" si="88"/>
        <v>00</v>
      </c>
      <c r="F328" s="9" t="str">
        <f t="shared" si="89"/>
        <v/>
      </c>
      <c r="G328" s="9" t="str">
        <f t="shared" si="90"/>
        <v/>
      </c>
      <c r="H328" s="9" t="str">
        <f t="shared" si="91"/>
        <v/>
      </c>
      <c r="I328" s="10" t="str">
        <f t="shared" ref="I328:I355" si="98">(LEFT(J328,1))&amp;IF(OR(F328="A",F328="43",F328="44",F328="77"),"HT",IF(OR(F328="B",F328="30",F328="39",F328="17"),"HC",IF(OR(F328="01",F328="04"),"M1",IF(OR(F328="05"),"M2",IF(OR(F328="06"),"M3",IF(OR(F328="32",F328="14",F328="15"),"HS",0))))))</f>
        <v>Đ0</v>
      </c>
      <c r="J328" s="44" t="s">
        <v>1191</v>
      </c>
      <c r="K328" s="10" t="str">
        <f t="shared" ref="K328:K355" si="99">IF(AND(MID(C328,10,1)="s",MID(C328,11,1)="1"),"Cái",IF(OR(MID(C328,10,1)="s",MID(C328,10,1)="l",MID(C328,10,1)="b",MID(C328,10,1)="x"),"Bộ","Cái"))</f>
        <v>Cái</v>
      </c>
      <c r="L328" s="163"/>
      <c r="M328" s="45" t="e">
        <f>VLOOKUP(D328,'GIA CONG DOAN'!$A$3:$D$4246,MATCH(I328,'GIA CONG DOAN'!$A$4:$D$4,0),0)</f>
        <v>#N/A</v>
      </c>
      <c r="N328" s="48"/>
      <c r="O328" s="46" t="str">
        <f t="shared" si="97"/>
        <v/>
      </c>
      <c r="P328" s="59"/>
      <c r="Q328" s="47"/>
      <c r="R328" s="14">
        <f t="shared" si="94"/>
        <v>0</v>
      </c>
      <c r="W328" s="17"/>
      <c r="X328" s="17"/>
      <c r="Y328" s="17"/>
      <c r="Z328" s="15" t="str">
        <f t="shared" si="95"/>
        <v/>
      </c>
      <c r="AA328" s="15" t="str">
        <f t="shared" si="96"/>
        <v/>
      </c>
    </row>
    <row r="329" spans="1:27" s="15" customFormat="1" ht="18" customHeight="1">
      <c r="A329" s="50"/>
      <c r="B329" s="51"/>
      <c r="C329" s="55"/>
      <c r="D329" s="166" t="str">
        <f t="shared" ref="D329:D355" si="100">IF(OR(MID(C329,7,2)="06",MID(C329,7,2)="01",MID(C329,7,2)="20",MID(C329,7,2)="24",MID(C329,7,2)="10",MID(C329,7,2)="56",MID(C329,7,2)="13",MID(C329,7,2)="21",MID(C329,7,2)="03",MID(C329,7,2)="19"),LEFT(C329,11),LEFT(C329,6)&amp;"00"&amp;MID(C329,9,3))</f>
        <v>00</v>
      </c>
      <c r="E329" s="9" t="str">
        <f t="shared" ref="E329:E355" si="101">RIGHT(D329,2)</f>
        <v>00</v>
      </c>
      <c r="F329" s="9" t="str">
        <f t="shared" ref="F329:F355" si="102">MID(C329,13,2)</f>
        <v/>
      </c>
      <c r="G329" s="9" t="str">
        <f t="shared" ref="G329:G355" si="103">MID(C329,7,2)</f>
        <v/>
      </c>
      <c r="H329" s="9" t="str">
        <f t="shared" ref="H329:H355" si="104">IF(OR(G329="18",G329="20",G329="21"),"DTM","")</f>
        <v/>
      </c>
      <c r="I329" s="10" t="str">
        <f t="shared" si="98"/>
        <v>Đ0</v>
      </c>
      <c r="J329" s="44" t="s">
        <v>1191</v>
      </c>
      <c r="K329" s="10" t="str">
        <f t="shared" si="99"/>
        <v>Cái</v>
      </c>
      <c r="L329" s="163"/>
      <c r="M329" s="45" t="e">
        <f>VLOOKUP(D329,'GIA CONG DOAN'!$A$3:$D$4246,MATCH(I329,'GIA CONG DOAN'!$A$4:$D$4,0),0)</f>
        <v>#N/A</v>
      </c>
      <c r="N329" s="48"/>
      <c r="O329" s="46" t="str">
        <f t="shared" si="97"/>
        <v/>
      </c>
      <c r="P329" s="59"/>
      <c r="Q329" s="47"/>
      <c r="R329" s="14">
        <f t="shared" ref="R329:R355" si="105">IF(MID(C329,10,1)="0",L329,IF(MID(C329,10,1)="f",L329,IF(OR(MID(C329,10,1)="S",MID(C329,10,1)="L",MID(C329,10,1)="B",MID(C329,10,1)="X"),MID(C329,11,1)*L329,0)))</f>
        <v>0</v>
      </c>
      <c r="W329" s="17"/>
      <c r="X329" s="17"/>
      <c r="Y329" s="17"/>
      <c r="Z329" s="15" t="str">
        <f t="shared" si="95"/>
        <v/>
      </c>
      <c r="AA329" s="15" t="str">
        <f t="shared" si="96"/>
        <v/>
      </c>
    </row>
    <row r="330" spans="1:27" s="15" customFormat="1" ht="18" customHeight="1">
      <c r="A330" s="50"/>
      <c r="B330" s="51"/>
      <c r="C330" s="55"/>
      <c r="D330" s="166" t="str">
        <f t="shared" si="100"/>
        <v>00</v>
      </c>
      <c r="E330" s="9" t="str">
        <f t="shared" si="101"/>
        <v>00</v>
      </c>
      <c r="F330" s="9" t="str">
        <f t="shared" si="102"/>
        <v/>
      </c>
      <c r="G330" s="9" t="str">
        <f t="shared" si="103"/>
        <v/>
      </c>
      <c r="H330" s="9" t="str">
        <f t="shared" si="104"/>
        <v/>
      </c>
      <c r="I330" s="10" t="str">
        <f t="shared" si="98"/>
        <v>Đ0</v>
      </c>
      <c r="J330" s="44" t="s">
        <v>1191</v>
      </c>
      <c r="K330" s="10" t="str">
        <f t="shared" si="99"/>
        <v>Cái</v>
      </c>
      <c r="L330" s="163"/>
      <c r="M330" s="45" t="e">
        <f>VLOOKUP(D330,'GIA CONG DOAN'!$A$3:$D$4246,MATCH(I330,'GIA CONG DOAN'!$A$4:$D$4,0),0)</f>
        <v>#N/A</v>
      </c>
      <c r="N330" s="48"/>
      <c r="O330" s="46" t="str">
        <f t="shared" si="97"/>
        <v/>
      </c>
      <c r="P330" s="59"/>
      <c r="Q330" s="47"/>
      <c r="R330" s="14">
        <f t="shared" si="105"/>
        <v>0</v>
      </c>
      <c r="W330" s="17"/>
      <c r="X330" s="17"/>
      <c r="Y330" s="17"/>
      <c r="Z330" s="15" t="str">
        <f t="shared" si="95"/>
        <v/>
      </c>
      <c r="AA330" s="15" t="str">
        <f t="shared" si="96"/>
        <v/>
      </c>
    </row>
    <row r="331" spans="1:27" s="15" customFormat="1" ht="18" customHeight="1">
      <c r="A331" s="50"/>
      <c r="B331" s="51"/>
      <c r="C331" s="55"/>
      <c r="D331" s="166" t="str">
        <f t="shared" si="100"/>
        <v>00</v>
      </c>
      <c r="E331" s="9" t="str">
        <f t="shared" si="101"/>
        <v>00</v>
      </c>
      <c r="F331" s="9" t="str">
        <f t="shared" si="102"/>
        <v/>
      </c>
      <c r="G331" s="9" t="str">
        <f t="shared" si="103"/>
        <v/>
      </c>
      <c r="H331" s="9" t="str">
        <f t="shared" si="104"/>
        <v/>
      </c>
      <c r="I331" s="10" t="str">
        <f t="shared" si="98"/>
        <v>Đ0</v>
      </c>
      <c r="J331" s="44" t="s">
        <v>1191</v>
      </c>
      <c r="K331" s="10" t="str">
        <f t="shared" si="99"/>
        <v>Cái</v>
      </c>
      <c r="L331" s="163"/>
      <c r="M331" s="45" t="e">
        <f>VLOOKUP(D331,'GIA CONG DOAN'!$A$3:$D$4246,MATCH(I331,'GIA CONG DOAN'!$A$4:$D$4,0),0)</f>
        <v>#N/A</v>
      </c>
      <c r="N331" s="48"/>
      <c r="O331" s="46" t="str">
        <f t="shared" si="97"/>
        <v/>
      </c>
      <c r="P331" s="59"/>
      <c r="Q331" s="47"/>
      <c r="R331" s="14">
        <f t="shared" si="105"/>
        <v>0</v>
      </c>
      <c r="W331" s="17"/>
      <c r="X331" s="17"/>
      <c r="Y331" s="17"/>
      <c r="Z331" s="15" t="str">
        <f t="shared" si="95"/>
        <v/>
      </c>
      <c r="AA331" s="15" t="str">
        <f t="shared" si="96"/>
        <v/>
      </c>
    </row>
    <row r="332" spans="1:27" s="15" customFormat="1" ht="18" customHeight="1">
      <c r="A332" s="50"/>
      <c r="B332" s="51"/>
      <c r="C332" s="55"/>
      <c r="D332" s="166" t="str">
        <f t="shared" si="100"/>
        <v>00</v>
      </c>
      <c r="E332" s="9" t="str">
        <f t="shared" si="101"/>
        <v>00</v>
      </c>
      <c r="F332" s="9" t="str">
        <f t="shared" si="102"/>
        <v/>
      </c>
      <c r="G332" s="9" t="str">
        <f t="shared" si="103"/>
        <v/>
      </c>
      <c r="H332" s="9" t="str">
        <f t="shared" si="104"/>
        <v/>
      </c>
      <c r="I332" s="10" t="str">
        <f t="shared" si="98"/>
        <v>Đ0</v>
      </c>
      <c r="J332" s="44" t="s">
        <v>1191</v>
      </c>
      <c r="K332" s="10" t="str">
        <f t="shared" si="99"/>
        <v>Cái</v>
      </c>
      <c r="L332" s="163"/>
      <c r="M332" s="45" t="e">
        <f>VLOOKUP(D332,'GIA CONG DOAN'!$A$3:$D$4246,MATCH(I332,'GIA CONG DOAN'!$A$4:$D$4,0),0)</f>
        <v>#N/A</v>
      </c>
      <c r="N332" s="48"/>
      <c r="O332" s="46" t="str">
        <f t="shared" si="97"/>
        <v/>
      </c>
      <c r="P332" s="59"/>
      <c r="Q332" s="47"/>
      <c r="R332" s="14">
        <f t="shared" si="105"/>
        <v>0</v>
      </c>
      <c r="W332" s="17"/>
      <c r="X332" s="17"/>
      <c r="Y332" s="17"/>
      <c r="Z332" s="15" t="str">
        <f t="shared" si="95"/>
        <v/>
      </c>
      <c r="AA332" s="15" t="str">
        <f t="shared" si="96"/>
        <v/>
      </c>
    </row>
    <row r="333" spans="1:27" s="15" customFormat="1" ht="18" customHeight="1">
      <c r="A333" s="50"/>
      <c r="B333" s="51"/>
      <c r="C333" s="55"/>
      <c r="D333" s="166" t="str">
        <f t="shared" si="100"/>
        <v>00</v>
      </c>
      <c r="E333" s="9" t="str">
        <f t="shared" si="101"/>
        <v>00</v>
      </c>
      <c r="F333" s="9" t="str">
        <f t="shared" si="102"/>
        <v/>
      </c>
      <c r="G333" s="9" t="str">
        <f t="shared" si="103"/>
        <v/>
      </c>
      <c r="H333" s="9" t="str">
        <f t="shared" si="104"/>
        <v/>
      </c>
      <c r="I333" s="10" t="str">
        <f t="shared" si="98"/>
        <v>Đ0</v>
      </c>
      <c r="J333" s="44" t="s">
        <v>1191</v>
      </c>
      <c r="K333" s="10" t="str">
        <f t="shared" si="99"/>
        <v>Cái</v>
      </c>
      <c r="L333" s="163"/>
      <c r="M333" s="45" t="e">
        <f>VLOOKUP(D333,'GIA CONG DOAN'!$A$3:$D$4246,MATCH(I333,'GIA CONG DOAN'!$A$4:$D$4,0),0)</f>
        <v>#N/A</v>
      </c>
      <c r="N333" s="48"/>
      <c r="O333" s="46" t="str">
        <f t="shared" si="97"/>
        <v/>
      </c>
      <c r="P333" s="59"/>
      <c r="Q333" s="47"/>
      <c r="R333" s="14">
        <f t="shared" si="105"/>
        <v>0</v>
      </c>
      <c r="W333" s="17"/>
      <c r="X333" s="17"/>
      <c r="Y333" s="17"/>
      <c r="Z333" s="15" t="str">
        <f t="shared" si="95"/>
        <v/>
      </c>
      <c r="AA333" s="15" t="str">
        <f t="shared" si="96"/>
        <v/>
      </c>
    </row>
    <row r="334" spans="1:27" s="15" customFormat="1" ht="18" customHeight="1">
      <c r="A334" s="50"/>
      <c r="B334" s="51"/>
      <c r="C334" s="55"/>
      <c r="D334" s="166" t="str">
        <f t="shared" si="100"/>
        <v>00</v>
      </c>
      <c r="E334" s="9" t="str">
        <f t="shared" si="101"/>
        <v>00</v>
      </c>
      <c r="F334" s="9" t="str">
        <f t="shared" si="102"/>
        <v/>
      </c>
      <c r="G334" s="9" t="str">
        <f t="shared" si="103"/>
        <v/>
      </c>
      <c r="H334" s="9" t="str">
        <f t="shared" si="104"/>
        <v/>
      </c>
      <c r="I334" s="10" t="str">
        <f t="shared" si="98"/>
        <v>Đ0</v>
      </c>
      <c r="J334" s="44" t="s">
        <v>1191</v>
      </c>
      <c r="K334" s="10" t="str">
        <f t="shared" si="99"/>
        <v>Cái</v>
      </c>
      <c r="L334" s="163"/>
      <c r="M334" s="45" t="e">
        <f>VLOOKUP(D334,'GIA CONG DOAN'!$A$3:$D$4246,MATCH(I334,'GIA CONG DOAN'!$A$4:$D$4,0),0)</f>
        <v>#N/A</v>
      </c>
      <c r="N334" s="48"/>
      <c r="O334" s="46" t="str">
        <f t="shared" si="97"/>
        <v/>
      </c>
      <c r="P334" s="59"/>
      <c r="Q334" s="47"/>
      <c r="R334" s="14">
        <f t="shared" si="105"/>
        <v>0</v>
      </c>
      <c r="W334" s="17"/>
      <c r="X334" s="17"/>
      <c r="Y334" s="17"/>
      <c r="Z334" s="15" t="str">
        <f t="shared" si="95"/>
        <v/>
      </c>
      <c r="AA334" s="15" t="str">
        <f t="shared" si="96"/>
        <v/>
      </c>
    </row>
    <row r="335" spans="1:27" s="15" customFormat="1" ht="18" customHeight="1">
      <c r="A335" s="50"/>
      <c r="B335" s="51"/>
      <c r="C335" s="55"/>
      <c r="D335" s="166" t="str">
        <f t="shared" si="100"/>
        <v>00</v>
      </c>
      <c r="E335" s="9" t="str">
        <f t="shared" si="101"/>
        <v>00</v>
      </c>
      <c r="F335" s="9" t="str">
        <f t="shared" si="102"/>
        <v/>
      </c>
      <c r="G335" s="9" t="str">
        <f t="shared" si="103"/>
        <v/>
      </c>
      <c r="H335" s="9" t="str">
        <f t="shared" si="104"/>
        <v/>
      </c>
      <c r="I335" s="10" t="str">
        <f t="shared" si="98"/>
        <v>Đ0</v>
      </c>
      <c r="J335" s="44" t="s">
        <v>1191</v>
      </c>
      <c r="K335" s="10" t="str">
        <f t="shared" si="99"/>
        <v>Cái</v>
      </c>
      <c r="L335" s="163"/>
      <c r="M335" s="45" t="e">
        <f>VLOOKUP(D335,'GIA CONG DOAN'!$A$3:$D$4246,MATCH(I335,'GIA CONG DOAN'!$A$4:$D$4,0),0)</f>
        <v>#N/A</v>
      </c>
      <c r="N335" s="48"/>
      <c r="O335" s="46" t="str">
        <f t="shared" si="97"/>
        <v/>
      </c>
      <c r="P335" s="59"/>
      <c r="Q335" s="47"/>
      <c r="R335" s="14">
        <f t="shared" si="105"/>
        <v>0</v>
      </c>
      <c r="W335" s="17"/>
      <c r="X335" s="17"/>
      <c r="Y335" s="17"/>
      <c r="Z335" s="15" t="str">
        <f t="shared" si="95"/>
        <v/>
      </c>
      <c r="AA335" s="15" t="str">
        <f t="shared" si="96"/>
        <v/>
      </c>
    </row>
    <row r="336" spans="1:27" s="15" customFormat="1" ht="18" customHeight="1">
      <c r="A336" s="50"/>
      <c r="B336" s="51"/>
      <c r="C336" s="55"/>
      <c r="D336" s="166" t="str">
        <f t="shared" si="100"/>
        <v>00</v>
      </c>
      <c r="E336" s="9" t="str">
        <f t="shared" si="101"/>
        <v>00</v>
      </c>
      <c r="F336" s="9" t="str">
        <f t="shared" si="102"/>
        <v/>
      </c>
      <c r="G336" s="9" t="str">
        <f t="shared" si="103"/>
        <v/>
      </c>
      <c r="H336" s="9" t="str">
        <f t="shared" si="104"/>
        <v/>
      </c>
      <c r="I336" s="10" t="str">
        <f t="shared" si="98"/>
        <v>Đ0</v>
      </c>
      <c r="J336" s="44" t="s">
        <v>1191</v>
      </c>
      <c r="K336" s="10" t="str">
        <f t="shared" si="99"/>
        <v>Cái</v>
      </c>
      <c r="L336" s="163"/>
      <c r="M336" s="45" t="e">
        <f>VLOOKUP(D336,'GIA CONG DOAN'!$A$3:$D$4246,MATCH(I336,'GIA CONG DOAN'!$A$4:$D$4,0),0)</f>
        <v>#N/A</v>
      </c>
      <c r="N336" s="48"/>
      <c r="O336" s="46" t="str">
        <f t="shared" si="97"/>
        <v/>
      </c>
      <c r="P336" s="59"/>
      <c r="Q336" s="47"/>
      <c r="R336" s="14">
        <f t="shared" si="105"/>
        <v>0</v>
      </c>
      <c r="W336" s="17"/>
      <c r="X336" s="17"/>
      <c r="Y336" s="17"/>
      <c r="Z336" s="15" t="str">
        <f t="shared" si="95"/>
        <v/>
      </c>
      <c r="AA336" s="15" t="str">
        <f t="shared" si="96"/>
        <v/>
      </c>
    </row>
    <row r="337" spans="1:27" s="15" customFormat="1" ht="18" customHeight="1">
      <c r="A337" s="50"/>
      <c r="B337" s="51"/>
      <c r="C337" s="55"/>
      <c r="D337" s="166" t="str">
        <f t="shared" si="100"/>
        <v>00</v>
      </c>
      <c r="E337" s="9" t="str">
        <f t="shared" si="101"/>
        <v>00</v>
      </c>
      <c r="F337" s="9" t="str">
        <f t="shared" si="102"/>
        <v/>
      </c>
      <c r="G337" s="9" t="str">
        <f t="shared" si="103"/>
        <v/>
      </c>
      <c r="H337" s="9" t="str">
        <f t="shared" si="104"/>
        <v/>
      </c>
      <c r="I337" s="10" t="str">
        <f t="shared" si="98"/>
        <v>Đ0</v>
      </c>
      <c r="J337" s="44" t="s">
        <v>1191</v>
      </c>
      <c r="K337" s="10" t="str">
        <f t="shared" si="99"/>
        <v>Cái</v>
      </c>
      <c r="L337" s="163"/>
      <c r="M337" s="45" t="e">
        <f>VLOOKUP(D337,'GIA CONG DOAN'!$A$3:$D$4246,MATCH(I337,'GIA CONG DOAN'!$A$4:$D$4,0),0)</f>
        <v>#N/A</v>
      </c>
      <c r="N337" s="48"/>
      <c r="O337" s="46" t="str">
        <f t="shared" si="97"/>
        <v/>
      </c>
      <c r="P337" s="59"/>
      <c r="Q337" s="47"/>
      <c r="R337" s="14">
        <f t="shared" si="105"/>
        <v>0</v>
      </c>
      <c r="W337" s="17"/>
      <c r="X337" s="17"/>
      <c r="Y337" s="17"/>
      <c r="Z337" s="15" t="str">
        <f t="shared" si="95"/>
        <v/>
      </c>
      <c r="AA337" s="15" t="str">
        <f t="shared" si="96"/>
        <v/>
      </c>
    </row>
    <row r="338" spans="1:27" s="15" customFormat="1" ht="18" customHeight="1">
      <c r="A338" s="50"/>
      <c r="B338" s="51"/>
      <c r="C338" s="55"/>
      <c r="D338" s="166" t="str">
        <f t="shared" si="100"/>
        <v>00</v>
      </c>
      <c r="E338" s="9" t="str">
        <f t="shared" si="101"/>
        <v>00</v>
      </c>
      <c r="F338" s="9" t="str">
        <f t="shared" si="102"/>
        <v/>
      </c>
      <c r="G338" s="9" t="str">
        <f t="shared" si="103"/>
        <v/>
      </c>
      <c r="H338" s="9" t="str">
        <f t="shared" si="104"/>
        <v/>
      </c>
      <c r="I338" s="10" t="str">
        <f t="shared" si="98"/>
        <v>Đ0</v>
      </c>
      <c r="J338" s="44" t="s">
        <v>1191</v>
      </c>
      <c r="K338" s="10" t="str">
        <f t="shared" si="99"/>
        <v>Cái</v>
      </c>
      <c r="L338" s="163"/>
      <c r="M338" s="45" t="e">
        <f>VLOOKUP(D338,'GIA CONG DOAN'!$A$3:$D$4246,MATCH(I338,'GIA CONG DOAN'!$A$4:$D$4,0),0)</f>
        <v>#N/A</v>
      </c>
      <c r="N338" s="48"/>
      <c r="O338" s="46" t="str">
        <f t="shared" si="97"/>
        <v/>
      </c>
      <c r="P338" s="59"/>
      <c r="Q338" s="47"/>
      <c r="R338" s="14">
        <f t="shared" si="105"/>
        <v>0</v>
      </c>
      <c r="W338" s="17"/>
      <c r="X338" s="17"/>
      <c r="Y338" s="17"/>
      <c r="Z338" s="15" t="str">
        <f t="shared" si="95"/>
        <v/>
      </c>
      <c r="AA338" s="15" t="str">
        <f t="shared" si="96"/>
        <v/>
      </c>
    </row>
    <row r="339" spans="1:27" s="15" customFormat="1" ht="18" customHeight="1">
      <c r="A339" s="50"/>
      <c r="B339" s="51"/>
      <c r="C339" s="55"/>
      <c r="D339" s="166" t="str">
        <f t="shared" si="100"/>
        <v>00</v>
      </c>
      <c r="E339" s="9" t="str">
        <f t="shared" si="101"/>
        <v>00</v>
      </c>
      <c r="F339" s="9" t="str">
        <f t="shared" si="102"/>
        <v/>
      </c>
      <c r="G339" s="9" t="str">
        <f t="shared" si="103"/>
        <v/>
      </c>
      <c r="H339" s="9" t="str">
        <f t="shared" si="104"/>
        <v/>
      </c>
      <c r="I339" s="10" t="str">
        <f t="shared" si="98"/>
        <v>Đ0</v>
      </c>
      <c r="J339" s="44" t="s">
        <v>1191</v>
      </c>
      <c r="K339" s="10" t="str">
        <f t="shared" si="99"/>
        <v>Cái</v>
      </c>
      <c r="L339" s="163"/>
      <c r="M339" s="45" t="e">
        <f>VLOOKUP(D339,'GIA CONG DOAN'!$A$3:$D$4246,MATCH(I339,'GIA CONG DOAN'!$A$4:$D$4,0),0)</f>
        <v>#N/A</v>
      </c>
      <c r="N339" s="48"/>
      <c r="O339" s="46" t="str">
        <f t="shared" si="97"/>
        <v/>
      </c>
      <c r="P339" s="59"/>
      <c r="Q339" s="47"/>
      <c r="R339" s="14">
        <f t="shared" si="105"/>
        <v>0</v>
      </c>
      <c r="W339" s="17"/>
      <c r="X339" s="17"/>
      <c r="Y339" s="17"/>
      <c r="Z339" s="15" t="str">
        <f t="shared" si="95"/>
        <v/>
      </c>
      <c r="AA339" s="15" t="str">
        <f t="shared" si="96"/>
        <v/>
      </c>
    </row>
    <row r="340" spans="1:27" s="15" customFormat="1" ht="18" customHeight="1">
      <c r="A340" s="50"/>
      <c r="B340" s="51"/>
      <c r="C340" s="55"/>
      <c r="D340" s="166" t="str">
        <f t="shared" si="100"/>
        <v>00</v>
      </c>
      <c r="E340" s="9" t="str">
        <f t="shared" si="101"/>
        <v>00</v>
      </c>
      <c r="F340" s="9" t="str">
        <f t="shared" si="102"/>
        <v/>
      </c>
      <c r="G340" s="9" t="str">
        <f t="shared" si="103"/>
        <v/>
      </c>
      <c r="H340" s="9" t="str">
        <f t="shared" si="104"/>
        <v/>
      </c>
      <c r="I340" s="10" t="str">
        <f t="shared" si="98"/>
        <v>Đ0</v>
      </c>
      <c r="J340" s="44" t="s">
        <v>1191</v>
      </c>
      <c r="K340" s="10" t="str">
        <f t="shared" si="99"/>
        <v>Cái</v>
      </c>
      <c r="L340" s="163"/>
      <c r="M340" s="45" t="e">
        <f>VLOOKUP(D340,'GIA CONG DOAN'!$A$3:$D$4246,MATCH(I340,'GIA CONG DOAN'!$A$4:$D$4,0),0)</f>
        <v>#N/A</v>
      </c>
      <c r="N340" s="48"/>
      <c r="O340" s="46" t="str">
        <f t="shared" si="97"/>
        <v/>
      </c>
      <c r="P340" s="59"/>
      <c r="Q340" s="47"/>
      <c r="R340" s="14">
        <f t="shared" si="105"/>
        <v>0</v>
      </c>
      <c r="W340" s="17"/>
      <c r="X340" s="17"/>
      <c r="Y340" s="17"/>
      <c r="Z340" s="15" t="str">
        <f t="shared" si="95"/>
        <v/>
      </c>
      <c r="AA340" s="15" t="str">
        <f t="shared" si="96"/>
        <v/>
      </c>
    </row>
    <row r="341" spans="1:27" s="15" customFormat="1" ht="18" customHeight="1">
      <c r="A341" s="50"/>
      <c r="B341" s="51"/>
      <c r="C341" s="55"/>
      <c r="D341" s="166" t="str">
        <f t="shared" si="100"/>
        <v>00</v>
      </c>
      <c r="E341" s="9" t="str">
        <f t="shared" si="101"/>
        <v>00</v>
      </c>
      <c r="F341" s="9" t="str">
        <f t="shared" si="102"/>
        <v/>
      </c>
      <c r="G341" s="9" t="str">
        <f t="shared" si="103"/>
        <v/>
      </c>
      <c r="H341" s="9" t="str">
        <f t="shared" si="104"/>
        <v/>
      </c>
      <c r="I341" s="10" t="str">
        <f t="shared" si="98"/>
        <v>Đ0</v>
      </c>
      <c r="J341" s="44" t="s">
        <v>1191</v>
      </c>
      <c r="K341" s="10" t="str">
        <f t="shared" si="99"/>
        <v>Cái</v>
      </c>
      <c r="L341" s="163"/>
      <c r="M341" s="45" t="e">
        <f>VLOOKUP(D341,'GIA CONG DOAN'!$A$3:$D$4246,MATCH(I341,'GIA CONG DOAN'!$A$4:$D$4,0),0)</f>
        <v>#N/A</v>
      </c>
      <c r="N341" s="48"/>
      <c r="O341" s="46" t="str">
        <f t="shared" si="97"/>
        <v/>
      </c>
      <c r="P341" s="59"/>
      <c r="Q341" s="47"/>
      <c r="R341" s="14">
        <f t="shared" si="105"/>
        <v>0</v>
      </c>
      <c r="W341" s="17"/>
      <c r="X341" s="17"/>
      <c r="Y341" s="17"/>
      <c r="Z341" s="15" t="str">
        <f t="shared" si="95"/>
        <v/>
      </c>
      <c r="AA341" s="15" t="str">
        <f t="shared" si="96"/>
        <v/>
      </c>
    </row>
    <row r="342" spans="1:27" s="15" customFormat="1" ht="18" customHeight="1">
      <c r="A342" s="50"/>
      <c r="B342" s="51"/>
      <c r="C342" s="55"/>
      <c r="D342" s="166" t="str">
        <f t="shared" si="100"/>
        <v>00</v>
      </c>
      <c r="E342" s="9" t="str">
        <f t="shared" si="101"/>
        <v>00</v>
      </c>
      <c r="F342" s="9" t="str">
        <f t="shared" si="102"/>
        <v/>
      </c>
      <c r="G342" s="9" t="str">
        <f t="shared" si="103"/>
        <v/>
      </c>
      <c r="H342" s="9" t="str">
        <f t="shared" si="104"/>
        <v/>
      </c>
      <c r="I342" s="10" t="str">
        <f t="shared" si="98"/>
        <v>Đ0</v>
      </c>
      <c r="J342" s="44" t="s">
        <v>1191</v>
      </c>
      <c r="K342" s="10" t="str">
        <f t="shared" si="99"/>
        <v>Cái</v>
      </c>
      <c r="L342" s="163"/>
      <c r="M342" s="45" t="e">
        <f>VLOOKUP(D342,'GIA CONG DOAN'!$A$3:$D$4246,MATCH(I342,'GIA CONG DOAN'!$A$4:$D$4,0),0)</f>
        <v>#N/A</v>
      </c>
      <c r="N342" s="48"/>
      <c r="O342" s="46" t="str">
        <f t="shared" si="97"/>
        <v/>
      </c>
      <c r="P342" s="59"/>
      <c r="Q342" s="47"/>
      <c r="R342" s="14">
        <f t="shared" si="105"/>
        <v>0</v>
      </c>
      <c r="W342" s="17"/>
      <c r="X342" s="17"/>
      <c r="Y342" s="17"/>
      <c r="Z342" s="15" t="str">
        <f t="shared" si="95"/>
        <v/>
      </c>
      <c r="AA342" s="15" t="str">
        <f t="shared" si="96"/>
        <v/>
      </c>
    </row>
    <row r="343" spans="1:27" s="15" customFormat="1" ht="18" customHeight="1">
      <c r="A343" s="50"/>
      <c r="B343" s="51"/>
      <c r="C343" s="55"/>
      <c r="D343" s="166" t="str">
        <f t="shared" si="100"/>
        <v>00</v>
      </c>
      <c r="E343" s="9" t="str">
        <f t="shared" si="101"/>
        <v>00</v>
      </c>
      <c r="F343" s="9" t="str">
        <f t="shared" si="102"/>
        <v/>
      </c>
      <c r="G343" s="9" t="str">
        <f t="shared" si="103"/>
        <v/>
      </c>
      <c r="H343" s="9" t="str">
        <f t="shared" si="104"/>
        <v/>
      </c>
      <c r="I343" s="10" t="str">
        <f t="shared" si="98"/>
        <v>Đ0</v>
      </c>
      <c r="J343" s="44" t="s">
        <v>1191</v>
      </c>
      <c r="K343" s="10" t="str">
        <f t="shared" si="99"/>
        <v>Cái</v>
      </c>
      <c r="L343" s="163"/>
      <c r="M343" s="45" t="e">
        <f>VLOOKUP(D343,'GIA CONG DOAN'!$A$3:$D$4246,MATCH(I343,'GIA CONG DOAN'!$A$4:$D$4,0),0)</f>
        <v>#N/A</v>
      </c>
      <c r="N343" s="48"/>
      <c r="O343" s="46" t="str">
        <f t="shared" si="97"/>
        <v/>
      </c>
      <c r="P343" s="59"/>
      <c r="Q343" s="47"/>
      <c r="R343" s="14">
        <f t="shared" si="105"/>
        <v>0</v>
      </c>
      <c r="W343" s="17"/>
      <c r="X343" s="17"/>
      <c r="Y343" s="17"/>
      <c r="Z343" s="15" t="str">
        <f t="shared" ref="Z343:Z371" si="106">LEFT(C343,2)</f>
        <v/>
      </c>
      <c r="AA343" s="15" t="str">
        <f t="shared" ref="AA343:AA372" si="107">B343&amp;A343</f>
        <v/>
      </c>
    </row>
    <row r="344" spans="1:27" s="15" customFormat="1" ht="18" customHeight="1">
      <c r="A344" s="50"/>
      <c r="B344" s="51"/>
      <c r="C344" s="55"/>
      <c r="D344" s="166" t="str">
        <f t="shared" si="100"/>
        <v>00</v>
      </c>
      <c r="E344" s="9" t="str">
        <f t="shared" si="101"/>
        <v>00</v>
      </c>
      <c r="F344" s="9" t="str">
        <f t="shared" si="102"/>
        <v/>
      </c>
      <c r="G344" s="9" t="str">
        <f t="shared" si="103"/>
        <v/>
      </c>
      <c r="H344" s="9" t="str">
        <f t="shared" si="104"/>
        <v/>
      </c>
      <c r="I344" s="10" t="str">
        <f t="shared" si="98"/>
        <v>Đ0</v>
      </c>
      <c r="J344" s="44" t="s">
        <v>1191</v>
      </c>
      <c r="K344" s="10" t="str">
        <f t="shared" si="99"/>
        <v>Cái</v>
      </c>
      <c r="L344" s="163"/>
      <c r="M344" s="45" t="e">
        <f>VLOOKUP(D344,'GIA CONG DOAN'!$A$3:$D$4246,MATCH(I344,'GIA CONG DOAN'!$A$4:$D$4,0),0)</f>
        <v>#N/A</v>
      </c>
      <c r="N344" s="48"/>
      <c r="O344" s="46" t="str">
        <f t="shared" ref="O344:O374" si="108">IFERROR(L344*M344*N344,"")</f>
        <v/>
      </c>
      <c r="P344" s="59"/>
      <c r="Q344" s="47"/>
      <c r="R344" s="14">
        <f t="shared" si="105"/>
        <v>0</v>
      </c>
      <c r="W344" s="17"/>
      <c r="X344" s="17"/>
      <c r="Y344" s="17"/>
      <c r="Z344" s="15" t="str">
        <f t="shared" si="106"/>
        <v/>
      </c>
      <c r="AA344" s="15" t="str">
        <f t="shared" si="107"/>
        <v/>
      </c>
    </row>
    <row r="345" spans="1:27" s="15" customFormat="1" ht="18" customHeight="1">
      <c r="A345" s="50"/>
      <c r="B345" s="51"/>
      <c r="C345" s="55"/>
      <c r="D345" s="166" t="str">
        <f t="shared" si="100"/>
        <v>00</v>
      </c>
      <c r="E345" s="9" t="str">
        <f t="shared" si="101"/>
        <v>00</v>
      </c>
      <c r="F345" s="9" t="str">
        <f t="shared" si="102"/>
        <v/>
      </c>
      <c r="G345" s="9" t="str">
        <f t="shared" si="103"/>
        <v/>
      </c>
      <c r="H345" s="9" t="str">
        <f t="shared" si="104"/>
        <v/>
      </c>
      <c r="I345" s="10" t="str">
        <f t="shared" si="98"/>
        <v>Đ0</v>
      </c>
      <c r="J345" s="44" t="s">
        <v>1191</v>
      </c>
      <c r="K345" s="10" t="str">
        <f t="shared" si="99"/>
        <v>Cái</v>
      </c>
      <c r="L345" s="163"/>
      <c r="M345" s="45" t="e">
        <f>VLOOKUP(D345,'GIA CONG DOAN'!$A$3:$D$4246,MATCH(I345,'GIA CONG DOAN'!$A$4:$D$4,0),0)</f>
        <v>#N/A</v>
      </c>
      <c r="N345" s="48"/>
      <c r="O345" s="46" t="str">
        <f t="shared" si="108"/>
        <v/>
      </c>
      <c r="P345" s="59"/>
      <c r="Q345" s="47"/>
      <c r="R345" s="14">
        <f t="shared" si="105"/>
        <v>0</v>
      </c>
      <c r="S345" s="15">
        <v>36616</v>
      </c>
      <c r="W345" s="17"/>
      <c r="X345" s="17"/>
      <c r="Y345" s="17"/>
      <c r="Z345" s="15" t="str">
        <f t="shared" si="106"/>
        <v/>
      </c>
      <c r="AA345" s="15" t="str">
        <f t="shared" si="107"/>
        <v/>
      </c>
    </row>
    <row r="346" spans="1:27" s="15" customFormat="1" ht="18" customHeight="1">
      <c r="A346" s="50"/>
      <c r="B346" s="51"/>
      <c r="C346" s="55"/>
      <c r="D346" s="166" t="str">
        <f t="shared" si="100"/>
        <v>00</v>
      </c>
      <c r="E346" s="9" t="str">
        <f t="shared" si="101"/>
        <v>00</v>
      </c>
      <c r="F346" s="9" t="str">
        <f t="shared" si="102"/>
        <v/>
      </c>
      <c r="G346" s="9" t="str">
        <f t="shared" si="103"/>
        <v/>
      </c>
      <c r="H346" s="9" t="str">
        <f t="shared" si="104"/>
        <v/>
      </c>
      <c r="I346" s="10" t="str">
        <f t="shared" si="98"/>
        <v>Đ0</v>
      </c>
      <c r="J346" s="44" t="s">
        <v>1191</v>
      </c>
      <c r="K346" s="10" t="str">
        <f t="shared" si="99"/>
        <v>Cái</v>
      </c>
      <c r="L346" s="163"/>
      <c r="M346" s="45" t="e">
        <f>VLOOKUP(D346,'GIA CONG DOAN'!$A$3:$D$4246,MATCH(I346,'GIA CONG DOAN'!$A$4:$D$4,0),0)</f>
        <v>#N/A</v>
      </c>
      <c r="N346" s="48"/>
      <c r="O346" s="46" t="str">
        <f t="shared" si="108"/>
        <v/>
      </c>
      <c r="P346" s="59"/>
      <c r="Q346" s="47"/>
      <c r="R346" s="14">
        <f t="shared" si="105"/>
        <v>0</v>
      </c>
      <c r="S346" s="15">
        <v>23000</v>
      </c>
      <c r="W346" s="17"/>
      <c r="X346" s="17"/>
      <c r="Y346" s="17"/>
      <c r="Z346" s="15" t="str">
        <f t="shared" si="106"/>
        <v/>
      </c>
      <c r="AA346" s="15" t="str">
        <f t="shared" si="107"/>
        <v/>
      </c>
    </row>
    <row r="347" spans="1:27" s="15" customFormat="1" ht="18" customHeight="1">
      <c r="A347" s="50"/>
      <c r="B347" s="51"/>
      <c r="C347" s="55"/>
      <c r="D347" s="166" t="str">
        <f t="shared" si="100"/>
        <v>00</v>
      </c>
      <c r="E347" s="9" t="str">
        <f t="shared" si="101"/>
        <v>00</v>
      </c>
      <c r="F347" s="9" t="str">
        <f t="shared" si="102"/>
        <v/>
      </c>
      <c r="G347" s="9" t="str">
        <f t="shared" si="103"/>
        <v/>
      </c>
      <c r="H347" s="9" t="str">
        <f t="shared" si="104"/>
        <v/>
      </c>
      <c r="I347" s="10" t="str">
        <f t="shared" si="98"/>
        <v>Đ0</v>
      </c>
      <c r="J347" s="44" t="s">
        <v>1191</v>
      </c>
      <c r="K347" s="10" t="str">
        <f t="shared" si="99"/>
        <v>Cái</v>
      </c>
      <c r="L347" s="163"/>
      <c r="M347" s="45" t="e">
        <f>VLOOKUP(D347,'GIA CONG DOAN'!$A$3:$D$4246,MATCH(I347,'GIA CONG DOAN'!$A$4:$D$4,0),0)</f>
        <v>#N/A</v>
      </c>
      <c r="N347" s="48"/>
      <c r="O347" s="46" t="str">
        <f t="shared" si="108"/>
        <v/>
      </c>
      <c r="P347" s="59"/>
      <c r="Q347" s="47"/>
      <c r="R347" s="14">
        <f t="shared" si="105"/>
        <v>0</v>
      </c>
      <c r="S347" s="15">
        <v>67095</v>
      </c>
      <c r="W347" s="17"/>
      <c r="X347" s="17"/>
      <c r="Y347" s="17"/>
      <c r="Z347" s="15" t="str">
        <f t="shared" si="106"/>
        <v/>
      </c>
      <c r="AA347" s="15" t="str">
        <f t="shared" si="107"/>
        <v/>
      </c>
    </row>
    <row r="348" spans="1:27" s="15" customFormat="1" ht="18" customHeight="1">
      <c r="A348" s="50"/>
      <c r="B348" s="51"/>
      <c r="C348" s="55"/>
      <c r="D348" s="166" t="str">
        <f t="shared" si="100"/>
        <v>00</v>
      </c>
      <c r="E348" s="9" t="str">
        <f t="shared" si="101"/>
        <v>00</v>
      </c>
      <c r="F348" s="9" t="str">
        <f t="shared" si="102"/>
        <v/>
      </c>
      <c r="G348" s="9" t="str">
        <f t="shared" si="103"/>
        <v/>
      </c>
      <c r="H348" s="9" t="str">
        <f t="shared" si="104"/>
        <v/>
      </c>
      <c r="I348" s="10" t="str">
        <f t="shared" si="98"/>
        <v>Đ0</v>
      </c>
      <c r="J348" s="44" t="s">
        <v>1191</v>
      </c>
      <c r="K348" s="10" t="str">
        <f t="shared" si="99"/>
        <v>Cái</v>
      </c>
      <c r="L348" s="163"/>
      <c r="M348" s="45" t="e">
        <f>VLOOKUP(D348,'GIA CONG DOAN'!$A$3:$D$4246,MATCH(I348,'GIA CONG DOAN'!$A$4:$D$4,0),0)</f>
        <v>#N/A</v>
      </c>
      <c r="N348" s="48"/>
      <c r="O348" s="46" t="str">
        <f t="shared" si="108"/>
        <v/>
      </c>
      <c r="P348" s="59"/>
      <c r="Q348" s="47"/>
      <c r="R348" s="14">
        <f t="shared" si="105"/>
        <v>0</v>
      </c>
      <c r="W348" s="17"/>
      <c r="X348" s="17"/>
      <c r="Y348" s="17"/>
      <c r="Z348" s="15" t="str">
        <f t="shared" si="106"/>
        <v/>
      </c>
      <c r="AA348" s="15" t="str">
        <f t="shared" si="107"/>
        <v/>
      </c>
    </row>
    <row r="349" spans="1:27" s="15" customFormat="1" ht="18" customHeight="1">
      <c r="A349" s="50"/>
      <c r="B349" s="51"/>
      <c r="C349" s="55"/>
      <c r="D349" s="166" t="str">
        <f t="shared" si="100"/>
        <v>00</v>
      </c>
      <c r="E349" s="9" t="str">
        <f t="shared" si="101"/>
        <v>00</v>
      </c>
      <c r="F349" s="9" t="str">
        <f t="shared" si="102"/>
        <v/>
      </c>
      <c r="G349" s="9" t="str">
        <f t="shared" si="103"/>
        <v/>
      </c>
      <c r="H349" s="9" t="str">
        <f t="shared" si="104"/>
        <v/>
      </c>
      <c r="I349" s="10" t="str">
        <f t="shared" si="98"/>
        <v>Đ0</v>
      </c>
      <c r="J349" s="44" t="s">
        <v>1191</v>
      </c>
      <c r="K349" s="10" t="str">
        <f t="shared" si="99"/>
        <v>Cái</v>
      </c>
      <c r="L349" s="163"/>
      <c r="M349" s="45" t="e">
        <f>VLOOKUP(D349,'GIA CONG DOAN'!$A$3:$D$4246,MATCH(I349,'GIA CONG DOAN'!$A$4:$D$4,0),0)</f>
        <v>#N/A</v>
      </c>
      <c r="N349" s="48"/>
      <c r="O349" s="46" t="str">
        <f t="shared" si="108"/>
        <v/>
      </c>
      <c r="P349" s="59"/>
      <c r="Q349" s="47"/>
      <c r="R349" s="14">
        <f t="shared" si="105"/>
        <v>0</v>
      </c>
      <c r="W349" s="17"/>
      <c r="X349" s="17"/>
      <c r="Y349" s="17"/>
      <c r="Z349" s="15" t="str">
        <f t="shared" si="106"/>
        <v/>
      </c>
      <c r="AA349" s="15" t="str">
        <f t="shared" si="107"/>
        <v/>
      </c>
    </row>
    <row r="350" spans="1:27" s="15" customFormat="1" ht="18" customHeight="1">
      <c r="A350" s="50"/>
      <c r="B350" s="51"/>
      <c r="C350" s="55"/>
      <c r="D350" s="166" t="str">
        <f t="shared" si="100"/>
        <v>00</v>
      </c>
      <c r="E350" s="9" t="str">
        <f t="shared" si="101"/>
        <v>00</v>
      </c>
      <c r="F350" s="9" t="str">
        <f t="shared" si="102"/>
        <v/>
      </c>
      <c r="G350" s="9" t="str">
        <f t="shared" si="103"/>
        <v/>
      </c>
      <c r="H350" s="9" t="str">
        <f t="shared" si="104"/>
        <v/>
      </c>
      <c r="I350" s="10" t="str">
        <f t="shared" si="98"/>
        <v>Đ0</v>
      </c>
      <c r="J350" s="44" t="s">
        <v>1191</v>
      </c>
      <c r="K350" s="10" t="str">
        <f t="shared" si="99"/>
        <v>Cái</v>
      </c>
      <c r="L350" s="163"/>
      <c r="M350" s="45" t="e">
        <f>VLOOKUP(D350,'GIA CONG DOAN'!$A$3:$D$4246,MATCH(I350,'GIA CONG DOAN'!$A$4:$D$4,0),0)</f>
        <v>#N/A</v>
      </c>
      <c r="N350" s="48"/>
      <c r="O350" s="46" t="str">
        <f t="shared" si="108"/>
        <v/>
      </c>
      <c r="P350" s="59"/>
      <c r="Q350" s="47"/>
      <c r="R350" s="14">
        <f t="shared" si="105"/>
        <v>0</v>
      </c>
      <c r="W350" s="17"/>
      <c r="X350" s="17"/>
      <c r="Y350" s="17"/>
      <c r="Z350" s="15" t="str">
        <f t="shared" si="106"/>
        <v/>
      </c>
      <c r="AA350" s="15" t="str">
        <f t="shared" si="107"/>
        <v/>
      </c>
    </row>
    <row r="351" spans="1:27" s="15" customFormat="1" ht="18" customHeight="1">
      <c r="A351" s="50"/>
      <c r="B351" s="51"/>
      <c r="C351" s="55"/>
      <c r="D351" s="166" t="str">
        <f t="shared" si="100"/>
        <v>00</v>
      </c>
      <c r="E351" s="9" t="str">
        <f t="shared" si="101"/>
        <v>00</v>
      </c>
      <c r="F351" s="9" t="str">
        <f t="shared" si="102"/>
        <v/>
      </c>
      <c r="G351" s="9" t="str">
        <f t="shared" si="103"/>
        <v/>
      </c>
      <c r="H351" s="9" t="str">
        <f t="shared" si="104"/>
        <v/>
      </c>
      <c r="I351" s="10" t="str">
        <f t="shared" si="98"/>
        <v>Đ0</v>
      </c>
      <c r="J351" s="44" t="s">
        <v>1191</v>
      </c>
      <c r="K351" s="10" t="str">
        <f t="shared" si="99"/>
        <v>Cái</v>
      </c>
      <c r="L351" s="163"/>
      <c r="M351" s="45" t="e">
        <f>VLOOKUP(D351,'GIA CONG DOAN'!$A$3:$D$4246,MATCH(I351,'GIA CONG DOAN'!$A$4:$D$4,0),0)</f>
        <v>#N/A</v>
      </c>
      <c r="N351" s="48"/>
      <c r="O351" s="46" t="str">
        <f t="shared" si="108"/>
        <v/>
      </c>
      <c r="P351" s="59"/>
      <c r="Q351" s="47"/>
      <c r="R351" s="14">
        <f t="shared" si="105"/>
        <v>0</v>
      </c>
      <c r="W351" s="17"/>
      <c r="X351" s="17"/>
      <c r="Y351" s="17"/>
      <c r="Z351" s="15" t="str">
        <f t="shared" si="106"/>
        <v/>
      </c>
      <c r="AA351" s="15" t="str">
        <f t="shared" si="107"/>
        <v/>
      </c>
    </row>
    <row r="352" spans="1:27" s="15" customFormat="1" ht="18" customHeight="1">
      <c r="A352" s="50"/>
      <c r="B352" s="51"/>
      <c r="C352" s="55"/>
      <c r="D352" s="166" t="str">
        <f t="shared" si="100"/>
        <v>00</v>
      </c>
      <c r="E352" s="9" t="str">
        <f t="shared" si="101"/>
        <v>00</v>
      </c>
      <c r="F352" s="9" t="str">
        <f t="shared" si="102"/>
        <v/>
      </c>
      <c r="G352" s="9" t="str">
        <f t="shared" si="103"/>
        <v/>
      </c>
      <c r="H352" s="9" t="str">
        <f t="shared" si="104"/>
        <v/>
      </c>
      <c r="I352" s="10" t="str">
        <f t="shared" si="98"/>
        <v>Đ0</v>
      </c>
      <c r="J352" s="44" t="s">
        <v>1191</v>
      </c>
      <c r="K352" s="10" t="str">
        <f t="shared" si="99"/>
        <v>Cái</v>
      </c>
      <c r="L352" s="163"/>
      <c r="M352" s="45" t="e">
        <f>VLOOKUP(D352,'GIA CONG DOAN'!$A$3:$D$4246,MATCH(I352,'GIA CONG DOAN'!$A$4:$D$4,0),0)</f>
        <v>#N/A</v>
      </c>
      <c r="N352" s="48"/>
      <c r="O352" s="46" t="str">
        <f t="shared" si="108"/>
        <v/>
      </c>
      <c r="P352" s="59"/>
      <c r="Q352" s="47"/>
      <c r="R352" s="14">
        <f t="shared" si="105"/>
        <v>0</v>
      </c>
      <c r="W352" s="17"/>
      <c r="X352" s="17"/>
      <c r="Y352" s="17"/>
      <c r="Z352" s="15" t="str">
        <f t="shared" si="106"/>
        <v/>
      </c>
      <c r="AA352" s="15" t="str">
        <f t="shared" si="107"/>
        <v/>
      </c>
    </row>
    <row r="353" spans="1:27" s="15" customFormat="1" ht="18" customHeight="1">
      <c r="A353" s="50"/>
      <c r="B353" s="51"/>
      <c r="C353" s="55"/>
      <c r="D353" s="166" t="str">
        <f t="shared" si="100"/>
        <v>00</v>
      </c>
      <c r="E353" s="9" t="str">
        <f t="shared" si="101"/>
        <v>00</v>
      </c>
      <c r="F353" s="9" t="str">
        <f t="shared" si="102"/>
        <v/>
      </c>
      <c r="G353" s="9" t="str">
        <f t="shared" si="103"/>
        <v/>
      </c>
      <c r="H353" s="9" t="str">
        <f t="shared" si="104"/>
        <v/>
      </c>
      <c r="I353" s="10" t="str">
        <f t="shared" si="98"/>
        <v>Đ0</v>
      </c>
      <c r="J353" s="44" t="s">
        <v>1191</v>
      </c>
      <c r="K353" s="10" t="str">
        <f t="shared" si="99"/>
        <v>Cái</v>
      </c>
      <c r="L353" s="163"/>
      <c r="M353" s="45" t="e">
        <f>VLOOKUP(D353,'GIA CONG DOAN'!$A$3:$D$4246,MATCH(I353,'GIA CONG DOAN'!$A$4:$D$4,0),0)</f>
        <v>#N/A</v>
      </c>
      <c r="N353" s="48"/>
      <c r="O353" s="46" t="str">
        <f t="shared" si="108"/>
        <v/>
      </c>
      <c r="P353" s="59"/>
      <c r="Q353" s="47"/>
      <c r="R353" s="14">
        <f t="shared" si="105"/>
        <v>0</v>
      </c>
      <c r="W353" s="17"/>
      <c r="X353" s="17"/>
      <c r="Y353" s="17"/>
      <c r="Z353" s="15" t="str">
        <f t="shared" si="106"/>
        <v/>
      </c>
      <c r="AA353" s="15" t="str">
        <f t="shared" si="107"/>
        <v/>
      </c>
    </row>
    <row r="354" spans="1:27" s="15" customFormat="1" ht="18" customHeight="1">
      <c r="A354" s="50"/>
      <c r="B354" s="51"/>
      <c r="C354" s="55"/>
      <c r="D354" s="166" t="str">
        <f t="shared" si="100"/>
        <v>00</v>
      </c>
      <c r="E354" s="9" t="str">
        <f t="shared" si="101"/>
        <v>00</v>
      </c>
      <c r="F354" s="9" t="str">
        <f t="shared" si="102"/>
        <v/>
      </c>
      <c r="G354" s="9" t="str">
        <f t="shared" si="103"/>
        <v/>
      </c>
      <c r="H354" s="9" t="str">
        <f t="shared" si="104"/>
        <v/>
      </c>
      <c r="I354" s="10" t="str">
        <f t="shared" si="98"/>
        <v>Đ0</v>
      </c>
      <c r="J354" s="44" t="s">
        <v>1191</v>
      </c>
      <c r="K354" s="10" t="str">
        <f t="shared" si="99"/>
        <v>Cái</v>
      </c>
      <c r="L354" s="163"/>
      <c r="M354" s="45" t="e">
        <f>VLOOKUP(D354,'GIA CONG DOAN'!$A$3:$D$4246,MATCH(I354,'GIA CONG DOAN'!$A$4:$D$4,0),0)</f>
        <v>#N/A</v>
      </c>
      <c r="N354" s="48"/>
      <c r="O354" s="46" t="str">
        <f t="shared" si="108"/>
        <v/>
      </c>
      <c r="P354" s="59"/>
      <c r="Q354" s="47"/>
      <c r="R354" s="14">
        <f t="shared" si="105"/>
        <v>0</v>
      </c>
      <c r="W354" s="17"/>
      <c r="X354" s="17"/>
      <c r="Y354" s="17"/>
      <c r="Z354" s="15" t="str">
        <f t="shared" si="106"/>
        <v/>
      </c>
      <c r="AA354" s="15" t="str">
        <f t="shared" si="107"/>
        <v/>
      </c>
    </row>
    <row r="355" spans="1:27" s="15" customFormat="1" ht="18" customHeight="1">
      <c r="A355" s="50"/>
      <c r="B355" s="51"/>
      <c r="C355" s="55"/>
      <c r="D355" s="166" t="str">
        <f t="shared" si="100"/>
        <v>00</v>
      </c>
      <c r="E355" s="9" t="str">
        <f t="shared" si="101"/>
        <v>00</v>
      </c>
      <c r="F355" s="9" t="str">
        <f t="shared" si="102"/>
        <v/>
      </c>
      <c r="G355" s="9" t="str">
        <f t="shared" si="103"/>
        <v/>
      </c>
      <c r="H355" s="9" t="str">
        <f t="shared" si="104"/>
        <v/>
      </c>
      <c r="I355" s="10" t="str">
        <f t="shared" si="98"/>
        <v>Đ0</v>
      </c>
      <c r="J355" s="44" t="s">
        <v>1191</v>
      </c>
      <c r="K355" s="10" t="str">
        <f t="shared" si="99"/>
        <v>Cái</v>
      </c>
      <c r="L355" s="163"/>
      <c r="M355" s="45" t="e">
        <f>VLOOKUP(D355,'GIA CONG DOAN'!$A$3:$D$4246,MATCH(I355,'GIA CONG DOAN'!$A$4:$D$4,0),0)</f>
        <v>#N/A</v>
      </c>
      <c r="N355" s="48"/>
      <c r="O355" s="46" t="str">
        <f t="shared" si="108"/>
        <v/>
      </c>
      <c r="P355" s="59"/>
      <c r="Q355" s="47"/>
      <c r="R355" s="14">
        <f t="shared" si="105"/>
        <v>0</v>
      </c>
      <c r="W355" s="17"/>
      <c r="X355" s="17"/>
      <c r="Y355" s="17"/>
      <c r="Z355" s="15" t="str">
        <f t="shared" si="106"/>
        <v/>
      </c>
      <c r="AA355" s="15" t="str">
        <f t="shared" si="107"/>
        <v/>
      </c>
    </row>
    <row r="356" spans="1:27" s="15" customFormat="1" ht="18" customHeight="1">
      <c r="A356" s="50"/>
      <c r="B356" s="51"/>
      <c r="C356" s="55"/>
      <c r="D356" s="166" t="str">
        <f t="shared" ref="D356:D392" si="109">IF(OR(MID(C356,7,2)="06",MID(C356,7,2)="01",MID(C356,7,2)="20",MID(C356,7,2)="24",MID(C356,7,2)="10",MID(C356,7,2)="56",MID(C356,7,2)="13",MID(C356,7,2)="21",MID(C356,7,2)="03",MID(C356,7,2)="19"),LEFT(C356,11),LEFT(C356,6)&amp;"00"&amp;MID(C356,9,3))</f>
        <v>00</v>
      </c>
      <c r="E356" s="9" t="str">
        <f t="shared" ref="E356:E393" si="110">RIGHT(D356,2)</f>
        <v>00</v>
      </c>
      <c r="F356" s="9" t="str">
        <f t="shared" ref="F356:F393" si="111">MID(C356,13,2)</f>
        <v/>
      </c>
      <c r="G356" s="9" t="str">
        <f t="shared" ref="G356:G393" si="112">MID(C356,7,2)</f>
        <v/>
      </c>
      <c r="H356" s="9" t="str">
        <f t="shared" ref="H356:H393" si="113">IF(OR(G356="18",G356="20",G356="21"),"DTM","")</f>
        <v/>
      </c>
      <c r="I356" s="10" t="str">
        <f t="shared" ref="I356:I391" si="114">(LEFT(J356,1))&amp;IF(OR(F356="A",F356="43",F356="44",F356="77"),"HT",IF(OR(F356="B",F356="30",F356="39",F356="17"),"HC",IF(OR(F356="01",F356="04"),"M1",IF(OR(F356="05"),"M2",IF(OR(F356="06"),"M3",IF(OR(F356="32",F356="14",F356="15"),"HS",0))))))</f>
        <v>Đ0</v>
      </c>
      <c r="J356" s="44" t="s">
        <v>1191</v>
      </c>
      <c r="K356" s="10" t="str">
        <f t="shared" ref="K356:K391" si="115">IF(AND(MID(C356,10,1)="s",MID(C356,11,1)="1"),"Cái",IF(OR(MID(C356,10,1)="s",MID(C356,10,1)="l",MID(C356,10,1)="b",MID(C356,10,1)="x"),"Bộ","Cái"))</f>
        <v>Cái</v>
      </c>
      <c r="L356" s="163"/>
      <c r="M356" s="45" t="e">
        <f>VLOOKUP(D356,'GIA CONG DOAN'!$A$3:$D$4246,MATCH(I356,'GIA CONG DOAN'!$A$4:$D$4,0),0)</f>
        <v>#N/A</v>
      </c>
      <c r="N356" s="48"/>
      <c r="O356" s="46" t="str">
        <f t="shared" si="108"/>
        <v/>
      </c>
      <c r="P356" s="59"/>
      <c r="Q356" s="47"/>
      <c r="R356" s="14">
        <f t="shared" ref="R356:R392" si="116">IF(MID(C356,10,1)="0",L356,IF(MID(C356,10,1)="f",L356,IF(OR(MID(C356,10,1)="S",MID(C356,10,1)="L",MID(C356,10,1)="B",MID(C356,10,1)="X"),MID(C356,11,1)*L356,0)))</f>
        <v>0</v>
      </c>
      <c r="W356" s="17"/>
      <c r="X356" s="17"/>
      <c r="Y356" s="17"/>
      <c r="Z356" s="15" t="str">
        <f t="shared" si="106"/>
        <v/>
      </c>
      <c r="AA356" s="15" t="str">
        <f t="shared" si="107"/>
        <v/>
      </c>
    </row>
    <row r="357" spans="1:27" s="15" customFormat="1" ht="18" customHeight="1">
      <c r="A357" s="50"/>
      <c r="B357" s="51"/>
      <c r="C357" s="55"/>
      <c r="D357" s="166" t="str">
        <f t="shared" si="109"/>
        <v>00</v>
      </c>
      <c r="E357" s="9" t="str">
        <f t="shared" si="110"/>
        <v>00</v>
      </c>
      <c r="F357" s="9" t="str">
        <f t="shared" si="111"/>
        <v/>
      </c>
      <c r="G357" s="9" t="str">
        <f t="shared" si="112"/>
        <v/>
      </c>
      <c r="H357" s="9" t="str">
        <f t="shared" si="113"/>
        <v/>
      </c>
      <c r="I357" s="10" t="str">
        <f t="shared" si="114"/>
        <v>Đ0</v>
      </c>
      <c r="J357" s="44" t="s">
        <v>1191</v>
      </c>
      <c r="K357" s="10" t="str">
        <f t="shared" si="115"/>
        <v>Cái</v>
      </c>
      <c r="L357" s="163"/>
      <c r="M357" s="45" t="e">
        <f>VLOOKUP(D357,'GIA CONG DOAN'!$A$3:$D$4246,MATCH(I357,'GIA CONG DOAN'!$A$4:$D$4,0),0)</f>
        <v>#N/A</v>
      </c>
      <c r="N357" s="48"/>
      <c r="O357" s="46" t="str">
        <f t="shared" si="108"/>
        <v/>
      </c>
      <c r="P357" s="59"/>
      <c r="Q357" s="47"/>
      <c r="R357" s="14">
        <f t="shared" si="116"/>
        <v>0</v>
      </c>
      <c r="W357" s="17"/>
      <c r="X357" s="17"/>
      <c r="Y357" s="17"/>
      <c r="Z357" s="15" t="str">
        <f t="shared" si="106"/>
        <v/>
      </c>
      <c r="AA357" s="15" t="str">
        <f t="shared" si="107"/>
        <v/>
      </c>
    </row>
    <row r="358" spans="1:27" s="15" customFormat="1" ht="18" customHeight="1">
      <c r="A358" s="50"/>
      <c r="B358" s="51"/>
      <c r="C358" s="55"/>
      <c r="D358" s="166" t="str">
        <f t="shared" si="109"/>
        <v>00</v>
      </c>
      <c r="E358" s="9" t="str">
        <f t="shared" si="110"/>
        <v>00</v>
      </c>
      <c r="F358" s="9" t="str">
        <f t="shared" si="111"/>
        <v/>
      </c>
      <c r="G358" s="9" t="str">
        <f t="shared" si="112"/>
        <v/>
      </c>
      <c r="H358" s="9" t="str">
        <f t="shared" si="113"/>
        <v/>
      </c>
      <c r="I358" s="10" t="str">
        <f t="shared" si="114"/>
        <v>Đ0</v>
      </c>
      <c r="J358" s="44" t="s">
        <v>1191</v>
      </c>
      <c r="K358" s="10" t="str">
        <f t="shared" si="115"/>
        <v>Cái</v>
      </c>
      <c r="L358" s="163"/>
      <c r="M358" s="45" t="e">
        <f>VLOOKUP(D358,'GIA CONG DOAN'!$A$3:$D$4246,MATCH(I358,'GIA CONG DOAN'!$A$4:$D$4,0),0)</f>
        <v>#N/A</v>
      </c>
      <c r="N358" s="48"/>
      <c r="O358" s="46" t="str">
        <f t="shared" si="108"/>
        <v/>
      </c>
      <c r="P358" s="59"/>
      <c r="Q358" s="47"/>
      <c r="R358" s="14">
        <f t="shared" si="116"/>
        <v>0</v>
      </c>
      <c r="W358" s="17"/>
      <c r="X358" s="17"/>
      <c r="Y358" s="17"/>
      <c r="Z358" s="15" t="str">
        <f t="shared" si="106"/>
        <v/>
      </c>
      <c r="AA358" s="15" t="str">
        <f t="shared" si="107"/>
        <v/>
      </c>
    </row>
    <row r="359" spans="1:27" s="15" customFormat="1" ht="18" customHeight="1">
      <c r="A359" s="50"/>
      <c r="B359" s="51"/>
      <c r="C359" s="55"/>
      <c r="D359" s="166" t="str">
        <f t="shared" si="109"/>
        <v>00</v>
      </c>
      <c r="E359" s="9" t="str">
        <f t="shared" si="110"/>
        <v>00</v>
      </c>
      <c r="F359" s="9" t="str">
        <f t="shared" si="111"/>
        <v/>
      </c>
      <c r="G359" s="9" t="str">
        <f t="shared" si="112"/>
        <v/>
      </c>
      <c r="H359" s="9" t="str">
        <f t="shared" si="113"/>
        <v/>
      </c>
      <c r="I359" s="10" t="str">
        <f t="shared" si="114"/>
        <v>Đ0</v>
      </c>
      <c r="J359" s="44" t="s">
        <v>1191</v>
      </c>
      <c r="K359" s="10" t="str">
        <f t="shared" si="115"/>
        <v>Cái</v>
      </c>
      <c r="L359" s="163"/>
      <c r="M359" s="45" t="e">
        <f>VLOOKUP(D359,'GIA CONG DOAN'!$A$3:$D$4246,MATCH(I359,'GIA CONG DOAN'!$A$4:$D$4,0),0)</f>
        <v>#N/A</v>
      </c>
      <c r="N359" s="48"/>
      <c r="O359" s="46" t="str">
        <f t="shared" si="108"/>
        <v/>
      </c>
      <c r="P359" s="59"/>
      <c r="Q359" s="47"/>
      <c r="R359" s="14">
        <f t="shared" si="116"/>
        <v>0</v>
      </c>
      <c r="W359" s="17"/>
      <c r="X359" s="17"/>
      <c r="Y359" s="17"/>
      <c r="Z359" s="15" t="str">
        <f t="shared" si="106"/>
        <v/>
      </c>
      <c r="AA359" s="15" t="str">
        <f t="shared" si="107"/>
        <v/>
      </c>
    </row>
    <row r="360" spans="1:27" s="15" customFormat="1" ht="18" customHeight="1">
      <c r="A360" s="50"/>
      <c r="B360" s="51"/>
      <c r="C360" s="55"/>
      <c r="D360" s="166" t="str">
        <f t="shared" si="109"/>
        <v>00</v>
      </c>
      <c r="E360" s="9" t="str">
        <f t="shared" si="110"/>
        <v>00</v>
      </c>
      <c r="F360" s="9" t="str">
        <f t="shared" si="111"/>
        <v/>
      </c>
      <c r="G360" s="9" t="str">
        <f t="shared" si="112"/>
        <v/>
      </c>
      <c r="H360" s="9" t="str">
        <f t="shared" si="113"/>
        <v/>
      </c>
      <c r="I360" s="10" t="str">
        <f t="shared" si="114"/>
        <v>Đ0</v>
      </c>
      <c r="J360" s="44" t="s">
        <v>1191</v>
      </c>
      <c r="K360" s="10" t="str">
        <f t="shared" si="115"/>
        <v>Cái</v>
      </c>
      <c r="L360" s="163"/>
      <c r="M360" s="45" t="e">
        <f>VLOOKUP(D360,'GIA CONG DOAN'!$A$3:$D$4246,MATCH(I360,'GIA CONG DOAN'!$A$4:$D$4,0),0)</f>
        <v>#N/A</v>
      </c>
      <c r="N360" s="48"/>
      <c r="O360" s="46" t="str">
        <f t="shared" si="108"/>
        <v/>
      </c>
      <c r="P360" s="59"/>
      <c r="Q360" s="47"/>
      <c r="R360" s="14">
        <f t="shared" si="116"/>
        <v>0</v>
      </c>
      <c r="W360" s="17"/>
      <c r="X360" s="17"/>
      <c r="Y360" s="17"/>
      <c r="Z360" s="15" t="str">
        <f t="shared" si="106"/>
        <v/>
      </c>
      <c r="AA360" s="15" t="str">
        <f t="shared" si="107"/>
        <v/>
      </c>
    </row>
    <row r="361" spans="1:27" s="15" customFormat="1" ht="18" customHeight="1">
      <c r="A361" s="50"/>
      <c r="B361" s="51"/>
      <c r="C361" s="55"/>
      <c r="D361" s="166" t="str">
        <f>IF(OR(MID(C361,7,2)="06",MID(C361,7,2)="02",MID(C361,7,2)="07",MID(C361,7,2)="24",MID(C361,7,2)="10",MID(C361,7,2)="56",MID(C361,7,2)="13",MID(C361,7,2)="21",MID(C361,7,2)="03",MID(C361,7,2)="19"),LEFT(C361,11),LEFT(C361,6)&amp;"00"&amp;MID(C361,9,3))</f>
        <v>00</v>
      </c>
      <c r="E361" s="9" t="str">
        <f t="shared" si="110"/>
        <v>00</v>
      </c>
      <c r="F361" s="9" t="str">
        <f t="shared" si="111"/>
        <v/>
      </c>
      <c r="G361" s="9" t="str">
        <f t="shared" si="112"/>
        <v/>
      </c>
      <c r="H361" s="9" t="str">
        <f t="shared" si="113"/>
        <v/>
      </c>
      <c r="I361" s="10" t="str">
        <f t="shared" si="114"/>
        <v>Đ0</v>
      </c>
      <c r="J361" s="44" t="s">
        <v>1191</v>
      </c>
      <c r="K361" s="10" t="str">
        <f t="shared" si="115"/>
        <v>Cái</v>
      </c>
      <c r="L361" s="163"/>
      <c r="M361" s="45" t="e">
        <f>VLOOKUP(D361,'GIA CONG DOAN'!$A$3:$D$4246,MATCH(I361,'GIA CONG DOAN'!$A$4:$D$4,0),0)</f>
        <v>#N/A</v>
      </c>
      <c r="N361" s="48"/>
      <c r="O361" s="46" t="str">
        <f t="shared" si="108"/>
        <v/>
      </c>
      <c r="P361" s="59"/>
      <c r="Q361" s="47"/>
      <c r="R361" s="14">
        <f t="shared" si="116"/>
        <v>0</v>
      </c>
      <c r="W361" s="17"/>
      <c r="X361" s="17"/>
      <c r="Y361" s="17"/>
      <c r="Z361" s="15" t="str">
        <f t="shared" si="106"/>
        <v/>
      </c>
      <c r="AA361" s="15" t="str">
        <f t="shared" si="107"/>
        <v/>
      </c>
    </row>
    <row r="362" spans="1:27" s="15" customFormat="1" ht="18" customHeight="1">
      <c r="A362" s="50"/>
      <c r="B362" s="51"/>
      <c r="C362" s="55"/>
      <c r="D362" s="166" t="str">
        <f t="shared" si="109"/>
        <v>00</v>
      </c>
      <c r="E362" s="9" t="str">
        <f t="shared" si="110"/>
        <v>00</v>
      </c>
      <c r="F362" s="9" t="str">
        <f t="shared" si="111"/>
        <v/>
      </c>
      <c r="G362" s="9" t="str">
        <f t="shared" si="112"/>
        <v/>
      </c>
      <c r="H362" s="9" t="str">
        <f t="shared" si="113"/>
        <v/>
      </c>
      <c r="I362" s="10" t="str">
        <f t="shared" si="114"/>
        <v>Đ0</v>
      </c>
      <c r="J362" s="44" t="s">
        <v>1191</v>
      </c>
      <c r="K362" s="10" t="str">
        <f t="shared" si="115"/>
        <v>Cái</v>
      </c>
      <c r="L362" s="163"/>
      <c r="M362" s="45" t="e">
        <f>VLOOKUP(D362,'GIA CONG DOAN'!$A$3:$D$4246,MATCH(I362,'GIA CONG DOAN'!$A$4:$D$4,0),0)</f>
        <v>#N/A</v>
      </c>
      <c r="N362" s="48"/>
      <c r="O362" s="46" t="str">
        <f t="shared" si="108"/>
        <v/>
      </c>
      <c r="P362" s="59"/>
      <c r="Q362" s="47"/>
      <c r="R362" s="14">
        <f t="shared" si="116"/>
        <v>0</v>
      </c>
      <c r="W362" s="17"/>
      <c r="X362" s="17"/>
      <c r="Y362" s="17"/>
      <c r="Z362" s="15" t="str">
        <f t="shared" si="106"/>
        <v/>
      </c>
      <c r="AA362" s="15" t="str">
        <f t="shared" si="107"/>
        <v/>
      </c>
    </row>
    <row r="363" spans="1:27" s="15" customFormat="1" ht="18" customHeight="1">
      <c r="A363" s="50"/>
      <c r="B363" s="51"/>
      <c r="C363" s="55"/>
      <c r="D363" s="166" t="str">
        <f t="shared" si="109"/>
        <v>00</v>
      </c>
      <c r="E363" s="9" t="str">
        <f t="shared" si="110"/>
        <v>00</v>
      </c>
      <c r="F363" s="9" t="str">
        <f t="shared" si="111"/>
        <v/>
      </c>
      <c r="G363" s="9" t="str">
        <f t="shared" si="112"/>
        <v/>
      </c>
      <c r="H363" s="9" t="str">
        <f t="shared" si="113"/>
        <v/>
      </c>
      <c r="I363" s="10" t="str">
        <f t="shared" si="114"/>
        <v>Đ0</v>
      </c>
      <c r="J363" s="44" t="s">
        <v>1191</v>
      </c>
      <c r="K363" s="10" t="str">
        <f t="shared" si="115"/>
        <v>Cái</v>
      </c>
      <c r="L363" s="163"/>
      <c r="M363" s="45" t="e">
        <f>VLOOKUP(D363,'GIA CONG DOAN'!$A$3:$D$4246,MATCH(I363,'GIA CONG DOAN'!$A$4:$D$4,0),0)</f>
        <v>#N/A</v>
      </c>
      <c r="N363" s="48"/>
      <c r="O363" s="46" t="str">
        <f t="shared" si="108"/>
        <v/>
      </c>
      <c r="P363" s="59"/>
      <c r="Q363" s="47"/>
      <c r="R363" s="14">
        <f t="shared" si="116"/>
        <v>0</v>
      </c>
      <c r="W363" s="17"/>
      <c r="X363" s="17"/>
      <c r="Y363" s="17"/>
      <c r="Z363" s="15" t="str">
        <f t="shared" si="106"/>
        <v/>
      </c>
      <c r="AA363" s="15" t="str">
        <f t="shared" si="107"/>
        <v/>
      </c>
    </row>
    <row r="364" spans="1:27" s="15" customFormat="1" ht="18" customHeight="1">
      <c r="A364" s="50"/>
      <c r="B364" s="51"/>
      <c r="C364" s="55"/>
      <c r="D364" s="166" t="str">
        <f>IF(OR(MID(C364,7,2)="06",MID(C364,7,2)="02",MID(C364,7,2)="07",MID(C364,7,2)="24",MID(C364,7,2)="10",MID(C364,7,2)="56",MID(C364,7,2)="13",MID(C364,7,2)="21",MID(C364,7,2)="03",MID(C364,7,2)="19"),LEFT(C364,11),LEFT(C364,6)&amp;"00"&amp;MID(C364,9,3))</f>
        <v>00</v>
      </c>
      <c r="E364" s="9" t="str">
        <f t="shared" si="110"/>
        <v>00</v>
      </c>
      <c r="F364" s="9" t="str">
        <f t="shared" si="111"/>
        <v/>
      </c>
      <c r="G364" s="9" t="str">
        <f t="shared" si="112"/>
        <v/>
      </c>
      <c r="H364" s="9" t="str">
        <f t="shared" si="113"/>
        <v/>
      </c>
      <c r="I364" s="10" t="str">
        <f t="shared" si="114"/>
        <v>Đ0</v>
      </c>
      <c r="J364" s="44" t="s">
        <v>1191</v>
      </c>
      <c r="K364" s="10" t="str">
        <f t="shared" si="115"/>
        <v>Cái</v>
      </c>
      <c r="L364" s="163"/>
      <c r="M364" s="45" t="e">
        <f>VLOOKUP(D364,'GIA CONG DOAN'!$A$3:$D$4246,MATCH(I364,'GIA CONG DOAN'!$A$4:$D$4,0),0)</f>
        <v>#N/A</v>
      </c>
      <c r="N364" s="48"/>
      <c r="O364" s="46" t="str">
        <f t="shared" si="108"/>
        <v/>
      </c>
      <c r="P364" s="59"/>
      <c r="Q364" s="47"/>
      <c r="R364" s="14">
        <f t="shared" si="116"/>
        <v>0</v>
      </c>
      <c r="W364" s="17"/>
      <c r="X364" s="17"/>
      <c r="Y364" s="17"/>
      <c r="Z364" s="15" t="str">
        <f t="shared" si="106"/>
        <v/>
      </c>
      <c r="AA364" s="15" t="str">
        <f t="shared" si="107"/>
        <v/>
      </c>
    </row>
    <row r="365" spans="1:27" s="15" customFormat="1" ht="18" customHeight="1">
      <c r="A365" s="50"/>
      <c r="B365" s="51"/>
      <c r="C365" s="55"/>
      <c r="D365" s="166" t="str">
        <f t="shared" si="109"/>
        <v>00</v>
      </c>
      <c r="E365" s="9" t="str">
        <f t="shared" si="110"/>
        <v>00</v>
      </c>
      <c r="F365" s="9" t="str">
        <f t="shared" si="111"/>
        <v/>
      </c>
      <c r="G365" s="9" t="str">
        <f t="shared" si="112"/>
        <v/>
      </c>
      <c r="H365" s="9" t="str">
        <f t="shared" si="113"/>
        <v/>
      </c>
      <c r="I365" s="10" t="str">
        <f t="shared" si="114"/>
        <v>Đ0</v>
      </c>
      <c r="J365" s="44" t="s">
        <v>1191</v>
      </c>
      <c r="K365" s="10" t="str">
        <f t="shared" si="115"/>
        <v>Cái</v>
      </c>
      <c r="L365" s="163"/>
      <c r="M365" s="45" t="e">
        <f>VLOOKUP(D365,'GIA CONG DOAN'!$A$3:$D$4246,MATCH(I365,'GIA CONG DOAN'!$A$4:$D$4,0),0)</f>
        <v>#N/A</v>
      </c>
      <c r="N365" s="48"/>
      <c r="O365" s="46" t="str">
        <f t="shared" si="108"/>
        <v/>
      </c>
      <c r="P365" s="59"/>
      <c r="Q365" s="47"/>
      <c r="R365" s="14">
        <f t="shared" si="116"/>
        <v>0</v>
      </c>
      <c r="W365" s="17"/>
      <c r="X365" s="17"/>
      <c r="Y365" s="17"/>
      <c r="Z365" s="15" t="str">
        <f t="shared" si="106"/>
        <v/>
      </c>
      <c r="AA365" s="15" t="str">
        <f t="shared" si="107"/>
        <v/>
      </c>
    </row>
    <row r="366" spans="1:27" s="15" customFormat="1" ht="18" customHeight="1">
      <c r="A366" s="50"/>
      <c r="B366" s="51"/>
      <c r="C366" s="55"/>
      <c r="D366" s="166" t="str">
        <f t="shared" si="109"/>
        <v>00</v>
      </c>
      <c r="E366" s="9" t="str">
        <f t="shared" si="110"/>
        <v>00</v>
      </c>
      <c r="F366" s="9" t="str">
        <f t="shared" si="111"/>
        <v/>
      </c>
      <c r="G366" s="9" t="str">
        <f t="shared" si="112"/>
        <v/>
      </c>
      <c r="H366" s="9" t="str">
        <f t="shared" si="113"/>
        <v/>
      </c>
      <c r="I366" s="10" t="str">
        <f t="shared" si="114"/>
        <v>Đ0</v>
      </c>
      <c r="J366" s="44" t="s">
        <v>1191</v>
      </c>
      <c r="K366" s="10" t="str">
        <f t="shared" si="115"/>
        <v>Cái</v>
      </c>
      <c r="L366" s="163"/>
      <c r="M366" s="45" t="e">
        <f>VLOOKUP(D366,'GIA CONG DOAN'!$A$3:$D$4246,MATCH(I366,'GIA CONG DOAN'!$A$4:$D$4,0),0)</f>
        <v>#N/A</v>
      </c>
      <c r="N366" s="48"/>
      <c r="O366" s="46" t="str">
        <f t="shared" si="108"/>
        <v/>
      </c>
      <c r="P366" s="59"/>
      <c r="Q366" s="47"/>
      <c r="R366" s="14">
        <f t="shared" si="116"/>
        <v>0</v>
      </c>
      <c r="W366" s="17"/>
      <c r="X366" s="17"/>
      <c r="Y366" s="17"/>
      <c r="Z366" s="15" t="str">
        <f t="shared" si="106"/>
        <v/>
      </c>
      <c r="AA366" s="15" t="str">
        <f t="shared" si="107"/>
        <v/>
      </c>
    </row>
    <row r="367" spans="1:27" s="15" customFormat="1" ht="18" customHeight="1">
      <c r="A367" s="50"/>
      <c r="B367" s="51"/>
      <c r="C367" s="55"/>
      <c r="D367" s="166" t="str">
        <f t="shared" si="109"/>
        <v>00</v>
      </c>
      <c r="E367" s="9" t="str">
        <f t="shared" si="110"/>
        <v>00</v>
      </c>
      <c r="F367" s="9" t="str">
        <f t="shared" si="111"/>
        <v/>
      </c>
      <c r="G367" s="9" t="str">
        <f t="shared" si="112"/>
        <v/>
      </c>
      <c r="H367" s="9" t="str">
        <f t="shared" si="113"/>
        <v/>
      </c>
      <c r="I367" s="10" t="str">
        <f t="shared" si="114"/>
        <v>Đ0</v>
      </c>
      <c r="J367" s="44" t="s">
        <v>1191</v>
      </c>
      <c r="K367" s="10" t="str">
        <f t="shared" si="115"/>
        <v>Cái</v>
      </c>
      <c r="L367" s="163"/>
      <c r="M367" s="45" t="e">
        <f>VLOOKUP(D367,'GIA CONG DOAN'!$A$3:$D$4246,MATCH(I367,'GIA CONG DOAN'!$A$4:$D$4,0),0)</f>
        <v>#N/A</v>
      </c>
      <c r="N367" s="48"/>
      <c r="O367" s="46" t="str">
        <f t="shared" si="108"/>
        <v/>
      </c>
      <c r="P367" s="59"/>
      <c r="Q367" s="47"/>
      <c r="R367" s="14">
        <f t="shared" si="116"/>
        <v>0</v>
      </c>
      <c r="W367" s="17"/>
      <c r="X367" s="17"/>
      <c r="Y367" s="17"/>
      <c r="Z367" s="15" t="str">
        <f t="shared" si="106"/>
        <v/>
      </c>
      <c r="AA367" s="15" t="str">
        <f t="shared" si="107"/>
        <v/>
      </c>
    </row>
    <row r="368" spans="1:27" s="15" customFormat="1" ht="18" customHeight="1">
      <c r="A368" s="50"/>
      <c r="B368" s="51"/>
      <c r="C368" s="55"/>
      <c r="D368" s="166" t="str">
        <f t="shared" si="109"/>
        <v>00</v>
      </c>
      <c r="E368" s="9" t="str">
        <f t="shared" si="110"/>
        <v>00</v>
      </c>
      <c r="F368" s="9" t="str">
        <f t="shared" si="111"/>
        <v/>
      </c>
      <c r="G368" s="9" t="str">
        <f t="shared" si="112"/>
        <v/>
      </c>
      <c r="H368" s="9" t="str">
        <f t="shared" si="113"/>
        <v/>
      </c>
      <c r="I368" s="10" t="str">
        <f t="shared" si="114"/>
        <v>Đ0</v>
      </c>
      <c r="J368" s="44" t="s">
        <v>1191</v>
      </c>
      <c r="K368" s="10" t="str">
        <f t="shared" si="115"/>
        <v>Cái</v>
      </c>
      <c r="L368" s="163"/>
      <c r="M368" s="45" t="e">
        <f>VLOOKUP(D368,'GIA CONG DOAN'!$A$3:$D$4246,MATCH(I368,'GIA CONG DOAN'!$A$4:$D$4,0),0)</f>
        <v>#N/A</v>
      </c>
      <c r="N368" s="48"/>
      <c r="O368" s="46" t="str">
        <f t="shared" si="108"/>
        <v/>
      </c>
      <c r="P368" s="59"/>
      <c r="Q368" s="47"/>
      <c r="R368" s="14">
        <f t="shared" si="116"/>
        <v>0</v>
      </c>
      <c r="W368" s="17"/>
      <c r="X368" s="17"/>
      <c r="Y368" s="17"/>
      <c r="Z368" s="15" t="str">
        <f t="shared" si="106"/>
        <v/>
      </c>
      <c r="AA368" s="15" t="str">
        <f t="shared" si="107"/>
        <v/>
      </c>
    </row>
    <row r="369" spans="1:27" s="15" customFormat="1" ht="18" customHeight="1">
      <c r="A369" s="50"/>
      <c r="B369" s="51"/>
      <c r="C369" s="55"/>
      <c r="D369" s="166" t="str">
        <f t="shared" si="109"/>
        <v>00</v>
      </c>
      <c r="E369" s="9" t="str">
        <f t="shared" si="110"/>
        <v>00</v>
      </c>
      <c r="F369" s="9" t="str">
        <f t="shared" si="111"/>
        <v/>
      </c>
      <c r="G369" s="9" t="str">
        <f t="shared" si="112"/>
        <v/>
      </c>
      <c r="H369" s="9" t="str">
        <f t="shared" si="113"/>
        <v/>
      </c>
      <c r="I369" s="10" t="str">
        <f t="shared" si="114"/>
        <v>Đ0</v>
      </c>
      <c r="J369" s="44" t="s">
        <v>1191</v>
      </c>
      <c r="K369" s="10" t="str">
        <f t="shared" si="115"/>
        <v>Cái</v>
      </c>
      <c r="L369" s="163"/>
      <c r="M369" s="45" t="e">
        <f>VLOOKUP(D369,'GIA CONG DOAN'!$A$3:$D$4246,MATCH(I369,'GIA CONG DOAN'!$A$4:$D$4,0),0)</f>
        <v>#N/A</v>
      </c>
      <c r="N369" s="48"/>
      <c r="O369" s="46" t="str">
        <f t="shared" si="108"/>
        <v/>
      </c>
      <c r="P369" s="59"/>
      <c r="Q369" s="47"/>
      <c r="R369" s="14">
        <f t="shared" si="116"/>
        <v>0</v>
      </c>
      <c r="W369" s="17"/>
      <c r="X369" s="17"/>
      <c r="Y369" s="17"/>
      <c r="Z369" s="15" t="str">
        <f t="shared" si="106"/>
        <v/>
      </c>
      <c r="AA369" s="15" t="str">
        <f t="shared" si="107"/>
        <v/>
      </c>
    </row>
    <row r="370" spans="1:27" s="15" customFormat="1" ht="18" customHeight="1">
      <c r="A370" s="50"/>
      <c r="B370" s="51"/>
      <c r="C370" s="55"/>
      <c r="D370" s="166" t="str">
        <f t="shared" si="109"/>
        <v>00</v>
      </c>
      <c r="E370" s="9" t="str">
        <f t="shared" si="110"/>
        <v>00</v>
      </c>
      <c r="F370" s="9" t="str">
        <f t="shared" si="111"/>
        <v/>
      </c>
      <c r="G370" s="9" t="str">
        <f t="shared" si="112"/>
        <v/>
      </c>
      <c r="H370" s="9" t="str">
        <f t="shared" si="113"/>
        <v/>
      </c>
      <c r="I370" s="10" t="str">
        <f t="shared" si="114"/>
        <v>Đ0</v>
      </c>
      <c r="J370" s="44" t="s">
        <v>1191</v>
      </c>
      <c r="K370" s="10" t="str">
        <f t="shared" si="115"/>
        <v>Cái</v>
      </c>
      <c r="L370" s="163"/>
      <c r="M370" s="45" t="e">
        <f>VLOOKUP(D370,'GIA CONG DOAN'!$A$3:$D$4246,MATCH(I370,'GIA CONG DOAN'!$A$4:$D$4,0),0)</f>
        <v>#N/A</v>
      </c>
      <c r="N370" s="48"/>
      <c r="O370" s="46" t="str">
        <f t="shared" si="108"/>
        <v/>
      </c>
      <c r="P370" s="59"/>
      <c r="Q370" s="47"/>
      <c r="R370" s="14">
        <f t="shared" si="116"/>
        <v>0</v>
      </c>
      <c r="W370" s="17"/>
      <c r="X370" s="17"/>
      <c r="Y370" s="17"/>
      <c r="Z370" s="15" t="str">
        <f t="shared" si="106"/>
        <v/>
      </c>
      <c r="AA370" s="15" t="str">
        <f t="shared" si="107"/>
        <v/>
      </c>
    </row>
    <row r="371" spans="1:27" s="15" customFormat="1" ht="18" customHeight="1">
      <c r="A371" s="50"/>
      <c r="B371" s="51"/>
      <c r="C371" s="55"/>
      <c r="D371" s="166" t="str">
        <f t="shared" si="109"/>
        <v>00</v>
      </c>
      <c r="E371" s="9" t="str">
        <f t="shared" si="110"/>
        <v>00</v>
      </c>
      <c r="F371" s="9" t="str">
        <f t="shared" si="111"/>
        <v/>
      </c>
      <c r="G371" s="9" t="str">
        <f t="shared" si="112"/>
        <v/>
      </c>
      <c r="H371" s="9" t="str">
        <f t="shared" si="113"/>
        <v/>
      </c>
      <c r="I371" s="10" t="str">
        <f t="shared" si="114"/>
        <v>Đ0</v>
      </c>
      <c r="J371" s="44" t="s">
        <v>1191</v>
      </c>
      <c r="K371" s="10" t="str">
        <f t="shared" si="115"/>
        <v>Cái</v>
      </c>
      <c r="L371" s="163"/>
      <c r="M371" s="45" t="e">
        <f>VLOOKUP(D371,'GIA CONG DOAN'!$A$3:$D$4246,MATCH(I371,'GIA CONG DOAN'!$A$4:$D$4,0),0)</f>
        <v>#N/A</v>
      </c>
      <c r="N371" s="48"/>
      <c r="O371" s="46" t="str">
        <f t="shared" si="108"/>
        <v/>
      </c>
      <c r="P371" s="59"/>
      <c r="Q371" s="47"/>
      <c r="R371" s="14">
        <f t="shared" si="116"/>
        <v>0</v>
      </c>
      <c r="W371" s="17"/>
      <c r="X371" s="17"/>
      <c r="Y371" s="17"/>
      <c r="Z371" s="15" t="str">
        <f t="shared" si="106"/>
        <v/>
      </c>
      <c r="AA371" s="15" t="str">
        <f t="shared" si="107"/>
        <v/>
      </c>
    </row>
    <row r="372" spans="1:27" s="15" customFormat="1" ht="18" customHeight="1">
      <c r="A372" s="50"/>
      <c r="B372" s="51"/>
      <c r="C372" s="55"/>
      <c r="D372" s="166" t="str">
        <f t="shared" si="109"/>
        <v>00</v>
      </c>
      <c r="E372" s="9" t="str">
        <f t="shared" si="110"/>
        <v>00</v>
      </c>
      <c r="F372" s="9" t="str">
        <f t="shared" si="111"/>
        <v/>
      </c>
      <c r="G372" s="9" t="str">
        <f t="shared" si="112"/>
        <v/>
      </c>
      <c r="H372" s="9" t="str">
        <f t="shared" si="113"/>
        <v/>
      </c>
      <c r="I372" s="10" t="str">
        <f t="shared" si="114"/>
        <v>Đ0</v>
      </c>
      <c r="J372" s="44" t="s">
        <v>1191</v>
      </c>
      <c r="K372" s="10" t="str">
        <f t="shared" si="115"/>
        <v>Cái</v>
      </c>
      <c r="L372" s="163"/>
      <c r="M372" s="45" t="e">
        <f>VLOOKUP(D372,'GIA CONG DOAN'!$A$3:$D$4246,MATCH(I372,'GIA CONG DOAN'!$A$4:$D$4,0),0)</f>
        <v>#N/A</v>
      </c>
      <c r="N372" s="48"/>
      <c r="O372" s="46" t="str">
        <f t="shared" si="108"/>
        <v/>
      </c>
      <c r="P372" s="59"/>
      <c r="Q372" s="47"/>
      <c r="R372" s="14">
        <f t="shared" si="116"/>
        <v>0</v>
      </c>
      <c r="W372" s="17"/>
      <c r="X372" s="17"/>
      <c r="Y372" s="17"/>
      <c r="Z372" s="15" t="str">
        <f t="shared" ref="Z372:Z405" si="117">LEFT(C372,2)</f>
        <v/>
      </c>
      <c r="AA372" s="15" t="str">
        <f t="shared" si="107"/>
        <v/>
      </c>
    </row>
    <row r="373" spans="1:27" s="15" customFormat="1" ht="18" customHeight="1">
      <c r="A373" s="50"/>
      <c r="B373" s="51"/>
      <c r="C373" s="55"/>
      <c r="D373" s="166" t="str">
        <f t="shared" si="109"/>
        <v>00</v>
      </c>
      <c r="E373" s="9" t="str">
        <f t="shared" si="110"/>
        <v>00</v>
      </c>
      <c r="F373" s="9" t="str">
        <f t="shared" si="111"/>
        <v/>
      </c>
      <c r="G373" s="9" t="str">
        <f t="shared" si="112"/>
        <v/>
      </c>
      <c r="H373" s="9" t="str">
        <f t="shared" si="113"/>
        <v/>
      </c>
      <c r="I373" s="10" t="str">
        <f t="shared" si="114"/>
        <v>Đ0</v>
      </c>
      <c r="J373" s="44" t="s">
        <v>1191</v>
      </c>
      <c r="K373" s="10" t="str">
        <f t="shared" si="115"/>
        <v>Cái</v>
      </c>
      <c r="L373" s="163"/>
      <c r="M373" s="45" t="e">
        <f>VLOOKUP(D373,'GIA CONG DOAN'!$A$3:$D$4246,MATCH(I373,'GIA CONG DOAN'!$A$4:$D$4,0),0)</f>
        <v>#N/A</v>
      </c>
      <c r="N373" s="48"/>
      <c r="O373" s="46" t="str">
        <f t="shared" si="108"/>
        <v/>
      </c>
      <c r="P373" s="59"/>
      <c r="Q373" s="47"/>
      <c r="R373" s="14">
        <f t="shared" si="116"/>
        <v>0</v>
      </c>
      <c r="W373" s="17"/>
      <c r="X373" s="17"/>
      <c r="Y373" s="17"/>
      <c r="Z373" s="15" t="str">
        <f t="shared" si="117"/>
        <v/>
      </c>
      <c r="AA373" s="15" t="str">
        <f t="shared" ref="AA373:AA405" si="118">B373&amp;A373</f>
        <v/>
      </c>
    </row>
    <row r="374" spans="1:27" s="15" customFormat="1" ht="18" customHeight="1">
      <c r="A374" s="50"/>
      <c r="B374" s="51"/>
      <c r="C374" s="55"/>
      <c r="D374" s="166" t="str">
        <f t="shared" si="109"/>
        <v>00</v>
      </c>
      <c r="E374" s="9" t="str">
        <f t="shared" si="110"/>
        <v>00</v>
      </c>
      <c r="F374" s="9" t="str">
        <f t="shared" si="111"/>
        <v/>
      </c>
      <c r="G374" s="9" t="str">
        <f t="shared" si="112"/>
        <v/>
      </c>
      <c r="H374" s="9" t="str">
        <f t="shared" si="113"/>
        <v/>
      </c>
      <c r="I374" s="10" t="str">
        <f t="shared" si="114"/>
        <v>Đ0</v>
      </c>
      <c r="J374" s="44" t="s">
        <v>1191</v>
      </c>
      <c r="K374" s="10" t="str">
        <f t="shared" si="115"/>
        <v>Cái</v>
      </c>
      <c r="L374" s="163"/>
      <c r="M374" s="45" t="e">
        <f>VLOOKUP(D374,'GIA CONG DOAN'!$A$3:$D$4246,MATCH(I374,'GIA CONG DOAN'!$A$4:$D$4,0),0)</f>
        <v>#N/A</v>
      </c>
      <c r="N374" s="48"/>
      <c r="O374" s="46" t="str">
        <f t="shared" si="108"/>
        <v/>
      </c>
      <c r="P374" s="59"/>
      <c r="Q374" s="47"/>
      <c r="R374" s="14">
        <f t="shared" si="116"/>
        <v>0</v>
      </c>
      <c r="W374" s="17"/>
      <c r="X374" s="17"/>
      <c r="Y374" s="17"/>
      <c r="Z374" s="15" t="str">
        <f t="shared" si="117"/>
        <v/>
      </c>
      <c r="AA374" s="15" t="str">
        <f t="shared" si="118"/>
        <v/>
      </c>
    </row>
    <row r="375" spans="1:27" s="15" customFormat="1" ht="18" customHeight="1">
      <c r="A375" s="50"/>
      <c r="B375" s="51"/>
      <c r="C375" s="55"/>
      <c r="D375" s="166" t="str">
        <f t="shared" si="109"/>
        <v>00</v>
      </c>
      <c r="E375" s="9" t="str">
        <f t="shared" si="110"/>
        <v>00</v>
      </c>
      <c r="F375" s="9" t="str">
        <f t="shared" si="111"/>
        <v/>
      </c>
      <c r="G375" s="9" t="str">
        <f t="shared" si="112"/>
        <v/>
      </c>
      <c r="H375" s="9" t="str">
        <f t="shared" si="113"/>
        <v/>
      </c>
      <c r="I375" s="10" t="str">
        <f t="shared" si="114"/>
        <v>Đ0</v>
      </c>
      <c r="J375" s="44" t="s">
        <v>1191</v>
      </c>
      <c r="K375" s="10" t="str">
        <f t="shared" si="115"/>
        <v>Cái</v>
      </c>
      <c r="L375" s="163"/>
      <c r="M375" s="45" t="e">
        <f>VLOOKUP(D375,'GIA CONG DOAN'!$A$3:$D$4246,MATCH(I375,'GIA CONG DOAN'!$A$4:$D$4,0),0)</f>
        <v>#N/A</v>
      </c>
      <c r="N375" s="48"/>
      <c r="O375" s="46" t="str">
        <f t="shared" ref="O375:O405" si="119">IFERROR(L375*M375*N375,"")</f>
        <v/>
      </c>
      <c r="P375" s="59"/>
      <c r="Q375" s="47"/>
      <c r="R375" s="14">
        <f t="shared" si="116"/>
        <v>0</v>
      </c>
      <c r="W375" s="17"/>
      <c r="X375" s="17"/>
      <c r="Y375" s="17"/>
      <c r="Z375" s="15" t="str">
        <f t="shared" si="117"/>
        <v/>
      </c>
      <c r="AA375" s="15" t="str">
        <f t="shared" si="118"/>
        <v/>
      </c>
    </row>
    <row r="376" spans="1:27" s="15" customFormat="1" ht="18" customHeight="1">
      <c r="A376" s="50"/>
      <c r="B376" s="51"/>
      <c r="C376" s="55"/>
      <c r="D376" s="166" t="str">
        <f t="shared" si="109"/>
        <v>00</v>
      </c>
      <c r="E376" s="9" t="str">
        <f t="shared" si="110"/>
        <v>00</v>
      </c>
      <c r="F376" s="9" t="str">
        <f t="shared" si="111"/>
        <v/>
      </c>
      <c r="G376" s="9" t="str">
        <f t="shared" si="112"/>
        <v/>
      </c>
      <c r="H376" s="9" t="str">
        <f t="shared" si="113"/>
        <v/>
      </c>
      <c r="I376" s="10" t="str">
        <f t="shared" si="114"/>
        <v>Đ0</v>
      </c>
      <c r="J376" s="44" t="s">
        <v>1191</v>
      </c>
      <c r="K376" s="10" t="str">
        <f t="shared" si="115"/>
        <v>Cái</v>
      </c>
      <c r="L376" s="163"/>
      <c r="M376" s="45" t="e">
        <f>VLOOKUP(D376,'GIA CONG DOAN'!$A$3:$D$4246,MATCH(I376,'GIA CONG DOAN'!$A$4:$D$4,0),0)</f>
        <v>#N/A</v>
      </c>
      <c r="N376" s="48"/>
      <c r="O376" s="46" t="str">
        <f t="shared" si="119"/>
        <v/>
      </c>
      <c r="P376" s="59"/>
      <c r="Q376" s="47"/>
      <c r="R376" s="14">
        <f t="shared" si="116"/>
        <v>0</v>
      </c>
      <c r="W376" s="17"/>
      <c r="X376" s="17"/>
      <c r="Y376" s="17"/>
      <c r="Z376" s="15" t="str">
        <f t="shared" si="117"/>
        <v/>
      </c>
      <c r="AA376" s="15" t="str">
        <f t="shared" si="118"/>
        <v/>
      </c>
    </row>
    <row r="377" spans="1:27" s="15" customFormat="1" ht="18" customHeight="1">
      <c r="A377" s="50"/>
      <c r="B377" s="51"/>
      <c r="C377" s="55"/>
      <c r="D377" s="166" t="str">
        <f t="shared" si="109"/>
        <v>00</v>
      </c>
      <c r="E377" s="9" t="str">
        <f t="shared" si="110"/>
        <v>00</v>
      </c>
      <c r="F377" s="9" t="str">
        <f t="shared" si="111"/>
        <v/>
      </c>
      <c r="G377" s="9" t="str">
        <f t="shared" si="112"/>
        <v/>
      </c>
      <c r="H377" s="9" t="str">
        <f t="shared" si="113"/>
        <v/>
      </c>
      <c r="I377" s="10" t="str">
        <f t="shared" si="114"/>
        <v>Đ0</v>
      </c>
      <c r="J377" s="44" t="s">
        <v>1191</v>
      </c>
      <c r="K377" s="10" t="str">
        <f t="shared" si="115"/>
        <v>Cái</v>
      </c>
      <c r="L377" s="163"/>
      <c r="M377" s="45" t="e">
        <f>VLOOKUP(D377,'GIA CONG DOAN'!$A$3:$D$4246,MATCH(I377,'GIA CONG DOAN'!$A$4:$D$4,0),0)</f>
        <v>#N/A</v>
      </c>
      <c r="N377" s="48"/>
      <c r="O377" s="46" t="str">
        <f t="shared" si="119"/>
        <v/>
      </c>
      <c r="P377" s="59"/>
      <c r="Q377" s="47"/>
      <c r="R377" s="14">
        <f t="shared" si="116"/>
        <v>0</v>
      </c>
      <c r="W377" s="17"/>
      <c r="X377" s="17"/>
      <c r="Y377" s="17"/>
      <c r="Z377" s="15" t="str">
        <f t="shared" si="117"/>
        <v/>
      </c>
      <c r="AA377" s="15" t="str">
        <f t="shared" si="118"/>
        <v/>
      </c>
    </row>
    <row r="378" spans="1:27" s="15" customFormat="1" ht="18" customHeight="1">
      <c r="A378" s="50"/>
      <c r="B378" s="51"/>
      <c r="C378" s="55"/>
      <c r="D378" s="166" t="str">
        <f t="shared" si="109"/>
        <v>00</v>
      </c>
      <c r="E378" s="9" t="str">
        <f t="shared" si="110"/>
        <v>00</v>
      </c>
      <c r="F378" s="9" t="str">
        <f t="shared" si="111"/>
        <v/>
      </c>
      <c r="G378" s="9" t="str">
        <f t="shared" si="112"/>
        <v/>
      </c>
      <c r="H378" s="9" t="str">
        <f t="shared" si="113"/>
        <v/>
      </c>
      <c r="I378" s="10" t="str">
        <f t="shared" si="114"/>
        <v>Đ0</v>
      </c>
      <c r="J378" s="44" t="s">
        <v>1191</v>
      </c>
      <c r="K378" s="10" t="str">
        <f t="shared" si="115"/>
        <v>Cái</v>
      </c>
      <c r="L378" s="163"/>
      <c r="M378" s="45" t="e">
        <f>VLOOKUP(D378,'GIA CONG DOAN'!$A$3:$D$4246,MATCH(I378,'GIA CONG DOAN'!$A$4:$D$4,0),0)</f>
        <v>#N/A</v>
      </c>
      <c r="N378" s="48"/>
      <c r="O378" s="46" t="str">
        <f t="shared" si="119"/>
        <v/>
      </c>
      <c r="P378" s="59"/>
      <c r="Q378" s="47"/>
      <c r="R378" s="14">
        <f t="shared" si="116"/>
        <v>0</v>
      </c>
      <c r="W378" s="17"/>
      <c r="X378" s="17"/>
      <c r="Y378" s="17"/>
      <c r="Z378" s="15" t="str">
        <f t="shared" si="117"/>
        <v/>
      </c>
      <c r="AA378" s="15" t="str">
        <f t="shared" si="118"/>
        <v/>
      </c>
    </row>
    <row r="379" spans="1:27" s="15" customFormat="1" ht="18" customHeight="1">
      <c r="A379" s="50"/>
      <c r="B379" s="51"/>
      <c r="C379" s="55"/>
      <c r="D379" s="166" t="str">
        <f t="shared" si="109"/>
        <v>00</v>
      </c>
      <c r="E379" s="9" t="str">
        <f t="shared" si="110"/>
        <v>00</v>
      </c>
      <c r="F379" s="9" t="str">
        <f t="shared" si="111"/>
        <v/>
      </c>
      <c r="G379" s="9" t="str">
        <f t="shared" si="112"/>
        <v/>
      </c>
      <c r="H379" s="9" t="str">
        <f t="shared" si="113"/>
        <v/>
      </c>
      <c r="I379" s="10" t="str">
        <f t="shared" si="114"/>
        <v>Đ0</v>
      </c>
      <c r="J379" s="44" t="s">
        <v>1191</v>
      </c>
      <c r="K379" s="10" t="str">
        <f t="shared" si="115"/>
        <v>Cái</v>
      </c>
      <c r="L379" s="163"/>
      <c r="M379" s="45" t="e">
        <f>VLOOKUP(D379,'GIA CONG DOAN'!$A$3:$D$4246,MATCH(I379,'GIA CONG DOAN'!$A$4:$D$4,0),0)</f>
        <v>#N/A</v>
      </c>
      <c r="N379" s="48"/>
      <c r="O379" s="46" t="str">
        <f t="shared" si="119"/>
        <v/>
      </c>
      <c r="P379" s="59"/>
      <c r="Q379" s="47"/>
      <c r="R379" s="14">
        <f t="shared" si="116"/>
        <v>0</v>
      </c>
      <c r="W379" s="17"/>
      <c r="X379" s="17"/>
      <c r="Y379" s="17"/>
      <c r="Z379" s="15" t="str">
        <f t="shared" si="117"/>
        <v/>
      </c>
      <c r="AA379" s="15" t="str">
        <f t="shared" si="118"/>
        <v/>
      </c>
    </row>
    <row r="380" spans="1:27" s="15" customFormat="1" ht="18" customHeight="1">
      <c r="A380" s="50"/>
      <c r="B380" s="51"/>
      <c r="C380" s="55"/>
      <c r="D380" s="166" t="str">
        <f t="shared" si="109"/>
        <v>00</v>
      </c>
      <c r="E380" s="9" t="str">
        <f t="shared" si="110"/>
        <v>00</v>
      </c>
      <c r="F380" s="9" t="str">
        <f t="shared" si="111"/>
        <v/>
      </c>
      <c r="G380" s="9" t="str">
        <f t="shared" si="112"/>
        <v/>
      </c>
      <c r="H380" s="9" t="str">
        <f t="shared" si="113"/>
        <v/>
      </c>
      <c r="I380" s="10" t="str">
        <f t="shared" si="114"/>
        <v>Đ0</v>
      </c>
      <c r="J380" s="44" t="s">
        <v>1191</v>
      </c>
      <c r="K380" s="10" t="str">
        <f t="shared" si="115"/>
        <v>Cái</v>
      </c>
      <c r="L380" s="163"/>
      <c r="M380" s="45" t="e">
        <f>VLOOKUP(D380,'GIA CONG DOAN'!$A$3:$D$4246,MATCH(I380,'GIA CONG DOAN'!$A$4:$D$4,0),0)</f>
        <v>#N/A</v>
      </c>
      <c r="N380" s="48"/>
      <c r="O380" s="46" t="str">
        <f t="shared" si="119"/>
        <v/>
      </c>
      <c r="P380" s="59"/>
      <c r="Q380" s="47"/>
      <c r="R380" s="14">
        <f t="shared" si="116"/>
        <v>0</v>
      </c>
      <c r="W380" s="17"/>
      <c r="X380" s="17"/>
      <c r="Y380" s="17"/>
      <c r="Z380" s="15" t="str">
        <f t="shared" si="117"/>
        <v/>
      </c>
      <c r="AA380" s="15" t="str">
        <f t="shared" si="118"/>
        <v/>
      </c>
    </row>
    <row r="381" spans="1:27" s="15" customFormat="1" ht="18" customHeight="1">
      <c r="A381" s="50"/>
      <c r="B381" s="51"/>
      <c r="C381" s="55"/>
      <c r="D381" s="166" t="str">
        <f t="shared" si="109"/>
        <v>00</v>
      </c>
      <c r="E381" s="9" t="str">
        <f t="shared" si="110"/>
        <v>00</v>
      </c>
      <c r="F381" s="9" t="str">
        <f t="shared" si="111"/>
        <v/>
      </c>
      <c r="G381" s="9" t="str">
        <f t="shared" si="112"/>
        <v/>
      </c>
      <c r="H381" s="9" t="str">
        <f t="shared" si="113"/>
        <v/>
      </c>
      <c r="I381" s="10" t="str">
        <f t="shared" si="114"/>
        <v>Đ0</v>
      </c>
      <c r="J381" s="44" t="s">
        <v>1191</v>
      </c>
      <c r="K381" s="10" t="str">
        <f t="shared" si="115"/>
        <v>Cái</v>
      </c>
      <c r="L381" s="163"/>
      <c r="M381" s="45" t="e">
        <f>VLOOKUP(D381,'GIA CONG DOAN'!$A$3:$D$4246,MATCH(I381,'GIA CONG DOAN'!$A$4:$D$4,0),0)</f>
        <v>#N/A</v>
      </c>
      <c r="N381" s="48"/>
      <c r="O381" s="46" t="str">
        <f t="shared" si="119"/>
        <v/>
      </c>
      <c r="P381" s="59"/>
      <c r="Q381" s="47"/>
      <c r="R381" s="14">
        <f t="shared" si="116"/>
        <v>0</v>
      </c>
      <c r="W381" s="17"/>
      <c r="X381" s="17"/>
      <c r="Y381" s="17"/>
      <c r="Z381" s="15" t="str">
        <f t="shared" si="117"/>
        <v/>
      </c>
      <c r="AA381" s="15" t="str">
        <f t="shared" si="118"/>
        <v/>
      </c>
    </row>
    <row r="382" spans="1:27" s="15" customFormat="1" ht="18" customHeight="1">
      <c r="A382" s="50"/>
      <c r="B382" s="51"/>
      <c r="C382" s="55"/>
      <c r="D382" s="166" t="str">
        <f t="shared" si="109"/>
        <v>00</v>
      </c>
      <c r="E382" s="9" t="str">
        <f t="shared" si="110"/>
        <v>00</v>
      </c>
      <c r="F382" s="9" t="str">
        <f t="shared" si="111"/>
        <v/>
      </c>
      <c r="G382" s="9" t="str">
        <f t="shared" si="112"/>
        <v/>
      </c>
      <c r="H382" s="9" t="str">
        <f t="shared" si="113"/>
        <v/>
      </c>
      <c r="I382" s="10" t="str">
        <f t="shared" si="114"/>
        <v>Đ0</v>
      </c>
      <c r="J382" s="44" t="s">
        <v>1191</v>
      </c>
      <c r="K382" s="10" t="str">
        <f t="shared" si="115"/>
        <v>Cái</v>
      </c>
      <c r="L382" s="163"/>
      <c r="M382" s="45" t="e">
        <f>VLOOKUP(D382,'GIA CONG DOAN'!$A$3:$D$4246,MATCH(I382,'GIA CONG DOAN'!$A$4:$D$4,0),0)</f>
        <v>#N/A</v>
      </c>
      <c r="N382" s="48"/>
      <c r="O382" s="46" t="str">
        <f t="shared" si="119"/>
        <v/>
      </c>
      <c r="P382" s="59"/>
      <c r="Q382" s="47"/>
      <c r="R382" s="14">
        <f t="shared" si="116"/>
        <v>0</v>
      </c>
      <c r="W382" s="17"/>
      <c r="X382" s="17"/>
      <c r="Y382" s="17"/>
      <c r="Z382" s="15" t="str">
        <f t="shared" si="117"/>
        <v/>
      </c>
      <c r="AA382" s="15" t="str">
        <f t="shared" si="118"/>
        <v/>
      </c>
    </row>
    <row r="383" spans="1:27" s="15" customFormat="1" ht="18" customHeight="1">
      <c r="A383" s="50"/>
      <c r="B383" s="51"/>
      <c r="C383" s="55"/>
      <c r="D383" s="166" t="str">
        <f t="shared" si="109"/>
        <v>00</v>
      </c>
      <c r="E383" s="9" t="str">
        <f t="shared" si="110"/>
        <v>00</v>
      </c>
      <c r="F383" s="9" t="str">
        <f t="shared" si="111"/>
        <v/>
      </c>
      <c r="G383" s="9" t="str">
        <f t="shared" si="112"/>
        <v/>
      </c>
      <c r="H383" s="9" t="str">
        <f t="shared" si="113"/>
        <v/>
      </c>
      <c r="I383" s="10" t="str">
        <f t="shared" si="114"/>
        <v>Đ0</v>
      </c>
      <c r="J383" s="44" t="s">
        <v>1191</v>
      </c>
      <c r="K383" s="10" t="str">
        <f t="shared" si="115"/>
        <v>Cái</v>
      </c>
      <c r="L383" s="163"/>
      <c r="M383" s="45" t="e">
        <f>VLOOKUP(D383,'GIA CONG DOAN'!$A$3:$D$4246,MATCH(I383,'GIA CONG DOAN'!$A$4:$D$4,0),0)</f>
        <v>#N/A</v>
      </c>
      <c r="N383" s="48"/>
      <c r="O383" s="46" t="str">
        <f t="shared" si="119"/>
        <v/>
      </c>
      <c r="P383" s="59"/>
      <c r="Q383" s="47"/>
      <c r="R383" s="14">
        <f t="shared" si="116"/>
        <v>0</v>
      </c>
      <c r="W383" s="17"/>
      <c r="X383" s="17"/>
      <c r="Y383" s="17"/>
      <c r="Z383" s="15" t="str">
        <f t="shared" si="117"/>
        <v/>
      </c>
      <c r="AA383" s="15" t="str">
        <f t="shared" si="118"/>
        <v/>
      </c>
    </row>
    <row r="384" spans="1:27" s="15" customFormat="1" ht="18" customHeight="1">
      <c r="A384" s="50"/>
      <c r="B384" s="51"/>
      <c r="C384" s="55"/>
      <c r="D384" s="166" t="str">
        <f t="shared" si="109"/>
        <v>00</v>
      </c>
      <c r="E384" s="9" t="str">
        <f t="shared" si="110"/>
        <v>00</v>
      </c>
      <c r="F384" s="9" t="str">
        <f t="shared" si="111"/>
        <v/>
      </c>
      <c r="G384" s="9" t="str">
        <f t="shared" si="112"/>
        <v/>
      </c>
      <c r="H384" s="9" t="str">
        <f t="shared" si="113"/>
        <v/>
      </c>
      <c r="I384" s="10" t="str">
        <f t="shared" si="114"/>
        <v>Đ0</v>
      </c>
      <c r="J384" s="44" t="s">
        <v>1191</v>
      </c>
      <c r="K384" s="10" t="str">
        <f t="shared" si="115"/>
        <v>Cái</v>
      </c>
      <c r="L384" s="163"/>
      <c r="M384" s="45" t="e">
        <f>VLOOKUP(D384,'GIA CONG DOAN'!$A$3:$D$4246,MATCH(I384,'GIA CONG DOAN'!$A$4:$D$4,0),0)</f>
        <v>#N/A</v>
      </c>
      <c r="N384" s="48"/>
      <c r="O384" s="46" t="str">
        <f t="shared" si="119"/>
        <v/>
      </c>
      <c r="P384" s="59"/>
      <c r="Q384" s="47"/>
      <c r="R384" s="14">
        <f t="shared" si="116"/>
        <v>0</v>
      </c>
      <c r="W384" s="17"/>
      <c r="X384" s="17"/>
      <c r="Y384" s="17"/>
      <c r="Z384" s="15" t="str">
        <f t="shared" si="117"/>
        <v/>
      </c>
      <c r="AA384" s="15" t="str">
        <f t="shared" si="118"/>
        <v/>
      </c>
    </row>
    <row r="385" spans="1:27" s="15" customFormat="1" ht="18" customHeight="1">
      <c r="A385" s="50"/>
      <c r="B385" s="51"/>
      <c r="C385" s="55"/>
      <c r="D385" s="166" t="str">
        <f t="shared" si="109"/>
        <v>00</v>
      </c>
      <c r="E385" s="9" t="str">
        <f t="shared" si="110"/>
        <v>00</v>
      </c>
      <c r="F385" s="9" t="str">
        <f t="shared" si="111"/>
        <v/>
      </c>
      <c r="G385" s="9" t="str">
        <f t="shared" si="112"/>
        <v/>
      </c>
      <c r="H385" s="9" t="str">
        <f t="shared" si="113"/>
        <v/>
      </c>
      <c r="I385" s="10" t="str">
        <f t="shared" si="114"/>
        <v>Đ0</v>
      </c>
      <c r="J385" s="44" t="s">
        <v>1191</v>
      </c>
      <c r="K385" s="10" t="str">
        <f t="shared" si="115"/>
        <v>Cái</v>
      </c>
      <c r="L385" s="163"/>
      <c r="M385" s="45" t="e">
        <f>VLOOKUP(D385,'GIA CONG DOAN'!$A$3:$D$4246,MATCH(I385,'GIA CONG DOAN'!$A$4:$D$4,0),0)</f>
        <v>#N/A</v>
      </c>
      <c r="N385" s="48"/>
      <c r="O385" s="46" t="str">
        <f t="shared" si="119"/>
        <v/>
      </c>
      <c r="P385" s="59"/>
      <c r="Q385" s="47"/>
      <c r="R385" s="14">
        <f t="shared" si="116"/>
        <v>0</v>
      </c>
      <c r="W385" s="17"/>
      <c r="X385" s="17"/>
      <c r="Y385" s="17"/>
      <c r="Z385" s="15" t="str">
        <f t="shared" si="117"/>
        <v/>
      </c>
      <c r="AA385" s="15" t="str">
        <f t="shared" si="118"/>
        <v/>
      </c>
    </row>
    <row r="386" spans="1:27" s="15" customFormat="1" ht="18" customHeight="1">
      <c r="A386" s="50"/>
      <c r="B386" s="51"/>
      <c r="C386" s="55"/>
      <c r="D386" s="166" t="str">
        <f t="shared" si="109"/>
        <v>00</v>
      </c>
      <c r="E386" s="9" t="str">
        <f t="shared" si="110"/>
        <v>00</v>
      </c>
      <c r="F386" s="9" t="str">
        <f t="shared" si="111"/>
        <v/>
      </c>
      <c r="G386" s="9" t="str">
        <f t="shared" si="112"/>
        <v/>
      </c>
      <c r="H386" s="9" t="str">
        <f t="shared" si="113"/>
        <v/>
      </c>
      <c r="I386" s="10" t="str">
        <f t="shared" si="114"/>
        <v>Đ0</v>
      </c>
      <c r="J386" s="44" t="s">
        <v>1191</v>
      </c>
      <c r="K386" s="10" t="str">
        <f t="shared" si="115"/>
        <v>Cái</v>
      </c>
      <c r="L386" s="163"/>
      <c r="M386" s="45" t="e">
        <f>VLOOKUP(D386,'GIA CONG DOAN'!$A$3:$D$4246,MATCH(I386,'GIA CONG DOAN'!$A$4:$D$4,0),0)</f>
        <v>#N/A</v>
      </c>
      <c r="N386" s="48"/>
      <c r="O386" s="46" t="str">
        <f t="shared" si="119"/>
        <v/>
      </c>
      <c r="P386" s="59"/>
      <c r="Q386" s="47"/>
      <c r="R386" s="14">
        <f t="shared" si="116"/>
        <v>0</v>
      </c>
      <c r="W386" s="17"/>
      <c r="X386" s="17"/>
      <c r="Y386" s="17"/>
      <c r="Z386" s="15" t="str">
        <f t="shared" si="117"/>
        <v/>
      </c>
      <c r="AA386" s="15" t="str">
        <f t="shared" si="118"/>
        <v/>
      </c>
    </row>
    <row r="387" spans="1:27" s="15" customFormat="1" ht="18" customHeight="1">
      <c r="A387" s="50"/>
      <c r="B387" s="51"/>
      <c r="C387" s="55"/>
      <c r="D387" s="166" t="str">
        <f t="shared" si="109"/>
        <v>00</v>
      </c>
      <c r="E387" s="9" t="str">
        <f t="shared" si="110"/>
        <v>00</v>
      </c>
      <c r="F387" s="9" t="str">
        <f t="shared" si="111"/>
        <v/>
      </c>
      <c r="G387" s="9" t="str">
        <f t="shared" si="112"/>
        <v/>
      </c>
      <c r="H387" s="9" t="str">
        <f t="shared" si="113"/>
        <v/>
      </c>
      <c r="I387" s="10" t="str">
        <f t="shared" si="114"/>
        <v>Đ0</v>
      </c>
      <c r="J387" s="44" t="s">
        <v>1191</v>
      </c>
      <c r="K387" s="10" t="str">
        <f t="shared" si="115"/>
        <v>Cái</v>
      </c>
      <c r="L387" s="163"/>
      <c r="M387" s="45" t="e">
        <f>VLOOKUP(D387,'GIA CONG DOAN'!$A$3:$D$4246,MATCH(I387,'GIA CONG DOAN'!$A$4:$D$4,0),0)</f>
        <v>#N/A</v>
      </c>
      <c r="N387" s="48"/>
      <c r="O387" s="46" t="str">
        <f t="shared" si="119"/>
        <v/>
      </c>
      <c r="P387" s="59"/>
      <c r="Q387" s="47"/>
      <c r="R387" s="14">
        <f t="shared" si="116"/>
        <v>0</v>
      </c>
      <c r="W387" s="17"/>
      <c r="X387" s="17"/>
      <c r="Y387" s="17"/>
      <c r="Z387" s="15" t="str">
        <f t="shared" si="117"/>
        <v/>
      </c>
      <c r="AA387" s="15" t="str">
        <f t="shared" si="118"/>
        <v/>
      </c>
    </row>
    <row r="388" spans="1:27" s="15" customFormat="1" ht="18" customHeight="1">
      <c r="A388" s="50"/>
      <c r="B388" s="51"/>
      <c r="C388" s="55"/>
      <c r="D388" s="166" t="str">
        <f t="shared" si="109"/>
        <v>00</v>
      </c>
      <c r="E388" s="9" t="str">
        <f t="shared" si="110"/>
        <v>00</v>
      </c>
      <c r="F388" s="9" t="str">
        <f t="shared" si="111"/>
        <v/>
      </c>
      <c r="G388" s="9" t="str">
        <f t="shared" si="112"/>
        <v/>
      </c>
      <c r="H388" s="9" t="str">
        <f t="shared" si="113"/>
        <v/>
      </c>
      <c r="I388" s="10" t="str">
        <f t="shared" si="114"/>
        <v>Đ0</v>
      </c>
      <c r="J388" s="44" t="s">
        <v>1191</v>
      </c>
      <c r="K388" s="10" t="str">
        <f t="shared" si="115"/>
        <v>Cái</v>
      </c>
      <c r="L388" s="163"/>
      <c r="M388" s="45" t="e">
        <f>VLOOKUP(D388,'GIA CONG DOAN'!$A$3:$D$4246,MATCH(I388,'GIA CONG DOAN'!$A$4:$D$4,0),0)</f>
        <v>#N/A</v>
      </c>
      <c r="N388" s="48"/>
      <c r="O388" s="46" t="str">
        <f t="shared" si="119"/>
        <v/>
      </c>
      <c r="P388" s="59"/>
      <c r="Q388" s="47"/>
      <c r="R388" s="14">
        <f t="shared" si="116"/>
        <v>0</v>
      </c>
      <c r="W388" s="17"/>
      <c r="X388" s="17"/>
      <c r="Y388" s="17"/>
      <c r="Z388" s="15" t="str">
        <f t="shared" si="117"/>
        <v/>
      </c>
      <c r="AA388" s="15" t="str">
        <f t="shared" si="118"/>
        <v/>
      </c>
    </row>
    <row r="389" spans="1:27" s="15" customFormat="1" ht="18" customHeight="1">
      <c r="A389" s="50"/>
      <c r="B389" s="51"/>
      <c r="C389" s="55"/>
      <c r="D389" s="166" t="str">
        <f>IF(OR(MID(C389,7,2)="06",MID(C389,7,2)="02",MID(C389,7,2)="07",MID(C389,7,2)="24",MID(C389,7,2)="10",MID(C389,7,2)="56",MID(C389,7,2)="13",MID(C389,7,2)="21",MID(C389,7,2)="03",MID(C389,7,2)="19"),LEFT(C389,11),LEFT(C389,6)&amp;"00"&amp;MID(C389,9,3))</f>
        <v>00</v>
      </c>
      <c r="E389" s="9" t="str">
        <f t="shared" si="110"/>
        <v>00</v>
      </c>
      <c r="F389" s="9" t="str">
        <f t="shared" si="111"/>
        <v/>
      </c>
      <c r="G389" s="9" t="str">
        <f t="shared" si="112"/>
        <v/>
      </c>
      <c r="H389" s="9" t="str">
        <f t="shared" si="113"/>
        <v/>
      </c>
      <c r="I389" s="10" t="str">
        <f t="shared" si="114"/>
        <v>Đ0</v>
      </c>
      <c r="J389" s="44" t="s">
        <v>1191</v>
      </c>
      <c r="K389" s="10" t="str">
        <f t="shared" si="115"/>
        <v>Cái</v>
      </c>
      <c r="L389" s="163"/>
      <c r="M389" s="45" t="e">
        <f>VLOOKUP(D389,'GIA CONG DOAN'!$A$3:$D$4246,MATCH(I389,'GIA CONG DOAN'!$A$4:$D$4,0),0)</f>
        <v>#N/A</v>
      </c>
      <c r="N389" s="48"/>
      <c r="O389" s="46" t="str">
        <f t="shared" si="119"/>
        <v/>
      </c>
      <c r="P389" s="59"/>
      <c r="Q389" s="47"/>
      <c r="R389" s="14">
        <f t="shared" si="116"/>
        <v>0</v>
      </c>
      <c r="W389" s="17"/>
      <c r="X389" s="17"/>
      <c r="Y389" s="17"/>
      <c r="Z389" s="15" t="str">
        <f t="shared" si="117"/>
        <v/>
      </c>
      <c r="AA389" s="15" t="str">
        <f t="shared" si="118"/>
        <v/>
      </c>
    </row>
    <row r="390" spans="1:27" s="15" customFormat="1" ht="18" customHeight="1">
      <c r="A390" s="50"/>
      <c r="B390" s="51"/>
      <c r="C390" s="55"/>
      <c r="D390" s="166" t="str">
        <f t="shared" si="109"/>
        <v>00</v>
      </c>
      <c r="E390" s="9" t="str">
        <f t="shared" si="110"/>
        <v>00</v>
      </c>
      <c r="F390" s="9" t="str">
        <f t="shared" si="111"/>
        <v/>
      </c>
      <c r="G390" s="9" t="str">
        <f t="shared" si="112"/>
        <v/>
      </c>
      <c r="H390" s="9" t="str">
        <f t="shared" si="113"/>
        <v/>
      </c>
      <c r="I390" s="10" t="str">
        <f t="shared" si="114"/>
        <v>Đ0</v>
      </c>
      <c r="J390" s="44" t="s">
        <v>1191</v>
      </c>
      <c r="K390" s="10" t="str">
        <f t="shared" si="115"/>
        <v>Cái</v>
      </c>
      <c r="L390" s="163"/>
      <c r="M390" s="45" t="e">
        <f>VLOOKUP(D390,'GIA CONG DOAN'!$A$3:$D$4246,MATCH(I390,'GIA CONG DOAN'!$A$4:$D$4,0),0)</f>
        <v>#N/A</v>
      </c>
      <c r="N390" s="48"/>
      <c r="O390" s="46" t="str">
        <f t="shared" si="119"/>
        <v/>
      </c>
      <c r="P390" s="59"/>
      <c r="Q390" s="47"/>
      <c r="R390" s="14">
        <f t="shared" si="116"/>
        <v>0</v>
      </c>
      <c r="W390" s="17"/>
      <c r="X390" s="17"/>
      <c r="Y390" s="17"/>
      <c r="Z390" s="15" t="str">
        <f t="shared" si="117"/>
        <v/>
      </c>
      <c r="AA390" s="15" t="str">
        <f t="shared" si="118"/>
        <v/>
      </c>
    </row>
    <row r="391" spans="1:27" s="15" customFormat="1" ht="18" customHeight="1">
      <c r="A391" s="50"/>
      <c r="B391" s="51"/>
      <c r="C391" s="55"/>
      <c r="D391" s="166" t="str">
        <f t="shared" si="109"/>
        <v>00</v>
      </c>
      <c r="E391" s="9" t="str">
        <f t="shared" si="110"/>
        <v>00</v>
      </c>
      <c r="F391" s="9" t="str">
        <f t="shared" si="111"/>
        <v/>
      </c>
      <c r="G391" s="9" t="str">
        <f t="shared" si="112"/>
        <v/>
      </c>
      <c r="H391" s="9" t="str">
        <f t="shared" si="113"/>
        <v/>
      </c>
      <c r="I391" s="10" t="str">
        <f t="shared" si="114"/>
        <v>Đ0</v>
      </c>
      <c r="J391" s="44" t="s">
        <v>1191</v>
      </c>
      <c r="K391" s="10" t="str">
        <f t="shared" si="115"/>
        <v>Cái</v>
      </c>
      <c r="L391" s="163"/>
      <c r="M391" s="45" t="e">
        <f>VLOOKUP(D391,'GIA CONG DOAN'!$A$3:$D$4246,MATCH(I391,'GIA CONG DOAN'!$A$4:$D$4,0),0)</f>
        <v>#N/A</v>
      </c>
      <c r="N391" s="48"/>
      <c r="O391" s="46" t="str">
        <f t="shared" si="119"/>
        <v/>
      </c>
      <c r="P391" s="59"/>
      <c r="Q391" s="47"/>
      <c r="R391" s="14">
        <f t="shared" si="116"/>
        <v>0</v>
      </c>
      <c r="W391" s="17"/>
      <c r="X391" s="17"/>
      <c r="Y391" s="17"/>
      <c r="Z391" s="15" t="str">
        <f t="shared" si="117"/>
        <v/>
      </c>
      <c r="AA391" s="15" t="str">
        <f t="shared" si="118"/>
        <v/>
      </c>
    </row>
    <row r="392" spans="1:27" s="15" customFormat="1" ht="18" customHeight="1">
      <c r="A392" s="50"/>
      <c r="B392" s="51"/>
      <c r="C392" s="55"/>
      <c r="D392" s="166" t="str">
        <f t="shared" si="109"/>
        <v>00</v>
      </c>
      <c r="E392" s="9" t="str">
        <f t="shared" si="110"/>
        <v>00</v>
      </c>
      <c r="F392" s="9" t="str">
        <f t="shared" si="111"/>
        <v/>
      </c>
      <c r="G392" s="9" t="str">
        <f t="shared" si="112"/>
        <v/>
      </c>
      <c r="H392" s="9" t="str">
        <f t="shared" si="113"/>
        <v/>
      </c>
      <c r="I392" s="10" t="str">
        <f t="shared" ref="I392:I405" si="120">(LEFT(J392,1))&amp;IF(OR(F392="A",F392="43",F392="44",F392="77"),"HT",IF(OR(F392="B",F392="30",F392="39",F392="17"),"HC",IF(OR(F392="01",F392="04"),"M1",IF(OR(F392="05"),"M2",IF(OR(F392="06"),"M3",IF(OR(F392="32",F392="14",F392="15"),"HS",0))))))</f>
        <v>Đ0</v>
      </c>
      <c r="J392" s="44" t="s">
        <v>1191</v>
      </c>
      <c r="K392" s="10" t="str">
        <f t="shared" ref="K392:K405" si="121">IF(AND(MID(C392,10,1)="s",MID(C392,11,1)="1"),"Cái",IF(OR(MID(C392,10,1)="s",MID(C392,10,1)="l",MID(C392,10,1)="b",MID(C392,10,1)="x"),"Bộ","Cái"))</f>
        <v>Cái</v>
      </c>
      <c r="L392" s="163"/>
      <c r="M392" s="45" t="e">
        <f>VLOOKUP(D392,'GIA CONG DOAN'!$A$3:$D$4246,MATCH(I392,'GIA CONG DOAN'!$A$4:$D$4,0),0)</f>
        <v>#N/A</v>
      </c>
      <c r="N392" s="48"/>
      <c r="O392" s="46" t="str">
        <f t="shared" si="119"/>
        <v/>
      </c>
      <c r="P392" s="59"/>
      <c r="Q392" s="47"/>
      <c r="R392" s="14">
        <f t="shared" si="116"/>
        <v>0</v>
      </c>
      <c r="W392" s="17"/>
      <c r="X392" s="17"/>
      <c r="Y392" s="17"/>
      <c r="Z392" s="15" t="str">
        <f t="shared" si="117"/>
        <v/>
      </c>
      <c r="AA392" s="15" t="str">
        <f t="shared" si="118"/>
        <v/>
      </c>
    </row>
    <row r="393" spans="1:27" s="15" customFormat="1" ht="18" customHeight="1">
      <c r="A393" s="50"/>
      <c r="B393" s="51"/>
      <c r="C393" s="55"/>
      <c r="D393" s="166" t="str">
        <f t="shared" ref="D393:D405" si="122">IF(OR(MID(C393,7,2)="06",MID(C393,7,2)="01",MID(C393,7,2)="20",MID(C393,7,2)="24",MID(C393,7,2)="10",MID(C393,7,2)="56",MID(C393,7,2)="13",MID(C393,7,2)="21",MID(C393,7,2)="03",MID(C393,7,2)="19"),LEFT(C393,11),LEFT(C393,6)&amp;"00"&amp;MID(C393,9,3))</f>
        <v>00</v>
      </c>
      <c r="E393" s="9" t="str">
        <f t="shared" si="110"/>
        <v>00</v>
      </c>
      <c r="F393" s="9" t="str">
        <f t="shared" si="111"/>
        <v/>
      </c>
      <c r="G393" s="9" t="str">
        <f t="shared" si="112"/>
        <v/>
      </c>
      <c r="H393" s="9" t="str">
        <f t="shared" si="113"/>
        <v/>
      </c>
      <c r="I393" s="10" t="str">
        <f t="shared" si="120"/>
        <v>Đ0</v>
      </c>
      <c r="J393" s="44" t="s">
        <v>1191</v>
      </c>
      <c r="K393" s="10" t="str">
        <f t="shared" si="121"/>
        <v>Cái</v>
      </c>
      <c r="L393" s="163"/>
      <c r="M393" s="45" t="e">
        <f>VLOOKUP(D393,'GIA CONG DOAN'!$A$3:$D$4246,MATCH(I393,'GIA CONG DOAN'!$A$4:$D$4,0),0)</f>
        <v>#N/A</v>
      </c>
      <c r="N393" s="48"/>
      <c r="O393" s="46" t="str">
        <f t="shared" si="119"/>
        <v/>
      </c>
      <c r="P393" s="59"/>
      <c r="Q393" s="47"/>
      <c r="R393" s="14">
        <f t="shared" ref="R393:R405" si="123">IF(MID(C393,10,1)="0",L393,IF(MID(C393,10,1)="f",L393,IF(OR(MID(C393,10,1)="S",MID(C393,10,1)="L",MID(C393,10,1)="B",MID(C393,10,1)="X"),MID(C393,11,1)*L393,0)))</f>
        <v>0</v>
      </c>
      <c r="W393" s="17"/>
      <c r="X393" s="17"/>
      <c r="Y393" s="17"/>
      <c r="Z393" s="15" t="str">
        <f t="shared" si="117"/>
        <v/>
      </c>
      <c r="AA393" s="15" t="str">
        <f t="shared" si="118"/>
        <v/>
      </c>
    </row>
    <row r="394" spans="1:27" s="15" customFormat="1" ht="18" customHeight="1">
      <c r="A394" s="50"/>
      <c r="B394" s="51"/>
      <c r="C394" s="55"/>
      <c r="D394" s="166" t="str">
        <f t="shared" si="122"/>
        <v>00</v>
      </c>
      <c r="E394" s="9" t="str">
        <f t="shared" ref="E394:E405" si="124">RIGHT(D394,2)</f>
        <v>00</v>
      </c>
      <c r="F394" s="9" t="str">
        <f t="shared" ref="F394:F405" si="125">MID(C394,13,2)</f>
        <v/>
      </c>
      <c r="G394" s="9" t="str">
        <f t="shared" ref="G394:G405" si="126">MID(C394,7,2)</f>
        <v/>
      </c>
      <c r="H394" s="9" t="str">
        <f t="shared" ref="H394:H405" si="127">IF(OR(G394="18",G394="20",G394="21"),"DTM","")</f>
        <v/>
      </c>
      <c r="I394" s="10" t="str">
        <f t="shared" si="120"/>
        <v>Đ0</v>
      </c>
      <c r="J394" s="44" t="s">
        <v>1191</v>
      </c>
      <c r="K394" s="10" t="str">
        <f t="shared" si="121"/>
        <v>Cái</v>
      </c>
      <c r="L394" s="163"/>
      <c r="M394" s="45" t="e">
        <f>VLOOKUP(D394,'GIA CONG DOAN'!$A$3:$D$4246,MATCH(I394,'GIA CONG DOAN'!$A$4:$D$4,0),0)</f>
        <v>#N/A</v>
      </c>
      <c r="N394" s="48"/>
      <c r="O394" s="46" t="str">
        <f t="shared" si="119"/>
        <v/>
      </c>
      <c r="P394" s="59"/>
      <c r="Q394" s="47"/>
      <c r="R394" s="14">
        <f t="shared" si="123"/>
        <v>0</v>
      </c>
      <c r="W394" s="17"/>
      <c r="X394" s="17"/>
      <c r="Y394" s="17"/>
      <c r="Z394" s="15" t="str">
        <f t="shared" si="117"/>
        <v/>
      </c>
      <c r="AA394" s="15" t="str">
        <f t="shared" si="118"/>
        <v/>
      </c>
    </row>
    <row r="395" spans="1:27" s="15" customFormat="1" ht="18" customHeight="1">
      <c r="A395" s="50"/>
      <c r="B395" s="51"/>
      <c r="C395" s="55"/>
      <c r="D395" s="166" t="str">
        <f t="shared" si="122"/>
        <v>00</v>
      </c>
      <c r="E395" s="9" t="str">
        <f t="shared" si="124"/>
        <v>00</v>
      </c>
      <c r="F395" s="9" t="str">
        <f t="shared" si="125"/>
        <v/>
      </c>
      <c r="G395" s="9" t="str">
        <f t="shared" si="126"/>
        <v/>
      </c>
      <c r="H395" s="9" t="str">
        <f t="shared" si="127"/>
        <v/>
      </c>
      <c r="I395" s="10" t="str">
        <f t="shared" si="120"/>
        <v>Đ0</v>
      </c>
      <c r="J395" s="44" t="s">
        <v>1191</v>
      </c>
      <c r="K395" s="10" t="str">
        <f t="shared" si="121"/>
        <v>Cái</v>
      </c>
      <c r="L395" s="163"/>
      <c r="M395" s="45" t="e">
        <f>VLOOKUP(D395,'GIA CONG DOAN'!$A$3:$D$4246,MATCH(I395,'GIA CONG DOAN'!$A$4:$D$4,0),0)</f>
        <v>#N/A</v>
      </c>
      <c r="N395" s="48"/>
      <c r="O395" s="46" t="str">
        <f t="shared" si="119"/>
        <v/>
      </c>
      <c r="P395" s="59"/>
      <c r="Q395" s="47"/>
      <c r="R395" s="14">
        <f t="shared" si="123"/>
        <v>0</v>
      </c>
      <c r="W395" s="17"/>
      <c r="X395" s="17"/>
      <c r="Y395" s="17"/>
      <c r="Z395" s="15" t="str">
        <f t="shared" si="117"/>
        <v/>
      </c>
      <c r="AA395" s="15" t="str">
        <f t="shared" si="118"/>
        <v/>
      </c>
    </row>
    <row r="396" spans="1:27" s="15" customFormat="1" ht="18" customHeight="1">
      <c r="A396" s="50"/>
      <c r="B396" s="51"/>
      <c r="C396" s="55"/>
      <c r="D396" s="166" t="str">
        <f t="shared" si="122"/>
        <v>00</v>
      </c>
      <c r="E396" s="9" t="str">
        <f t="shared" si="124"/>
        <v>00</v>
      </c>
      <c r="F396" s="9" t="str">
        <f t="shared" si="125"/>
        <v/>
      </c>
      <c r="G396" s="9" t="str">
        <f t="shared" si="126"/>
        <v/>
      </c>
      <c r="H396" s="9" t="str">
        <f t="shared" si="127"/>
        <v/>
      </c>
      <c r="I396" s="10" t="str">
        <f t="shared" si="120"/>
        <v>Đ0</v>
      </c>
      <c r="J396" s="44" t="s">
        <v>1191</v>
      </c>
      <c r="K396" s="10" t="str">
        <f t="shared" si="121"/>
        <v>Cái</v>
      </c>
      <c r="L396" s="163"/>
      <c r="M396" s="45" t="e">
        <f>VLOOKUP(D396,'GIA CONG DOAN'!$A$3:$D$4246,MATCH(I396,'GIA CONG DOAN'!$A$4:$D$4,0),0)</f>
        <v>#N/A</v>
      </c>
      <c r="N396" s="48"/>
      <c r="O396" s="46" t="str">
        <f t="shared" si="119"/>
        <v/>
      </c>
      <c r="P396" s="59"/>
      <c r="Q396" s="47"/>
      <c r="R396" s="14">
        <f t="shared" si="123"/>
        <v>0</v>
      </c>
      <c r="W396" s="17"/>
      <c r="X396" s="17"/>
      <c r="Y396" s="17"/>
      <c r="Z396" s="15" t="str">
        <f t="shared" si="117"/>
        <v/>
      </c>
      <c r="AA396" s="15" t="str">
        <f t="shared" si="118"/>
        <v/>
      </c>
    </row>
    <row r="397" spans="1:27" s="15" customFormat="1" ht="18" customHeight="1">
      <c r="A397" s="50"/>
      <c r="B397" s="51"/>
      <c r="C397" s="55"/>
      <c r="D397" s="166" t="str">
        <f t="shared" si="122"/>
        <v>00</v>
      </c>
      <c r="E397" s="9" t="str">
        <f t="shared" si="124"/>
        <v>00</v>
      </c>
      <c r="F397" s="9" t="str">
        <f t="shared" si="125"/>
        <v/>
      </c>
      <c r="G397" s="9" t="str">
        <f t="shared" si="126"/>
        <v/>
      </c>
      <c r="H397" s="9" t="str">
        <f t="shared" si="127"/>
        <v/>
      </c>
      <c r="I397" s="10" t="str">
        <f t="shared" si="120"/>
        <v>Đ0</v>
      </c>
      <c r="J397" s="44" t="s">
        <v>1191</v>
      </c>
      <c r="K397" s="10" t="str">
        <f t="shared" si="121"/>
        <v>Cái</v>
      </c>
      <c r="L397" s="163"/>
      <c r="M397" s="45" t="e">
        <f>VLOOKUP(D397,'GIA CONG DOAN'!$A$3:$D$4246,MATCH(I397,'GIA CONG DOAN'!$A$4:$D$4,0),0)</f>
        <v>#N/A</v>
      </c>
      <c r="N397" s="48"/>
      <c r="O397" s="46" t="str">
        <f t="shared" si="119"/>
        <v/>
      </c>
      <c r="P397" s="59"/>
      <c r="Q397" s="47"/>
      <c r="R397" s="14">
        <f t="shared" si="123"/>
        <v>0</v>
      </c>
      <c r="W397" s="17"/>
      <c r="X397" s="17"/>
      <c r="Y397" s="17"/>
      <c r="Z397" s="15" t="str">
        <f t="shared" si="117"/>
        <v/>
      </c>
      <c r="AA397" s="15" t="str">
        <f t="shared" si="118"/>
        <v/>
      </c>
    </row>
    <row r="398" spans="1:27" s="15" customFormat="1" ht="18" customHeight="1">
      <c r="A398" s="50"/>
      <c r="B398" s="51"/>
      <c r="C398" s="55"/>
      <c r="D398" s="166" t="str">
        <f t="shared" si="122"/>
        <v>00</v>
      </c>
      <c r="E398" s="9" t="str">
        <f t="shared" si="124"/>
        <v>00</v>
      </c>
      <c r="F398" s="9" t="str">
        <f t="shared" si="125"/>
        <v/>
      </c>
      <c r="G398" s="9" t="str">
        <f t="shared" si="126"/>
        <v/>
      </c>
      <c r="H398" s="9" t="str">
        <f t="shared" si="127"/>
        <v/>
      </c>
      <c r="I398" s="10" t="str">
        <f t="shared" si="120"/>
        <v>Đ0</v>
      </c>
      <c r="J398" s="44" t="s">
        <v>1191</v>
      </c>
      <c r="K398" s="10" t="str">
        <f t="shared" si="121"/>
        <v>Cái</v>
      </c>
      <c r="L398" s="163"/>
      <c r="M398" s="45" t="e">
        <f>VLOOKUP(D398,'GIA CONG DOAN'!$A$3:$D$4246,MATCH(I398,'GIA CONG DOAN'!$A$4:$D$4,0),0)</f>
        <v>#N/A</v>
      </c>
      <c r="N398" s="48"/>
      <c r="O398" s="46" t="str">
        <f t="shared" si="119"/>
        <v/>
      </c>
      <c r="P398" s="59"/>
      <c r="Q398" s="47"/>
      <c r="R398" s="14">
        <f t="shared" si="123"/>
        <v>0</v>
      </c>
      <c r="W398" s="17"/>
      <c r="X398" s="17"/>
      <c r="Y398" s="17"/>
      <c r="Z398" s="15" t="str">
        <f t="shared" si="117"/>
        <v/>
      </c>
      <c r="AA398" s="15" t="str">
        <f t="shared" si="118"/>
        <v/>
      </c>
    </row>
    <row r="399" spans="1:27" s="15" customFormat="1" ht="18" customHeight="1">
      <c r="A399" s="50"/>
      <c r="B399" s="51"/>
      <c r="C399" s="55"/>
      <c r="D399" s="166" t="str">
        <f t="shared" si="122"/>
        <v>00</v>
      </c>
      <c r="E399" s="9" t="str">
        <f t="shared" si="124"/>
        <v>00</v>
      </c>
      <c r="F399" s="9" t="str">
        <f t="shared" si="125"/>
        <v/>
      </c>
      <c r="G399" s="9" t="str">
        <f t="shared" si="126"/>
        <v/>
      </c>
      <c r="H399" s="9" t="str">
        <f t="shared" si="127"/>
        <v/>
      </c>
      <c r="I399" s="10" t="str">
        <f t="shared" si="120"/>
        <v>Đ0</v>
      </c>
      <c r="J399" s="44" t="s">
        <v>1191</v>
      </c>
      <c r="K399" s="10" t="str">
        <f t="shared" si="121"/>
        <v>Cái</v>
      </c>
      <c r="L399" s="163"/>
      <c r="M399" s="45" t="e">
        <f>VLOOKUP(D399,'GIA CONG DOAN'!$A$3:$D$4246,MATCH(I399,'GIA CONG DOAN'!$A$4:$D$4,0),0)</f>
        <v>#N/A</v>
      </c>
      <c r="N399" s="48"/>
      <c r="O399" s="46" t="str">
        <f t="shared" si="119"/>
        <v/>
      </c>
      <c r="P399" s="59"/>
      <c r="Q399" s="47"/>
      <c r="R399" s="14">
        <f t="shared" si="123"/>
        <v>0</v>
      </c>
      <c r="W399" s="17"/>
      <c r="X399" s="17"/>
      <c r="Y399" s="17"/>
      <c r="Z399" s="15" t="str">
        <f t="shared" si="117"/>
        <v/>
      </c>
      <c r="AA399" s="15" t="str">
        <f t="shared" si="118"/>
        <v/>
      </c>
    </row>
    <row r="400" spans="1:27" s="15" customFormat="1" ht="18" customHeight="1">
      <c r="A400" s="50"/>
      <c r="B400" s="51"/>
      <c r="C400" s="55"/>
      <c r="D400" s="166" t="str">
        <f t="shared" si="122"/>
        <v>00</v>
      </c>
      <c r="E400" s="9" t="str">
        <f t="shared" si="124"/>
        <v>00</v>
      </c>
      <c r="F400" s="9" t="str">
        <f t="shared" si="125"/>
        <v/>
      </c>
      <c r="G400" s="9" t="str">
        <f t="shared" si="126"/>
        <v/>
      </c>
      <c r="H400" s="9" t="str">
        <f t="shared" si="127"/>
        <v/>
      </c>
      <c r="I400" s="10" t="str">
        <f t="shared" si="120"/>
        <v>Đ0</v>
      </c>
      <c r="J400" s="44" t="s">
        <v>1191</v>
      </c>
      <c r="K400" s="10" t="str">
        <f t="shared" si="121"/>
        <v>Cái</v>
      </c>
      <c r="L400" s="163"/>
      <c r="M400" s="45" t="e">
        <f>VLOOKUP(D400,'GIA CONG DOAN'!$A$3:$D$4246,MATCH(I400,'GIA CONG DOAN'!$A$4:$D$4,0),0)</f>
        <v>#N/A</v>
      </c>
      <c r="N400" s="48"/>
      <c r="O400" s="46" t="str">
        <f t="shared" si="119"/>
        <v/>
      </c>
      <c r="P400" s="59"/>
      <c r="Q400" s="47"/>
      <c r="R400" s="14">
        <f t="shared" si="123"/>
        <v>0</v>
      </c>
      <c r="W400" s="17"/>
      <c r="X400" s="17"/>
      <c r="Y400" s="17"/>
      <c r="Z400" s="15" t="str">
        <f t="shared" si="117"/>
        <v/>
      </c>
      <c r="AA400" s="15" t="str">
        <f t="shared" si="118"/>
        <v/>
      </c>
    </row>
    <row r="401" spans="1:27" s="15" customFormat="1" ht="18" customHeight="1">
      <c r="A401" s="50"/>
      <c r="B401" s="51"/>
      <c r="C401" s="55"/>
      <c r="D401" s="166" t="str">
        <f t="shared" si="122"/>
        <v>00</v>
      </c>
      <c r="E401" s="9" t="str">
        <f t="shared" si="124"/>
        <v>00</v>
      </c>
      <c r="F401" s="9" t="str">
        <f t="shared" si="125"/>
        <v/>
      </c>
      <c r="G401" s="9" t="str">
        <f t="shared" si="126"/>
        <v/>
      </c>
      <c r="H401" s="9" t="str">
        <f t="shared" si="127"/>
        <v/>
      </c>
      <c r="I401" s="10" t="str">
        <f t="shared" si="120"/>
        <v>Đ0</v>
      </c>
      <c r="J401" s="44" t="s">
        <v>1191</v>
      </c>
      <c r="K401" s="10" t="str">
        <f t="shared" si="121"/>
        <v>Cái</v>
      </c>
      <c r="L401" s="163"/>
      <c r="M401" s="45" t="e">
        <f>VLOOKUP(D401,'GIA CONG DOAN'!$A$3:$D$4246,MATCH(I401,'GIA CONG DOAN'!$A$4:$D$4,0),0)</f>
        <v>#N/A</v>
      </c>
      <c r="N401" s="48"/>
      <c r="O401" s="46" t="str">
        <f t="shared" si="119"/>
        <v/>
      </c>
      <c r="P401" s="59"/>
      <c r="Q401" s="47"/>
      <c r="R401" s="14">
        <f t="shared" si="123"/>
        <v>0</v>
      </c>
      <c r="W401" s="17"/>
      <c r="X401" s="17"/>
      <c r="Y401" s="17"/>
      <c r="Z401" s="15" t="str">
        <f t="shared" si="117"/>
        <v/>
      </c>
      <c r="AA401" s="15" t="str">
        <f t="shared" si="118"/>
        <v/>
      </c>
    </row>
    <row r="402" spans="1:27" s="15" customFormat="1" ht="18" customHeight="1">
      <c r="A402" s="50"/>
      <c r="B402" s="51"/>
      <c r="C402" s="55"/>
      <c r="D402" s="166" t="str">
        <f t="shared" si="122"/>
        <v>00</v>
      </c>
      <c r="E402" s="9" t="str">
        <f t="shared" si="124"/>
        <v>00</v>
      </c>
      <c r="F402" s="9" t="str">
        <f t="shared" si="125"/>
        <v/>
      </c>
      <c r="G402" s="9" t="str">
        <f t="shared" si="126"/>
        <v/>
      </c>
      <c r="H402" s="9" t="str">
        <f t="shared" si="127"/>
        <v/>
      </c>
      <c r="I402" s="10" t="str">
        <f t="shared" si="120"/>
        <v>Đ0</v>
      </c>
      <c r="J402" s="44" t="s">
        <v>1191</v>
      </c>
      <c r="K402" s="10" t="str">
        <f t="shared" si="121"/>
        <v>Cái</v>
      </c>
      <c r="L402" s="163"/>
      <c r="M402" s="45" t="e">
        <f>VLOOKUP(D402,'GIA CONG DOAN'!$A$3:$D$4246,MATCH(I402,'GIA CONG DOAN'!$A$4:$D$4,0),0)</f>
        <v>#N/A</v>
      </c>
      <c r="N402" s="48"/>
      <c r="O402" s="46" t="str">
        <f t="shared" si="119"/>
        <v/>
      </c>
      <c r="P402" s="59"/>
      <c r="Q402" s="47"/>
      <c r="R402" s="14">
        <f t="shared" si="123"/>
        <v>0</v>
      </c>
      <c r="W402" s="17"/>
      <c r="X402" s="17"/>
      <c r="Y402" s="17"/>
      <c r="Z402" s="15" t="str">
        <f t="shared" si="117"/>
        <v/>
      </c>
      <c r="AA402" s="15" t="str">
        <f t="shared" si="118"/>
        <v/>
      </c>
    </row>
    <row r="403" spans="1:27" s="15" customFormat="1" ht="18" customHeight="1">
      <c r="A403" s="50"/>
      <c r="B403" s="51"/>
      <c r="C403" s="55"/>
      <c r="D403" s="166" t="str">
        <f t="shared" si="122"/>
        <v>00</v>
      </c>
      <c r="E403" s="9" t="str">
        <f t="shared" si="124"/>
        <v>00</v>
      </c>
      <c r="F403" s="9" t="str">
        <f t="shared" si="125"/>
        <v/>
      </c>
      <c r="G403" s="9" t="str">
        <f t="shared" si="126"/>
        <v/>
      </c>
      <c r="H403" s="9" t="str">
        <f t="shared" si="127"/>
        <v/>
      </c>
      <c r="I403" s="10" t="str">
        <f t="shared" si="120"/>
        <v>Đ0</v>
      </c>
      <c r="J403" s="44" t="s">
        <v>1191</v>
      </c>
      <c r="K403" s="10" t="str">
        <f t="shared" si="121"/>
        <v>Cái</v>
      </c>
      <c r="L403" s="163"/>
      <c r="M403" s="45" t="e">
        <f>VLOOKUP(D403,'GIA CONG DOAN'!$A$3:$D$4246,MATCH(I403,'GIA CONG DOAN'!$A$4:$D$4,0),0)</f>
        <v>#N/A</v>
      </c>
      <c r="N403" s="48"/>
      <c r="O403" s="46" t="str">
        <f t="shared" si="119"/>
        <v/>
      </c>
      <c r="P403" s="59"/>
      <c r="Q403" s="47"/>
      <c r="R403" s="14">
        <f t="shared" si="123"/>
        <v>0</v>
      </c>
      <c r="W403" s="17"/>
      <c r="X403" s="17"/>
      <c r="Y403" s="17"/>
      <c r="Z403" s="15" t="str">
        <f t="shared" si="117"/>
        <v/>
      </c>
      <c r="AA403" s="15" t="str">
        <f t="shared" si="118"/>
        <v/>
      </c>
    </row>
    <row r="404" spans="1:27" s="15" customFormat="1" ht="18" customHeight="1">
      <c r="A404" s="50"/>
      <c r="B404" s="51"/>
      <c r="C404" s="55"/>
      <c r="D404" s="166" t="str">
        <f t="shared" si="122"/>
        <v>00</v>
      </c>
      <c r="E404" s="9" t="str">
        <f t="shared" si="124"/>
        <v>00</v>
      </c>
      <c r="F404" s="9" t="str">
        <f t="shared" si="125"/>
        <v/>
      </c>
      <c r="G404" s="9" t="str">
        <f t="shared" si="126"/>
        <v/>
      </c>
      <c r="H404" s="9" t="str">
        <f t="shared" si="127"/>
        <v/>
      </c>
      <c r="I404" s="10" t="str">
        <f t="shared" si="120"/>
        <v>Đ0</v>
      </c>
      <c r="J404" s="44" t="s">
        <v>1191</v>
      </c>
      <c r="K404" s="10" t="str">
        <f t="shared" si="121"/>
        <v>Cái</v>
      </c>
      <c r="L404" s="163"/>
      <c r="M404" s="45" t="e">
        <f>VLOOKUP(D404,'GIA CONG DOAN'!$A$3:$D$4246,MATCH(I404,'GIA CONG DOAN'!$A$4:$D$4,0),0)</f>
        <v>#N/A</v>
      </c>
      <c r="N404" s="48"/>
      <c r="O404" s="46" t="str">
        <f t="shared" si="119"/>
        <v/>
      </c>
      <c r="P404" s="59"/>
      <c r="Q404" s="47"/>
      <c r="R404" s="14">
        <f t="shared" si="123"/>
        <v>0</v>
      </c>
      <c r="W404" s="17"/>
      <c r="X404" s="17"/>
      <c r="Y404" s="17"/>
      <c r="Z404" s="15" t="str">
        <f t="shared" si="117"/>
        <v/>
      </c>
      <c r="AA404" s="15" t="str">
        <f t="shared" si="118"/>
        <v/>
      </c>
    </row>
    <row r="405" spans="1:27" s="15" customFormat="1" ht="18" customHeight="1">
      <c r="A405" s="50"/>
      <c r="B405" s="51"/>
      <c r="C405" s="55"/>
      <c r="D405" s="166" t="str">
        <f t="shared" si="122"/>
        <v>00</v>
      </c>
      <c r="E405" s="9" t="str">
        <f t="shared" si="124"/>
        <v>00</v>
      </c>
      <c r="F405" s="9" t="str">
        <f t="shared" si="125"/>
        <v/>
      </c>
      <c r="G405" s="9" t="str">
        <f t="shared" si="126"/>
        <v/>
      </c>
      <c r="H405" s="9" t="str">
        <f t="shared" si="127"/>
        <v/>
      </c>
      <c r="I405" s="10" t="str">
        <f t="shared" si="120"/>
        <v>Đ0</v>
      </c>
      <c r="J405" s="44" t="s">
        <v>1191</v>
      </c>
      <c r="K405" s="10" t="str">
        <f t="shared" si="121"/>
        <v>Cái</v>
      </c>
      <c r="L405" s="54"/>
      <c r="M405" s="45"/>
      <c r="N405" s="48"/>
      <c r="O405" s="46">
        <f t="shared" si="119"/>
        <v>0</v>
      </c>
      <c r="P405" s="59"/>
      <c r="Q405" s="47"/>
      <c r="R405" s="14">
        <f t="shared" si="123"/>
        <v>0</v>
      </c>
      <c r="W405" s="17"/>
      <c r="X405" s="17"/>
      <c r="Y405" s="17"/>
      <c r="Z405" s="15" t="str">
        <f t="shared" si="117"/>
        <v/>
      </c>
      <c r="AA405" s="15" t="str">
        <f t="shared" si="118"/>
        <v/>
      </c>
    </row>
    <row r="406" spans="1:27" s="87" customFormat="1" ht="15.75">
      <c r="A406" s="84"/>
      <c r="B406" s="84"/>
      <c r="C406" s="85" t="s">
        <v>1242</v>
      </c>
      <c r="D406" s="84"/>
      <c r="E406" s="84"/>
      <c r="F406" s="84" t="str">
        <f>MID(C406,13,2)</f>
        <v/>
      </c>
      <c r="G406" s="84" t="str">
        <f>MID(C406,7,2)</f>
        <v>ộn</v>
      </c>
      <c r="H406" s="84" t="str">
        <f>IF(OR(G406="18",G406="20",G406="21"),"DTM","")</f>
        <v/>
      </c>
      <c r="I406" s="84"/>
      <c r="J406" s="84"/>
      <c r="K406" s="84"/>
      <c r="L406" s="86">
        <f>SUBTOTAL(9,L8:L405)</f>
        <v>634</v>
      </c>
      <c r="M406" s="84"/>
      <c r="N406" s="84"/>
      <c r="O406" s="86">
        <f>SUBTOTAL(9,O8:O405)</f>
        <v>163379.14864000003</v>
      </c>
      <c r="P406" s="84"/>
      <c r="R406" s="86">
        <f>SUBTOTAL(9,R8:R405)</f>
        <v>674</v>
      </c>
      <c r="S406" s="87">
        <v>23386</v>
      </c>
    </row>
    <row r="407" spans="1:27">
      <c r="R407" s="175">
        <f>R406/S406</f>
        <v>2.8820661934490722E-2</v>
      </c>
    </row>
    <row r="408" spans="1:27">
      <c r="A408" s="356" t="s">
        <v>10</v>
      </c>
      <c r="B408" s="356"/>
      <c r="C408" s="7"/>
      <c r="D408" s="43"/>
      <c r="E408" s="43"/>
      <c r="F408" s="43"/>
      <c r="G408" s="41"/>
      <c r="H408" s="8"/>
      <c r="I408" s="8"/>
      <c r="J408" s="8"/>
      <c r="K408" s="41" t="s">
        <v>1243</v>
      </c>
      <c r="L408" s="8"/>
      <c r="M408" s="357" t="s">
        <v>9</v>
      </c>
      <c r="N408" s="357"/>
      <c r="O408" s="357"/>
      <c r="P408" s="357"/>
    </row>
    <row r="409" spans="1:27">
      <c r="A409" s="358" t="s">
        <v>11</v>
      </c>
      <c r="B409" s="358"/>
      <c r="D409" s="88"/>
      <c r="E409" s="88"/>
      <c r="F409" s="88"/>
      <c r="G409" s="173"/>
      <c r="I409" s="88"/>
      <c r="J409" s="88"/>
      <c r="K409" s="173" t="s">
        <v>11</v>
      </c>
      <c r="L409" s="88"/>
      <c r="M409" s="358" t="s">
        <v>11</v>
      </c>
      <c r="N409" s="358"/>
      <c r="O409" s="358"/>
      <c r="P409" s="358"/>
    </row>
    <row r="1534" spans="3:16">
      <c r="C1534" s="172"/>
      <c r="L1534" s="343"/>
      <c r="M1534" s="343"/>
      <c r="N1534" s="343"/>
      <c r="O1534" s="343"/>
      <c r="P1534" s="343"/>
    </row>
    <row r="1047881" spans="1:27" s="39" customFormat="1">
      <c r="A1047881" s="172"/>
      <c r="B1047881" s="172"/>
      <c r="D1047881" s="172"/>
      <c r="E1047881" s="172"/>
      <c r="F1047881" s="172"/>
      <c r="G1047881" s="172"/>
      <c r="H1047881" s="172"/>
      <c r="I1047881" s="172"/>
      <c r="J1047881" s="172"/>
      <c r="K1047881" s="172"/>
      <c r="L1047881" s="172"/>
      <c r="M1047881" s="172"/>
      <c r="N1047881" s="172"/>
      <c r="O1047881" s="172"/>
      <c r="P1047881" s="172"/>
      <c r="Q1047881" s="172"/>
      <c r="R1047881" s="172"/>
      <c r="S1047881" s="172"/>
      <c r="T1047881" s="172"/>
      <c r="U1047881" s="172"/>
      <c r="V1047881" s="172"/>
      <c r="W1047881" s="172"/>
      <c r="X1047881" s="172"/>
      <c r="Y1047881" s="172"/>
      <c r="Z1047881" s="172"/>
      <c r="AA1047881" s="172"/>
    </row>
    <row r="1048576" spans="2:2">
      <c r="B1048576" s="174"/>
    </row>
  </sheetData>
  <autoFilter ref="A7:XET405"/>
  <mergeCells count="8">
    <mergeCell ref="L1534:P1534"/>
    <mergeCell ref="A1:B1"/>
    <mergeCell ref="C1:N3"/>
    <mergeCell ref="I5:P5"/>
    <mergeCell ref="A408:B408"/>
    <mergeCell ref="M408:P408"/>
    <mergeCell ref="A409:B409"/>
    <mergeCell ref="M409:P409"/>
  </mergeCells>
  <dataValidations count="1">
    <dataValidation type="list" allowBlank="1" showInputMessage="1" showErrorMessage="1" sqref="P8:P404">
      <formula1>$R$8:$R$9</formula1>
    </dataValidation>
  </dataValidations>
  <printOptions horizontalCentered="1"/>
  <pageMargins left="0.19685039370078741" right="0" top="0.19685039370078741" bottom="0.15748031496062992" header="0.31496062992125984" footer="0.31496062992125984"/>
  <pageSetup paperSize="9" orientation="portrait" verticalDpi="300" r:id="rId1"/>
  <headerFooter>
    <oddHeader>&amp;C&amp;G</oddHeader>
    <oddFooter>Page &amp;P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7030A0"/>
  </sheetPr>
  <dimension ref="A1:AA2931"/>
  <sheetViews>
    <sheetView tabSelected="1" zoomScale="90" zoomScaleNormal="90" workbookViewId="0">
      <pane xSplit="3" ySplit="7" topLeftCell="D645" activePane="bottomRight" state="frozen"/>
      <selection pane="topRight" activeCell="D1" sqref="D1"/>
      <selection pane="bottomLeft" activeCell="A8" sqref="A8"/>
      <selection pane="bottomRight" activeCell="Q648" sqref="Q648"/>
    </sheetView>
  </sheetViews>
  <sheetFormatPr defaultRowHeight="15" outlineLevelCol="1"/>
  <cols>
    <col min="1" max="1" width="12.85546875" style="311" customWidth="1"/>
    <col min="2" max="2" width="6.85546875" style="180" customWidth="1"/>
    <col min="3" max="3" width="18" style="39" customWidth="1"/>
    <col min="4" max="4" width="13.140625" style="311" customWidth="1" outlineLevel="1"/>
    <col min="5" max="8" width="9.140625" style="311" customWidth="1" outlineLevel="1"/>
    <col min="9" max="9" width="9.42578125" style="311" customWidth="1" outlineLevel="1"/>
    <col min="10" max="10" width="4.7109375" style="311" customWidth="1" outlineLevel="1"/>
    <col min="11" max="11" width="5.7109375" style="311" customWidth="1"/>
    <col min="12" max="12" width="8" style="311" customWidth="1"/>
    <col min="13" max="13" width="10.85546875" style="311" customWidth="1"/>
    <col min="14" max="14" width="7.28515625" style="311" customWidth="1"/>
    <col min="15" max="15" width="12.85546875" style="311" customWidth="1"/>
    <col min="16" max="16" width="25.28515625" style="311" customWidth="1"/>
    <col min="17" max="17" width="17.5703125" style="303" customWidth="1"/>
    <col min="18" max="18" width="9" style="303" customWidth="1"/>
    <col min="19" max="19" width="12.7109375" style="311" bestFit="1" customWidth="1"/>
    <col min="20" max="20" width="15.5703125" style="311" bestFit="1" customWidth="1"/>
    <col min="21" max="21" width="17" style="311" bestFit="1" customWidth="1"/>
    <col min="22" max="22" width="12.7109375" style="311" bestFit="1" customWidth="1"/>
    <col min="23" max="23" width="12" style="311" bestFit="1" customWidth="1"/>
    <col min="24" max="24" width="11.5703125" style="311" bestFit="1" customWidth="1"/>
    <col min="25" max="16384" width="9.140625" style="311"/>
  </cols>
  <sheetData>
    <row r="1" spans="1:27" ht="18.75" customHeight="1">
      <c r="A1" s="344" t="s">
        <v>5</v>
      </c>
      <c r="B1" s="345"/>
      <c r="C1" s="346" t="s">
        <v>3611</v>
      </c>
      <c r="D1" s="347"/>
      <c r="E1" s="347"/>
      <c r="F1" s="347"/>
      <c r="G1" s="347"/>
      <c r="H1" s="347"/>
      <c r="I1" s="347"/>
      <c r="J1" s="347"/>
      <c r="K1" s="347"/>
      <c r="L1" s="347"/>
      <c r="M1" s="347"/>
      <c r="N1" s="348"/>
      <c r="O1" s="74" t="s">
        <v>12</v>
      </c>
      <c r="P1" s="75"/>
      <c r="R1" s="342">
        <v>156</v>
      </c>
      <c r="S1" s="342">
        <v>202</v>
      </c>
      <c r="T1" s="342">
        <v>162</v>
      </c>
      <c r="U1" s="342">
        <v>40</v>
      </c>
      <c r="V1" s="342">
        <v>74</v>
      </c>
      <c r="W1" s="342">
        <v>383</v>
      </c>
    </row>
    <row r="2" spans="1:27" ht="15.75" customHeight="1">
      <c r="A2" s="4" t="s">
        <v>6</v>
      </c>
      <c r="B2" s="178"/>
      <c r="C2" s="349"/>
      <c r="D2" s="350"/>
      <c r="E2" s="350"/>
      <c r="F2" s="350"/>
      <c r="G2" s="350"/>
      <c r="H2" s="350"/>
      <c r="I2" s="350"/>
      <c r="J2" s="350"/>
      <c r="K2" s="350"/>
      <c r="L2" s="350"/>
      <c r="M2" s="350"/>
      <c r="N2" s="351"/>
      <c r="O2" s="77" t="s">
        <v>7</v>
      </c>
      <c r="P2" s="78"/>
      <c r="R2" s="40">
        <v>3444</v>
      </c>
      <c r="S2" s="311">
        <v>3119</v>
      </c>
      <c r="T2" s="91">
        <v>4076</v>
      </c>
      <c r="U2" s="311">
        <v>4006</v>
      </c>
      <c r="V2" s="311">
        <v>2721</v>
      </c>
      <c r="W2" s="311">
        <v>4420</v>
      </c>
    </row>
    <row r="3" spans="1:27" ht="16.5" customHeight="1" thickBot="1">
      <c r="A3" s="5" t="s">
        <v>3511</v>
      </c>
      <c r="B3" s="179"/>
      <c r="C3" s="352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4"/>
      <c r="O3" s="80" t="s">
        <v>8</v>
      </c>
      <c r="P3" s="81"/>
      <c r="R3" s="176">
        <f>R1/R2</f>
        <v>4.5296167247386762E-2</v>
      </c>
      <c r="S3" s="176">
        <f t="shared" ref="S3:W3" si="0">S1/S2</f>
        <v>6.4764347547290796E-2</v>
      </c>
      <c r="T3" s="176">
        <f t="shared" si="0"/>
        <v>3.9744847890088322E-2</v>
      </c>
      <c r="U3" s="176">
        <f t="shared" si="0"/>
        <v>9.9850224663005499E-3</v>
      </c>
      <c r="V3" s="176">
        <f t="shared" si="0"/>
        <v>2.7195883866225651E-2</v>
      </c>
      <c r="W3" s="176">
        <f t="shared" si="0"/>
        <v>8.6651583710407237E-2</v>
      </c>
    </row>
    <row r="4" spans="1:27" ht="6.75" customHeight="1"/>
    <row r="5" spans="1:27" ht="18" customHeight="1">
      <c r="A5" s="6"/>
      <c r="B5" s="181"/>
      <c r="C5" s="1"/>
      <c r="D5" s="2"/>
      <c r="E5" s="2"/>
      <c r="F5" s="2"/>
      <c r="G5" s="1"/>
      <c r="H5" s="1"/>
      <c r="I5" s="355" t="s">
        <v>3612</v>
      </c>
      <c r="J5" s="355"/>
      <c r="K5" s="355"/>
      <c r="L5" s="355"/>
      <c r="M5" s="355"/>
      <c r="N5" s="355"/>
      <c r="O5" s="355"/>
      <c r="P5" s="355"/>
      <c r="V5" s="49"/>
      <c r="W5" s="49"/>
    </row>
    <row r="6" spans="1:27" ht="12" customHeight="1">
      <c r="P6" s="42"/>
      <c r="V6" s="49"/>
      <c r="W6" s="49"/>
      <c r="X6" s="176">
        <f>W7/X7</f>
        <v>4.6874111155355822E-2</v>
      </c>
    </row>
    <row r="7" spans="1:27" s="87" customFormat="1" ht="27.75" customHeight="1">
      <c r="A7" s="316" t="s">
        <v>1700</v>
      </c>
      <c r="B7" s="317" t="s">
        <v>4</v>
      </c>
      <c r="C7" s="316" t="s">
        <v>2</v>
      </c>
      <c r="D7" s="318"/>
      <c r="E7" s="319"/>
      <c r="F7" s="319"/>
      <c r="G7" s="319"/>
      <c r="H7" s="319"/>
      <c r="I7" s="319"/>
      <c r="J7" s="319"/>
      <c r="K7" s="316" t="s">
        <v>0</v>
      </c>
      <c r="L7" s="316" t="s">
        <v>1239</v>
      </c>
      <c r="M7" s="316" t="s">
        <v>3</v>
      </c>
      <c r="N7" s="316" t="s">
        <v>1240</v>
      </c>
      <c r="O7" s="316" t="s">
        <v>1241</v>
      </c>
      <c r="P7" s="329" t="s">
        <v>1252</v>
      </c>
      <c r="Q7" s="333"/>
      <c r="R7" s="304"/>
      <c r="S7" s="320">
        <f>SUM(S8:S1736)</f>
        <v>1648</v>
      </c>
      <c r="V7" s="321">
        <f>SUM(V8:V14)</f>
        <v>1648</v>
      </c>
      <c r="W7" s="321">
        <f>SUM(W8:W14)</f>
        <v>1648</v>
      </c>
      <c r="X7" s="87">
        <v>35158</v>
      </c>
    </row>
    <row r="8" spans="1:27" s="326" customFormat="1" ht="18" hidden="1" customHeight="1">
      <c r="A8" s="50">
        <v>44580</v>
      </c>
      <c r="B8" s="182" t="s">
        <v>1193</v>
      </c>
      <c r="C8" s="56" t="s">
        <v>3613</v>
      </c>
      <c r="D8" s="56" t="str">
        <f t="shared" ref="D8:D71" si="1">LEFT(C8,6)&amp;"00"&amp;MID(C8,9,3)</f>
        <v>66-87500-S1</v>
      </c>
      <c r="E8" s="322" t="str">
        <f t="shared" ref="E8:E71" si="2">RIGHT(D8,2)</f>
        <v>S1</v>
      </c>
      <c r="F8" s="322" t="str">
        <f t="shared" ref="F8:F71" si="3">MID(C8,13,2)</f>
        <v>B</v>
      </c>
      <c r="G8" s="322" t="str">
        <f t="shared" ref="G8:G71" si="4">MID(C8,7,2)</f>
        <v>00</v>
      </c>
      <c r="H8" s="322" t="str">
        <f t="shared" ref="H8:H71" si="5">IF(OR(G8="18",G8="20",G8="21"),"DTM","")</f>
        <v/>
      </c>
      <c r="I8" s="287" t="str">
        <f t="shared" ref="I8:I71" si="6">(LEFT(J8,1))&amp;IF(OR(F8="A",F8="A",F8="43",F8="44",F8="77"),"HC",IF(OR(F8="B",F8="B1",F8="B2",F8="B4",F8="30",F8="39",F8="17",F8="C"),"HC",IF(OR(F8="01",F8="04",F8="54",F8="11",F8="05",F8="06"),"HC",IF(OR(F8="A1"),"HT",IF(OR(F8="32",F8="14",F8="15",F8="78",F8="49"),"HS",0)))))</f>
        <v>ĐHC</v>
      </c>
      <c r="J8" s="44" t="s">
        <v>1191</v>
      </c>
      <c r="K8" s="287" t="str">
        <f t="shared" ref="K8:K71" si="7">IF(AND(MID(C8,10,1)="s",MID(C8,11,1)="1"),"Cái",IF(OR(MID(C8,10,1)="s",MID(C8,10,1)="l",MID(C8,10,1)="b",MID(C8,10,1)="x"),"Bộ","Cái"))</f>
        <v>Cái</v>
      </c>
      <c r="L8" s="291">
        <v>2</v>
      </c>
      <c r="M8" s="287">
        <f>VLOOKUP(D8,'GIA CONG DOAN'!$A$3:$D$4246,MATCH(I8,'GIA CONG DOAN'!$A$4:$D$4,0),0)</f>
        <v>13631</v>
      </c>
      <c r="N8" s="289"/>
      <c r="O8" s="328">
        <f t="shared" ref="O8:O71" si="8">IFERROR(L8*M8*N8,"")</f>
        <v>0</v>
      </c>
      <c r="P8" s="56" t="s">
        <v>3617</v>
      </c>
      <c r="Q8" s="305"/>
      <c r="R8" s="305"/>
      <c r="S8" s="313">
        <f t="shared" ref="S8:S71" si="9">IF(MID(C8,10,1)="0",L8,IF(OR(MID(C8,10,2)="X1",MID(C8,10,2)="X2"),L8*2,IF(OR(MID(C8,10,2)="X4",MID(C8,10,2)="X4"),L8*3,IF(MID(C8,10,1)="f",L8,IF(OR(MID(C8,10,1)="S",MID(C8,10,1)="L",MID(C8,10,1)="B",MID(C8,10,1)="X"),MID(C8,11,1)*L8,0)))))</f>
        <v>2</v>
      </c>
      <c r="T8" s="323" t="s">
        <v>1202</v>
      </c>
      <c r="U8" s="324">
        <f t="shared" ref="U8:U14" si="10">SUMIF($B:$B,T8,$O:$O)</f>
        <v>373856.17798898258</v>
      </c>
      <c r="V8" s="324">
        <f t="shared" ref="V8:V14" si="11">SUMIF($B:$B,T8,$S:$S)</f>
        <v>323</v>
      </c>
      <c r="W8" s="324">
        <f>SUM(V8:V8)</f>
        <v>323</v>
      </c>
      <c r="X8" s="325"/>
      <c r="Y8" s="326" t="str">
        <f t="shared" ref="Y8:Y54" si="12">LEFT(C8,2)</f>
        <v>66</v>
      </c>
      <c r="Z8" s="326" t="str">
        <f t="shared" ref="Z8:Z25" si="13">B8&amp;A8</f>
        <v>Đ544580</v>
      </c>
      <c r="AA8" s="326" t="str">
        <f t="shared" ref="AA8:AA39" si="14">A8&amp;B8&amp;C8&amp;L8&amp;Q8</f>
        <v>44580Đ566-87500-S1-B2</v>
      </c>
    </row>
    <row r="9" spans="1:27" s="326" customFormat="1" ht="18" hidden="1" customHeight="1">
      <c r="A9" s="50">
        <v>44588</v>
      </c>
      <c r="B9" s="182" t="s">
        <v>1193</v>
      </c>
      <c r="C9" s="56" t="s">
        <v>3614</v>
      </c>
      <c r="D9" s="56" t="str">
        <f t="shared" si="1"/>
        <v>68-70900-02</v>
      </c>
      <c r="E9" s="322" t="str">
        <f t="shared" si="2"/>
        <v>02</v>
      </c>
      <c r="F9" s="322" t="str">
        <f t="shared" si="3"/>
        <v>A</v>
      </c>
      <c r="G9" s="322" t="str">
        <f t="shared" si="4"/>
        <v>00</v>
      </c>
      <c r="H9" s="322" t="str">
        <f t="shared" si="5"/>
        <v/>
      </c>
      <c r="I9" s="287" t="str">
        <f t="shared" si="6"/>
        <v>ĐHC</v>
      </c>
      <c r="J9" s="44" t="s">
        <v>1191</v>
      </c>
      <c r="K9" s="287" t="str">
        <f t="shared" si="7"/>
        <v>Cái</v>
      </c>
      <c r="L9" s="291">
        <v>2</v>
      </c>
      <c r="M9" s="287">
        <f>VLOOKUP(D9,'GIA CONG DOAN'!$A$3:$D$4246,MATCH(I9,'GIA CONG DOAN'!$A$4:$D$4,0),0)</f>
        <v>18025.005600000004</v>
      </c>
      <c r="N9" s="289">
        <v>0.1</v>
      </c>
      <c r="O9" s="328">
        <f t="shared" si="8"/>
        <v>3605.0011200000008</v>
      </c>
      <c r="P9" s="56" t="s">
        <v>3618</v>
      </c>
      <c r="Q9" s="305"/>
      <c r="R9" s="305"/>
      <c r="S9" s="313">
        <f t="shared" si="9"/>
        <v>2</v>
      </c>
      <c r="T9" s="323" t="s">
        <v>1203</v>
      </c>
      <c r="U9" s="324">
        <f t="shared" si="10"/>
        <v>340860.87498053565</v>
      </c>
      <c r="V9" s="324">
        <f t="shared" si="11"/>
        <v>349</v>
      </c>
      <c r="W9" s="324">
        <f>SUM(V9:V9)</f>
        <v>349</v>
      </c>
      <c r="X9" s="325"/>
      <c r="Y9" s="326" t="str">
        <f t="shared" si="12"/>
        <v>68</v>
      </c>
      <c r="Z9" s="326" t="str">
        <f t="shared" si="13"/>
        <v>Đ544588</v>
      </c>
      <c r="AA9" s="326" t="str">
        <f t="shared" si="14"/>
        <v>44588Đ568-70900-02-A2</v>
      </c>
    </row>
    <row r="10" spans="1:27" s="326" customFormat="1" ht="18" hidden="1" customHeight="1">
      <c r="A10" s="50">
        <v>44588</v>
      </c>
      <c r="B10" s="182" t="s">
        <v>1193</v>
      </c>
      <c r="C10" s="56" t="s">
        <v>2416</v>
      </c>
      <c r="D10" s="56" t="str">
        <f t="shared" si="1"/>
        <v>68-72800-04</v>
      </c>
      <c r="E10" s="322" t="str">
        <f t="shared" si="2"/>
        <v>04</v>
      </c>
      <c r="F10" s="322" t="str">
        <f t="shared" si="3"/>
        <v>A</v>
      </c>
      <c r="G10" s="322" t="str">
        <f t="shared" si="4"/>
        <v>00</v>
      </c>
      <c r="H10" s="322" t="str">
        <f t="shared" si="5"/>
        <v/>
      </c>
      <c r="I10" s="287" t="str">
        <f t="shared" si="6"/>
        <v>ĐHC</v>
      </c>
      <c r="J10" s="44" t="s">
        <v>1191</v>
      </c>
      <c r="K10" s="287" t="str">
        <f t="shared" si="7"/>
        <v>Cái</v>
      </c>
      <c r="L10" s="291">
        <v>2</v>
      </c>
      <c r="M10" s="287">
        <f>VLOOKUP(D10,'GIA CONG DOAN'!$A$3:$D$4246,MATCH(I10,'GIA CONG DOAN'!$A$4:$D$4,0),0)</f>
        <v>23358.686400000002</v>
      </c>
      <c r="N10" s="289">
        <v>0.1</v>
      </c>
      <c r="O10" s="328">
        <f t="shared" si="8"/>
        <v>4671.7372800000003</v>
      </c>
      <c r="P10" s="56" t="s">
        <v>3618</v>
      </c>
      <c r="Q10" s="305"/>
      <c r="R10" s="305"/>
      <c r="S10" s="313">
        <f t="shared" si="9"/>
        <v>2</v>
      </c>
      <c r="T10" s="323" t="s">
        <v>1204</v>
      </c>
      <c r="U10" s="324">
        <f t="shared" si="10"/>
        <v>254527.7304288717</v>
      </c>
      <c r="V10" s="324">
        <f t="shared" si="11"/>
        <v>253</v>
      </c>
      <c r="W10" s="324">
        <f>SUM(V10:V10)</f>
        <v>253</v>
      </c>
      <c r="X10" s="325"/>
      <c r="Y10" s="326" t="str">
        <f t="shared" si="12"/>
        <v>68</v>
      </c>
      <c r="Z10" s="326" t="str">
        <f t="shared" si="13"/>
        <v>Đ544588</v>
      </c>
      <c r="AA10" s="326" t="str">
        <f t="shared" si="14"/>
        <v>44588Đ568-72800-04-A2</v>
      </c>
    </row>
    <row r="11" spans="1:27" s="326" customFormat="1" ht="18" hidden="1" customHeight="1">
      <c r="A11" s="50">
        <v>44588</v>
      </c>
      <c r="B11" s="182" t="s">
        <v>1193</v>
      </c>
      <c r="C11" s="56" t="s">
        <v>3615</v>
      </c>
      <c r="D11" s="56" t="str">
        <f t="shared" si="1"/>
        <v>68-72800-02</v>
      </c>
      <c r="E11" s="322" t="str">
        <f t="shared" si="2"/>
        <v>02</v>
      </c>
      <c r="F11" s="322" t="str">
        <f t="shared" si="3"/>
        <v>A</v>
      </c>
      <c r="G11" s="322" t="str">
        <f t="shared" si="4"/>
        <v>00</v>
      </c>
      <c r="H11" s="322" t="str">
        <f t="shared" si="5"/>
        <v/>
      </c>
      <c r="I11" s="287" t="str">
        <f t="shared" si="6"/>
        <v>ĐHC</v>
      </c>
      <c r="J11" s="44" t="s">
        <v>1191</v>
      </c>
      <c r="K11" s="287" t="str">
        <f t="shared" si="7"/>
        <v>Cái</v>
      </c>
      <c r="L11" s="291">
        <v>2</v>
      </c>
      <c r="M11" s="287">
        <f>VLOOKUP(D11,'GIA CONG DOAN'!$A$3:$D$4246,MATCH(I11,'GIA CONG DOAN'!$A$4:$D$4,0),0)</f>
        <v>42185.455200000004</v>
      </c>
      <c r="N11" s="289">
        <v>0.1</v>
      </c>
      <c r="O11" s="328">
        <f t="shared" si="8"/>
        <v>8437.0910400000012</v>
      </c>
      <c r="P11" s="56" t="s">
        <v>3619</v>
      </c>
      <c r="Q11" s="305"/>
      <c r="R11" s="305"/>
      <c r="S11" s="313">
        <f t="shared" si="9"/>
        <v>2</v>
      </c>
      <c r="T11" s="323" t="s">
        <v>1192</v>
      </c>
      <c r="U11" s="324">
        <f t="shared" si="10"/>
        <v>71412.362435463714</v>
      </c>
      <c r="V11" s="324">
        <f t="shared" si="11"/>
        <v>173</v>
      </c>
      <c r="W11" s="324">
        <f>SUM(V11:V11)</f>
        <v>173</v>
      </c>
      <c r="X11" s="325"/>
      <c r="Y11" s="326" t="str">
        <f t="shared" si="12"/>
        <v>68</v>
      </c>
      <c r="Z11" s="326" t="str">
        <f t="shared" si="13"/>
        <v>Đ544588</v>
      </c>
      <c r="AA11" s="326" t="str">
        <f t="shared" si="14"/>
        <v>44588Đ568-72800-02-A2</v>
      </c>
    </row>
    <row r="12" spans="1:27" s="326" customFormat="1" ht="18" hidden="1" customHeight="1">
      <c r="A12" s="50">
        <v>44588</v>
      </c>
      <c r="B12" s="182" t="s">
        <v>1193</v>
      </c>
      <c r="C12" s="56" t="s">
        <v>3616</v>
      </c>
      <c r="D12" s="56" t="str">
        <f t="shared" si="1"/>
        <v>68-72800-03</v>
      </c>
      <c r="E12" s="322" t="str">
        <f t="shared" si="2"/>
        <v>03</v>
      </c>
      <c r="F12" s="322" t="str">
        <f t="shared" si="3"/>
        <v>A</v>
      </c>
      <c r="G12" s="322" t="str">
        <f t="shared" si="4"/>
        <v>00</v>
      </c>
      <c r="H12" s="322" t="str">
        <f t="shared" si="5"/>
        <v/>
      </c>
      <c r="I12" s="287" t="str">
        <f t="shared" si="6"/>
        <v>ĐHC</v>
      </c>
      <c r="J12" s="44" t="s">
        <v>1191</v>
      </c>
      <c r="K12" s="287" t="str">
        <f t="shared" si="7"/>
        <v>Cái</v>
      </c>
      <c r="L12" s="291">
        <v>1</v>
      </c>
      <c r="M12" s="287">
        <f>VLOOKUP(D12,'GIA CONG DOAN'!$A$3:$D$4246,MATCH(I12,'GIA CONG DOAN'!$A$4:$D$4,0),0)</f>
        <v>29914.567200000001</v>
      </c>
      <c r="N12" s="289">
        <v>0.1</v>
      </c>
      <c r="O12" s="328">
        <f t="shared" si="8"/>
        <v>2991.4567200000001</v>
      </c>
      <c r="P12" s="56" t="s">
        <v>3620</v>
      </c>
      <c r="Q12" s="305"/>
      <c r="R12" s="305"/>
      <c r="S12" s="313">
        <f t="shared" si="9"/>
        <v>1</v>
      </c>
      <c r="T12" s="323" t="s">
        <v>1193</v>
      </c>
      <c r="U12" s="324">
        <f t="shared" si="10"/>
        <v>192543.46324974412</v>
      </c>
      <c r="V12" s="324">
        <f t="shared" si="11"/>
        <v>82</v>
      </c>
      <c r="W12" s="324">
        <f t="shared" ref="W12:W13" si="15">SUM(V12:V12)</f>
        <v>82</v>
      </c>
      <c r="X12" s="325"/>
      <c r="Y12" s="326" t="str">
        <f t="shared" si="12"/>
        <v>68</v>
      </c>
      <c r="Z12" s="326" t="str">
        <f t="shared" si="13"/>
        <v>Đ544588</v>
      </c>
      <c r="AA12" s="326" t="str">
        <f t="shared" si="14"/>
        <v>44588Đ568-72800-03-A1</v>
      </c>
    </row>
    <row r="13" spans="1:27" s="326" customFormat="1" ht="18" hidden="1" customHeight="1">
      <c r="A13" s="50">
        <v>44586</v>
      </c>
      <c r="B13" s="182" t="s">
        <v>1193</v>
      </c>
      <c r="C13" s="56" t="s">
        <v>3621</v>
      </c>
      <c r="D13" s="56" t="str">
        <f t="shared" si="1"/>
        <v>68-82000-02</v>
      </c>
      <c r="E13" s="322" t="str">
        <f t="shared" si="2"/>
        <v>02</v>
      </c>
      <c r="F13" s="322" t="str">
        <f t="shared" si="3"/>
        <v>A</v>
      </c>
      <c r="G13" s="322" t="str">
        <f t="shared" si="4"/>
        <v>00</v>
      </c>
      <c r="H13" s="322" t="str">
        <f t="shared" si="5"/>
        <v/>
      </c>
      <c r="I13" s="287" t="str">
        <f t="shared" si="6"/>
        <v>ĐHC</v>
      </c>
      <c r="J13" s="44" t="s">
        <v>1191</v>
      </c>
      <c r="K13" s="287" t="str">
        <f t="shared" si="7"/>
        <v>Cái</v>
      </c>
      <c r="L13" s="291">
        <v>1</v>
      </c>
      <c r="M13" s="287">
        <f>VLOOKUP(D13,'GIA CONG DOAN'!$A$3:$D$4246,MATCH(I13,'GIA CONG DOAN'!$A$4:$D$4,0),0)</f>
        <v>57507.359472000011</v>
      </c>
      <c r="N13" s="289">
        <v>0.1</v>
      </c>
      <c r="O13" s="328">
        <f t="shared" si="8"/>
        <v>5750.7359472000016</v>
      </c>
      <c r="P13" s="56" t="s">
        <v>3623</v>
      </c>
      <c r="Q13" s="305"/>
      <c r="R13" s="305"/>
      <c r="S13" s="313">
        <f t="shared" si="9"/>
        <v>1</v>
      </c>
      <c r="T13" s="323" t="s">
        <v>1194</v>
      </c>
      <c r="U13" s="324">
        <f t="shared" si="10"/>
        <v>274839.4543734921</v>
      </c>
      <c r="V13" s="327">
        <f t="shared" si="11"/>
        <v>468</v>
      </c>
      <c r="W13" s="324">
        <f t="shared" si="15"/>
        <v>468</v>
      </c>
      <c r="X13" s="327"/>
      <c r="Y13" s="326" t="str">
        <f t="shared" si="12"/>
        <v>68</v>
      </c>
      <c r="Z13" s="326" t="str">
        <f t="shared" si="13"/>
        <v>Đ544586</v>
      </c>
      <c r="AA13" s="326" t="str">
        <f t="shared" si="14"/>
        <v>44586Đ568-82000-02-A1</v>
      </c>
    </row>
    <row r="14" spans="1:27" s="326" customFormat="1" ht="18" hidden="1" customHeight="1">
      <c r="A14" s="50">
        <v>44586</v>
      </c>
      <c r="B14" s="182" t="s">
        <v>1193</v>
      </c>
      <c r="C14" s="56" t="s">
        <v>3615</v>
      </c>
      <c r="D14" s="56" t="str">
        <f t="shared" si="1"/>
        <v>68-72800-02</v>
      </c>
      <c r="E14" s="322" t="str">
        <f t="shared" si="2"/>
        <v>02</v>
      </c>
      <c r="F14" s="322" t="str">
        <f t="shared" si="3"/>
        <v>A</v>
      </c>
      <c r="G14" s="322" t="str">
        <f t="shared" si="4"/>
        <v>00</v>
      </c>
      <c r="H14" s="322" t="str">
        <f t="shared" si="5"/>
        <v/>
      </c>
      <c r="I14" s="287" t="str">
        <f t="shared" si="6"/>
        <v>ĐHC</v>
      </c>
      <c r="J14" s="44" t="s">
        <v>1191</v>
      </c>
      <c r="K14" s="287" t="str">
        <f t="shared" si="7"/>
        <v>Cái</v>
      </c>
      <c r="L14" s="291">
        <v>1</v>
      </c>
      <c r="M14" s="287">
        <f>VLOOKUP(D14,'GIA CONG DOAN'!$A$3:$D$4246,MATCH(I14,'GIA CONG DOAN'!$A$4:$D$4,0),0)</f>
        <v>42185.455200000004</v>
      </c>
      <c r="N14" s="289">
        <v>0.1</v>
      </c>
      <c r="O14" s="328">
        <f t="shared" si="8"/>
        <v>4218.5455200000006</v>
      </c>
      <c r="P14" s="56" t="s">
        <v>3624</v>
      </c>
      <c r="Q14" s="305"/>
      <c r="R14" s="305"/>
      <c r="S14" s="313">
        <f t="shared" si="9"/>
        <v>1</v>
      </c>
      <c r="T14" s="323" t="s">
        <v>1196</v>
      </c>
      <c r="U14" s="324">
        <f t="shared" si="10"/>
        <v>0</v>
      </c>
      <c r="V14" s="327">
        <f t="shared" si="11"/>
        <v>0</v>
      </c>
      <c r="W14" s="327"/>
      <c r="X14" s="327"/>
      <c r="Y14" s="326" t="str">
        <f t="shared" si="12"/>
        <v>68</v>
      </c>
      <c r="Z14" s="326" t="str">
        <f t="shared" si="13"/>
        <v>Đ544586</v>
      </c>
      <c r="AA14" s="326" t="str">
        <f t="shared" si="14"/>
        <v>44586Đ568-72800-02-A1</v>
      </c>
    </row>
    <row r="15" spans="1:27" s="326" customFormat="1" ht="18" hidden="1" customHeight="1">
      <c r="A15" s="50">
        <v>44586</v>
      </c>
      <c r="B15" s="182" t="s">
        <v>1193</v>
      </c>
      <c r="C15" s="56" t="s">
        <v>3615</v>
      </c>
      <c r="D15" s="56" t="str">
        <f t="shared" si="1"/>
        <v>68-72800-02</v>
      </c>
      <c r="E15" s="322" t="str">
        <f t="shared" si="2"/>
        <v>02</v>
      </c>
      <c r="F15" s="322" t="str">
        <f t="shared" si="3"/>
        <v>A</v>
      </c>
      <c r="G15" s="322" t="str">
        <f t="shared" si="4"/>
        <v>00</v>
      </c>
      <c r="H15" s="322" t="str">
        <f t="shared" si="5"/>
        <v/>
      </c>
      <c r="I15" s="287" t="str">
        <f t="shared" si="6"/>
        <v>ĐHC</v>
      </c>
      <c r="J15" s="44" t="s">
        <v>1191</v>
      </c>
      <c r="K15" s="287" t="str">
        <f t="shared" si="7"/>
        <v>Cái</v>
      </c>
      <c r="L15" s="291">
        <v>2</v>
      </c>
      <c r="M15" s="287">
        <f>VLOOKUP(D15,'GIA CONG DOAN'!$A$3:$D$4246,MATCH(I15,'GIA CONG DOAN'!$A$4:$D$4,0),0)</f>
        <v>42185.455200000004</v>
      </c>
      <c r="N15" s="289">
        <v>0.1</v>
      </c>
      <c r="O15" s="328">
        <f t="shared" si="8"/>
        <v>8437.0910400000012</v>
      </c>
      <c r="P15" s="56" t="s">
        <v>3619</v>
      </c>
      <c r="Q15" s="305"/>
      <c r="R15" s="305"/>
      <c r="S15" s="313">
        <f t="shared" si="9"/>
        <v>2</v>
      </c>
      <c r="T15" s="323" t="s">
        <v>1197</v>
      </c>
      <c r="V15" s="327"/>
      <c r="W15" s="327"/>
      <c r="X15" s="327"/>
      <c r="Y15" s="326" t="str">
        <f t="shared" si="12"/>
        <v>68</v>
      </c>
      <c r="Z15" s="326" t="str">
        <f t="shared" si="13"/>
        <v>Đ544586</v>
      </c>
      <c r="AA15" s="326" t="str">
        <f t="shared" si="14"/>
        <v>44586Đ568-72800-02-A2</v>
      </c>
    </row>
    <row r="16" spans="1:27" s="326" customFormat="1" ht="18" hidden="1" customHeight="1">
      <c r="A16" s="50">
        <v>44586</v>
      </c>
      <c r="B16" s="182" t="s">
        <v>1193</v>
      </c>
      <c r="C16" s="56" t="s">
        <v>3616</v>
      </c>
      <c r="D16" s="56" t="str">
        <f t="shared" si="1"/>
        <v>68-72800-03</v>
      </c>
      <c r="E16" s="322" t="str">
        <f t="shared" si="2"/>
        <v>03</v>
      </c>
      <c r="F16" s="322" t="str">
        <f t="shared" si="3"/>
        <v>A</v>
      </c>
      <c r="G16" s="322" t="str">
        <f t="shared" si="4"/>
        <v>00</v>
      </c>
      <c r="H16" s="322" t="str">
        <f t="shared" si="5"/>
        <v/>
      </c>
      <c r="I16" s="287" t="str">
        <f t="shared" si="6"/>
        <v>ĐHC</v>
      </c>
      <c r="J16" s="44" t="s">
        <v>1191</v>
      </c>
      <c r="K16" s="287" t="str">
        <f t="shared" si="7"/>
        <v>Cái</v>
      </c>
      <c r="L16" s="291">
        <v>1</v>
      </c>
      <c r="M16" s="287">
        <f>VLOOKUP(D16,'GIA CONG DOAN'!$A$3:$D$4246,MATCH(I16,'GIA CONG DOAN'!$A$4:$D$4,0),0)</f>
        <v>29914.567200000001</v>
      </c>
      <c r="N16" s="289">
        <v>0.1</v>
      </c>
      <c r="O16" s="328">
        <f t="shared" si="8"/>
        <v>2991.4567200000001</v>
      </c>
      <c r="P16" s="56" t="s">
        <v>3619</v>
      </c>
      <c r="Q16" s="305"/>
      <c r="R16" s="305"/>
      <c r="S16" s="313">
        <f t="shared" si="9"/>
        <v>1</v>
      </c>
      <c r="V16" s="327"/>
      <c r="W16" s="327"/>
      <c r="X16" s="327"/>
      <c r="Y16" s="326" t="str">
        <f t="shared" si="12"/>
        <v>68</v>
      </c>
      <c r="Z16" s="326" t="str">
        <f t="shared" si="13"/>
        <v>Đ544586</v>
      </c>
      <c r="AA16" s="326" t="str">
        <f t="shared" si="14"/>
        <v>44586Đ568-72800-03-A1</v>
      </c>
    </row>
    <row r="17" spans="1:27" s="326" customFormat="1" ht="18" hidden="1" customHeight="1">
      <c r="A17" s="50">
        <v>44586</v>
      </c>
      <c r="B17" s="182" t="s">
        <v>1193</v>
      </c>
      <c r="C17" s="56" t="s">
        <v>2416</v>
      </c>
      <c r="D17" s="56" t="str">
        <f t="shared" si="1"/>
        <v>68-72800-04</v>
      </c>
      <c r="E17" s="322" t="str">
        <f t="shared" si="2"/>
        <v>04</v>
      </c>
      <c r="F17" s="322" t="str">
        <f t="shared" si="3"/>
        <v>A</v>
      </c>
      <c r="G17" s="322" t="str">
        <f t="shared" si="4"/>
        <v>00</v>
      </c>
      <c r="H17" s="322" t="str">
        <f t="shared" si="5"/>
        <v/>
      </c>
      <c r="I17" s="287" t="str">
        <f t="shared" si="6"/>
        <v>ĐHC</v>
      </c>
      <c r="J17" s="44" t="s">
        <v>1191</v>
      </c>
      <c r="K17" s="287" t="str">
        <f t="shared" si="7"/>
        <v>Cái</v>
      </c>
      <c r="L17" s="291">
        <v>2</v>
      </c>
      <c r="M17" s="287">
        <f>VLOOKUP(D17,'GIA CONG DOAN'!$A$3:$D$4246,MATCH(I17,'GIA CONG DOAN'!$A$4:$D$4,0),0)</f>
        <v>23358.686400000002</v>
      </c>
      <c r="N17" s="289">
        <v>0.1</v>
      </c>
      <c r="O17" s="328">
        <f t="shared" si="8"/>
        <v>4671.7372800000003</v>
      </c>
      <c r="P17" s="56" t="s">
        <v>3619</v>
      </c>
      <c r="Q17" s="305"/>
      <c r="R17" s="305"/>
      <c r="S17" s="313">
        <f t="shared" si="9"/>
        <v>2</v>
      </c>
      <c r="V17" s="327"/>
      <c r="W17" s="327"/>
      <c r="X17" s="327"/>
      <c r="Y17" s="326" t="str">
        <f t="shared" si="12"/>
        <v>68</v>
      </c>
      <c r="Z17" s="326" t="str">
        <f t="shared" si="13"/>
        <v>Đ544586</v>
      </c>
      <c r="AA17" s="326" t="str">
        <f t="shared" si="14"/>
        <v>44586Đ568-72800-04-A2</v>
      </c>
    </row>
    <row r="18" spans="1:27" s="326" customFormat="1" ht="18" hidden="1" customHeight="1">
      <c r="A18" s="50">
        <v>44586</v>
      </c>
      <c r="B18" s="182" t="s">
        <v>1193</v>
      </c>
      <c r="C18" s="56" t="s">
        <v>2416</v>
      </c>
      <c r="D18" s="56" t="str">
        <f t="shared" si="1"/>
        <v>68-72800-04</v>
      </c>
      <c r="E18" s="322" t="str">
        <f t="shared" si="2"/>
        <v>04</v>
      </c>
      <c r="F18" s="322" t="str">
        <f t="shared" si="3"/>
        <v>A</v>
      </c>
      <c r="G18" s="322" t="str">
        <f t="shared" si="4"/>
        <v>00</v>
      </c>
      <c r="H18" s="322" t="str">
        <f t="shared" si="5"/>
        <v/>
      </c>
      <c r="I18" s="287" t="str">
        <f t="shared" si="6"/>
        <v>ĐHC</v>
      </c>
      <c r="J18" s="44" t="s">
        <v>1191</v>
      </c>
      <c r="K18" s="287" t="str">
        <f t="shared" si="7"/>
        <v>Cái</v>
      </c>
      <c r="L18" s="291">
        <v>1</v>
      </c>
      <c r="M18" s="287">
        <f>VLOOKUP(D18,'GIA CONG DOAN'!$A$3:$D$4246,MATCH(I18,'GIA CONG DOAN'!$A$4:$D$4,0),0)</f>
        <v>23358.686400000002</v>
      </c>
      <c r="N18" s="289">
        <v>0.1</v>
      </c>
      <c r="O18" s="328">
        <f t="shared" si="8"/>
        <v>2335.8686400000001</v>
      </c>
      <c r="P18" s="56" t="s">
        <v>3625</v>
      </c>
      <c r="Q18" s="305"/>
      <c r="R18" s="305"/>
      <c r="S18" s="313">
        <f t="shared" si="9"/>
        <v>1</v>
      </c>
      <c r="V18" s="327"/>
      <c r="W18" s="327"/>
      <c r="X18" s="327"/>
      <c r="Y18" s="326" t="str">
        <f t="shared" si="12"/>
        <v>68</v>
      </c>
      <c r="Z18" s="326" t="str">
        <f t="shared" si="13"/>
        <v>Đ544586</v>
      </c>
      <c r="AA18" s="326" t="str">
        <f t="shared" si="14"/>
        <v>44586Đ568-72800-04-A1</v>
      </c>
    </row>
    <row r="19" spans="1:27" s="326" customFormat="1" ht="18" hidden="1" customHeight="1">
      <c r="A19" s="50">
        <v>44586</v>
      </c>
      <c r="B19" s="182" t="s">
        <v>1193</v>
      </c>
      <c r="C19" s="56" t="s">
        <v>2413</v>
      </c>
      <c r="D19" s="56" t="str">
        <f t="shared" si="1"/>
        <v>68-72700-03</v>
      </c>
      <c r="E19" s="322" t="str">
        <f t="shared" si="2"/>
        <v>03</v>
      </c>
      <c r="F19" s="322" t="str">
        <f t="shared" si="3"/>
        <v>A</v>
      </c>
      <c r="G19" s="322" t="str">
        <f t="shared" si="4"/>
        <v>00</v>
      </c>
      <c r="H19" s="322" t="str">
        <f t="shared" si="5"/>
        <v/>
      </c>
      <c r="I19" s="287" t="str">
        <f t="shared" si="6"/>
        <v>ĐHC</v>
      </c>
      <c r="J19" s="44" t="s">
        <v>1191</v>
      </c>
      <c r="K19" s="287" t="str">
        <f t="shared" si="7"/>
        <v>Cái</v>
      </c>
      <c r="L19" s="291">
        <v>1</v>
      </c>
      <c r="M19" s="287">
        <f>VLOOKUP(D19,'GIA CONG DOAN'!$A$3:$D$4246,MATCH(I19,'GIA CONG DOAN'!$A$4:$D$4,0),0)</f>
        <v>47939.572800000002</v>
      </c>
      <c r="N19" s="289">
        <v>0.1</v>
      </c>
      <c r="O19" s="328">
        <f t="shared" si="8"/>
        <v>4793.9572800000005</v>
      </c>
      <c r="P19" s="56" t="s">
        <v>3619</v>
      </c>
      <c r="Q19" s="305"/>
      <c r="R19" s="305"/>
      <c r="S19" s="313">
        <f t="shared" si="9"/>
        <v>1</v>
      </c>
      <c r="V19" s="327"/>
      <c r="W19" s="327"/>
      <c r="X19" s="327"/>
      <c r="Y19" s="326" t="str">
        <f t="shared" si="12"/>
        <v>68</v>
      </c>
      <c r="Z19" s="326" t="str">
        <f t="shared" si="13"/>
        <v>Đ544586</v>
      </c>
      <c r="AA19" s="326" t="str">
        <f t="shared" si="14"/>
        <v>44586Đ568-72700-03-A1</v>
      </c>
    </row>
    <row r="20" spans="1:27" s="326" customFormat="1" ht="18" hidden="1" customHeight="1">
      <c r="A20" s="50">
        <v>44586</v>
      </c>
      <c r="B20" s="182" t="s">
        <v>1193</v>
      </c>
      <c r="C20" s="56" t="s">
        <v>2414</v>
      </c>
      <c r="D20" s="56" t="str">
        <f t="shared" si="1"/>
        <v>68-72700-04</v>
      </c>
      <c r="E20" s="322" t="str">
        <f t="shared" si="2"/>
        <v>04</v>
      </c>
      <c r="F20" s="322" t="str">
        <f t="shared" si="3"/>
        <v>A</v>
      </c>
      <c r="G20" s="322" t="str">
        <f t="shared" si="4"/>
        <v>00</v>
      </c>
      <c r="H20" s="322" t="str">
        <f t="shared" si="5"/>
        <v/>
      </c>
      <c r="I20" s="287" t="str">
        <f t="shared" si="6"/>
        <v>ĐHC</v>
      </c>
      <c r="J20" s="44" t="s">
        <v>1191</v>
      </c>
      <c r="K20" s="287" t="str">
        <f t="shared" si="7"/>
        <v>Cái</v>
      </c>
      <c r="L20" s="291">
        <v>1</v>
      </c>
      <c r="M20" s="287">
        <f>VLOOKUP(D20,'GIA CONG DOAN'!$A$3:$D$4246,MATCH(I20,'GIA CONG DOAN'!$A$4:$D$4,0),0)</f>
        <v>27626.608800000005</v>
      </c>
      <c r="N20" s="289">
        <v>0.1</v>
      </c>
      <c r="O20" s="328">
        <f t="shared" si="8"/>
        <v>2762.6608800000008</v>
      </c>
      <c r="P20" s="56" t="s">
        <v>3623</v>
      </c>
      <c r="Q20" s="305"/>
      <c r="R20" s="305"/>
      <c r="S20" s="313">
        <f t="shared" si="9"/>
        <v>1</v>
      </c>
      <c r="V20" s="327"/>
      <c r="W20" s="327"/>
      <c r="X20" s="327"/>
      <c r="Y20" s="326" t="str">
        <f t="shared" si="12"/>
        <v>68</v>
      </c>
      <c r="Z20" s="326" t="str">
        <f t="shared" si="13"/>
        <v>Đ544586</v>
      </c>
      <c r="AA20" s="326" t="str">
        <f t="shared" si="14"/>
        <v>44586Đ568-72700-04-A1</v>
      </c>
    </row>
    <row r="21" spans="1:27" s="326" customFormat="1" ht="18" hidden="1" customHeight="1">
      <c r="A21" s="50">
        <v>44586</v>
      </c>
      <c r="B21" s="182" t="s">
        <v>1193</v>
      </c>
      <c r="C21" s="56" t="s">
        <v>3622</v>
      </c>
      <c r="D21" s="56" t="str">
        <f t="shared" si="1"/>
        <v>66-77700-02</v>
      </c>
      <c r="E21" s="322" t="str">
        <f t="shared" si="2"/>
        <v>02</v>
      </c>
      <c r="F21" s="322" t="str">
        <f t="shared" si="3"/>
        <v>A</v>
      </c>
      <c r="G21" s="322" t="str">
        <f t="shared" si="4"/>
        <v>00</v>
      </c>
      <c r="H21" s="322" t="str">
        <f t="shared" si="5"/>
        <v/>
      </c>
      <c r="I21" s="287" t="str">
        <f t="shared" si="6"/>
        <v>ĐHC</v>
      </c>
      <c r="J21" s="44" t="s">
        <v>1191</v>
      </c>
      <c r="K21" s="287" t="str">
        <f t="shared" si="7"/>
        <v>Cái</v>
      </c>
      <c r="L21" s="291">
        <v>1</v>
      </c>
      <c r="M21" s="287">
        <f>VLOOKUP(D21,'GIA CONG DOAN'!$A$3:$D$4246,MATCH(I21,'GIA CONG DOAN'!$A$4:$D$4,0),0)</f>
        <v>13970.074687499999</v>
      </c>
      <c r="N21" s="289">
        <v>0.1</v>
      </c>
      <c r="O21" s="328">
        <f t="shared" si="8"/>
        <v>1397.00746875</v>
      </c>
      <c r="P21" s="56" t="s">
        <v>3619</v>
      </c>
      <c r="Q21" s="305"/>
      <c r="R21" s="305"/>
      <c r="S21" s="313">
        <f t="shared" si="9"/>
        <v>1</v>
      </c>
      <c r="V21" s="327"/>
      <c r="W21" s="327"/>
      <c r="X21" s="327"/>
      <c r="Y21" s="326" t="str">
        <f t="shared" si="12"/>
        <v>66</v>
      </c>
      <c r="Z21" s="326" t="str">
        <f t="shared" si="13"/>
        <v>Đ544586</v>
      </c>
      <c r="AA21" s="326" t="str">
        <f t="shared" si="14"/>
        <v>44586Đ566-77700-02-A1</v>
      </c>
    </row>
    <row r="22" spans="1:27" s="326" customFormat="1" ht="18" hidden="1" customHeight="1">
      <c r="A22" s="50">
        <v>44575</v>
      </c>
      <c r="B22" s="182" t="s">
        <v>1193</v>
      </c>
      <c r="C22" s="56" t="s">
        <v>3615</v>
      </c>
      <c r="D22" s="56" t="str">
        <f t="shared" si="1"/>
        <v>68-72800-02</v>
      </c>
      <c r="E22" s="322" t="str">
        <f t="shared" si="2"/>
        <v>02</v>
      </c>
      <c r="F22" s="322" t="str">
        <f t="shared" si="3"/>
        <v>A</v>
      </c>
      <c r="G22" s="322" t="str">
        <f t="shared" si="4"/>
        <v>00</v>
      </c>
      <c r="H22" s="322" t="str">
        <f t="shared" si="5"/>
        <v/>
      </c>
      <c r="I22" s="287" t="str">
        <f t="shared" si="6"/>
        <v>ĐHC</v>
      </c>
      <c r="J22" s="44" t="s">
        <v>1191</v>
      </c>
      <c r="K22" s="287" t="str">
        <f t="shared" si="7"/>
        <v>Cái</v>
      </c>
      <c r="L22" s="291">
        <v>1</v>
      </c>
      <c r="M22" s="287">
        <f>VLOOKUP(D22,'GIA CONG DOAN'!$A$3:$D$4246,MATCH(I22,'GIA CONG DOAN'!$A$4:$D$4,0),0)</f>
        <v>42185.455200000004</v>
      </c>
      <c r="N22" s="289">
        <v>0.1</v>
      </c>
      <c r="O22" s="328">
        <f t="shared" si="8"/>
        <v>4218.5455200000006</v>
      </c>
      <c r="P22" s="56" t="s">
        <v>3619</v>
      </c>
      <c r="Q22" s="305"/>
      <c r="R22" s="305"/>
      <c r="S22" s="313">
        <f t="shared" si="9"/>
        <v>1</v>
      </c>
      <c r="V22" s="327"/>
      <c r="W22" s="327"/>
      <c r="X22" s="327"/>
      <c r="Y22" s="326" t="str">
        <f t="shared" si="12"/>
        <v>68</v>
      </c>
      <c r="Z22" s="326" t="str">
        <f t="shared" si="13"/>
        <v>Đ544575</v>
      </c>
      <c r="AA22" s="326" t="str">
        <f t="shared" si="14"/>
        <v>44575Đ568-72800-02-A1</v>
      </c>
    </row>
    <row r="23" spans="1:27" s="326" customFormat="1" ht="18" hidden="1" customHeight="1">
      <c r="A23" s="50">
        <v>44575</v>
      </c>
      <c r="B23" s="182" t="s">
        <v>1193</v>
      </c>
      <c r="C23" s="56" t="s">
        <v>2416</v>
      </c>
      <c r="D23" s="56" t="str">
        <f t="shared" si="1"/>
        <v>68-72800-04</v>
      </c>
      <c r="E23" s="322" t="str">
        <f t="shared" si="2"/>
        <v>04</v>
      </c>
      <c r="F23" s="322" t="str">
        <f t="shared" si="3"/>
        <v>A</v>
      </c>
      <c r="G23" s="322" t="str">
        <f t="shared" si="4"/>
        <v>00</v>
      </c>
      <c r="H23" s="322" t="str">
        <f t="shared" si="5"/>
        <v/>
      </c>
      <c r="I23" s="287" t="str">
        <f t="shared" si="6"/>
        <v>ĐHC</v>
      </c>
      <c r="J23" s="44" t="s">
        <v>1191</v>
      </c>
      <c r="K23" s="287" t="str">
        <f t="shared" si="7"/>
        <v>Cái</v>
      </c>
      <c r="L23" s="291">
        <v>1</v>
      </c>
      <c r="M23" s="287">
        <f>VLOOKUP(D23,'GIA CONG DOAN'!$A$3:$D$4246,MATCH(I23,'GIA CONG DOAN'!$A$4:$D$4,0),0)</f>
        <v>23358.686400000002</v>
      </c>
      <c r="N23" s="289">
        <v>0.1</v>
      </c>
      <c r="O23" s="328">
        <f t="shared" si="8"/>
        <v>2335.8686400000001</v>
      </c>
      <c r="P23" s="56" t="s">
        <v>3618</v>
      </c>
      <c r="Q23" s="305"/>
      <c r="R23" s="305"/>
      <c r="S23" s="313">
        <f t="shared" si="9"/>
        <v>1</v>
      </c>
      <c r="V23" s="327"/>
      <c r="W23" s="327"/>
      <c r="X23" s="327"/>
      <c r="Y23" s="326" t="str">
        <f t="shared" si="12"/>
        <v>68</v>
      </c>
      <c r="Z23" s="326" t="str">
        <f t="shared" si="13"/>
        <v>Đ544575</v>
      </c>
      <c r="AA23" s="326" t="str">
        <f t="shared" si="14"/>
        <v>44575Đ568-72800-04-A1</v>
      </c>
    </row>
    <row r="24" spans="1:27" s="326" customFormat="1" ht="18" hidden="1" customHeight="1">
      <c r="A24" s="50">
        <v>44575</v>
      </c>
      <c r="B24" s="182" t="s">
        <v>1193</v>
      </c>
      <c r="C24" s="56" t="s">
        <v>2414</v>
      </c>
      <c r="D24" s="56" t="str">
        <f t="shared" si="1"/>
        <v>68-72700-04</v>
      </c>
      <c r="E24" s="322" t="str">
        <f t="shared" si="2"/>
        <v>04</v>
      </c>
      <c r="F24" s="322" t="str">
        <f t="shared" si="3"/>
        <v>A</v>
      </c>
      <c r="G24" s="322" t="str">
        <f t="shared" si="4"/>
        <v>00</v>
      </c>
      <c r="H24" s="322" t="str">
        <f t="shared" si="5"/>
        <v/>
      </c>
      <c r="I24" s="287" t="str">
        <f t="shared" si="6"/>
        <v>ĐHC</v>
      </c>
      <c r="J24" s="44" t="s">
        <v>1191</v>
      </c>
      <c r="K24" s="287" t="str">
        <f t="shared" si="7"/>
        <v>Cái</v>
      </c>
      <c r="L24" s="291">
        <v>1</v>
      </c>
      <c r="M24" s="287">
        <f>VLOOKUP(D24,'GIA CONG DOAN'!$A$3:$D$4246,MATCH(I24,'GIA CONG DOAN'!$A$4:$D$4,0),0)</f>
        <v>27626.608800000005</v>
      </c>
      <c r="N24" s="289">
        <v>0.1</v>
      </c>
      <c r="O24" s="328">
        <f t="shared" si="8"/>
        <v>2762.6608800000008</v>
      </c>
      <c r="P24" s="56" t="s">
        <v>3618</v>
      </c>
      <c r="Q24" s="305"/>
      <c r="R24" s="305"/>
      <c r="S24" s="313">
        <f t="shared" si="9"/>
        <v>1</v>
      </c>
      <c r="V24" s="327"/>
      <c r="W24" s="327"/>
      <c r="X24" s="327"/>
      <c r="Y24" s="326" t="str">
        <f t="shared" si="12"/>
        <v>68</v>
      </c>
      <c r="Z24" s="326" t="str">
        <f t="shared" si="13"/>
        <v>Đ544575</v>
      </c>
      <c r="AA24" s="326" t="str">
        <f t="shared" si="14"/>
        <v>44575Đ568-72700-04-A1</v>
      </c>
    </row>
    <row r="25" spans="1:27" s="326" customFormat="1" ht="18" hidden="1" customHeight="1">
      <c r="A25" s="50">
        <v>44575</v>
      </c>
      <c r="B25" s="182" t="s">
        <v>1193</v>
      </c>
      <c r="C25" s="56" t="s">
        <v>3626</v>
      </c>
      <c r="D25" s="56" t="str">
        <f t="shared" si="1"/>
        <v>68-70900-03</v>
      </c>
      <c r="E25" s="322" t="str">
        <f t="shared" si="2"/>
        <v>03</v>
      </c>
      <c r="F25" s="322" t="str">
        <f t="shared" si="3"/>
        <v>05</v>
      </c>
      <c r="G25" s="322" t="str">
        <f t="shared" si="4"/>
        <v>00</v>
      </c>
      <c r="H25" s="322" t="str">
        <f t="shared" si="5"/>
        <v/>
      </c>
      <c r="I25" s="287" t="str">
        <f t="shared" si="6"/>
        <v>ĐHC</v>
      </c>
      <c r="J25" s="44" t="s">
        <v>1191</v>
      </c>
      <c r="K25" s="287" t="str">
        <f t="shared" si="7"/>
        <v>Cái</v>
      </c>
      <c r="L25" s="291">
        <v>1</v>
      </c>
      <c r="M25" s="287">
        <f>VLOOKUP(D25,'GIA CONG DOAN'!$A$3:$D$4246,MATCH(I25,'GIA CONG DOAN'!$A$4:$D$4,0),0)</f>
        <v>12759.768000000002</v>
      </c>
      <c r="N25" s="289">
        <v>0.1</v>
      </c>
      <c r="O25" s="328">
        <f t="shared" si="8"/>
        <v>1275.9768000000004</v>
      </c>
      <c r="P25" s="56" t="s">
        <v>3630</v>
      </c>
      <c r="Q25" s="305"/>
      <c r="R25" s="305"/>
      <c r="S25" s="313">
        <f t="shared" si="9"/>
        <v>1</v>
      </c>
      <c r="V25" s="327"/>
      <c r="W25" s="327"/>
      <c r="X25" s="327"/>
      <c r="Y25" s="326" t="str">
        <f t="shared" si="12"/>
        <v>68</v>
      </c>
      <c r="Z25" s="326" t="str">
        <f t="shared" si="13"/>
        <v>Đ544575</v>
      </c>
      <c r="AA25" s="326" t="str">
        <f t="shared" si="14"/>
        <v>44575Đ568-70900-03-051</v>
      </c>
    </row>
    <row r="26" spans="1:27" s="326" customFormat="1" ht="18" hidden="1" customHeight="1">
      <c r="A26" s="50">
        <v>44575</v>
      </c>
      <c r="B26" s="182" t="s">
        <v>1193</v>
      </c>
      <c r="C26" s="56" t="s">
        <v>3627</v>
      </c>
      <c r="D26" s="56" t="str">
        <f t="shared" si="1"/>
        <v>66-77900-01</v>
      </c>
      <c r="E26" s="322" t="str">
        <f t="shared" si="2"/>
        <v>01</v>
      </c>
      <c r="F26" s="322" t="str">
        <f t="shared" si="3"/>
        <v>A</v>
      </c>
      <c r="G26" s="322" t="str">
        <f t="shared" si="4"/>
        <v>00</v>
      </c>
      <c r="H26" s="322" t="str">
        <f t="shared" si="5"/>
        <v/>
      </c>
      <c r="I26" s="287" t="str">
        <f t="shared" si="6"/>
        <v>ĐHC</v>
      </c>
      <c r="J26" s="44" t="s">
        <v>1191</v>
      </c>
      <c r="K26" s="287" t="str">
        <f t="shared" si="7"/>
        <v>Cái</v>
      </c>
      <c r="L26" s="291">
        <v>1</v>
      </c>
      <c r="M26" s="287">
        <f>VLOOKUP(D26,'GIA CONG DOAN'!$A$3:$D$4246,MATCH(I26,'GIA CONG DOAN'!$A$4:$D$4,0),0)</f>
        <v>13973.999100000001</v>
      </c>
      <c r="N26" s="289">
        <v>0.1</v>
      </c>
      <c r="O26" s="328">
        <f t="shared" si="8"/>
        <v>1397.3999100000001</v>
      </c>
      <c r="P26" s="56" t="s">
        <v>3618</v>
      </c>
      <c r="Q26" s="305"/>
      <c r="R26" s="305"/>
      <c r="S26" s="313">
        <f t="shared" si="9"/>
        <v>1</v>
      </c>
      <c r="T26" s="288"/>
      <c r="V26" s="327"/>
      <c r="W26" s="327"/>
      <c r="X26" s="327"/>
      <c r="Y26" s="326" t="str">
        <f t="shared" si="12"/>
        <v>66</v>
      </c>
      <c r="Z26" s="326" t="str">
        <f t="shared" ref="Z26:Z88" si="16">B26&amp;A26</f>
        <v>Đ544575</v>
      </c>
      <c r="AA26" s="326" t="str">
        <f t="shared" si="14"/>
        <v>44575Đ566-77900-01-A1</v>
      </c>
    </row>
    <row r="27" spans="1:27" s="326" customFormat="1" ht="18" hidden="1" customHeight="1">
      <c r="A27" s="50">
        <v>44575</v>
      </c>
      <c r="B27" s="182" t="s">
        <v>1193</v>
      </c>
      <c r="C27" s="56" t="s">
        <v>3628</v>
      </c>
      <c r="D27" s="56" t="str">
        <f t="shared" si="1"/>
        <v>66-54600-S1</v>
      </c>
      <c r="E27" s="322" t="str">
        <f t="shared" si="2"/>
        <v>S1</v>
      </c>
      <c r="F27" s="322" t="str">
        <f t="shared" si="3"/>
        <v>A</v>
      </c>
      <c r="G27" s="322" t="str">
        <f t="shared" si="4"/>
        <v>00</v>
      </c>
      <c r="H27" s="322" t="str">
        <f t="shared" si="5"/>
        <v/>
      </c>
      <c r="I27" s="287" t="str">
        <f t="shared" si="6"/>
        <v>ĐHC</v>
      </c>
      <c r="J27" s="44" t="s">
        <v>1191</v>
      </c>
      <c r="K27" s="287" t="str">
        <f t="shared" si="7"/>
        <v>Cái</v>
      </c>
      <c r="L27" s="291">
        <v>2</v>
      </c>
      <c r="M27" s="287">
        <f>VLOOKUP(D27,'GIA CONG DOAN'!$A$3:$D$4246,MATCH(I27,'GIA CONG DOAN'!$A$4:$D$4,0),0)</f>
        <v>21546.800971607994</v>
      </c>
      <c r="N27" s="289">
        <v>0.1</v>
      </c>
      <c r="O27" s="328">
        <f t="shared" si="8"/>
        <v>4309.360194321599</v>
      </c>
      <c r="P27" s="56" t="s">
        <v>3618</v>
      </c>
      <c r="Q27" s="305"/>
      <c r="R27" s="305"/>
      <c r="S27" s="313">
        <f t="shared" si="9"/>
        <v>2</v>
      </c>
      <c r="T27" s="288"/>
      <c r="V27" s="327"/>
      <c r="W27" s="327"/>
      <c r="X27" s="327"/>
      <c r="Y27" s="326" t="str">
        <f t="shared" si="12"/>
        <v>66</v>
      </c>
      <c r="Z27" s="326" t="str">
        <f t="shared" si="16"/>
        <v>Đ544575</v>
      </c>
      <c r="AA27" s="326" t="str">
        <f t="shared" si="14"/>
        <v>44575Đ566-54600-S1-A2</v>
      </c>
    </row>
    <row r="28" spans="1:27" s="326" customFormat="1" ht="18" hidden="1" customHeight="1">
      <c r="A28" s="50">
        <v>44575</v>
      </c>
      <c r="B28" s="182" t="s">
        <v>1193</v>
      </c>
      <c r="C28" s="56" t="s">
        <v>3629</v>
      </c>
      <c r="D28" s="56" t="str">
        <f t="shared" si="1"/>
        <v>66-33800-S1</v>
      </c>
      <c r="E28" s="322" t="str">
        <f t="shared" si="2"/>
        <v>S1</v>
      </c>
      <c r="F28" s="322" t="str">
        <f t="shared" si="3"/>
        <v>A</v>
      </c>
      <c r="G28" s="322" t="str">
        <f t="shared" si="4"/>
        <v>00</v>
      </c>
      <c r="H28" s="322" t="str">
        <f t="shared" si="5"/>
        <v/>
      </c>
      <c r="I28" s="287" t="str">
        <f t="shared" si="6"/>
        <v>ĐHC</v>
      </c>
      <c r="J28" s="44" t="s">
        <v>1191</v>
      </c>
      <c r="K28" s="287" t="str">
        <f t="shared" si="7"/>
        <v>Cái</v>
      </c>
      <c r="L28" s="291">
        <v>2</v>
      </c>
      <c r="M28" s="287">
        <f>VLOOKUP(D28,'GIA CONG DOAN'!$A$3:$D$4246,MATCH(I28,'GIA CONG DOAN'!$A$4:$D$4,0),0)</f>
        <v>28897.200000000001</v>
      </c>
      <c r="N28" s="289">
        <v>0.1</v>
      </c>
      <c r="O28" s="328">
        <f t="shared" si="8"/>
        <v>5779.4400000000005</v>
      </c>
      <c r="P28" s="56" t="s">
        <v>3631</v>
      </c>
      <c r="Q28" s="305"/>
      <c r="R28" s="305"/>
      <c r="S28" s="313">
        <f t="shared" si="9"/>
        <v>2</v>
      </c>
      <c r="T28" s="288"/>
      <c r="V28" s="327"/>
      <c r="W28" s="327"/>
      <c r="X28" s="327"/>
      <c r="Y28" s="326" t="str">
        <f t="shared" si="12"/>
        <v>66</v>
      </c>
      <c r="Z28" s="326" t="str">
        <f t="shared" si="16"/>
        <v>Đ544575</v>
      </c>
      <c r="AA28" s="326" t="str">
        <f t="shared" si="14"/>
        <v>44575Đ566-33800-S1-A2</v>
      </c>
    </row>
    <row r="29" spans="1:27" s="326" customFormat="1" ht="18" hidden="1" customHeight="1">
      <c r="A29" s="50">
        <v>44575</v>
      </c>
      <c r="B29" s="182" t="s">
        <v>1193</v>
      </c>
      <c r="C29" s="56" t="s">
        <v>3333</v>
      </c>
      <c r="D29" s="56" t="str">
        <f t="shared" si="1"/>
        <v>68-83600-S1</v>
      </c>
      <c r="E29" s="322" t="str">
        <f t="shared" si="2"/>
        <v>S1</v>
      </c>
      <c r="F29" s="322" t="str">
        <f t="shared" si="3"/>
        <v>A</v>
      </c>
      <c r="G29" s="322" t="str">
        <f t="shared" si="4"/>
        <v>00</v>
      </c>
      <c r="H29" s="322" t="str">
        <f t="shared" si="5"/>
        <v/>
      </c>
      <c r="I29" s="287" t="str">
        <f t="shared" si="6"/>
        <v>ĐHC</v>
      </c>
      <c r="J29" s="44" t="s">
        <v>1191</v>
      </c>
      <c r="K29" s="287" t="str">
        <f t="shared" si="7"/>
        <v>Cái</v>
      </c>
      <c r="L29" s="291">
        <v>1</v>
      </c>
      <c r="M29" s="287">
        <f>VLOOKUP(D29,'GIA CONG DOAN'!$A$3:$D$4246,MATCH(I29,'GIA CONG DOAN'!$A$4:$D$4,0),0)</f>
        <v>26331.552</v>
      </c>
      <c r="N29" s="289">
        <v>0.1</v>
      </c>
      <c r="O29" s="328">
        <f t="shared" si="8"/>
        <v>2633.1552000000001</v>
      </c>
      <c r="P29" s="56" t="s">
        <v>3631</v>
      </c>
      <c r="Q29" s="305"/>
      <c r="R29" s="305"/>
      <c r="S29" s="313">
        <f t="shared" si="9"/>
        <v>1</v>
      </c>
      <c r="T29" s="288"/>
      <c r="V29" s="327"/>
      <c r="W29" s="327"/>
      <c r="X29" s="327"/>
      <c r="Y29" s="326" t="str">
        <f t="shared" si="12"/>
        <v>68</v>
      </c>
      <c r="Z29" s="326" t="str">
        <f t="shared" si="16"/>
        <v>Đ544575</v>
      </c>
      <c r="AA29" s="326" t="str">
        <f t="shared" si="14"/>
        <v>44575Đ568-83600-S1-A1</v>
      </c>
    </row>
    <row r="30" spans="1:27" s="326" customFormat="1" ht="18" hidden="1" customHeight="1">
      <c r="A30" s="50">
        <v>44600</v>
      </c>
      <c r="B30" s="182" t="s">
        <v>1202</v>
      </c>
      <c r="C30" s="56" t="s">
        <v>3632</v>
      </c>
      <c r="D30" s="56" t="str">
        <f t="shared" si="1"/>
        <v>66-34600-s1</v>
      </c>
      <c r="E30" s="322" t="str">
        <f t="shared" si="2"/>
        <v>s1</v>
      </c>
      <c r="F30" s="322" t="str">
        <f t="shared" si="3"/>
        <v>B</v>
      </c>
      <c r="G30" s="322" t="str">
        <f t="shared" si="4"/>
        <v>00</v>
      </c>
      <c r="H30" s="322" t="str">
        <f t="shared" si="5"/>
        <v/>
      </c>
      <c r="I30" s="287" t="str">
        <f t="shared" si="6"/>
        <v>ĐHC</v>
      </c>
      <c r="J30" s="44" t="s">
        <v>1191</v>
      </c>
      <c r="K30" s="287" t="str">
        <f t="shared" si="7"/>
        <v>Cái</v>
      </c>
      <c r="L30" s="291">
        <v>4</v>
      </c>
      <c r="M30" s="287">
        <f>VLOOKUP(D30,'GIA CONG DOAN'!$A$3:$D$4246,MATCH(I30,'GIA CONG DOAN'!$A$4:$D$4,0),0)</f>
        <v>13693.161456000005</v>
      </c>
      <c r="N30" s="289"/>
      <c r="O30" s="328">
        <f t="shared" si="8"/>
        <v>0</v>
      </c>
      <c r="P30" s="56" t="s">
        <v>3639</v>
      </c>
      <c r="Q30" s="305"/>
      <c r="R30" s="305"/>
      <c r="S30" s="313">
        <f t="shared" si="9"/>
        <v>4</v>
      </c>
      <c r="T30" s="288"/>
      <c r="V30" s="327"/>
      <c r="W30" s="327"/>
      <c r="X30" s="327"/>
      <c r="Y30" s="326" t="str">
        <f t="shared" si="12"/>
        <v>66</v>
      </c>
      <c r="Z30" s="326" t="str">
        <f t="shared" si="16"/>
        <v>Đ144600</v>
      </c>
      <c r="AA30" s="326" t="str">
        <f t="shared" si="14"/>
        <v>44600Đ166-34600-s1-B4</v>
      </c>
    </row>
    <row r="31" spans="1:27" s="326" customFormat="1" ht="18" hidden="1" customHeight="1">
      <c r="A31" s="50">
        <v>44600</v>
      </c>
      <c r="B31" s="182" t="s">
        <v>1202</v>
      </c>
      <c r="C31" s="56" t="s">
        <v>3633</v>
      </c>
      <c r="D31" s="56" t="str">
        <f t="shared" si="1"/>
        <v>66-82500-02</v>
      </c>
      <c r="E31" s="322" t="str">
        <f t="shared" si="2"/>
        <v>02</v>
      </c>
      <c r="F31" s="322" t="str">
        <f t="shared" si="3"/>
        <v>B</v>
      </c>
      <c r="G31" s="322" t="str">
        <f t="shared" si="4"/>
        <v>00</v>
      </c>
      <c r="H31" s="322" t="str">
        <f t="shared" si="5"/>
        <v/>
      </c>
      <c r="I31" s="287" t="str">
        <f t="shared" si="6"/>
        <v>ĐHC</v>
      </c>
      <c r="J31" s="44" t="s">
        <v>1191</v>
      </c>
      <c r="K31" s="287" t="str">
        <f t="shared" si="7"/>
        <v>Cái</v>
      </c>
      <c r="L31" s="291">
        <v>3</v>
      </c>
      <c r="M31" s="287">
        <f>VLOOKUP(D31,'GIA CONG DOAN'!$A$3:$D$4246,MATCH(I31,'GIA CONG DOAN'!$A$4:$D$4,0),0)</f>
        <v>17871.263793103437</v>
      </c>
      <c r="N31" s="289"/>
      <c r="O31" s="328">
        <f t="shared" si="8"/>
        <v>0</v>
      </c>
      <c r="P31" s="56" t="s">
        <v>3639</v>
      </c>
      <c r="Q31" s="305"/>
      <c r="R31" s="305"/>
      <c r="S31" s="313">
        <f t="shared" si="9"/>
        <v>3</v>
      </c>
      <c r="T31" s="288"/>
      <c r="V31" s="327"/>
      <c r="W31" s="327"/>
      <c r="X31" s="327"/>
      <c r="Y31" s="326" t="str">
        <f>LEFT(C31,2)</f>
        <v>66</v>
      </c>
      <c r="Z31" s="326" t="str">
        <f>B31&amp;A31</f>
        <v>Đ144600</v>
      </c>
      <c r="AA31" s="326" t="str">
        <f t="shared" si="14"/>
        <v>44600Đ166-82500-02-B3</v>
      </c>
    </row>
    <row r="32" spans="1:27" s="326" customFormat="1" ht="18" hidden="1" customHeight="1">
      <c r="A32" s="50">
        <v>44600</v>
      </c>
      <c r="B32" s="182" t="s">
        <v>1202</v>
      </c>
      <c r="C32" s="56" t="s">
        <v>3633</v>
      </c>
      <c r="D32" s="56" t="str">
        <f t="shared" si="1"/>
        <v>66-82500-02</v>
      </c>
      <c r="E32" s="322" t="str">
        <f t="shared" si="2"/>
        <v>02</v>
      </c>
      <c r="F32" s="322" t="str">
        <f t="shared" si="3"/>
        <v>B</v>
      </c>
      <c r="G32" s="322" t="str">
        <f t="shared" si="4"/>
        <v>00</v>
      </c>
      <c r="H32" s="322" t="str">
        <f t="shared" si="5"/>
        <v/>
      </c>
      <c r="I32" s="287" t="str">
        <f t="shared" si="6"/>
        <v>ĐHC</v>
      </c>
      <c r="J32" s="44" t="s">
        <v>1191</v>
      </c>
      <c r="K32" s="287" t="str">
        <f t="shared" si="7"/>
        <v>Cái</v>
      </c>
      <c r="L32" s="291">
        <v>3</v>
      </c>
      <c r="M32" s="287">
        <f>VLOOKUP(D32,'GIA CONG DOAN'!$A$3:$D$4246,MATCH(I32,'GIA CONG DOAN'!$A$4:$D$4,0),0)</f>
        <v>17871.263793103437</v>
      </c>
      <c r="N32" s="289">
        <v>0.1</v>
      </c>
      <c r="O32" s="328">
        <f t="shared" si="8"/>
        <v>5361.3791379310314</v>
      </c>
      <c r="P32" s="56" t="s">
        <v>3640</v>
      </c>
      <c r="Q32" s="305"/>
      <c r="R32" s="305"/>
      <c r="S32" s="313">
        <f t="shared" si="9"/>
        <v>3</v>
      </c>
      <c r="T32" s="288"/>
      <c r="V32" s="327"/>
      <c r="W32" s="327"/>
      <c r="X32" s="327"/>
      <c r="Y32" s="326" t="str">
        <f t="shared" si="12"/>
        <v>66</v>
      </c>
      <c r="Z32" s="326" t="str">
        <f t="shared" si="16"/>
        <v>Đ144600</v>
      </c>
      <c r="AA32" s="326" t="str">
        <f t="shared" si="14"/>
        <v>44600Đ166-82500-02-B3</v>
      </c>
    </row>
    <row r="33" spans="1:27" s="326" customFormat="1" ht="18" hidden="1" customHeight="1">
      <c r="A33" s="50">
        <v>44600</v>
      </c>
      <c r="B33" s="182" t="s">
        <v>1202</v>
      </c>
      <c r="C33" s="56" t="s">
        <v>3634</v>
      </c>
      <c r="D33" s="56" t="str">
        <f t="shared" si="1"/>
        <v>66-82500-03</v>
      </c>
      <c r="E33" s="322" t="str">
        <f t="shared" si="2"/>
        <v>03</v>
      </c>
      <c r="F33" s="322" t="str">
        <f t="shared" si="3"/>
        <v>B</v>
      </c>
      <c r="G33" s="322" t="str">
        <f t="shared" si="4"/>
        <v>00</v>
      </c>
      <c r="H33" s="322" t="str">
        <f t="shared" si="5"/>
        <v/>
      </c>
      <c r="I33" s="287" t="str">
        <f t="shared" si="6"/>
        <v>ĐHC</v>
      </c>
      <c r="J33" s="44" t="s">
        <v>1191</v>
      </c>
      <c r="K33" s="287" t="str">
        <f t="shared" si="7"/>
        <v>Cái</v>
      </c>
      <c r="L33" s="291">
        <v>1</v>
      </c>
      <c r="M33" s="287">
        <f>VLOOKUP(D33,'GIA CONG DOAN'!$A$3:$D$4246,MATCH(I33,'GIA CONG DOAN'!$A$4:$D$4,0),0)</f>
        <v>9973.0369655172399</v>
      </c>
      <c r="N33" s="289">
        <v>0.1</v>
      </c>
      <c r="O33" s="328">
        <f t="shared" si="8"/>
        <v>997.30369655172399</v>
      </c>
      <c r="P33" s="56" t="s">
        <v>3640</v>
      </c>
      <c r="Q33" s="305"/>
      <c r="R33" s="305"/>
      <c r="S33" s="313">
        <f t="shared" si="9"/>
        <v>1</v>
      </c>
      <c r="T33" s="288"/>
      <c r="V33" s="327"/>
      <c r="W33" s="327"/>
      <c r="X33" s="327"/>
      <c r="Y33" s="326" t="str">
        <f>LEFT(C33,2)</f>
        <v>66</v>
      </c>
      <c r="Z33" s="326" t="str">
        <f>B33&amp;A33</f>
        <v>Đ144600</v>
      </c>
      <c r="AA33" s="326" t="str">
        <f t="shared" si="14"/>
        <v>44600Đ166-82500-03-B1</v>
      </c>
    </row>
    <row r="34" spans="1:27" s="326" customFormat="1" ht="18" hidden="1" customHeight="1">
      <c r="A34" s="50">
        <v>44600</v>
      </c>
      <c r="B34" s="182" t="s">
        <v>1202</v>
      </c>
      <c r="C34" s="56" t="s">
        <v>3636</v>
      </c>
      <c r="D34" s="56" t="str">
        <f t="shared" si="1"/>
        <v>66-80400-02</v>
      </c>
      <c r="E34" s="322" t="str">
        <f t="shared" si="2"/>
        <v>02</v>
      </c>
      <c r="F34" s="322" t="str">
        <f t="shared" si="3"/>
        <v>B</v>
      </c>
      <c r="G34" s="322" t="str">
        <f t="shared" si="4"/>
        <v>00</v>
      </c>
      <c r="H34" s="322" t="str">
        <f t="shared" si="5"/>
        <v/>
      </c>
      <c r="I34" s="287" t="str">
        <f t="shared" si="6"/>
        <v>ĐHC</v>
      </c>
      <c r="J34" s="44" t="s">
        <v>1191</v>
      </c>
      <c r="K34" s="287" t="str">
        <f t="shared" si="7"/>
        <v>Cái</v>
      </c>
      <c r="L34" s="291">
        <v>2</v>
      </c>
      <c r="M34" s="287">
        <f>VLOOKUP(D34,'GIA CONG DOAN'!$A$3:$D$4246,MATCH(I34,'GIA CONG DOAN'!$A$4:$D$4,0),0)</f>
        <v>15866.195172413791</v>
      </c>
      <c r="N34" s="289">
        <v>0.1</v>
      </c>
      <c r="O34" s="328">
        <f t="shared" si="8"/>
        <v>3173.2390344827581</v>
      </c>
      <c r="P34" s="56" t="s">
        <v>3640</v>
      </c>
      <c r="Q34" s="305"/>
      <c r="R34" s="305"/>
      <c r="S34" s="313">
        <f t="shared" si="9"/>
        <v>2</v>
      </c>
      <c r="T34" s="288"/>
      <c r="V34" s="327"/>
      <c r="W34" s="327"/>
      <c r="X34" s="327"/>
      <c r="Y34" s="326" t="str">
        <f t="shared" si="12"/>
        <v>66</v>
      </c>
      <c r="Z34" s="326" t="str">
        <f t="shared" si="16"/>
        <v>Đ144600</v>
      </c>
      <c r="AA34" s="326" t="str">
        <f t="shared" si="14"/>
        <v>44600Đ166-80400-02-B2</v>
      </c>
    </row>
    <row r="35" spans="1:27" s="326" customFormat="1" ht="18" hidden="1" customHeight="1">
      <c r="A35" s="50">
        <v>44600</v>
      </c>
      <c r="B35" s="182" t="s">
        <v>1202</v>
      </c>
      <c r="C35" s="56" t="s">
        <v>3635</v>
      </c>
      <c r="D35" s="56" t="str">
        <f t="shared" si="1"/>
        <v>66-80400-03</v>
      </c>
      <c r="E35" s="322" t="str">
        <f t="shared" si="2"/>
        <v>03</v>
      </c>
      <c r="F35" s="322" t="str">
        <f t="shared" si="3"/>
        <v>B</v>
      </c>
      <c r="G35" s="322" t="str">
        <f t="shared" si="4"/>
        <v>00</v>
      </c>
      <c r="H35" s="322" t="str">
        <f t="shared" si="5"/>
        <v/>
      </c>
      <c r="I35" s="287" t="str">
        <f t="shared" si="6"/>
        <v>ĐHC</v>
      </c>
      <c r="J35" s="44" t="s">
        <v>1191</v>
      </c>
      <c r="K35" s="287" t="str">
        <f t="shared" si="7"/>
        <v>Cái</v>
      </c>
      <c r="L35" s="291">
        <v>1</v>
      </c>
      <c r="M35" s="287">
        <f>VLOOKUP(D35,'GIA CONG DOAN'!$A$3:$D$4246,MATCH(I35,'GIA CONG DOAN'!$A$4:$D$4,0),0)</f>
        <v>10769.252620689653</v>
      </c>
      <c r="N35" s="289">
        <v>0.1</v>
      </c>
      <c r="O35" s="328">
        <f t="shared" si="8"/>
        <v>1076.9252620689654</v>
      </c>
      <c r="P35" s="56" t="s">
        <v>3641</v>
      </c>
      <c r="Q35" s="305"/>
      <c r="R35" s="305"/>
      <c r="S35" s="313">
        <f t="shared" si="9"/>
        <v>1</v>
      </c>
      <c r="T35" s="288"/>
      <c r="V35" s="327"/>
      <c r="W35" s="327"/>
      <c r="X35" s="327"/>
      <c r="Y35" s="326" t="str">
        <f>LEFT(C35,2)</f>
        <v>66</v>
      </c>
      <c r="Z35" s="326" t="str">
        <f>B35&amp;A35</f>
        <v>Đ144600</v>
      </c>
      <c r="AA35" s="326" t="str">
        <f t="shared" si="14"/>
        <v>44600Đ166-80400-03-B1</v>
      </c>
    </row>
    <row r="36" spans="1:27" s="326" customFormat="1" ht="18" hidden="1" customHeight="1">
      <c r="A36" s="50">
        <v>44600</v>
      </c>
      <c r="B36" s="182" t="s">
        <v>1202</v>
      </c>
      <c r="C36" s="56" t="s">
        <v>2478</v>
      </c>
      <c r="D36" s="56" t="str">
        <f t="shared" si="1"/>
        <v>68-75100-S1</v>
      </c>
      <c r="E36" s="322" t="str">
        <f t="shared" si="2"/>
        <v>S1</v>
      </c>
      <c r="F36" s="322" t="str">
        <f t="shared" si="3"/>
        <v>B</v>
      </c>
      <c r="G36" s="322" t="str">
        <f t="shared" si="4"/>
        <v>00</v>
      </c>
      <c r="H36" s="322" t="str">
        <f t="shared" si="5"/>
        <v/>
      </c>
      <c r="I36" s="287" t="str">
        <f t="shared" si="6"/>
        <v>ĐHC</v>
      </c>
      <c r="J36" s="44" t="s">
        <v>1191</v>
      </c>
      <c r="K36" s="287" t="str">
        <f t="shared" si="7"/>
        <v>Cái</v>
      </c>
      <c r="L36" s="291">
        <v>13</v>
      </c>
      <c r="M36" s="287">
        <f>VLOOKUP(D36,'GIA CONG DOAN'!$A$3:$D$4246,MATCH(I36,'GIA CONG DOAN'!$A$4:$D$4,0),0)</f>
        <v>16558.365600000001</v>
      </c>
      <c r="N36" s="289">
        <v>0.1</v>
      </c>
      <c r="O36" s="328">
        <f t="shared" si="8"/>
        <v>21525.875280000004</v>
      </c>
      <c r="P36" s="56" t="s">
        <v>3642</v>
      </c>
      <c r="Q36" s="305"/>
      <c r="R36" s="305"/>
      <c r="S36" s="313">
        <f t="shared" si="9"/>
        <v>13</v>
      </c>
      <c r="T36" s="288"/>
      <c r="V36" s="327"/>
      <c r="W36" s="327"/>
      <c r="X36" s="327"/>
      <c r="Y36" s="326" t="str">
        <f t="shared" si="12"/>
        <v>68</v>
      </c>
      <c r="Z36" s="326" t="str">
        <f t="shared" si="16"/>
        <v>Đ144600</v>
      </c>
      <c r="AA36" s="326" t="str">
        <f t="shared" si="14"/>
        <v>44600Đ168-75100-S1-B13</v>
      </c>
    </row>
    <row r="37" spans="1:27" s="326" customFormat="1" ht="18.75" hidden="1" customHeight="1">
      <c r="A37" s="50">
        <v>44600</v>
      </c>
      <c r="B37" s="182" t="s">
        <v>1202</v>
      </c>
      <c r="C37" s="56" t="s">
        <v>3637</v>
      </c>
      <c r="D37" s="56" t="str">
        <f>LEFT(C37,6)&amp;"06"&amp;MID(C37,9,3)</f>
        <v>66-90006-S1</v>
      </c>
      <c r="E37" s="322" t="str">
        <f t="shared" si="2"/>
        <v>S1</v>
      </c>
      <c r="F37" s="322" t="str">
        <f t="shared" si="3"/>
        <v>B</v>
      </c>
      <c r="G37" s="322" t="str">
        <f t="shared" si="4"/>
        <v>06</v>
      </c>
      <c r="H37" s="322" t="str">
        <f t="shared" si="5"/>
        <v/>
      </c>
      <c r="I37" s="287" t="str">
        <f t="shared" si="6"/>
        <v>ĐHC</v>
      </c>
      <c r="J37" s="44" t="s">
        <v>1191</v>
      </c>
      <c r="K37" s="287" t="str">
        <f t="shared" si="7"/>
        <v>Cái</v>
      </c>
      <c r="L37" s="291">
        <v>6</v>
      </c>
      <c r="M37" s="287">
        <f>VLOOKUP(D37,'GIA CONG DOAN'!$A$3:$D$4246,MATCH(I37,'GIA CONG DOAN'!$A$4:$D$4,0),0)</f>
        <v>16940</v>
      </c>
      <c r="N37" s="289"/>
      <c r="O37" s="328">
        <f t="shared" si="8"/>
        <v>0</v>
      </c>
      <c r="P37" s="56" t="s">
        <v>3642</v>
      </c>
      <c r="Q37" s="305"/>
      <c r="R37" s="305"/>
      <c r="S37" s="313">
        <f t="shared" si="9"/>
        <v>6</v>
      </c>
      <c r="T37" s="288"/>
      <c r="V37" s="327"/>
      <c r="W37" s="327"/>
      <c r="X37" s="327"/>
      <c r="Y37" s="326" t="str">
        <f t="shared" si="12"/>
        <v>66</v>
      </c>
      <c r="Z37" s="326" t="str">
        <f t="shared" si="16"/>
        <v>Đ144600</v>
      </c>
      <c r="AA37" s="326" t="str">
        <f t="shared" si="14"/>
        <v>44600Đ166-90006-S1-B6</v>
      </c>
    </row>
    <row r="38" spans="1:27" s="326" customFormat="1" ht="18" hidden="1" customHeight="1">
      <c r="A38" s="50">
        <v>44600</v>
      </c>
      <c r="B38" s="182" t="s">
        <v>1202</v>
      </c>
      <c r="C38" s="56" t="s">
        <v>3637</v>
      </c>
      <c r="D38" s="56" t="str">
        <f t="shared" ref="D38:D39" si="17">LEFT(C38,6)&amp;"06"&amp;MID(C38,9,3)</f>
        <v>66-90006-S1</v>
      </c>
      <c r="E38" s="322" t="str">
        <f t="shared" si="2"/>
        <v>S1</v>
      </c>
      <c r="F38" s="322" t="str">
        <f t="shared" si="3"/>
        <v>B</v>
      </c>
      <c r="G38" s="322" t="str">
        <f t="shared" si="4"/>
        <v>06</v>
      </c>
      <c r="H38" s="322" t="str">
        <f t="shared" si="5"/>
        <v/>
      </c>
      <c r="I38" s="287" t="str">
        <f t="shared" si="6"/>
        <v>ĐHC</v>
      </c>
      <c r="J38" s="44" t="s">
        <v>1191</v>
      </c>
      <c r="K38" s="287" t="str">
        <f t="shared" si="7"/>
        <v>Cái</v>
      </c>
      <c r="L38" s="291">
        <v>3</v>
      </c>
      <c r="M38" s="287">
        <f>VLOOKUP(D38,'GIA CONG DOAN'!$A$3:$D$4246,MATCH(I38,'GIA CONG DOAN'!$A$4:$D$4,0),0)</f>
        <v>16940</v>
      </c>
      <c r="N38" s="289"/>
      <c r="O38" s="328">
        <f t="shared" si="8"/>
        <v>0</v>
      </c>
      <c r="P38" s="56" t="s">
        <v>3643</v>
      </c>
      <c r="Q38" s="305"/>
      <c r="R38" s="305"/>
      <c r="S38" s="313">
        <f t="shared" si="9"/>
        <v>3</v>
      </c>
      <c r="T38" s="288"/>
      <c r="V38" s="327"/>
      <c r="W38" s="327"/>
      <c r="X38" s="327"/>
      <c r="Y38" s="326" t="str">
        <f t="shared" si="12"/>
        <v>66</v>
      </c>
      <c r="Z38" s="326" t="str">
        <f t="shared" si="16"/>
        <v>Đ144600</v>
      </c>
      <c r="AA38" s="326" t="str">
        <f t="shared" si="14"/>
        <v>44600Đ166-90006-S1-B3</v>
      </c>
    </row>
    <row r="39" spans="1:27" s="326" customFormat="1" ht="18" hidden="1" customHeight="1">
      <c r="A39" s="50">
        <v>44600</v>
      </c>
      <c r="B39" s="182" t="s">
        <v>1202</v>
      </c>
      <c r="C39" s="56" t="s">
        <v>3637</v>
      </c>
      <c r="D39" s="56" t="str">
        <f t="shared" si="17"/>
        <v>66-90006-S1</v>
      </c>
      <c r="E39" s="322" t="str">
        <f t="shared" si="2"/>
        <v>S1</v>
      </c>
      <c r="F39" s="322" t="str">
        <f t="shared" si="3"/>
        <v>B</v>
      </c>
      <c r="G39" s="322" t="str">
        <f t="shared" si="4"/>
        <v>06</v>
      </c>
      <c r="H39" s="322" t="str">
        <f t="shared" si="5"/>
        <v/>
      </c>
      <c r="I39" s="287" t="str">
        <f t="shared" si="6"/>
        <v>ĐHC</v>
      </c>
      <c r="J39" s="44" t="s">
        <v>1191</v>
      </c>
      <c r="K39" s="287" t="str">
        <f t="shared" si="7"/>
        <v>Cái</v>
      </c>
      <c r="L39" s="291">
        <v>1</v>
      </c>
      <c r="M39" s="287">
        <f>VLOOKUP(D39,'GIA CONG DOAN'!$A$3:$D$4246,MATCH(I39,'GIA CONG DOAN'!$A$4:$D$4,0),0)</f>
        <v>16940</v>
      </c>
      <c r="N39" s="289">
        <v>0.1</v>
      </c>
      <c r="O39" s="328">
        <f t="shared" si="8"/>
        <v>1694</v>
      </c>
      <c r="P39" s="56" t="s">
        <v>3644</v>
      </c>
      <c r="Q39" s="305"/>
      <c r="R39" s="305"/>
      <c r="S39" s="313">
        <f t="shared" si="9"/>
        <v>1</v>
      </c>
      <c r="T39" s="288"/>
      <c r="V39" s="327"/>
      <c r="W39" s="327"/>
      <c r="X39" s="327"/>
      <c r="Y39" s="326" t="str">
        <f t="shared" si="12"/>
        <v>66</v>
      </c>
      <c r="Z39" s="326" t="str">
        <f t="shared" si="16"/>
        <v>Đ144600</v>
      </c>
      <c r="AA39" s="326" t="str">
        <f t="shared" si="14"/>
        <v>44600Đ166-90006-S1-B1</v>
      </c>
    </row>
    <row r="40" spans="1:27" s="326" customFormat="1" ht="18" hidden="1" customHeight="1">
      <c r="A40" s="50">
        <v>44600</v>
      </c>
      <c r="B40" s="182" t="s">
        <v>1202</v>
      </c>
      <c r="C40" s="56" t="s">
        <v>3638</v>
      </c>
      <c r="D40" s="56" t="str">
        <f t="shared" si="1"/>
        <v>66-02600-02</v>
      </c>
      <c r="E40" s="322" t="str">
        <f t="shared" si="2"/>
        <v>02</v>
      </c>
      <c r="F40" s="322" t="str">
        <f t="shared" si="3"/>
        <v>B</v>
      </c>
      <c r="G40" s="322" t="str">
        <f t="shared" si="4"/>
        <v>00</v>
      </c>
      <c r="H40" s="322" t="str">
        <f t="shared" si="5"/>
        <v/>
      </c>
      <c r="I40" s="287" t="str">
        <f t="shared" si="6"/>
        <v>ĐHC</v>
      </c>
      <c r="J40" s="44" t="s">
        <v>1191</v>
      </c>
      <c r="K40" s="287" t="str">
        <f t="shared" si="7"/>
        <v>Cái</v>
      </c>
      <c r="L40" s="291">
        <v>1</v>
      </c>
      <c r="M40" s="287">
        <f>VLOOKUP(D40,'GIA CONG DOAN'!$A$3:$D$4246,MATCH(I40,'GIA CONG DOAN'!$A$4:$D$4,0),0)</f>
        <v>16064.685890624998</v>
      </c>
      <c r="N40" s="289">
        <v>0.1</v>
      </c>
      <c r="O40" s="328">
        <f t="shared" si="8"/>
        <v>1606.4685890624999</v>
      </c>
      <c r="P40" s="56" t="s">
        <v>3640</v>
      </c>
      <c r="Q40" s="305"/>
      <c r="R40" s="305"/>
      <c r="S40" s="313">
        <f t="shared" si="9"/>
        <v>1</v>
      </c>
      <c r="T40" s="288"/>
      <c r="V40" s="327"/>
      <c r="W40" s="327"/>
      <c r="X40" s="327"/>
      <c r="Y40" s="326" t="str">
        <f t="shared" si="12"/>
        <v>66</v>
      </c>
      <c r="Z40" s="326" t="str">
        <f t="shared" si="16"/>
        <v>Đ144600</v>
      </c>
      <c r="AA40" s="326" t="str">
        <f t="shared" ref="AA40:AA71" si="18">A40&amp;B40&amp;C40&amp;L40&amp;Q40</f>
        <v>44600Đ166-02600-02-B1</v>
      </c>
    </row>
    <row r="41" spans="1:27" s="326" customFormat="1" ht="18" hidden="1" customHeight="1">
      <c r="A41" s="50">
        <v>44600</v>
      </c>
      <c r="B41" s="182" t="s">
        <v>1202</v>
      </c>
      <c r="C41" s="56" t="s">
        <v>3645</v>
      </c>
      <c r="D41" s="56" t="str">
        <f>LEFT(C41,6)&amp;"36"&amp;MID(C41,9,3)</f>
        <v>66-80136-02</v>
      </c>
      <c r="E41" s="322" t="str">
        <f t="shared" si="2"/>
        <v>02</v>
      </c>
      <c r="F41" s="322" t="str">
        <f t="shared" si="3"/>
        <v>B</v>
      </c>
      <c r="G41" s="322" t="str">
        <f t="shared" si="4"/>
        <v>36</v>
      </c>
      <c r="H41" s="322" t="str">
        <f t="shared" si="5"/>
        <v/>
      </c>
      <c r="I41" s="287" t="str">
        <f t="shared" si="6"/>
        <v>ĐHC</v>
      </c>
      <c r="J41" s="44" t="s">
        <v>1191</v>
      </c>
      <c r="K41" s="287" t="str">
        <f t="shared" si="7"/>
        <v>Cái</v>
      </c>
      <c r="L41" s="291">
        <v>2</v>
      </c>
      <c r="M41" s="287">
        <f>VLOOKUP(D41,'GIA CONG DOAN'!$A$3:$D$4246,MATCH(I41,'GIA CONG DOAN'!$A$4:$D$4,0),0)</f>
        <v>22033.93467241379</v>
      </c>
      <c r="N41" s="289"/>
      <c r="O41" s="328">
        <f t="shared" si="8"/>
        <v>0</v>
      </c>
      <c r="P41" s="56" t="s">
        <v>3623</v>
      </c>
      <c r="Q41" s="305"/>
      <c r="R41" s="305"/>
      <c r="S41" s="313">
        <f t="shared" si="9"/>
        <v>2</v>
      </c>
      <c r="T41" s="288"/>
      <c r="V41" s="327"/>
      <c r="W41" s="327"/>
      <c r="X41" s="327"/>
      <c r="Y41" s="326" t="str">
        <f t="shared" si="12"/>
        <v>66</v>
      </c>
      <c r="Z41" s="326" t="str">
        <f t="shared" si="16"/>
        <v>Đ144600</v>
      </c>
      <c r="AA41" s="326" t="str">
        <f t="shared" si="18"/>
        <v>44600Đ166-80136-02-B2</v>
      </c>
    </row>
    <row r="42" spans="1:27" s="326" customFormat="1" ht="18" hidden="1" customHeight="1">
      <c r="A42" s="50">
        <v>44600</v>
      </c>
      <c r="B42" s="182" t="s">
        <v>1202</v>
      </c>
      <c r="C42" s="56" t="s">
        <v>3646</v>
      </c>
      <c r="D42" s="56" t="str">
        <f t="shared" si="1"/>
        <v>66-70300-03</v>
      </c>
      <c r="E42" s="322" t="str">
        <f t="shared" si="2"/>
        <v>03</v>
      </c>
      <c r="F42" s="322" t="str">
        <f t="shared" si="3"/>
        <v>B</v>
      </c>
      <c r="G42" s="322" t="str">
        <f t="shared" si="4"/>
        <v>00</v>
      </c>
      <c r="H42" s="322" t="str">
        <f t="shared" si="5"/>
        <v/>
      </c>
      <c r="I42" s="287" t="str">
        <f t="shared" si="6"/>
        <v>ĐHC</v>
      </c>
      <c r="J42" s="44" t="s">
        <v>1191</v>
      </c>
      <c r="K42" s="287" t="str">
        <f t="shared" si="7"/>
        <v>Cái</v>
      </c>
      <c r="L42" s="291">
        <v>1</v>
      </c>
      <c r="M42" s="287">
        <f>VLOOKUP(D42,'GIA CONG DOAN'!$A$3:$D$4246,MATCH(I42,'GIA CONG DOAN'!$A$4:$D$4,0),0)</f>
        <v>11198.250937500001</v>
      </c>
      <c r="N42" s="289">
        <v>0.1</v>
      </c>
      <c r="O42" s="328">
        <f t="shared" si="8"/>
        <v>1119.8250937500002</v>
      </c>
      <c r="P42" s="56" t="s">
        <v>3641</v>
      </c>
      <c r="Q42" s="305"/>
      <c r="R42" s="305"/>
      <c r="S42" s="313">
        <f t="shared" si="9"/>
        <v>1</v>
      </c>
      <c r="T42" s="288"/>
      <c r="V42" s="327"/>
      <c r="W42" s="327"/>
      <c r="X42" s="327"/>
      <c r="Y42" s="326" t="str">
        <f t="shared" si="12"/>
        <v>66</v>
      </c>
      <c r="Z42" s="326" t="str">
        <f t="shared" si="16"/>
        <v>Đ144600</v>
      </c>
      <c r="AA42" s="326" t="str">
        <f t="shared" si="18"/>
        <v>44600Đ166-70300-03-B1</v>
      </c>
    </row>
    <row r="43" spans="1:27" s="326" customFormat="1" ht="18" hidden="1" customHeight="1">
      <c r="A43" s="50">
        <v>44600</v>
      </c>
      <c r="B43" s="182" t="s">
        <v>1202</v>
      </c>
      <c r="C43" s="56" t="s">
        <v>3632</v>
      </c>
      <c r="D43" s="56" t="str">
        <f t="shared" si="1"/>
        <v>66-34600-s1</v>
      </c>
      <c r="E43" s="322" t="str">
        <f t="shared" si="2"/>
        <v>s1</v>
      </c>
      <c r="F43" s="322" t="str">
        <f t="shared" si="3"/>
        <v>B</v>
      </c>
      <c r="G43" s="322" t="str">
        <f t="shared" si="4"/>
        <v>00</v>
      </c>
      <c r="H43" s="322" t="str">
        <f t="shared" si="5"/>
        <v/>
      </c>
      <c r="I43" s="287" t="str">
        <f t="shared" si="6"/>
        <v>ĐHC</v>
      </c>
      <c r="J43" s="44" t="s">
        <v>1191</v>
      </c>
      <c r="K43" s="287" t="str">
        <f t="shared" si="7"/>
        <v>Cái</v>
      </c>
      <c r="L43" s="291">
        <v>1</v>
      </c>
      <c r="M43" s="287">
        <f>VLOOKUP(D43,'GIA CONG DOAN'!$A$3:$D$4246,MATCH(I43,'GIA CONG DOAN'!$A$4:$D$4,0),0)</f>
        <v>13693.161456000005</v>
      </c>
      <c r="N43" s="289">
        <v>0.1</v>
      </c>
      <c r="O43" s="328">
        <f t="shared" si="8"/>
        <v>1369.3161456000007</v>
      </c>
      <c r="P43" s="56" t="s">
        <v>3618</v>
      </c>
      <c r="Q43" s="305"/>
      <c r="R43" s="305"/>
      <c r="S43" s="313">
        <f t="shared" si="9"/>
        <v>1</v>
      </c>
      <c r="T43" s="288"/>
      <c r="V43" s="327"/>
      <c r="W43" s="327"/>
      <c r="X43" s="327"/>
      <c r="Y43" s="326" t="str">
        <f t="shared" si="12"/>
        <v>66</v>
      </c>
      <c r="Z43" s="326" t="str">
        <f t="shared" si="16"/>
        <v>Đ144600</v>
      </c>
      <c r="AA43" s="326" t="str">
        <f t="shared" si="18"/>
        <v>44600Đ166-34600-s1-B1</v>
      </c>
    </row>
    <row r="44" spans="1:27" s="326" customFormat="1" ht="18" hidden="1" customHeight="1">
      <c r="A44" s="50">
        <v>44600</v>
      </c>
      <c r="B44" s="182" t="s">
        <v>1204</v>
      </c>
      <c r="C44" s="56" t="s">
        <v>3299</v>
      </c>
      <c r="D44" s="56" t="str">
        <f t="shared" si="1"/>
        <v>66-70300-01</v>
      </c>
      <c r="E44" s="322" t="str">
        <f t="shared" si="2"/>
        <v>01</v>
      </c>
      <c r="F44" s="322" t="str">
        <f t="shared" si="3"/>
        <v>B</v>
      </c>
      <c r="G44" s="322" t="str">
        <f t="shared" si="4"/>
        <v>00</v>
      </c>
      <c r="H44" s="322" t="str">
        <f t="shared" si="5"/>
        <v/>
      </c>
      <c r="I44" s="287" t="str">
        <f t="shared" si="6"/>
        <v>ĐHC</v>
      </c>
      <c r="J44" s="44" t="s">
        <v>1191</v>
      </c>
      <c r="K44" s="287" t="str">
        <f t="shared" si="7"/>
        <v>Cái</v>
      </c>
      <c r="L44" s="291">
        <v>1</v>
      </c>
      <c r="M44" s="287">
        <f>VLOOKUP(D44,'GIA CONG DOAN'!$A$3:$D$4246,MATCH(I44,'GIA CONG DOAN'!$A$4:$D$4,0),0)</f>
        <v>32638.180726895993</v>
      </c>
      <c r="N44" s="289">
        <v>0.1</v>
      </c>
      <c r="O44" s="328">
        <f t="shared" si="8"/>
        <v>3263.8180726895994</v>
      </c>
      <c r="P44" s="56" t="s">
        <v>3617</v>
      </c>
      <c r="Q44" s="305"/>
      <c r="R44" s="305"/>
      <c r="S44" s="313">
        <f t="shared" si="9"/>
        <v>1</v>
      </c>
      <c r="T44" s="288"/>
      <c r="V44" s="327"/>
      <c r="W44" s="327"/>
      <c r="X44" s="327"/>
      <c r="Y44" s="326" t="str">
        <f t="shared" si="12"/>
        <v>66</v>
      </c>
      <c r="Z44" s="326" t="str">
        <f t="shared" si="16"/>
        <v>Đ344600</v>
      </c>
      <c r="AA44" s="326" t="str">
        <f t="shared" si="18"/>
        <v>44600Đ366-70300-01-B1</v>
      </c>
    </row>
    <row r="45" spans="1:27" s="326" customFormat="1" ht="18" hidden="1" customHeight="1">
      <c r="A45" s="50">
        <v>44600</v>
      </c>
      <c r="B45" s="182" t="s">
        <v>1204</v>
      </c>
      <c r="C45" s="56" t="s">
        <v>3647</v>
      </c>
      <c r="D45" s="56" t="str">
        <f>LEFT(C45,6)&amp;"36"&amp;MID(C45,9,3)</f>
        <v>66-90136-01</v>
      </c>
      <c r="E45" s="322" t="str">
        <f t="shared" si="2"/>
        <v>01</v>
      </c>
      <c r="F45" s="322" t="str">
        <f t="shared" si="3"/>
        <v>B</v>
      </c>
      <c r="G45" s="322" t="str">
        <f t="shared" si="4"/>
        <v>36</v>
      </c>
      <c r="H45" s="322" t="str">
        <f t="shared" si="5"/>
        <v/>
      </c>
      <c r="I45" s="287" t="str">
        <f t="shared" si="6"/>
        <v>ĐHC</v>
      </c>
      <c r="J45" s="44" t="s">
        <v>1191</v>
      </c>
      <c r="K45" s="287" t="str">
        <f t="shared" si="7"/>
        <v>Cái</v>
      </c>
      <c r="L45" s="291">
        <v>2</v>
      </c>
      <c r="M45" s="287">
        <f>VLOOKUP(D45,'GIA CONG DOAN'!$A$3:$D$4246,MATCH(I45,'GIA CONG DOAN'!$A$4:$D$4,0),0)</f>
        <v>27950</v>
      </c>
      <c r="N45" s="289">
        <v>0.1</v>
      </c>
      <c r="O45" s="328">
        <f t="shared" si="8"/>
        <v>5590</v>
      </c>
      <c r="P45" s="56" t="s">
        <v>3617</v>
      </c>
      <c r="Q45" s="305"/>
      <c r="R45" s="305"/>
      <c r="S45" s="313">
        <f t="shared" si="9"/>
        <v>2</v>
      </c>
      <c r="T45" s="288"/>
      <c r="V45" s="327"/>
      <c r="W45" s="327"/>
      <c r="X45" s="327"/>
      <c r="Y45" s="326" t="str">
        <f>LEFT(C45,2)</f>
        <v>66</v>
      </c>
      <c r="Z45" s="326" t="str">
        <f>B45&amp;A45</f>
        <v>Đ344600</v>
      </c>
      <c r="AA45" s="326" t="str">
        <f t="shared" si="18"/>
        <v>44600Đ366-90136-01-B2</v>
      </c>
    </row>
    <row r="46" spans="1:27" s="326" customFormat="1" ht="18" hidden="1" customHeight="1">
      <c r="A46" s="50">
        <v>44600</v>
      </c>
      <c r="B46" s="182" t="s">
        <v>1204</v>
      </c>
      <c r="C46" s="56" t="s">
        <v>3648</v>
      </c>
      <c r="D46" s="56" t="str">
        <f t="shared" si="1"/>
        <v>66-64700-S1</v>
      </c>
      <c r="E46" s="322" t="str">
        <f t="shared" si="2"/>
        <v>S1</v>
      </c>
      <c r="F46" s="322" t="str">
        <f t="shared" si="3"/>
        <v>B</v>
      </c>
      <c r="G46" s="322" t="str">
        <f t="shared" si="4"/>
        <v>00</v>
      </c>
      <c r="H46" s="322" t="str">
        <f t="shared" si="5"/>
        <v/>
      </c>
      <c r="I46" s="287" t="str">
        <f t="shared" si="6"/>
        <v>ĐHC</v>
      </c>
      <c r="J46" s="44" t="s">
        <v>1191</v>
      </c>
      <c r="K46" s="287" t="str">
        <f t="shared" si="7"/>
        <v>Cái</v>
      </c>
      <c r="L46" s="291">
        <v>3</v>
      </c>
      <c r="M46" s="287">
        <f>VLOOKUP(D46,'GIA CONG DOAN'!$A$3:$D$4246,MATCH(I46,'GIA CONG DOAN'!$A$4:$D$4,0),0)</f>
        <v>21668.767362068964</v>
      </c>
      <c r="N46" s="289">
        <v>0.1</v>
      </c>
      <c r="O46" s="328">
        <f t="shared" si="8"/>
        <v>6500.6302086206897</v>
      </c>
      <c r="P46" s="56" t="s">
        <v>2238</v>
      </c>
      <c r="Q46" s="305"/>
      <c r="R46" s="305"/>
      <c r="S46" s="313">
        <f t="shared" si="9"/>
        <v>3</v>
      </c>
      <c r="T46" s="288"/>
      <c r="V46" s="327"/>
      <c r="W46" s="327"/>
      <c r="X46" s="327"/>
      <c r="Y46" s="326" t="str">
        <f t="shared" si="12"/>
        <v>66</v>
      </c>
      <c r="Z46" s="326" t="str">
        <f t="shared" si="16"/>
        <v>Đ344600</v>
      </c>
      <c r="AA46" s="326" t="str">
        <f t="shared" si="18"/>
        <v>44600Đ366-64700-S1-B3</v>
      </c>
    </row>
    <row r="47" spans="1:27" s="326" customFormat="1" ht="18" hidden="1" customHeight="1">
      <c r="A47" s="50">
        <v>44600</v>
      </c>
      <c r="B47" s="182" t="s">
        <v>1204</v>
      </c>
      <c r="C47" s="56" t="s">
        <v>2479</v>
      </c>
      <c r="D47" s="56" t="str">
        <f t="shared" si="1"/>
        <v>68-75200-S1</v>
      </c>
      <c r="E47" s="322" t="str">
        <f t="shared" si="2"/>
        <v>S1</v>
      </c>
      <c r="F47" s="322" t="str">
        <f t="shared" si="3"/>
        <v>B</v>
      </c>
      <c r="G47" s="322" t="str">
        <f t="shared" si="4"/>
        <v>00</v>
      </c>
      <c r="H47" s="322" t="str">
        <f t="shared" si="5"/>
        <v/>
      </c>
      <c r="I47" s="287" t="str">
        <f t="shared" si="6"/>
        <v>ĐHC</v>
      </c>
      <c r="J47" s="44" t="s">
        <v>1191</v>
      </c>
      <c r="K47" s="287" t="str">
        <f t="shared" si="7"/>
        <v>Cái</v>
      </c>
      <c r="L47" s="291">
        <v>1</v>
      </c>
      <c r="M47" s="287">
        <f>VLOOKUP(D47,'GIA CONG DOAN'!$A$3:$D$4246,MATCH(I47,'GIA CONG DOAN'!$A$4:$D$4,0),0)</f>
        <v>22077.820799999998</v>
      </c>
      <c r="N47" s="289">
        <v>0.1</v>
      </c>
      <c r="O47" s="328">
        <f t="shared" si="8"/>
        <v>2207.78208</v>
      </c>
      <c r="P47" s="56" t="s">
        <v>3640</v>
      </c>
      <c r="Q47" s="305"/>
      <c r="R47" s="305"/>
      <c r="S47" s="313">
        <f t="shared" si="9"/>
        <v>1</v>
      </c>
      <c r="T47" s="288"/>
      <c r="V47" s="327"/>
      <c r="W47" s="327"/>
      <c r="X47" s="327"/>
      <c r="Y47" s="326" t="str">
        <f>LEFT(C47,2)</f>
        <v>68</v>
      </c>
      <c r="Z47" s="326" t="str">
        <f>B47&amp;A47</f>
        <v>Đ344600</v>
      </c>
      <c r="AA47" s="326" t="str">
        <f t="shared" si="18"/>
        <v>44600Đ368-75200-S1-B1</v>
      </c>
    </row>
    <row r="48" spans="1:27" s="326" customFormat="1" ht="18" hidden="1" customHeight="1">
      <c r="A48" s="50">
        <v>44600</v>
      </c>
      <c r="B48" s="182" t="s">
        <v>1204</v>
      </c>
      <c r="C48" s="56" t="s">
        <v>3649</v>
      </c>
      <c r="D48" s="56" t="str">
        <f t="shared" si="1"/>
        <v>66-01700-01</v>
      </c>
      <c r="E48" s="322" t="str">
        <f t="shared" si="2"/>
        <v>01</v>
      </c>
      <c r="F48" s="322" t="str">
        <f t="shared" si="3"/>
        <v>B</v>
      </c>
      <c r="G48" s="322" t="str">
        <f t="shared" si="4"/>
        <v>29</v>
      </c>
      <c r="H48" s="322" t="str">
        <f t="shared" si="5"/>
        <v/>
      </c>
      <c r="I48" s="287" t="str">
        <f t="shared" si="6"/>
        <v>ĐHC</v>
      </c>
      <c r="J48" s="44" t="s">
        <v>1191</v>
      </c>
      <c r="K48" s="287" t="str">
        <f t="shared" si="7"/>
        <v>Cái</v>
      </c>
      <c r="L48" s="291">
        <v>1</v>
      </c>
      <c r="M48" s="287">
        <f>VLOOKUP(D48,'GIA CONG DOAN'!$A$3:$D$4246,MATCH(I48,'GIA CONG DOAN'!$A$4:$D$4,0),0)</f>
        <v>16505.999970000001</v>
      </c>
      <c r="N48" s="289">
        <v>0.1</v>
      </c>
      <c r="O48" s="328">
        <f t="shared" si="8"/>
        <v>1650.5999970000003</v>
      </c>
      <c r="P48" s="56" t="s">
        <v>3640</v>
      </c>
      <c r="Q48" s="305"/>
      <c r="R48" s="305"/>
      <c r="S48" s="313">
        <f t="shared" si="9"/>
        <v>1</v>
      </c>
      <c r="T48" s="288"/>
      <c r="V48" s="327"/>
      <c r="W48" s="327"/>
      <c r="X48" s="327"/>
      <c r="Y48" s="326" t="str">
        <f t="shared" si="12"/>
        <v>66</v>
      </c>
      <c r="Z48" s="326" t="str">
        <f t="shared" si="16"/>
        <v>Đ344600</v>
      </c>
      <c r="AA48" s="326" t="str">
        <f t="shared" si="18"/>
        <v>44600Đ366-01729-01-B1</v>
      </c>
    </row>
    <row r="49" spans="1:27" s="326" customFormat="1" ht="18" hidden="1" customHeight="1">
      <c r="A49" s="50">
        <v>44600</v>
      </c>
      <c r="B49" s="182" t="s">
        <v>1204</v>
      </c>
      <c r="C49" s="56" t="s">
        <v>3650</v>
      </c>
      <c r="D49" s="56" t="str">
        <f t="shared" si="1"/>
        <v>66-55400-02</v>
      </c>
      <c r="E49" s="322" t="str">
        <f t="shared" si="2"/>
        <v>02</v>
      </c>
      <c r="F49" s="322" t="str">
        <f t="shared" si="3"/>
        <v>B</v>
      </c>
      <c r="G49" s="322" t="str">
        <f t="shared" si="4"/>
        <v>12</v>
      </c>
      <c r="H49" s="322" t="str">
        <f t="shared" si="5"/>
        <v/>
      </c>
      <c r="I49" s="287" t="str">
        <f t="shared" si="6"/>
        <v>ĐHC</v>
      </c>
      <c r="J49" s="44" t="s">
        <v>1191</v>
      </c>
      <c r="K49" s="287" t="str">
        <f t="shared" si="7"/>
        <v>Cái</v>
      </c>
      <c r="L49" s="291">
        <v>1</v>
      </c>
      <c r="M49" s="287">
        <f>VLOOKUP(D49,'GIA CONG DOAN'!$A$3:$D$4246,MATCH(I49,'GIA CONG DOAN'!$A$4:$D$4,0),0)</f>
        <v>13833.274687499999</v>
      </c>
      <c r="N49" s="289"/>
      <c r="O49" s="328">
        <f t="shared" si="8"/>
        <v>0</v>
      </c>
      <c r="P49" s="56" t="s">
        <v>3652</v>
      </c>
      <c r="Q49" s="305"/>
      <c r="R49" s="305"/>
      <c r="S49" s="313">
        <f t="shared" si="9"/>
        <v>1</v>
      </c>
      <c r="T49" s="288"/>
      <c r="V49" s="327"/>
      <c r="W49" s="327"/>
      <c r="X49" s="327"/>
      <c r="Y49" s="326" t="str">
        <f t="shared" si="12"/>
        <v>66</v>
      </c>
      <c r="Z49" s="326" t="str">
        <f t="shared" si="16"/>
        <v>Đ344600</v>
      </c>
      <c r="AA49" s="326" t="str">
        <f t="shared" si="18"/>
        <v>44600Đ366-55412-02-B1</v>
      </c>
    </row>
    <row r="50" spans="1:27" s="326" customFormat="1" ht="18" hidden="1" customHeight="1">
      <c r="A50" s="50">
        <v>44600</v>
      </c>
      <c r="B50" s="182" t="s">
        <v>1204</v>
      </c>
      <c r="C50" s="56" t="s">
        <v>3651</v>
      </c>
      <c r="D50" s="56" t="str">
        <f>LEFT(C50,6)&amp;"24"&amp;MID(C50,9,3)</f>
        <v>66-59124-02</v>
      </c>
      <c r="E50" s="322" t="str">
        <f t="shared" si="2"/>
        <v>02</v>
      </c>
      <c r="F50" s="322" t="str">
        <f t="shared" si="3"/>
        <v>B</v>
      </c>
      <c r="G50" s="322" t="str">
        <f t="shared" si="4"/>
        <v>24</v>
      </c>
      <c r="H50" s="322" t="str">
        <f t="shared" si="5"/>
        <v/>
      </c>
      <c r="I50" s="287" t="str">
        <f t="shared" si="6"/>
        <v>ĐHC</v>
      </c>
      <c r="J50" s="44" t="s">
        <v>1191</v>
      </c>
      <c r="K50" s="287" t="str">
        <f t="shared" si="7"/>
        <v>Cái</v>
      </c>
      <c r="L50" s="291">
        <v>2</v>
      </c>
      <c r="M50" s="287">
        <f>VLOOKUP(D50,'GIA CONG DOAN'!$A$3:$D$4246,MATCH(I50,'GIA CONG DOAN'!$A$4:$D$4,0),0)</f>
        <v>12539.584603448273</v>
      </c>
      <c r="N50" s="289">
        <v>0.1</v>
      </c>
      <c r="O50" s="328">
        <f t="shared" si="8"/>
        <v>2507.9169206896549</v>
      </c>
      <c r="P50" s="56" t="s">
        <v>3619</v>
      </c>
      <c r="Q50" s="305"/>
      <c r="R50" s="305"/>
      <c r="S50" s="313">
        <f t="shared" si="9"/>
        <v>2</v>
      </c>
      <c r="T50" s="288"/>
      <c r="V50" s="327"/>
      <c r="W50" s="327"/>
      <c r="X50" s="327"/>
      <c r="Y50" s="326" t="str">
        <f>LEFT(C50,2)</f>
        <v>66</v>
      </c>
      <c r="Z50" s="326" t="str">
        <f>B50&amp;A50</f>
        <v>Đ344600</v>
      </c>
      <c r="AA50" s="326" t="str">
        <f t="shared" si="18"/>
        <v>44600Đ366-59124-02-B2</v>
      </c>
    </row>
    <row r="51" spans="1:27" s="326" customFormat="1" ht="18" hidden="1" customHeight="1">
      <c r="A51" s="50">
        <v>44600</v>
      </c>
      <c r="B51" s="182" t="s">
        <v>1192</v>
      </c>
      <c r="C51" s="56" t="s">
        <v>3637</v>
      </c>
      <c r="D51" s="56" t="str">
        <f>LEFT(C51,6)&amp;"06"&amp;MID(C51,9,3)</f>
        <v>66-90006-S1</v>
      </c>
      <c r="E51" s="322" t="str">
        <f t="shared" si="2"/>
        <v>S1</v>
      </c>
      <c r="F51" s="322" t="str">
        <f t="shared" si="3"/>
        <v>B</v>
      </c>
      <c r="G51" s="322" t="str">
        <f t="shared" si="4"/>
        <v>06</v>
      </c>
      <c r="H51" s="322" t="str">
        <f t="shared" si="5"/>
        <v/>
      </c>
      <c r="I51" s="287" t="str">
        <f t="shared" si="6"/>
        <v>ĐHC</v>
      </c>
      <c r="J51" s="44" t="s">
        <v>1191</v>
      </c>
      <c r="K51" s="287" t="str">
        <f t="shared" si="7"/>
        <v>Cái</v>
      </c>
      <c r="L51" s="291">
        <v>7</v>
      </c>
      <c r="M51" s="287">
        <f>VLOOKUP(D51,'GIA CONG DOAN'!$A$3:$D$4246,MATCH(I51,'GIA CONG DOAN'!$A$4:$D$4,0),0)</f>
        <v>16940</v>
      </c>
      <c r="N51" s="289"/>
      <c r="O51" s="328">
        <f t="shared" si="8"/>
        <v>0</v>
      </c>
      <c r="P51" s="56" t="s">
        <v>3642</v>
      </c>
      <c r="Q51" s="305"/>
      <c r="R51" s="305"/>
      <c r="S51" s="313">
        <f t="shared" si="9"/>
        <v>7</v>
      </c>
      <c r="T51" s="288"/>
      <c r="V51" s="327"/>
      <c r="W51" s="327"/>
      <c r="X51" s="327"/>
      <c r="Y51" s="326" t="str">
        <f t="shared" si="12"/>
        <v>66</v>
      </c>
      <c r="Z51" s="326" t="str">
        <f t="shared" si="16"/>
        <v>Đ444600</v>
      </c>
      <c r="AA51" s="326" t="str">
        <f t="shared" si="18"/>
        <v>44600Đ466-90006-S1-B7</v>
      </c>
    </row>
    <row r="52" spans="1:27" s="326" customFormat="1" ht="18" customHeight="1">
      <c r="A52" s="50">
        <v>44600</v>
      </c>
      <c r="B52" s="182" t="s">
        <v>1192</v>
      </c>
      <c r="C52" s="56" t="s">
        <v>3653</v>
      </c>
      <c r="D52" s="56" t="str">
        <f>LEFT(C52,6)&amp;"12"&amp;MID(C52,9,3)</f>
        <v>66-51712-01</v>
      </c>
      <c r="E52" s="322" t="str">
        <f t="shared" si="2"/>
        <v>01</v>
      </c>
      <c r="F52" s="322" t="str">
        <f t="shared" si="3"/>
        <v>B</v>
      </c>
      <c r="G52" s="322" t="str">
        <f t="shared" si="4"/>
        <v>12</v>
      </c>
      <c r="H52" s="322" t="str">
        <f t="shared" si="5"/>
        <v/>
      </c>
      <c r="I52" s="287" t="str">
        <f t="shared" si="6"/>
        <v>ĐHC</v>
      </c>
      <c r="J52" s="44" t="s">
        <v>1191</v>
      </c>
      <c r="K52" s="287" t="str">
        <f t="shared" si="7"/>
        <v>Cái</v>
      </c>
      <c r="L52" s="291">
        <v>5</v>
      </c>
      <c r="M52" s="287">
        <f>VLOOKUP(D52,'GIA CONG DOAN'!$A$3:$D$4246,MATCH(I52,'GIA CONG DOAN'!$A$4:$D$4,0),0)</f>
        <v>15406.376283185838</v>
      </c>
      <c r="N52" s="289">
        <v>0.1</v>
      </c>
      <c r="O52" s="328">
        <f t="shared" si="8"/>
        <v>7703.1881415929201</v>
      </c>
      <c r="P52" s="56" t="s">
        <v>3642</v>
      </c>
      <c r="Q52" s="305"/>
      <c r="R52" s="305"/>
      <c r="S52" s="313">
        <f t="shared" si="9"/>
        <v>5</v>
      </c>
      <c r="T52" s="288"/>
      <c r="V52" s="327"/>
      <c r="W52" s="327"/>
      <c r="X52" s="327"/>
      <c r="Y52" s="326" t="str">
        <f t="shared" si="12"/>
        <v>66</v>
      </c>
      <c r="Z52" s="326" t="str">
        <f>B52&amp;A52</f>
        <v>Đ444600</v>
      </c>
      <c r="AA52" s="326" t="str">
        <f>A52&amp;B52&amp;C52&amp;L52&amp;Q52</f>
        <v>44600Đ466-51712-01-B5</v>
      </c>
    </row>
    <row r="53" spans="1:27" s="326" customFormat="1" ht="18" customHeight="1">
      <c r="A53" s="50">
        <v>44600</v>
      </c>
      <c r="B53" s="182" t="s">
        <v>1192</v>
      </c>
      <c r="C53" s="56" t="s">
        <v>2430</v>
      </c>
      <c r="D53" s="56" t="str">
        <f t="shared" si="1"/>
        <v>68-75300-S1</v>
      </c>
      <c r="E53" s="322" t="str">
        <f t="shared" si="2"/>
        <v>S1</v>
      </c>
      <c r="F53" s="322" t="str">
        <f t="shared" si="3"/>
        <v>B</v>
      </c>
      <c r="G53" s="322" t="str">
        <f t="shared" si="4"/>
        <v>00</v>
      </c>
      <c r="H53" s="322" t="str">
        <f t="shared" si="5"/>
        <v/>
      </c>
      <c r="I53" s="287" t="str">
        <f t="shared" si="6"/>
        <v>ĐHC</v>
      </c>
      <c r="J53" s="44" t="s">
        <v>1191</v>
      </c>
      <c r="K53" s="287" t="str">
        <f t="shared" si="7"/>
        <v>Cái</v>
      </c>
      <c r="L53" s="291">
        <v>2</v>
      </c>
      <c r="M53" s="287">
        <f>VLOOKUP(D53,'GIA CONG DOAN'!$A$3:$D$4246,MATCH(I53,'GIA CONG DOAN'!$A$4:$D$4,0),0)</f>
        <v>17462.793600000001</v>
      </c>
      <c r="N53" s="289">
        <v>0.1</v>
      </c>
      <c r="O53" s="328">
        <f t="shared" si="8"/>
        <v>3492.5587200000004</v>
      </c>
      <c r="P53" s="56" t="s">
        <v>3642</v>
      </c>
      <c r="Q53" s="305"/>
      <c r="R53" s="305"/>
      <c r="S53" s="313">
        <f t="shared" si="9"/>
        <v>2</v>
      </c>
      <c r="T53" s="288"/>
      <c r="V53" s="327"/>
      <c r="W53" s="327"/>
      <c r="X53" s="327"/>
      <c r="Y53" s="326" t="str">
        <f t="shared" si="12"/>
        <v>68</v>
      </c>
      <c r="Z53" s="326" t="str">
        <f>B53&amp;A53</f>
        <v>Đ444600</v>
      </c>
      <c r="AA53" s="326" t="str">
        <f>A53&amp;B53&amp;C53&amp;L53&amp;Q53</f>
        <v>44600Đ468-75300-S1-B2</v>
      </c>
    </row>
    <row r="54" spans="1:27" s="326" customFormat="1" ht="18" customHeight="1">
      <c r="A54" s="50">
        <v>44601</v>
      </c>
      <c r="B54" s="182" t="s">
        <v>1194</v>
      </c>
      <c r="C54" s="56" t="s">
        <v>3654</v>
      </c>
      <c r="D54" s="56" t="str">
        <f t="shared" si="1"/>
        <v>66-55100-01</v>
      </c>
      <c r="E54" s="322" t="str">
        <f t="shared" si="2"/>
        <v>01</v>
      </c>
      <c r="F54" s="322" t="str">
        <f t="shared" si="3"/>
        <v>B</v>
      </c>
      <c r="G54" s="322" t="str">
        <f t="shared" si="4"/>
        <v>37</v>
      </c>
      <c r="H54" s="322" t="str">
        <f t="shared" si="5"/>
        <v/>
      </c>
      <c r="I54" s="287" t="str">
        <f t="shared" si="6"/>
        <v>ĐHC</v>
      </c>
      <c r="J54" s="44" t="s">
        <v>1191</v>
      </c>
      <c r="K54" s="287" t="str">
        <f t="shared" si="7"/>
        <v>Cái</v>
      </c>
      <c r="L54" s="291">
        <v>5</v>
      </c>
      <c r="M54" s="287">
        <f>VLOOKUP(D54,'GIA CONG DOAN'!$A$3:$D$4246,MATCH(I54,'GIA CONG DOAN'!$A$4:$D$4,0),0)</f>
        <v>15937.332743362835</v>
      </c>
      <c r="N54" s="289">
        <v>0.1</v>
      </c>
      <c r="O54" s="328">
        <f t="shared" si="8"/>
        <v>7968.6663716814182</v>
      </c>
      <c r="P54" s="56" t="s">
        <v>3631</v>
      </c>
      <c r="Q54" s="305"/>
      <c r="R54" s="305"/>
      <c r="S54" s="313">
        <f t="shared" si="9"/>
        <v>5</v>
      </c>
      <c r="T54" s="288"/>
      <c r="V54" s="327"/>
      <c r="W54" s="327"/>
      <c r="X54" s="327"/>
      <c r="Y54" s="326" t="str">
        <f t="shared" si="12"/>
        <v>66</v>
      </c>
      <c r="Z54" s="326" t="str">
        <f t="shared" si="16"/>
        <v>Đ644601</v>
      </c>
      <c r="AA54" s="326" t="str">
        <f t="shared" si="18"/>
        <v>44601Đ666-55137-01-B5</v>
      </c>
    </row>
    <row r="55" spans="1:27" s="326" customFormat="1" ht="18" customHeight="1">
      <c r="A55" s="50">
        <v>44601</v>
      </c>
      <c r="B55" s="182" t="s">
        <v>1194</v>
      </c>
      <c r="C55" s="56" t="s">
        <v>3655</v>
      </c>
      <c r="D55" s="56" t="str">
        <f t="shared" si="1"/>
        <v>66-55100-02</v>
      </c>
      <c r="E55" s="322" t="str">
        <f t="shared" si="2"/>
        <v>02</v>
      </c>
      <c r="F55" s="322" t="str">
        <f t="shared" si="3"/>
        <v>B</v>
      </c>
      <c r="G55" s="322" t="str">
        <f t="shared" si="4"/>
        <v>20</v>
      </c>
      <c r="H55" s="322" t="str">
        <f t="shared" si="5"/>
        <v>DTM</v>
      </c>
      <c r="I55" s="287" t="str">
        <f t="shared" si="6"/>
        <v>ĐHC</v>
      </c>
      <c r="J55" s="44" t="s">
        <v>1191</v>
      </c>
      <c r="K55" s="287" t="str">
        <f t="shared" si="7"/>
        <v>Cái</v>
      </c>
      <c r="L55" s="291">
        <v>2</v>
      </c>
      <c r="M55" s="287">
        <f>VLOOKUP(D55,'GIA CONG DOAN'!$A$3:$D$4246,MATCH(I55,'GIA CONG DOAN'!$A$4:$D$4,0),0)</f>
        <v>8979.8823008849595</v>
      </c>
      <c r="N55" s="289">
        <v>0.1</v>
      </c>
      <c r="O55" s="328">
        <f t="shared" si="8"/>
        <v>1795.9764601769921</v>
      </c>
      <c r="P55" s="56" t="s">
        <v>3662</v>
      </c>
      <c r="Q55" s="305"/>
      <c r="R55" s="305"/>
      <c r="S55" s="313">
        <f t="shared" si="9"/>
        <v>2</v>
      </c>
      <c r="T55" s="288"/>
      <c r="V55" s="327"/>
      <c r="W55" s="327"/>
      <c r="X55" s="327"/>
      <c r="Y55" s="326" t="str">
        <f t="shared" ref="Y55:Y136" si="19">LEFT(C55,2)</f>
        <v>66</v>
      </c>
      <c r="Z55" s="326" t="str">
        <f t="shared" si="16"/>
        <v>Đ644601</v>
      </c>
      <c r="AA55" s="326" t="str">
        <f t="shared" si="18"/>
        <v>44601Đ666-55120-02-B2</v>
      </c>
    </row>
    <row r="56" spans="1:27" s="326" customFormat="1" ht="18" customHeight="1">
      <c r="A56" s="50">
        <v>44601</v>
      </c>
      <c r="B56" s="182" t="s">
        <v>1194</v>
      </c>
      <c r="C56" s="56" t="s">
        <v>3656</v>
      </c>
      <c r="D56" s="56" t="str">
        <f t="shared" si="1"/>
        <v>66-39600-01</v>
      </c>
      <c r="E56" s="322" t="str">
        <f t="shared" si="2"/>
        <v>01</v>
      </c>
      <c r="F56" s="322" t="str">
        <f t="shared" si="3"/>
        <v>B</v>
      </c>
      <c r="G56" s="322" t="str">
        <f t="shared" si="4"/>
        <v>29</v>
      </c>
      <c r="H56" s="322" t="str">
        <f t="shared" si="5"/>
        <v/>
      </c>
      <c r="I56" s="287" t="str">
        <f t="shared" si="6"/>
        <v>ĐHC</v>
      </c>
      <c r="J56" s="44" t="s">
        <v>1191</v>
      </c>
      <c r="K56" s="287" t="str">
        <f t="shared" si="7"/>
        <v>Cái</v>
      </c>
      <c r="L56" s="291">
        <v>7</v>
      </c>
      <c r="M56" s="287">
        <f>VLOOKUP(D56,'GIA CONG DOAN'!$A$3:$D$4246,MATCH(I56,'GIA CONG DOAN'!$A$4:$D$4,0),0)</f>
        <v>11581.644749999999</v>
      </c>
      <c r="N56" s="289">
        <v>0.1</v>
      </c>
      <c r="O56" s="328">
        <f t="shared" si="8"/>
        <v>8107.1513249999989</v>
      </c>
      <c r="P56" s="56" t="s">
        <v>3663</v>
      </c>
      <c r="Q56" s="305"/>
      <c r="R56" s="305"/>
      <c r="S56" s="313">
        <f t="shared" si="9"/>
        <v>7</v>
      </c>
      <c r="T56" s="288"/>
      <c r="V56" s="327"/>
      <c r="W56" s="327"/>
      <c r="X56" s="327"/>
      <c r="Y56" s="326" t="str">
        <f t="shared" si="19"/>
        <v>66</v>
      </c>
      <c r="Z56" s="326" t="str">
        <f t="shared" si="16"/>
        <v>Đ644601</v>
      </c>
      <c r="AA56" s="326" t="str">
        <f t="shared" si="18"/>
        <v>44601Đ666-39629-01-B7</v>
      </c>
    </row>
    <row r="57" spans="1:27" s="326" customFormat="1" ht="18" customHeight="1">
      <c r="A57" s="50">
        <v>44601</v>
      </c>
      <c r="B57" s="182" t="s">
        <v>1194</v>
      </c>
      <c r="C57" s="56" t="s">
        <v>3657</v>
      </c>
      <c r="D57" s="56" t="str">
        <f t="shared" si="1"/>
        <v>66-39600-02</v>
      </c>
      <c r="E57" s="322" t="str">
        <f t="shared" si="2"/>
        <v>02</v>
      </c>
      <c r="F57" s="322" t="str">
        <f t="shared" si="3"/>
        <v>B</v>
      </c>
      <c r="G57" s="322" t="str">
        <f t="shared" si="4"/>
        <v>29</v>
      </c>
      <c r="H57" s="322" t="str">
        <f t="shared" si="5"/>
        <v/>
      </c>
      <c r="I57" s="287" t="str">
        <f t="shared" si="6"/>
        <v>ĐHC</v>
      </c>
      <c r="J57" s="44" t="s">
        <v>1191</v>
      </c>
      <c r="K57" s="287" t="str">
        <f t="shared" si="7"/>
        <v>Cái</v>
      </c>
      <c r="L57" s="291">
        <v>7</v>
      </c>
      <c r="M57" s="287">
        <f>VLOOKUP(D57,'GIA CONG DOAN'!$A$3:$D$4246,MATCH(I57,'GIA CONG DOAN'!$A$4:$D$4,0),0)</f>
        <v>8533.843499999999</v>
      </c>
      <c r="N57" s="289">
        <v>0.1</v>
      </c>
      <c r="O57" s="328">
        <f t="shared" si="8"/>
        <v>5973.6904499999991</v>
      </c>
      <c r="P57" s="56" t="s">
        <v>3663</v>
      </c>
      <c r="Q57" s="305"/>
      <c r="R57" s="305"/>
      <c r="S57" s="313">
        <f t="shared" si="9"/>
        <v>7</v>
      </c>
      <c r="T57" s="288"/>
      <c r="V57" s="327"/>
      <c r="W57" s="327"/>
      <c r="X57" s="327"/>
      <c r="Y57" s="326" t="str">
        <f t="shared" si="19"/>
        <v>66</v>
      </c>
      <c r="Z57" s="326" t="str">
        <f t="shared" si="16"/>
        <v>Đ644601</v>
      </c>
      <c r="AA57" s="326" t="str">
        <f t="shared" si="18"/>
        <v>44601Đ666-39629-02-B7</v>
      </c>
    </row>
    <row r="58" spans="1:27" s="326" customFormat="1" ht="18" customHeight="1">
      <c r="A58" s="50">
        <v>44601</v>
      </c>
      <c r="B58" s="182" t="s">
        <v>1194</v>
      </c>
      <c r="C58" s="56" t="s">
        <v>3658</v>
      </c>
      <c r="D58" s="56" t="str">
        <f t="shared" si="1"/>
        <v>66-01700-04</v>
      </c>
      <c r="E58" s="322" t="str">
        <f t="shared" si="2"/>
        <v>04</v>
      </c>
      <c r="F58" s="322" t="str">
        <f t="shared" si="3"/>
        <v>B</v>
      </c>
      <c r="G58" s="322" t="str">
        <f t="shared" si="4"/>
        <v>00</v>
      </c>
      <c r="H58" s="322" t="str">
        <f t="shared" si="5"/>
        <v/>
      </c>
      <c r="I58" s="287" t="str">
        <f t="shared" si="6"/>
        <v>ĐHC</v>
      </c>
      <c r="J58" s="44" t="s">
        <v>1191</v>
      </c>
      <c r="K58" s="287" t="str">
        <f t="shared" si="7"/>
        <v>Cái</v>
      </c>
      <c r="L58" s="291">
        <v>1</v>
      </c>
      <c r="M58" s="287">
        <f>VLOOKUP(D58,'GIA CONG DOAN'!$A$3:$D$4246,MATCH(I58,'GIA CONG DOAN'!$A$4:$D$4,0),0)</f>
        <v>6235.7088000000003</v>
      </c>
      <c r="N58" s="289">
        <v>0.1</v>
      </c>
      <c r="O58" s="328">
        <f t="shared" si="8"/>
        <v>623.5708800000001</v>
      </c>
      <c r="P58" s="56" t="s">
        <v>3619</v>
      </c>
      <c r="Q58" s="305"/>
      <c r="R58" s="305"/>
      <c r="S58" s="313">
        <f t="shared" si="9"/>
        <v>1</v>
      </c>
      <c r="T58" s="288"/>
      <c r="V58" s="327"/>
      <c r="W58" s="327"/>
      <c r="X58" s="327"/>
      <c r="Y58" s="326" t="str">
        <f t="shared" si="19"/>
        <v>66</v>
      </c>
      <c r="Z58" s="326" t="str">
        <f t="shared" si="16"/>
        <v>Đ644601</v>
      </c>
      <c r="AA58" s="326" t="str">
        <f t="shared" si="18"/>
        <v>44601Đ666-01700-04-B1</v>
      </c>
    </row>
    <row r="59" spans="1:27" s="326" customFormat="1" ht="18" customHeight="1">
      <c r="A59" s="50">
        <v>44601</v>
      </c>
      <c r="B59" s="182" t="s">
        <v>1194</v>
      </c>
      <c r="C59" s="56" t="s">
        <v>3646</v>
      </c>
      <c r="D59" s="56" t="str">
        <f t="shared" si="1"/>
        <v>66-70300-03</v>
      </c>
      <c r="E59" s="322" t="str">
        <f t="shared" si="2"/>
        <v>03</v>
      </c>
      <c r="F59" s="322" t="str">
        <f t="shared" si="3"/>
        <v>B</v>
      </c>
      <c r="G59" s="322" t="str">
        <f t="shared" si="4"/>
        <v>00</v>
      </c>
      <c r="H59" s="322" t="str">
        <f t="shared" si="5"/>
        <v/>
      </c>
      <c r="I59" s="287" t="str">
        <f t="shared" si="6"/>
        <v>ĐHC</v>
      </c>
      <c r="J59" s="44" t="s">
        <v>1191</v>
      </c>
      <c r="K59" s="287" t="str">
        <f t="shared" si="7"/>
        <v>Cái</v>
      </c>
      <c r="L59" s="291">
        <v>1</v>
      </c>
      <c r="M59" s="287">
        <f>VLOOKUP(D59,'GIA CONG DOAN'!$A$3:$D$4246,MATCH(I59,'GIA CONG DOAN'!$A$4:$D$4,0),0)</f>
        <v>11198.250937500001</v>
      </c>
      <c r="N59" s="289">
        <v>0.1</v>
      </c>
      <c r="O59" s="328">
        <f t="shared" si="8"/>
        <v>1119.8250937500002</v>
      </c>
      <c r="P59" s="56" t="s">
        <v>3642</v>
      </c>
      <c r="Q59" s="305"/>
      <c r="R59" s="305"/>
      <c r="S59" s="313">
        <f t="shared" si="9"/>
        <v>1</v>
      </c>
      <c r="T59" s="288"/>
      <c r="V59" s="327"/>
      <c r="W59" s="327"/>
      <c r="X59" s="327"/>
      <c r="Y59" s="326" t="str">
        <f t="shared" si="19"/>
        <v>66</v>
      </c>
      <c r="Z59" s="326" t="str">
        <f t="shared" si="16"/>
        <v>Đ644601</v>
      </c>
      <c r="AA59" s="326" t="str">
        <f t="shared" si="18"/>
        <v>44601Đ666-70300-03-B1</v>
      </c>
    </row>
    <row r="60" spans="1:27" s="326" customFormat="1" ht="18" customHeight="1">
      <c r="A60" s="50">
        <v>44601</v>
      </c>
      <c r="B60" s="182" t="s">
        <v>1194</v>
      </c>
      <c r="C60" s="56" t="s">
        <v>3646</v>
      </c>
      <c r="D60" s="56" t="str">
        <f t="shared" si="1"/>
        <v>66-70300-03</v>
      </c>
      <c r="E60" s="322" t="str">
        <f t="shared" si="2"/>
        <v>03</v>
      </c>
      <c r="F60" s="322" t="str">
        <f t="shared" si="3"/>
        <v>B</v>
      </c>
      <c r="G60" s="322" t="str">
        <f t="shared" si="4"/>
        <v>00</v>
      </c>
      <c r="H60" s="322" t="str">
        <f t="shared" si="5"/>
        <v/>
      </c>
      <c r="I60" s="287" t="str">
        <f t="shared" si="6"/>
        <v>ĐHC</v>
      </c>
      <c r="J60" s="44" t="s">
        <v>1191</v>
      </c>
      <c r="K60" s="287" t="str">
        <f t="shared" si="7"/>
        <v>Cái</v>
      </c>
      <c r="L60" s="291">
        <v>1</v>
      </c>
      <c r="M60" s="287">
        <f>VLOOKUP(D60,'GIA CONG DOAN'!$A$3:$D$4246,MATCH(I60,'GIA CONG DOAN'!$A$4:$D$4,0),0)</f>
        <v>11198.250937500001</v>
      </c>
      <c r="N60" s="289">
        <v>0.1</v>
      </c>
      <c r="O60" s="328">
        <f t="shared" si="8"/>
        <v>1119.8250937500002</v>
      </c>
      <c r="P60" s="56" t="s">
        <v>3618</v>
      </c>
      <c r="Q60" s="305"/>
      <c r="R60" s="305"/>
      <c r="S60" s="313">
        <f t="shared" si="9"/>
        <v>1</v>
      </c>
      <c r="T60" s="288"/>
      <c r="V60" s="327"/>
      <c r="W60" s="327"/>
      <c r="X60" s="327"/>
      <c r="Y60" s="326" t="str">
        <f t="shared" si="19"/>
        <v>66</v>
      </c>
      <c r="Z60" s="326" t="str">
        <f t="shared" si="16"/>
        <v>Đ644601</v>
      </c>
      <c r="AA60" s="326" t="str">
        <f t="shared" si="18"/>
        <v>44601Đ666-70300-03-B1</v>
      </c>
    </row>
    <row r="61" spans="1:27" s="326" customFormat="1" ht="18" hidden="1" customHeight="1">
      <c r="A61" s="50">
        <v>44601</v>
      </c>
      <c r="B61" s="182" t="s">
        <v>1194</v>
      </c>
      <c r="C61" s="56" t="s">
        <v>3659</v>
      </c>
      <c r="D61" s="56" t="str">
        <f t="shared" si="1"/>
        <v>66-07400-S1</v>
      </c>
      <c r="E61" s="322" t="str">
        <f t="shared" si="2"/>
        <v>S1</v>
      </c>
      <c r="F61" s="322" t="str">
        <f t="shared" si="3"/>
        <v>B</v>
      </c>
      <c r="G61" s="322" t="str">
        <f t="shared" si="4"/>
        <v>00</v>
      </c>
      <c r="H61" s="322" t="str">
        <f t="shared" si="5"/>
        <v/>
      </c>
      <c r="I61" s="287" t="str">
        <f t="shared" si="6"/>
        <v>ĐHC</v>
      </c>
      <c r="J61" s="44" t="s">
        <v>1191</v>
      </c>
      <c r="K61" s="287" t="str">
        <f t="shared" si="7"/>
        <v>Cái</v>
      </c>
      <c r="L61" s="291">
        <v>2</v>
      </c>
      <c r="M61" s="287">
        <f>VLOOKUP(D61,'GIA CONG DOAN'!$A$3:$D$4246,MATCH(I61,'GIA CONG DOAN'!$A$4:$D$4,0),0)</f>
        <v>3473.579999999999</v>
      </c>
      <c r="N61" s="289"/>
      <c r="O61" s="328">
        <f t="shared" si="8"/>
        <v>0</v>
      </c>
      <c r="P61" s="56" t="s">
        <v>3662</v>
      </c>
      <c r="Q61" s="305"/>
      <c r="R61" s="305"/>
      <c r="S61" s="313">
        <f t="shared" si="9"/>
        <v>2</v>
      </c>
      <c r="T61" s="288"/>
      <c r="V61" s="327"/>
      <c r="W61" s="327"/>
      <c r="X61" s="327"/>
      <c r="Y61" s="326" t="str">
        <f t="shared" si="19"/>
        <v>66</v>
      </c>
      <c r="Z61" s="326" t="str">
        <f t="shared" si="16"/>
        <v>Đ644601</v>
      </c>
      <c r="AA61" s="326" t="str">
        <f t="shared" si="18"/>
        <v>44601Đ666-07400-S1-B2</v>
      </c>
    </row>
    <row r="62" spans="1:27" s="326" customFormat="1" ht="18" customHeight="1">
      <c r="A62" s="50">
        <v>44601</v>
      </c>
      <c r="B62" s="182" t="s">
        <v>1194</v>
      </c>
      <c r="C62" s="56" t="s">
        <v>3659</v>
      </c>
      <c r="D62" s="56" t="str">
        <f t="shared" si="1"/>
        <v>66-07400-S1</v>
      </c>
      <c r="E62" s="322" t="str">
        <f t="shared" si="2"/>
        <v>S1</v>
      </c>
      <c r="F62" s="322" t="str">
        <f t="shared" si="3"/>
        <v>B</v>
      </c>
      <c r="G62" s="322" t="str">
        <f t="shared" si="4"/>
        <v>00</v>
      </c>
      <c r="H62" s="322" t="str">
        <f t="shared" si="5"/>
        <v/>
      </c>
      <c r="I62" s="287" t="str">
        <f t="shared" si="6"/>
        <v>ĐHC</v>
      </c>
      <c r="J62" s="44" t="s">
        <v>1191</v>
      </c>
      <c r="K62" s="287" t="str">
        <f t="shared" si="7"/>
        <v>Cái</v>
      </c>
      <c r="L62" s="291">
        <v>6</v>
      </c>
      <c r="M62" s="287">
        <f>VLOOKUP(D62,'GIA CONG DOAN'!$A$3:$D$4246,MATCH(I62,'GIA CONG DOAN'!$A$4:$D$4,0),0)</f>
        <v>3473.579999999999</v>
      </c>
      <c r="N62" s="289">
        <v>0.1</v>
      </c>
      <c r="O62" s="328">
        <f t="shared" si="8"/>
        <v>2084.1479999999997</v>
      </c>
      <c r="P62" s="56" t="s">
        <v>3642</v>
      </c>
      <c r="Q62" s="305"/>
      <c r="R62" s="305"/>
      <c r="S62" s="313">
        <f t="shared" si="9"/>
        <v>6</v>
      </c>
      <c r="T62" s="288"/>
      <c r="V62" s="327"/>
      <c r="W62" s="327"/>
      <c r="X62" s="327"/>
      <c r="Y62" s="326" t="str">
        <f t="shared" si="19"/>
        <v>66</v>
      </c>
      <c r="Z62" s="326" t="str">
        <f t="shared" si="16"/>
        <v>Đ644601</v>
      </c>
      <c r="AA62" s="326" t="str">
        <f t="shared" si="18"/>
        <v>44601Đ666-07400-S1-B6</v>
      </c>
    </row>
    <row r="63" spans="1:27" s="326" customFormat="1" ht="18" hidden="1" customHeight="1">
      <c r="A63" s="50">
        <v>44601</v>
      </c>
      <c r="B63" s="182" t="s">
        <v>1194</v>
      </c>
      <c r="C63" s="56" t="s">
        <v>3660</v>
      </c>
      <c r="D63" s="56" t="str">
        <f t="shared" si="1"/>
        <v>66-77100-02</v>
      </c>
      <c r="E63" s="322" t="str">
        <f t="shared" si="2"/>
        <v>02</v>
      </c>
      <c r="F63" s="322" t="str">
        <f t="shared" si="3"/>
        <v>B</v>
      </c>
      <c r="G63" s="322" t="str">
        <f t="shared" si="4"/>
        <v>00</v>
      </c>
      <c r="H63" s="322" t="str">
        <f t="shared" si="5"/>
        <v/>
      </c>
      <c r="I63" s="287" t="str">
        <f t="shared" si="6"/>
        <v>ĐHC</v>
      </c>
      <c r="J63" s="44" t="s">
        <v>1191</v>
      </c>
      <c r="K63" s="287" t="str">
        <f t="shared" si="7"/>
        <v>Cái</v>
      </c>
      <c r="L63" s="291">
        <v>1</v>
      </c>
      <c r="M63" s="287">
        <f>VLOOKUP(D63,'GIA CONG DOAN'!$A$3:$D$4246,MATCH(I63,'GIA CONG DOAN'!$A$4:$D$4,0),0)</f>
        <v>3667.2414482758613</v>
      </c>
      <c r="N63" s="289"/>
      <c r="O63" s="328">
        <f t="shared" si="8"/>
        <v>0</v>
      </c>
      <c r="P63" s="56" t="s">
        <v>3663</v>
      </c>
      <c r="Q63" s="305"/>
      <c r="R63" s="305"/>
      <c r="S63" s="313">
        <f t="shared" si="9"/>
        <v>1</v>
      </c>
      <c r="T63" s="288"/>
      <c r="V63" s="327"/>
      <c r="W63" s="327"/>
      <c r="X63" s="327"/>
      <c r="Y63" s="326" t="str">
        <f>LEFT(C63,2)</f>
        <v>66</v>
      </c>
      <c r="Z63" s="326" t="str">
        <f>B63&amp;A63</f>
        <v>Đ644601</v>
      </c>
      <c r="AA63" s="326" t="str">
        <f t="shared" si="18"/>
        <v>44601Đ666-77100-02-B1</v>
      </c>
    </row>
    <row r="64" spans="1:27" s="326" customFormat="1" ht="18" hidden="1" customHeight="1">
      <c r="A64" s="50">
        <v>44601</v>
      </c>
      <c r="B64" s="182" t="s">
        <v>1194</v>
      </c>
      <c r="C64" s="56" t="s">
        <v>3661</v>
      </c>
      <c r="D64" s="56" t="str">
        <f t="shared" si="1"/>
        <v>66-77100-03</v>
      </c>
      <c r="E64" s="322" t="str">
        <f t="shared" si="2"/>
        <v>03</v>
      </c>
      <c r="F64" s="322" t="str">
        <f t="shared" si="3"/>
        <v>B</v>
      </c>
      <c r="G64" s="322" t="str">
        <f t="shared" si="4"/>
        <v>00</v>
      </c>
      <c r="H64" s="322" t="str">
        <f t="shared" si="5"/>
        <v/>
      </c>
      <c r="I64" s="287" t="str">
        <f t="shared" si="6"/>
        <v>ĐHC</v>
      </c>
      <c r="J64" s="44" t="s">
        <v>1191</v>
      </c>
      <c r="K64" s="287" t="str">
        <f t="shared" si="7"/>
        <v>Cái</v>
      </c>
      <c r="L64" s="291">
        <v>1</v>
      </c>
      <c r="M64" s="287">
        <f>VLOOKUP(D64,'GIA CONG DOAN'!$A$3:$D$4246,MATCH(I64,'GIA CONG DOAN'!$A$4:$D$4,0),0)</f>
        <v>1691.2317931034484</v>
      </c>
      <c r="N64" s="289"/>
      <c r="O64" s="328">
        <f t="shared" si="8"/>
        <v>0</v>
      </c>
      <c r="P64" s="56" t="s">
        <v>3663</v>
      </c>
      <c r="Q64" s="305"/>
      <c r="R64" s="305"/>
      <c r="S64" s="313">
        <f t="shared" si="9"/>
        <v>1</v>
      </c>
      <c r="T64" s="288"/>
      <c r="V64" s="327"/>
      <c r="W64" s="327"/>
      <c r="X64" s="327"/>
      <c r="Y64" s="326" t="str">
        <f>LEFT(C64,2)</f>
        <v>66</v>
      </c>
      <c r="Z64" s="326" t="str">
        <f>B64&amp;A64</f>
        <v>Đ644601</v>
      </c>
      <c r="AA64" s="326" t="str">
        <f t="shared" si="18"/>
        <v>44601Đ666-77100-03-B1</v>
      </c>
    </row>
    <row r="65" spans="1:27" s="326" customFormat="1" ht="18" hidden="1" customHeight="1">
      <c r="A65" s="50">
        <v>44601</v>
      </c>
      <c r="B65" s="182" t="s">
        <v>1204</v>
      </c>
      <c r="C65" s="56" t="s">
        <v>3664</v>
      </c>
      <c r="D65" s="56" t="str">
        <f>LEFT(C65,6)&amp;"24"&amp;MID(C65,9,3)</f>
        <v>66-59124-02</v>
      </c>
      <c r="E65" s="322" t="str">
        <f t="shared" si="2"/>
        <v>02</v>
      </c>
      <c r="F65" s="322" t="str">
        <f t="shared" si="3"/>
        <v>b</v>
      </c>
      <c r="G65" s="322" t="str">
        <f t="shared" si="4"/>
        <v>24</v>
      </c>
      <c r="H65" s="322" t="str">
        <f t="shared" si="5"/>
        <v/>
      </c>
      <c r="I65" s="287" t="str">
        <f t="shared" si="6"/>
        <v>ĐHC</v>
      </c>
      <c r="J65" s="44" t="s">
        <v>1191</v>
      </c>
      <c r="K65" s="287" t="str">
        <f t="shared" si="7"/>
        <v>Cái</v>
      </c>
      <c r="L65" s="291">
        <v>2</v>
      </c>
      <c r="M65" s="287">
        <f>VLOOKUP(D65,'GIA CONG DOAN'!$A$3:$D$4246,MATCH(I65,'GIA CONG DOAN'!$A$4:$D$4,0),0)</f>
        <v>12539.584603448273</v>
      </c>
      <c r="N65" s="289">
        <v>0.1</v>
      </c>
      <c r="O65" s="328">
        <f t="shared" si="8"/>
        <v>2507.9169206896549</v>
      </c>
      <c r="P65" s="56" t="s">
        <v>3619</v>
      </c>
      <c r="Q65" s="305"/>
      <c r="R65" s="305"/>
      <c r="S65" s="313">
        <f t="shared" si="9"/>
        <v>2</v>
      </c>
      <c r="T65" s="288"/>
      <c r="V65" s="327"/>
      <c r="W65" s="327"/>
      <c r="X65" s="327"/>
      <c r="Y65" s="326" t="str">
        <f t="shared" si="19"/>
        <v>66</v>
      </c>
      <c r="Z65" s="326" t="str">
        <f t="shared" si="16"/>
        <v>Đ344601</v>
      </c>
      <c r="AA65" s="326" t="str">
        <f t="shared" si="18"/>
        <v>44601Đ366-59124-02-b2</v>
      </c>
    </row>
    <row r="66" spans="1:27" s="326" customFormat="1" ht="18" hidden="1" customHeight="1">
      <c r="A66" s="50">
        <v>44601</v>
      </c>
      <c r="B66" s="182" t="s">
        <v>1204</v>
      </c>
      <c r="C66" s="56" t="s">
        <v>3665</v>
      </c>
      <c r="D66" s="56" t="str">
        <f>LEFT(C66,6)&amp;"36"&amp;MID(C66,9,3)</f>
        <v>66-80036-03</v>
      </c>
      <c r="E66" s="322" t="str">
        <f t="shared" si="2"/>
        <v>03</v>
      </c>
      <c r="F66" s="322" t="str">
        <f t="shared" si="3"/>
        <v>b</v>
      </c>
      <c r="G66" s="322" t="str">
        <f t="shared" si="4"/>
        <v>36</v>
      </c>
      <c r="H66" s="322" t="str">
        <f t="shared" si="5"/>
        <v/>
      </c>
      <c r="I66" s="287" t="str">
        <f t="shared" si="6"/>
        <v>ĐHC</v>
      </c>
      <c r="J66" s="44" t="s">
        <v>1191</v>
      </c>
      <c r="K66" s="287" t="str">
        <f t="shared" si="7"/>
        <v>Cái</v>
      </c>
      <c r="L66" s="291">
        <v>1</v>
      </c>
      <c r="M66" s="287">
        <f>VLOOKUP(D66,'GIA CONG DOAN'!$A$3:$D$4246,MATCH(I66,'GIA CONG DOAN'!$A$4:$D$4,0),0)</f>
        <v>16582.508396551722</v>
      </c>
      <c r="N66" s="289"/>
      <c r="O66" s="328">
        <f t="shared" si="8"/>
        <v>0</v>
      </c>
      <c r="P66" s="56" t="s">
        <v>3623</v>
      </c>
      <c r="Q66" s="305"/>
      <c r="R66" s="305"/>
      <c r="S66" s="313">
        <f t="shared" si="9"/>
        <v>1</v>
      </c>
      <c r="T66" s="288"/>
      <c r="V66" s="327"/>
      <c r="W66" s="327"/>
      <c r="X66" s="327"/>
      <c r="Y66" s="326" t="str">
        <f t="shared" si="19"/>
        <v>66</v>
      </c>
      <c r="Z66" s="326" t="str">
        <f t="shared" si="16"/>
        <v>Đ344601</v>
      </c>
      <c r="AA66" s="326" t="str">
        <f t="shared" si="18"/>
        <v>44601Đ366-80036-03-b1</v>
      </c>
    </row>
    <row r="67" spans="1:27" s="326" customFormat="1" ht="18" hidden="1" customHeight="1">
      <c r="A67" s="50">
        <v>44601</v>
      </c>
      <c r="B67" s="182" t="s">
        <v>1204</v>
      </c>
      <c r="C67" s="56" t="s">
        <v>3637</v>
      </c>
      <c r="D67" s="56" t="str">
        <f>LEFT(C67,6)&amp;"06"&amp;MID(C67,9,3)</f>
        <v>66-90006-S1</v>
      </c>
      <c r="E67" s="322" t="str">
        <f t="shared" si="2"/>
        <v>S1</v>
      </c>
      <c r="F67" s="322" t="str">
        <f t="shared" si="3"/>
        <v>B</v>
      </c>
      <c r="G67" s="322" t="str">
        <f t="shared" si="4"/>
        <v>06</v>
      </c>
      <c r="H67" s="322" t="str">
        <f t="shared" si="5"/>
        <v/>
      </c>
      <c r="I67" s="287" t="str">
        <f t="shared" si="6"/>
        <v>ĐHC</v>
      </c>
      <c r="J67" s="44" t="s">
        <v>1191</v>
      </c>
      <c r="K67" s="287" t="str">
        <f t="shared" si="7"/>
        <v>Cái</v>
      </c>
      <c r="L67" s="291">
        <v>4</v>
      </c>
      <c r="M67" s="287">
        <f>VLOOKUP(D67,'GIA CONG DOAN'!$A$3:$D$4246,MATCH(I67,'GIA CONG DOAN'!$A$4:$D$4,0),0)</f>
        <v>16940</v>
      </c>
      <c r="N67" s="289"/>
      <c r="O67" s="328">
        <f t="shared" si="8"/>
        <v>0</v>
      </c>
      <c r="P67" s="56" t="s">
        <v>3642</v>
      </c>
      <c r="Q67" s="305"/>
      <c r="R67" s="305"/>
      <c r="S67" s="313">
        <f t="shared" si="9"/>
        <v>4</v>
      </c>
      <c r="T67" s="288"/>
      <c r="V67" s="327"/>
      <c r="W67" s="327"/>
      <c r="X67" s="327"/>
      <c r="Y67" s="326" t="str">
        <f t="shared" si="19"/>
        <v>66</v>
      </c>
      <c r="Z67" s="326" t="str">
        <f t="shared" si="16"/>
        <v>Đ344601</v>
      </c>
      <c r="AA67" s="326" t="str">
        <f t="shared" si="18"/>
        <v>44601Đ366-90006-S1-B4</v>
      </c>
    </row>
    <row r="68" spans="1:27" s="326" customFormat="1" ht="18" hidden="1" customHeight="1">
      <c r="A68" s="50">
        <v>44601</v>
      </c>
      <c r="B68" s="182" t="s">
        <v>1202</v>
      </c>
      <c r="C68" s="56" t="s">
        <v>2478</v>
      </c>
      <c r="D68" s="56" t="str">
        <f t="shared" si="1"/>
        <v>68-75100-S1</v>
      </c>
      <c r="E68" s="322" t="str">
        <f t="shared" si="2"/>
        <v>S1</v>
      </c>
      <c r="F68" s="322" t="str">
        <f t="shared" si="3"/>
        <v>B</v>
      </c>
      <c r="G68" s="322" t="str">
        <f t="shared" si="4"/>
        <v>00</v>
      </c>
      <c r="H68" s="322" t="str">
        <f t="shared" si="5"/>
        <v/>
      </c>
      <c r="I68" s="287" t="str">
        <f t="shared" si="6"/>
        <v>ĐHC</v>
      </c>
      <c r="J68" s="44" t="s">
        <v>1191</v>
      </c>
      <c r="K68" s="287" t="str">
        <f t="shared" si="7"/>
        <v>Cái</v>
      </c>
      <c r="L68" s="291">
        <v>4</v>
      </c>
      <c r="M68" s="287">
        <f>VLOOKUP(D68,'GIA CONG DOAN'!$A$3:$D$4246,MATCH(I68,'GIA CONG DOAN'!$A$4:$D$4,0),0)</f>
        <v>16558.365600000001</v>
      </c>
      <c r="N68" s="289">
        <v>0.1</v>
      </c>
      <c r="O68" s="328">
        <f t="shared" si="8"/>
        <v>6623.3462400000008</v>
      </c>
      <c r="P68" s="56" t="s">
        <v>3667</v>
      </c>
      <c r="Q68" s="305"/>
      <c r="R68" s="305"/>
      <c r="S68" s="313">
        <f t="shared" si="9"/>
        <v>4</v>
      </c>
      <c r="T68" s="288"/>
      <c r="V68" s="327"/>
      <c r="W68" s="327"/>
      <c r="X68" s="327"/>
      <c r="Y68" s="326" t="str">
        <f t="shared" si="19"/>
        <v>68</v>
      </c>
      <c r="Z68" s="326" t="str">
        <f t="shared" si="16"/>
        <v>Đ144601</v>
      </c>
      <c r="AA68" s="326" t="str">
        <f t="shared" si="18"/>
        <v>44601Đ168-75100-S1-B4</v>
      </c>
    </row>
    <row r="69" spans="1:27" s="326" customFormat="1" ht="18" hidden="1" customHeight="1">
      <c r="A69" s="50">
        <v>44601</v>
      </c>
      <c r="B69" s="182" t="s">
        <v>1202</v>
      </c>
      <c r="C69" s="56" t="s">
        <v>2478</v>
      </c>
      <c r="D69" s="56" t="str">
        <f t="shared" si="1"/>
        <v>68-75100-S1</v>
      </c>
      <c r="E69" s="322" t="str">
        <f t="shared" si="2"/>
        <v>S1</v>
      </c>
      <c r="F69" s="322" t="str">
        <f t="shared" si="3"/>
        <v>B</v>
      </c>
      <c r="G69" s="322" t="str">
        <f t="shared" si="4"/>
        <v>00</v>
      </c>
      <c r="H69" s="322" t="str">
        <f t="shared" si="5"/>
        <v/>
      </c>
      <c r="I69" s="287" t="str">
        <f t="shared" si="6"/>
        <v>ĐHC</v>
      </c>
      <c r="J69" s="44" t="s">
        <v>1191</v>
      </c>
      <c r="K69" s="287" t="str">
        <f t="shared" si="7"/>
        <v>Cái</v>
      </c>
      <c r="L69" s="291">
        <v>3</v>
      </c>
      <c r="M69" s="287">
        <f>VLOOKUP(D69,'GIA CONG DOAN'!$A$3:$D$4246,MATCH(I69,'GIA CONG DOAN'!$A$4:$D$4,0),0)</f>
        <v>16558.365600000001</v>
      </c>
      <c r="N69" s="289">
        <v>0.1</v>
      </c>
      <c r="O69" s="328">
        <f t="shared" si="8"/>
        <v>4967.5096800000001</v>
      </c>
      <c r="P69" s="56" t="s">
        <v>3642</v>
      </c>
      <c r="Q69" s="305"/>
      <c r="R69" s="305"/>
      <c r="S69" s="313">
        <f t="shared" si="9"/>
        <v>3</v>
      </c>
      <c r="T69" s="288"/>
      <c r="V69" s="327"/>
      <c r="W69" s="327"/>
      <c r="X69" s="327"/>
      <c r="Y69" s="326" t="str">
        <f t="shared" si="19"/>
        <v>68</v>
      </c>
      <c r="Z69" s="326" t="str">
        <f t="shared" si="16"/>
        <v>Đ144601</v>
      </c>
      <c r="AA69" s="326" t="str">
        <f t="shared" si="18"/>
        <v>44601Đ168-75100-S1-B3</v>
      </c>
    </row>
    <row r="70" spans="1:27" s="326" customFormat="1" ht="18" hidden="1" customHeight="1">
      <c r="A70" s="50">
        <v>44601</v>
      </c>
      <c r="B70" s="182" t="s">
        <v>1202</v>
      </c>
      <c r="C70" s="56" t="s">
        <v>2478</v>
      </c>
      <c r="D70" s="56" t="str">
        <f t="shared" si="1"/>
        <v>68-75100-S1</v>
      </c>
      <c r="E70" s="322" t="str">
        <f t="shared" si="2"/>
        <v>S1</v>
      </c>
      <c r="F70" s="322" t="str">
        <f t="shared" si="3"/>
        <v>B</v>
      </c>
      <c r="G70" s="322" t="str">
        <f t="shared" si="4"/>
        <v>00</v>
      </c>
      <c r="H70" s="322" t="str">
        <f t="shared" si="5"/>
        <v/>
      </c>
      <c r="I70" s="287" t="str">
        <f t="shared" si="6"/>
        <v>ĐHC</v>
      </c>
      <c r="J70" s="44" t="s">
        <v>1191</v>
      </c>
      <c r="K70" s="287" t="str">
        <f t="shared" si="7"/>
        <v>Cái</v>
      </c>
      <c r="L70" s="291">
        <v>1</v>
      </c>
      <c r="M70" s="287">
        <f>VLOOKUP(D70,'GIA CONG DOAN'!$A$3:$D$4246,MATCH(I70,'GIA CONG DOAN'!$A$4:$D$4,0),0)</f>
        <v>16558.365600000001</v>
      </c>
      <c r="N70" s="289">
        <v>0.1</v>
      </c>
      <c r="O70" s="328">
        <f t="shared" si="8"/>
        <v>1655.8365600000002</v>
      </c>
      <c r="P70" s="56" t="s">
        <v>3640</v>
      </c>
      <c r="Q70" s="305"/>
      <c r="R70" s="305"/>
      <c r="S70" s="313">
        <f t="shared" si="9"/>
        <v>1</v>
      </c>
      <c r="T70" s="288"/>
      <c r="V70" s="327"/>
      <c r="W70" s="327"/>
      <c r="X70" s="327"/>
      <c r="Y70" s="326" t="str">
        <f t="shared" si="19"/>
        <v>68</v>
      </c>
      <c r="Z70" s="326" t="str">
        <f t="shared" si="16"/>
        <v>Đ144601</v>
      </c>
      <c r="AA70" s="326" t="str">
        <f t="shared" si="18"/>
        <v>44601Đ168-75100-S1-B1</v>
      </c>
    </row>
    <row r="71" spans="1:27" s="326" customFormat="1" ht="18" hidden="1" customHeight="1">
      <c r="A71" s="50">
        <v>44601</v>
      </c>
      <c r="B71" s="182" t="s">
        <v>1202</v>
      </c>
      <c r="C71" s="56" t="s">
        <v>3646</v>
      </c>
      <c r="D71" s="56" t="str">
        <f t="shared" si="1"/>
        <v>66-70300-03</v>
      </c>
      <c r="E71" s="322" t="str">
        <f t="shared" si="2"/>
        <v>03</v>
      </c>
      <c r="F71" s="322" t="str">
        <f t="shared" si="3"/>
        <v>B</v>
      </c>
      <c r="G71" s="322" t="str">
        <f t="shared" si="4"/>
        <v>00</v>
      </c>
      <c r="H71" s="322" t="str">
        <f t="shared" si="5"/>
        <v/>
      </c>
      <c r="I71" s="287" t="str">
        <f t="shared" si="6"/>
        <v>ĐHC</v>
      </c>
      <c r="J71" s="44" t="s">
        <v>1191</v>
      </c>
      <c r="K71" s="287" t="str">
        <f t="shared" si="7"/>
        <v>Cái</v>
      </c>
      <c r="L71" s="291">
        <v>1</v>
      </c>
      <c r="M71" s="287">
        <f>VLOOKUP(D71,'GIA CONG DOAN'!$A$3:$D$4246,MATCH(I71,'GIA CONG DOAN'!$A$4:$D$4,0),0)</f>
        <v>11198.250937500001</v>
      </c>
      <c r="N71" s="289">
        <v>0.1</v>
      </c>
      <c r="O71" s="328">
        <f t="shared" si="8"/>
        <v>1119.8250937500002</v>
      </c>
      <c r="P71" s="56" t="s">
        <v>3641</v>
      </c>
      <c r="Q71" s="305"/>
      <c r="R71" s="305"/>
      <c r="S71" s="313">
        <f t="shared" si="9"/>
        <v>1</v>
      </c>
      <c r="T71" s="288"/>
      <c r="V71" s="327"/>
      <c r="W71" s="327"/>
      <c r="X71" s="327"/>
      <c r="Y71" s="326" t="str">
        <f t="shared" si="19"/>
        <v>66</v>
      </c>
      <c r="Z71" s="326" t="str">
        <f t="shared" si="16"/>
        <v>Đ144601</v>
      </c>
      <c r="AA71" s="326" t="str">
        <f t="shared" si="18"/>
        <v>44601Đ166-70300-03-B1</v>
      </c>
    </row>
    <row r="72" spans="1:27" s="326" customFormat="1" ht="18" hidden="1" customHeight="1">
      <c r="A72" s="50">
        <v>44601</v>
      </c>
      <c r="B72" s="182" t="s">
        <v>1202</v>
      </c>
      <c r="C72" s="56" t="s">
        <v>3299</v>
      </c>
      <c r="D72" s="56" t="str">
        <f t="shared" ref="D72:D135" si="20">LEFT(C72,6)&amp;"00"&amp;MID(C72,9,3)</f>
        <v>66-70300-01</v>
      </c>
      <c r="E72" s="322" t="str">
        <f t="shared" ref="E72:E135" si="21">RIGHT(D72,2)</f>
        <v>01</v>
      </c>
      <c r="F72" s="322" t="str">
        <f t="shared" ref="F72:F135" si="22">MID(C72,13,2)</f>
        <v>B</v>
      </c>
      <c r="G72" s="322" t="str">
        <f t="shared" ref="G72:G135" si="23">MID(C72,7,2)</f>
        <v>00</v>
      </c>
      <c r="H72" s="322" t="str">
        <f t="shared" ref="H72:H135" si="24">IF(OR(G72="18",G72="20",G72="21"),"DTM","")</f>
        <v/>
      </c>
      <c r="I72" s="287" t="str">
        <f t="shared" ref="I72:I135" si="25">(LEFT(J72,1))&amp;IF(OR(F72="A",F72="A",F72="43",F72="44",F72="77"),"HC",IF(OR(F72="B",F72="B1",F72="B2",F72="B4",F72="30",F72="39",F72="17",F72="C"),"HC",IF(OR(F72="01",F72="04",F72="54",F72="11",F72="05",F72="06"),"HC",IF(OR(F72="A1"),"HT",IF(OR(F72="32",F72="14",F72="15",F72="78",F72="49"),"HS",0)))))</f>
        <v>ĐHC</v>
      </c>
      <c r="J72" s="44" t="s">
        <v>1191</v>
      </c>
      <c r="K72" s="287" t="str">
        <f t="shared" ref="K72:K135" si="26">IF(AND(MID(C72,10,1)="s",MID(C72,11,1)="1"),"Cái",IF(OR(MID(C72,10,1)="s",MID(C72,10,1)="l",MID(C72,10,1)="b",MID(C72,10,1)="x"),"Bộ","Cái"))</f>
        <v>Cái</v>
      </c>
      <c r="L72" s="291">
        <v>1</v>
      </c>
      <c r="M72" s="287">
        <f>VLOOKUP(D72,'GIA CONG DOAN'!$A$3:$D$4246,MATCH(I72,'GIA CONG DOAN'!$A$4:$D$4,0),0)</f>
        <v>32638.180726895993</v>
      </c>
      <c r="N72" s="289">
        <v>0.1</v>
      </c>
      <c r="O72" s="328">
        <f t="shared" ref="O72:O135" si="27">IFERROR(L72*M72*N72,"")</f>
        <v>3263.8180726895994</v>
      </c>
      <c r="P72" s="56" t="s">
        <v>3667</v>
      </c>
      <c r="Q72" s="305"/>
      <c r="R72" s="305"/>
      <c r="S72" s="313">
        <f t="shared" ref="S72:S73" si="28">IF(MID(C72,10,1)="0",L72,IF(OR(MID(C72,10,2)="X1",MID(C72,10,2)="X2"),L72*2,IF(OR(MID(C72,10,2)="X4",MID(C72,10,2)="X4"),L72*3,IF(MID(C72,10,1)="f",L72,IF(OR(MID(C72,10,1)="S",MID(C72,10,1)="L",MID(C72,10,1)="B",MID(C72,10,1)="X"),MID(C72,11,1)*L72,0)))))</f>
        <v>1</v>
      </c>
      <c r="T72" s="288"/>
      <c r="V72" s="327"/>
      <c r="W72" s="327"/>
      <c r="X72" s="327"/>
      <c r="Y72" s="326" t="str">
        <f t="shared" si="19"/>
        <v>66</v>
      </c>
      <c r="Z72" s="326" t="str">
        <f t="shared" si="16"/>
        <v>Đ144601</v>
      </c>
      <c r="AA72" s="326" t="str">
        <f t="shared" ref="AA72:AA107" si="29">A72&amp;B72&amp;C72&amp;L72&amp;Q72</f>
        <v>44601Đ166-70300-01-B1</v>
      </c>
    </row>
    <row r="73" spans="1:27" s="326" customFormat="1" ht="18" hidden="1" customHeight="1">
      <c r="A73" s="50">
        <v>44601</v>
      </c>
      <c r="B73" s="182" t="s">
        <v>1202</v>
      </c>
      <c r="C73" s="56" t="s">
        <v>3632</v>
      </c>
      <c r="D73" s="56" t="str">
        <f t="shared" si="20"/>
        <v>66-34600-s1</v>
      </c>
      <c r="E73" s="322" t="str">
        <f t="shared" si="21"/>
        <v>s1</v>
      </c>
      <c r="F73" s="322" t="str">
        <f t="shared" si="22"/>
        <v>B</v>
      </c>
      <c r="G73" s="322" t="str">
        <f t="shared" si="23"/>
        <v>00</v>
      </c>
      <c r="H73" s="322" t="str">
        <f t="shared" si="24"/>
        <v/>
      </c>
      <c r="I73" s="287" t="str">
        <f t="shared" si="25"/>
        <v>ĐHC</v>
      </c>
      <c r="J73" s="44" t="s">
        <v>1191</v>
      </c>
      <c r="K73" s="287" t="str">
        <f t="shared" si="26"/>
        <v>Cái</v>
      </c>
      <c r="L73" s="291">
        <v>1</v>
      </c>
      <c r="M73" s="287">
        <f>VLOOKUP(D73,'GIA CONG DOAN'!$A$3:$D$4246,MATCH(I73,'GIA CONG DOAN'!$A$4:$D$4,0),0)</f>
        <v>13693.161456000005</v>
      </c>
      <c r="N73" s="289">
        <v>0.1</v>
      </c>
      <c r="O73" s="328">
        <f t="shared" si="27"/>
        <v>1369.3161456000007</v>
      </c>
      <c r="P73" s="56" t="s">
        <v>3642</v>
      </c>
      <c r="Q73" s="305"/>
      <c r="R73" s="305"/>
      <c r="S73" s="313">
        <f t="shared" si="28"/>
        <v>1</v>
      </c>
      <c r="T73" s="288"/>
      <c r="V73" s="327"/>
      <c r="W73" s="327"/>
      <c r="X73" s="327"/>
      <c r="Y73" s="326" t="str">
        <f t="shared" si="19"/>
        <v>66</v>
      </c>
      <c r="Z73" s="326" t="str">
        <f t="shared" si="16"/>
        <v>Đ144601</v>
      </c>
      <c r="AA73" s="326" t="str">
        <f t="shared" si="29"/>
        <v>44601Đ166-34600-s1-B1</v>
      </c>
    </row>
    <row r="74" spans="1:27" s="326" customFormat="1" ht="18" hidden="1" customHeight="1">
      <c r="A74" s="50">
        <v>44601</v>
      </c>
      <c r="B74" s="182" t="s">
        <v>1202</v>
      </c>
      <c r="C74" s="56" t="s">
        <v>3637</v>
      </c>
      <c r="D74" s="56" t="str">
        <f>LEFT(C74,6)&amp;"06"&amp;MID(C74,9,3)</f>
        <v>66-90006-S1</v>
      </c>
      <c r="E74" s="322" t="str">
        <f t="shared" si="21"/>
        <v>S1</v>
      </c>
      <c r="F74" s="322" t="str">
        <f t="shared" si="22"/>
        <v>B</v>
      </c>
      <c r="G74" s="322" t="str">
        <f t="shared" si="23"/>
        <v>06</v>
      </c>
      <c r="H74" s="322" t="str">
        <f t="shared" si="24"/>
        <v/>
      </c>
      <c r="I74" s="287" t="str">
        <f t="shared" si="25"/>
        <v>ĐHC</v>
      </c>
      <c r="J74" s="44" t="s">
        <v>1191</v>
      </c>
      <c r="K74" s="287" t="str">
        <f t="shared" si="26"/>
        <v>Cái</v>
      </c>
      <c r="L74" s="291">
        <v>5</v>
      </c>
      <c r="M74" s="287">
        <f>VLOOKUP(D74,'GIA CONG DOAN'!$A$3:$D$4246,MATCH(I74,'GIA CONG DOAN'!$A$4:$D$4,0),0)</f>
        <v>16940</v>
      </c>
      <c r="N74" s="289"/>
      <c r="O74" s="328">
        <f t="shared" si="27"/>
        <v>0</v>
      </c>
      <c r="P74" s="56" t="s">
        <v>3652</v>
      </c>
      <c r="Q74" s="305"/>
      <c r="R74" s="305"/>
      <c r="S74" s="313">
        <f t="shared" ref="S74:S135" si="30">IF(MID(C74,10,1)="0",L74,IF(OR(MID(C74,10,2)="X1",MID(C74,10,2)="X2"),L74*2,IF(OR(MID(C74,10,2)="X4",MID(C74,10,2)="X4"),L74*3,IF(MID(C74,10,1)="f",L74,IF(OR(MID(C74,10,1)="S",MID(C74,10,1)="L",MID(C74,10,1)="B",MID(C74,10,1)="X"),MID(C74,11,1)*L74,0)))))</f>
        <v>5</v>
      </c>
      <c r="T74" s="288"/>
      <c r="V74" s="327"/>
      <c r="W74" s="327"/>
      <c r="X74" s="327"/>
      <c r="Y74" s="326" t="str">
        <f t="shared" si="19"/>
        <v>66</v>
      </c>
      <c r="Z74" s="326" t="str">
        <f t="shared" si="16"/>
        <v>Đ144601</v>
      </c>
      <c r="AA74" s="326" t="str">
        <f t="shared" si="29"/>
        <v>44601Đ166-90006-S1-B5</v>
      </c>
    </row>
    <row r="75" spans="1:27" s="326" customFormat="1" ht="18" hidden="1" customHeight="1">
      <c r="A75" s="50">
        <v>44601</v>
      </c>
      <c r="B75" s="182" t="s">
        <v>1202</v>
      </c>
      <c r="C75" s="56" t="s">
        <v>2492</v>
      </c>
      <c r="D75" s="56" t="str">
        <f t="shared" si="20"/>
        <v>68-79900-01</v>
      </c>
      <c r="E75" s="322" t="str">
        <f t="shared" si="21"/>
        <v>01</v>
      </c>
      <c r="F75" s="322" t="str">
        <f t="shared" si="22"/>
        <v>B</v>
      </c>
      <c r="G75" s="322" t="str">
        <f t="shared" si="23"/>
        <v>00</v>
      </c>
      <c r="H75" s="322" t="str">
        <f t="shared" si="24"/>
        <v/>
      </c>
      <c r="I75" s="287" t="str">
        <f t="shared" si="25"/>
        <v>ĐHC</v>
      </c>
      <c r="J75" s="44" t="s">
        <v>1191</v>
      </c>
      <c r="K75" s="287" t="str">
        <f t="shared" si="26"/>
        <v>Cái</v>
      </c>
      <c r="L75" s="291">
        <v>1</v>
      </c>
      <c r="M75" s="287">
        <f>VLOOKUP(D75,'GIA CONG DOAN'!$A$3:$D$4246,MATCH(I75,'GIA CONG DOAN'!$A$4:$D$4,0),0)</f>
        <v>68756.859199999992</v>
      </c>
      <c r="N75" s="289"/>
      <c r="O75" s="328">
        <f t="shared" si="27"/>
        <v>0</v>
      </c>
      <c r="P75" s="56" t="s">
        <v>3623</v>
      </c>
      <c r="Q75" s="305"/>
      <c r="R75" s="305"/>
      <c r="S75" s="313">
        <f t="shared" si="30"/>
        <v>1</v>
      </c>
      <c r="T75" s="288"/>
      <c r="V75" s="327"/>
      <c r="W75" s="327"/>
      <c r="X75" s="327"/>
      <c r="Y75" s="326" t="str">
        <f t="shared" si="19"/>
        <v>68</v>
      </c>
      <c r="Z75" s="326" t="str">
        <f t="shared" si="16"/>
        <v>Đ144601</v>
      </c>
      <c r="AA75" s="326" t="str">
        <f t="shared" si="29"/>
        <v>44601Đ168-79900-01-B1</v>
      </c>
    </row>
    <row r="76" spans="1:27" s="326" customFormat="1" ht="18" hidden="1" customHeight="1">
      <c r="A76" s="50">
        <v>44601</v>
      </c>
      <c r="B76" s="182" t="s">
        <v>1202</v>
      </c>
      <c r="C76" s="56" t="s">
        <v>2492</v>
      </c>
      <c r="D76" s="56" t="str">
        <f t="shared" si="20"/>
        <v>68-79900-01</v>
      </c>
      <c r="E76" s="322" t="str">
        <f t="shared" si="21"/>
        <v>01</v>
      </c>
      <c r="F76" s="322" t="str">
        <f t="shared" si="22"/>
        <v>B</v>
      </c>
      <c r="G76" s="322" t="str">
        <f t="shared" si="23"/>
        <v>00</v>
      </c>
      <c r="H76" s="322" t="str">
        <f t="shared" si="24"/>
        <v/>
      </c>
      <c r="I76" s="287" t="str">
        <f t="shared" si="25"/>
        <v>ĐHC</v>
      </c>
      <c r="J76" s="44" t="s">
        <v>1191</v>
      </c>
      <c r="K76" s="287" t="str">
        <f t="shared" si="26"/>
        <v>Cái</v>
      </c>
      <c r="L76" s="291">
        <v>2</v>
      </c>
      <c r="M76" s="287">
        <f>VLOOKUP(D76,'GIA CONG DOAN'!$A$3:$D$4246,MATCH(I76,'GIA CONG DOAN'!$A$4:$D$4,0),0)</f>
        <v>68756.859199999992</v>
      </c>
      <c r="N76" s="289"/>
      <c r="O76" s="328">
        <f t="shared" si="27"/>
        <v>0</v>
      </c>
      <c r="P76" s="56" t="s">
        <v>3639</v>
      </c>
      <c r="Q76" s="305"/>
      <c r="R76" s="305"/>
      <c r="S76" s="313">
        <f t="shared" si="30"/>
        <v>2</v>
      </c>
      <c r="T76" s="288"/>
      <c r="V76" s="327"/>
      <c r="W76" s="327"/>
      <c r="X76" s="327"/>
      <c r="Y76" s="326" t="str">
        <f t="shared" si="19"/>
        <v>68</v>
      </c>
      <c r="Z76" s="326" t="str">
        <f t="shared" si="16"/>
        <v>Đ144601</v>
      </c>
      <c r="AA76" s="326" t="str">
        <f t="shared" si="29"/>
        <v>44601Đ168-79900-01-B2</v>
      </c>
    </row>
    <row r="77" spans="1:27" s="326" customFormat="1" ht="18" hidden="1" customHeight="1">
      <c r="A77" s="50">
        <v>44601</v>
      </c>
      <c r="B77" s="182" t="s">
        <v>1202</v>
      </c>
      <c r="C77" s="56" t="s">
        <v>3666</v>
      </c>
      <c r="D77" s="56" t="str">
        <f t="shared" si="20"/>
        <v>66-02600-01</v>
      </c>
      <c r="E77" s="322" t="str">
        <f t="shared" si="21"/>
        <v>01</v>
      </c>
      <c r="F77" s="322" t="str">
        <f t="shared" si="22"/>
        <v>B</v>
      </c>
      <c r="G77" s="322" t="str">
        <f t="shared" si="23"/>
        <v>00</v>
      </c>
      <c r="H77" s="322" t="str">
        <f t="shared" si="24"/>
        <v/>
      </c>
      <c r="I77" s="287" t="str">
        <f t="shared" si="25"/>
        <v>ĐHC</v>
      </c>
      <c r="J77" s="44" t="s">
        <v>1191</v>
      </c>
      <c r="K77" s="287" t="str">
        <f t="shared" si="26"/>
        <v>Cái</v>
      </c>
      <c r="L77" s="291">
        <v>2</v>
      </c>
      <c r="M77" s="287">
        <f>VLOOKUP(D77,'GIA CONG DOAN'!$A$3:$D$4246,MATCH(I77,'GIA CONG DOAN'!$A$4:$D$4,0),0)</f>
        <v>23468.765475</v>
      </c>
      <c r="N77" s="289"/>
      <c r="O77" s="328">
        <f t="shared" si="27"/>
        <v>0</v>
      </c>
      <c r="P77" s="56" t="s">
        <v>3639</v>
      </c>
      <c r="Q77" s="305"/>
      <c r="R77" s="305"/>
      <c r="S77" s="313">
        <f t="shared" si="30"/>
        <v>2</v>
      </c>
      <c r="T77" s="288"/>
      <c r="V77" s="327"/>
      <c r="W77" s="327"/>
      <c r="X77" s="327"/>
      <c r="Y77" s="326" t="str">
        <f t="shared" si="19"/>
        <v>66</v>
      </c>
      <c r="Z77" s="326" t="str">
        <f t="shared" si="16"/>
        <v>Đ144601</v>
      </c>
      <c r="AA77" s="326" t="str">
        <f t="shared" si="29"/>
        <v>44601Đ166-02600-01-B2</v>
      </c>
    </row>
    <row r="78" spans="1:27" s="326" customFormat="1" ht="18" hidden="1" customHeight="1">
      <c r="A78" s="50">
        <v>44601</v>
      </c>
      <c r="B78" s="182" t="s">
        <v>1202</v>
      </c>
      <c r="C78" s="56" t="s">
        <v>3645</v>
      </c>
      <c r="D78" s="56" t="str">
        <f>LEFT(C78,6)&amp;"36"&amp;MID(C78,9,3)</f>
        <v>66-80136-02</v>
      </c>
      <c r="E78" s="322" t="str">
        <f t="shared" si="21"/>
        <v>02</v>
      </c>
      <c r="F78" s="322" t="str">
        <f t="shared" si="22"/>
        <v>B</v>
      </c>
      <c r="G78" s="322" t="str">
        <f t="shared" si="23"/>
        <v>36</v>
      </c>
      <c r="H78" s="322" t="str">
        <f t="shared" si="24"/>
        <v/>
      </c>
      <c r="I78" s="287" t="str">
        <f t="shared" si="25"/>
        <v>ĐHC</v>
      </c>
      <c r="J78" s="44" t="s">
        <v>1191</v>
      </c>
      <c r="K78" s="287" t="str">
        <f t="shared" si="26"/>
        <v>Cái</v>
      </c>
      <c r="L78" s="291">
        <v>1</v>
      </c>
      <c r="M78" s="287">
        <f>VLOOKUP(D78,'GIA CONG DOAN'!$A$3:$D$4246,MATCH(I78,'GIA CONG DOAN'!$A$4:$D$4,0),0)</f>
        <v>22033.93467241379</v>
      </c>
      <c r="N78" s="289"/>
      <c r="O78" s="328">
        <f t="shared" si="27"/>
        <v>0</v>
      </c>
      <c r="P78" s="56" t="s">
        <v>3639</v>
      </c>
      <c r="Q78" s="305"/>
      <c r="R78" s="305"/>
      <c r="S78" s="313">
        <f t="shared" si="30"/>
        <v>1</v>
      </c>
      <c r="T78" s="288"/>
      <c r="V78" s="327"/>
      <c r="W78" s="327"/>
      <c r="X78" s="327"/>
      <c r="Y78" s="326" t="str">
        <f t="shared" si="19"/>
        <v>66</v>
      </c>
      <c r="Z78" s="326" t="str">
        <f t="shared" si="16"/>
        <v>Đ144601</v>
      </c>
      <c r="AA78" s="326" t="str">
        <f t="shared" si="29"/>
        <v>44601Đ166-80136-02-B1</v>
      </c>
    </row>
    <row r="79" spans="1:27" s="326" customFormat="1" ht="18" hidden="1" customHeight="1">
      <c r="A79" s="50">
        <v>44601</v>
      </c>
      <c r="B79" s="182" t="s">
        <v>1202</v>
      </c>
      <c r="C79" s="56" t="s">
        <v>3668</v>
      </c>
      <c r="D79" s="56" t="str">
        <f t="shared" si="20"/>
        <v>66-52200-02</v>
      </c>
      <c r="E79" s="322" t="str">
        <f t="shared" si="21"/>
        <v>02</v>
      </c>
      <c r="F79" s="322" t="str">
        <f t="shared" si="22"/>
        <v>b</v>
      </c>
      <c r="G79" s="322" t="str">
        <f t="shared" si="23"/>
        <v>20</v>
      </c>
      <c r="H79" s="322" t="str">
        <f t="shared" si="24"/>
        <v>DTM</v>
      </c>
      <c r="I79" s="287" t="str">
        <f t="shared" si="25"/>
        <v>ĐHC</v>
      </c>
      <c r="J79" s="44" t="s">
        <v>1191</v>
      </c>
      <c r="K79" s="287" t="str">
        <f t="shared" si="26"/>
        <v>Cái</v>
      </c>
      <c r="L79" s="291">
        <v>2</v>
      </c>
      <c r="M79" s="287">
        <f>VLOOKUP(D79,'GIA CONG DOAN'!$A$3:$D$4246,MATCH(I79,'GIA CONG DOAN'!$A$4:$D$4,0),0)</f>
        <v>10579.31256637168</v>
      </c>
      <c r="N79" s="289"/>
      <c r="O79" s="328">
        <f t="shared" si="27"/>
        <v>0</v>
      </c>
      <c r="P79" s="56" t="s">
        <v>3639</v>
      </c>
      <c r="Q79" s="305"/>
      <c r="R79" s="305"/>
      <c r="S79" s="313">
        <f t="shared" si="30"/>
        <v>2</v>
      </c>
      <c r="T79" s="288"/>
      <c r="V79" s="327"/>
      <c r="W79" s="327"/>
      <c r="X79" s="327"/>
      <c r="Y79" s="326" t="str">
        <f t="shared" si="19"/>
        <v>66</v>
      </c>
      <c r="Z79" s="326" t="str">
        <f t="shared" si="16"/>
        <v>Đ144601</v>
      </c>
      <c r="AA79" s="326" t="str">
        <f t="shared" si="29"/>
        <v>44601Đ166-52220-02-b2</v>
      </c>
    </row>
    <row r="80" spans="1:27" s="326" customFormat="1" ht="18" hidden="1" customHeight="1">
      <c r="A80" s="50">
        <v>44601</v>
      </c>
      <c r="B80" s="182" t="s">
        <v>1202</v>
      </c>
      <c r="C80" s="56" t="s">
        <v>3669</v>
      </c>
      <c r="D80" s="56" t="str">
        <f t="shared" si="20"/>
        <v>66-52200-01</v>
      </c>
      <c r="E80" s="322" t="str">
        <f t="shared" si="21"/>
        <v>01</v>
      </c>
      <c r="F80" s="322" t="str">
        <f t="shared" si="22"/>
        <v>b</v>
      </c>
      <c r="G80" s="322" t="str">
        <f t="shared" si="23"/>
        <v>20</v>
      </c>
      <c r="H80" s="322" t="str">
        <f t="shared" si="24"/>
        <v>DTM</v>
      </c>
      <c r="I80" s="287" t="str">
        <f t="shared" si="25"/>
        <v>ĐHC</v>
      </c>
      <c r="J80" s="44" t="s">
        <v>1191</v>
      </c>
      <c r="K80" s="287" t="str">
        <f t="shared" si="26"/>
        <v>Cái</v>
      </c>
      <c r="L80" s="291">
        <v>1</v>
      </c>
      <c r="M80" s="287">
        <f>VLOOKUP(D80,'GIA CONG DOAN'!$A$3:$D$4246,MATCH(I80,'GIA CONG DOAN'!$A$4:$D$4,0),0)</f>
        <v>23508.633982300886</v>
      </c>
      <c r="N80" s="289">
        <v>0.1</v>
      </c>
      <c r="O80" s="328">
        <f t="shared" si="27"/>
        <v>2350.8633982300885</v>
      </c>
      <c r="P80" s="56" t="s">
        <v>3631</v>
      </c>
      <c r="Q80" s="305"/>
      <c r="R80" s="305"/>
      <c r="S80" s="313">
        <f t="shared" si="30"/>
        <v>1</v>
      </c>
      <c r="T80" s="288"/>
      <c r="V80" s="327"/>
      <c r="W80" s="327"/>
      <c r="X80" s="327"/>
      <c r="Y80" s="326" t="str">
        <f t="shared" si="19"/>
        <v>66</v>
      </c>
      <c r="Z80" s="326" t="str">
        <f t="shared" si="16"/>
        <v>Đ144601</v>
      </c>
      <c r="AA80" s="326" t="str">
        <f t="shared" si="29"/>
        <v>44601Đ166-52220-01-b1</v>
      </c>
    </row>
    <row r="81" spans="1:27" s="326" customFormat="1" ht="18" hidden="1" customHeight="1">
      <c r="A81" s="50">
        <v>44601</v>
      </c>
      <c r="B81" s="182" t="s">
        <v>1203</v>
      </c>
      <c r="C81" s="56" t="s">
        <v>3654</v>
      </c>
      <c r="D81" s="56" t="str">
        <f t="shared" si="20"/>
        <v>66-55100-01</v>
      </c>
      <c r="E81" s="322" t="str">
        <f t="shared" si="21"/>
        <v>01</v>
      </c>
      <c r="F81" s="322" t="str">
        <f t="shared" si="22"/>
        <v>B</v>
      </c>
      <c r="G81" s="322" t="str">
        <f t="shared" si="23"/>
        <v>37</v>
      </c>
      <c r="H81" s="322" t="str">
        <f t="shared" si="24"/>
        <v/>
      </c>
      <c r="I81" s="287" t="str">
        <f t="shared" si="25"/>
        <v>ĐHC</v>
      </c>
      <c r="J81" s="44" t="s">
        <v>1191</v>
      </c>
      <c r="K81" s="287" t="str">
        <f t="shared" si="26"/>
        <v>Cái</v>
      </c>
      <c r="L81" s="291">
        <v>3</v>
      </c>
      <c r="M81" s="287">
        <f>VLOOKUP(D81,'GIA CONG DOAN'!$A$3:$D$4246,MATCH(I81,'GIA CONG DOAN'!$A$4:$D$4,0),0)</f>
        <v>15937.332743362835</v>
      </c>
      <c r="N81" s="289">
        <v>0.1</v>
      </c>
      <c r="O81" s="328">
        <f t="shared" si="27"/>
        <v>4781.1998230088502</v>
      </c>
      <c r="P81" s="56" t="s">
        <v>3631</v>
      </c>
      <c r="Q81" s="305"/>
      <c r="R81" s="305"/>
      <c r="S81" s="313">
        <f t="shared" si="30"/>
        <v>3</v>
      </c>
      <c r="T81" s="288"/>
      <c r="V81" s="327"/>
      <c r="W81" s="327"/>
      <c r="X81" s="327"/>
      <c r="Y81" s="326" t="str">
        <f t="shared" si="19"/>
        <v>66</v>
      </c>
      <c r="Z81" s="326" t="str">
        <f t="shared" si="16"/>
        <v>Đ244601</v>
      </c>
      <c r="AA81" s="326" t="str">
        <f t="shared" si="29"/>
        <v>44601Đ266-55137-01-B3</v>
      </c>
    </row>
    <row r="82" spans="1:27" s="326" customFormat="1" ht="18" hidden="1" customHeight="1">
      <c r="A82" s="50">
        <v>44601</v>
      </c>
      <c r="B82" s="182" t="s">
        <v>1203</v>
      </c>
      <c r="C82" s="56" t="s">
        <v>3654</v>
      </c>
      <c r="D82" s="56" t="str">
        <f t="shared" si="20"/>
        <v>66-55100-01</v>
      </c>
      <c r="E82" s="322" t="str">
        <f t="shared" si="21"/>
        <v>01</v>
      </c>
      <c r="F82" s="322" t="str">
        <f t="shared" si="22"/>
        <v>B</v>
      </c>
      <c r="G82" s="322" t="str">
        <f t="shared" si="23"/>
        <v>37</v>
      </c>
      <c r="H82" s="322" t="str">
        <f t="shared" si="24"/>
        <v/>
      </c>
      <c r="I82" s="287" t="str">
        <f t="shared" si="25"/>
        <v>ĐHC</v>
      </c>
      <c r="J82" s="44" t="s">
        <v>1191</v>
      </c>
      <c r="K82" s="287" t="str">
        <f t="shared" si="26"/>
        <v>Cái</v>
      </c>
      <c r="L82" s="291">
        <v>2</v>
      </c>
      <c r="M82" s="287">
        <f>VLOOKUP(D82,'GIA CONG DOAN'!$A$3:$D$4246,MATCH(I82,'GIA CONG DOAN'!$A$4:$D$4,0),0)</f>
        <v>15937.332743362835</v>
      </c>
      <c r="N82" s="289"/>
      <c r="O82" s="328">
        <f t="shared" si="27"/>
        <v>0</v>
      </c>
      <c r="P82" s="56" t="s">
        <v>3639</v>
      </c>
      <c r="Q82" s="305"/>
      <c r="R82" s="305"/>
      <c r="S82" s="313">
        <f t="shared" si="30"/>
        <v>2</v>
      </c>
      <c r="T82" s="288"/>
      <c r="V82" s="327"/>
      <c r="W82" s="327"/>
      <c r="X82" s="327"/>
      <c r="Y82" s="326" t="str">
        <f t="shared" si="19"/>
        <v>66</v>
      </c>
      <c r="Z82" s="326" t="str">
        <f t="shared" si="16"/>
        <v>Đ244601</v>
      </c>
      <c r="AA82" s="326" t="str">
        <f t="shared" si="29"/>
        <v>44601Đ266-55137-01-B2</v>
      </c>
    </row>
    <row r="83" spans="1:27" s="326" customFormat="1" ht="18" hidden="1" customHeight="1">
      <c r="A83" s="50">
        <v>44601</v>
      </c>
      <c r="B83" s="182" t="s">
        <v>1203</v>
      </c>
      <c r="C83" s="56" t="s">
        <v>3670</v>
      </c>
      <c r="D83" s="56" t="str">
        <f t="shared" si="20"/>
        <v>66-12500-02</v>
      </c>
      <c r="E83" s="322" t="str">
        <f t="shared" si="21"/>
        <v>02</v>
      </c>
      <c r="F83" s="322" t="str">
        <f t="shared" si="22"/>
        <v>B</v>
      </c>
      <c r="G83" s="322" t="str">
        <f t="shared" si="23"/>
        <v>00</v>
      </c>
      <c r="H83" s="322" t="str">
        <f t="shared" si="24"/>
        <v/>
      </c>
      <c r="I83" s="287" t="str">
        <f t="shared" si="25"/>
        <v>ĐHC</v>
      </c>
      <c r="J83" s="44" t="s">
        <v>1191</v>
      </c>
      <c r="K83" s="287" t="str">
        <f t="shared" si="26"/>
        <v>Cái</v>
      </c>
      <c r="L83" s="291">
        <v>2</v>
      </c>
      <c r="M83" s="287">
        <f>VLOOKUP(D83,'GIA CONG DOAN'!$A$3:$D$4246,MATCH(I83,'GIA CONG DOAN'!$A$4:$D$4,0),0)</f>
        <v>15810.1425</v>
      </c>
      <c r="N83" s="289"/>
      <c r="O83" s="328">
        <f t="shared" si="27"/>
        <v>0</v>
      </c>
      <c r="P83" s="56" t="s">
        <v>3639</v>
      </c>
      <c r="Q83" s="305"/>
      <c r="R83" s="305"/>
      <c r="S83" s="313">
        <f t="shared" si="30"/>
        <v>2</v>
      </c>
      <c r="T83" s="288"/>
      <c r="V83" s="327"/>
      <c r="W83" s="327"/>
      <c r="X83" s="327"/>
      <c r="Y83" s="326" t="str">
        <f t="shared" si="19"/>
        <v>66</v>
      </c>
      <c r="Z83" s="326" t="str">
        <f t="shared" si="16"/>
        <v>Đ244601</v>
      </c>
      <c r="AA83" s="326" t="str">
        <f t="shared" si="29"/>
        <v>44601Đ266-12500-02-B2</v>
      </c>
    </row>
    <row r="84" spans="1:27" s="326" customFormat="1" ht="18" hidden="1" customHeight="1">
      <c r="A84" s="50">
        <v>44601</v>
      </c>
      <c r="B84" s="182" t="s">
        <v>1203</v>
      </c>
      <c r="C84" s="56" t="s">
        <v>3671</v>
      </c>
      <c r="D84" s="56" t="str">
        <f t="shared" si="20"/>
        <v>66-70300-02</v>
      </c>
      <c r="E84" s="322" t="str">
        <f t="shared" si="21"/>
        <v>02</v>
      </c>
      <c r="F84" s="322" t="str">
        <f t="shared" si="22"/>
        <v>B</v>
      </c>
      <c r="G84" s="322" t="str">
        <f t="shared" si="23"/>
        <v>00</v>
      </c>
      <c r="H84" s="322" t="str">
        <f t="shared" si="24"/>
        <v/>
      </c>
      <c r="I84" s="287" t="str">
        <f t="shared" si="25"/>
        <v>ĐHC</v>
      </c>
      <c r="J84" s="44" t="s">
        <v>1191</v>
      </c>
      <c r="K84" s="287" t="str">
        <f t="shared" si="26"/>
        <v>Cái</v>
      </c>
      <c r="L84" s="291">
        <v>2</v>
      </c>
      <c r="M84" s="287">
        <f>VLOOKUP(D84,'GIA CONG DOAN'!$A$3:$D$4246,MATCH(I84,'GIA CONG DOAN'!$A$4:$D$4,0),0)</f>
        <v>19351.489619999997</v>
      </c>
      <c r="N84" s="289">
        <v>0.1</v>
      </c>
      <c r="O84" s="328">
        <f t="shared" si="27"/>
        <v>3870.2979239999995</v>
      </c>
      <c r="P84" s="56" t="s">
        <v>3652</v>
      </c>
      <c r="Q84" s="305"/>
      <c r="R84" s="305"/>
      <c r="S84" s="313">
        <f t="shared" si="30"/>
        <v>2</v>
      </c>
      <c r="T84" s="288"/>
      <c r="V84" s="327"/>
      <c r="W84" s="327"/>
      <c r="X84" s="327"/>
      <c r="Y84" s="326" t="str">
        <f t="shared" si="19"/>
        <v>66</v>
      </c>
      <c r="Z84" s="326" t="str">
        <f t="shared" si="16"/>
        <v>Đ244601</v>
      </c>
      <c r="AA84" s="326" t="str">
        <f t="shared" si="29"/>
        <v>44601Đ266-70300-02-B2</v>
      </c>
    </row>
    <row r="85" spans="1:27" s="326" customFormat="1" ht="18" hidden="1" customHeight="1">
      <c r="A85" s="50">
        <v>44601</v>
      </c>
      <c r="B85" s="182" t="s">
        <v>1203</v>
      </c>
      <c r="C85" s="56" t="s">
        <v>3672</v>
      </c>
      <c r="D85" s="56" t="str">
        <f t="shared" si="20"/>
        <v>66-82500-01</v>
      </c>
      <c r="E85" s="322" t="str">
        <f t="shared" si="21"/>
        <v>01</v>
      </c>
      <c r="F85" s="322" t="str">
        <f t="shared" si="22"/>
        <v>B</v>
      </c>
      <c r="G85" s="322" t="str">
        <f t="shared" si="23"/>
        <v>00</v>
      </c>
      <c r="H85" s="322" t="str">
        <f t="shared" si="24"/>
        <v/>
      </c>
      <c r="I85" s="287" t="str">
        <f t="shared" si="25"/>
        <v>ĐHC</v>
      </c>
      <c r="J85" s="44" t="s">
        <v>1191</v>
      </c>
      <c r="K85" s="287" t="str">
        <f t="shared" si="26"/>
        <v>Cái</v>
      </c>
      <c r="L85" s="291">
        <v>3</v>
      </c>
      <c r="M85" s="287">
        <f>VLOOKUP(D85,'GIA CONG DOAN'!$A$3:$D$4246,MATCH(I85,'GIA CONG DOAN'!$A$4:$D$4,0),0)</f>
        <v>24304.918758620686</v>
      </c>
      <c r="N85" s="289">
        <v>0.1</v>
      </c>
      <c r="O85" s="328">
        <f t="shared" si="27"/>
        <v>7291.4756275862064</v>
      </c>
      <c r="P85" s="56" t="s">
        <v>3642</v>
      </c>
      <c r="Q85" s="305"/>
      <c r="R85" s="305"/>
      <c r="S85" s="313">
        <f t="shared" si="30"/>
        <v>3</v>
      </c>
      <c r="T85" s="288"/>
      <c r="V85" s="327"/>
      <c r="W85" s="327"/>
      <c r="X85" s="327"/>
      <c r="Y85" s="326" t="str">
        <f t="shared" si="19"/>
        <v>66</v>
      </c>
      <c r="Z85" s="326" t="str">
        <f t="shared" si="16"/>
        <v>Đ244601</v>
      </c>
      <c r="AA85" s="326" t="str">
        <f t="shared" si="29"/>
        <v>44601Đ266-82500-01-B3</v>
      </c>
    </row>
    <row r="86" spans="1:27" s="326" customFormat="1" ht="18" hidden="1" customHeight="1">
      <c r="A86" s="50">
        <v>44601</v>
      </c>
      <c r="B86" s="182" t="s">
        <v>1203</v>
      </c>
      <c r="C86" s="56" t="s">
        <v>3672</v>
      </c>
      <c r="D86" s="56" t="str">
        <f t="shared" si="20"/>
        <v>66-82500-01</v>
      </c>
      <c r="E86" s="322" t="str">
        <f t="shared" si="21"/>
        <v>01</v>
      </c>
      <c r="F86" s="322" t="str">
        <f t="shared" si="22"/>
        <v>B</v>
      </c>
      <c r="G86" s="322" t="str">
        <f t="shared" si="23"/>
        <v>00</v>
      </c>
      <c r="H86" s="322" t="str">
        <f t="shared" si="24"/>
        <v/>
      </c>
      <c r="I86" s="287" t="str">
        <f t="shared" si="25"/>
        <v>ĐHC</v>
      </c>
      <c r="J86" s="44" t="s">
        <v>1191</v>
      </c>
      <c r="K86" s="287" t="str">
        <f t="shared" si="26"/>
        <v>Cái</v>
      </c>
      <c r="L86" s="291">
        <v>2</v>
      </c>
      <c r="M86" s="287">
        <f>VLOOKUP(D86,'GIA CONG DOAN'!$A$3:$D$4246,MATCH(I86,'GIA CONG DOAN'!$A$4:$D$4,0),0)</f>
        <v>24304.918758620686</v>
      </c>
      <c r="N86" s="289">
        <v>0.1</v>
      </c>
      <c r="O86" s="328">
        <f t="shared" si="27"/>
        <v>4860.9837517241376</v>
      </c>
      <c r="P86" s="56" t="s">
        <v>3642</v>
      </c>
      <c r="Q86" s="305"/>
      <c r="R86" s="305"/>
      <c r="S86" s="313">
        <f t="shared" si="30"/>
        <v>2</v>
      </c>
      <c r="T86" s="288"/>
      <c r="V86" s="327"/>
      <c r="W86" s="327"/>
      <c r="X86" s="327"/>
      <c r="Y86" s="326" t="str">
        <f t="shared" si="19"/>
        <v>66</v>
      </c>
      <c r="Z86" s="326" t="str">
        <f t="shared" si="16"/>
        <v>Đ244601</v>
      </c>
      <c r="AA86" s="326" t="str">
        <f t="shared" si="29"/>
        <v>44601Đ266-82500-01-B2</v>
      </c>
    </row>
    <row r="87" spans="1:27" s="326" customFormat="1" ht="18" hidden="1" customHeight="1">
      <c r="A87" s="50">
        <v>44601</v>
      </c>
      <c r="B87" s="182" t="s">
        <v>1203</v>
      </c>
      <c r="C87" s="56" t="s">
        <v>3637</v>
      </c>
      <c r="D87" s="56" t="str">
        <f>LEFT(C87,6)&amp;"06"&amp;MID(C87,9,3)</f>
        <v>66-90006-S1</v>
      </c>
      <c r="E87" s="322" t="str">
        <f t="shared" si="21"/>
        <v>S1</v>
      </c>
      <c r="F87" s="322" t="str">
        <f t="shared" si="22"/>
        <v>B</v>
      </c>
      <c r="G87" s="322" t="str">
        <f t="shared" si="23"/>
        <v>06</v>
      </c>
      <c r="H87" s="322" t="str">
        <f t="shared" si="24"/>
        <v/>
      </c>
      <c r="I87" s="287" t="str">
        <f t="shared" si="25"/>
        <v>ĐHC</v>
      </c>
      <c r="J87" s="44" t="s">
        <v>1191</v>
      </c>
      <c r="K87" s="287" t="str">
        <f t="shared" si="26"/>
        <v>Cái</v>
      </c>
      <c r="L87" s="291">
        <v>8</v>
      </c>
      <c r="M87" s="287">
        <f>VLOOKUP(D87,'GIA CONG DOAN'!$A$3:$D$4246,MATCH(I87,'GIA CONG DOAN'!$A$4:$D$4,0),0)</f>
        <v>16940</v>
      </c>
      <c r="N87" s="289"/>
      <c r="O87" s="328">
        <f t="shared" si="27"/>
        <v>0</v>
      </c>
      <c r="P87" s="56" t="s">
        <v>3642</v>
      </c>
      <c r="Q87" s="305"/>
      <c r="R87" s="305"/>
      <c r="S87" s="313">
        <f t="shared" si="30"/>
        <v>8</v>
      </c>
      <c r="T87" s="288"/>
      <c r="V87" s="327"/>
      <c r="W87" s="327"/>
      <c r="X87" s="327"/>
      <c r="Y87" s="326" t="str">
        <f t="shared" si="19"/>
        <v>66</v>
      </c>
      <c r="Z87" s="326" t="str">
        <f t="shared" si="16"/>
        <v>Đ244601</v>
      </c>
      <c r="AA87" s="326" t="str">
        <f t="shared" si="29"/>
        <v>44601Đ266-90006-S1-B8</v>
      </c>
    </row>
    <row r="88" spans="1:27" s="326" customFormat="1" ht="18" hidden="1" customHeight="1">
      <c r="A88" s="50">
        <v>44601</v>
      </c>
      <c r="B88" s="182" t="s">
        <v>1203</v>
      </c>
      <c r="C88" s="56" t="s">
        <v>3645</v>
      </c>
      <c r="D88" s="56" t="str">
        <f>LEFT(C88,6)&amp;"36"&amp;MID(C88,9,3)</f>
        <v>66-80136-02</v>
      </c>
      <c r="E88" s="322" t="str">
        <f t="shared" si="21"/>
        <v>02</v>
      </c>
      <c r="F88" s="322" t="str">
        <f t="shared" si="22"/>
        <v>B</v>
      </c>
      <c r="G88" s="322" t="str">
        <f t="shared" si="23"/>
        <v>36</v>
      </c>
      <c r="H88" s="322" t="str">
        <f t="shared" si="24"/>
        <v/>
      </c>
      <c r="I88" s="287" t="str">
        <f t="shared" si="25"/>
        <v>ĐHC</v>
      </c>
      <c r="J88" s="44" t="s">
        <v>1191</v>
      </c>
      <c r="K88" s="287" t="str">
        <f t="shared" si="26"/>
        <v>Cái</v>
      </c>
      <c r="L88" s="291">
        <v>3</v>
      </c>
      <c r="M88" s="287">
        <f>VLOOKUP(D88,'GIA CONG DOAN'!$A$3:$D$4246,MATCH(I88,'GIA CONG DOAN'!$A$4:$D$4,0),0)</f>
        <v>22033.93467241379</v>
      </c>
      <c r="N88" s="289">
        <v>0.1</v>
      </c>
      <c r="O88" s="328">
        <f t="shared" si="27"/>
        <v>6610.1804017241375</v>
      </c>
      <c r="P88" s="56" t="s">
        <v>3673</v>
      </c>
      <c r="Q88" s="305"/>
      <c r="R88" s="305"/>
      <c r="S88" s="313">
        <f t="shared" si="30"/>
        <v>3</v>
      </c>
      <c r="T88" s="288"/>
      <c r="V88" s="327"/>
      <c r="W88" s="327"/>
      <c r="X88" s="327"/>
      <c r="Y88" s="326" t="str">
        <f t="shared" si="19"/>
        <v>66</v>
      </c>
      <c r="Z88" s="326" t="str">
        <f t="shared" si="16"/>
        <v>Đ244601</v>
      </c>
      <c r="AA88" s="326" t="str">
        <f t="shared" si="29"/>
        <v>44601Đ266-80136-02-B3</v>
      </c>
    </row>
    <row r="89" spans="1:27" s="326" customFormat="1" ht="18" hidden="1" customHeight="1">
      <c r="A89" s="50">
        <v>44601</v>
      </c>
      <c r="B89" s="182" t="s">
        <v>1203</v>
      </c>
      <c r="C89" s="56" t="s">
        <v>3633</v>
      </c>
      <c r="D89" s="56" t="str">
        <f t="shared" si="20"/>
        <v>66-82500-02</v>
      </c>
      <c r="E89" s="322" t="str">
        <f t="shared" si="21"/>
        <v>02</v>
      </c>
      <c r="F89" s="322" t="str">
        <f t="shared" si="22"/>
        <v>B</v>
      </c>
      <c r="G89" s="322" t="str">
        <f t="shared" si="23"/>
        <v>00</v>
      </c>
      <c r="H89" s="322" t="str">
        <f t="shared" si="24"/>
        <v/>
      </c>
      <c r="I89" s="287" t="str">
        <f t="shared" si="25"/>
        <v>ĐHC</v>
      </c>
      <c r="J89" s="44" t="s">
        <v>1191</v>
      </c>
      <c r="K89" s="287" t="str">
        <f t="shared" si="26"/>
        <v>Cái</v>
      </c>
      <c r="L89" s="291">
        <v>2</v>
      </c>
      <c r="M89" s="287">
        <f>VLOOKUP(D89,'GIA CONG DOAN'!$A$3:$D$4246,MATCH(I89,'GIA CONG DOAN'!$A$4:$D$4,0),0)</f>
        <v>17871.263793103437</v>
      </c>
      <c r="N89" s="289"/>
      <c r="O89" s="328">
        <f t="shared" si="27"/>
        <v>0</v>
      </c>
      <c r="P89" s="56" t="s">
        <v>3639</v>
      </c>
      <c r="Q89" s="305"/>
      <c r="R89" s="305"/>
      <c r="S89" s="313">
        <f t="shared" si="30"/>
        <v>2</v>
      </c>
      <c r="T89" s="288"/>
      <c r="V89" s="327"/>
      <c r="W89" s="327"/>
      <c r="X89" s="327"/>
      <c r="Y89" s="326" t="str">
        <f t="shared" si="19"/>
        <v>66</v>
      </c>
      <c r="AA89" s="326" t="str">
        <f t="shared" si="29"/>
        <v>44601Đ266-82500-02-B2</v>
      </c>
    </row>
    <row r="90" spans="1:27" s="326" customFormat="1" ht="18" hidden="1" customHeight="1">
      <c r="A90" s="50">
        <v>44601</v>
      </c>
      <c r="B90" s="182" t="s">
        <v>1203</v>
      </c>
      <c r="C90" s="56" t="s">
        <v>3674</v>
      </c>
      <c r="D90" s="56" t="str">
        <f t="shared" si="20"/>
        <v>66-83200-02</v>
      </c>
      <c r="E90" s="322" t="str">
        <f t="shared" si="21"/>
        <v>02</v>
      </c>
      <c r="F90" s="322" t="str">
        <f t="shared" si="22"/>
        <v>B</v>
      </c>
      <c r="G90" s="322" t="str">
        <f t="shared" si="23"/>
        <v>37</v>
      </c>
      <c r="H90" s="322" t="str">
        <f t="shared" si="24"/>
        <v/>
      </c>
      <c r="I90" s="287" t="str">
        <f t="shared" si="25"/>
        <v>ĐHC</v>
      </c>
      <c r="J90" s="44" t="s">
        <v>1191</v>
      </c>
      <c r="K90" s="287" t="str">
        <f t="shared" si="26"/>
        <v>Cái</v>
      </c>
      <c r="L90" s="291">
        <v>4</v>
      </c>
      <c r="M90" s="287">
        <f>VLOOKUP(D90,'GIA CONG DOAN'!$A$3:$D$4246,MATCH(I90,'GIA CONG DOAN'!$A$4:$D$4,0),0)</f>
        <v>16915.07148275862</v>
      </c>
      <c r="N90" s="289">
        <v>0.1</v>
      </c>
      <c r="O90" s="328">
        <f t="shared" si="27"/>
        <v>6766.0285931034487</v>
      </c>
      <c r="P90" s="56" t="s">
        <v>3677</v>
      </c>
      <c r="Q90" s="305"/>
      <c r="R90" s="305"/>
      <c r="S90" s="313">
        <f t="shared" si="30"/>
        <v>4</v>
      </c>
      <c r="T90" s="288"/>
      <c r="V90" s="327"/>
      <c r="W90" s="327"/>
      <c r="X90" s="327"/>
      <c r="Y90" s="326" t="str">
        <f t="shared" si="19"/>
        <v>66</v>
      </c>
      <c r="AA90" s="326" t="str">
        <f t="shared" si="29"/>
        <v>44601Đ266-83237-02-B4</v>
      </c>
    </row>
    <row r="91" spans="1:27" s="326" customFormat="1" ht="18" hidden="1" customHeight="1">
      <c r="A91" s="50">
        <v>44601</v>
      </c>
      <c r="B91" s="182" t="s">
        <v>1203</v>
      </c>
      <c r="C91" s="56" t="s">
        <v>3654</v>
      </c>
      <c r="D91" s="56" t="str">
        <f t="shared" si="20"/>
        <v>66-55100-01</v>
      </c>
      <c r="E91" s="322" t="str">
        <f t="shared" si="21"/>
        <v>01</v>
      </c>
      <c r="F91" s="322" t="str">
        <f t="shared" si="22"/>
        <v>B</v>
      </c>
      <c r="G91" s="322" t="str">
        <f t="shared" si="23"/>
        <v>37</v>
      </c>
      <c r="H91" s="322" t="str">
        <f t="shared" si="24"/>
        <v/>
      </c>
      <c r="I91" s="287" t="str">
        <f t="shared" si="25"/>
        <v>ĐHC</v>
      </c>
      <c r="J91" s="44" t="s">
        <v>1191</v>
      </c>
      <c r="K91" s="287" t="str">
        <f t="shared" si="26"/>
        <v>Cái</v>
      </c>
      <c r="L91" s="291">
        <v>1</v>
      </c>
      <c r="M91" s="287">
        <f>VLOOKUP(D91,'GIA CONG DOAN'!$A$3:$D$4246,MATCH(I91,'GIA CONG DOAN'!$A$4:$D$4,0),0)</f>
        <v>15937.332743362835</v>
      </c>
      <c r="N91" s="289"/>
      <c r="O91" s="328">
        <f t="shared" si="27"/>
        <v>0</v>
      </c>
      <c r="P91" s="56" t="s">
        <v>3639</v>
      </c>
      <c r="Q91" s="305"/>
      <c r="R91" s="305"/>
      <c r="S91" s="313">
        <f t="shared" si="30"/>
        <v>1</v>
      </c>
      <c r="T91" s="288"/>
      <c r="V91" s="327"/>
      <c r="W91" s="327"/>
      <c r="X91" s="327"/>
      <c r="Y91" s="326" t="str">
        <f t="shared" si="19"/>
        <v>66</v>
      </c>
      <c r="AA91" s="326" t="str">
        <f t="shared" si="29"/>
        <v>44601Đ266-55137-01-B1</v>
      </c>
    </row>
    <row r="92" spans="1:27" s="326" customFormat="1" ht="18" hidden="1" customHeight="1">
      <c r="A92" s="50">
        <v>44601</v>
      </c>
      <c r="B92" s="182" t="s">
        <v>1203</v>
      </c>
      <c r="C92" s="56" t="s">
        <v>3671</v>
      </c>
      <c r="D92" s="56" t="str">
        <f t="shared" si="20"/>
        <v>66-70300-02</v>
      </c>
      <c r="E92" s="322" t="str">
        <f t="shared" si="21"/>
        <v>02</v>
      </c>
      <c r="F92" s="322" t="str">
        <f t="shared" si="22"/>
        <v>B</v>
      </c>
      <c r="G92" s="322" t="str">
        <f t="shared" si="23"/>
        <v>00</v>
      </c>
      <c r="H92" s="322" t="str">
        <f t="shared" si="24"/>
        <v/>
      </c>
      <c r="I92" s="287" t="str">
        <f t="shared" si="25"/>
        <v>ĐHC</v>
      </c>
      <c r="J92" s="44" t="s">
        <v>1191</v>
      </c>
      <c r="K92" s="287" t="str">
        <f t="shared" si="26"/>
        <v>Cái</v>
      </c>
      <c r="L92" s="291">
        <v>1</v>
      </c>
      <c r="M92" s="287">
        <f>VLOOKUP(D92,'GIA CONG DOAN'!$A$3:$D$4246,MATCH(I92,'GIA CONG DOAN'!$A$4:$D$4,0),0)</f>
        <v>19351.489619999997</v>
      </c>
      <c r="N92" s="289">
        <v>0.1</v>
      </c>
      <c r="O92" s="328">
        <f t="shared" si="27"/>
        <v>1935.1489619999998</v>
      </c>
      <c r="P92" s="56" t="s">
        <v>3642</v>
      </c>
      <c r="Q92" s="305"/>
      <c r="R92" s="305"/>
      <c r="S92" s="313">
        <f t="shared" si="30"/>
        <v>1</v>
      </c>
      <c r="T92" s="288"/>
      <c r="V92" s="327"/>
      <c r="W92" s="327"/>
      <c r="X92" s="327"/>
      <c r="Y92" s="326" t="str">
        <f t="shared" si="19"/>
        <v>66</v>
      </c>
      <c r="AA92" s="326" t="str">
        <f t="shared" si="29"/>
        <v>44601Đ266-70300-02-B1</v>
      </c>
    </row>
    <row r="93" spans="1:27" s="326" customFormat="1" ht="18" hidden="1" customHeight="1">
      <c r="A93" s="50">
        <v>44601</v>
      </c>
      <c r="B93" s="182" t="s">
        <v>1203</v>
      </c>
      <c r="C93" s="56" t="s">
        <v>3647</v>
      </c>
      <c r="D93" s="56" t="str">
        <f>LEFT(C93,6)&amp;"36"&amp;MID(C93,9,3)</f>
        <v>66-90136-01</v>
      </c>
      <c r="E93" s="322" t="str">
        <f t="shared" si="21"/>
        <v>01</v>
      </c>
      <c r="F93" s="322" t="str">
        <f t="shared" si="22"/>
        <v>B</v>
      </c>
      <c r="G93" s="322" t="str">
        <f t="shared" si="23"/>
        <v>36</v>
      </c>
      <c r="H93" s="322" t="str">
        <f t="shared" si="24"/>
        <v/>
      </c>
      <c r="I93" s="287" t="str">
        <f t="shared" si="25"/>
        <v>ĐHC</v>
      </c>
      <c r="J93" s="44" t="s">
        <v>1191</v>
      </c>
      <c r="K93" s="287" t="str">
        <f t="shared" si="26"/>
        <v>Cái</v>
      </c>
      <c r="L93" s="291">
        <v>2</v>
      </c>
      <c r="M93" s="287">
        <f>VLOOKUP(D93,'GIA CONG DOAN'!$A$3:$D$4246,MATCH(I93,'GIA CONG DOAN'!$A$4:$D$4,0),0)</f>
        <v>27950</v>
      </c>
      <c r="N93" s="289"/>
      <c r="O93" s="328">
        <f t="shared" si="27"/>
        <v>0</v>
      </c>
      <c r="P93" s="56" t="s">
        <v>3619</v>
      </c>
      <c r="Q93" s="305"/>
      <c r="R93" s="305"/>
      <c r="S93" s="313">
        <f t="shared" si="30"/>
        <v>2</v>
      </c>
      <c r="T93" s="288"/>
      <c r="V93" s="327"/>
      <c r="W93" s="327"/>
      <c r="X93" s="327"/>
      <c r="Y93" s="326" t="str">
        <f t="shared" si="19"/>
        <v>66</v>
      </c>
      <c r="AA93" s="326" t="str">
        <f t="shared" si="29"/>
        <v>44601Đ266-90136-01-B2</v>
      </c>
    </row>
    <row r="94" spans="1:27" s="326" customFormat="1" ht="18" hidden="1" customHeight="1">
      <c r="A94" s="50">
        <v>44601</v>
      </c>
      <c r="B94" s="182" t="s">
        <v>1203</v>
      </c>
      <c r="C94" s="56" t="s">
        <v>3637</v>
      </c>
      <c r="D94" s="56" t="str">
        <f>LEFT(C94,6)&amp;"06"&amp;MID(C94,9,3)</f>
        <v>66-90006-S1</v>
      </c>
      <c r="E94" s="322" t="str">
        <f t="shared" si="21"/>
        <v>S1</v>
      </c>
      <c r="F94" s="322" t="str">
        <f t="shared" si="22"/>
        <v>B</v>
      </c>
      <c r="G94" s="322" t="str">
        <f t="shared" si="23"/>
        <v>06</v>
      </c>
      <c r="H94" s="322" t="str">
        <f t="shared" si="24"/>
        <v/>
      </c>
      <c r="I94" s="287" t="str">
        <f t="shared" si="25"/>
        <v>ĐHC</v>
      </c>
      <c r="J94" s="44" t="s">
        <v>1191</v>
      </c>
      <c r="K94" s="287" t="str">
        <f t="shared" si="26"/>
        <v>Cái</v>
      </c>
      <c r="L94" s="291">
        <v>6</v>
      </c>
      <c r="M94" s="287">
        <f>VLOOKUP(D94,'GIA CONG DOAN'!$A$3:$D$4246,MATCH(I94,'GIA CONG DOAN'!$A$4:$D$4,0),0)</f>
        <v>16940</v>
      </c>
      <c r="N94" s="289"/>
      <c r="O94" s="328">
        <f t="shared" si="27"/>
        <v>0</v>
      </c>
      <c r="P94" s="56" t="s">
        <v>3642</v>
      </c>
      <c r="Q94" s="305"/>
      <c r="R94" s="305"/>
      <c r="S94" s="313">
        <f t="shared" si="30"/>
        <v>6</v>
      </c>
      <c r="T94" s="288"/>
      <c r="V94" s="327"/>
      <c r="W94" s="327"/>
      <c r="X94" s="327"/>
      <c r="Y94" s="326" t="str">
        <f t="shared" si="19"/>
        <v>66</v>
      </c>
      <c r="AA94" s="326" t="str">
        <f t="shared" si="29"/>
        <v>44601Đ266-90006-S1-B6</v>
      </c>
    </row>
    <row r="95" spans="1:27" s="326" customFormat="1" ht="18" hidden="1" customHeight="1">
      <c r="A95" s="50">
        <v>44601</v>
      </c>
      <c r="B95" s="182" t="s">
        <v>1203</v>
      </c>
      <c r="C95" s="56" t="s">
        <v>3675</v>
      </c>
      <c r="D95" s="56" t="str">
        <f t="shared" si="20"/>
        <v>66-55400-03</v>
      </c>
      <c r="E95" s="322" t="str">
        <f t="shared" si="21"/>
        <v>03</v>
      </c>
      <c r="F95" s="322" t="str">
        <f t="shared" si="22"/>
        <v>B</v>
      </c>
      <c r="G95" s="322" t="str">
        <f t="shared" si="23"/>
        <v>02</v>
      </c>
      <c r="H95" s="322" t="str">
        <f t="shared" si="24"/>
        <v/>
      </c>
      <c r="I95" s="287" t="str">
        <f t="shared" si="25"/>
        <v>ĐHC</v>
      </c>
      <c r="J95" s="44" t="s">
        <v>1191</v>
      </c>
      <c r="K95" s="287" t="str">
        <f t="shared" si="26"/>
        <v>Cái</v>
      </c>
      <c r="L95" s="291">
        <v>1</v>
      </c>
      <c r="M95" s="287">
        <f>VLOOKUP(D95,'GIA CONG DOAN'!$A$3:$D$4246,MATCH(I95,'GIA CONG DOAN'!$A$4:$D$4,0),0)</f>
        <v>10217.563200000008</v>
      </c>
      <c r="N95" s="289"/>
      <c r="O95" s="328">
        <f t="shared" si="27"/>
        <v>0</v>
      </c>
      <c r="P95" s="56" t="s">
        <v>3623</v>
      </c>
      <c r="Q95" s="305"/>
      <c r="R95" s="305"/>
      <c r="S95" s="313">
        <f t="shared" si="30"/>
        <v>1</v>
      </c>
      <c r="T95" s="288"/>
      <c r="V95" s="327"/>
      <c r="W95" s="327"/>
      <c r="X95" s="327"/>
      <c r="Y95" s="326" t="str">
        <f t="shared" si="19"/>
        <v>66</v>
      </c>
      <c r="AA95" s="326" t="str">
        <f t="shared" si="29"/>
        <v>44601Đ266-55402-03-B1</v>
      </c>
    </row>
    <row r="96" spans="1:27" s="326" customFormat="1" ht="18" hidden="1" customHeight="1">
      <c r="A96" s="50">
        <v>44601</v>
      </c>
      <c r="B96" s="182" t="s">
        <v>1203</v>
      </c>
      <c r="C96" s="56" t="s">
        <v>3613</v>
      </c>
      <c r="D96" s="56" t="str">
        <f t="shared" si="20"/>
        <v>66-87500-S1</v>
      </c>
      <c r="E96" s="322" t="str">
        <f t="shared" si="21"/>
        <v>S1</v>
      </c>
      <c r="F96" s="322" t="str">
        <f t="shared" si="22"/>
        <v>B</v>
      </c>
      <c r="G96" s="322" t="str">
        <f t="shared" si="23"/>
        <v>00</v>
      </c>
      <c r="H96" s="322" t="str">
        <f t="shared" si="24"/>
        <v/>
      </c>
      <c r="I96" s="287" t="str">
        <f t="shared" si="25"/>
        <v>ĐHC</v>
      </c>
      <c r="J96" s="44" t="s">
        <v>1191</v>
      </c>
      <c r="K96" s="287" t="str">
        <f t="shared" si="26"/>
        <v>Cái</v>
      </c>
      <c r="L96" s="291">
        <v>1</v>
      </c>
      <c r="M96" s="287">
        <f>VLOOKUP(D96,'GIA CONG DOAN'!$A$3:$D$4246,MATCH(I96,'GIA CONG DOAN'!$A$4:$D$4,0),0)</f>
        <v>13631</v>
      </c>
      <c r="N96" s="289">
        <v>0.1</v>
      </c>
      <c r="O96" s="328">
        <f t="shared" si="27"/>
        <v>1363.1000000000001</v>
      </c>
      <c r="P96" s="56" t="s">
        <v>3678</v>
      </c>
      <c r="Q96" s="305"/>
      <c r="R96" s="305"/>
      <c r="S96" s="313">
        <f t="shared" si="30"/>
        <v>1</v>
      </c>
      <c r="T96" s="288" t="s">
        <v>3549</v>
      </c>
      <c r="V96" s="327"/>
      <c r="W96" s="327"/>
      <c r="X96" s="327"/>
      <c r="Y96" s="326" t="str">
        <f t="shared" si="19"/>
        <v>66</v>
      </c>
      <c r="AA96" s="326" t="str">
        <f t="shared" si="29"/>
        <v>44601Đ266-87500-S1-B1</v>
      </c>
    </row>
    <row r="97" spans="1:27" s="326" customFormat="1" ht="18" hidden="1" customHeight="1">
      <c r="A97" s="50">
        <v>44601</v>
      </c>
      <c r="B97" s="182" t="s">
        <v>1203</v>
      </c>
      <c r="C97" s="56" t="s">
        <v>3676</v>
      </c>
      <c r="D97" s="56" t="str">
        <f t="shared" si="20"/>
        <v>66-61300-03</v>
      </c>
      <c r="E97" s="322" t="str">
        <f t="shared" si="21"/>
        <v>03</v>
      </c>
      <c r="F97" s="322" t="str">
        <f t="shared" si="22"/>
        <v>B</v>
      </c>
      <c r="G97" s="322" t="str">
        <f t="shared" si="23"/>
        <v>37</v>
      </c>
      <c r="H97" s="322" t="str">
        <f t="shared" si="24"/>
        <v/>
      </c>
      <c r="I97" s="287" t="str">
        <f t="shared" si="25"/>
        <v>ĐHC</v>
      </c>
      <c r="J97" s="44" t="s">
        <v>1191</v>
      </c>
      <c r="K97" s="287" t="str">
        <f t="shared" si="26"/>
        <v>Cái</v>
      </c>
      <c r="L97" s="291">
        <v>1</v>
      </c>
      <c r="M97" s="287">
        <f>VLOOKUP(D97,'GIA CONG DOAN'!$A$3:$D$4246,MATCH(I97,'GIA CONG DOAN'!$A$4:$D$4,0),0)</f>
        <v>7133.6016551724142</v>
      </c>
      <c r="N97" s="289">
        <v>0.1</v>
      </c>
      <c r="O97" s="328">
        <f t="shared" si="27"/>
        <v>713.36016551724151</v>
      </c>
      <c r="P97" s="56" t="s">
        <v>3623</v>
      </c>
      <c r="Q97" s="305"/>
      <c r="R97" s="305"/>
      <c r="S97" s="313">
        <f t="shared" si="30"/>
        <v>1</v>
      </c>
      <c r="T97" s="288"/>
      <c r="V97" s="327"/>
      <c r="W97" s="327"/>
      <c r="X97" s="327"/>
      <c r="Y97" s="326" t="str">
        <f t="shared" si="19"/>
        <v>66</v>
      </c>
      <c r="AA97" s="326" t="str">
        <f t="shared" si="29"/>
        <v>44601Đ266-61337-03-B1</v>
      </c>
    </row>
    <row r="98" spans="1:27" s="326" customFormat="1" ht="18" hidden="1" customHeight="1">
      <c r="A98" s="50">
        <v>44601</v>
      </c>
      <c r="B98" s="182" t="s">
        <v>1202</v>
      </c>
      <c r="C98" s="56" t="s">
        <v>2478</v>
      </c>
      <c r="D98" s="56" t="str">
        <f t="shared" si="20"/>
        <v>68-75100-S1</v>
      </c>
      <c r="E98" s="322" t="str">
        <f t="shared" si="21"/>
        <v>S1</v>
      </c>
      <c r="F98" s="322" t="str">
        <f t="shared" si="22"/>
        <v>B</v>
      </c>
      <c r="G98" s="322" t="str">
        <f t="shared" si="23"/>
        <v>00</v>
      </c>
      <c r="H98" s="322" t="str">
        <f t="shared" si="24"/>
        <v/>
      </c>
      <c r="I98" s="287" t="str">
        <f t="shared" si="25"/>
        <v>ĐHC</v>
      </c>
      <c r="J98" s="44" t="s">
        <v>1191</v>
      </c>
      <c r="K98" s="287" t="str">
        <f t="shared" si="26"/>
        <v>Cái</v>
      </c>
      <c r="L98" s="291">
        <v>28</v>
      </c>
      <c r="M98" s="287">
        <f>VLOOKUP(D98,'GIA CONG DOAN'!$A$3:$D$4246,MATCH(I98,'GIA CONG DOAN'!$A$4:$D$4,0),0)</f>
        <v>16558.365600000001</v>
      </c>
      <c r="N98" s="289"/>
      <c r="O98" s="328">
        <f t="shared" si="27"/>
        <v>0</v>
      </c>
      <c r="P98" s="56" t="s">
        <v>3642</v>
      </c>
      <c r="Q98" s="305"/>
      <c r="R98" s="305"/>
      <c r="S98" s="313">
        <f t="shared" si="30"/>
        <v>28</v>
      </c>
      <c r="T98" s="288"/>
      <c r="V98" s="327"/>
      <c r="W98" s="327"/>
      <c r="X98" s="327"/>
      <c r="Y98" s="326" t="str">
        <f t="shared" si="19"/>
        <v>68</v>
      </c>
      <c r="AA98" s="326" t="str">
        <f t="shared" si="29"/>
        <v>44601Đ168-75100-S1-B28</v>
      </c>
    </row>
    <row r="99" spans="1:27" s="326" customFormat="1" ht="18" hidden="1" customHeight="1">
      <c r="A99" s="50">
        <v>44601</v>
      </c>
      <c r="B99" s="182" t="s">
        <v>1202</v>
      </c>
      <c r="C99" s="56" t="s">
        <v>3679</v>
      </c>
      <c r="D99" s="56" t="str">
        <f t="shared" si="20"/>
        <v>68-74600-01</v>
      </c>
      <c r="E99" s="322" t="str">
        <f t="shared" si="21"/>
        <v>01</v>
      </c>
      <c r="F99" s="322" t="str">
        <f t="shared" si="22"/>
        <v>A</v>
      </c>
      <c r="G99" s="322" t="str">
        <f t="shared" si="23"/>
        <v>00</v>
      </c>
      <c r="H99" s="322" t="str">
        <f t="shared" si="24"/>
        <v/>
      </c>
      <c r="I99" s="287" t="str">
        <f t="shared" si="25"/>
        <v>ĐHC</v>
      </c>
      <c r="J99" s="44" t="s">
        <v>1191</v>
      </c>
      <c r="K99" s="287" t="str">
        <f t="shared" si="26"/>
        <v>Cái</v>
      </c>
      <c r="L99" s="291">
        <v>1</v>
      </c>
      <c r="M99" s="287">
        <f>VLOOKUP(D99,'GIA CONG DOAN'!$A$3:$D$4246,MATCH(I99,'GIA CONG DOAN'!$A$4:$D$4,0),0)</f>
        <v>114722.4176</v>
      </c>
      <c r="N99" s="289"/>
      <c r="O99" s="328">
        <f t="shared" si="27"/>
        <v>0</v>
      </c>
      <c r="P99" s="56" t="s">
        <v>3639</v>
      </c>
      <c r="Q99" s="305"/>
      <c r="R99" s="305"/>
      <c r="S99" s="313">
        <f t="shared" si="30"/>
        <v>1</v>
      </c>
      <c r="T99" s="288"/>
      <c r="V99" s="327"/>
      <c r="W99" s="327"/>
      <c r="X99" s="327"/>
      <c r="Y99" s="326" t="str">
        <f t="shared" si="19"/>
        <v>68</v>
      </c>
      <c r="AA99" s="326" t="str">
        <f t="shared" si="29"/>
        <v>44601Đ168-74600-01-A1</v>
      </c>
    </row>
    <row r="100" spans="1:27" s="326" customFormat="1" ht="18" hidden="1" customHeight="1">
      <c r="A100" s="50">
        <v>44601</v>
      </c>
      <c r="B100" s="182" t="s">
        <v>1202</v>
      </c>
      <c r="C100" s="56" t="s">
        <v>3679</v>
      </c>
      <c r="D100" s="56" t="str">
        <f t="shared" si="20"/>
        <v>68-74600-01</v>
      </c>
      <c r="E100" s="322" t="str">
        <f t="shared" si="21"/>
        <v>01</v>
      </c>
      <c r="F100" s="322" t="str">
        <f t="shared" si="22"/>
        <v>A</v>
      </c>
      <c r="G100" s="322" t="str">
        <f t="shared" si="23"/>
        <v>00</v>
      </c>
      <c r="H100" s="322" t="str">
        <f t="shared" si="24"/>
        <v/>
      </c>
      <c r="I100" s="287" t="str">
        <f t="shared" si="25"/>
        <v>ĐHC</v>
      </c>
      <c r="J100" s="44" t="s">
        <v>1191</v>
      </c>
      <c r="K100" s="287" t="str">
        <f t="shared" si="26"/>
        <v>Cái</v>
      </c>
      <c r="L100" s="291">
        <v>1</v>
      </c>
      <c r="M100" s="287">
        <f>VLOOKUP(D100,'GIA CONG DOAN'!$A$3:$D$4246,MATCH(I100,'GIA CONG DOAN'!$A$4:$D$4,0),0)</f>
        <v>114722.4176</v>
      </c>
      <c r="N100" s="289">
        <v>0.1</v>
      </c>
      <c r="O100" s="328">
        <f t="shared" si="27"/>
        <v>11472.241760000001</v>
      </c>
      <c r="P100" s="56" t="s">
        <v>3639</v>
      </c>
      <c r="Q100" s="305"/>
      <c r="R100" s="305"/>
      <c r="S100" s="313">
        <f t="shared" si="30"/>
        <v>1</v>
      </c>
      <c r="T100" s="288"/>
      <c r="V100" s="327"/>
      <c r="W100" s="327"/>
      <c r="X100" s="327"/>
      <c r="Y100" s="326" t="str">
        <f t="shared" si="19"/>
        <v>68</v>
      </c>
      <c r="AA100" s="326" t="str">
        <f t="shared" si="29"/>
        <v>44601Đ168-74600-01-A1</v>
      </c>
    </row>
    <row r="101" spans="1:27" s="326" customFormat="1" ht="18" hidden="1" customHeight="1">
      <c r="A101" s="50">
        <v>44601</v>
      </c>
      <c r="B101" s="182" t="s">
        <v>1202</v>
      </c>
      <c r="C101" s="56" t="s">
        <v>3679</v>
      </c>
      <c r="D101" s="56" t="str">
        <f t="shared" si="20"/>
        <v>68-74600-01</v>
      </c>
      <c r="E101" s="322" t="str">
        <f t="shared" si="21"/>
        <v>01</v>
      </c>
      <c r="F101" s="322" t="str">
        <f t="shared" si="22"/>
        <v>A</v>
      </c>
      <c r="G101" s="322" t="str">
        <f t="shared" si="23"/>
        <v>00</v>
      </c>
      <c r="H101" s="322" t="str">
        <f t="shared" si="24"/>
        <v/>
      </c>
      <c r="I101" s="287" t="str">
        <f t="shared" si="25"/>
        <v>ĐHC</v>
      </c>
      <c r="J101" s="44" t="s">
        <v>1191</v>
      </c>
      <c r="K101" s="287" t="str">
        <f t="shared" si="26"/>
        <v>Cái</v>
      </c>
      <c r="L101" s="291">
        <v>1</v>
      </c>
      <c r="M101" s="287">
        <f>VLOOKUP(D101,'GIA CONG DOAN'!$A$3:$D$4246,MATCH(I101,'GIA CONG DOAN'!$A$4:$D$4,0),0)</f>
        <v>114722.4176</v>
      </c>
      <c r="N101" s="289">
        <v>0.1</v>
      </c>
      <c r="O101" s="328">
        <f t="shared" si="27"/>
        <v>11472.241760000001</v>
      </c>
      <c r="P101" s="56" t="s">
        <v>3639</v>
      </c>
      <c r="Q101" s="305"/>
      <c r="R101" s="305"/>
      <c r="S101" s="313">
        <f t="shared" si="30"/>
        <v>1</v>
      </c>
      <c r="T101" s="288"/>
      <c r="V101" s="327"/>
      <c r="W101" s="327"/>
      <c r="X101" s="327"/>
      <c r="Y101" s="326" t="str">
        <f t="shared" si="19"/>
        <v>68</v>
      </c>
      <c r="AA101" s="326" t="str">
        <f t="shared" si="29"/>
        <v>44601Đ168-74600-01-A1</v>
      </c>
    </row>
    <row r="102" spans="1:27" s="326" customFormat="1" ht="18" hidden="1" customHeight="1">
      <c r="A102" s="50">
        <v>44601</v>
      </c>
      <c r="B102" s="182" t="s">
        <v>1202</v>
      </c>
      <c r="C102" s="56" t="s">
        <v>3679</v>
      </c>
      <c r="D102" s="56" t="str">
        <f t="shared" si="20"/>
        <v>68-74600-01</v>
      </c>
      <c r="E102" s="322" t="str">
        <f t="shared" si="21"/>
        <v>01</v>
      </c>
      <c r="F102" s="322" t="str">
        <f t="shared" si="22"/>
        <v>A</v>
      </c>
      <c r="G102" s="322" t="str">
        <f t="shared" si="23"/>
        <v>00</v>
      </c>
      <c r="H102" s="322" t="str">
        <f t="shared" si="24"/>
        <v/>
      </c>
      <c r="I102" s="287" t="str">
        <f t="shared" si="25"/>
        <v>ĐHC</v>
      </c>
      <c r="J102" s="44" t="s">
        <v>1191</v>
      </c>
      <c r="K102" s="287" t="str">
        <f t="shared" si="26"/>
        <v>Cái</v>
      </c>
      <c r="L102" s="291">
        <v>1</v>
      </c>
      <c r="M102" s="287">
        <f>VLOOKUP(D102,'GIA CONG DOAN'!$A$3:$D$4246,MATCH(I102,'GIA CONG DOAN'!$A$4:$D$4,0),0)</f>
        <v>114722.4176</v>
      </c>
      <c r="N102" s="289">
        <v>0.1</v>
      </c>
      <c r="O102" s="328">
        <f t="shared" si="27"/>
        <v>11472.241760000001</v>
      </c>
      <c r="P102" s="56" t="s">
        <v>3639</v>
      </c>
      <c r="Q102" s="305"/>
      <c r="R102" s="305"/>
      <c r="S102" s="313">
        <f t="shared" si="30"/>
        <v>1</v>
      </c>
      <c r="T102" s="288"/>
      <c r="V102" s="327"/>
      <c r="W102" s="327"/>
      <c r="X102" s="327"/>
      <c r="Y102" s="326" t="str">
        <f t="shared" si="19"/>
        <v>68</v>
      </c>
      <c r="AA102" s="326" t="str">
        <f t="shared" si="29"/>
        <v>44601Đ168-74600-01-A1</v>
      </c>
    </row>
    <row r="103" spans="1:27" s="326" customFormat="1" ht="18" hidden="1" customHeight="1">
      <c r="A103" s="50">
        <v>44601</v>
      </c>
      <c r="B103" s="182" t="s">
        <v>1202</v>
      </c>
      <c r="C103" s="56" t="s">
        <v>3680</v>
      </c>
      <c r="D103" s="56" t="str">
        <f t="shared" si="20"/>
        <v>66-90500-S1</v>
      </c>
      <c r="E103" s="322" t="str">
        <f t="shared" si="21"/>
        <v>S1</v>
      </c>
      <c r="F103" s="322" t="str">
        <f t="shared" si="22"/>
        <v>a</v>
      </c>
      <c r="G103" s="322" t="str">
        <f t="shared" si="23"/>
        <v>00</v>
      </c>
      <c r="H103" s="322" t="str">
        <f t="shared" si="24"/>
        <v/>
      </c>
      <c r="I103" s="287" t="str">
        <f t="shared" si="25"/>
        <v>ĐHC</v>
      </c>
      <c r="J103" s="44" t="s">
        <v>1191</v>
      </c>
      <c r="K103" s="287" t="str">
        <f t="shared" si="26"/>
        <v>Cái</v>
      </c>
      <c r="L103" s="291">
        <v>4</v>
      </c>
      <c r="M103" s="287">
        <f>VLOOKUP(D103,'GIA CONG DOAN'!$A$3:$D$4246,MATCH(I103,'GIA CONG DOAN'!$A$4:$D$4,0),0)</f>
        <v>21800</v>
      </c>
      <c r="N103" s="289">
        <v>0.1</v>
      </c>
      <c r="O103" s="328">
        <f t="shared" si="27"/>
        <v>8720</v>
      </c>
      <c r="P103" s="56" t="s">
        <v>3631</v>
      </c>
      <c r="Q103" s="305"/>
      <c r="R103" s="305"/>
      <c r="S103" s="313">
        <f t="shared" si="30"/>
        <v>4</v>
      </c>
      <c r="T103" s="288"/>
      <c r="V103" s="327"/>
      <c r="W103" s="327"/>
      <c r="X103" s="327"/>
      <c r="Y103" s="326" t="str">
        <f t="shared" si="19"/>
        <v>66</v>
      </c>
      <c r="AA103" s="326" t="str">
        <f t="shared" si="29"/>
        <v>44601Đ166-90500-S1-a4</v>
      </c>
    </row>
    <row r="104" spans="1:27" s="326" customFormat="1" ht="18" hidden="1" customHeight="1">
      <c r="A104" s="50">
        <v>44601</v>
      </c>
      <c r="B104" s="182" t="s">
        <v>1202</v>
      </c>
      <c r="C104" s="56" t="s">
        <v>3681</v>
      </c>
      <c r="D104" s="56" t="str">
        <f t="shared" si="20"/>
        <v>66-61300-01</v>
      </c>
      <c r="E104" s="322" t="str">
        <f t="shared" si="21"/>
        <v>01</v>
      </c>
      <c r="F104" s="322" t="str">
        <f t="shared" si="22"/>
        <v>A</v>
      </c>
      <c r="G104" s="322" t="str">
        <f t="shared" si="23"/>
        <v>00</v>
      </c>
      <c r="H104" s="322" t="str">
        <f t="shared" si="24"/>
        <v/>
      </c>
      <c r="I104" s="287" t="str">
        <f t="shared" si="25"/>
        <v>ĐHC</v>
      </c>
      <c r="J104" s="44" t="s">
        <v>1191</v>
      </c>
      <c r="K104" s="287" t="str">
        <f t="shared" si="26"/>
        <v>Cái</v>
      </c>
      <c r="L104" s="291">
        <v>2</v>
      </c>
      <c r="M104" s="287">
        <f>VLOOKUP(D104,'GIA CONG DOAN'!$A$3:$D$4246,MATCH(I104,'GIA CONG DOAN'!$A$4:$D$4,0),0)</f>
        <v>18056.219327586205</v>
      </c>
      <c r="N104" s="289">
        <v>0.1</v>
      </c>
      <c r="O104" s="328">
        <f t="shared" si="27"/>
        <v>3611.2438655172409</v>
      </c>
      <c r="P104" s="56" t="s">
        <v>3641</v>
      </c>
      <c r="Q104" s="305"/>
      <c r="R104" s="305"/>
      <c r="S104" s="313">
        <f t="shared" si="30"/>
        <v>2</v>
      </c>
      <c r="T104" s="288"/>
      <c r="V104" s="327"/>
      <c r="W104" s="327"/>
      <c r="X104" s="327"/>
      <c r="Y104" s="326" t="str">
        <f t="shared" si="19"/>
        <v>66</v>
      </c>
      <c r="AA104" s="326" t="str">
        <f t="shared" si="29"/>
        <v>44601Đ166-61300-01-A2</v>
      </c>
    </row>
    <row r="105" spans="1:27" s="326" customFormat="1" ht="18" hidden="1" customHeight="1">
      <c r="A105" s="50">
        <v>44601</v>
      </c>
      <c r="B105" s="182" t="s">
        <v>1202</v>
      </c>
      <c r="C105" s="56" t="s">
        <v>3682</v>
      </c>
      <c r="D105" s="56" t="str">
        <f t="shared" si="20"/>
        <v>66-61300-02</v>
      </c>
      <c r="E105" s="322" t="str">
        <f t="shared" si="21"/>
        <v>02</v>
      </c>
      <c r="F105" s="322" t="str">
        <f t="shared" si="22"/>
        <v>A</v>
      </c>
      <c r="G105" s="322" t="str">
        <f t="shared" si="23"/>
        <v>00</v>
      </c>
      <c r="H105" s="322" t="str">
        <f t="shared" si="24"/>
        <v/>
      </c>
      <c r="I105" s="287" t="str">
        <f t="shared" si="25"/>
        <v>ĐHC</v>
      </c>
      <c r="J105" s="44" t="s">
        <v>1191</v>
      </c>
      <c r="K105" s="287" t="str">
        <f t="shared" si="26"/>
        <v>Cái</v>
      </c>
      <c r="L105" s="291">
        <v>1</v>
      </c>
      <c r="M105" s="287">
        <f>VLOOKUP(D105,'GIA CONG DOAN'!$A$3:$D$4246,MATCH(I105,'GIA CONG DOAN'!$A$4:$D$4,0),0)</f>
        <v>11144.123810344829</v>
      </c>
      <c r="N105" s="289"/>
      <c r="O105" s="328">
        <f t="shared" si="27"/>
        <v>0</v>
      </c>
      <c r="P105" s="56" t="s">
        <v>3639</v>
      </c>
      <c r="Q105" s="305"/>
      <c r="R105" s="305"/>
      <c r="S105" s="313">
        <f t="shared" si="30"/>
        <v>1</v>
      </c>
      <c r="T105" s="288"/>
      <c r="V105" s="327"/>
      <c r="W105" s="327"/>
      <c r="X105" s="327"/>
      <c r="Y105" s="326" t="str">
        <f t="shared" si="19"/>
        <v>66</v>
      </c>
      <c r="AA105" s="326" t="str">
        <f t="shared" si="29"/>
        <v>44601Đ166-61300-02-A1</v>
      </c>
    </row>
    <row r="106" spans="1:27" s="326" customFormat="1" ht="18" hidden="1" customHeight="1">
      <c r="A106" s="50">
        <v>44602</v>
      </c>
      <c r="B106" s="182" t="s">
        <v>1203</v>
      </c>
      <c r="C106" s="56" t="s">
        <v>3645</v>
      </c>
      <c r="D106" s="56" t="str">
        <f>LEFT(C106,6)&amp;"36"&amp;MID(C106,9,3)</f>
        <v>66-80136-02</v>
      </c>
      <c r="E106" s="322" t="str">
        <f t="shared" si="21"/>
        <v>02</v>
      </c>
      <c r="F106" s="322" t="str">
        <f t="shared" si="22"/>
        <v>B</v>
      </c>
      <c r="G106" s="322" t="str">
        <f t="shared" si="23"/>
        <v>36</v>
      </c>
      <c r="H106" s="322" t="str">
        <f t="shared" si="24"/>
        <v/>
      </c>
      <c r="I106" s="287" t="str">
        <f t="shared" si="25"/>
        <v>ĐHC</v>
      </c>
      <c r="J106" s="44" t="s">
        <v>1191</v>
      </c>
      <c r="K106" s="287" t="str">
        <f t="shared" si="26"/>
        <v>Cái</v>
      </c>
      <c r="L106" s="291">
        <v>4</v>
      </c>
      <c r="M106" s="287">
        <f>VLOOKUP(D106,'GIA CONG DOAN'!$A$3:$D$4246,MATCH(I106,'GIA CONG DOAN'!$A$4:$D$4,0),0)</f>
        <v>22033.93467241379</v>
      </c>
      <c r="N106" s="289">
        <v>0.1</v>
      </c>
      <c r="O106" s="328">
        <f t="shared" si="27"/>
        <v>8813.5738689655172</v>
      </c>
      <c r="P106" s="56" t="s">
        <v>3619</v>
      </c>
      <c r="Q106" s="305"/>
      <c r="R106" s="305"/>
      <c r="S106" s="313">
        <f t="shared" si="30"/>
        <v>4</v>
      </c>
      <c r="T106" s="288"/>
      <c r="V106" s="327"/>
      <c r="W106" s="327"/>
      <c r="X106" s="327"/>
      <c r="Y106" s="326" t="str">
        <f t="shared" si="19"/>
        <v>66</v>
      </c>
      <c r="AA106" s="326" t="str">
        <f t="shared" si="29"/>
        <v>44602Đ266-80136-02-B4</v>
      </c>
    </row>
    <row r="107" spans="1:27" s="326" customFormat="1" ht="18" hidden="1" customHeight="1">
      <c r="A107" s="50">
        <v>44602</v>
      </c>
      <c r="B107" s="182" t="s">
        <v>1203</v>
      </c>
      <c r="C107" s="56" t="s">
        <v>3670</v>
      </c>
      <c r="D107" s="56" t="str">
        <f t="shared" si="20"/>
        <v>66-12500-02</v>
      </c>
      <c r="E107" s="322" t="str">
        <f t="shared" si="21"/>
        <v>02</v>
      </c>
      <c r="F107" s="322" t="str">
        <f t="shared" si="22"/>
        <v>B</v>
      </c>
      <c r="G107" s="322" t="str">
        <f t="shared" si="23"/>
        <v>00</v>
      </c>
      <c r="H107" s="322" t="str">
        <f t="shared" si="24"/>
        <v/>
      </c>
      <c r="I107" s="287" t="str">
        <f t="shared" si="25"/>
        <v>ĐHC</v>
      </c>
      <c r="J107" s="44" t="s">
        <v>1191</v>
      </c>
      <c r="K107" s="287" t="str">
        <f t="shared" si="26"/>
        <v>Cái</v>
      </c>
      <c r="L107" s="291">
        <v>3</v>
      </c>
      <c r="M107" s="287">
        <f>VLOOKUP(D107,'GIA CONG DOAN'!$A$3:$D$4246,MATCH(I107,'GIA CONG DOAN'!$A$4:$D$4,0),0)</f>
        <v>15810.1425</v>
      </c>
      <c r="N107" s="289">
        <v>0.1</v>
      </c>
      <c r="O107" s="328">
        <f t="shared" si="27"/>
        <v>4743.0427499999996</v>
      </c>
      <c r="P107" s="56" t="s">
        <v>3619</v>
      </c>
      <c r="Q107" s="305"/>
      <c r="R107" s="305"/>
      <c r="S107" s="313">
        <f t="shared" si="30"/>
        <v>3</v>
      </c>
      <c r="T107" s="288"/>
      <c r="V107" s="327"/>
      <c r="W107" s="327"/>
      <c r="X107" s="327"/>
      <c r="Y107" s="326" t="str">
        <f t="shared" si="19"/>
        <v>66</v>
      </c>
      <c r="AA107" s="326" t="str">
        <f t="shared" si="29"/>
        <v>44602Đ266-12500-02-B3</v>
      </c>
    </row>
    <row r="108" spans="1:27" s="326" customFormat="1" ht="18" hidden="1" customHeight="1">
      <c r="A108" s="50">
        <v>44602</v>
      </c>
      <c r="B108" s="182" t="s">
        <v>1203</v>
      </c>
      <c r="C108" s="56" t="s">
        <v>3683</v>
      </c>
      <c r="D108" s="56" t="str">
        <f t="shared" si="20"/>
        <v>66-12500-02</v>
      </c>
      <c r="E108" s="322" t="str">
        <f t="shared" si="21"/>
        <v>02</v>
      </c>
      <c r="F108" s="322" t="str">
        <f t="shared" si="22"/>
        <v>B</v>
      </c>
      <c r="G108" s="322" t="str">
        <f t="shared" si="23"/>
        <v>22</v>
      </c>
      <c r="H108" s="322" t="str">
        <f t="shared" si="24"/>
        <v/>
      </c>
      <c r="I108" s="287" t="str">
        <f t="shared" si="25"/>
        <v>ĐHC</v>
      </c>
      <c r="J108" s="44" t="s">
        <v>1191</v>
      </c>
      <c r="K108" s="287" t="str">
        <f t="shared" si="26"/>
        <v>Cái</v>
      </c>
      <c r="L108" s="291">
        <v>1</v>
      </c>
      <c r="M108" s="287">
        <f>VLOOKUP(D108,'GIA CONG DOAN'!$A$3:$D$4246,MATCH(I108,'GIA CONG DOAN'!$A$4:$D$4,0),0)</f>
        <v>15810.1425</v>
      </c>
      <c r="N108" s="289"/>
      <c r="O108" s="328">
        <f t="shared" si="27"/>
        <v>0</v>
      </c>
      <c r="P108" s="56" t="s">
        <v>3642</v>
      </c>
      <c r="Q108" s="305"/>
      <c r="R108" s="305"/>
      <c r="S108" s="313">
        <f t="shared" si="30"/>
        <v>1</v>
      </c>
      <c r="T108" s="288"/>
      <c r="V108" s="327"/>
      <c r="W108" s="327"/>
      <c r="X108" s="327"/>
      <c r="Y108" s="326" t="str">
        <f t="shared" si="19"/>
        <v>66</v>
      </c>
      <c r="AA108" s="326" t="str">
        <f>A111&amp;B108&amp;C108&amp;L108&amp;Q108</f>
        <v>44602Đ266-12522-02-B1</v>
      </c>
    </row>
    <row r="109" spans="1:27" s="326" customFormat="1" ht="18" hidden="1" customHeight="1">
      <c r="A109" s="50">
        <v>44602</v>
      </c>
      <c r="B109" s="182" t="s">
        <v>1203</v>
      </c>
      <c r="C109" s="56" t="s">
        <v>3676</v>
      </c>
      <c r="D109" s="56" t="str">
        <f t="shared" si="20"/>
        <v>66-61300-03</v>
      </c>
      <c r="E109" s="322" t="str">
        <f t="shared" si="21"/>
        <v>03</v>
      </c>
      <c r="F109" s="322" t="str">
        <f t="shared" si="22"/>
        <v>B</v>
      </c>
      <c r="G109" s="322" t="str">
        <f t="shared" si="23"/>
        <v>37</v>
      </c>
      <c r="H109" s="322" t="str">
        <f t="shared" si="24"/>
        <v/>
      </c>
      <c r="I109" s="287" t="str">
        <f t="shared" si="25"/>
        <v>ĐHC</v>
      </c>
      <c r="J109" s="44" t="s">
        <v>1191</v>
      </c>
      <c r="K109" s="287" t="str">
        <f t="shared" si="26"/>
        <v>Cái</v>
      </c>
      <c r="L109" s="291">
        <v>2</v>
      </c>
      <c r="M109" s="287">
        <f>VLOOKUP(D109,'GIA CONG DOAN'!$A$3:$D$4246,MATCH(I109,'GIA CONG DOAN'!$A$4:$D$4,0),0)</f>
        <v>7133.6016551724142</v>
      </c>
      <c r="N109" s="289">
        <v>0.1</v>
      </c>
      <c r="O109" s="328">
        <f t="shared" si="27"/>
        <v>1426.720331034483</v>
      </c>
      <c r="P109" s="56" t="s">
        <v>3623</v>
      </c>
      <c r="Q109" s="305"/>
      <c r="R109" s="305"/>
      <c r="S109" s="313">
        <f t="shared" si="30"/>
        <v>2</v>
      </c>
      <c r="T109" s="288"/>
      <c r="V109" s="327"/>
      <c r="W109" s="327"/>
      <c r="X109" s="327"/>
      <c r="Y109" s="326" t="str">
        <f t="shared" si="19"/>
        <v>66</v>
      </c>
      <c r="AA109" s="326" t="str">
        <f>A112&amp;B109&amp;C109&amp;L109&amp;Q109</f>
        <v>44602Đ266-61337-03-B2</v>
      </c>
    </row>
    <row r="110" spans="1:27" s="326" customFormat="1" ht="18" hidden="1" customHeight="1">
      <c r="A110" s="50">
        <v>44602</v>
      </c>
      <c r="B110" s="182" t="s">
        <v>1203</v>
      </c>
      <c r="C110" s="56" t="s">
        <v>3674</v>
      </c>
      <c r="D110" s="56" t="str">
        <f t="shared" si="20"/>
        <v>66-83200-02</v>
      </c>
      <c r="E110" s="322" t="str">
        <f t="shared" si="21"/>
        <v>02</v>
      </c>
      <c r="F110" s="322" t="str">
        <f t="shared" si="22"/>
        <v>B</v>
      </c>
      <c r="G110" s="322" t="str">
        <f t="shared" si="23"/>
        <v>37</v>
      </c>
      <c r="H110" s="322" t="str">
        <f t="shared" si="24"/>
        <v/>
      </c>
      <c r="I110" s="287" t="str">
        <f t="shared" si="25"/>
        <v>ĐHC</v>
      </c>
      <c r="J110" s="44" t="s">
        <v>1191</v>
      </c>
      <c r="K110" s="287" t="str">
        <f t="shared" si="26"/>
        <v>Cái</v>
      </c>
      <c r="L110" s="291">
        <v>2</v>
      </c>
      <c r="M110" s="287">
        <f>VLOOKUP(D110,'GIA CONG DOAN'!$A$3:$D$4246,MATCH(I110,'GIA CONG DOAN'!$A$4:$D$4,0),0)</f>
        <v>16915.07148275862</v>
      </c>
      <c r="N110" s="289">
        <v>0.1</v>
      </c>
      <c r="O110" s="328">
        <f t="shared" si="27"/>
        <v>3383.0142965517243</v>
      </c>
      <c r="P110" s="56" t="s">
        <v>3631</v>
      </c>
      <c r="Q110" s="305"/>
      <c r="R110" s="305"/>
      <c r="S110" s="313">
        <f t="shared" si="30"/>
        <v>2</v>
      </c>
      <c r="T110" s="288"/>
      <c r="V110" s="327"/>
      <c r="W110" s="327"/>
      <c r="X110" s="327"/>
      <c r="Y110" s="326" t="str">
        <f t="shared" si="19"/>
        <v>66</v>
      </c>
      <c r="AA110" s="326" t="str">
        <f>A113&amp;B110&amp;C110&amp;L110&amp;Q110</f>
        <v>44602Đ266-83237-02-B2</v>
      </c>
    </row>
    <row r="111" spans="1:27" s="326" customFormat="1" ht="18" hidden="1" customHeight="1">
      <c r="A111" s="50">
        <v>44602</v>
      </c>
      <c r="B111" s="182" t="s">
        <v>1203</v>
      </c>
      <c r="C111" s="56" t="s">
        <v>3671</v>
      </c>
      <c r="D111" s="56" t="str">
        <f t="shared" si="20"/>
        <v>66-70300-02</v>
      </c>
      <c r="E111" s="322" t="str">
        <f t="shared" si="21"/>
        <v>02</v>
      </c>
      <c r="F111" s="322" t="str">
        <f t="shared" si="22"/>
        <v>B</v>
      </c>
      <c r="G111" s="322" t="str">
        <f t="shared" si="23"/>
        <v>00</v>
      </c>
      <c r="H111" s="322" t="str">
        <f t="shared" si="24"/>
        <v/>
      </c>
      <c r="I111" s="287" t="str">
        <f t="shared" si="25"/>
        <v>ĐHC</v>
      </c>
      <c r="J111" s="44" t="s">
        <v>1191</v>
      </c>
      <c r="K111" s="287" t="str">
        <f t="shared" si="26"/>
        <v>Cái</v>
      </c>
      <c r="L111" s="291">
        <v>1</v>
      </c>
      <c r="M111" s="287">
        <f>VLOOKUP(D111,'GIA CONG DOAN'!$A$3:$D$4246,MATCH(I111,'GIA CONG DOAN'!$A$4:$D$4,0),0)</f>
        <v>19351.489619999997</v>
      </c>
      <c r="N111" s="289"/>
      <c r="O111" s="328">
        <f t="shared" si="27"/>
        <v>0</v>
      </c>
      <c r="P111" s="56" t="s">
        <v>3652</v>
      </c>
      <c r="Q111" s="305"/>
      <c r="R111" s="305"/>
      <c r="S111" s="313">
        <f t="shared" si="30"/>
        <v>1</v>
      </c>
      <c r="T111" s="288"/>
      <c r="V111" s="327"/>
      <c r="W111" s="327"/>
      <c r="X111" s="327"/>
      <c r="Y111" s="326" t="str">
        <f t="shared" si="19"/>
        <v>66</v>
      </c>
      <c r="Z111" s="326" t="e">
        <f>B111&amp;#REF!</f>
        <v>#REF!</v>
      </c>
      <c r="AA111" s="326" t="e">
        <f>#REF!&amp;B111&amp;C111&amp;L111&amp;Q111</f>
        <v>#REF!</v>
      </c>
    </row>
    <row r="112" spans="1:27" s="326" customFormat="1" ht="18" hidden="1" customHeight="1">
      <c r="A112" s="50">
        <v>44602</v>
      </c>
      <c r="B112" s="182" t="s">
        <v>1203</v>
      </c>
      <c r="C112" s="56" t="s">
        <v>3654</v>
      </c>
      <c r="D112" s="56" t="str">
        <f t="shared" si="20"/>
        <v>66-55100-01</v>
      </c>
      <c r="E112" s="322" t="str">
        <f t="shared" si="21"/>
        <v>01</v>
      </c>
      <c r="F112" s="322" t="str">
        <f t="shared" si="22"/>
        <v>B</v>
      </c>
      <c r="G112" s="322" t="str">
        <f t="shared" si="23"/>
        <v>37</v>
      </c>
      <c r="H112" s="322" t="str">
        <f t="shared" si="24"/>
        <v/>
      </c>
      <c r="I112" s="287" t="str">
        <f t="shared" si="25"/>
        <v>ĐHC</v>
      </c>
      <c r="J112" s="44" t="s">
        <v>1191</v>
      </c>
      <c r="K112" s="287" t="str">
        <f t="shared" si="26"/>
        <v>Cái</v>
      </c>
      <c r="L112" s="291">
        <v>1</v>
      </c>
      <c r="M112" s="287">
        <f>VLOOKUP(D112,'GIA CONG DOAN'!$A$3:$D$4246,MATCH(I112,'GIA CONG DOAN'!$A$4:$D$4,0),0)</f>
        <v>15937.332743362835</v>
      </c>
      <c r="N112" s="289"/>
      <c r="O112" s="328">
        <f t="shared" si="27"/>
        <v>0</v>
      </c>
      <c r="P112" s="56" t="s">
        <v>3639</v>
      </c>
      <c r="Q112" s="305"/>
      <c r="R112" s="305"/>
      <c r="S112" s="313">
        <f t="shared" si="30"/>
        <v>1</v>
      </c>
      <c r="T112" s="288"/>
      <c r="V112" s="327"/>
      <c r="W112" s="327"/>
      <c r="X112" s="327"/>
      <c r="Y112" s="326" t="str">
        <f t="shared" si="19"/>
        <v>66</v>
      </c>
      <c r="Z112" s="326" t="e">
        <f>B112&amp;#REF!</f>
        <v>#REF!</v>
      </c>
      <c r="AA112" s="326" t="e">
        <f>#REF!&amp;B112&amp;C112&amp;L112&amp;Q112</f>
        <v>#REF!</v>
      </c>
    </row>
    <row r="113" spans="1:27" s="326" customFormat="1" ht="18" hidden="1" customHeight="1">
      <c r="A113" s="50">
        <v>44602</v>
      </c>
      <c r="B113" s="182" t="s">
        <v>1202</v>
      </c>
      <c r="C113" s="56" t="s">
        <v>3646</v>
      </c>
      <c r="D113" s="56" t="str">
        <f t="shared" si="20"/>
        <v>66-70300-03</v>
      </c>
      <c r="E113" s="322" t="str">
        <f t="shared" si="21"/>
        <v>03</v>
      </c>
      <c r="F113" s="322" t="str">
        <f t="shared" si="22"/>
        <v>B</v>
      </c>
      <c r="G113" s="322" t="str">
        <f t="shared" si="23"/>
        <v>00</v>
      </c>
      <c r="H113" s="322" t="str">
        <f t="shared" si="24"/>
        <v/>
      </c>
      <c r="I113" s="287" t="str">
        <f t="shared" si="25"/>
        <v>ĐHC</v>
      </c>
      <c r="J113" s="44" t="s">
        <v>1191</v>
      </c>
      <c r="K113" s="287" t="str">
        <f t="shared" si="26"/>
        <v>Cái</v>
      </c>
      <c r="L113" s="291">
        <v>2</v>
      </c>
      <c r="M113" s="287">
        <f>VLOOKUP(D113,'GIA CONG DOAN'!$A$3:$D$4246,MATCH(I113,'GIA CONG DOAN'!$A$4:$D$4,0),0)</f>
        <v>11198.250937500001</v>
      </c>
      <c r="N113" s="289">
        <v>0.1</v>
      </c>
      <c r="O113" s="328">
        <f t="shared" si="27"/>
        <v>2239.6501875000004</v>
      </c>
      <c r="P113" s="56" t="s">
        <v>3641</v>
      </c>
      <c r="Q113" s="305"/>
      <c r="R113" s="305"/>
      <c r="S113" s="313">
        <f t="shared" si="30"/>
        <v>2</v>
      </c>
      <c r="T113" s="288"/>
      <c r="V113" s="327"/>
      <c r="W113" s="327"/>
      <c r="X113" s="327"/>
      <c r="Y113" s="326" t="str">
        <f t="shared" si="19"/>
        <v>66</v>
      </c>
      <c r="Z113" s="326" t="e">
        <f>B113&amp;#REF!</f>
        <v>#REF!</v>
      </c>
      <c r="AA113" s="326" t="e">
        <f>#REF!&amp;B113&amp;C113&amp;L113&amp;Q113</f>
        <v>#REF!</v>
      </c>
    </row>
    <row r="114" spans="1:27" s="326" customFormat="1" ht="18" hidden="1" customHeight="1">
      <c r="A114" s="50">
        <v>44602</v>
      </c>
      <c r="B114" s="182" t="s">
        <v>1202</v>
      </c>
      <c r="C114" s="56" t="s">
        <v>3299</v>
      </c>
      <c r="D114" s="56" t="str">
        <f t="shared" si="20"/>
        <v>66-70300-01</v>
      </c>
      <c r="E114" s="322" t="str">
        <f t="shared" si="21"/>
        <v>01</v>
      </c>
      <c r="F114" s="322" t="str">
        <f t="shared" si="22"/>
        <v>B</v>
      </c>
      <c r="G114" s="322" t="str">
        <f t="shared" si="23"/>
        <v>00</v>
      </c>
      <c r="H114" s="322" t="str">
        <f t="shared" si="24"/>
        <v/>
      </c>
      <c r="I114" s="287" t="str">
        <f t="shared" si="25"/>
        <v>ĐHC</v>
      </c>
      <c r="J114" s="44" t="s">
        <v>1191</v>
      </c>
      <c r="K114" s="287" t="str">
        <f t="shared" si="26"/>
        <v>Cái</v>
      </c>
      <c r="L114" s="291">
        <v>1</v>
      </c>
      <c r="M114" s="287">
        <f>VLOOKUP(D114,'GIA CONG DOAN'!$A$3:$D$4246,MATCH(I114,'GIA CONG DOAN'!$A$4:$D$4,0),0)</f>
        <v>32638.180726895993</v>
      </c>
      <c r="N114" s="289">
        <v>0.1</v>
      </c>
      <c r="O114" s="328">
        <f t="shared" si="27"/>
        <v>3263.8180726895994</v>
      </c>
      <c r="P114" s="56" t="s">
        <v>3678</v>
      </c>
      <c r="Q114" s="305"/>
      <c r="R114" s="305"/>
      <c r="S114" s="313">
        <f t="shared" si="30"/>
        <v>1</v>
      </c>
      <c r="T114" s="288"/>
      <c r="V114" s="327"/>
      <c r="W114" s="327"/>
      <c r="X114" s="327"/>
      <c r="Y114" s="326" t="str">
        <f t="shared" si="19"/>
        <v>66</v>
      </c>
      <c r="Z114" s="326" t="str">
        <f t="shared" ref="Z114:Z177" si="31">B114&amp;A114</f>
        <v>Đ144602</v>
      </c>
      <c r="AA114" s="326" t="str">
        <f t="shared" ref="AA114:AA138" si="32">A114&amp;B114&amp;C114&amp;L114&amp;Q114</f>
        <v>44602Đ166-70300-01-B1</v>
      </c>
    </row>
    <row r="115" spans="1:27" s="326" customFormat="1" ht="18" hidden="1" customHeight="1">
      <c r="A115" s="50">
        <v>44602</v>
      </c>
      <c r="B115" s="182" t="s">
        <v>1202</v>
      </c>
      <c r="C115" s="56" t="s">
        <v>3671</v>
      </c>
      <c r="D115" s="56" t="str">
        <f t="shared" si="20"/>
        <v>66-70300-02</v>
      </c>
      <c r="E115" s="322" t="str">
        <f t="shared" si="21"/>
        <v>02</v>
      </c>
      <c r="F115" s="322" t="str">
        <f t="shared" si="22"/>
        <v>B</v>
      </c>
      <c r="G115" s="322" t="str">
        <f t="shared" si="23"/>
        <v>00</v>
      </c>
      <c r="H115" s="322" t="str">
        <f t="shared" si="24"/>
        <v/>
      </c>
      <c r="I115" s="287" t="str">
        <f t="shared" si="25"/>
        <v>ĐHC</v>
      </c>
      <c r="J115" s="44" t="s">
        <v>1191</v>
      </c>
      <c r="K115" s="287" t="str">
        <f t="shared" si="26"/>
        <v>Cái</v>
      </c>
      <c r="L115" s="291">
        <v>1</v>
      </c>
      <c r="M115" s="287">
        <f>VLOOKUP(D115,'GIA CONG DOAN'!$A$3:$D$4246,MATCH(I115,'GIA CONG DOAN'!$A$4:$D$4,0),0)</f>
        <v>19351.489619999997</v>
      </c>
      <c r="N115" s="289">
        <v>0.1</v>
      </c>
      <c r="O115" s="328">
        <f t="shared" si="27"/>
        <v>1935.1489619999998</v>
      </c>
      <c r="P115" s="56" t="s">
        <v>3678</v>
      </c>
      <c r="Q115" s="305"/>
      <c r="R115" s="305"/>
      <c r="S115" s="313">
        <f t="shared" si="30"/>
        <v>1</v>
      </c>
      <c r="T115" s="288"/>
      <c r="V115" s="327"/>
      <c r="W115" s="327"/>
      <c r="X115" s="327"/>
      <c r="Y115" s="326" t="str">
        <f t="shared" si="19"/>
        <v>66</v>
      </c>
      <c r="Z115" s="326" t="str">
        <f t="shared" si="31"/>
        <v>Đ144602</v>
      </c>
      <c r="AA115" s="326" t="str">
        <f t="shared" si="32"/>
        <v>44602Đ166-70300-02-B1</v>
      </c>
    </row>
    <row r="116" spans="1:27" s="326" customFormat="1" ht="18" hidden="1" customHeight="1">
      <c r="A116" s="50">
        <v>44602</v>
      </c>
      <c r="B116" s="182" t="s">
        <v>1202</v>
      </c>
      <c r="C116" s="56" t="s">
        <v>3633</v>
      </c>
      <c r="D116" s="56" t="str">
        <f t="shared" si="20"/>
        <v>66-82500-02</v>
      </c>
      <c r="E116" s="322" t="str">
        <f t="shared" si="21"/>
        <v>02</v>
      </c>
      <c r="F116" s="322" t="str">
        <f t="shared" si="22"/>
        <v>B</v>
      </c>
      <c r="G116" s="322" t="str">
        <f t="shared" si="23"/>
        <v>00</v>
      </c>
      <c r="H116" s="322" t="str">
        <f t="shared" si="24"/>
        <v/>
      </c>
      <c r="I116" s="287" t="str">
        <f t="shared" si="25"/>
        <v>ĐHC</v>
      </c>
      <c r="J116" s="44" t="s">
        <v>1191</v>
      </c>
      <c r="K116" s="287" t="str">
        <f t="shared" si="26"/>
        <v>Cái</v>
      </c>
      <c r="L116" s="291">
        <v>1</v>
      </c>
      <c r="M116" s="287">
        <f>VLOOKUP(D116,'GIA CONG DOAN'!$A$3:$D$4246,MATCH(I116,'GIA CONG DOAN'!$A$4:$D$4,0),0)</f>
        <v>17871.263793103437</v>
      </c>
      <c r="N116" s="289">
        <v>0.1</v>
      </c>
      <c r="O116" s="328">
        <f t="shared" si="27"/>
        <v>1787.1263793103437</v>
      </c>
      <c r="P116" s="56" t="s">
        <v>3642</v>
      </c>
      <c r="Q116" s="305"/>
      <c r="R116" s="305"/>
      <c r="S116" s="313">
        <f t="shared" si="30"/>
        <v>1</v>
      </c>
      <c r="T116" s="288"/>
      <c r="V116" s="327"/>
      <c r="W116" s="327"/>
      <c r="X116" s="327"/>
      <c r="Y116" s="326" t="str">
        <f t="shared" si="19"/>
        <v>66</v>
      </c>
      <c r="Z116" s="326" t="str">
        <f t="shared" si="31"/>
        <v>Đ144602</v>
      </c>
      <c r="AA116" s="326" t="str">
        <f t="shared" si="32"/>
        <v>44602Đ166-82500-02-B1</v>
      </c>
    </row>
    <row r="117" spans="1:27" s="326" customFormat="1" ht="18" hidden="1" customHeight="1">
      <c r="A117" s="50">
        <v>44602</v>
      </c>
      <c r="B117" s="182" t="s">
        <v>1202</v>
      </c>
      <c r="C117" s="56" t="s">
        <v>3633</v>
      </c>
      <c r="D117" s="56" t="str">
        <f t="shared" si="20"/>
        <v>66-82500-02</v>
      </c>
      <c r="E117" s="322" t="str">
        <f t="shared" si="21"/>
        <v>02</v>
      </c>
      <c r="F117" s="322" t="str">
        <f t="shared" si="22"/>
        <v>B</v>
      </c>
      <c r="G117" s="322" t="str">
        <f t="shared" si="23"/>
        <v>00</v>
      </c>
      <c r="H117" s="322" t="str">
        <f t="shared" si="24"/>
        <v/>
      </c>
      <c r="I117" s="287" t="str">
        <f t="shared" si="25"/>
        <v>ĐHC</v>
      </c>
      <c r="J117" s="44" t="s">
        <v>1191</v>
      </c>
      <c r="K117" s="287" t="str">
        <f t="shared" si="26"/>
        <v>Cái</v>
      </c>
      <c r="L117" s="291">
        <v>1</v>
      </c>
      <c r="M117" s="287">
        <f>VLOOKUP(D117,'GIA CONG DOAN'!$A$3:$D$4246,MATCH(I117,'GIA CONG DOAN'!$A$4:$D$4,0),0)</f>
        <v>17871.263793103437</v>
      </c>
      <c r="N117" s="289">
        <v>0.1</v>
      </c>
      <c r="O117" s="328">
        <f t="shared" si="27"/>
        <v>1787.1263793103437</v>
      </c>
      <c r="P117" s="56" t="s">
        <v>3678</v>
      </c>
      <c r="Q117" s="305"/>
      <c r="R117" s="305"/>
      <c r="S117" s="313">
        <f t="shared" si="30"/>
        <v>1</v>
      </c>
      <c r="T117" s="288"/>
      <c r="V117" s="327"/>
      <c r="W117" s="327"/>
      <c r="X117" s="327"/>
      <c r="Y117" s="326" t="str">
        <f t="shared" si="19"/>
        <v>66</v>
      </c>
      <c r="Z117" s="326" t="str">
        <f t="shared" si="31"/>
        <v>Đ144602</v>
      </c>
      <c r="AA117" s="326" t="str">
        <f t="shared" si="32"/>
        <v>44602Đ166-82500-02-B1</v>
      </c>
    </row>
    <row r="118" spans="1:27" s="326" customFormat="1" ht="18" hidden="1" customHeight="1">
      <c r="A118" s="50">
        <v>44602</v>
      </c>
      <c r="B118" s="182" t="s">
        <v>1202</v>
      </c>
      <c r="C118" s="56" t="s">
        <v>3684</v>
      </c>
      <c r="D118" s="56" t="str">
        <f>LEFT(C118,6)&amp;"06"&amp;MID(C118,9,3)</f>
        <v>66-90006-S1</v>
      </c>
      <c r="E118" s="322" t="str">
        <f t="shared" si="21"/>
        <v>S1</v>
      </c>
      <c r="F118" s="322" t="str">
        <f t="shared" si="22"/>
        <v>B</v>
      </c>
      <c r="G118" s="322" t="str">
        <f t="shared" si="23"/>
        <v>16</v>
      </c>
      <c r="H118" s="322" t="str">
        <f t="shared" si="24"/>
        <v/>
      </c>
      <c r="I118" s="287" t="str">
        <f t="shared" si="25"/>
        <v>ĐHC</v>
      </c>
      <c r="J118" s="44" t="s">
        <v>1191</v>
      </c>
      <c r="K118" s="287" t="str">
        <f t="shared" si="26"/>
        <v>Cái</v>
      </c>
      <c r="L118" s="291">
        <v>5</v>
      </c>
      <c r="M118" s="287">
        <f>VLOOKUP(D118,'GIA CONG DOAN'!$A$3:$D$4246,MATCH(I118,'GIA CONG DOAN'!$A$4:$D$4,0),0)</f>
        <v>16940</v>
      </c>
      <c r="N118" s="289"/>
      <c r="O118" s="328">
        <f t="shared" si="27"/>
        <v>0</v>
      </c>
      <c r="P118" s="56" t="s">
        <v>3642</v>
      </c>
      <c r="Q118" s="305"/>
      <c r="R118" s="305"/>
      <c r="S118" s="313">
        <f t="shared" si="30"/>
        <v>5</v>
      </c>
      <c r="T118" s="288"/>
      <c r="V118" s="327"/>
      <c r="W118" s="327"/>
      <c r="X118" s="327"/>
      <c r="Y118" s="326" t="str">
        <f t="shared" si="19"/>
        <v>66</v>
      </c>
      <c r="Z118" s="326" t="str">
        <f t="shared" si="31"/>
        <v>Đ144602</v>
      </c>
      <c r="AA118" s="326" t="str">
        <f t="shared" si="32"/>
        <v>44602Đ166-90016-S1-B5</v>
      </c>
    </row>
    <row r="119" spans="1:27" s="326" customFormat="1" ht="18" hidden="1" customHeight="1">
      <c r="A119" s="50">
        <v>44602</v>
      </c>
      <c r="B119" s="182" t="s">
        <v>1202</v>
      </c>
      <c r="C119" s="56" t="s">
        <v>3684</v>
      </c>
      <c r="D119" s="56" t="str">
        <f>LEFT(C119,6)&amp;"06"&amp;MID(C119,9,3)</f>
        <v>66-90006-S1</v>
      </c>
      <c r="E119" s="322" t="str">
        <f t="shared" si="21"/>
        <v>S1</v>
      </c>
      <c r="F119" s="322" t="str">
        <f t="shared" si="22"/>
        <v>B</v>
      </c>
      <c r="G119" s="322" t="str">
        <f t="shared" si="23"/>
        <v>16</v>
      </c>
      <c r="H119" s="322" t="str">
        <f t="shared" si="24"/>
        <v/>
      </c>
      <c r="I119" s="287" t="str">
        <f t="shared" si="25"/>
        <v>ĐHC</v>
      </c>
      <c r="J119" s="44" t="s">
        <v>1191</v>
      </c>
      <c r="K119" s="287" t="str">
        <f t="shared" si="26"/>
        <v>Cái</v>
      </c>
      <c r="L119" s="291">
        <v>2</v>
      </c>
      <c r="M119" s="287">
        <f>VLOOKUP(D119,'GIA CONG DOAN'!$A$3:$D$4246,MATCH(I119,'GIA CONG DOAN'!$A$4:$D$4,0),0)</f>
        <v>16940</v>
      </c>
      <c r="N119" s="289"/>
      <c r="O119" s="328">
        <f t="shared" si="27"/>
        <v>0</v>
      </c>
      <c r="P119" s="56" t="s">
        <v>3652</v>
      </c>
      <c r="Q119" s="305"/>
      <c r="R119" s="305"/>
      <c r="S119" s="313">
        <f t="shared" si="30"/>
        <v>2</v>
      </c>
      <c r="T119" s="288"/>
      <c r="V119" s="327"/>
      <c r="W119" s="327"/>
      <c r="X119" s="327"/>
      <c r="Y119" s="326" t="str">
        <f t="shared" si="19"/>
        <v>66</v>
      </c>
      <c r="Z119" s="326" t="str">
        <f t="shared" si="31"/>
        <v>Đ144602</v>
      </c>
      <c r="AA119" s="326" t="str">
        <f t="shared" si="32"/>
        <v>44602Đ166-90016-S1-B2</v>
      </c>
    </row>
    <row r="120" spans="1:27" s="326" customFormat="1" ht="18" hidden="1" customHeight="1">
      <c r="A120" s="50">
        <v>44602</v>
      </c>
      <c r="B120" s="182" t="s">
        <v>1202</v>
      </c>
      <c r="C120" s="56" t="s">
        <v>2478</v>
      </c>
      <c r="D120" s="56" t="str">
        <f t="shared" si="20"/>
        <v>68-75100-S1</v>
      </c>
      <c r="E120" s="322" t="str">
        <f t="shared" si="21"/>
        <v>S1</v>
      </c>
      <c r="F120" s="322" t="str">
        <f t="shared" si="22"/>
        <v>B</v>
      </c>
      <c r="G120" s="322" t="str">
        <f t="shared" si="23"/>
        <v>00</v>
      </c>
      <c r="H120" s="322" t="str">
        <f t="shared" si="24"/>
        <v/>
      </c>
      <c r="I120" s="287" t="str">
        <f t="shared" si="25"/>
        <v>ĐHC</v>
      </c>
      <c r="J120" s="44" t="s">
        <v>1191</v>
      </c>
      <c r="K120" s="287" t="str">
        <f t="shared" si="26"/>
        <v>Cái</v>
      </c>
      <c r="L120" s="291">
        <v>3</v>
      </c>
      <c r="M120" s="287">
        <f>VLOOKUP(D120,'GIA CONG DOAN'!$A$3:$D$4246,MATCH(I120,'GIA CONG DOAN'!$A$4:$D$4,0),0)</f>
        <v>16558.365600000001</v>
      </c>
      <c r="N120" s="289">
        <v>0.1</v>
      </c>
      <c r="O120" s="328">
        <f t="shared" si="27"/>
        <v>4967.5096800000001</v>
      </c>
      <c r="P120" s="56" t="s">
        <v>3642</v>
      </c>
      <c r="Q120" s="305"/>
      <c r="R120" s="305"/>
      <c r="S120" s="313">
        <f t="shared" si="30"/>
        <v>3</v>
      </c>
      <c r="T120" s="288"/>
      <c r="V120" s="327"/>
      <c r="W120" s="327"/>
      <c r="X120" s="327"/>
      <c r="Y120" s="326" t="str">
        <f t="shared" si="19"/>
        <v>68</v>
      </c>
      <c r="Z120" s="326" t="str">
        <f t="shared" si="31"/>
        <v>Đ144602</v>
      </c>
      <c r="AA120" s="326" t="str">
        <f t="shared" si="32"/>
        <v>44602Đ168-75100-S1-B3</v>
      </c>
    </row>
    <row r="121" spans="1:27" s="326" customFormat="1" ht="18" hidden="1" customHeight="1">
      <c r="A121" s="50">
        <v>44602</v>
      </c>
      <c r="B121" s="182" t="s">
        <v>1203</v>
      </c>
      <c r="C121" s="56" t="s">
        <v>3685</v>
      </c>
      <c r="D121" s="56" t="str">
        <f t="shared" si="20"/>
        <v>66-90400-S1</v>
      </c>
      <c r="E121" s="322" t="str">
        <f t="shared" si="21"/>
        <v>S1</v>
      </c>
      <c r="F121" s="322" t="str">
        <f t="shared" si="22"/>
        <v>A</v>
      </c>
      <c r="G121" s="322" t="str">
        <f t="shared" si="23"/>
        <v>00</v>
      </c>
      <c r="H121" s="322" t="str">
        <f t="shared" si="24"/>
        <v/>
      </c>
      <c r="I121" s="287" t="str">
        <f t="shared" si="25"/>
        <v>ĐHC</v>
      </c>
      <c r="J121" s="44" t="s">
        <v>1191</v>
      </c>
      <c r="K121" s="287" t="str">
        <f t="shared" si="26"/>
        <v>Cái</v>
      </c>
      <c r="L121" s="291">
        <v>6</v>
      </c>
      <c r="M121" s="287">
        <f>VLOOKUP(D121,'GIA CONG DOAN'!$A$3:$D$4246,MATCH(I121,'GIA CONG DOAN'!$A$4:$D$4,0),0)</f>
        <v>13630</v>
      </c>
      <c r="N121" s="289">
        <v>0.1</v>
      </c>
      <c r="O121" s="328">
        <f t="shared" si="27"/>
        <v>8178</v>
      </c>
      <c r="P121" s="56" t="s">
        <v>3631</v>
      </c>
      <c r="Q121" s="305"/>
      <c r="R121" s="305"/>
      <c r="S121" s="313">
        <f t="shared" si="30"/>
        <v>6</v>
      </c>
      <c r="T121" s="288"/>
      <c r="V121" s="327"/>
      <c r="W121" s="327"/>
      <c r="X121" s="327"/>
      <c r="Y121" s="326" t="str">
        <f t="shared" si="19"/>
        <v>66</v>
      </c>
      <c r="Z121" s="326" t="str">
        <f t="shared" si="31"/>
        <v>Đ244602</v>
      </c>
      <c r="AA121" s="326" t="str">
        <f t="shared" si="32"/>
        <v>44602Đ266-90400-S1-A6</v>
      </c>
    </row>
    <row r="122" spans="1:27" s="326" customFormat="1" ht="18" hidden="1" customHeight="1">
      <c r="A122" s="50">
        <v>44602</v>
      </c>
      <c r="B122" s="182" t="s">
        <v>1203</v>
      </c>
      <c r="C122" s="56" t="s">
        <v>3686</v>
      </c>
      <c r="D122" s="56" t="str">
        <f t="shared" si="20"/>
        <v>66-90300-S1</v>
      </c>
      <c r="E122" s="322" t="str">
        <f t="shared" si="21"/>
        <v>S1</v>
      </c>
      <c r="F122" s="322" t="str">
        <f t="shared" si="22"/>
        <v>A</v>
      </c>
      <c r="G122" s="322" t="str">
        <f t="shared" si="23"/>
        <v>00</v>
      </c>
      <c r="H122" s="322" t="str">
        <f t="shared" si="24"/>
        <v/>
      </c>
      <c r="I122" s="287" t="str">
        <f t="shared" si="25"/>
        <v>ĐHC</v>
      </c>
      <c r="J122" s="44" t="s">
        <v>1191</v>
      </c>
      <c r="K122" s="287" t="str">
        <f t="shared" si="26"/>
        <v>Cái</v>
      </c>
      <c r="L122" s="291">
        <v>3</v>
      </c>
      <c r="M122" s="287">
        <f>VLOOKUP(D122,'GIA CONG DOAN'!$A$3:$D$4246,MATCH(I122,'GIA CONG DOAN'!$A$4:$D$4,0),0)</f>
        <v>7420</v>
      </c>
      <c r="N122" s="289">
        <v>0.1</v>
      </c>
      <c r="O122" s="328">
        <f t="shared" si="27"/>
        <v>2226</v>
      </c>
      <c r="P122" s="56" t="s">
        <v>3631</v>
      </c>
      <c r="Q122" s="305"/>
      <c r="R122" s="305"/>
      <c r="S122" s="313">
        <f t="shared" si="30"/>
        <v>3</v>
      </c>
      <c r="T122" s="288"/>
      <c r="V122" s="327"/>
      <c r="W122" s="327"/>
      <c r="X122" s="327"/>
      <c r="Y122" s="326" t="str">
        <f t="shared" si="19"/>
        <v>66</v>
      </c>
      <c r="Z122" s="326" t="str">
        <f t="shared" si="31"/>
        <v>Đ244602</v>
      </c>
      <c r="AA122" s="326" t="str">
        <f t="shared" si="32"/>
        <v>44602Đ266-90300-S1-A3</v>
      </c>
    </row>
    <row r="123" spans="1:27" s="326" customFormat="1" ht="18" hidden="1" customHeight="1">
      <c r="A123" s="50">
        <v>44603</v>
      </c>
      <c r="B123" s="182" t="s">
        <v>1192</v>
      </c>
      <c r="C123" s="56" t="s">
        <v>3687</v>
      </c>
      <c r="D123" s="56" t="str">
        <f t="shared" si="20"/>
        <v>66-07200-S1</v>
      </c>
      <c r="E123" s="322" t="str">
        <f t="shared" si="21"/>
        <v>S1</v>
      </c>
      <c r="F123" s="322" t="str">
        <f t="shared" si="22"/>
        <v>A</v>
      </c>
      <c r="G123" s="322" t="str">
        <f t="shared" si="23"/>
        <v>00</v>
      </c>
      <c r="H123" s="322" t="str">
        <f t="shared" si="24"/>
        <v/>
      </c>
      <c r="I123" s="287" t="str">
        <f t="shared" si="25"/>
        <v>ĐHC</v>
      </c>
      <c r="J123" s="44" t="s">
        <v>1191</v>
      </c>
      <c r="K123" s="287" t="str">
        <f t="shared" si="26"/>
        <v>Cái</v>
      </c>
      <c r="L123" s="291">
        <v>7</v>
      </c>
      <c r="M123" s="287">
        <f>VLOOKUP(D123,'GIA CONG DOAN'!$A$3:$D$4246,MATCH(I123,'GIA CONG DOAN'!$A$4:$D$4,0),0)</f>
        <v>3897.3179999999993</v>
      </c>
      <c r="N123" s="289"/>
      <c r="O123" s="328">
        <f t="shared" si="27"/>
        <v>0</v>
      </c>
      <c r="P123" s="56" t="s">
        <v>3619</v>
      </c>
      <c r="Q123" s="305"/>
      <c r="R123" s="305"/>
      <c r="S123" s="313">
        <f t="shared" si="30"/>
        <v>7</v>
      </c>
      <c r="T123" s="288"/>
      <c r="V123" s="327"/>
      <c r="W123" s="327"/>
      <c r="X123" s="327"/>
      <c r="Y123" s="326" t="str">
        <f t="shared" si="19"/>
        <v>66</v>
      </c>
      <c r="Z123" s="326" t="str">
        <f t="shared" si="31"/>
        <v>Đ444603</v>
      </c>
      <c r="AA123" s="326" t="str">
        <f t="shared" si="32"/>
        <v>44603Đ466-07200-S1-A7</v>
      </c>
    </row>
    <row r="124" spans="1:27" s="326" customFormat="1" ht="18" hidden="1" customHeight="1">
      <c r="A124" s="50">
        <v>44603</v>
      </c>
      <c r="B124" s="182" t="s">
        <v>1192</v>
      </c>
      <c r="C124" s="56" t="s">
        <v>3653</v>
      </c>
      <c r="D124" s="56" t="str">
        <f>LEFT(C124,6)&amp;"12"&amp;MID(C124,9,3)</f>
        <v>66-51712-01</v>
      </c>
      <c r="E124" s="322" t="str">
        <f t="shared" si="21"/>
        <v>01</v>
      </c>
      <c r="F124" s="322" t="str">
        <f t="shared" si="22"/>
        <v>B</v>
      </c>
      <c r="G124" s="322" t="str">
        <f t="shared" si="23"/>
        <v>12</v>
      </c>
      <c r="H124" s="322" t="str">
        <f t="shared" si="24"/>
        <v/>
      </c>
      <c r="I124" s="287" t="str">
        <f t="shared" si="25"/>
        <v>ĐHC</v>
      </c>
      <c r="J124" s="44" t="s">
        <v>1191</v>
      </c>
      <c r="K124" s="287" t="str">
        <f t="shared" si="26"/>
        <v>Cái</v>
      </c>
      <c r="L124" s="291">
        <v>1</v>
      </c>
      <c r="M124" s="287">
        <f>VLOOKUP(D124,'GIA CONG DOAN'!$A$3:$D$4246,MATCH(I124,'GIA CONG DOAN'!$A$4:$D$4,0),0)</f>
        <v>15406.376283185838</v>
      </c>
      <c r="N124" s="289"/>
      <c r="O124" s="328">
        <f t="shared" si="27"/>
        <v>0</v>
      </c>
      <c r="P124" s="56" t="s">
        <v>3642</v>
      </c>
      <c r="Q124" s="305"/>
      <c r="R124" s="305"/>
      <c r="S124" s="313">
        <f t="shared" si="30"/>
        <v>1</v>
      </c>
      <c r="T124" s="288"/>
      <c r="V124" s="327"/>
      <c r="W124" s="327"/>
      <c r="X124" s="327"/>
      <c r="Y124" s="326" t="str">
        <f t="shared" si="19"/>
        <v>66</v>
      </c>
      <c r="Z124" s="326" t="str">
        <f t="shared" si="31"/>
        <v>Đ444603</v>
      </c>
      <c r="AA124" s="326" t="str">
        <f t="shared" si="32"/>
        <v>44603Đ466-51712-01-B1</v>
      </c>
    </row>
    <row r="125" spans="1:27" s="326" customFormat="1" ht="18" hidden="1" customHeight="1">
      <c r="A125" s="50">
        <v>44603</v>
      </c>
      <c r="B125" s="182" t="s">
        <v>1192</v>
      </c>
      <c r="C125" s="56" t="s">
        <v>3637</v>
      </c>
      <c r="D125" s="56" t="str">
        <f>LEFT(C125,6)&amp;"06"&amp;MID(C125,9,3)</f>
        <v>66-90006-S1</v>
      </c>
      <c r="E125" s="322" t="str">
        <f t="shared" si="21"/>
        <v>S1</v>
      </c>
      <c r="F125" s="322" t="str">
        <f t="shared" si="22"/>
        <v>B</v>
      </c>
      <c r="G125" s="322" t="str">
        <f t="shared" si="23"/>
        <v>06</v>
      </c>
      <c r="H125" s="322" t="str">
        <f t="shared" si="24"/>
        <v/>
      </c>
      <c r="I125" s="287" t="str">
        <f t="shared" si="25"/>
        <v>ĐHC</v>
      </c>
      <c r="J125" s="44" t="s">
        <v>1191</v>
      </c>
      <c r="K125" s="287" t="str">
        <f t="shared" si="26"/>
        <v>Cái</v>
      </c>
      <c r="L125" s="291">
        <v>2</v>
      </c>
      <c r="M125" s="287">
        <f>VLOOKUP(D125,'GIA CONG DOAN'!$A$3:$D$4246,MATCH(I125,'GIA CONG DOAN'!$A$4:$D$4,0),0)</f>
        <v>16940</v>
      </c>
      <c r="N125" s="289"/>
      <c r="O125" s="328">
        <f t="shared" si="27"/>
        <v>0</v>
      </c>
      <c r="P125" s="56" t="s">
        <v>3688</v>
      </c>
      <c r="Q125" s="305"/>
      <c r="R125" s="305"/>
      <c r="S125" s="313">
        <f t="shared" si="30"/>
        <v>2</v>
      </c>
      <c r="T125" s="288"/>
      <c r="V125" s="327"/>
      <c r="W125" s="327"/>
      <c r="X125" s="327"/>
      <c r="Y125" s="326" t="str">
        <f t="shared" si="19"/>
        <v>66</v>
      </c>
      <c r="Z125" s="326" t="str">
        <f t="shared" si="31"/>
        <v>Đ444603</v>
      </c>
      <c r="AA125" s="326" t="str">
        <f t="shared" si="32"/>
        <v>44603Đ466-90006-S1-B2</v>
      </c>
    </row>
    <row r="126" spans="1:27" s="326" customFormat="1" ht="18" hidden="1" customHeight="1">
      <c r="A126" s="50">
        <v>44603</v>
      </c>
      <c r="B126" s="182" t="s">
        <v>1192</v>
      </c>
      <c r="C126" s="56" t="s">
        <v>3637</v>
      </c>
      <c r="D126" s="56" t="str">
        <f>LEFT(C126,6)&amp;"06"&amp;MID(C126,9,3)</f>
        <v>66-90006-S1</v>
      </c>
      <c r="E126" s="322" t="str">
        <f t="shared" si="21"/>
        <v>S1</v>
      </c>
      <c r="F126" s="322" t="str">
        <f t="shared" si="22"/>
        <v>B</v>
      </c>
      <c r="G126" s="322" t="str">
        <f t="shared" si="23"/>
        <v>06</v>
      </c>
      <c r="H126" s="322" t="str">
        <f t="shared" si="24"/>
        <v/>
      </c>
      <c r="I126" s="287" t="str">
        <f t="shared" si="25"/>
        <v>ĐHC</v>
      </c>
      <c r="J126" s="44" t="s">
        <v>1191</v>
      </c>
      <c r="K126" s="287" t="str">
        <f t="shared" si="26"/>
        <v>Cái</v>
      </c>
      <c r="L126" s="291">
        <v>1</v>
      </c>
      <c r="M126" s="287">
        <f>VLOOKUP(D126,'GIA CONG DOAN'!$A$3:$D$4246,MATCH(I126,'GIA CONG DOAN'!$A$4:$D$4,0),0)</f>
        <v>16940</v>
      </c>
      <c r="N126" s="289"/>
      <c r="O126" s="328">
        <f t="shared" si="27"/>
        <v>0</v>
      </c>
      <c r="P126" s="56" t="s">
        <v>3652</v>
      </c>
      <c r="Q126" s="305"/>
      <c r="R126" s="305"/>
      <c r="S126" s="313">
        <f t="shared" si="30"/>
        <v>1</v>
      </c>
      <c r="T126" s="288"/>
      <c r="V126" s="327"/>
      <c r="W126" s="327"/>
      <c r="X126" s="327"/>
      <c r="Y126" s="326" t="str">
        <f t="shared" si="19"/>
        <v>66</v>
      </c>
      <c r="Z126" s="326" t="str">
        <f t="shared" si="31"/>
        <v>Đ444603</v>
      </c>
      <c r="AA126" s="326" t="str">
        <f t="shared" si="32"/>
        <v>44603Đ466-90006-S1-B1</v>
      </c>
    </row>
    <row r="127" spans="1:27" s="326" customFormat="1" ht="18" customHeight="1">
      <c r="A127" s="50">
        <v>44603</v>
      </c>
      <c r="B127" s="182" t="s">
        <v>1192</v>
      </c>
      <c r="C127" s="56" t="s">
        <v>3653</v>
      </c>
      <c r="D127" s="56" t="str">
        <f>LEFT(C127,6)&amp;"12"&amp;MID(C127,9,3)</f>
        <v>66-51712-01</v>
      </c>
      <c r="E127" s="322" t="str">
        <f t="shared" si="21"/>
        <v>01</v>
      </c>
      <c r="F127" s="322" t="str">
        <f t="shared" si="22"/>
        <v>B</v>
      </c>
      <c r="G127" s="322" t="str">
        <f t="shared" si="23"/>
        <v>12</v>
      </c>
      <c r="H127" s="322" t="str">
        <f t="shared" si="24"/>
        <v/>
      </c>
      <c r="I127" s="287" t="str">
        <f t="shared" si="25"/>
        <v>ĐHC</v>
      </c>
      <c r="J127" s="44" t="s">
        <v>1191</v>
      </c>
      <c r="K127" s="287" t="str">
        <f t="shared" si="26"/>
        <v>Cái</v>
      </c>
      <c r="L127" s="291">
        <v>2</v>
      </c>
      <c r="M127" s="287">
        <f>VLOOKUP(D127,'GIA CONG DOAN'!$A$3:$D$4246,MATCH(I127,'GIA CONG DOAN'!$A$4:$D$4,0),0)</f>
        <v>15406.376283185838</v>
      </c>
      <c r="N127" s="289">
        <v>0.1</v>
      </c>
      <c r="O127" s="328">
        <f t="shared" si="27"/>
        <v>3081.2752566371678</v>
      </c>
      <c r="P127" s="56" t="s">
        <v>3642</v>
      </c>
      <c r="Q127" s="305"/>
      <c r="R127" s="305"/>
      <c r="S127" s="313">
        <f t="shared" si="30"/>
        <v>2</v>
      </c>
      <c r="T127" s="288"/>
      <c r="V127" s="327"/>
      <c r="W127" s="327"/>
      <c r="X127" s="327"/>
      <c r="Y127" s="326" t="str">
        <f t="shared" si="19"/>
        <v>66</v>
      </c>
      <c r="Z127" s="326" t="str">
        <f t="shared" si="31"/>
        <v>Đ444603</v>
      </c>
      <c r="AA127" s="326" t="str">
        <f t="shared" si="32"/>
        <v>44603Đ466-51712-01-B2</v>
      </c>
    </row>
    <row r="128" spans="1:27" s="326" customFormat="1" ht="18" customHeight="1">
      <c r="A128" s="50">
        <v>44603</v>
      </c>
      <c r="B128" s="182" t="s">
        <v>1192</v>
      </c>
      <c r="C128" s="56" t="s">
        <v>2430</v>
      </c>
      <c r="D128" s="56" t="str">
        <f t="shared" si="20"/>
        <v>68-75300-S1</v>
      </c>
      <c r="E128" s="322" t="str">
        <f t="shared" si="21"/>
        <v>S1</v>
      </c>
      <c r="F128" s="322" t="str">
        <f t="shared" si="22"/>
        <v>B</v>
      </c>
      <c r="G128" s="322" t="str">
        <f t="shared" si="23"/>
        <v>00</v>
      </c>
      <c r="H128" s="322" t="str">
        <f t="shared" si="24"/>
        <v/>
      </c>
      <c r="I128" s="287" t="str">
        <f t="shared" si="25"/>
        <v>ĐHC</v>
      </c>
      <c r="J128" s="44" t="s">
        <v>1191</v>
      </c>
      <c r="K128" s="287" t="str">
        <f t="shared" si="26"/>
        <v>Cái</v>
      </c>
      <c r="L128" s="291">
        <v>2</v>
      </c>
      <c r="M128" s="287">
        <f>VLOOKUP(D128,'GIA CONG DOAN'!$A$3:$D$4246,MATCH(I128,'GIA CONG DOAN'!$A$4:$D$4,0),0)</f>
        <v>17462.793600000001</v>
      </c>
      <c r="N128" s="289">
        <v>0.1</v>
      </c>
      <c r="O128" s="328">
        <f t="shared" si="27"/>
        <v>3492.5587200000004</v>
      </c>
      <c r="P128" s="56" t="s">
        <v>3642</v>
      </c>
      <c r="Q128" s="305"/>
      <c r="R128" s="305"/>
      <c r="S128" s="313">
        <f t="shared" si="30"/>
        <v>2</v>
      </c>
      <c r="T128" s="288"/>
      <c r="V128" s="327"/>
      <c r="W128" s="327"/>
      <c r="X128" s="327"/>
      <c r="Y128" s="326" t="str">
        <f t="shared" si="19"/>
        <v>68</v>
      </c>
      <c r="Z128" s="326" t="str">
        <f t="shared" si="31"/>
        <v>Đ444603</v>
      </c>
      <c r="AA128" s="326" t="str">
        <f t="shared" si="32"/>
        <v>44603Đ468-75300-S1-B2</v>
      </c>
    </row>
    <row r="129" spans="1:27" s="326" customFormat="1" ht="18" hidden="1" customHeight="1">
      <c r="A129" s="50">
        <v>44603</v>
      </c>
      <c r="B129" s="182" t="s">
        <v>1204</v>
      </c>
      <c r="C129" s="56" t="s">
        <v>3649</v>
      </c>
      <c r="D129" s="56" t="str">
        <f t="shared" si="20"/>
        <v>66-01700-01</v>
      </c>
      <c r="E129" s="322" t="str">
        <f t="shared" si="21"/>
        <v>01</v>
      </c>
      <c r="F129" s="322" t="str">
        <f t="shared" si="22"/>
        <v>B</v>
      </c>
      <c r="G129" s="322" t="str">
        <f t="shared" si="23"/>
        <v>29</v>
      </c>
      <c r="H129" s="322" t="str">
        <f t="shared" si="24"/>
        <v/>
      </c>
      <c r="I129" s="287" t="str">
        <f t="shared" si="25"/>
        <v>ĐHC</v>
      </c>
      <c r="J129" s="44" t="s">
        <v>1191</v>
      </c>
      <c r="K129" s="287" t="str">
        <f t="shared" si="26"/>
        <v>Cái</v>
      </c>
      <c r="L129" s="291">
        <v>1</v>
      </c>
      <c r="M129" s="287">
        <f>VLOOKUP(D129,'GIA CONG DOAN'!$A$3:$D$4246,MATCH(I129,'GIA CONG DOAN'!$A$4:$D$4,0),0)</f>
        <v>16505.999970000001</v>
      </c>
      <c r="N129" s="289">
        <v>0.1</v>
      </c>
      <c r="O129" s="328">
        <f t="shared" si="27"/>
        <v>1650.5999970000003</v>
      </c>
      <c r="P129" s="56" t="s">
        <v>3618</v>
      </c>
      <c r="Q129" s="305"/>
      <c r="R129" s="305"/>
      <c r="S129" s="313">
        <f t="shared" si="30"/>
        <v>1</v>
      </c>
      <c r="T129" s="288"/>
      <c r="V129" s="327"/>
      <c r="W129" s="327"/>
      <c r="X129" s="327"/>
      <c r="Y129" s="326" t="str">
        <f t="shared" si="19"/>
        <v>66</v>
      </c>
      <c r="Z129" s="326" t="str">
        <f t="shared" si="31"/>
        <v>Đ344603</v>
      </c>
      <c r="AA129" s="326" t="str">
        <f t="shared" si="32"/>
        <v>44603Đ366-01729-01-B1</v>
      </c>
    </row>
    <row r="130" spans="1:27" s="326" customFormat="1" ht="18" hidden="1" customHeight="1">
      <c r="A130" s="50">
        <v>44603</v>
      </c>
      <c r="B130" s="182" t="s">
        <v>1204</v>
      </c>
      <c r="C130" s="56" t="s">
        <v>2479</v>
      </c>
      <c r="D130" s="56" t="str">
        <f t="shared" si="20"/>
        <v>68-75200-S1</v>
      </c>
      <c r="E130" s="322" t="str">
        <f t="shared" si="21"/>
        <v>S1</v>
      </c>
      <c r="F130" s="322" t="str">
        <f t="shared" si="22"/>
        <v>B</v>
      </c>
      <c r="G130" s="322" t="str">
        <f t="shared" si="23"/>
        <v>00</v>
      </c>
      <c r="H130" s="322" t="str">
        <f t="shared" si="24"/>
        <v/>
      </c>
      <c r="I130" s="287" t="str">
        <f t="shared" si="25"/>
        <v>ĐHC</v>
      </c>
      <c r="J130" s="44" t="s">
        <v>1191</v>
      </c>
      <c r="K130" s="287" t="str">
        <f t="shared" si="26"/>
        <v>Cái</v>
      </c>
      <c r="L130" s="291">
        <v>2</v>
      </c>
      <c r="M130" s="287">
        <f>VLOOKUP(D130,'GIA CONG DOAN'!$A$3:$D$4246,MATCH(I130,'GIA CONG DOAN'!$A$4:$D$4,0),0)</f>
        <v>22077.820799999998</v>
      </c>
      <c r="N130" s="289"/>
      <c r="O130" s="328">
        <f t="shared" si="27"/>
        <v>0</v>
      </c>
      <c r="P130" s="56" t="s">
        <v>3652</v>
      </c>
      <c r="Q130" s="305"/>
      <c r="R130" s="305"/>
      <c r="S130" s="313">
        <f t="shared" si="30"/>
        <v>2</v>
      </c>
      <c r="T130" s="288"/>
      <c r="V130" s="327"/>
      <c r="W130" s="327"/>
      <c r="X130" s="327"/>
      <c r="Y130" s="326" t="str">
        <f t="shared" si="19"/>
        <v>68</v>
      </c>
      <c r="Z130" s="326" t="str">
        <f t="shared" si="31"/>
        <v>Đ344603</v>
      </c>
      <c r="AA130" s="326" t="str">
        <f t="shared" si="32"/>
        <v>44603Đ368-75200-S1-B2</v>
      </c>
    </row>
    <row r="131" spans="1:27" s="326" customFormat="1" ht="18" hidden="1" customHeight="1">
      <c r="A131" s="50">
        <v>44603</v>
      </c>
      <c r="B131" s="182" t="s">
        <v>1204</v>
      </c>
      <c r="C131" s="56" t="s">
        <v>3689</v>
      </c>
      <c r="D131" s="56" t="str">
        <f t="shared" si="20"/>
        <v>66-55400-02</v>
      </c>
      <c r="E131" s="322" t="str">
        <f t="shared" si="21"/>
        <v>02</v>
      </c>
      <c r="F131" s="322" t="str">
        <f t="shared" si="22"/>
        <v>B</v>
      </c>
      <c r="G131" s="322" t="str">
        <f t="shared" si="23"/>
        <v>09</v>
      </c>
      <c r="H131" s="322" t="str">
        <f t="shared" si="24"/>
        <v/>
      </c>
      <c r="I131" s="287" t="str">
        <f t="shared" si="25"/>
        <v>ĐHC</v>
      </c>
      <c r="J131" s="44" t="s">
        <v>1191</v>
      </c>
      <c r="K131" s="287" t="str">
        <f t="shared" si="26"/>
        <v>Cái</v>
      </c>
      <c r="L131" s="291">
        <v>1</v>
      </c>
      <c r="M131" s="287">
        <f>VLOOKUP(D131,'GIA CONG DOAN'!$A$3:$D$4246,MATCH(I131,'GIA CONG DOAN'!$A$4:$D$4,0),0)</f>
        <v>13833.274687499999</v>
      </c>
      <c r="N131" s="289">
        <v>0.1</v>
      </c>
      <c r="O131" s="328">
        <f t="shared" si="27"/>
        <v>1383.32746875</v>
      </c>
      <c r="P131" s="56" t="s">
        <v>3618</v>
      </c>
      <c r="Q131" s="305"/>
      <c r="R131" s="305"/>
      <c r="S131" s="313">
        <f t="shared" si="30"/>
        <v>1</v>
      </c>
      <c r="T131" s="288"/>
      <c r="V131" s="327"/>
      <c r="W131" s="327"/>
      <c r="X131" s="327"/>
      <c r="Y131" s="326" t="str">
        <f t="shared" si="19"/>
        <v>66</v>
      </c>
      <c r="Z131" s="326" t="str">
        <f t="shared" si="31"/>
        <v>Đ344603</v>
      </c>
      <c r="AA131" s="326" t="str">
        <f t="shared" si="32"/>
        <v>44603Đ366-55409-02-B1</v>
      </c>
    </row>
    <row r="132" spans="1:27" s="326" customFormat="1" ht="18" hidden="1" customHeight="1">
      <c r="A132" s="50">
        <v>44603</v>
      </c>
      <c r="B132" s="182" t="s">
        <v>1204</v>
      </c>
      <c r="C132" s="56" t="s">
        <v>3299</v>
      </c>
      <c r="D132" s="56" t="str">
        <f t="shared" si="20"/>
        <v>66-70300-01</v>
      </c>
      <c r="E132" s="322" t="str">
        <f t="shared" si="21"/>
        <v>01</v>
      </c>
      <c r="F132" s="322" t="str">
        <f t="shared" si="22"/>
        <v>B</v>
      </c>
      <c r="G132" s="322" t="str">
        <f t="shared" si="23"/>
        <v>00</v>
      </c>
      <c r="H132" s="322" t="str">
        <f t="shared" si="24"/>
        <v/>
      </c>
      <c r="I132" s="287" t="str">
        <f t="shared" si="25"/>
        <v>ĐHC</v>
      </c>
      <c r="J132" s="44" t="s">
        <v>1191</v>
      </c>
      <c r="K132" s="287" t="str">
        <f t="shared" si="26"/>
        <v>Cái</v>
      </c>
      <c r="L132" s="291">
        <v>1</v>
      </c>
      <c r="M132" s="287">
        <f>VLOOKUP(D132,'GIA CONG DOAN'!$A$3:$D$4246,MATCH(I132,'GIA CONG DOAN'!$A$4:$D$4,0),0)</f>
        <v>32638.180726895993</v>
      </c>
      <c r="N132" s="289"/>
      <c r="O132" s="328">
        <f t="shared" si="27"/>
        <v>0</v>
      </c>
      <c r="P132" s="56" t="s">
        <v>3642</v>
      </c>
      <c r="Q132" s="305"/>
      <c r="R132" s="305"/>
      <c r="S132" s="313">
        <f t="shared" si="30"/>
        <v>1</v>
      </c>
      <c r="T132" s="288"/>
      <c r="V132" s="327"/>
      <c r="W132" s="327"/>
      <c r="X132" s="327"/>
      <c r="Y132" s="326" t="str">
        <f t="shared" si="19"/>
        <v>66</v>
      </c>
      <c r="Z132" s="326" t="str">
        <f t="shared" si="31"/>
        <v>Đ344603</v>
      </c>
      <c r="AA132" s="326" t="str">
        <f t="shared" si="32"/>
        <v>44603Đ366-70300-01-B1</v>
      </c>
    </row>
    <row r="133" spans="1:27" s="326" customFormat="1" ht="18" hidden="1" customHeight="1">
      <c r="A133" s="50">
        <v>44603</v>
      </c>
      <c r="B133" s="182" t="s">
        <v>1204</v>
      </c>
      <c r="C133" s="56" t="s">
        <v>3647</v>
      </c>
      <c r="D133" s="56" t="str">
        <f>LEFT(C133,6)&amp;"36"&amp;MID(C133,9,3)</f>
        <v>66-90136-01</v>
      </c>
      <c r="E133" s="322" t="str">
        <f t="shared" si="21"/>
        <v>01</v>
      </c>
      <c r="F133" s="322" t="str">
        <f t="shared" si="22"/>
        <v>B</v>
      </c>
      <c r="G133" s="322" t="str">
        <f t="shared" si="23"/>
        <v>36</v>
      </c>
      <c r="H133" s="322" t="str">
        <f t="shared" si="24"/>
        <v/>
      </c>
      <c r="I133" s="287" t="str">
        <f t="shared" si="25"/>
        <v>ĐHC</v>
      </c>
      <c r="J133" s="44" t="s">
        <v>1191</v>
      </c>
      <c r="K133" s="287" t="str">
        <f t="shared" si="26"/>
        <v>Cái</v>
      </c>
      <c r="L133" s="291">
        <v>1</v>
      </c>
      <c r="M133" s="287">
        <f>VLOOKUP(D133,'GIA CONG DOAN'!$A$3:$D$4246,MATCH(I133,'GIA CONG DOAN'!$A$4:$D$4,0),0)</f>
        <v>27950</v>
      </c>
      <c r="N133" s="289">
        <v>0.1</v>
      </c>
      <c r="O133" s="328">
        <f t="shared" si="27"/>
        <v>2795</v>
      </c>
      <c r="P133" s="56" t="s">
        <v>3618</v>
      </c>
      <c r="Q133" s="305"/>
      <c r="R133" s="305"/>
      <c r="S133" s="313">
        <f t="shared" si="30"/>
        <v>1</v>
      </c>
      <c r="T133" s="288"/>
      <c r="V133" s="327"/>
      <c r="W133" s="327"/>
      <c r="X133" s="327"/>
      <c r="Y133" s="326" t="str">
        <f t="shared" si="19"/>
        <v>66</v>
      </c>
      <c r="Z133" s="326" t="str">
        <f t="shared" si="31"/>
        <v>Đ344603</v>
      </c>
      <c r="AA133" s="326" t="str">
        <f t="shared" si="32"/>
        <v>44603Đ366-90136-01-B1</v>
      </c>
    </row>
    <row r="134" spans="1:27" s="326" customFormat="1" ht="18" hidden="1" customHeight="1">
      <c r="A134" s="50">
        <v>44603</v>
      </c>
      <c r="B134" s="182" t="s">
        <v>1204</v>
      </c>
      <c r="C134" s="56" t="s">
        <v>3690</v>
      </c>
      <c r="D134" s="56" t="str">
        <f>LEFT(C134,6)&amp;"36"&amp;MID(C134,9,3)</f>
        <v>66-80036-03</v>
      </c>
      <c r="E134" s="322" t="str">
        <f t="shared" si="21"/>
        <v>03</v>
      </c>
      <c r="F134" s="322" t="str">
        <f t="shared" si="22"/>
        <v>B</v>
      </c>
      <c r="G134" s="322" t="str">
        <f t="shared" si="23"/>
        <v>36</v>
      </c>
      <c r="H134" s="322" t="str">
        <f t="shared" si="24"/>
        <v/>
      </c>
      <c r="I134" s="287" t="str">
        <f t="shared" si="25"/>
        <v>ĐHC</v>
      </c>
      <c r="J134" s="44" t="s">
        <v>1191</v>
      </c>
      <c r="K134" s="287" t="str">
        <f t="shared" si="26"/>
        <v>Cái</v>
      </c>
      <c r="L134" s="291">
        <v>1</v>
      </c>
      <c r="M134" s="287">
        <f>VLOOKUP(D134,'GIA CONG DOAN'!$A$3:$D$4246,MATCH(I134,'GIA CONG DOAN'!$A$4:$D$4,0),0)</f>
        <v>16582.508396551722</v>
      </c>
      <c r="N134" s="289">
        <v>0.1</v>
      </c>
      <c r="O134" s="328">
        <f t="shared" si="27"/>
        <v>1658.2508396551723</v>
      </c>
      <c r="P134" s="56" t="s">
        <v>3691</v>
      </c>
      <c r="Q134" s="305"/>
      <c r="R134" s="305"/>
      <c r="S134" s="313">
        <f t="shared" si="30"/>
        <v>1</v>
      </c>
      <c r="T134" s="288"/>
      <c r="V134" s="327"/>
      <c r="W134" s="327"/>
      <c r="X134" s="327"/>
      <c r="Y134" s="326" t="str">
        <f t="shared" si="19"/>
        <v>66</v>
      </c>
      <c r="Z134" s="326" t="str">
        <f t="shared" si="31"/>
        <v>Đ344603</v>
      </c>
      <c r="AA134" s="326" t="str">
        <f t="shared" si="32"/>
        <v>44603Đ366-80036-03-B1</v>
      </c>
    </row>
    <row r="135" spans="1:27" s="326" customFormat="1" ht="18" hidden="1" customHeight="1">
      <c r="A135" s="50">
        <v>44603</v>
      </c>
      <c r="B135" s="182" t="s">
        <v>1204</v>
      </c>
      <c r="C135" s="56" t="s">
        <v>3648</v>
      </c>
      <c r="D135" s="56" t="str">
        <f t="shared" si="20"/>
        <v>66-64700-S1</v>
      </c>
      <c r="E135" s="322" t="str">
        <f t="shared" si="21"/>
        <v>S1</v>
      </c>
      <c r="F135" s="322" t="str">
        <f t="shared" si="22"/>
        <v>B</v>
      </c>
      <c r="G135" s="322" t="str">
        <f t="shared" si="23"/>
        <v>00</v>
      </c>
      <c r="H135" s="322" t="str">
        <f t="shared" si="24"/>
        <v/>
      </c>
      <c r="I135" s="287" t="str">
        <f t="shared" si="25"/>
        <v>ĐHC</v>
      </c>
      <c r="J135" s="44" t="s">
        <v>1191</v>
      </c>
      <c r="K135" s="287" t="str">
        <f t="shared" si="26"/>
        <v>Cái</v>
      </c>
      <c r="L135" s="291">
        <v>1</v>
      </c>
      <c r="M135" s="287">
        <f>VLOOKUP(D135,'GIA CONG DOAN'!$A$3:$D$4246,MATCH(I135,'GIA CONG DOAN'!$A$4:$D$4,0),0)</f>
        <v>21668.767362068964</v>
      </c>
      <c r="N135" s="289">
        <v>0.1</v>
      </c>
      <c r="O135" s="328">
        <f t="shared" si="27"/>
        <v>2166.8767362068966</v>
      </c>
      <c r="P135" s="56" t="s">
        <v>3619</v>
      </c>
      <c r="Q135" s="305"/>
      <c r="R135" s="305"/>
      <c r="S135" s="313">
        <f t="shared" si="30"/>
        <v>1</v>
      </c>
      <c r="T135" s="288"/>
      <c r="V135" s="327"/>
      <c r="W135" s="327"/>
      <c r="X135" s="327"/>
      <c r="Y135" s="326" t="str">
        <f t="shared" si="19"/>
        <v>66</v>
      </c>
      <c r="Z135" s="326" t="str">
        <f t="shared" si="31"/>
        <v>Đ344603</v>
      </c>
      <c r="AA135" s="326" t="str">
        <f t="shared" si="32"/>
        <v>44603Đ366-64700-S1-B1</v>
      </c>
    </row>
    <row r="136" spans="1:27" s="326" customFormat="1" ht="18" hidden="1" customHeight="1">
      <c r="A136" s="50">
        <v>44603</v>
      </c>
      <c r="B136" s="182" t="s">
        <v>1204</v>
      </c>
      <c r="C136" s="56" t="s">
        <v>3637</v>
      </c>
      <c r="D136" s="56" t="str">
        <f>LEFT(C136,6)&amp;"06"&amp;MID(C136,9,3)</f>
        <v>66-90006-S1</v>
      </c>
      <c r="E136" s="322" t="str">
        <f t="shared" ref="E136:E199" si="33">RIGHT(D136,2)</f>
        <v>S1</v>
      </c>
      <c r="F136" s="322" t="str">
        <f t="shared" ref="F136:F199" si="34">MID(C136,13,2)</f>
        <v>B</v>
      </c>
      <c r="G136" s="322" t="str">
        <f t="shared" ref="G136:G199" si="35">MID(C136,7,2)</f>
        <v>06</v>
      </c>
      <c r="H136" s="322" t="str">
        <f t="shared" ref="H136:H199" si="36">IF(OR(G136="18",G136="20",G136="21"),"DTM","")</f>
        <v/>
      </c>
      <c r="I136" s="287" t="str">
        <f t="shared" ref="I136:I199" si="37">(LEFT(J136,1))&amp;IF(OR(F136="A",F136="A",F136="43",F136="44",F136="77"),"HC",IF(OR(F136="B",F136="B1",F136="B2",F136="B4",F136="30",F136="39",F136="17",F136="C"),"HC",IF(OR(F136="01",F136="04",F136="54",F136="11",F136="05",F136="06"),"HC",IF(OR(F136="A1"),"HT",IF(OR(F136="32",F136="14",F136="15",F136="78",F136="49"),"HS",0)))))</f>
        <v>ĐHC</v>
      </c>
      <c r="J136" s="44" t="s">
        <v>1191</v>
      </c>
      <c r="K136" s="287" t="str">
        <f t="shared" ref="K136:K199" si="38">IF(AND(MID(C136,10,1)="s",MID(C136,11,1)="1"),"Cái",IF(OR(MID(C136,10,1)="s",MID(C136,10,1)="l",MID(C136,10,1)="b",MID(C136,10,1)="x"),"Bộ","Cái"))</f>
        <v>Cái</v>
      </c>
      <c r="L136" s="291">
        <v>1</v>
      </c>
      <c r="M136" s="287">
        <f>VLOOKUP(D136,'GIA CONG DOAN'!$A$3:$D$4246,MATCH(I136,'GIA CONG DOAN'!$A$4:$D$4,0),0)</f>
        <v>16940</v>
      </c>
      <c r="N136" s="289"/>
      <c r="O136" s="328">
        <f t="shared" ref="O136:O199" si="39">IFERROR(L136*M136*N136,"")</f>
        <v>0</v>
      </c>
      <c r="P136" s="56" t="s">
        <v>3642</v>
      </c>
      <c r="Q136" s="305"/>
      <c r="R136" s="305"/>
      <c r="S136" s="313">
        <f t="shared" ref="S136:S197" si="40">IF(MID(C136,10,1)="0",L136,IF(OR(MID(C136,10,2)="X1",MID(C136,10,2)="X2"),L136*2,IF(OR(MID(C136,10,2)="X4",MID(C136,10,2)="X4"),L136*3,IF(MID(C136,10,1)="f",L136,IF(OR(MID(C136,10,1)="S",MID(C136,10,1)="L",MID(C136,10,1)="B",MID(C136,10,1)="X"),MID(C136,11,1)*L136,0)))))</f>
        <v>1</v>
      </c>
      <c r="T136" s="288"/>
      <c r="V136" s="327"/>
      <c r="W136" s="327"/>
      <c r="X136" s="327"/>
      <c r="Y136" s="326" t="str">
        <f t="shared" si="19"/>
        <v>66</v>
      </c>
      <c r="Z136" s="326" t="str">
        <f t="shared" si="31"/>
        <v>Đ344603</v>
      </c>
      <c r="AA136" s="326" t="str">
        <f t="shared" si="32"/>
        <v>44603Đ366-90006-S1-B1</v>
      </c>
    </row>
    <row r="137" spans="1:27" s="326" customFormat="1" ht="18" hidden="1" customHeight="1">
      <c r="A137" s="50">
        <v>44603</v>
      </c>
      <c r="B137" s="182" t="s">
        <v>1204</v>
      </c>
      <c r="C137" s="56" t="s">
        <v>3651</v>
      </c>
      <c r="D137" s="56" t="str">
        <f>LEFT(C137,6)&amp;"24"&amp;MID(C137,9,3)</f>
        <v>66-59124-02</v>
      </c>
      <c r="E137" s="322" t="str">
        <f t="shared" si="33"/>
        <v>02</v>
      </c>
      <c r="F137" s="322" t="str">
        <f t="shared" si="34"/>
        <v>B</v>
      </c>
      <c r="G137" s="322" t="str">
        <f t="shared" si="35"/>
        <v>24</v>
      </c>
      <c r="H137" s="322" t="str">
        <f t="shared" si="36"/>
        <v/>
      </c>
      <c r="I137" s="287" t="str">
        <f t="shared" si="37"/>
        <v>ĐHC</v>
      </c>
      <c r="J137" s="44" t="s">
        <v>1191</v>
      </c>
      <c r="K137" s="287" t="str">
        <f t="shared" si="38"/>
        <v>Cái</v>
      </c>
      <c r="L137" s="291">
        <v>2</v>
      </c>
      <c r="M137" s="287">
        <f>VLOOKUP(D137,'GIA CONG DOAN'!$A$3:$D$4246,MATCH(I137,'GIA CONG DOAN'!$A$4:$D$4,0),0)</f>
        <v>12539.584603448273</v>
      </c>
      <c r="N137" s="289">
        <v>0.1</v>
      </c>
      <c r="O137" s="328">
        <f t="shared" si="39"/>
        <v>2507.9169206896549</v>
      </c>
      <c r="P137" s="56" t="s">
        <v>3673</v>
      </c>
      <c r="Q137" s="305"/>
      <c r="R137" s="305"/>
      <c r="S137" s="313">
        <f t="shared" si="40"/>
        <v>2</v>
      </c>
      <c r="T137" s="288"/>
      <c r="V137" s="327"/>
      <c r="W137" s="327"/>
      <c r="X137" s="327"/>
      <c r="Y137" s="326" t="str">
        <f t="shared" ref="Y137:Y205" si="41">LEFT(C137,2)</f>
        <v>66</v>
      </c>
      <c r="Z137" s="326" t="str">
        <f t="shared" si="31"/>
        <v>Đ344603</v>
      </c>
      <c r="AA137" s="326" t="str">
        <f t="shared" si="32"/>
        <v>44603Đ366-59124-02-B2</v>
      </c>
    </row>
    <row r="138" spans="1:27" s="326" customFormat="1" ht="18" hidden="1" customHeight="1">
      <c r="A138" s="50">
        <v>44603</v>
      </c>
      <c r="B138" s="182" t="s">
        <v>1204</v>
      </c>
      <c r="C138" s="56" t="s">
        <v>3648</v>
      </c>
      <c r="D138" s="56" t="str">
        <f t="shared" ref="D138:D199" si="42">LEFT(C138,6)&amp;"00"&amp;MID(C138,9,3)</f>
        <v>66-64700-S1</v>
      </c>
      <c r="E138" s="322" t="str">
        <f t="shared" si="33"/>
        <v>S1</v>
      </c>
      <c r="F138" s="322" t="str">
        <f t="shared" si="34"/>
        <v>B</v>
      </c>
      <c r="G138" s="322" t="str">
        <f t="shared" si="35"/>
        <v>00</v>
      </c>
      <c r="H138" s="322" t="str">
        <f t="shared" si="36"/>
        <v/>
      </c>
      <c r="I138" s="287" t="str">
        <f t="shared" si="37"/>
        <v>ĐHC</v>
      </c>
      <c r="J138" s="44" t="s">
        <v>1191</v>
      </c>
      <c r="K138" s="287" t="str">
        <f t="shared" si="38"/>
        <v>Cái</v>
      </c>
      <c r="L138" s="291">
        <v>3</v>
      </c>
      <c r="M138" s="287">
        <f>VLOOKUP(D138,'GIA CONG DOAN'!$A$3:$D$4246,MATCH(I138,'GIA CONG DOAN'!$A$4:$D$4,0),0)</f>
        <v>21668.767362068964</v>
      </c>
      <c r="N138" s="289">
        <v>0.1</v>
      </c>
      <c r="O138" s="328">
        <f t="shared" si="39"/>
        <v>6500.6302086206897</v>
      </c>
      <c r="P138" s="56" t="s">
        <v>3619</v>
      </c>
      <c r="Q138" s="305"/>
      <c r="R138" s="305"/>
      <c r="S138" s="313">
        <f t="shared" si="40"/>
        <v>3</v>
      </c>
      <c r="T138" s="288"/>
      <c r="V138" s="327"/>
      <c r="W138" s="327"/>
      <c r="X138" s="327"/>
      <c r="Y138" s="326" t="str">
        <f t="shared" si="41"/>
        <v>66</v>
      </c>
      <c r="Z138" s="326" t="str">
        <f t="shared" si="31"/>
        <v>Đ344603</v>
      </c>
      <c r="AA138" s="326" t="str">
        <f t="shared" si="32"/>
        <v>44603Đ366-64700-S1-B3</v>
      </c>
    </row>
    <row r="139" spans="1:27" s="326" customFormat="1" ht="18" hidden="1" customHeight="1">
      <c r="A139" s="50">
        <v>44603</v>
      </c>
      <c r="B139" s="182" t="s">
        <v>1204</v>
      </c>
      <c r="C139" s="56" t="s">
        <v>3637</v>
      </c>
      <c r="D139" s="56" t="str">
        <f>LEFT(C139,6)&amp;"06"&amp;MID(C139,9,3)</f>
        <v>66-90006-S1</v>
      </c>
      <c r="E139" s="322" t="str">
        <f t="shared" si="33"/>
        <v>S1</v>
      </c>
      <c r="F139" s="322" t="str">
        <f t="shared" si="34"/>
        <v>B</v>
      </c>
      <c r="G139" s="322" t="str">
        <f t="shared" si="35"/>
        <v>06</v>
      </c>
      <c r="H139" s="322" t="str">
        <f t="shared" si="36"/>
        <v/>
      </c>
      <c r="I139" s="287" t="str">
        <f t="shared" si="37"/>
        <v>ĐHC</v>
      </c>
      <c r="J139" s="44" t="s">
        <v>1191</v>
      </c>
      <c r="K139" s="287" t="str">
        <f t="shared" si="38"/>
        <v>Cái</v>
      </c>
      <c r="L139" s="291">
        <v>1</v>
      </c>
      <c r="M139" s="287">
        <f>VLOOKUP(D139,'GIA CONG DOAN'!$A$3:$D$4246,MATCH(I139,'GIA CONG DOAN'!$A$4:$D$4,0),0)</f>
        <v>16940</v>
      </c>
      <c r="N139" s="289"/>
      <c r="O139" s="328">
        <f t="shared" si="39"/>
        <v>0</v>
      </c>
      <c r="P139" s="56" t="s">
        <v>3652</v>
      </c>
      <c r="Q139" s="305"/>
      <c r="R139" s="305"/>
      <c r="S139" s="313">
        <f t="shared" si="40"/>
        <v>1</v>
      </c>
      <c r="T139" s="288"/>
      <c r="V139" s="327"/>
      <c r="W139" s="327"/>
      <c r="X139" s="327"/>
      <c r="Y139" s="326" t="str">
        <f t="shared" si="41"/>
        <v>66</v>
      </c>
      <c r="Z139" s="326" t="e">
        <f>#REF!&amp;A139</f>
        <v>#REF!</v>
      </c>
      <c r="AA139" s="326" t="e">
        <f>A139&amp;#REF!&amp;C139&amp;L139&amp;Q139</f>
        <v>#REF!</v>
      </c>
    </row>
    <row r="140" spans="1:27" s="326" customFormat="1" ht="18" hidden="1" customHeight="1">
      <c r="A140" s="50">
        <v>44603</v>
      </c>
      <c r="B140" s="182" t="s">
        <v>1204</v>
      </c>
      <c r="C140" s="56" t="s">
        <v>3637</v>
      </c>
      <c r="D140" s="56" t="str">
        <f>LEFT(C140,6)&amp;"06"&amp;MID(C140,9,3)</f>
        <v>66-90006-S1</v>
      </c>
      <c r="E140" s="322" t="str">
        <f t="shared" si="33"/>
        <v>S1</v>
      </c>
      <c r="F140" s="322" t="str">
        <f t="shared" si="34"/>
        <v>B</v>
      </c>
      <c r="G140" s="322" t="str">
        <f t="shared" si="35"/>
        <v>06</v>
      </c>
      <c r="H140" s="322" t="str">
        <f t="shared" si="36"/>
        <v/>
      </c>
      <c r="I140" s="287" t="str">
        <f t="shared" si="37"/>
        <v>ĐHC</v>
      </c>
      <c r="J140" s="44" t="s">
        <v>1191</v>
      </c>
      <c r="K140" s="287" t="str">
        <f t="shared" si="38"/>
        <v>Cái</v>
      </c>
      <c r="L140" s="291">
        <v>7</v>
      </c>
      <c r="M140" s="287">
        <f>VLOOKUP(D140,'GIA CONG DOAN'!$A$3:$D$4246,MATCH(I140,'GIA CONG DOAN'!$A$4:$D$4,0),0)</f>
        <v>16940</v>
      </c>
      <c r="N140" s="289"/>
      <c r="O140" s="328">
        <f t="shared" si="39"/>
        <v>0</v>
      </c>
      <c r="P140" s="56" t="s">
        <v>3642</v>
      </c>
      <c r="Q140" s="305"/>
      <c r="R140" s="305"/>
      <c r="S140" s="313">
        <f t="shared" si="40"/>
        <v>7</v>
      </c>
      <c r="T140" s="288"/>
      <c r="V140" s="327"/>
      <c r="W140" s="327"/>
      <c r="X140" s="327"/>
      <c r="Y140" s="326" t="str">
        <f t="shared" si="41"/>
        <v>66</v>
      </c>
      <c r="Z140" s="326" t="str">
        <f>B140&amp;B139</f>
        <v>Đ3Đ3</v>
      </c>
      <c r="AA140" s="326" t="str">
        <f>B139&amp;B140&amp;C140&amp;L140&amp;Q140</f>
        <v>Đ3Đ366-90006-S1-B7</v>
      </c>
    </row>
    <row r="141" spans="1:27" s="326" customFormat="1" ht="18" hidden="1" customHeight="1">
      <c r="A141" s="50">
        <v>44603</v>
      </c>
      <c r="B141" s="182" t="s">
        <v>1192</v>
      </c>
      <c r="C141" s="56" t="s">
        <v>3692</v>
      </c>
      <c r="D141" s="56" t="str">
        <f>LEFT(C141,6)&amp;"09"&amp;MID(C141,9,3)</f>
        <v>66-65109-02</v>
      </c>
      <c r="E141" s="322" t="str">
        <f t="shared" si="33"/>
        <v>02</v>
      </c>
      <c r="F141" s="322" t="str">
        <f t="shared" si="34"/>
        <v>B</v>
      </c>
      <c r="G141" s="322" t="str">
        <f t="shared" si="35"/>
        <v>09</v>
      </c>
      <c r="H141" s="322" t="str">
        <f t="shared" si="36"/>
        <v/>
      </c>
      <c r="I141" s="287" t="str">
        <f t="shared" si="37"/>
        <v>ĐHC</v>
      </c>
      <c r="J141" s="44" t="s">
        <v>1191</v>
      </c>
      <c r="K141" s="287" t="str">
        <f t="shared" si="38"/>
        <v>Cái</v>
      </c>
      <c r="L141" s="291">
        <v>4</v>
      </c>
      <c r="M141" s="287">
        <f>VLOOKUP(D141,'GIA CONG DOAN'!$A$3:$D$4246,MATCH(I141,'GIA CONG DOAN'!$A$4:$D$4,0),0)</f>
        <v>14418.070734375002</v>
      </c>
      <c r="N141" s="289"/>
      <c r="O141" s="328">
        <f t="shared" si="39"/>
        <v>0</v>
      </c>
      <c r="P141" s="56" t="s">
        <v>3639</v>
      </c>
      <c r="Q141" s="305"/>
      <c r="R141" s="305"/>
      <c r="S141" s="313">
        <f t="shared" si="40"/>
        <v>4</v>
      </c>
      <c r="T141" s="288"/>
      <c r="V141" s="327"/>
      <c r="W141" s="327"/>
      <c r="X141" s="327"/>
      <c r="Y141" s="326" t="str">
        <f t="shared" si="41"/>
        <v>66</v>
      </c>
      <c r="Z141" s="326" t="str">
        <f t="shared" si="31"/>
        <v>Đ444603</v>
      </c>
      <c r="AA141" s="326" t="str">
        <f t="shared" ref="AA141:AA152" si="43">A141&amp;B141&amp;C141&amp;L141&amp;Q141</f>
        <v>44603Đ466-65109-02-B4</v>
      </c>
    </row>
    <row r="142" spans="1:27" s="326" customFormat="1" ht="18" customHeight="1">
      <c r="A142" s="50">
        <v>44603</v>
      </c>
      <c r="B142" s="182" t="s">
        <v>1194</v>
      </c>
      <c r="C142" s="56" t="s">
        <v>3654</v>
      </c>
      <c r="D142" s="56" t="str">
        <f t="shared" si="42"/>
        <v>66-55100-01</v>
      </c>
      <c r="E142" s="322" t="str">
        <f t="shared" si="33"/>
        <v>01</v>
      </c>
      <c r="F142" s="322" t="str">
        <f t="shared" si="34"/>
        <v>B</v>
      </c>
      <c r="G142" s="322" t="str">
        <f t="shared" si="35"/>
        <v>37</v>
      </c>
      <c r="H142" s="322" t="str">
        <f t="shared" si="36"/>
        <v/>
      </c>
      <c r="I142" s="287" t="str">
        <f t="shared" si="37"/>
        <v>ĐHC</v>
      </c>
      <c r="J142" s="44" t="s">
        <v>1191</v>
      </c>
      <c r="K142" s="287" t="str">
        <f t="shared" si="38"/>
        <v>Cái</v>
      </c>
      <c r="L142" s="291">
        <v>2</v>
      </c>
      <c r="M142" s="287">
        <f>VLOOKUP(D142,'GIA CONG DOAN'!$A$3:$D$4246,MATCH(I142,'GIA CONG DOAN'!$A$4:$D$4,0),0)</f>
        <v>15937.332743362835</v>
      </c>
      <c r="N142" s="289">
        <v>0.1</v>
      </c>
      <c r="O142" s="328">
        <f t="shared" si="39"/>
        <v>3187.4665486725671</v>
      </c>
      <c r="P142" s="56" t="s">
        <v>3631</v>
      </c>
      <c r="Q142" s="305"/>
      <c r="R142" s="305"/>
      <c r="S142" s="313">
        <f t="shared" si="40"/>
        <v>2</v>
      </c>
      <c r="T142" s="288"/>
      <c r="V142" s="327"/>
      <c r="W142" s="327"/>
      <c r="X142" s="327"/>
      <c r="Y142" s="326" t="str">
        <f t="shared" si="41"/>
        <v>66</v>
      </c>
      <c r="Z142" s="326" t="str">
        <f t="shared" si="31"/>
        <v>Đ644603</v>
      </c>
      <c r="AA142" s="326" t="str">
        <f t="shared" si="43"/>
        <v>44603Đ666-55137-01-B2</v>
      </c>
    </row>
    <row r="143" spans="1:27" s="326" customFormat="1" ht="18" customHeight="1">
      <c r="A143" s="50">
        <v>44603</v>
      </c>
      <c r="B143" s="182" t="s">
        <v>1194</v>
      </c>
      <c r="C143" s="56" t="s">
        <v>3693</v>
      </c>
      <c r="D143" s="56" t="str">
        <f t="shared" si="42"/>
        <v>66-55100-02</v>
      </c>
      <c r="E143" s="322" t="str">
        <f t="shared" si="33"/>
        <v>02</v>
      </c>
      <c r="F143" s="322" t="str">
        <f t="shared" si="34"/>
        <v>B</v>
      </c>
      <c r="G143" s="322" t="str">
        <f t="shared" si="35"/>
        <v>37</v>
      </c>
      <c r="H143" s="322" t="str">
        <f t="shared" si="36"/>
        <v/>
      </c>
      <c r="I143" s="287" t="str">
        <f t="shared" si="37"/>
        <v>ĐHC</v>
      </c>
      <c r="J143" s="44" t="s">
        <v>1191</v>
      </c>
      <c r="K143" s="287" t="str">
        <f t="shared" si="38"/>
        <v>Cái</v>
      </c>
      <c r="L143" s="291">
        <v>1</v>
      </c>
      <c r="M143" s="287">
        <f>VLOOKUP(D143,'GIA CONG DOAN'!$A$3:$D$4246,MATCH(I143,'GIA CONG DOAN'!$A$4:$D$4,0),0)</f>
        <v>8979.8823008849595</v>
      </c>
      <c r="N143" s="289">
        <v>0.1</v>
      </c>
      <c r="O143" s="328">
        <f t="shared" si="39"/>
        <v>897.98823008849604</v>
      </c>
      <c r="P143" s="56" t="s">
        <v>3631</v>
      </c>
      <c r="Q143" s="305"/>
      <c r="R143" s="305"/>
      <c r="S143" s="313">
        <f t="shared" si="40"/>
        <v>1</v>
      </c>
      <c r="T143" s="288"/>
      <c r="V143" s="327"/>
      <c r="W143" s="327"/>
      <c r="X143" s="327"/>
      <c r="Y143" s="326" t="str">
        <f t="shared" si="41"/>
        <v>66</v>
      </c>
      <c r="Z143" s="326" t="str">
        <f t="shared" si="31"/>
        <v>Đ644603</v>
      </c>
      <c r="AA143" s="326" t="str">
        <f t="shared" si="43"/>
        <v>44603Đ666-55137-02-B1</v>
      </c>
    </row>
    <row r="144" spans="1:27" s="326" customFormat="1" ht="18" hidden="1" customHeight="1">
      <c r="A144" s="50">
        <v>44603</v>
      </c>
      <c r="B144" s="182" t="s">
        <v>1194</v>
      </c>
      <c r="C144" s="56" t="s">
        <v>3694</v>
      </c>
      <c r="D144" s="56" t="str">
        <f t="shared" si="42"/>
        <v>66-06700-01</v>
      </c>
      <c r="E144" s="322" t="str">
        <f t="shared" si="33"/>
        <v>01</v>
      </c>
      <c r="F144" s="322" t="str">
        <f t="shared" si="34"/>
        <v>B</v>
      </c>
      <c r="G144" s="322" t="str">
        <f t="shared" si="35"/>
        <v>23</v>
      </c>
      <c r="H144" s="322" t="str">
        <f t="shared" si="36"/>
        <v/>
      </c>
      <c r="I144" s="287" t="str">
        <f t="shared" si="37"/>
        <v>ĐHC</v>
      </c>
      <c r="J144" s="44" t="s">
        <v>1191</v>
      </c>
      <c r="K144" s="287" t="str">
        <f t="shared" si="38"/>
        <v>Cái</v>
      </c>
      <c r="L144" s="291">
        <v>1</v>
      </c>
      <c r="M144" s="287">
        <f>VLOOKUP(D144,'GIA CONG DOAN'!$A$3:$D$4246,MATCH(I144,'GIA CONG DOAN'!$A$4:$D$4,0),0)</f>
        <v>6499.5</v>
      </c>
      <c r="N144" s="289"/>
      <c r="O144" s="328">
        <f t="shared" si="39"/>
        <v>0</v>
      </c>
      <c r="P144" s="56" t="s">
        <v>3623</v>
      </c>
      <c r="Q144" s="305"/>
      <c r="R144" s="305"/>
      <c r="S144" s="313">
        <f t="shared" si="40"/>
        <v>1</v>
      </c>
      <c r="T144" s="288"/>
      <c r="V144" s="327"/>
      <c r="W144" s="327"/>
      <c r="X144" s="327"/>
      <c r="Y144" s="326" t="str">
        <f t="shared" si="41"/>
        <v>66</v>
      </c>
      <c r="Z144" s="326" t="str">
        <f t="shared" si="31"/>
        <v>Đ644603</v>
      </c>
      <c r="AA144" s="326" t="str">
        <f t="shared" si="43"/>
        <v>44603Đ666-06723-01-B1</v>
      </c>
    </row>
    <row r="145" spans="1:27" s="326" customFormat="1" ht="18" customHeight="1">
      <c r="A145" s="50">
        <v>44603</v>
      </c>
      <c r="B145" s="182" t="s">
        <v>1194</v>
      </c>
      <c r="C145" s="56" t="s">
        <v>3694</v>
      </c>
      <c r="D145" s="56" t="str">
        <f t="shared" si="42"/>
        <v>66-06700-01</v>
      </c>
      <c r="E145" s="322" t="str">
        <f t="shared" si="33"/>
        <v>01</v>
      </c>
      <c r="F145" s="322" t="str">
        <f t="shared" si="34"/>
        <v>B</v>
      </c>
      <c r="G145" s="322" t="str">
        <f t="shared" si="35"/>
        <v>23</v>
      </c>
      <c r="H145" s="322" t="str">
        <f t="shared" si="36"/>
        <v/>
      </c>
      <c r="I145" s="287" t="str">
        <f t="shared" si="37"/>
        <v>ĐHC</v>
      </c>
      <c r="J145" s="44" t="s">
        <v>1191</v>
      </c>
      <c r="K145" s="287" t="str">
        <f t="shared" si="38"/>
        <v>Cái</v>
      </c>
      <c r="L145" s="291">
        <v>6</v>
      </c>
      <c r="M145" s="287">
        <f>VLOOKUP(D145,'GIA CONG DOAN'!$A$3:$D$4246,MATCH(I145,'GIA CONG DOAN'!$A$4:$D$4,0),0)</f>
        <v>6499.5</v>
      </c>
      <c r="N145" s="289">
        <v>0.1</v>
      </c>
      <c r="O145" s="328">
        <f t="shared" si="39"/>
        <v>3899.7000000000003</v>
      </c>
      <c r="P145" s="56" t="s">
        <v>3642</v>
      </c>
      <c r="Q145" s="305"/>
      <c r="R145" s="305"/>
      <c r="S145" s="313">
        <f t="shared" si="40"/>
        <v>6</v>
      </c>
      <c r="T145" s="288"/>
      <c r="V145" s="327"/>
      <c r="W145" s="327"/>
      <c r="X145" s="327"/>
      <c r="Y145" s="326" t="str">
        <f t="shared" si="41"/>
        <v>66</v>
      </c>
      <c r="Z145" s="326" t="str">
        <f t="shared" si="31"/>
        <v>Đ644603</v>
      </c>
      <c r="AA145" s="326" t="str">
        <f t="shared" si="43"/>
        <v>44603Đ666-06723-01-B6</v>
      </c>
    </row>
    <row r="146" spans="1:27" s="326" customFormat="1" ht="18" customHeight="1">
      <c r="A146" s="50">
        <v>44603</v>
      </c>
      <c r="B146" s="182" t="s">
        <v>1194</v>
      </c>
      <c r="C146" s="56" t="s">
        <v>3695</v>
      </c>
      <c r="D146" s="56" t="str">
        <f t="shared" si="42"/>
        <v>66-06700-02</v>
      </c>
      <c r="E146" s="322" t="str">
        <f t="shared" si="33"/>
        <v>02</v>
      </c>
      <c r="F146" s="322" t="str">
        <f t="shared" si="34"/>
        <v>B</v>
      </c>
      <c r="G146" s="322" t="str">
        <f t="shared" si="35"/>
        <v>23</v>
      </c>
      <c r="H146" s="322" t="str">
        <f t="shared" si="36"/>
        <v/>
      </c>
      <c r="I146" s="287" t="str">
        <f t="shared" si="37"/>
        <v>ĐHC</v>
      </c>
      <c r="J146" s="44" t="s">
        <v>1191</v>
      </c>
      <c r="K146" s="287" t="str">
        <f t="shared" si="38"/>
        <v>Cái</v>
      </c>
      <c r="L146" s="291">
        <v>2</v>
      </c>
      <c r="M146" s="287">
        <f>VLOOKUP(D146,'GIA CONG DOAN'!$A$3:$D$4246,MATCH(I146,'GIA CONG DOAN'!$A$4:$D$4,0),0)</f>
        <v>3500</v>
      </c>
      <c r="N146" s="289">
        <v>0.1</v>
      </c>
      <c r="O146" s="328">
        <f t="shared" si="39"/>
        <v>700</v>
      </c>
      <c r="P146" s="56" t="s">
        <v>3652</v>
      </c>
      <c r="Q146" s="305"/>
      <c r="R146" s="305"/>
      <c r="S146" s="313">
        <f t="shared" si="40"/>
        <v>2</v>
      </c>
      <c r="T146" s="288"/>
      <c r="V146" s="327"/>
      <c r="W146" s="327"/>
      <c r="X146" s="327"/>
      <c r="Y146" s="326" t="str">
        <f t="shared" si="41"/>
        <v>66</v>
      </c>
      <c r="Z146" s="326" t="str">
        <f t="shared" si="31"/>
        <v>Đ644603</v>
      </c>
      <c r="AA146" s="326" t="str">
        <f t="shared" si="43"/>
        <v>44603Đ666-06723-02-B2</v>
      </c>
    </row>
    <row r="147" spans="1:27" s="326" customFormat="1" ht="18" customHeight="1">
      <c r="A147" s="50">
        <v>44603</v>
      </c>
      <c r="B147" s="182" t="s">
        <v>1194</v>
      </c>
      <c r="C147" s="56" t="s">
        <v>3646</v>
      </c>
      <c r="D147" s="56" t="str">
        <f t="shared" si="42"/>
        <v>66-70300-03</v>
      </c>
      <c r="E147" s="322" t="str">
        <f t="shared" si="33"/>
        <v>03</v>
      </c>
      <c r="F147" s="322" t="str">
        <f t="shared" si="34"/>
        <v>B</v>
      </c>
      <c r="G147" s="322" t="str">
        <f t="shared" si="35"/>
        <v>00</v>
      </c>
      <c r="H147" s="322" t="str">
        <f t="shared" si="36"/>
        <v/>
      </c>
      <c r="I147" s="287" t="str">
        <f t="shared" si="37"/>
        <v>ĐHC</v>
      </c>
      <c r="J147" s="44" t="s">
        <v>1191</v>
      </c>
      <c r="K147" s="287" t="str">
        <f t="shared" si="38"/>
        <v>Cái</v>
      </c>
      <c r="L147" s="291">
        <v>3</v>
      </c>
      <c r="M147" s="287">
        <f>VLOOKUP(D147,'GIA CONG DOAN'!$A$3:$D$4246,MATCH(I147,'GIA CONG DOAN'!$A$4:$D$4,0),0)</f>
        <v>11198.250937500001</v>
      </c>
      <c r="N147" s="289">
        <v>0.1</v>
      </c>
      <c r="O147" s="328">
        <f t="shared" si="39"/>
        <v>3359.4752812500005</v>
      </c>
      <c r="P147" s="56" t="s">
        <v>3691</v>
      </c>
      <c r="Q147" s="305"/>
      <c r="R147" s="305"/>
      <c r="S147" s="313">
        <f t="shared" si="40"/>
        <v>3</v>
      </c>
      <c r="T147" s="288"/>
      <c r="V147" s="327"/>
      <c r="W147" s="327"/>
      <c r="X147" s="327"/>
      <c r="Y147" s="326" t="str">
        <f t="shared" si="41"/>
        <v>66</v>
      </c>
      <c r="Z147" s="326" t="str">
        <f t="shared" si="31"/>
        <v>Đ644603</v>
      </c>
      <c r="AA147" s="326" t="str">
        <f t="shared" si="43"/>
        <v>44603Đ666-70300-03-B3</v>
      </c>
    </row>
    <row r="148" spans="1:27" s="326" customFormat="1" ht="18" hidden="1" customHeight="1">
      <c r="A148" s="50">
        <v>44603</v>
      </c>
      <c r="B148" s="182" t="s">
        <v>1194</v>
      </c>
      <c r="C148" s="56" t="s">
        <v>3696</v>
      </c>
      <c r="D148" s="56" t="str">
        <f t="shared" si="42"/>
        <v>66-07300-S1</v>
      </c>
      <c r="E148" s="322" t="str">
        <f t="shared" si="33"/>
        <v>S1</v>
      </c>
      <c r="F148" s="322" t="str">
        <f t="shared" si="34"/>
        <v>B</v>
      </c>
      <c r="G148" s="322" t="str">
        <f t="shared" si="35"/>
        <v>00</v>
      </c>
      <c r="H148" s="322" t="str">
        <f t="shared" si="36"/>
        <v/>
      </c>
      <c r="I148" s="287" t="str">
        <f t="shared" si="37"/>
        <v>ĐHC</v>
      </c>
      <c r="J148" s="44" t="s">
        <v>1191</v>
      </c>
      <c r="K148" s="287" t="str">
        <f t="shared" si="38"/>
        <v>Cái</v>
      </c>
      <c r="L148" s="291">
        <v>1</v>
      </c>
      <c r="M148" s="287">
        <f>VLOOKUP(D148,'GIA CONG DOAN'!$A$3:$D$4246,MATCH(I148,'GIA CONG DOAN'!$A$4:$D$4,0),0)</f>
        <v>5906.2452000000021</v>
      </c>
      <c r="N148" s="289"/>
      <c r="O148" s="328">
        <f t="shared" si="39"/>
        <v>0</v>
      </c>
      <c r="P148" s="56" t="s">
        <v>3652</v>
      </c>
      <c r="Q148" s="305"/>
      <c r="R148" s="305"/>
      <c r="S148" s="313">
        <f t="shared" si="40"/>
        <v>1</v>
      </c>
      <c r="T148" s="288"/>
      <c r="V148" s="327"/>
      <c r="W148" s="327"/>
      <c r="X148" s="327"/>
      <c r="Y148" s="326" t="str">
        <f>LEFT(C148,2)</f>
        <v>66</v>
      </c>
      <c r="Z148" s="326" t="str">
        <f>B148&amp;A148</f>
        <v>Đ644603</v>
      </c>
      <c r="AA148" s="326" t="str">
        <f t="shared" si="43"/>
        <v>44603Đ666-07300-S1-B1</v>
      </c>
    </row>
    <row r="149" spans="1:27" s="326" customFormat="1" ht="18" hidden="1" customHeight="1">
      <c r="A149" s="50">
        <v>44603</v>
      </c>
      <c r="B149" s="182" t="s">
        <v>1194</v>
      </c>
      <c r="C149" s="56" t="s">
        <v>3659</v>
      </c>
      <c r="D149" s="56" t="str">
        <f t="shared" si="42"/>
        <v>66-07400-S1</v>
      </c>
      <c r="E149" s="322" t="str">
        <f t="shared" si="33"/>
        <v>S1</v>
      </c>
      <c r="F149" s="322" t="str">
        <f t="shared" si="34"/>
        <v>B</v>
      </c>
      <c r="G149" s="322" t="str">
        <f t="shared" si="35"/>
        <v>00</v>
      </c>
      <c r="H149" s="322" t="str">
        <f t="shared" si="36"/>
        <v/>
      </c>
      <c r="I149" s="287" t="str">
        <f t="shared" si="37"/>
        <v>ĐHC</v>
      </c>
      <c r="J149" s="44" t="s">
        <v>1191</v>
      </c>
      <c r="K149" s="287" t="str">
        <f t="shared" si="38"/>
        <v>Cái</v>
      </c>
      <c r="L149" s="291">
        <v>1</v>
      </c>
      <c r="M149" s="287">
        <f>VLOOKUP(D149,'GIA CONG DOAN'!$A$3:$D$4246,MATCH(I149,'GIA CONG DOAN'!$A$4:$D$4,0),0)</f>
        <v>3473.579999999999</v>
      </c>
      <c r="N149" s="289"/>
      <c r="O149" s="328">
        <f t="shared" si="39"/>
        <v>0</v>
      </c>
      <c r="P149" s="56" t="s">
        <v>3652</v>
      </c>
      <c r="Q149" s="305"/>
      <c r="R149" s="305"/>
      <c r="S149" s="313">
        <f t="shared" si="40"/>
        <v>1</v>
      </c>
      <c r="T149" s="288"/>
      <c r="V149" s="327"/>
      <c r="W149" s="327"/>
      <c r="X149" s="327"/>
      <c r="Y149" s="326" t="str">
        <f t="shared" si="41"/>
        <v>66</v>
      </c>
      <c r="Z149" s="326" t="str">
        <f t="shared" si="31"/>
        <v>Đ644603</v>
      </c>
      <c r="AA149" s="326" t="str">
        <f t="shared" si="43"/>
        <v>44603Đ666-07400-S1-B1</v>
      </c>
    </row>
    <row r="150" spans="1:27" s="326" customFormat="1" ht="18" customHeight="1">
      <c r="A150" s="50">
        <v>44603</v>
      </c>
      <c r="B150" s="182" t="s">
        <v>1194</v>
      </c>
      <c r="C150" s="56" t="s">
        <v>3659</v>
      </c>
      <c r="D150" s="56" t="str">
        <f t="shared" si="42"/>
        <v>66-07400-S1</v>
      </c>
      <c r="E150" s="322" t="str">
        <f t="shared" si="33"/>
        <v>S1</v>
      </c>
      <c r="F150" s="322" t="str">
        <f t="shared" si="34"/>
        <v>B</v>
      </c>
      <c r="G150" s="322" t="str">
        <f t="shared" si="35"/>
        <v>00</v>
      </c>
      <c r="H150" s="322" t="str">
        <f t="shared" si="36"/>
        <v/>
      </c>
      <c r="I150" s="287" t="str">
        <f t="shared" si="37"/>
        <v>ĐHC</v>
      </c>
      <c r="J150" s="44" t="s">
        <v>1191</v>
      </c>
      <c r="K150" s="287" t="str">
        <f t="shared" si="38"/>
        <v>Cái</v>
      </c>
      <c r="L150" s="291">
        <v>2</v>
      </c>
      <c r="M150" s="287">
        <f>VLOOKUP(D150,'GIA CONG DOAN'!$A$3:$D$4246,MATCH(I150,'GIA CONG DOAN'!$A$4:$D$4,0),0)</f>
        <v>3473.579999999999</v>
      </c>
      <c r="N150" s="289">
        <v>0.1</v>
      </c>
      <c r="O150" s="328">
        <f t="shared" si="39"/>
        <v>694.71599999999989</v>
      </c>
      <c r="P150" s="56" t="s">
        <v>3642</v>
      </c>
      <c r="Q150" s="305"/>
      <c r="R150" s="305"/>
      <c r="S150" s="313">
        <f t="shared" si="40"/>
        <v>2</v>
      </c>
      <c r="T150" s="288"/>
      <c r="V150" s="327"/>
      <c r="W150" s="327"/>
      <c r="X150" s="327"/>
      <c r="Y150" s="326" t="str">
        <f t="shared" si="41"/>
        <v>66</v>
      </c>
      <c r="Z150" s="326" t="str">
        <f t="shared" si="31"/>
        <v>Đ644603</v>
      </c>
      <c r="AA150" s="326" t="str">
        <f t="shared" si="43"/>
        <v>44603Đ666-07400-S1-B2</v>
      </c>
    </row>
    <row r="151" spans="1:27" s="326" customFormat="1" ht="18" customHeight="1">
      <c r="A151" s="50">
        <v>44603</v>
      </c>
      <c r="B151" s="182" t="s">
        <v>1194</v>
      </c>
      <c r="C151" s="56" t="s">
        <v>3660</v>
      </c>
      <c r="D151" s="56" t="str">
        <f t="shared" si="42"/>
        <v>66-77100-02</v>
      </c>
      <c r="E151" s="322" t="str">
        <f t="shared" si="33"/>
        <v>02</v>
      </c>
      <c r="F151" s="322" t="str">
        <f t="shared" si="34"/>
        <v>B</v>
      </c>
      <c r="G151" s="322" t="str">
        <f t="shared" si="35"/>
        <v>00</v>
      </c>
      <c r="H151" s="322" t="str">
        <f t="shared" si="36"/>
        <v/>
      </c>
      <c r="I151" s="287" t="str">
        <f t="shared" si="37"/>
        <v>ĐHC</v>
      </c>
      <c r="J151" s="44" t="s">
        <v>1191</v>
      </c>
      <c r="K151" s="287" t="str">
        <f t="shared" si="38"/>
        <v>Cái</v>
      </c>
      <c r="L151" s="291">
        <v>7</v>
      </c>
      <c r="M151" s="287">
        <f>VLOOKUP(D151,'GIA CONG DOAN'!$A$3:$D$4246,MATCH(I151,'GIA CONG DOAN'!$A$4:$D$4,0),0)</f>
        <v>3667.2414482758613</v>
      </c>
      <c r="N151" s="289">
        <v>0.1</v>
      </c>
      <c r="O151" s="328">
        <f t="shared" si="39"/>
        <v>2567.0690137931033</v>
      </c>
      <c r="P151" s="56" t="s">
        <v>3624</v>
      </c>
      <c r="Q151" s="305"/>
      <c r="R151" s="305"/>
      <c r="S151" s="313">
        <f t="shared" si="40"/>
        <v>7</v>
      </c>
      <c r="T151" s="288"/>
      <c r="V151" s="327"/>
      <c r="W151" s="327"/>
      <c r="X151" s="327"/>
      <c r="Y151" s="326" t="str">
        <f>LEFT(C151,2)</f>
        <v>66</v>
      </c>
      <c r="Z151" s="326" t="str">
        <f>B151&amp;A151</f>
        <v>Đ644603</v>
      </c>
      <c r="AA151" s="326" t="str">
        <f t="shared" si="43"/>
        <v>44603Đ666-77100-02-B7</v>
      </c>
    </row>
    <row r="152" spans="1:27" s="326" customFormat="1" ht="18" hidden="1" customHeight="1">
      <c r="A152" s="50">
        <v>44603</v>
      </c>
      <c r="B152" s="182" t="s">
        <v>1194</v>
      </c>
      <c r="C152" s="56" t="s">
        <v>3654</v>
      </c>
      <c r="D152" s="56" t="str">
        <f t="shared" si="42"/>
        <v>66-55100-01</v>
      </c>
      <c r="E152" s="322" t="str">
        <f t="shared" si="33"/>
        <v>01</v>
      </c>
      <c r="F152" s="322" t="str">
        <f t="shared" si="34"/>
        <v>B</v>
      </c>
      <c r="G152" s="322" t="str">
        <f t="shared" si="35"/>
        <v>37</v>
      </c>
      <c r="H152" s="322" t="str">
        <f t="shared" si="36"/>
        <v/>
      </c>
      <c r="I152" s="287" t="str">
        <f t="shared" si="37"/>
        <v>ĐHC</v>
      </c>
      <c r="J152" s="44" t="s">
        <v>1191</v>
      </c>
      <c r="K152" s="287" t="str">
        <f t="shared" si="38"/>
        <v>Cái</v>
      </c>
      <c r="L152" s="291">
        <v>1</v>
      </c>
      <c r="M152" s="287">
        <f>VLOOKUP(D152,'GIA CONG DOAN'!$A$3:$D$4246,MATCH(I152,'GIA CONG DOAN'!$A$4:$D$4,0),0)</f>
        <v>15937.332743362835</v>
      </c>
      <c r="N152" s="289"/>
      <c r="O152" s="328">
        <f t="shared" si="39"/>
        <v>0</v>
      </c>
      <c r="P152" s="56" t="s">
        <v>3697</v>
      </c>
      <c r="Q152" s="305"/>
      <c r="R152" s="305"/>
      <c r="S152" s="313">
        <f t="shared" si="40"/>
        <v>1</v>
      </c>
      <c r="T152" s="288"/>
      <c r="V152" s="327"/>
      <c r="W152" s="327"/>
      <c r="X152" s="327"/>
      <c r="Y152" s="326" t="str">
        <f t="shared" si="41"/>
        <v>66</v>
      </c>
      <c r="Z152" s="326" t="str">
        <f t="shared" si="31"/>
        <v>Đ644603</v>
      </c>
      <c r="AA152" s="326" t="str">
        <f t="shared" si="43"/>
        <v>44603Đ666-55137-01-B1</v>
      </c>
    </row>
    <row r="153" spans="1:27" s="326" customFormat="1" ht="18" customHeight="1">
      <c r="A153" s="50">
        <v>44603</v>
      </c>
      <c r="B153" s="182" t="s">
        <v>1194</v>
      </c>
      <c r="C153" s="56" t="s">
        <v>3693</v>
      </c>
      <c r="D153" s="56" t="str">
        <f t="shared" si="42"/>
        <v>66-55100-02</v>
      </c>
      <c r="E153" s="322" t="str">
        <f t="shared" si="33"/>
        <v>02</v>
      </c>
      <c r="F153" s="322" t="str">
        <f t="shared" si="34"/>
        <v>B</v>
      </c>
      <c r="G153" s="322" t="str">
        <f t="shared" si="35"/>
        <v>37</v>
      </c>
      <c r="H153" s="322" t="str">
        <f t="shared" si="36"/>
        <v/>
      </c>
      <c r="I153" s="287" t="str">
        <f t="shared" si="37"/>
        <v>ĐHC</v>
      </c>
      <c r="J153" s="44" t="s">
        <v>1191</v>
      </c>
      <c r="K153" s="287" t="str">
        <f t="shared" si="38"/>
        <v>Cái</v>
      </c>
      <c r="L153" s="291">
        <v>4</v>
      </c>
      <c r="M153" s="287">
        <f>VLOOKUP(D153,'GIA CONG DOAN'!$A$3:$D$4246,MATCH(I153,'GIA CONG DOAN'!$A$4:$D$4,0),0)</f>
        <v>8979.8823008849595</v>
      </c>
      <c r="N153" s="289">
        <v>0.1</v>
      </c>
      <c r="O153" s="328">
        <f t="shared" si="39"/>
        <v>3591.9529203539842</v>
      </c>
      <c r="P153" s="56" t="s">
        <v>3642</v>
      </c>
      <c r="Q153" s="305"/>
      <c r="R153" s="305"/>
      <c r="S153" s="313">
        <f t="shared" si="40"/>
        <v>4</v>
      </c>
      <c r="T153" s="288"/>
      <c r="V153" s="327"/>
      <c r="W153" s="327"/>
      <c r="X153" s="327"/>
      <c r="Y153" s="326" t="str">
        <f t="shared" si="41"/>
        <v>66</v>
      </c>
      <c r="Z153" s="326" t="str">
        <f t="shared" si="31"/>
        <v>Đ644603</v>
      </c>
      <c r="AA153" s="326" t="e">
        <f>A153&amp;B153&amp;C153&amp;L153&amp;#REF!</f>
        <v>#REF!</v>
      </c>
    </row>
    <row r="154" spans="1:27" s="326" customFormat="1" ht="18" customHeight="1">
      <c r="A154" s="50">
        <v>44603</v>
      </c>
      <c r="B154" s="182" t="s">
        <v>1194</v>
      </c>
      <c r="C154" s="56" t="s">
        <v>3646</v>
      </c>
      <c r="D154" s="56" t="str">
        <f t="shared" si="42"/>
        <v>66-70300-03</v>
      </c>
      <c r="E154" s="322" t="str">
        <f t="shared" si="33"/>
        <v>03</v>
      </c>
      <c r="F154" s="322" t="str">
        <f t="shared" si="34"/>
        <v>B</v>
      </c>
      <c r="G154" s="322" t="str">
        <f t="shared" si="35"/>
        <v>00</v>
      </c>
      <c r="H154" s="322" t="str">
        <f t="shared" si="36"/>
        <v/>
      </c>
      <c r="I154" s="287" t="str">
        <f t="shared" si="37"/>
        <v>ĐHC</v>
      </c>
      <c r="J154" s="44" t="s">
        <v>1191</v>
      </c>
      <c r="K154" s="287" t="str">
        <f t="shared" si="38"/>
        <v>Cái</v>
      </c>
      <c r="L154" s="291">
        <v>1</v>
      </c>
      <c r="M154" s="287">
        <f>VLOOKUP(D154,'GIA CONG DOAN'!$A$3:$D$4246,MATCH(I154,'GIA CONG DOAN'!$A$4:$D$4,0),0)</f>
        <v>11198.250937500001</v>
      </c>
      <c r="N154" s="289">
        <v>0.1</v>
      </c>
      <c r="O154" s="328">
        <f t="shared" si="39"/>
        <v>1119.8250937500002</v>
      </c>
      <c r="P154" s="56" t="s">
        <v>3619</v>
      </c>
      <c r="Q154" s="305"/>
      <c r="R154" s="305"/>
      <c r="S154" s="313">
        <f t="shared" si="40"/>
        <v>1</v>
      </c>
      <c r="T154" s="288"/>
      <c r="V154" s="327"/>
      <c r="W154" s="327"/>
      <c r="X154" s="327"/>
      <c r="Y154" s="326" t="str">
        <f t="shared" si="41"/>
        <v>66</v>
      </c>
      <c r="Z154" s="326" t="str">
        <f t="shared" si="31"/>
        <v>Đ644603</v>
      </c>
      <c r="AA154" s="326" t="str">
        <f>A154&amp;B154&amp;C154&amp;L154&amp;Q153</f>
        <v>44603Đ666-70300-03-B1</v>
      </c>
    </row>
    <row r="155" spans="1:27" s="326" customFormat="1" ht="18" hidden="1" customHeight="1">
      <c r="A155" s="50">
        <v>44603</v>
      </c>
      <c r="B155" s="182" t="s">
        <v>1194</v>
      </c>
      <c r="C155" s="56" t="s">
        <v>3696</v>
      </c>
      <c r="D155" s="56" t="str">
        <f t="shared" si="42"/>
        <v>66-07300-S1</v>
      </c>
      <c r="E155" s="322" t="str">
        <f t="shared" si="33"/>
        <v>S1</v>
      </c>
      <c r="F155" s="322" t="str">
        <f t="shared" si="34"/>
        <v>B</v>
      </c>
      <c r="G155" s="322" t="str">
        <f t="shared" si="35"/>
        <v>00</v>
      </c>
      <c r="H155" s="322" t="str">
        <f t="shared" si="36"/>
        <v/>
      </c>
      <c r="I155" s="287" t="str">
        <f t="shared" si="37"/>
        <v>ĐHC</v>
      </c>
      <c r="J155" s="44" t="s">
        <v>1191</v>
      </c>
      <c r="K155" s="287" t="str">
        <f t="shared" si="38"/>
        <v>Cái</v>
      </c>
      <c r="L155" s="291">
        <v>3</v>
      </c>
      <c r="M155" s="287">
        <f>VLOOKUP(D155,'GIA CONG DOAN'!$A$3:$D$4246,MATCH(I155,'GIA CONG DOAN'!$A$4:$D$4,0),0)</f>
        <v>5906.2452000000021</v>
      </c>
      <c r="N155" s="289"/>
      <c r="O155" s="328">
        <f t="shared" si="39"/>
        <v>0</v>
      </c>
      <c r="P155" s="56" t="s">
        <v>3662</v>
      </c>
      <c r="Q155" s="305"/>
      <c r="R155" s="305"/>
      <c r="S155" s="313">
        <f t="shared" si="40"/>
        <v>3</v>
      </c>
      <c r="T155" s="288"/>
      <c r="V155" s="327"/>
      <c r="W155" s="327"/>
      <c r="X155" s="327"/>
      <c r="Y155" s="326" t="str">
        <f t="shared" si="41"/>
        <v>66</v>
      </c>
      <c r="Z155" s="326" t="str">
        <f t="shared" si="31"/>
        <v>Đ644603</v>
      </c>
      <c r="AA155" s="326" t="str">
        <f>A155&amp;B155&amp;C155&amp;L155&amp;Q154</f>
        <v>44603Đ666-07300-S1-B3</v>
      </c>
    </row>
    <row r="156" spans="1:27" s="326" customFormat="1" ht="18" hidden="1" customHeight="1">
      <c r="A156" s="50">
        <v>44603</v>
      </c>
      <c r="B156" s="182" t="s">
        <v>1194</v>
      </c>
      <c r="C156" s="56" t="s">
        <v>3659</v>
      </c>
      <c r="D156" s="56" t="str">
        <f t="shared" si="42"/>
        <v>66-07400-S1</v>
      </c>
      <c r="E156" s="322" t="str">
        <f t="shared" si="33"/>
        <v>S1</v>
      </c>
      <c r="F156" s="322" t="str">
        <f t="shared" si="34"/>
        <v>B</v>
      </c>
      <c r="G156" s="322" t="str">
        <f t="shared" si="35"/>
        <v>00</v>
      </c>
      <c r="H156" s="322" t="str">
        <f t="shared" si="36"/>
        <v/>
      </c>
      <c r="I156" s="287" t="str">
        <f t="shared" si="37"/>
        <v>ĐHC</v>
      </c>
      <c r="J156" s="44" t="s">
        <v>1191</v>
      </c>
      <c r="K156" s="287" t="str">
        <f t="shared" si="38"/>
        <v>Cái</v>
      </c>
      <c r="L156" s="291">
        <v>3</v>
      </c>
      <c r="M156" s="287">
        <f>VLOOKUP(D156,'GIA CONG DOAN'!$A$3:$D$4246,MATCH(I156,'GIA CONG DOAN'!$A$4:$D$4,0),0)</f>
        <v>3473.579999999999</v>
      </c>
      <c r="N156" s="289"/>
      <c r="O156" s="328">
        <f t="shared" si="39"/>
        <v>0</v>
      </c>
      <c r="P156" s="56" t="s">
        <v>3662</v>
      </c>
      <c r="Q156" s="305"/>
      <c r="R156" s="305"/>
      <c r="S156" s="313">
        <f t="shared" si="40"/>
        <v>3</v>
      </c>
      <c r="T156" s="288"/>
      <c r="V156" s="327"/>
      <c r="W156" s="327"/>
      <c r="X156" s="327"/>
      <c r="Y156" s="326" t="str">
        <f>LEFT(C156,2)</f>
        <v>66</v>
      </c>
      <c r="Z156" s="326" t="str">
        <f>B156&amp;A156</f>
        <v>Đ644603</v>
      </c>
      <c r="AA156" s="326" t="str">
        <f>A156&amp;B156&amp;C156&amp;L156&amp;Q155</f>
        <v>44603Đ666-07400-S1-B3</v>
      </c>
    </row>
    <row r="157" spans="1:27" s="326" customFormat="1" ht="18" customHeight="1">
      <c r="A157" s="50">
        <v>44603</v>
      </c>
      <c r="B157" s="182" t="s">
        <v>1194</v>
      </c>
      <c r="C157" s="56" t="s">
        <v>3659</v>
      </c>
      <c r="D157" s="56" t="str">
        <f t="shared" si="42"/>
        <v>66-07400-S1</v>
      </c>
      <c r="E157" s="322" t="str">
        <f t="shared" si="33"/>
        <v>S1</v>
      </c>
      <c r="F157" s="322" t="str">
        <f t="shared" si="34"/>
        <v>B</v>
      </c>
      <c r="G157" s="322" t="str">
        <f t="shared" si="35"/>
        <v>00</v>
      </c>
      <c r="H157" s="322" t="str">
        <f t="shared" si="36"/>
        <v/>
      </c>
      <c r="I157" s="287" t="str">
        <f t="shared" si="37"/>
        <v>ĐHC</v>
      </c>
      <c r="J157" s="44" t="s">
        <v>1191</v>
      </c>
      <c r="K157" s="287" t="str">
        <f t="shared" si="38"/>
        <v>Cái</v>
      </c>
      <c r="L157" s="291">
        <v>2</v>
      </c>
      <c r="M157" s="287">
        <f>VLOOKUP(D157,'GIA CONG DOAN'!$A$3:$D$4246,MATCH(I157,'GIA CONG DOAN'!$A$4:$D$4,0),0)</f>
        <v>3473.579999999999</v>
      </c>
      <c r="N157" s="289">
        <v>0.1</v>
      </c>
      <c r="O157" s="328">
        <f t="shared" si="39"/>
        <v>694.71599999999989</v>
      </c>
      <c r="P157" s="56" t="s">
        <v>3619</v>
      </c>
      <c r="Q157" s="305"/>
      <c r="R157" s="305"/>
      <c r="S157" s="313">
        <f t="shared" si="40"/>
        <v>2</v>
      </c>
      <c r="T157" s="288"/>
      <c r="V157" s="327"/>
      <c r="W157" s="327"/>
      <c r="X157" s="327"/>
      <c r="Y157" s="326" t="str">
        <f>LEFT(C157,2)</f>
        <v>66</v>
      </c>
      <c r="Z157" s="326" t="str">
        <f>B157&amp;A157</f>
        <v>Đ644603</v>
      </c>
      <c r="AA157" s="326" t="str">
        <f t="shared" ref="AA157:AA197" si="44">A157&amp;B157&amp;C157&amp;L157&amp;Q157</f>
        <v>44603Đ666-07400-S1-B2</v>
      </c>
    </row>
    <row r="158" spans="1:27" s="326" customFormat="1" ht="18" hidden="1" customHeight="1">
      <c r="A158" s="50">
        <v>44603</v>
      </c>
      <c r="B158" s="182" t="s">
        <v>1194</v>
      </c>
      <c r="C158" s="56" t="s">
        <v>3660</v>
      </c>
      <c r="D158" s="56" t="str">
        <f t="shared" si="42"/>
        <v>66-77100-02</v>
      </c>
      <c r="E158" s="322" t="str">
        <f t="shared" si="33"/>
        <v>02</v>
      </c>
      <c r="F158" s="322" t="str">
        <f t="shared" si="34"/>
        <v>B</v>
      </c>
      <c r="G158" s="322" t="str">
        <f t="shared" si="35"/>
        <v>00</v>
      </c>
      <c r="H158" s="322" t="str">
        <f t="shared" si="36"/>
        <v/>
      </c>
      <c r="I158" s="287" t="str">
        <f t="shared" si="37"/>
        <v>ĐHC</v>
      </c>
      <c r="J158" s="44" t="s">
        <v>1191</v>
      </c>
      <c r="K158" s="287" t="str">
        <f t="shared" si="38"/>
        <v>Cái</v>
      </c>
      <c r="L158" s="291">
        <v>8</v>
      </c>
      <c r="M158" s="287">
        <f>VLOOKUP(D158,'GIA CONG DOAN'!$A$3:$D$4246,MATCH(I158,'GIA CONG DOAN'!$A$4:$D$4,0),0)</f>
        <v>3667.2414482758613</v>
      </c>
      <c r="N158" s="289"/>
      <c r="O158" s="328">
        <f t="shared" si="39"/>
        <v>0</v>
      </c>
      <c r="P158" s="56" t="s">
        <v>3652</v>
      </c>
      <c r="Q158" s="305"/>
      <c r="R158" s="305"/>
      <c r="S158" s="313">
        <f t="shared" si="40"/>
        <v>8</v>
      </c>
      <c r="T158" s="288"/>
      <c r="V158" s="327"/>
      <c r="W158" s="327"/>
      <c r="X158" s="327"/>
      <c r="Y158" s="326" t="str">
        <f t="shared" si="41"/>
        <v>66</v>
      </c>
      <c r="Z158" s="326" t="str">
        <f t="shared" si="31"/>
        <v>Đ644603</v>
      </c>
      <c r="AA158" s="326" t="str">
        <f t="shared" si="44"/>
        <v>44603Đ666-77100-02-B8</v>
      </c>
    </row>
    <row r="159" spans="1:27" s="326" customFormat="1" ht="18" hidden="1" customHeight="1">
      <c r="A159" s="50">
        <v>44603</v>
      </c>
      <c r="B159" s="182" t="s">
        <v>1202</v>
      </c>
      <c r="C159" s="56" t="s">
        <v>3637</v>
      </c>
      <c r="D159" s="56" t="str">
        <f>LEFT(C159,6)&amp;"06"&amp;MID(C159,9,3)</f>
        <v>66-90006-S1</v>
      </c>
      <c r="E159" s="322" t="str">
        <f t="shared" si="33"/>
        <v>S1</v>
      </c>
      <c r="F159" s="322" t="str">
        <f t="shared" si="34"/>
        <v>B</v>
      </c>
      <c r="G159" s="322" t="str">
        <f t="shared" si="35"/>
        <v>06</v>
      </c>
      <c r="H159" s="322" t="str">
        <f t="shared" si="36"/>
        <v/>
      </c>
      <c r="I159" s="287" t="str">
        <f t="shared" si="37"/>
        <v>ĐHC</v>
      </c>
      <c r="J159" s="44" t="s">
        <v>1191</v>
      </c>
      <c r="K159" s="287" t="str">
        <f t="shared" si="38"/>
        <v>Cái</v>
      </c>
      <c r="L159" s="291">
        <v>1</v>
      </c>
      <c r="M159" s="287">
        <f>VLOOKUP(D159,'GIA CONG DOAN'!$A$3:$D$4246,MATCH(I159,'GIA CONG DOAN'!$A$4:$D$4,0),0)</f>
        <v>16940</v>
      </c>
      <c r="N159" s="289"/>
      <c r="O159" s="328">
        <f t="shared" si="39"/>
        <v>0</v>
      </c>
      <c r="P159" s="56" t="s">
        <v>3642</v>
      </c>
      <c r="Q159" s="305"/>
      <c r="R159" s="305"/>
      <c r="S159" s="313">
        <f t="shared" si="40"/>
        <v>1</v>
      </c>
      <c r="T159" s="288"/>
      <c r="V159" s="327"/>
      <c r="W159" s="327"/>
      <c r="X159" s="327"/>
      <c r="Y159" s="326" t="str">
        <f t="shared" si="41"/>
        <v>66</v>
      </c>
      <c r="Z159" s="326" t="str">
        <f t="shared" si="31"/>
        <v>Đ144603</v>
      </c>
      <c r="AA159" s="326" t="str">
        <f t="shared" si="44"/>
        <v>44603Đ166-90006-S1-B1</v>
      </c>
    </row>
    <row r="160" spans="1:27" s="326" customFormat="1" ht="18" hidden="1" customHeight="1">
      <c r="A160" s="50">
        <v>44603</v>
      </c>
      <c r="B160" s="182" t="s">
        <v>1202</v>
      </c>
      <c r="C160" s="56" t="s">
        <v>3646</v>
      </c>
      <c r="D160" s="56" t="str">
        <f t="shared" si="42"/>
        <v>66-70300-03</v>
      </c>
      <c r="E160" s="322" t="str">
        <f t="shared" si="33"/>
        <v>03</v>
      </c>
      <c r="F160" s="322" t="str">
        <f t="shared" si="34"/>
        <v>B</v>
      </c>
      <c r="G160" s="322" t="str">
        <f t="shared" si="35"/>
        <v>00</v>
      </c>
      <c r="H160" s="322" t="str">
        <f t="shared" si="36"/>
        <v/>
      </c>
      <c r="I160" s="287" t="str">
        <f t="shared" si="37"/>
        <v>ĐHC</v>
      </c>
      <c r="J160" s="44" t="s">
        <v>1191</v>
      </c>
      <c r="K160" s="287" t="str">
        <f t="shared" si="38"/>
        <v>Cái</v>
      </c>
      <c r="L160" s="291">
        <v>2</v>
      </c>
      <c r="M160" s="287">
        <f>VLOOKUP(D160,'GIA CONG DOAN'!$A$3:$D$4246,MATCH(I160,'GIA CONG DOAN'!$A$4:$D$4,0),0)</f>
        <v>11198.250937500001</v>
      </c>
      <c r="N160" s="289">
        <v>0.1</v>
      </c>
      <c r="O160" s="328">
        <f t="shared" si="39"/>
        <v>2239.6501875000004</v>
      </c>
      <c r="P160" s="56" t="s">
        <v>3641</v>
      </c>
      <c r="Q160" s="305"/>
      <c r="R160" s="305"/>
      <c r="S160" s="313">
        <f t="shared" si="40"/>
        <v>2</v>
      </c>
      <c r="T160" s="288"/>
      <c r="V160" s="327"/>
      <c r="W160" s="327"/>
      <c r="X160" s="327"/>
      <c r="Y160" s="326" t="str">
        <f>LEFT(C160,2)</f>
        <v>66</v>
      </c>
      <c r="Z160" s="326" t="str">
        <f>B160&amp;A160</f>
        <v>Đ144603</v>
      </c>
      <c r="AA160" s="326" t="str">
        <f t="shared" si="44"/>
        <v>44603Đ166-70300-03-B2</v>
      </c>
    </row>
    <row r="161" spans="1:27" s="326" customFormat="1" ht="18" hidden="1" customHeight="1">
      <c r="A161" s="50">
        <v>44603</v>
      </c>
      <c r="B161" s="182" t="s">
        <v>1202</v>
      </c>
      <c r="C161" s="56" t="s">
        <v>3635</v>
      </c>
      <c r="D161" s="56" t="str">
        <f t="shared" si="42"/>
        <v>66-80400-03</v>
      </c>
      <c r="E161" s="322" t="str">
        <f t="shared" si="33"/>
        <v>03</v>
      </c>
      <c r="F161" s="322" t="str">
        <f t="shared" si="34"/>
        <v>B</v>
      </c>
      <c r="G161" s="322" t="str">
        <f t="shared" si="35"/>
        <v>00</v>
      </c>
      <c r="H161" s="322" t="str">
        <f t="shared" si="36"/>
        <v/>
      </c>
      <c r="I161" s="287" t="str">
        <f t="shared" si="37"/>
        <v>ĐHC</v>
      </c>
      <c r="J161" s="44" t="s">
        <v>1191</v>
      </c>
      <c r="K161" s="287" t="str">
        <f t="shared" si="38"/>
        <v>Cái</v>
      </c>
      <c r="L161" s="291">
        <v>1</v>
      </c>
      <c r="M161" s="287">
        <f>VLOOKUP(D161,'GIA CONG DOAN'!$A$3:$D$4246,MATCH(I161,'GIA CONG DOAN'!$A$4:$D$4,0),0)</f>
        <v>10769.252620689653</v>
      </c>
      <c r="N161" s="289">
        <v>0.1</v>
      </c>
      <c r="O161" s="328">
        <f t="shared" si="39"/>
        <v>1076.9252620689654</v>
      </c>
      <c r="P161" s="56" t="s">
        <v>3678</v>
      </c>
      <c r="Q161" s="305"/>
      <c r="R161" s="305"/>
      <c r="S161" s="313">
        <f t="shared" si="40"/>
        <v>1</v>
      </c>
      <c r="T161" s="288"/>
      <c r="V161" s="327"/>
      <c r="W161" s="327"/>
      <c r="X161" s="327"/>
      <c r="Y161" s="326" t="str">
        <f>LEFT(C161,2)</f>
        <v>66</v>
      </c>
      <c r="Z161" s="326" t="str">
        <f t="shared" si="31"/>
        <v>Đ144603</v>
      </c>
      <c r="AA161" s="326" t="str">
        <f t="shared" si="44"/>
        <v>44603Đ166-80400-03-B1</v>
      </c>
    </row>
    <row r="162" spans="1:27" s="326" customFormat="1" ht="18" hidden="1" customHeight="1">
      <c r="A162" s="50">
        <v>44603</v>
      </c>
      <c r="B162" s="182" t="s">
        <v>1202</v>
      </c>
      <c r="C162" s="56" t="s">
        <v>3633</v>
      </c>
      <c r="D162" s="56" t="str">
        <f t="shared" si="42"/>
        <v>66-82500-02</v>
      </c>
      <c r="E162" s="322" t="str">
        <f t="shared" si="33"/>
        <v>02</v>
      </c>
      <c r="F162" s="322" t="str">
        <f t="shared" si="34"/>
        <v>B</v>
      </c>
      <c r="G162" s="322" t="str">
        <f t="shared" si="35"/>
        <v>00</v>
      </c>
      <c r="H162" s="322" t="str">
        <f t="shared" si="36"/>
        <v/>
      </c>
      <c r="I162" s="287" t="str">
        <f t="shared" si="37"/>
        <v>ĐHC</v>
      </c>
      <c r="J162" s="44" t="s">
        <v>1191</v>
      </c>
      <c r="K162" s="287" t="str">
        <f t="shared" si="38"/>
        <v>Cái</v>
      </c>
      <c r="L162" s="291">
        <v>1</v>
      </c>
      <c r="M162" s="287">
        <f>VLOOKUP(D162,'GIA CONG DOAN'!$A$3:$D$4246,MATCH(I162,'GIA CONG DOAN'!$A$4:$D$4,0),0)</f>
        <v>17871.263793103437</v>
      </c>
      <c r="N162" s="289">
        <v>0.1</v>
      </c>
      <c r="O162" s="328">
        <f t="shared" si="39"/>
        <v>1787.1263793103437</v>
      </c>
      <c r="P162" s="56" t="s">
        <v>3618</v>
      </c>
      <c r="Q162" s="305"/>
      <c r="R162" s="305"/>
      <c r="S162" s="313">
        <f t="shared" si="40"/>
        <v>1</v>
      </c>
      <c r="T162" s="288"/>
      <c r="V162" s="327"/>
      <c r="W162" s="327"/>
      <c r="X162" s="327"/>
      <c r="Y162" s="326" t="str">
        <f>LEFT(C162,2)</f>
        <v>66</v>
      </c>
      <c r="Z162" s="326" t="str">
        <f>B162&amp;A162</f>
        <v>Đ144603</v>
      </c>
      <c r="AA162" s="326" t="str">
        <f t="shared" si="44"/>
        <v>44603Đ166-82500-02-B1</v>
      </c>
    </row>
    <row r="163" spans="1:27" s="326" customFormat="1" ht="18" hidden="1" customHeight="1">
      <c r="A163" s="50">
        <v>44603</v>
      </c>
      <c r="B163" s="182" t="s">
        <v>1202</v>
      </c>
      <c r="C163" s="56" t="s">
        <v>3633</v>
      </c>
      <c r="D163" s="56" t="str">
        <f t="shared" si="42"/>
        <v>66-82500-02</v>
      </c>
      <c r="E163" s="322" t="str">
        <f t="shared" si="33"/>
        <v>02</v>
      </c>
      <c r="F163" s="322" t="str">
        <f t="shared" si="34"/>
        <v>B</v>
      </c>
      <c r="G163" s="322" t="str">
        <f t="shared" si="35"/>
        <v>00</v>
      </c>
      <c r="H163" s="322" t="str">
        <f t="shared" si="36"/>
        <v/>
      </c>
      <c r="I163" s="287" t="str">
        <f t="shared" si="37"/>
        <v>ĐHC</v>
      </c>
      <c r="J163" s="44" t="s">
        <v>1191</v>
      </c>
      <c r="K163" s="287" t="str">
        <f t="shared" si="38"/>
        <v>Cái</v>
      </c>
      <c r="L163" s="291">
        <v>1</v>
      </c>
      <c r="M163" s="287">
        <f>VLOOKUP(D163,'GIA CONG DOAN'!$A$3:$D$4246,MATCH(I163,'GIA CONG DOAN'!$A$4:$D$4,0),0)</f>
        <v>17871.263793103437</v>
      </c>
      <c r="N163" s="289">
        <v>0.1</v>
      </c>
      <c r="O163" s="328">
        <f t="shared" si="39"/>
        <v>1787.1263793103437</v>
      </c>
      <c r="P163" s="56" t="s">
        <v>3678</v>
      </c>
      <c r="Q163" s="305"/>
      <c r="R163" s="305"/>
      <c r="S163" s="313">
        <f t="shared" si="40"/>
        <v>1</v>
      </c>
      <c r="T163" s="288"/>
      <c r="V163" s="327"/>
      <c r="W163" s="327"/>
      <c r="X163" s="327"/>
      <c r="Y163" s="326" t="str">
        <f t="shared" si="41"/>
        <v>66</v>
      </c>
      <c r="Z163" s="326" t="str">
        <f t="shared" si="31"/>
        <v>Đ144603</v>
      </c>
      <c r="AA163" s="326" t="str">
        <f t="shared" si="44"/>
        <v>44603Đ166-82500-02-B1</v>
      </c>
    </row>
    <row r="164" spans="1:27" s="326" customFormat="1" ht="18" hidden="1" customHeight="1">
      <c r="A164" s="50">
        <v>44603</v>
      </c>
      <c r="B164" s="182" t="s">
        <v>1202</v>
      </c>
      <c r="C164" s="56" t="s">
        <v>3645</v>
      </c>
      <c r="D164" s="56" t="str">
        <f>LEFT(C164,6)&amp;"36"&amp;MID(C164,9,3)</f>
        <v>66-80136-02</v>
      </c>
      <c r="E164" s="322" t="str">
        <f t="shared" si="33"/>
        <v>02</v>
      </c>
      <c r="F164" s="322" t="str">
        <f t="shared" si="34"/>
        <v>B</v>
      </c>
      <c r="G164" s="322" t="str">
        <f t="shared" si="35"/>
        <v>36</v>
      </c>
      <c r="H164" s="322" t="str">
        <f t="shared" si="36"/>
        <v/>
      </c>
      <c r="I164" s="287" t="str">
        <f t="shared" si="37"/>
        <v>ĐHC</v>
      </c>
      <c r="J164" s="44" t="s">
        <v>1191</v>
      </c>
      <c r="K164" s="287" t="str">
        <f t="shared" si="38"/>
        <v>Cái</v>
      </c>
      <c r="L164" s="291">
        <v>1</v>
      </c>
      <c r="M164" s="287">
        <f>VLOOKUP(D164,'GIA CONG DOAN'!$A$3:$D$4246,MATCH(I164,'GIA CONG DOAN'!$A$4:$D$4,0),0)</f>
        <v>22033.93467241379</v>
      </c>
      <c r="N164" s="289"/>
      <c r="O164" s="328">
        <f t="shared" si="39"/>
        <v>0</v>
      </c>
      <c r="P164" s="56" t="s">
        <v>3639</v>
      </c>
      <c r="Q164" s="305"/>
      <c r="R164" s="305"/>
      <c r="S164" s="313">
        <f t="shared" si="40"/>
        <v>1</v>
      </c>
      <c r="T164" s="288"/>
      <c r="V164" s="327"/>
      <c r="W164" s="327"/>
      <c r="X164" s="327"/>
      <c r="Y164" s="326" t="str">
        <f>LEFT(C164,2)</f>
        <v>66</v>
      </c>
      <c r="Z164" s="326" t="str">
        <f t="shared" si="31"/>
        <v>Đ144603</v>
      </c>
      <c r="AA164" s="326" t="str">
        <f t="shared" si="44"/>
        <v>44603Đ166-80136-02-B1</v>
      </c>
    </row>
    <row r="165" spans="1:27" s="326" customFormat="1" ht="18" hidden="1" customHeight="1">
      <c r="A165" s="50">
        <v>44603</v>
      </c>
      <c r="B165" s="182" t="s">
        <v>1202</v>
      </c>
      <c r="C165" s="56" t="s">
        <v>3633</v>
      </c>
      <c r="D165" s="56" t="str">
        <f t="shared" si="42"/>
        <v>66-82500-02</v>
      </c>
      <c r="E165" s="322" t="str">
        <f t="shared" si="33"/>
        <v>02</v>
      </c>
      <c r="F165" s="322" t="str">
        <f t="shared" si="34"/>
        <v>B</v>
      </c>
      <c r="G165" s="322" t="str">
        <f t="shared" si="35"/>
        <v>00</v>
      </c>
      <c r="H165" s="322" t="str">
        <f t="shared" si="36"/>
        <v/>
      </c>
      <c r="I165" s="287" t="str">
        <f t="shared" si="37"/>
        <v>ĐHC</v>
      </c>
      <c r="J165" s="44" t="s">
        <v>1191</v>
      </c>
      <c r="K165" s="287" t="str">
        <f t="shared" si="38"/>
        <v>Cái</v>
      </c>
      <c r="L165" s="291">
        <v>1</v>
      </c>
      <c r="M165" s="287">
        <f>VLOOKUP(D165,'GIA CONG DOAN'!$A$3:$D$4246,MATCH(I165,'GIA CONG DOAN'!$A$4:$D$4,0),0)</f>
        <v>17871.263793103437</v>
      </c>
      <c r="N165" s="289">
        <v>0.1</v>
      </c>
      <c r="O165" s="328">
        <f t="shared" si="39"/>
        <v>1787.1263793103437</v>
      </c>
      <c r="P165" s="56" t="s">
        <v>3642</v>
      </c>
      <c r="Q165" s="305"/>
      <c r="R165" s="305"/>
      <c r="S165" s="313">
        <f t="shared" si="40"/>
        <v>1</v>
      </c>
      <c r="T165" s="288"/>
      <c r="V165" s="327"/>
      <c r="W165" s="327"/>
      <c r="X165" s="327"/>
      <c r="Y165" s="326" t="str">
        <f>LEFT(C165,2)</f>
        <v>66</v>
      </c>
      <c r="Z165" s="326" t="str">
        <f t="shared" si="31"/>
        <v>Đ144603</v>
      </c>
      <c r="AA165" s="326" t="str">
        <f t="shared" si="44"/>
        <v>44603Đ166-82500-02-B1</v>
      </c>
    </row>
    <row r="166" spans="1:27" s="326" customFormat="1" ht="18" hidden="1" customHeight="1">
      <c r="A166" s="50">
        <v>44603</v>
      </c>
      <c r="B166" s="182" t="s">
        <v>1202</v>
      </c>
      <c r="C166" s="56" t="s">
        <v>3679</v>
      </c>
      <c r="D166" s="56" t="str">
        <f t="shared" si="42"/>
        <v>68-74600-01</v>
      </c>
      <c r="E166" s="322" t="str">
        <f t="shared" si="33"/>
        <v>01</v>
      </c>
      <c r="F166" s="322" t="str">
        <f t="shared" si="34"/>
        <v>A</v>
      </c>
      <c r="G166" s="322" t="str">
        <f t="shared" si="35"/>
        <v>00</v>
      </c>
      <c r="H166" s="322" t="str">
        <f t="shared" si="36"/>
        <v/>
      </c>
      <c r="I166" s="287" t="str">
        <f t="shared" si="37"/>
        <v>ĐHC</v>
      </c>
      <c r="J166" s="44" t="s">
        <v>1191</v>
      </c>
      <c r="K166" s="287" t="str">
        <f t="shared" si="38"/>
        <v>Cái</v>
      </c>
      <c r="L166" s="291">
        <v>1</v>
      </c>
      <c r="M166" s="287">
        <f>VLOOKUP(D166,'GIA CONG DOAN'!$A$3:$D$4246,MATCH(I166,'GIA CONG DOAN'!$A$4:$D$4,0),0)</f>
        <v>114722.4176</v>
      </c>
      <c r="N166" s="289">
        <v>0.1</v>
      </c>
      <c r="O166" s="328">
        <f t="shared" si="39"/>
        <v>11472.241760000001</v>
      </c>
      <c r="P166" s="56" t="s">
        <v>2210</v>
      </c>
      <c r="Q166" s="305"/>
      <c r="R166" s="305"/>
      <c r="S166" s="313">
        <f t="shared" si="40"/>
        <v>1</v>
      </c>
      <c r="T166" s="288"/>
      <c r="V166" s="327"/>
      <c r="W166" s="327"/>
      <c r="X166" s="327"/>
      <c r="Y166" s="326" t="str">
        <f>LEFT(C166,2)</f>
        <v>68</v>
      </c>
      <c r="Z166" s="326" t="str">
        <f t="shared" si="31"/>
        <v>Đ144603</v>
      </c>
      <c r="AA166" s="326" t="str">
        <f t="shared" si="44"/>
        <v>44603Đ168-74600-01-A1</v>
      </c>
    </row>
    <row r="167" spans="1:27" s="326" customFormat="1" ht="18" hidden="1" customHeight="1">
      <c r="A167" s="50">
        <v>44603</v>
      </c>
      <c r="B167" s="182" t="s">
        <v>1202</v>
      </c>
      <c r="C167" s="56" t="s">
        <v>3681</v>
      </c>
      <c r="D167" s="56" t="str">
        <f t="shared" si="42"/>
        <v>66-61300-01</v>
      </c>
      <c r="E167" s="322" t="str">
        <f t="shared" si="33"/>
        <v>01</v>
      </c>
      <c r="F167" s="322" t="str">
        <f t="shared" si="34"/>
        <v>A</v>
      </c>
      <c r="G167" s="322" t="str">
        <f t="shared" si="35"/>
        <v>00</v>
      </c>
      <c r="H167" s="322" t="str">
        <f t="shared" si="36"/>
        <v/>
      </c>
      <c r="I167" s="287" t="str">
        <f t="shared" si="37"/>
        <v>ĐHC</v>
      </c>
      <c r="J167" s="44" t="s">
        <v>1191</v>
      </c>
      <c r="K167" s="287" t="str">
        <f t="shared" si="38"/>
        <v>Cái</v>
      </c>
      <c r="L167" s="291">
        <v>1</v>
      </c>
      <c r="M167" s="287">
        <f>VLOOKUP(D167,'GIA CONG DOAN'!$A$3:$D$4246,MATCH(I167,'GIA CONG DOAN'!$A$4:$D$4,0),0)</f>
        <v>18056.219327586205</v>
      </c>
      <c r="N167" s="289">
        <v>0.1</v>
      </c>
      <c r="O167" s="328">
        <f t="shared" si="39"/>
        <v>1805.6219327586205</v>
      </c>
      <c r="P167" s="56" t="s">
        <v>3641</v>
      </c>
      <c r="Q167" s="305"/>
      <c r="R167" s="305"/>
      <c r="S167" s="313">
        <f t="shared" si="40"/>
        <v>1</v>
      </c>
      <c r="T167" s="288"/>
      <c r="V167" s="327"/>
      <c r="W167" s="327"/>
      <c r="X167" s="327"/>
      <c r="Y167" s="326" t="str">
        <f t="shared" si="41"/>
        <v>66</v>
      </c>
      <c r="Z167" s="326" t="str">
        <f t="shared" si="31"/>
        <v>Đ144603</v>
      </c>
      <c r="AA167" s="326" t="str">
        <f t="shared" si="44"/>
        <v>44603Đ166-61300-01-A1</v>
      </c>
    </row>
    <row r="168" spans="1:27" s="326" customFormat="1" ht="18" hidden="1" customHeight="1">
      <c r="A168" s="50">
        <v>44603</v>
      </c>
      <c r="B168" s="182" t="s">
        <v>1203</v>
      </c>
      <c r="C168" s="56" t="s">
        <v>3698</v>
      </c>
      <c r="D168" s="56" t="str">
        <f t="shared" si="42"/>
        <v>66-70300-02</v>
      </c>
      <c r="E168" s="322" t="str">
        <f t="shared" si="33"/>
        <v>02</v>
      </c>
      <c r="F168" s="322" t="str">
        <f t="shared" si="34"/>
        <v>b</v>
      </c>
      <c r="G168" s="322" t="str">
        <f t="shared" si="35"/>
        <v>00</v>
      </c>
      <c r="H168" s="322" t="str">
        <f t="shared" si="36"/>
        <v/>
      </c>
      <c r="I168" s="287" t="str">
        <f t="shared" si="37"/>
        <v>ĐHC</v>
      </c>
      <c r="J168" s="44" t="s">
        <v>1191</v>
      </c>
      <c r="K168" s="287" t="str">
        <f t="shared" si="38"/>
        <v>Cái</v>
      </c>
      <c r="L168" s="291">
        <v>2</v>
      </c>
      <c r="M168" s="287">
        <f>VLOOKUP(D168,'GIA CONG DOAN'!$A$3:$D$4246,MATCH(I168,'GIA CONG DOAN'!$A$4:$D$4,0),0)</f>
        <v>19351.489619999997</v>
      </c>
      <c r="N168" s="289">
        <v>0.1</v>
      </c>
      <c r="O168" s="328">
        <f t="shared" si="39"/>
        <v>3870.2979239999995</v>
      </c>
      <c r="P168" s="56" t="s">
        <v>3642</v>
      </c>
      <c r="Q168" s="305"/>
      <c r="R168" s="305"/>
      <c r="S168" s="313">
        <f t="shared" si="40"/>
        <v>2</v>
      </c>
      <c r="T168" s="288"/>
      <c r="V168" s="327"/>
      <c r="W168" s="327"/>
      <c r="X168" s="327"/>
      <c r="Y168" s="326" t="str">
        <f t="shared" si="41"/>
        <v>66</v>
      </c>
      <c r="Z168" s="326" t="str">
        <f t="shared" si="31"/>
        <v>Đ244603</v>
      </c>
      <c r="AA168" s="326" t="str">
        <f t="shared" si="44"/>
        <v>44603Đ266-70300-02-b2</v>
      </c>
    </row>
    <row r="169" spans="1:27" s="326" customFormat="1" ht="18" hidden="1" customHeight="1">
      <c r="A169" s="50">
        <v>44603</v>
      </c>
      <c r="B169" s="182" t="s">
        <v>1203</v>
      </c>
      <c r="C169" s="56" t="s">
        <v>3699</v>
      </c>
      <c r="D169" s="56" t="str">
        <f t="shared" si="42"/>
        <v>66-83200-02</v>
      </c>
      <c r="E169" s="322" t="str">
        <f t="shared" si="33"/>
        <v>02</v>
      </c>
      <c r="F169" s="322" t="str">
        <f t="shared" si="34"/>
        <v>b</v>
      </c>
      <c r="G169" s="322" t="str">
        <f t="shared" si="35"/>
        <v>37</v>
      </c>
      <c r="H169" s="322" t="str">
        <f t="shared" si="36"/>
        <v/>
      </c>
      <c r="I169" s="287" t="str">
        <f t="shared" si="37"/>
        <v>ĐHC</v>
      </c>
      <c r="J169" s="44" t="s">
        <v>1191</v>
      </c>
      <c r="K169" s="287" t="str">
        <f t="shared" si="38"/>
        <v>Cái</v>
      </c>
      <c r="L169" s="291">
        <v>2</v>
      </c>
      <c r="M169" s="287">
        <f>VLOOKUP(D169,'GIA CONG DOAN'!$A$3:$D$4246,MATCH(I169,'GIA CONG DOAN'!$A$4:$D$4,0),0)</f>
        <v>16915.07148275862</v>
      </c>
      <c r="N169" s="289">
        <v>0.1</v>
      </c>
      <c r="O169" s="328">
        <f t="shared" si="39"/>
        <v>3383.0142965517243</v>
      </c>
      <c r="P169" s="56" t="s">
        <v>3642</v>
      </c>
      <c r="Q169" s="305"/>
      <c r="R169" s="305"/>
      <c r="S169" s="313">
        <f t="shared" si="40"/>
        <v>2</v>
      </c>
      <c r="T169" s="288"/>
      <c r="V169" s="327"/>
      <c r="W169" s="327"/>
      <c r="X169" s="327"/>
      <c r="Y169" s="326" t="str">
        <f t="shared" si="41"/>
        <v>66</v>
      </c>
      <c r="Z169" s="326" t="str">
        <f t="shared" si="31"/>
        <v>Đ244603</v>
      </c>
      <c r="AA169" s="326" t="str">
        <f t="shared" si="44"/>
        <v>44603Đ266-83237-02-b2</v>
      </c>
    </row>
    <row r="170" spans="1:27" s="326" customFormat="1" ht="18" hidden="1" customHeight="1">
      <c r="A170" s="50">
        <v>44603</v>
      </c>
      <c r="B170" s="182" t="s">
        <v>1203</v>
      </c>
      <c r="C170" s="56" t="s">
        <v>3670</v>
      </c>
      <c r="D170" s="56" t="str">
        <f t="shared" si="42"/>
        <v>66-12500-02</v>
      </c>
      <c r="E170" s="322" t="str">
        <f t="shared" si="33"/>
        <v>02</v>
      </c>
      <c r="F170" s="322" t="str">
        <f t="shared" si="34"/>
        <v>B</v>
      </c>
      <c r="G170" s="322" t="str">
        <f t="shared" si="35"/>
        <v>00</v>
      </c>
      <c r="H170" s="322" t="str">
        <f t="shared" si="36"/>
        <v/>
      </c>
      <c r="I170" s="287" t="str">
        <f t="shared" si="37"/>
        <v>ĐHC</v>
      </c>
      <c r="J170" s="44" t="s">
        <v>1191</v>
      </c>
      <c r="K170" s="287" t="str">
        <f t="shared" si="38"/>
        <v>Cái</v>
      </c>
      <c r="L170" s="291">
        <v>1</v>
      </c>
      <c r="M170" s="287">
        <f>VLOOKUP(D170,'GIA CONG DOAN'!$A$3:$D$4246,MATCH(I170,'GIA CONG DOAN'!$A$4:$D$4,0),0)</f>
        <v>15810.1425</v>
      </c>
      <c r="N170" s="289">
        <v>0.1</v>
      </c>
      <c r="O170" s="328">
        <f t="shared" si="39"/>
        <v>1581.0142500000002</v>
      </c>
      <c r="P170" s="56" t="s">
        <v>3619</v>
      </c>
      <c r="Q170" s="305"/>
      <c r="R170" s="305"/>
      <c r="S170" s="313">
        <f t="shared" si="40"/>
        <v>1</v>
      </c>
      <c r="T170" s="288"/>
      <c r="V170" s="327"/>
      <c r="W170" s="327"/>
      <c r="X170" s="327"/>
      <c r="Y170" s="326" t="str">
        <f t="shared" si="41"/>
        <v>66</v>
      </c>
      <c r="Z170" s="326" t="str">
        <f t="shared" si="31"/>
        <v>Đ244603</v>
      </c>
      <c r="AA170" s="326" t="str">
        <f t="shared" si="44"/>
        <v>44603Đ266-12500-02-B1</v>
      </c>
    </row>
    <row r="171" spans="1:27" s="326" customFormat="1" ht="18" hidden="1" customHeight="1">
      <c r="A171" s="50">
        <v>44603</v>
      </c>
      <c r="B171" s="182" t="s">
        <v>1203</v>
      </c>
      <c r="C171" s="56" t="s">
        <v>3700</v>
      </c>
      <c r="D171" s="56" t="str">
        <f t="shared" si="42"/>
        <v>66-61300-01</v>
      </c>
      <c r="E171" s="322" t="str">
        <f t="shared" si="33"/>
        <v>01</v>
      </c>
      <c r="F171" s="322" t="str">
        <f t="shared" si="34"/>
        <v>B</v>
      </c>
      <c r="G171" s="322" t="str">
        <f t="shared" si="35"/>
        <v>20</v>
      </c>
      <c r="H171" s="322" t="str">
        <f t="shared" si="36"/>
        <v>DTM</v>
      </c>
      <c r="I171" s="287" t="str">
        <f t="shared" si="37"/>
        <v>ĐHC</v>
      </c>
      <c r="J171" s="44" t="s">
        <v>1191</v>
      </c>
      <c r="K171" s="287" t="str">
        <f t="shared" si="38"/>
        <v>Cái</v>
      </c>
      <c r="L171" s="291">
        <v>1</v>
      </c>
      <c r="M171" s="287">
        <f>VLOOKUP(D171,'GIA CONG DOAN'!$A$3:$D$4246,MATCH(I171,'GIA CONG DOAN'!$A$4:$D$4,0),0)</f>
        <v>18056.219327586205</v>
      </c>
      <c r="N171" s="289">
        <v>0.1</v>
      </c>
      <c r="O171" s="328">
        <f t="shared" si="39"/>
        <v>1805.6219327586205</v>
      </c>
      <c r="P171" s="56" t="s">
        <v>3618</v>
      </c>
      <c r="Q171" s="305"/>
      <c r="R171" s="305"/>
      <c r="S171" s="313">
        <f t="shared" si="40"/>
        <v>1</v>
      </c>
      <c r="T171" s="288"/>
      <c r="V171" s="327"/>
      <c r="W171" s="327"/>
      <c r="X171" s="327"/>
      <c r="Y171" s="326" t="str">
        <f t="shared" si="41"/>
        <v>66</v>
      </c>
      <c r="Z171" s="326" t="str">
        <f t="shared" si="31"/>
        <v>Đ244603</v>
      </c>
      <c r="AA171" s="326" t="str">
        <f t="shared" si="44"/>
        <v>44603Đ266-61320-01-B1</v>
      </c>
    </row>
    <row r="172" spans="1:27" s="326" customFormat="1" ht="18" hidden="1" customHeight="1">
      <c r="A172" s="50">
        <v>44603</v>
      </c>
      <c r="B172" s="182" t="s">
        <v>1203</v>
      </c>
      <c r="C172" s="56" t="s">
        <v>3701</v>
      </c>
      <c r="D172" s="56" t="str">
        <f t="shared" si="42"/>
        <v>66-61300-02</v>
      </c>
      <c r="E172" s="322" t="str">
        <f t="shared" si="33"/>
        <v>02</v>
      </c>
      <c r="F172" s="322" t="str">
        <f t="shared" si="34"/>
        <v>B</v>
      </c>
      <c r="G172" s="322" t="str">
        <f t="shared" si="35"/>
        <v>20</v>
      </c>
      <c r="H172" s="322" t="str">
        <f t="shared" si="36"/>
        <v>DTM</v>
      </c>
      <c r="I172" s="287" t="str">
        <f t="shared" si="37"/>
        <v>ĐHC</v>
      </c>
      <c r="J172" s="44" t="s">
        <v>1191</v>
      </c>
      <c r="K172" s="287" t="str">
        <f t="shared" si="38"/>
        <v>Cái</v>
      </c>
      <c r="L172" s="291">
        <v>1</v>
      </c>
      <c r="M172" s="287">
        <f>VLOOKUP(D172,'GIA CONG DOAN'!$A$3:$D$4246,MATCH(I172,'GIA CONG DOAN'!$A$4:$D$4,0),0)</f>
        <v>11144.123810344829</v>
      </c>
      <c r="N172" s="289"/>
      <c r="O172" s="328">
        <f t="shared" si="39"/>
        <v>0</v>
      </c>
      <c r="P172" s="56" t="s">
        <v>3639</v>
      </c>
      <c r="Q172" s="305"/>
      <c r="R172" s="305"/>
      <c r="S172" s="313">
        <f t="shared" si="40"/>
        <v>1</v>
      </c>
      <c r="T172" s="288"/>
      <c r="V172" s="327"/>
      <c r="W172" s="327"/>
      <c r="X172" s="327"/>
      <c r="Y172" s="326" t="str">
        <f t="shared" si="41"/>
        <v>66</v>
      </c>
      <c r="Z172" s="326" t="str">
        <f t="shared" si="31"/>
        <v>Đ244603</v>
      </c>
      <c r="AA172" s="326" t="str">
        <f t="shared" si="44"/>
        <v>44603Đ266-61320-02-B1</v>
      </c>
    </row>
    <row r="173" spans="1:27" s="326" customFormat="1" ht="18" hidden="1" customHeight="1">
      <c r="A173" s="50">
        <v>44603</v>
      </c>
      <c r="B173" s="182" t="s">
        <v>1203</v>
      </c>
      <c r="C173" s="56" t="s">
        <v>3676</v>
      </c>
      <c r="D173" s="56" t="str">
        <f t="shared" si="42"/>
        <v>66-61300-03</v>
      </c>
      <c r="E173" s="322" t="str">
        <f t="shared" si="33"/>
        <v>03</v>
      </c>
      <c r="F173" s="322" t="str">
        <f t="shared" si="34"/>
        <v>B</v>
      </c>
      <c r="G173" s="322" t="str">
        <f t="shared" si="35"/>
        <v>37</v>
      </c>
      <c r="H173" s="322" t="str">
        <f t="shared" si="36"/>
        <v/>
      </c>
      <c r="I173" s="287" t="str">
        <f t="shared" si="37"/>
        <v>ĐHC</v>
      </c>
      <c r="J173" s="44" t="s">
        <v>1191</v>
      </c>
      <c r="K173" s="287" t="str">
        <f t="shared" si="38"/>
        <v>Cái</v>
      </c>
      <c r="L173" s="291">
        <v>1</v>
      </c>
      <c r="M173" s="287">
        <f>VLOOKUP(D173,'GIA CONG DOAN'!$A$3:$D$4246,MATCH(I173,'GIA CONG DOAN'!$A$4:$D$4,0),0)</f>
        <v>7133.6016551724142</v>
      </c>
      <c r="N173" s="289"/>
      <c r="O173" s="328">
        <f t="shared" si="39"/>
        <v>0</v>
      </c>
      <c r="P173" s="56" t="s">
        <v>3623</v>
      </c>
      <c r="Q173" s="305"/>
      <c r="R173" s="305"/>
      <c r="S173" s="313">
        <f t="shared" si="40"/>
        <v>1</v>
      </c>
      <c r="T173" s="288"/>
      <c r="V173" s="327"/>
      <c r="W173" s="327"/>
      <c r="X173" s="327"/>
      <c r="Y173" s="326" t="str">
        <f t="shared" si="41"/>
        <v>66</v>
      </c>
      <c r="Z173" s="326" t="str">
        <f t="shared" si="31"/>
        <v>Đ244603</v>
      </c>
      <c r="AA173" s="326" t="str">
        <f t="shared" si="44"/>
        <v>44603Đ266-61337-03-B1</v>
      </c>
    </row>
    <row r="174" spans="1:27" s="326" customFormat="1" ht="18" hidden="1" customHeight="1">
      <c r="A174" s="50">
        <v>44603</v>
      </c>
      <c r="B174" s="182" t="s">
        <v>1203</v>
      </c>
      <c r="C174" s="56" t="s">
        <v>3701</v>
      </c>
      <c r="D174" s="56" t="str">
        <f t="shared" si="42"/>
        <v>66-61300-02</v>
      </c>
      <c r="E174" s="322" t="str">
        <f t="shared" si="33"/>
        <v>02</v>
      </c>
      <c r="F174" s="322" t="str">
        <f t="shared" si="34"/>
        <v>B</v>
      </c>
      <c r="G174" s="322" t="str">
        <f t="shared" si="35"/>
        <v>20</v>
      </c>
      <c r="H174" s="322" t="str">
        <f t="shared" si="36"/>
        <v>DTM</v>
      </c>
      <c r="I174" s="287" t="str">
        <f t="shared" si="37"/>
        <v>ĐHC</v>
      </c>
      <c r="J174" s="44" t="s">
        <v>1191</v>
      </c>
      <c r="K174" s="287" t="str">
        <f t="shared" si="38"/>
        <v>Cái</v>
      </c>
      <c r="L174" s="291">
        <v>1</v>
      </c>
      <c r="M174" s="287">
        <f>VLOOKUP(D174,'GIA CONG DOAN'!$A$3:$D$4246,MATCH(I174,'GIA CONG DOAN'!$A$4:$D$4,0),0)</f>
        <v>11144.123810344829</v>
      </c>
      <c r="N174" s="289">
        <v>0.1</v>
      </c>
      <c r="O174" s="328">
        <f t="shared" si="39"/>
        <v>1114.4123810344829</v>
      </c>
      <c r="P174" s="56" t="s">
        <v>3642</v>
      </c>
      <c r="Q174" s="305"/>
      <c r="R174" s="305"/>
      <c r="S174" s="313">
        <f t="shared" si="40"/>
        <v>1</v>
      </c>
      <c r="T174" s="288"/>
      <c r="V174" s="327"/>
      <c r="W174" s="327"/>
      <c r="X174" s="327"/>
      <c r="Y174" s="326" t="str">
        <f t="shared" si="41"/>
        <v>66</v>
      </c>
      <c r="Z174" s="326" t="str">
        <f t="shared" si="31"/>
        <v>Đ244603</v>
      </c>
      <c r="AA174" s="326" t="str">
        <f t="shared" si="44"/>
        <v>44603Đ266-61320-02-B1</v>
      </c>
    </row>
    <row r="175" spans="1:27" s="326" customFormat="1" ht="18" hidden="1" customHeight="1">
      <c r="A175" s="50">
        <v>44603</v>
      </c>
      <c r="B175" s="182" t="s">
        <v>1203</v>
      </c>
      <c r="C175" s="56" t="s">
        <v>3654</v>
      </c>
      <c r="D175" s="56" t="str">
        <f t="shared" si="42"/>
        <v>66-55100-01</v>
      </c>
      <c r="E175" s="322" t="str">
        <f t="shared" si="33"/>
        <v>01</v>
      </c>
      <c r="F175" s="322" t="str">
        <f t="shared" si="34"/>
        <v>B</v>
      </c>
      <c r="G175" s="322" t="str">
        <f t="shared" si="35"/>
        <v>37</v>
      </c>
      <c r="H175" s="322" t="str">
        <f t="shared" si="36"/>
        <v/>
      </c>
      <c r="I175" s="287" t="str">
        <f t="shared" si="37"/>
        <v>ĐHC</v>
      </c>
      <c r="J175" s="44" t="s">
        <v>1191</v>
      </c>
      <c r="K175" s="287" t="str">
        <f t="shared" si="38"/>
        <v>Cái</v>
      </c>
      <c r="L175" s="291">
        <v>4</v>
      </c>
      <c r="M175" s="287">
        <f>VLOOKUP(D175,'GIA CONG DOAN'!$A$3:$D$4246,MATCH(I175,'GIA CONG DOAN'!$A$4:$D$4,0),0)</f>
        <v>15937.332743362835</v>
      </c>
      <c r="N175" s="289">
        <v>0.1</v>
      </c>
      <c r="O175" s="328">
        <f t="shared" si="39"/>
        <v>6374.9330973451342</v>
      </c>
      <c r="P175" s="56" t="s">
        <v>3702</v>
      </c>
      <c r="Q175" s="305"/>
      <c r="R175" s="305"/>
      <c r="S175" s="313">
        <f t="shared" si="40"/>
        <v>4</v>
      </c>
      <c r="T175" s="288"/>
      <c r="V175" s="327"/>
      <c r="W175" s="327"/>
      <c r="X175" s="327"/>
      <c r="Y175" s="326" t="str">
        <f t="shared" si="41"/>
        <v>66</v>
      </c>
      <c r="Z175" s="326" t="str">
        <f>B181&amp;A175</f>
        <v>Đ544603</v>
      </c>
      <c r="AA175" s="326" t="str">
        <f>A175&amp;B181&amp;C175&amp;L175&amp;Q175</f>
        <v>44603Đ566-55137-01-B4</v>
      </c>
    </row>
    <row r="176" spans="1:27" s="326" customFormat="1" ht="18" hidden="1" customHeight="1">
      <c r="A176" s="50">
        <v>44603</v>
      </c>
      <c r="B176" s="182" t="s">
        <v>1203</v>
      </c>
      <c r="C176" s="56" t="s">
        <v>3693</v>
      </c>
      <c r="D176" s="56" t="str">
        <f t="shared" si="42"/>
        <v>66-55100-02</v>
      </c>
      <c r="E176" s="322" t="str">
        <f t="shared" si="33"/>
        <v>02</v>
      </c>
      <c r="F176" s="322" t="str">
        <f t="shared" si="34"/>
        <v>B</v>
      </c>
      <c r="G176" s="322" t="str">
        <f t="shared" si="35"/>
        <v>37</v>
      </c>
      <c r="H176" s="322" t="str">
        <f t="shared" si="36"/>
        <v/>
      </c>
      <c r="I176" s="287" t="str">
        <f t="shared" si="37"/>
        <v>ĐHC</v>
      </c>
      <c r="J176" s="44" t="s">
        <v>1191</v>
      </c>
      <c r="K176" s="287" t="str">
        <f t="shared" si="38"/>
        <v>Cái</v>
      </c>
      <c r="L176" s="291">
        <v>1</v>
      </c>
      <c r="M176" s="287">
        <f>VLOOKUP(D176,'GIA CONG DOAN'!$A$3:$D$4246,MATCH(I176,'GIA CONG DOAN'!$A$4:$D$4,0),0)</f>
        <v>8979.8823008849595</v>
      </c>
      <c r="N176" s="289">
        <v>0.1</v>
      </c>
      <c r="O176" s="328">
        <f t="shared" si="39"/>
        <v>897.98823008849604</v>
      </c>
      <c r="P176" s="56" t="s">
        <v>3702</v>
      </c>
      <c r="Q176" s="305"/>
      <c r="R176" s="305"/>
      <c r="S176" s="313">
        <f t="shared" si="40"/>
        <v>1</v>
      </c>
      <c r="T176" s="288"/>
      <c r="V176" s="327"/>
      <c r="W176" s="327"/>
      <c r="X176" s="327"/>
      <c r="Y176" s="326" t="str">
        <f>LEFT(C176,2)</f>
        <v>66</v>
      </c>
      <c r="Z176" s="326" t="str">
        <f>B182&amp;A176</f>
        <v>Đ544603</v>
      </c>
      <c r="AA176" s="326" t="str">
        <f>A176&amp;B182&amp;C176&amp;L176&amp;Q176</f>
        <v>44603Đ566-55137-02-B1</v>
      </c>
    </row>
    <row r="177" spans="1:27" s="326" customFormat="1" ht="18" hidden="1" customHeight="1">
      <c r="A177" s="50">
        <v>44603</v>
      </c>
      <c r="B177" s="182" t="s">
        <v>1203</v>
      </c>
      <c r="C177" s="56" t="s">
        <v>3637</v>
      </c>
      <c r="D177" s="56" t="str">
        <f>LEFT(C177,6)&amp;"06"&amp;MID(C177,9,3)</f>
        <v>66-90006-S1</v>
      </c>
      <c r="E177" s="322" t="str">
        <f t="shared" si="33"/>
        <v>S1</v>
      </c>
      <c r="F177" s="322" t="str">
        <f t="shared" si="34"/>
        <v>B</v>
      </c>
      <c r="G177" s="322" t="str">
        <f t="shared" si="35"/>
        <v>06</v>
      </c>
      <c r="H177" s="322" t="str">
        <f t="shared" si="36"/>
        <v/>
      </c>
      <c r="I177" s="287" t="str">
        <f t="shared" si="37"/>
        <v>ĐHC</v>
      </c>
      <c r="J177" s="44" t="s">
        <v>1191</v>
      </c>
      <c r="K177" s="287" t="str">
        <f t="shared" si="38"/>
        <v>Cái</v>
      </c>
      <c r="L177" s="291">
        <v>8</v>
      </c>
      <c r="M177" s="287">
        <f>VLOOKUP(D177,'GIA CONG DOAN'!$A$3:$D$4246,MATCH(I177,'GIA CONG DOAN'!$A$4:$D$4,0),0)</f>
        <v>16940</v>
      </c>
      <c r="N177" s="289"/>
      <c r="O177" s="328">
        <f t="shared" si="39"/>
        <v>0</v>
      </c>
      <c r="P177" s="56" t="s">
        <v>3642</v>
      </c>
      <c r="Q177" s="305"/>
      <c r="R177" s="305"/>
      <c r="S177" s="313">
        <f t="shared" si="40"/>
        <v>8</v>
      </c>
      <c r="T177" s="288"/>
      <c r="V177" s="327"/>
      <c r="W177" s="327"/>
      <c r="X177" s="327"/>
      <c r="Y177" s="326" t="str">
        <f t="shared" si="41"/>
        <v>66</v>
      </c>
      <c r="Z177" s="326" t="str">
        <f t="shared" si="31"/>
        <v>Đ244603</v>
      </c>
      <c r="AA177" s="326" t="str">
        <f t="shared" si="44"/>
        <v>44603Đ266-90006-S1-B8</v>
      </c>
    </row>
    <row r="178" spans="1:27" s="326" customFormat="1" ht="18" hidden="1" customHeight="1">
      <c r="A178" s="50">
        <v>44603</v>
      </c>
      <c r="B178" s="182" t="s">
        <v>1203</v>
      </c>
      <c r="C178" s="56" t="s">
        <v>3637</v>
      </c>
      <c r="D178" s="56" t="str">
        <f>LEFT(C178,6)&amp;"06"&amp;MID(C178,9,3)</f>
        <v>66-90006-S1</v>
      </c>
      <c r="E178" s="322" t="str">
        <f t="shared" si="33"/>
        <v>S1</v>
      </c>
      <c r="F178" s="322" t="str">
        <f t="shared" si="34"/>
        <v>B</v>
      </c>
      <c r="G178" s="322" t="str">
        <f t="shared" si="35"/>
        <v>06</v>
      </c>
      <c r="H178" s="322" t="str">
        <f t="shared" si="36"/>
        <v/>
      </c>
      <c r="I178" s="287" t="str">
        <f t="shared" si="37"/>
        <v>ĐHC</v>
      </c>
      <c r="J178" s="44" t="s">
        <v>1191</v>
      </c>
      <c r="K178" s="287" t="str">
        <f t="shared" si="38"/>
        <v>Cái</v>
      </c>
      <c r="L178" s="291">
        <v>5</v>
      </c>
      <c r="M178" s="287">
        <f>VLOOKUP(D178,'GIA CONG DOAN'!$A$3:$D$4246,MATCH(I178,'GIA CONG DOAN'!$A$4:$D$4,0),0)</f>
        <v>16940</v>
      </c>
      <c r="N178" s="289"/>
      <c r="O178" s="328">
        <f t="shared" si="39"/>
        <v>0</v>
      </c>
      <c r="P178" s="56" t="s">
        <v>3652</v>
      </c>
      <c r="Q178" s="305"/>
      <c r="R178" s="305"/>
      <c r="S178" s="313">
        <f t="shared" si="40"/>
        <v>5</v>
      </c>
      <c r="T178" s="288"/>
      <c r="V178" s="327"/>
      <c r="W178" s="327"/>
      <c r="X178" s="327"/>
      <c r="Y178" s="326" t="str">
        <f t="shared" si="41"/>
        <v>66</v>
      </c>
      <c r="Z178" s="326" t="str">
        <f t="shared" ref="Z178:Z240" si="45">B178&amp;A178</f>
        <v>Đ244603</v>
      </c>
      <c r="AA178" s="326" t="str">
        <f t="shared" si="44"/>
        <v>44603Đ266-90006-S1-B5</v>
      </c>
    </row>
    <row r="179" spans="1:27" s="326" customFormat="1" ht="18" hidden="1" customHeight="1">
      <c r="A179" s="50">
        <v>44608</v>
      </c>
      <c r="B179" s="182" t="s">
        <v>1193</v>
      </c>
      <c r="C179" s="56" t="s">
        <v>2416</v>
      </c>
      <c r="D179" s="56" t="str">
        <f t="shared" si="42"/>
        <v>68-72800-04</v>
      </c>
      <c r="E179" s="322" t="str">
        <f t="shared" si="33"/>
        <v>04</v>
      </c>
      <c r="F179" s="322" t="str">
        <f t="shared" si="34"/>
        <v>A</v>
      </c>
      <c r="G179" s="322" t="str">
        <f t="shared" si="35"/>
        <v>00</v>
      </c>
      <c r="H179" s="322" t="str">
        <f t="shared" si="36"/>
        <v/>
      </c>
      <c r="I179" s="287" t="str">
        <f t="shared" si="37"/>
        <v>ĐHC</v>
      </c>
      <c r="J179" s="44" t="s">
        <v>1191</v>
      </c>
      <c r="K179" s="287" t="str">
        <f t="shared" si="38"/>
        <v>Cái</v>
      </c>
      <c r="L179" s="291">
        <v>2</v>
      </c>
      <c r="M179" s="287">
        <f>VLOOKUP(D179,'GIA CONG DOAN'!$A$3:$D$4246,MATCH(I179,'GIA CONG DOAN'!$A$4:$D$4,0),0)</f>
        <v>23358.686400000002</v>
      </c>
      <c r="N179" s="289"/>
      <c r="O179" s="328">
        <f t="shared" si="39"/>
        <v>0</v>
      </c>
      <c r="P179" s="56" t="s">
        <v>3618</v>
      </c>
      <c r="Q179" s="305"/>
      <c r="R179" s="305"/>
      <c r="S179" s="313">
        <f t="shared" si="40"/>
        <v>2</v>
      </c>
      <c r="T179" s="288"/>
      <c r="V179" s="327"/>
      <c r="W179" s="327"/>
      <c r="X179" s="327"/>
      <c r="Y179" s="326" t="str">
        <f t="shared" si="41"/>
        <v>68</v>
      </c>
      <c r="Z179" s="326" t="str">
        <f t="shared" si="45"/>
        <v>Đ544608</v>
      </c>
      <c r="AA179" s="326" t="str">
        <f t="shared" si="44"/>
        <v>44608Đ568-72800-04-A2</v>
      </c>
    </row>
    <row r="180" spans="1:27" s="326" customFormat="1" ht="18" hidden="1" customHeight="1">
      <c r="A180" s="50">
        <v>44608</v>
      </c>
      <c r="B180" s="182" t="s">
        <v>1193</v>
      </c>
      <c r="C180" s="56" t="s">
        <v>2416</v>
      </c>
      <c r="D180" s="56" t="str">
        <f t="shared" si="42"/>
        <v>68-72800-04</v>
      </c>
      <c r="E180" s="322" t="str">
        <f t="shared" si="33"/>
        <v>04</v>
      </c>
      <c r="F180" s="322" t="str">
        <f t="shared" si="34"/>
        <v>A</v>
      </c>
      <c r="G180" s="322" t="str">
        <f t="shared" si="35"/>
        <v>00</v>
      </c>
      <c r="H180" s="322" t="str">
        <f t="shared" si="36"/>
        <v/>
      </c>
      <c r="I180" s="287" t="str">
        <f t="shared" si="37"/>
        <v>ĐHC</v>
      </c>
      <c r="J180" s="44" t="s">
        <v>1191</v>
      </c>
      <c r="K180" s="287" t="str">
        <f t="shared" si="38"/>
        <v>Cái</v>
      </c>
      <c r="L180" s="291">
        <v>4</v>
      </c>
      <c r="M180" s="287">
        <f>VLOOKUP(D180,'GIA CONG DOAN'!$A$3:$D$4246,MATCH(I180,'GIA CONG DOAN'!$A$4:$D$4,0),0)</f>
        <v>23358.686400000002</v>
      </c>
      <c r="N180" s="289"/>
      <c r="O180" s="328">
        <f t="shared" si="39"/>
        <v>0</v>
      </c>
      <c r="P180" s="56" t="s">
        <v>3618</v>
      </c>
      <c r="Q180" s="305"/>
      <c r="R180" s="305"/>
      <c r="S180" s="313">
        <f t="shared" si="40"/>
        <v>4</v>
      </c>
      <c r="T180" s="288"/>
      <c r="V180" s="327"/>
      <c r="W180" s="327"/>
      <c r="X180" s="327"/>
      <c r="Y180" s="326" t="str">
        <f t="shared" si="41"/>
        <v>68</v>
      </c>
      <c r="Z180" s="326" t="str">
        <f t="shared" si="45"/>
        <v>Đ544608</v>
      </c>
      <c r="AA180" s="326" t="str">
        <f t="shared" si="44"/>
        <v>44608Đ568-72800-04-A4</v>
      </c>
    </row>
    <row r="181" spans="1:27" s="326" customFormat="1" ht="18" hidden="1" customHeight="1">
      <c r="A181" s="50">
        <v>44610</v>
      </c>
      <c r="B181" s="182" t="s">
        <v>1193</v>
      </c>
      <c r="C181" s="56" t="s">
        <v>3703</v>
      </c>
      <c r="D181" s="56" t="str">
        <f t="shared" si="42"/>
        <v>66-73300-03</v>
      </c>
      <c r="E181" s="322" t="str">
        <f t="shared" si="33"/>
        <v>03</v>
      </c>
      <c r="F181" s="322" t="str">
        <f t="shared" si="34"/>
        <v>A</v>
      </c>
      <c r="G181" s="322" t="str">
        <f t="shared" si="35"/>
        <v>00</v>
      </c>
      <c r="H181" s="322" t="str">
        <f t="shared" si="36"/>
        <v/>
      </c>
      <c r="I181" s="287" t="str">
        <f t="shared" si="37"/>
        <v>ĐHC</v>
      </c>
      <c r="J181" s="44" t="s">
        <v>1191</v>
      </c>
      <c r="K181" s="287" t="str">
        <f t="shared" si="38"/>
        <v>Cái</v>
      </c>
      <c r="L181" s="291">
        <v>2</v>
      </c>
      <c r="M181" s="287">
        <f>VLOOKUP(D181,'GIA CONG DOAN'!$A$3:$D$4246,MATCH(I181,'GIA CONG DOAN'!$A$4:$D$4,0),0)</f>
        <v>10309.455672413793</v>
      </c>
      <c r="N181" s="289">
        <v>0.1</v>
      </c>
      <c r="O181" s="328">
        <f t="shared" si="39"/>
        <v>2061.8911344827588</v>
      </c>
      <c r="P181" s="56" t="s">
        <v>3618</v>
      </c>
      <c r="Q181" s="305"/>
      <c r="R181" s="305"/>
      <c r="S181" s="313">
        <f t="shared" si="40"/>
        <v>2</v>
      </c>
      <c r="T181" s="288"/>
      <c r="V181" s="327"/>
      <c r="W181" s="327"/>
      <c r="X181" s="327"/>
      <c r="Y181" s="326" t="str">
        <f t="shared" si="41"/>
        <v>66</v>
      </c>
      <c r="Z181" s="326" t="e">
        <f>#REF!&amp;A186</f>
        <v>#REF!</v>
      </c>
      <c r="AA181" s="326" t="e">
        <f>A186&amp;#REF!&amp;C181&amp;L181&amp;Q181</f>
        <v>#REF!</v>
      </c>
    </row>
    <row r="182" spans="1:27" s="326" customFormat="1" ht="18" hidden="1" customHeight="1">
      <c r="A182" s="50">
        <v>44610</v>
      </c>
      <c r="B182" s="182" t="s">
        <v>1193</v>
      </c>
      <c r="C182" s="56" t="s">
        <v>3704</v>
      </c>
      <c r="D182" s="56" t="str">
        <f t="shared" si="42"/>
        <v>66-66400-01</v>
      </c>
      <c r="E182" s="322" t="str">
        <f t="shared" si="33"/>
        <v>01</v>
      </c>
      <c r="F182" s="322" t="str">
        <f t="shared" si="34"/>
        <v>A</v>
      </c>
      <c r="G182" s="322" t="str">
        <f t="shared" si="35"/>
        <v>00</v>
      </c>
      <c r="H182" s="322" t="str">
        <f t="shared" si="36"/>
        <v/>
      </c>
      <c r="I182" s="287" t="str">
        <f t="shared" si="37"/>
        <v>ĐHC</v>
      </c>
      <c r="J182" s="44" t="s">
        <v>1191</v>
      </c>
      <c r="K182" s="287" t="str">
        <f t="shared" si="38"/>
        <v>Cái</v>
      </c>
      <c r="L182" s="291">
        <v>1</v>
      </c>
      <c r="M182" s="287">
        <f>VLOOKUP(D182,'GIA CONG DOAN'!$A$3:$D$4246,MATCH(I182,'GIA CONG DOAN'!$A$4:$D$4,0),0)</f>
        <v>8444.5353793103423</v>
      </c>
      <c r="N182" s="289">
        <v>0.1</v>
      </c>
      <c r="O182" s="328">
        <f t="shared" si="39"/>
        <v>844.45353793103425</v>
      </c>
      <c r="P182" s="56" t="s">
        <v>3618</v>
      </c>
      <c r="Q182" s="305"/>
      <c r="R182" s="305"/>
      <c r="S182" s="313">
        <f t="shared" si="40"/>
        <v>1</v>
      </c>
      <c r="T182" s="288"/>
      <c r="V182" s="327"/>
      <c r="W182" s="327"/>
      <c r="X182" s="327"/>
      <c r="Y182" s="326" t="str">
        <f t="shared" si="41"/>
        <v>66</v>
      </c>
      <c r="Z182" s="326" t="e">
        <f>#REF!&amp;A182</f>
        <v>#REF!</v>
      </c>
      <c r="AA182" s="326" t="e">
        <f>A182&amp;#REF!&amp;C182&amp;L182&amp;Q182</f>
        <v>#REF!</v>
      </c>
    </row>
    <row r="183" spans="1:27" s="326" customFormat="1" ht="18" hidden="1" customHeight="1">
      <c r="A183" s="50">
        <v>44610</v>
      </c>
      <c r="B183" s="182" t="s">
        <v>1193</v>
      </c>
      <c r="C183" s="56" t="s">
        <v>3616</v>
      </c>
      <c r="D183" s="56" t="str">
        <f t="shared" si="42"/>
        <v>68-72800-03</v>
      </c>
      <c r="E183" s="322" t="str">
        <f t="shared" si="33"/>
        <v>03</v>
      </c>
      <c r="F183" s="322" t="str">
        <f t="shared" si="34"/>
        <v>A</v>
      </c>
      <c r="G183" s="322" t="str">
        <f t="shared" si="35"/>
        <v>00</v>
      </c>
      <c r="H183" s="322" t="str">
        <f t="shared" si="36"/>
        <v/>
      </c>
      <c r="I183" s="287" t="str">
        <f t="shared" si="37"/>
        <v>ĐHC</v>
      </c>
      <c r="J183" s="44" t="s">
        <v>1191</v>
      </c>
      <c r="K183" s="287" t="str">
        <f t="shared" si="38"/>
        <v>Cái</v>
      </c>
      <c r="L183" s="291">
        <v>1</v>
      </c>
      <c r="M183" s="287">
        <f>VLOOKUP(D183,'GIA CONG DOAN'!$A$3:$D$4246,MATCH(I183,'GIA CONG DOAN'!$A$4:$D$4,0),0)</f>
        <v>29914.567200000001</v>
      </c>
      <c r="N183" s="289">
        <v>0.1</v>
      </c>
      <c r="O183" s="328">
        <f t="shared" si="39"/>
        <v>2991.4567200000001</v>
      </c>
      <c r="P183" s="56" t="s">
        <v>3620</v>
      </c>
      <c r="Q183" s="305"/>
      <c r="R183" s="305"/>
      <c r="S183" s="313">
        <f t="shared" si="40"/>
        <v>1</v>
      </c>
      <c r="T183" s="288"/>
      <c r="V183" s="327"/>
      <c r="W183" s="327"/>
      <c r="X183" s="327"/>
      <c r="Y183" s="326" t="str">
        <f t="shared" si="41"/>
        <v>68</v>
      </c>
      <c r="Z183" s="326" t="str">
        <f t="shared" si="45"/>
        <v>Đ544610</v>
      </c>
      <c r="AA183" s="326" t="str">
        <f t="shared" si="44"/>
        <v>44610Đ568-72800-03-A1</v>
      </c>
    </row>
    <row r="184" spans="1:27" s="326" customFormat="1" ht="18" hidden="1" customHeight="1">
      <c r="A184" s="50">
        <v>44610</v>
      </c>
      <c r="B184" s="182" t="s">
        <v>1193</v>
      </c>
      <c r="C184" s="56" t="s">
        <v>2416</v>
      </c>
      <c r="D184" s="56" t="str">
        <f t="shared" si="42"/>
        <v>68-72800-04</v>
      </c>
      <c r="E184" s="322" t="str">
        <f t="shared" si="33"/>
        <v>04</v>
      </c>
      <c r="F184" s="322" t="str">
        <f t="shared" si="34"/>
        <v>A</v>
      </c>
      <c r="G184" s="322" t="str">
        <f t="shared" si="35"/>
        <v>00</v>
      </c>
      <c r="H184" s="322" t="str">
        <f t="shared" si="36"/>
        <v/>
      </c>
      <c r="I184" s="287" t="str">
        <f t="shared" si="37"/>
        <v>ĐHC</v>
      </c>
      <c r="J184" s="44" t="s">
        <v>1191</v>
      </c>
      <c r="K184" s="287" t="str">
        <f t="shared" si="38"/>
        <v>Cái</v>
      </c>
      <c r="L184" s="291">
        <v>1</v>
      </c>
      <c r="M184" s="287">
        <f>VLOOKUP(D184,'GIA CONG DOAN'!$A$3:$D$4246,MATCH(I184,'GIA CONG DOAN'!$A$4:$D$4,0),0)</f>
        <v>23358.686400000002</v>
      </c>
      <c r="N184" s="289">
        <v>0.1</v>
      </c>
      <c r="O184" s="328">
        <f t="shared" si="39"/>
        <v>2335.8686400000001</v>
      </c>
      <c r="P184" s="56" t="s">
        <v>3619</v>
      </c>
      <c r="Q184" s="305"/>
      <c r="R184" s="305"/>
      <c r="S184" s="313">
        <f t="shared" si="40"/>
        <v>1</v>
      </c>
      <c r="T184" s="288"/>
      <c r="V184" s="327"/>
      <c r="W184" s="327"/>
      <c r="X184" s="327"/>
      <c r="Y184" s="326" t="str">
        <f t="shared" si="41"/>
        <v>68</v>
      </c>
      <c r="Z184" s="326" t="str">
        <f t="shared" si="45"/>
        <v>Đ544610</v>
      </c>
      <c r="AA184" s="326" t="str">
        <f t="shared" si="44"/>
        <v>44610Đ568-72800-04-A1</v>
      </c>
    </row>
    <row r="185" spans="1:27" s="326" customFormat="1" ht="18" hidden="1" customHeight="1">
      <c r="A185" s="50">
        <v>44610</v>
      </c>
      <c r="B185" s="182" t="s">
        <v>1193</v>
      </c>
      <c r="C185" s="56" t="s">
        <v>3705</v>
      </c>
      <c r="D185" s="56" t="str">
        <f t="shared" si="42"/>
        <v>66-54100-02</v>
      </c>
      <c r="E185" s="322" t="str">
        <f t="shared" si="33"/>
        <v>02</v>
      </c>
      <c r="F185" s="322" t="str">
        <f t="shared" si="34"/>
        <v>A</v>
      </c>
      <c r="G185" s="322" t="str">
        <f t="shared" si="35"/>
        <v>00</v>
      </c>
      <c r="H185" s="322" t="str">
        <f t="shared" si="36"/>
        <v/>
      </c>
      <c r="I185" s="287" t="str">
        <f t="shared" si="37"/>
        <v>ĐHC</v>
      </c>
      <c r="J185" s="44" t="s">
        <v>1191</v>
      </c>
      <c r="K185" s="287" t="str">
        <f t="shared" si="38"/>
        <v>Cái</v>
      </c>
      <c r="L185" s="291">
        <v>1</v>
      </c>
      <c r="M185" s="287">
        <f>VLOOKUP(D185,'GIA CONG DOAN'!$A$3:$D$4246,MATCH(I185,'GIA CONG DOAN'!$A$4:$D$4,0),0)</f>
        <v>26836.48236672</v>
      </c>
      <c r="N185" s="289">
        <v>0.1</v>
      </c>
      <c r="O185" s="328">
        <f t="shared" si="39"/>
        <v>2683.6482366720002</v>
      </c>
      <c r="P185" s="56" t="s">
        <v>3618</v>
      </c>
      <c r="Q185" s="305"/>
      <c r="R185" s="305"/>
      <c r="S185" s="313">
        <f t="shared" si="40"/>
        <v>1</v>
      </c>
      <c r="T185" s="288"/>
      <c r="V185" s="327"/>
      <c r="W185" s="327"/>
      <c r="X185" s="327"/>
      <c r="Y185" s="326" t="str">
        <f t="shared" si="41"/>
        <v>66</v>
      </c>
      <c r="Z185" s="326" t="str">
        <f t="shared" si="45"/>
        <v>Đ544610</v>
      </c>
      <c r="AA185" s="326" t="str">
        <f t="shared" si="44"/>
        <v>44610Đ566-54100-02-A1</v>
      </c>
    </row>
    <row r="186" spans="1:27" s="326" customFormat="1" ht="18" hidden="1" customHeight="1">
      <c r="A186" s="50">
        <v>44603</v>
      </c>
      <c r="B186" s="182" t="s">
        <v>1193</v>
      </c>
      <c r="C186" s="56" t="s">
        <v>3615</v>
      </c>
      <c r="D186" s="56" t="str">
        <f t="shared" si="42"/>
        <v>68-72800-02</v>
      </c>
      <c r="E186" s="322" t="str">
        <f t="shared" si="33"/>
        <v>02</v>
      </c>
      <c r="F186" s="322" t="str">
        <f t="shared" si="34"/>
        <v>A</v>
      </c>
      <c r="G186" s="322" t="str">
        <f t="shared" si="35"/>
        <v>00</v>
      </c>
      <c r="H186" s="322" t="str">
        <f t="shared" si="36"/>
        <v/>
      </c>
      <c r="I186" s="287" t="str">
        <f t="shared" si="37"/>
        <v>ĐHC</v>
      </c>
      <c r="J186" s="44" t="s">
        <v>1191</v>
      </c>
      <c r="K186" s="287" t="str">
        <f t="shared" si="38"/>
        <v>Cái</v>
      </c>
      <c r="L186" s="291">
        <v>3</v>
      </c>
      <c r="M186" s="287">
        <f>VLOOKUP(D186,'GIA CONG DOAN'!$A$3:$D$4246,MATCH(I186,'GIA CONG DOAN'!$A$4:$D$4,0),0)</f>
        <v>42185.455200000004</v>
      </c>
      <c r="N186" s="289">
        <v>0.1</v>
      </c>
      <c r="O186" s="328">
        <f t="shared" si="39"/>
        <v>12655.636560000003</v>
      </c>
      <c r="P186" s="56" t="s">
        <v>3631</v>
      </c>
      <c r="Q186" s="305"/>
      <c r="R186" s="305"/>
      <c r="S186" s="313">
        <f t="shared" si="40"/>
        <v>3</v>
      </c>
      <c r="T186" s="288"/>
      <c r="V186" s="327"/>
      <c r="W186" s="327"/>
      <c r="X186" s="327"/>
      <c r="Y186" s="326" t="str">
        <f t="shared" si="41"/>
        <v>68</v>
      </c>
      <c r="Z186" s="326" t="e">
        <f>B186&amp;#REF!</f>
        <v>#REF!</v>
      </c>
      <c r="AA186" s="326" t="e">
        <f>#REF!&amp;B186&amp;C186&amp;L186&amp;Q186</f>
        <v>#REF!</v>
      </c>
    </row>
    <row r="187" spans="1:27" s="326" customFormat="1" ht="18" hidden="1" customHeight="1">
      <c r="A187" s="50">
        <v>44603</v>
      </c>
      <c r="B187" s="182" t="s">
        <v>1193</v>
      </c>
      <c r="C187" s="56" t="s">
        <v>2416</v>
      </c>
      <c r="D187" s="56" t="str">
        <f t="shared" si="42"/>
        <v>68-72800-04</v>
      </c>
      <c r="E187" s="322" t="str">
        <f t="shared" si="33"/>
        <v>04</v>
      </c>
      <c r="F187" s="322" t="str">
        <f t="shared" si="34"/>
        <v>A</v>
      </c>
      <c r="G187" s="322" t="str">
        <f t="shared" si="35"/>
        <v>00</v>
      </c>
      <c r="H187" s="322" t="str">
        <f t="shared" si="36"/>
        <v/>
      </c>
      <c r="I187" s="287" t="str">
        <f t="shared" si="37"/>
        <v>ĐHC</v>
      </c>
      <c r="J187" s="44" t="s">
        <v>1191</v>
      </c>
      <c r="K187" s="287" t="str">
        <f t="shared" si="38"/>
        <v>Cái</v>
      </c>
      <c r="L187" s="291">
        <v>2</v>
      </c>
      <c r="M187" s="287">
        <f>VLOOKUP(D187,'GIA CONG DOAN'!$A$3:$D$4246,MATCH(I187,'GIA CONG DOAN'!$A$4:$D$4,0),0)</f>
        <v>23358.686400000002</v>
      </c>
      <c r="N187" s="289">
        <v>0.1</v>
      </c>
      <c r="O187" s="328">
        <f t="shared" si="39"/>
        <v>4671.7372800000003</v>
      </c>
      <c r="P187" s="56" t="s">
        <v>3619</v>
      </c>
      <c r="Q187" s="305"/>
      <c r="R187" s="305"/>
      <c r="S187" s="313">
        <f t="shared" si="40"/>
        <v>2</v>
      </c>
      <c r="T187" s="288"/>
      <c r="V187" s="327"/>
      <c r="W187" s="327"/>
      <c r="X187" s="327"/>
      <c r="Y187" s="326" t="str">
        <f t="shared" si="41"/>
        <v>68</v>
      </c>
      <c r="Z187" s="326" t="str">
        <f t="shared" si="45"/>
        <v>Đ544603</v>
      </c>
      <c r="AA187" s="326" t="str">
        <f t="shared" si="44"/>
        <v>44603Đ568-72800-04-A2</v>
      </c>
    </row>
    <row r="188" spans="1:27" s="326" customFormat="1" ht="18" hidden="1" customHeight="1">
      <c r="A188" s="50">
        <v>44603</v>
      </c>
      <c r="B188" s="182" t="s">
        <v>1193</v>
      </c>
      <c r="C188" s="56" t="s">
        <v>2416</v>
      </c>
      <c r="D188" s="56" t="str">
        <f t="shared" si="42"/>
        <v>68-72800-04</v>
      </c>
      <c r="E188" s="322" t="str">
        <f t="shared" si="33"/>
        <v>04</v>
      </c>
      <c r="F188" s="322" t="str">
        <f t="shared" si="34"/>
        <v>A</v>
      </c>
      <c r="G188" s="322" t="str">
        <f t="shared" si="35"/>
        <v>00</v>
      </c>
      <c r="H188" s="322" t="str">
        <f t="shared" si="36"/>
        <v/>
      </c>
      <c r="I188" s="287" t="str">
        <f t="shared" si="37"/>
        <v>ĐHC</v>
      </c>
      <c r="J188" s="44" t="s">
        <v>1191</v>
      </c>
      <c r="K188" s="287" t="str">
        <f t="shared" si="38"/>
        <v>Cái</v>
      </c>
      <c r="L188" s="291">
        <v>1</v>
      </c>
      <c r="M188" s="287">
        <f>VLOOKUP(D188,'GIA CONG DOAN'!$A$3:$D$4246,MATCH(I188,'GIA CONG DOAN'!$A$4:$D$4,0),0)</f>
        <v>23358.686400000002</v>
      </c>
      <c r="N188" s="289">
        <v>0.1</v>
      </c>
      <c r="O188" s="328">
        <f t="shared" si="39"/>
        <v>2335.8686400000001</v>
      </c>
      <c r="P188" s="56" t="s">
        <v>3618</v>
      </c>
      <c r="Q188" s="305"/>
      <c r="R188" s="305"/>
      <c r="S188" s="313">
        <f t="shared" si="40"/>
        <v>1</v>
      </c>
      <c r="T188" s="288"/>
      <c r="V188" s="327"/>
      <c r="W188" s="327"/>
      <c r="X188" s="327"/>
      <c r="Y188" s="326" t="str">
        <f t="shared" si="41"/>
        <v>68</v>
      </c>
      <c r="Z188" s="326" t="str">
        <f t="shared" si="45"/>
        <v>Đ544603</v>
      </c>
      <c r="AA188" s="326" t="str">
        <f t="shared" si="44"/>
        <v>44603Đ568-72800-04-A1</v>
      </c>
    </row>
    <row r="189" spans="1:27" s="326" customFormat="1" ht="18" hidden="1" customHeight="1">
      <c r="A189" s="50">
        <v>44603</v>
      </c>
      <c r="B189" s="182" t="s">
        <v>1193</v>
      </c>
      <c r="C189" s="56" t="s">
        <v>3615</v>
      </c>
      <c r="D189" s="56" t="str">
        <f t="shared" si="42"/>
        <v>68-72800-02</v>
      </c>
      <c r="E189" s="322" t="str">
        <f t="shared" si="33"/>
        <v>02</v>
      </c>
      <c r="F189" s="322" t="str">
        <f t="shared" si="34"/>
        <v>A</v>
      </c>
      <c r="G189" s="322" t="str">
        <f t="shared" si="35"/>
        <v>00</v>
      </c>
      <c r="H189" s="322" t="str">
        <f t="shared" si="36"/>
        <v/>
      </c>
      <c r="I189" s="287" t="str">
        <f t="shared" si="37"/>
        <v>ĐHC</v>
      </c>
      <c r="J189" s="44" t="s">
        <v>1191</v>
      </c>
      <c r="K189" s="287" t="str">
        <f t="shared" si="38"/>
        <v>Cái</v>
      </c>
      <c r="L189" s="291">
        <v>1</v>
      </c>
      <c r="M189" s="287">
        <f>VLOOKUP(D189,'GIA CONG DOAN'!$A$3:$D$4246,MATCH(I189,'GIA CONG DOAN'!$A$4:$D$4,0),0)</f>
        <v>42185.455200000004</v>
      </c>
      <c r="N189" s="289">
        <v>0.1</v>
      </c>
      <c r="O189" s="328">
        <f t="shared" si="39"/>
        <v>4218.5455200000006</v>
      </c>
      <c r="P189" s="56" t="s">
        <v>3619</v>
      </c>
      <c r="Q189" s="305"/>
      <c r="R189" s="305"/>
      <c r="S189" s="313">
        <f t="shared" si="40"/>
        <v>1</v>
      </c>
      <c r="T189" s="288"/>
      <c r="V189" s="327"/>
      <c r="W189" s="327"/>
      <c r="X189" s="327"/>
      <c r="Y189" s="326" t="str">
        <f t="shared" si="41"/>
        <v>68</v>
      </c>
      <c r="Z189" s="326" t="str">
        <f t="shared" si="45"/>
        <v>Đ544603</v>
      </c>
      <c r="AA189" s="326" t="str">
        <f t="shared" si="44"/>
        <v>44603Đ568-72800-02-A1</v>
      </c>
    </row>
    <row r="190" spans="1:27" s="326" customFormat="1" ht="18" hidden="1" customHeight="1">
      <c r="A190" s="50">
        <v>44603</v>
      </c>
      <c r="B190" s="182" t="s">
        <v>1193</v>
      </c>
      <c r="C190" s="56" t="s">
        <v>3706</v>
      </c>
      <c r="D190" s="56" t="str">
        <f t="shared" si="42"/>
        <v>68-72700-03</v>
      </c>
      <c r="E190" s="322" t="str">
        <f t="shared" si="33"/>
        <v>03</v>
      </c>
      <c r="F190" s="322" t="str">
        <f t="shared" si="34"/>
        <v>a</v>
      </c>
      <c r="G190" s="322" t="str">
        <f t="shared" si="35"/>
        <v>00</v>
      </c>
      <c r="H190" s="322" t="str">
        <f t="shared" si="36"/>
        <v/>
      </c>
      <c r="I190" s="287" t="str">
        <f t="shared" si="37"/>
        <v>ĐHC</v>
      </c>
      <c r="J190" s="44" t="s">
        <v>1191</v>
      </c>
      <c r="K190" s="287" t="str">
        <f t="shared" si="38"/>
        <v>Cái</v>
      </c>
      <c r="L190" s="291">
        <v>1</v>
      </c>
      <c r="M190" s="287">
        <f>VLOOKUP(D190,'GIA CONG DOAN'!$A$3:$D$4246,MATCH(I190,'GIA CONG DOAN'!$A$4:$D$4,0),0)</f>
        <v>47939.572800000002</v>
      </c>
      <c r="N190" s="289">
        <v>0.1</v>
      </c>
      <c r="O190" s="328">
        <f t="shared" si="39"/>
        <v>4793.9572800000005</v>
      </c>
      <c r="P190" s="56" t="s">
        <v>3619</v>
      </c>
      <c r="Q190" s="305"/>
      <c r="R190" s="305"/>
      <c r="S190" s="313">
        <f t="shared" si="40"/>
        <v>1</v>
      </c>
      <c r="T190" s="288"/>
      <c r="V190" s="327"/>
      <c r="W190" s="327"/>
      <c r="X190" s="327"/>
      <c r="Y190" s="326" t="str">
        <f>LEFT(C190,2)</f>
        <v>68</v>
      </c>
      <c r="Z190" s="326" t="str">
        <f t="shared" si="45"/>
        <v>Đ544603</v>
      </c>
      <c r="AA190" s="326" t="str">
        <f t="shared" si="44"/>
        <v>44603Đ568-72700-03-a1</v>
      </c>
    </row>
    <row r="191" spans="1:27" s="326" customFormat="1" ht="18" hidden="1" customHeight="1">
      <c r="A191" s="50">
        <v>44603</v>
      </c>
      <c r="B191" s="182" t="s">
        <v>1193</v>
      </c>
      <c r="C191" s="56" t="s">
        <v>3707</v>
      </c>
      <c r="D191" s="56" t="str">
        <f t="shared" si="42"/>
        <v>66-77700-01</v>
      </c>
      <c r="E191" s="322" t="str">
        <f t="shared" si="33"/>
        <v>01</v>
      </c>
      <c r="F191" s="322" t="str">
        <f t="shared" si="34"/>
        <v>A</v>
      </c>
      <c r="G191" s="322" t="str">
        <f t="shared" si="35"/>
        <v>00</v>
      </c>
      <c r="H191" s="322" t="str">
        <f t="shared" si="36"/>
        <v/>
      </c>
      <c r="I191" s="287" t="str">
        <f t="shared" si="37"/>
        <v>ĐHC</v>
      </c>
      <c r="J191" s="44" t="s">
        <v>1191</v>
      </c>
      <c r="K191" s="287" t="str">
        <f t="shared" si="38"/>
        <v>Cái</v>
      </c>
      <c r="L191" s="291">
        <v>1</v>
      </c>
      <c r="M191" s="287">
        <f>VLOOKUP(D191,'GIA CONG DOAN'!$A$3:$D$4246,MATCH(I191,'GIA CONG DOAN'!$A$4:$D$4,0),0)</f>
        <v>21627.641339999998</v>
      </c>
      <c r="N191" s="289">
        <v>0.1</v>
      </c>
      <c r="O191" s="328">
        <f t="shared" si="39"/>
        <v>2162.764134</v>
      </c>
      <c r="P191" s="56" t="s">
        <v>3631</v>
      </c>
      <c r="Q191" s="305"/>
      <c r="R191" s="305"/>
      <c r="S191" s="313">
        <f t="shared" si="40"/>
        <v>1</v>
      </c>
      <c r="T191" s="288"/>
      <c r="V191" s="327"/>
      <c r="W191" s="327"/>
      <c r="X191" s="327"/>
      <c r="Y191" s="326" t="str">
        <f>LEFT(C191,2)</f>
        <v>66</v>
      </c>
      <c r="Z191" s="326" t="str">
        <f>B192&amp;A191</f>
        <v>Đ544603</v>
      </c>
      <c r="AA191" s="326" t="str">
        <f>A191&amp;B192&amp;C191&amp;L191&amp;Q191</f>
        <v>44603Đ566-77700-01-A1</v>
      </c>
    </row>
    <row r="192" spans="1:27" s="326" customFormat="1" ht="18" hidden="1" customHeight="1">
      <c r="A192" s="50">
        <v>44603</v>
      </c>
      <c r="B192" s="182" t="s">
        <v>1193</v>
      </c>
      <c r="C192" s="56" t="s">
        <v>3622</v>
      </c>
      <c r="D192" s="56" t="str">
        <f t="shared" si="42"/>
        <v>66-77700-02</v>
      </c>
      <c r="E192" s="322" t="str">
        <f t="shared" si="33"/>
        <v>02</v>
      </c>
      <c r="F192" s="322" t="str">
        <f t="shared" si="34"/>
        <v>A</v>
      </c>
      <c r="G192" s="322" t="str">
        <f t="shared" si="35"/>
        <v>00</v>
      </c>
      <c r="H192" s="322" t="str">
        <f t="shared" si="36"/>
        <v/>
      </c>
      <c r="I192" s="287" t="str">
        <f t="shared" si="37"/>
        <v>ĐHC</v>
      </c>
      <c r="J192" s="44" t="s">
        <v>1191</v>
      </c>
      <c r="K192" s="287" t="str">
        <f t="shared" si="38"/>
        <v>Cái</v>
      </c>
      <c r="L192" s="291">
        <v>1</v>
      </c>
      <c r="M192" s="287">
        <f>VLOOKUP(D192,'GIA CONG DOAN'!$A$3:$D$4246,MATCH(I192,'GIA CONG DOAN'!$A$4:$D$4,0),0)</f>
        <v>13970.074687499999</v>
      </c>
      <c r="N192" s="289">
        <v>0.1</v>
      </c>
      <c r="O192" s="328">
        <f t="shared" si="39"/>
        <v>1397.00746875</v>
      </c>
      <c r="P192" s="56" t="s">
        <v>3619</v>
      </c>
      <c r="Q192" s="305"/>
      <c r="R192" s="305"/>
      <c r="S192" s="313">
        <f t="shared" si="40"/>
        <v>1</v>
      </c>
      <c r="T192" s="288"/>
      <c r="V192" s="327"/>
      <c r="W192" s="327"/>
      <c r="X192" s="327"/>
      <c r="Y192" s="326" t="str">
        <f>LEFT(C192,2)</f>
        <v>66</v>
      </c>
      <c r="Z192" s="326" t="e">
        <f>#REF!&amp;A192</f>
        <v>#REF!</v>
      </c>
      <c r="AA192" s="326" t="e">
        <f>A192&amp;#REF!&amp;C192&amp;L192&amp;Q192</f>
        <v>#REF!</v>
      </c>
    </row>
    <row r="193" spans="1:27" s="326" customFormat="1" ht="18" hidden="1" customHeight="1">
      <c r="A193" s="50">
        <v>44603</v>
      </c>
      <c r="B193" s="182" t="s">
        <v>1193</v>
      </c>
      <c r="C193" s="56" t="s">
        <v>3622</v>
      </c>
      <c r="D193" s="56" t="str">
        <f t="shared" si="42"/>
        <v>66-77700-02</v>
      </c>
      <c r="E193" s="322" t="str">
        <f t="shared" si="33"/>
        <v>02</v>
      </c>
      <c r="F193" s="322" t="str">
        <f t="shared" si="34"/>
        <v>A</v>
      </c>
      <c r="G193" s="322" t="str">
        <f t="shared" si="35"/>
        <v>00</v>
      </c>
      <c r="H193" s="322" t="str">
        <f t="shared" si="36"/>
        <v/>
      </c>
      <c r="I193" s="287" t="str">
        <f t="shared" si="37"/>
        <v>ĐHC</v>
      </c>
      <c r="J193" s="44" t="s">
        <v>1191</v>
      </c>
      <c r="K193" s="287" t="str">
        <f t="shared" si="38"/>
        <v>Cái</v>
      </c>
      <c r="L193" s="291">
        <v>1</v>
      </c>
      <c r="M193" s="287">
        <f>VLOOKUP(D193,'GIA CONG DOAN'!$A$3:$D$4246,MATCH(I193,'GIA CONG DOAN'!$A$4:$D$4,0),0)</f>
        <v>13970.074687499999</v>
      </c>
      <c r="N193" s="289">
        <v>0.1</v>
      </c>
      <c r="O193" s="328">
        <f t="shared" si="39"/>
        <v>1397.00746875</v>
      </c>
      <c r="P193" s="56" t="s">
        <v>3618</v>
      </c>
      <c r="Q193" s="305"/>
      <c r="R193" s="305"/>
      <c r="S193" s="313">
        <f t="shared" si="40"/>
        <v>1</v>
      </c>
      <c r="T193" s="288"/>
      <c r="V193" s="327"/>
      <c r="W193" s="327"/>
      <c r="X193" s="327"/>
      <c r="Y193" s="326" t="str">
        <f t="shared" si="41"/>
        <v>66</v>
      </c>
      <c r="Z193" s="326" t="str">
        <f t="shared" si="45"/>
        <v>Đ544603</v>
      </c>
      <c r="AA193" s="326" t="str">
        <f t="shared" si="44"/>
        <v>44603Đ566-77700-02-A1</v>
      </c>
    </row>
    <row r="194" spans="1:27" s="326" customFormat="1" ht="18" hidden="1" customHeight="1">
      <c r="A194" s="50">
        <v>44603</v>
      </c>
      <c r="B194" s="182" t="s">
        <v>1193</v>
      </c>
      <c r="C194" s="56" t="s">
        <v>3708</v>
      </c>
      <c r="D194" s="56" t="str">
        <f t="shared" si="42"/>
        <v>66-54100-02</v>
      </c>
      <c r="E194" s="322" t="str">
        <f t="shared" si="33"/>
        <v>02</v>
      </c>
      <c r="F194" s="322" t="str">
        <f t="shared" si="34"/>
        <v>a</v>
      </c>
      <c r="G194" s="322" t="str">
        <f t="shared" si="35"/>
        <v>00</v>
      </c>
      <c r="H194" s="322" t="str">
        <f t="shared" si="36"/>
        <v/>
      </c>
      <c r="I194" s="287" t="str">
        <f t="shared" si="37"/>
        <v>ĐHC</v>
      </c>
      <c r="J194" s="44" t="s">
        <v>1191</v>
      </c>
      <c r="K194" s="287" t="str">
        <f t="shared" si="38"/>
        <v>Cái</v>
      </c>
      <c r="L194" s="291">
        <v>3</v>
      </c>
      <c r="M194" s="287">
        <f>VLOOKUP(D194,'GIA CONG DOAN'!$A$3:$D$4246,MATCH(I194,'GIA CONG DOAN'!$A$4:$D$4,0),0)</f>
        <v>26836.48236672</v>
      </c>
      <c r="N194" s="289">
        <v>0.1</v>
      </c>
      <c r="O194" s="328">
        <f t="shared" si="39"/>
        <v>8050.9447100160005</v>
      </c>
      <c r="P194" s="56" t="s">
        <v>3710</v>
      </c>
      <c r="Q194" s="305"/>
      <c r="R194" s="305"/>
      <c r="S194" s="313">
        <f t="shared" si="40"/>
        <v>3</v>
      </c>
      <c r="T194" s="288"/>
      <c r="V194" s="327"/>
      <c r="W194" s="327"/>
      <c r="X194" s="327"/>
      <c r="Y194" s="326" t="str">
        <f t="shared" si="41"/>
        <v>66</v>
      </c>
      <c r="Z194" s="326" t="str">
        <f t="shared" si="45"/>
        <v>Đ544603</v>
      </c>
      <c r="AA194" s="326" t="str">
        <f t="shared" si="44"/>
        <v>44603Đ566-54100-02-a3</v>
      </c>
    </row>
    <row r="195" spans="1:27" s="326" customFormat="1" ht="18" hidden="1" customHeight="1">
      <c r="A195" s="50">
        <v>44603</v>
      </c>
      <c r="B195" s="182" t="s">
        <v>1193</v>
      </c>
      <c r="C195" s="56" t="s">
        <v>3709</v>
      </c>
      <c r="D195" s="56" t="str">
        <f t="shared" si="42"/>
        <v>66-82500-02</v>
      </c>
      <c r="E195" s="322" t="str">
        <f t="shared" si="33"/>
        <v>02</v>
      </c>
      <c r="F195" s="322" t="str">
        <f t="shared" si="34"/>
        <v>A</v>
      </c>
      <c r="G195" s="322" t="str">
        <f t="shared" si="35"/>
        <v>00</v>
      </c>
      <c r="H195" s="322" t="str">
        <f t="shared" si="36"/>
        <v/>
      </c>
      <c r="I195" s="287" t="str">
        <f t="shared" si="37"/>
        <v>ĐHC</v>
      </c>
      <c r="J195" s="44" t="s">
        <v>1191</v>
      </c>
      <c r="K195" s="287" t="str">
        <f t="shared" si="38"/>
        <v>Cái</v>
      </c>
      <c r="L195" s="291">
        <v>1</v>
      </c>
      <c r="M195" s="287">
        <f>VLOOKUP(D195,'GIA CONG DOAN'!$A$3:$D$4246,MATCH(I195,'GIA CONG DOAN'!$A$4:$D$4,0),0)</f>
        <v>17871.263793103437</v>
      </c>
      <c r="N195" s="289">
        <v>0.1</v>
      </c>
      <c r="O195" s="328">
        <f t="shared" si="39"/>
        <v>1787.1263793103437</v>
      </c>
      <c r="P195" s="56" t="s">
        <v>3618</v>
      </c>
      <c r="Q195" s="305"/>
      <c r="R195" s="305"/>
      <c r="S195" s="313">
        <f t="shared" si="40"/>
        <v>1</v>
      </c>
      <c r="T195" s="288"/>
      <c r="V195" s="327"/>
      <c r="W195" s="327"/>
      <c r="X195" s="327"/>
      <c r="Y195" s="326" t="str">
        <f t="shared" si="41"/>
        <v>66</v>
      </c>
      <c r="Z195" s="326" t="str">
        <f t="shared" si="45"/>
        <v>Đ544603</v>
      </c>
      <c r="AA195" s="326" t="str">
        <f t="shared" si="44"/>
        <v>44603Đ566-82500-02-A1</v>
      </c>
    </row>
    <row r="196" spans="1:27" s="326" customFormat="1" ht="18" hidden="1" customHeight="1">
      <c r="A196" s="50">
        <v>44603</v>
      </c>
      <c r="B196" s="182" t="s">
        <v>1193</v>
      </c>
      <c r="C196" s="56" t="s">
        <v>3704</v>
      </c>
      <c r="D196" s="56" t="str">
        <f t="shared" si="42"/>
        <v>66-66400-01</v>
      </c>
      <c r="E196" s="322" t="str">
        <f t="shared" si="33"/>
        <v>01</v>
      </c>
      <c r="F196" s="322" t="str">
        <f t="shared" si="34"/>
        <v>A</v>
      </c>
      <c r="G196" s="322" t="str">
        <f t="shared" si="35"/>
        <v>00</v>
      </c>
      <c r="H196" s="322" t="str">
        <f t="shared" si="36"/>
        <v/>
      </c>
      <c r="I196" s="287" t="str">
        <f t="shared" si="37"/>
        <v>ĐHC</v>
      </c>
      <c r="J196" s="44" t="s">
        <v>1191</v>
      </c>
      <c r="K196" s="287" t="str">
        <f t="shared" si="38"/>
        <v>Cái</v>
      </c>
      <c r="L196" s="291">
        <v>1</v>
      </c>
      <c r="M196" s="287">
        <f>VLOOKUP(D196,'GIA CONG DOAN'!$A$3:$D$4246,MATCH(I196,'GIA CONG DOAN'!$A$4:$D$4,0),0)</f>
        <v>8444.5353793103423</v>
      </c>
      <c r="N196" s="289">
        <v>0.1</v>
      </c>
      <c r="O196" s="328">
        <f t="shared" si="39"/>
        <v>844.45353793103425</v>
      </c>
      <c r="P196" s="56" t="s">
        <v>3620</v>
      </c>
      <c r="Q196" s="305"/>
      <c r="R196" s="305"/>
      <c r="S196" s="313">
        <f t="shared" si="40"/>
        <v>1</v>
      </c>
      <c r="T196" s="288"/>
      <c r="V196" s="327"/>
      <c r="W196" s="327"/>
      <c r="X196" s="327"/>
      <c r="Y196" s="326" t="str">
        <f t="shared" si="41"/>
        <v>66</v>
      </c>
      <c r="Z196" s="326" t="str">
        <f t="shared" si="45"/>
        <v>Đ544603</v>
      </c>
      <c r="AA196" s="326" t="str">
        <f t="shared" si="44"/>
        <v>44603Đ566-66400-01-A1</v>
      </c>
    </row>
    <row r="197" spans="1:27" s="326" customFormat="1" ht="18" hidden="1" customHeight="1">
      <c r="A197" s="50">
        <v>44603</v>
      </c>
      <c r="B197" s="182" t="s">
        <v>1193</v>
      </c>
      <c r="C197" s="56" t="s">
        <v>3614</v>
      </c>
      <c r="D197" s="56" t="str">
        <f t="shared" si="42"/>
        <v>68-70900-02</v>
      </c>
      <c r="E197" s="322" t="str">
        <f t="shared" si="33"/>
        <v>02</v>
      </c>
      <c r="F197" s="322" t="str">
        <f t="shared" si="34"/>
        <v>A</v>
      </c>
      <c r="G197" s="322" t="str">
        <f t="shared" si="35"/>
        <v>00</v>
      </c>
      <c r="H197" s="322" t="str">
        <f t="shared" si="36"/>
        <v/>
      </c>
      <c r="I197" s="287" t="str">
        <f t="shared" si="37"/>
        <v>ĐHC</v>
      </c>
      <c r="J197" s="44" t="s">
        <v>1191</v>
      </c>
      <c r="K197" s="287" t="str">
        <f t="shared" si="38"/>
        <v>Cái</v>
      </c>
      <c r="L197" s="291">
        <v>2</v>
      </c>
      <c r="M197" s="287">
        <f>VLOOKUP(D197,'GIA CONG DOAN'!$A$3:$D$4246,MATCH(I197,'GIA CONG DOAN'!$A$4:$D$4,0),0)</f>
        <v>18025.005600000004</v>
      </c>
      <c r="N197" s="289">
        <v>0.1</v>
      </c>
      <c r="O197" s="328">
        <f t="shared" si="39"/>
        <v>3605.0011200000008</v>
      </c>
      <c r="P197" s="56" t="s">
        <v>3618</v>
      </c>
      <c r="Q197" s="305"/>
      <c r="R197" s="305"/>
      <c r="S197" s="313">
        <f t="shared" si="40"/>
        <v>2</v>
      </c>
      <c r="T197" s="288"/>
      <c r="V197" s="327"/>
      <c r="W197" s="327"/>
      <c r="X197" s="327"/>
      <c r="Y197" s="326" t="str">
        <f t="shared" si="41"/>
        <v>68</v>
      </c>
      <c r="Z197" s="326" t="str">
        <f t="shared" si="45"/>
        <v>Đ544603</v>
      </c>
      <c r="AA197" s="326" t="str">
        <f t="shared" si="44"/>
        <v>44603Đ568-70900-02-A2</v>
      </c>
    </row>
    <row r="198" spans="1:27" s="326" customFormat="1" ht="18" hidden="1" customHeight="1">
      <c r="A198" s="50">
        <v>44603</v>
      </c>
      <c r="B198" s="182" t="s">
        <v>1193</v>
      </c>
      <c r="C198" s="56" t="s">
        <v>3711</v>
      </c>
      <c r="D198" s="56" t="str">
        <f t="shared" si="42"/>
        <v>68-70900-03</v>
      </c>
      <c r="E198" s="322" t="str">
        <f t="shared" si="33"/>
        <v>03</v>
      </c>
      <c r="F198" s="322" t="str">
        <f t="shared" si="34"/>
        <v>A</v>
      </c>
      <c r="G198" s="322" t="str">
        <f t="shared" si="35"/>
        <v>00</v>
      </c>
      <c r="H198" s="322" t="str">
        <f t="shared" si="36"/>
        <v/>
      </c>
      <c r="I198" s="287" t="str">
        <f t="shared" si="37"/>
        <v>ĐHC</v>
      </c>
      <c r="J198" s="44" t="s">
        <v>1191</v>
      </c>
      <c r="K198" s="287" t="str">
        <f t="shared" si="38"/>
        <v>Cái</v>
      </c>
      <c r="L198" s="291">
        <v>4</v>
      </c>
      <c r="M198" s="287">
        <f>VLOOKUP(D198,'GIA CONG DOAN'!$A$3:$D$4246,MATCH(I198,'GIA CONG DOAN'!$A$4:$D$4,0),0)</f>
        <v>12759.768000000002</v>
      </c>
      <c r="N198" s="289">
        <v>0.1</v>
      </c>
      <c r="O198" s="328">
        <f t="shared" si="39"/>
        <v>5103.9072000000015</v>
      </c>
      <c r="P198" s="56" t="s">
        <v>3618</v>
      </c>
      <c r="Q198" s="305"/>
      <c r="R198" s="305"/>
      <c r="S198" s="313">
        <f t="shared" ref="S198:S199" si="46">IF(MID(C198,10,1)="0",L198,IF(OR(MID(C198,10,2)="X1",MID(C198,10,2)="X2"),L198*2,IF(OR(MID(C198,10,2)="X4",MID(C198,10,2)="X4"),L198*3,IF(MID(C198,10,1)="f",L198,IF(OR(MID(C198,10,1)="S",MID(C198,10,1)="L",MID(C198,10,1)="B",MID(C198,10,1)="X"),MID(C198,11,1)*L198,0)))))</f>
        <v>4</v>
      </c>
      <c r="T198" s="288"/>
      <c r="V198" s="327"/>
      <c r="W198" s="327"/>
      <c r="X198" s="327"/>
      <c r="Y198" s="326" t="str">
        <f t="shared" si="41"/>
        <v>68</v>
      </c>
      <c r="Z198" s="326" t="str">
        <f t="shared" si="45"/>
        <v>Đ544603</v>
      </c>
      <c r="AA198" s="326" t="e">
        <f>A198&amp;B198&amp;C198&amp;L198&amp;#REF!</f>
        <v>#REF!</v>
      </c>
    </row>
    <row r="199" spans="1:27" s="326" customFormat="1" ht="18" hidden="1" customHeight="1">
      <c r="A199" s="50">
        <v>44603</v>
      </c>
      <c r="B199" s="182" t="s">
        <v>1193</v>
      </c>
      <c r="C199" s="56" t="s">
        <v>3712</v>
      </c>
      <c r="D199" s="56" t="str">
        <f t="shared" si="42"/>
        <v>68-72600-02</v>
      </c>
      <c r="E199" s="322" t="str">
        <f t="shared" si="33"/>
        <v>02</v>
      </c>
      <c r="F199" s="322" t="str">
        <f t="shared" si="34"/>
        <v>A</v>
      </c>
      <c r="G199" s="322" t="str">
        <f t="shared" si="35"/>
        <v>00</v>
      </c>
      <c r="H199" s="322" t="str">
        <f t="shared" si="36"/>
        <v/>
      </c>
      <c r="I199" s="287" t="str">
        <f t="shared" si="37"/>
        <v>ĐHC</v>
      </c>
      <c r="J199" s="44" t="s">
        <v>1191</v>
      </c>
      <c r="K199" s="287" t="str">
        <f t="shared" si="38"/>
        <v>Cái</v>
      </c>
      <c r="L199" s="291">
        <v>1</v>
      </c>
      <c r="M199" s="287">
        <f>VLOOKUP(D199,'GIA CONG DOAN'!$A$3:$D$4246,MATCH(I199,'GIA CONG DOAN'!$A$4:$D$4,0),0)</f>
        <v>62322.42240000001</v>
      </c>
      <c r="N199" s="289">
        <v>0.1</v>
      </c>
      <c r="O199" s="328">
        <f t="shared" si="39"/>
        <v>6232.2422400000014</v>
      </c>
      <c r="P199" s="56" t="s">
        <v>3631</v>
      </c>
      <c r="Q199" s="305"/>
      <c r="R199" s="305"/>
      <c r="S199" s="313">
        <f t="shared" si="46"/>
        <v>1</v>
      </c>
      <c r="T199" s="288"/>
      <c r="V199" s="327"/>
      <c r="W199" s="327"/>
      <c r="X199" s="327"/>
      <c r="Y199" s="326" t="str">
        <f t="shared" si="41"/>
        <v>68</v>
      </c>
      <c r="Z199" s="326" t="str">
        <f t="shared" si="45"/>
        <v>Đ544603</v>
      </c>
      <c r="AA199" s="326" t="str">
        <f t="shared" ref="AA199:AA204" si="47">A199&amp;B199&amp;C199&amp;L199&amp;Q198</f>
        <v>44603Đ568-72600-02-A1</v>
      </c>
    </row>
    <row r="200" spans="1:27" s="326" customFormat="1" ht="18" customHeight="1">
      <c r="A200" s="50">
        <v>44606</v>
      </c>
      <c r="B200" s="182" t="s">
        <v>1192</v>
      </c>
      <c r="C200" s="56" t="s">
        <v>3653</v>
      </c>
      <c r="D200" s="56" t="str">
        <f>LEFT(C200,6)&amp;"12"&amp;MID(C200,9,3)</f>
        <v>66-51712-01</v>
      </c>
      <c r="E200" s="322" t="str">
        <f t="shared" ref="E200:E263" si="48">RIGHT(D200,2)</f>
        <v>01</v>
      </c>
      <c r="F200" s="322" t="str">
        <f t="shared" ref="F200:F263" si="49">MID(C200,13,2)</f>
        <v>B</v>
      </c>
      <c r="G200" s="322" t="str">
        <f t="shared" ref="G200:G263" si="50">MID(C200,7,2)</f>
        <v>12</v>
      </c>
      <c r="H200" s="322" t="str">
        <f t="shared" ref="H200:H263" si="51">IF(OR(G200="18",G200="20",G200="21"),"DTM","")</f>
        <v/>
      </c>
      <c r="I200" s="287" t="str">
        <f t="shared" ref="I200:I263" si="52">(LEFT(J200,1))&amp;IF(OR(F200="A",F200="A",F200="43",F200="44",F200="77"),"HC",IF(OR(F200="B",F200="B1",F200="B2",F200="B4",F200="30",F200="39",F200="17",F200="C"),"HC",IF(OR(F200="01",F200="04",F200="54",F200="11",F200="05",F200="06"),"HC",IF(OR(F200="A1"),"HT",IF(OR(F200="32",F200="14",F200="15",F200="78",F200="49"),"HS",0)))))</f>
        <v>ĐHC</v>
      </c>
      <c r="J200" s="44" t="s">
        <v>1191</v>
      </c>
      <c r="K200" s="287" t="str">
        <f t="shared" ref="K200:K263" si="53">IF(AND(MID(C200,10,1)="s",MID(C200,11,1)="1"),"Cái",IF(OR(MID(C200,10,1)="s",MID(C200,10,1)="l",MID(C200,10,1)="b",MID(C200,10,1)="x"),"Bộ","Cái"))</f>
        <v>Cái</v>
      </c>
      <c r="L200" s="291">
        <v>2</v>
      </c>
      <c r="M200" s="287">
        <f>VLOOKUP(D200,'GIA CONG DOAN'!$A$3:$D$4246,MATCH(I200,'GIA CONG DOAN'!$A$4:$D$4,0),0)</f>
        <v>15406.376283185838</v>
      </c>
      <c r="N200" s="289">
        <v>0.1</v>
      </c>
      <c r="O200" s="328">
        <f t="shared" ref="O200:O263" si="54">IFERROR(L200*M200*N200,"")</f>
        <v>3081.2752566371678</v>
      </c>
      <c r="P200" s="56" t="s">
        <v>3642</v>
      </c>
      <c r="Q200" s="305"/>
      <c r="R200" s="305"/>
      <c r="S200" s="313">
        <f t="shared" ref="S200:S258" si="55">IF(MID(C200,10,1)="0",L200,IF(OR(MID(C200,10,2)="X1",MID(C200,10,2)="X2"),L200*2,IF(OR(MID(C200,10,2)="X4",MID(C200,10,2)="X4"),L200*3,IF(MID(C200,10,1)="f",L200,IF(OR(MID(C200,10,1)="S",MID(C200,10,1)="L",MID(C200,10,1)="B",MID(C200,10,1)="X"),MID(C200,11,1)*L200,0)))))</f>
        <v>2</v>
      </c>
      <c r="T200" s="288"/>
      <c r="V200" s="327"/>
      <c r="W200" s="327"/>
      <c r="X200" s="327"/>
      <c r="Y200" s="326" t="str">
        <f t="shared" si="41"/>
        <v>66</v>
      </c>
      <c r="Z200" s="326" t="str">
        <f t="shared" si="45"/>
        <v>Đ444606</v>
      </c>
      <c r="AA200" s="326" t="str">
        <f t="shared" si="47"/>
        <v>44606Đ466-51712-01-B2</v>
      </c>
    </row>
    <row r="201" spans="1:27" s="326" customFormat="1" ht="18" hidden="1" customHeight="1">
      <c r="A201" s="50">
        <v>44606</v>
      </c>
      <c r="B201" s="182" t="s">
        <v>1192</v>
      </c>
      <c r="C201" s="56" t="s">
        <v>3713</v>
      </c>
      <c r="D201" s="56" t="str">
        <f>LEFT(C201,6)&amp;"12"&amp;MID(C201,9,3)</f>
        <v>66-51712-02</v>
      </c>
      <c r="E201" s="322" t="str">
        <f t="shared" si="48"/>
        <v>02</v>
      </c>
      <c r="F201" s="322" t="str">
        <f t="shared" si="49"/>
        <v>B</v>
      </c>
      <c r="G201" s="322" t="str">
        <f t="shared" si="50"/>
        <v>12</v>
      </c>
      <c r="H201" s="322" t="str">
        <f t="shared" si="51"/>
        <v/>
      </c>
      <c r="I201" s="287" t="str">
        <f t="shared" si="52"/>
        <v>ĐHC</v>
      </c>
      <c r="J201" s="44" t="s">
        <v>1191</v>
      </c>
      <c r="K201" s="287" t="str">
        <f t="shared" si="53"/>
        <v>Cái</v>
      </c>
      <c r="L201" s="291">
        <v>2</v>
      </c>
      <c r="M201" s="287">
        <f>VLOOKUP(D201,'GIA CONG DOAN'!$A$3:$D$4246,MATCH(I201,'GIA CONG DOAN'!$A$4:$D$4,0),0)</f>
        <v>7495.1954867256645</v>
      </c>
      <c r="N201" s="289"/>
      <c r="O201" s="328">
        <f t="shared" si="54"/>
        <v>0</v>
      </c>
      <c r="P201" s="56" t="s">
        <v>3652</v>
      </c>
      <c r="Q201" s="305"/>
      <c r="R201" s="305"/>
      <c r="S201" s="313">
        <f t="shared" si="55"/>
        <v>2</v>
      </c>
      <c r="T201" s="288"/>
      <c r="V201" s="327"/>
      <c r="W201" s="327"/>
      <c r="X201" s="327"/>
      <c r="Y201" s="326" t="str">
        <f t="shared" si="41"/>
        <v>66</v>
      </c>
      <c r="Z201" s="326" t="str">
        <f t="shared" si="45"/>
        <v>Đ444606</v>
      </c>
      <c r="AA201" s="326" t="str">
        <f t="shared" si="47"/>
        <v>44606Đ466-51712-02-B2</v>
      </c>
    </row>
    <row r="202" spans="1:27" s="326" customFormat="1" ht="18" hidden="1" customHeight="1">
      <c r="A202" s="50">
        <v>44606</v>
      </c>
      <c r="B202" s="182" t="s">
        <v>1192</v>
      </c>
      <c r="C202" s="56" t="s">
        <v>3637</v>
      </c>
      <c r="D202" s="56" t="str">
        <f>LEFT(C202,6)&amp;"06"&amp;MID(C202,9,3)</f>
        <v>66-90006-S1</v>
      </c>
      <c r="E202" s="322" t="str">
        <f t="shared" si="48"/>
        <v>S1</v>
      </c>
      <c r="F202" s="322" t="str">
        <f t="shared" si="49"/>
        <v>B</v>
      </c>
      <c r="G202" s="322" t="str">
        <f t="shared" si="50"/>
        <v>06</v>
      </c>
      <c r="H202" s="322" t="str">
        <f t="shared" si="51"/>
        <v/>
      </c>
      <c r="I202" s="287" t="str">
        <f t="shared" si="52"/>
        <v>ĐHC</v>
      </c>
      <c r="J202" s="44" t="s">
        <v>1191</v>
      </c>
      <c r="K202" s="287" t="str">
        <f t="shared" si="53"/>
        <v>Cái</v>
      </c>
      <c r="L202" s="291">
        <v>4</v>
      </c>
      <c r="M202" s="287">
        <f>VLOOKUP(D202,'GIA CONG DOAN'!$A$3:$D$4246,MATCH(I202,'GIA CONG DOAN'!$A$4:$D$4,0),0)</f>
        <v>16940</v>
      </c>
      <c r="N202" s="289"/>
      <c r="O202" s="328">
        <f t="shared" si="54"/>
        <v>0</v>
      </c>
      <c r="P202" s="56" t="s">
        <v>3642</v>
      </c>
      <c r="Q202" s="305"/>
      <c r="R202" s="305"/>
      <c r="S202" s="313">
        <f t="shared" si="55"/>
        <v>4</v>
      </c>
      <c r="T202" s="288"/>
      <c r="V202" s="327"/>
      <c r="W202" s="327"/>
      <c r="X202" s="327"/>
      <c r="Y202" s="326" t="str">
        <f t="shared" si="41"/>
        <v>66</v>
      </c>
      <c r="Z202" s="326" t="str">
        <f t="shared" si="45"/>
        <v>Đ444606</v>
      </c>
      <c r="AA202" s="326" t="str">
        <f t="shared" si="47"/>
        <v>44606Đ466-90006-S1-B4</v>
      </c>
    </row>
    <row r="203" spans="1:27" s="326" customFormat="1" ht="18" hidden="1" customHeight="1">
      <c r="A203" s="50">
        <v>44606</v>
      </c>
      <c r="B203" s="182" t="s">
        <v>1192</v>
      </c>
      <c r="C203" s="56" t="s">
        <v>3637</v>
      </c>
      <c r="D203" s="56" t="str">
        <f t="shared" ref="D203:D205" si="56">LEFT(C203,6)&amp;"06"&amp;MID(C203,9,3)</f>
        <v>66-90006-S1</v>
      </c>
      <c r="E203" s="322" t="str">
        <f t="shared" si="48"/>
        <v>S1</v>
      </c>
      <c r="F203" s="322" t="str">
        <f t="shared" si="49"/>
        <v>B</v>
      </c>
      <c r="G203" s="322" t="str">
        <f t="shared" si="50"/>
        <v>06</v>
      </c>
      <c r="H203" s="322" t="str">
        <f t="shared" si="51"/>
        <v/>
      </c>
      <c r="I203" s="287" t="str">
        <f t="shared" si="52"/>
        <v>ĐHC</v>
      </c>
      <c r="J203" s="44" t="s">
        <v>1191</v>
      </c>
      <c r="K203" s="287" t="str">
        <f t="shared" si="53"/>
        <v>Cái</v>
      </c>
      <c r="L203" s="291">
        <v>8</v>
      </c>
      <c r="M203" s="287">
        <f>VLOOKUP(D203,'GIA CONG DOAN'!$A$3:$D$4246,MATCH(I203,'GIA CONG DOAN'!$A$4:$D$4,0),0)</f>
        <v>16940</v>
      </c>
      <c r="N203" s="289"/>
      <c r="O203" s="328">
        <f t="shared" si="54"/>
        <v>0</v>
      </c>
      <c r="P203" s="56" t="s">
        <v>3642</v>
      </c>
      <c r="Q203" s="305"/>
      <c r="R203" s="305"/>
      <c r="S203" s="313">
        <f t="shared" si="55"/>
        <v>8</v>
      </c>
      <c r="T203" s="288"/>
      <c r="V203" s="327"/>
      <c r="W203" s="327"/>
      <c r="X203" s="327"/>
      <c r="Y203" s="326" t="str">
        <f t="shared" si="41"/>
        <v>66</v>
      </c>
      <c r="Z203" s="326" t="str">
        <f t="shared" si="45"/>
        <v>Đ444606</v>
      </c>
      <c r="AA203" s="326" t="str">
        <f t="shared" si="47"/>
        <v>44606Đ466-90006-S1-B8</v>
      </c>
    </row>
    <row r="204" spans="1:27" s="326" customFormat="1" ht="18" hidden="1" customHeight="1">
      <c r="A204" s="50">
        <v>44606</v>
      </c>
      <c r="B204" s="182" t="s">
        <v>1192</v>
      </c>
      <c r="C204" s="56" t="s">
        <v>3637</v>
      </c>
      <c r="D204" s="56" t="str">
        <f t="shared" si="56"/>
        <v>66-90006-S1</v>
      </c>
      <c r="E204" s="322" t="str">
        <f t="shared" si="48"/>
        <v>S1</v>
      </c>
      <c r="F204" s="322" t="str">
        <f t="shared" si="49"/>
        <v>B</v>
      </c>
      <c r="G204" s="322" t="str">
        <f t="shared" si="50"/>
        <v>06</v>
      </c>
      <c r="H204" s="322" t="str">
        <f t="shared" si="51"/>
        <v/>
      </c>
      <c r="I204" s="287" t="str">
        <f t="shared" si="52"/>
        <v>ĐHC</v>
      </c>
      <c r="J204" s="44" t="s">
        <v>1191</v>
      </c>
      <c r="K204" s="287" t="str">
        <f t="shared" si="53"/>
        <v>Cái</v>
      </c>
      <c r="L204" s="291">
        <v>5</v>
      </c>
      <c r="M204" s="287">
        <f>VLOOKUP(D204,'GIA CONG DOAN'!$A$3:$D$4246,MATCH(I204,'GIA CONG DOAN'!$A$4:$D$4,0),0)</f>
        <v>16940</v>
      </c>
      <c r="N204" s="289"/>
      <c r="O204" s="328">
        <f t="shared" si="54"/>
        <v>0</v>
      </c>
      <c r="P204" s="56" t="s">
        <v>3652</v>
      </c>
      <c r="Q204" s="305"/>
      <c r="R204" s="305"/>
      <c r="S204" s="313">
        <f t="shared" si="55"/>
        <v>5</v>
      </c>
      <c r="T204" s="288"/>
      <c r="V204" s="327"/>
      <c r="W204" s="327"/>
      <c r="X204" s="327"/>
      <c r="Y204" s="326" t="str">
        <f t="shared" si="41"/>
        <v>66</v>
      </c>
      <c r="Z204" s="326" t="str">
        <f t="shared" si="45"/>
        <v>Đ444606</v>
      </c>
      <c r="AA204" s="326" t="str">
        <f t="shared" si="47"/>
        <v>44606Đ466-90006-S1-B5</v>
      </c>
    </row>
    <row r="205" spans="1:27" s="326" customFormat="1" ht="18" hidden="1" customHeight="1">
      <c r="A205" s="50">
        <v>44606</v>
      </c>
      <c r="B205" s="182" t="s">
        <v>1204</v>
      </c>
      <c r="C205" s="56" t="s">
        <v>3637</v>
      </c>
      <c r="D205" s="56" t="str">
        <f t="shared" si="56"/>
        <v>66-90006-S1</v>
      </c>
      <c r="E205" s="322" t="str">
        <f t="shared" si="48"/>
        <v>S1</v>
      </c>
      <c r="F205" s="322" t="str">
        <f t="shared" si="49"/>
        <v>B</v>
      </c>
      <c r="G205" s="322" t="str">
        <f t="shared" si="50"/>
        <v>06</v>
      </c>
      <c r="H205" s="322" t="str">
        <f t="shared" si="51"/>
        <v/>
      </c>
      <c r="I205" s="287" t="str">
        <f t="shared" si="52"/>
        <v>ĐHC</v>
      </c>
      <c r="J205" s="44" t="s">
        <v>1191</v>
      </c>
      <c r="K205" s="287" t="str">
        <f t="shared" si="53"/>
        <v>Cái</v>
      </c>
      <c r="L205" s="291">
        <v>2</v>
      </c>
      <c r="M205" s="287">
        <f>VLOOKUP(D205,'GIA CONG DOAN'!$A$3:$D$4246,MATCH(I205,'GIA CONG DOAN'!$A$4:$D$4,0),0)</f>
        <v>16940</v>
      </c>
      <c r="N205" s="289"/>
      <c r="O205" s="328">
        <f t="shared" si="54"/>
        <v>0</v>
      </c>
      <c r="P205" s="56" t="s">
        <v>3688</v>
      </c>
      <c r="Q205" s="305"/>
      <c r="R205" s="305"/>
      <c r="S205" s="313">
        <f t="shared" si="55"/>
        <v>2</v>
      </c>
      <c r="T205" s="288"/>
      <c r="V205" s="327"/>
      <c r="W205" s="327"/>
      <c r="X205" s="327"/>
      <c r="Y205" s="326" t="str">
        <f t="shared" si="41"/>
        <v>66</v>
      </c>
      <c r="Z205" s="326" t="str">
        <f t="shared" si="45"/>
        <v>Đ344606</v>
      </c>
      <c r="AA205" s="326" t="str">
        <f t="shared" ref="AA205:AA231" si="57">A205&amp;B205&amp;C205&amp;L205&amp;Q205</f>
        <v>44606Đ366-90006-S1-B2</v>
      </c>
    </row>
    <row r="206" spans="1:27" s="326" customFormat="1" ht="18" hidden="1" customHeight="1">
      <c r="A206" s="50">
        <v>44606</v>
      </c>
      <c r="B206" s="182" t="s">
        <v>1204</v>
      </c>
      <c r="C206" s="56" t="s">
        <v>3651</v>
      </c>
      <c r="D206" s="56" t="str">
        <f>LEFT(C206,6)&amp;"24"&amp;MID(C206,9,3)</f>
        <v>66-59124-02</v>
      </c>
      <c r="E206" s="322" t="str">
        <f t="shared" si="48"/>
        <v>02</v>
      </c>
      <c r="F206" s="322" t="str">
        <f t="shared" si="49"/>
        <v>B</v>
      </c>
      <c r="G206" s="322" t="str">
        <f t="shared" si="50"/>
        <v>24</v>
      </c>
      <c r="H206" s="322" t="str">
        <f t="shared" si="51"/>
        <v/>
      </c>
      <c r="I206" s="287" t="str">
        <f t="shared" si="52"/>
        <v>ĐHC</v>
      </c>
      <c r="J206" s="44" t="s">
        <v>1191</v>
      </c>
      <c r="K206" s="287" t="str">
        <f t="shared" si="53"/>
        <v>Cái</v>
      </c>
      <c r="L206" s="291">
        <v>1</v>
      </c>
      <c r="M206" s="287">
        <f>VLOOKUP(D206,'GIA CONG DOAN'!$A$3:$D$4246,MATCH(I206,'GIA CONG DOAN'!$A$4:$D$4,0),0)</f>
        <v>12539.584603448273</v>
      </c>
      <c r="N206" s="289">
        <v>0.1</v>
      </c>
      <c r="O206" s="328">
        <f t="shared" si="54"/>
        <v>1253.9584603448275</v>
      </c>
      <c r="P206" s="56" t="s">
        <v>3619</v>
      </c>
      <c r="Q206" s="305"/>
      <c r="R206" s="305"/>
      <c r="S206" s="313">
        <f t="shared" si="55"/>
        <v>1</v>
      </c>
      <c r="T206" s="288"/>
      <c r="V206" s="327"/>
      <c r="W206" s="327"/>
      <c r="X206" s="327"/>
      <c r="Y206" s="326" t="str">
        <f t="shared" ref="Y206:Y308" si="58">LEFT(C206,2)</f>
        <v>66</v>
      </c>
      <c r="Z206" s="326" t="str">
        <f t="shared" si="45"/>
        <v>Đ344606</v>
      </c>
      <c r="AA206" s="326" t="str">
        <f t="shared" si="57"/>
        <v>44606Đ366-59124-02-B1</v>
      </c>
    </row>
    <row r="207" spans="1:27" s="326" customFormat="1" ht="18" hidden="1" customHeight="1">
      <c r="A207" s="50">
        <v>44606</v>
      </c>
      <c r="B207" s="182" t="s">
        <v>1204</v>
      </c>
      <c r="C207" s="56" t="s">
        <v>3648</v>
      </c>
      <c r="D207" s="56" t="str">
        <f t="shared" ref="D207:D263" si="59">LEFT(C207,6)&amp;"00"&amp;MID(C207,9,3)</f>
        <v>66-64700-S1</v>
      </c>
      <c r="E207" s="322" t="str">
        <f t="shared" si="48"/>
        <v>S1</v>
      </c>
      <c r="F207" s="322" t="str">
        <f t="shared" si="49"/>
        <v>B</v>
      </c>
      <c r="G207" s="322" t="str">
        <f t="shared" si="50"/>
        <v>00</v>
      </c>
      <c r="H207" s="322" t="str">
        <f t="shared" si="51"/>
        <v/>
      </c>
      <c r="I207" s="287" t="str">
        <f t="shared" si="52"/>
        <v>ĐHC</v>
      </c>
      <c r="J207" s="44" t="s">
        <v>1191</v>
      </c>
      <c r="K207" s="287" t="str">
        <f t="shared" si="53"/>
        <v>Cái</v>
      </c>
      <c r="L207" s="291">
        <v>2</v>
      </c>
      <c r="M207" s="287">
        <f>VLOOKUP(D207,'GIA CONG DOAN'!$A$3:$D$4246,MATCH(I207,'GIA CONG DOAN'!$A$4:$D$4,0),0)</f>
        <v>21668.767362068964</v>
      </c>
      <c r="N207" s="289">
        <v>0.1</v>
      </c>
      <c r="O207" s="328">
        <f t="shared" si="54"/>
        <v>4333.7534724137931</v>
      </c>
      <c r="P207" s="56" t="s">
        <v>3619</v>
      </c>
      <c r="Q207" s="305"/>
      <c r="R207" s="305"/>
      <c r="S207" s="313">
        <f t="shared" si="55"/>
        <v>2</v>
      </c>
      <c r="T207" s="288"/>
      <c r="V207" s="327"/>
      <c r="W207" s="327"/>
      <c r="X207" s="327"/>
      <c r="Y207" s="326" t="str">
        <f>LEFT(C207,2)</f>
        <v>66</v>
      </c>
      <c r="Z207" s="326" t="str">
        <f>B207&amp;A207</f>
        <v>Đ344606</v>
      </c>
      <c r="AA207" s="326" t="str">
        <f t="shared" si="57"/>
        <v>44606Đ366-64700-S1-B2</v>
      </c>
    </row>
    <row r="208" spans="1:27" s="326" customFormat="1" ht="18" hidden="1" customHeight="1">
      <c r="A208" s="50">
        <v>44606</v>
      </c>
      <c r="B208" s="182" t="s">
        <v>1204</v>
      </c>
      <c r="C208" s="56" t="s">
        <v>3714</v>
      </c>
      <c r="D208" s="56" t="str">
        <f t="shared" si="59"/>
        <v>66-55400-01</v>
      </c>
      <c r="E208" s="322" t="str">
        <f t="shared" si="48"/>
        <v>01</v>
      </c>
      <c r="F208" s="322" t="str">
        <f t="shared" si="49"/>
        <v>B</v>
      </c>
      <c r="G208" s="322" t="str">
        <f t="shared" si="50"/>
        <v>09</v>
      </c>
      <c r="H208" s="322" t="str">
        <f t="shared" si="51"/>
        <v/>
      </c>
      <c r="I208" s="287" t="str">
        <f t="shared" si="52"/>
        <v>ĐHC</v>
      </c>
      <c r="J208" s="44" t="s">
        <v>1191</v>
      </c>
      <c r="K208" s="287" t="str">
        <f t="shared" si="53"/>
        <v>Cái</v>
      </c>
      <c r="L208" s="291">
        <v>1</v>
      </c>
      <c r="M208" s="287">
        <f>VLOOKUP(D208,'GIA CONG DOAN'!$A$3:$D$4246,MATCH(I208,'GIA CONG DOAN'!$A$4:$D$4,0),0)</f>
        <v>21171.443362831858</v>
      </c>
      <c r="N208" s="289"/>
      <c r="O208" s="328">
        <f t="shared" si="54"/>
        <v>0</v>
      </c>
      <c r="P208" s="56" t="s">
        <v>3623</v>
      </c>
      <c r="Q208" s="305"/>
      <c r="R208" s="305"/>
      <c r="S208" s="313">
        <f t="shared" si="55"/>
        <v>1</v>
      </c>
      <c r="T208" s="288"/>
      <c r="V208" s="327"/>
      <c r="W208" s="327"/>
      <c r="X208" s="327"/>
      <c r="Y208" s="326" t="str">
        <f>LEFT(C208,2)</f>
        <v>66</v>
      </c>
      <c r="Z208" s="326" t="str">
        <f>B208&amp;A208</f>
        <v>Đ344606</v>
      </c>
      <c r="AA208" s="326" t="str">
        <f t="shared" si="57"/>
        <v>44606Đ366-55409-01-B1</v>
      </c>
    </row>
    <row r="209" spans="1:27" s="326" customFormat="1" ht="18" hidden="1" customHeight="1">
      <c r="A209" s="50">
        <v>44606</v>
      </c>
      <c r="B209" s="182" t="s">
        <v>1204</v>
      </c>
      <c r="C209" s="56" t="s">
        <v>3715</v>
      </c>
      <c r="D209" s="56" t="str">
        <f t="shared" si="59"/>
        <v>66-83200-01</v>
      </c>
      <c r="E209" s="322" t="str">
        <f t="shared" si="48"/>
        <v>01</v>
      </c>
      <c r="F209" s="322" t="str">
        <f t="shared" si="49"/>
        <v>B</v>
      </c>
      <c r="G209" s="322" t="str">
        <f t="shared" si="50"/>
        <v>00</v>
      </c>
      <c r="H209" s="322" t="str">
        <f t="shared" si="51"/>
        <v/>
      </c>
      <c r="I209" s="287" t="str">
        <f t="shared" si="52"/>
        <v>ĐHC</v>
      </c>
      <c r="J209" s="44" t="s">
        <v>1191</v>
      </c>
      <c r="K209" s="287" t="str">
        <f t="shared" si="53"/>
        <v>Cái</v>
      </c>
      <c r="L209" s="291">
        <v>1</v>
      </c>
      <c r="M209" s="287">
        <f>VLOOKUP(D209,'GIA CONG DOAN'!$A$3:$D$4246,MATCH(I209,'GIA CONG DOAN'!$A$4:$D$4,0),0)</f>
        <v>24127.125862068959</v>
      </c>
      <c r="N209" s="289"/>
      <c r="O209" s="328">
        <f t="shared" si="54"/>
        <v>0</v>
      </c>
      <c r="P209" s="56" t="s">
        <v>3623</v>
      </c>
      <c r="Q209" s="305"/>
      <c r="R209" s="305"/>
      <c r="S209" s="313">
        <f t="shared" si="55"/>
        <v>1</v>
      </c>
      <c r="T209" s="288"/>
      <c r="V209" s="327"/>
      <c r="W209" s="327"/>
      <c r="X209" s="327"/>
      <c r="Y209" s="326" t="str">
        <f t="shared" si="58"/>
        <v>66</v>
      </c>
      <c r="Z209" s="326" t="str">
        <f t="shared" si="45"/>
        <v>Đ344606</v>
      </c>
      <c r="AA209" s="326" t="str">
        <f t="shared" si="57"/>
        <v>44606Đ366-83200-01-B1</v>
      </c>
    </row>
    <row r="210" spans="1:27" s="326" customFormat="1" ht="18" hidden="1" customHeight="1">
      <c r="A210" s="50">
        <v>44606</v>
      </c>
      <c r="B210" s="182" t="s">
        <v>1194</v>
      </c>
      <c r="C210" s="56" t="s">
        <v>3694</v>
      </c>
      <c r="D210" s="56" t="str">
        <f t="shared" si="59"/>
        <v>66-06700-01</v>
      </c>
      <c r="E210" s="322" t="str">
        <f t="shared" si="48"/>
        <v>01</v>
      </c>
      <c r="F210" s="322" t="str">
        <f t="shared" si="49"/>
        <v>B</v>
      </c>
      <c r="G210" s="322" t="str">
        <f t="shared" si="50"/>
        <v>23</v>
      </c>
      <c r="H210" s="322" t="str">
        <f t="shared" si="51"/>
        <v/>
      </c>
      <c r="I210" s="287" t="str">
        <f t="shared" si="52"/>
        <v>ĐHC</v>
      </c>
      <c r="J210" s="44" t="s">
        <v>1191</v>
      </c>
      <c r="K210" s="287" t="str">
        <f t="shared" si="53"/>
        <v>Cái</v>
      </c>
      <c r="L210" s="291">
        <v>4</v>
      </c>
      <c r="M210" s="287">
        <f>VLOOKUP(D210,'GIA CONG DOAN'!$A$3:$D$4246,MATCH(I210,'GIA CONG DOAN'!$A$4:$D$4,0),0)</f>
        <v>6499.5</v>
      </c>
      <c r="N210" s="289"/>
      <c r="O210" s="328">
        <f t="shared" si="54"/>
        <v>0</v>
      </c>
      <c r="P210" s="56" t="s">
        <v>3642</v>
      </c>
      <c r="Q210" s="305"/>
      <c r="R210" s="305"/>
      <c r="S210" s="313">
        <f t="shared" si="55"/>
        <v>4</v>
      </c>
      <c r="T210" s="288"/>
      <c r="V210" s="327"/>
      <c r="W210" s="327"/>
      <c r="X210" s="327"/>
      <c r="Y210" s="326" t="str">
        <f t="shared" si="58"/>
        <v>66</v>
      </c>
      <c r="Z210" s="326" t="str">
        <f t="shared" si="45"/>
        <v>Đ644606</v>
      </c>
      <c r="AA210" s="326" t="str">
        <f t="shared" si="57"/>
        <v>44606Đ666-06723-01-B4</v>
      </c>
    </row>
    <row r="211" spans="1:27" s="326" customFormat="1" ht="18" customHeight="1">
      <c r="A211" s="50">
        <v>44606</v>
      </c>
      <c r="B211" s="182" t="s">
        <v>1194</v>
      </c>
      <c r="C211" s="56" t="s">
        <v>3694</v>
      </c>
      <c r="D211" s="56" t="str">
        <f t="shared" si="59"/>
        <v>66-06700-01</v>
      </c>
      <c r="E211" s="322" t="str">
        <f t="shared" si="48"/>
        <v>01</v>
      </c>
      <c r="F211" s="322" t="str">
        <f t="shared" si="49"/>
        <v>B</v>
      </c>
      <c r="G211" s="322" t="str">
        <f t="shared" si="50"/>
        <v>23</v>
      </c>
      <c r="H211" s="322" t="str">
        <f t="shared" si="51"/>
        <v/>
      </c>
      <c r="I211" s="287" t="str">
        <f t="shared" si="52"/>
        <v>ĐHC</v>
      </c>
      <c r="J211" s="44" t="s">
        <v>1191</v>
      </c>
      <c r="K211" s="287" t="str">
        <f t="shared" si="53"/>
        <v>Cái</v>
      </c>
      <c r="L211" s="291">
        <v>5</v>
      </c>
      <c r="M211" s="287">
        <f>VLOOKUP(D211,'GIA CONG DOAN'!$A$3:$D$4246,MATCH(I211,'GIA CONG DOAN'!$A$4:$D$4,0),0)</f>
        <v>6499.5</v>
      </c>
      <c r="N211" s="289">
        <v>0.1</v>
      </c>
      <c r="O211" s="328">
        <f t="shared" si="54"/>
        <v>3249.75</v>
      </c>
      <c r="P211" s="56" t="s">
        <v>3652</v>
      </c>
      <c r="Q211" s="305"/>
      <c r="R211" s="305"/>
      <c r="S211" s="313">
        <f t="shared" si="55"/>
        <v>5</v>
      </c>
      <c r="T211" s="288"/>
      <c r="V211" s="327"/>
      <c r="W211" s="327"/>
      <c r="X211" s="327"/>
      <c r="Y211" s="326" t="str">
        <f t="shared" si="58"/>
        <v>66</v>
      </c>
      <c r="Z211" s="326" t="str">
        <f>B211&amp;A211</f>
        <v>Đ644606</v>
      </c>
      <c r="AA211" s="326" t="str">
        <f>A211&amp;B211&amp;C211&amp;L211&amp;Q211</f>
        <v>44606Đ666-06723-01-B5</v>
      </c>
    </row>
    <row r="212" spans="1:27" s="326" customFormat="1" ht="18" hidden="1" customHeight="1">
      <c r="A212" s="50">
        <v>44606</v>
      </c>
      <c r="B212" s="182" t="s">
        <v>1194</v>
      </c>
      <c r="C212" s="56" t="s">
        <v>3695</v>
      </c>
      <c r="D212" s="56" t="str">
        <f t="shared" si="59"/>
        <v>66-06700-02</v>
      </c>
      <c r="E212" s="322" t="str">
        <f t="shared" si="48"/>
        <v>02</v>
      </c>
      <c r="F212" s="322" t="str">
        <f t="shared" si="49"/>
        <v>B</v>
      </c>
      <c r="G212" s="322" t="str">
        <f t="shared" si="50"/>
        <v>23</v>
      </c>
      <c r="H212" s="322" t="str">
        <f t="shared" si="51"/>
        <v/>
      </c>
      <c r="I212" s="287" t="str">
        <f t="shared" si="52"/>
        <v>ĐHC</v>
      </c>
      <c r="J212" s="44" t="s">
        <v>1191</v>
      </c>
      <c r="K212" s="287" t="str">
        <f t="shared" si="53"/>
        <v>Cái</v>
      </c>
      <c r="L212" s="291">
        <v>3</v>
      </c>
      <c r="M212" s="287">
        <f>VLOOKUP(D212,'GIA CONG DOAN'!$A$3:$D$4246,MATCH(I212,'GIA CONG DOAN'!$A$4:$D$4,0),0)</f>
        <v>3500</v>
      </c>
      <c r="N212" s="289"/>
      <c r="O212" s="328">
        <f t="shared" si="54"/>
        <v>0</v>
      </c>
      <c r="P212" s="56" t="s">
        <v>3618</v>
      </c>
      <c r="Q212" s="305"/>
      <c r="R212" s="305"/>
      <c r="S212" s="313">
        <f t="shared" si="55"/>
        <v>3</v>
      </c>
      <c r="T212" s="288"/>
      <c r="V212" s="327"/>
      <c r="W212" s="327"/>
      <c r="X212" s="327"/>
      <c r="Y212" s="326" t="str">
        <f t="shared" si="58"/>
        <v>66</v>
      </c>
      <c r="Z212" s="326" t="str">
        <f t="shared" si="45"/>
        <v>Đ644606</v>
      </c>
      <c r="AA212" s="326" t="str">
        <f t="shared" si="57"/>
        <v>44606Đ666-06723-02-B3</v>
      </c>
    </row>
    <row r="213" spans="1:27" s="326" customFormat="1" ht="18" customHeight="1">
      <c r="A213" s="50">
        <v>44606</v>
      </c>
      <c r="B213" s="182" t="s">
        <v>1194</v>
      </c>
      <c r="C213" s="56" t="s">
        <v>3716</v>
      </c>
      <c r="D213" s="56" t="str">
        <f t="shared" si="59"/>
        <v>66-39600-01</v>
      </c>
      <c r="E213" s="322" t="str">
        <f t="shared" si="48"/>
        <v>01</v>
      </c>
      <c r="F213" s="322" t="str">
        <f t="shared" si="49"/>
        <v>B</v>
      </c>
      <c r="G213" s="322" t="str">
        <f t="shared" si="50"/>
        <v>00</v>
      </c>
      <c r="H213" s="322" t="str">
        <f t="shared" si="51"/>
        <v/>
      </c>
      <c r="I213" s="287" t="str">
        <f t="shared" si="52"/>
        <v>ĐHC</v>
      </c>
      <c r="J213" s="44" t="s">
        <v>1191</v>
      </c>
      <c r="K213" s="287" t="str">
        <f t="shared" si="53"/>
        <v>Cái</v>
      </c>
      <c r="L213" s="291">
        <v>1</v>
      </c>
      <c r="M213" s="287">
        <f>VLOOKUP(D213,'GIA CONG DOAN'!$A$3:$D$4246,MATCH(I213,'GIA CONG DOAN'!$A$4:$D$4,0),0)</f>
        <v>11581.644749999999</v>
      </c>
      <c r="N213" s="289">
        <v>0.1</v>
      </c>
      <c r="O213" s="328">
        <f t="shared" si="54"/>
        <v>1158.164475</v>
      </c>
      <c r="P213" s="56" t="s">
        <v>3720</v>
      </c>
      <c r="Q213" s="305"/>
      <c r="R213" s="305"/>
      <c r="S213" s="313">
        <f t="shared" si="55"/>
        <v>1</v>
      </c>
      <c r="T213" s="288"/>
      <c r="V213" s="327"/>
      <c r="W213" s="327"/>
      <c r="X213" s="327"/>
      <c r="Y213" s="326" t="str">
        <f t="shared" si="58"/>
        <v>66</v>
      </c>
      <c r="Z213" s="326" t="str">
        <f>B213&amp;A213</f>
        <v>Đ644606</v>
      </c>
      <c r="AA213" s="326" t="str">
        <f>A213&amp;B213&amp;C213&amp;L213&amp;Q213</f>
        <v>44606Đ666-39600-01-B1</v>
      </c>
    </row>
    <row r="214" spans="1:27" s="326" customFormat="1" ht="18" customHeight="1">
      <c r="A214" s="50">
        <v>44606</v>
      </c>
      <c r="B214" s="182" t="s">
        <v>1194</v>
      </c>
      <c r="C214" s="56" t="s">
        <v>3717</v>
      </c>
      <c r="D214" s="56" t="str">
        <f t="shared" si="59"/>
        <v>66-39600-02</v>
      </c>
      <c r="E214" s="322" t="str">
        <f t="shared" si="48"/>
        <v>02</v>
      </c>
      <c r="F214" s="322" t="str">
        <f t="shared" si="49"/>
        <v>B</v>
      </c>
      <c r="G214" s="322" t="str">
        <f t="shared" si="50"/>
        <v>00</v>
      </c>
      <c r="H214" s="322" t="str">
        <f t="shared" si="51"/>
        <v/>
      </c>
      <c r="I214" s="287" t="str">
        <f t="shared" si="52"/>
        <v>ĐHC</v>
      </c>
      <c r="J214" s="44" t="s">
        <v>1191</v>
      </c>
      <c r="K214" s="287" t="str">
        <f t="shared" si="53"/>
        <v>Cái</v>
      </c>
      <c r="L214" s="291">
        <v>2</v>
      </c>
      <c r="M214" s="287">
        <f>VLOOKUP(D214,'GIA CONG DOAN'!$A$3:$D$4246,MATCH(I214,'GIA CONG DOAN'!$A$4:$D$4,0),0)</f>
        <v>8533.843499999999</v>
      </c>
      <c r="N214" s="289">
        <v>0.1</v>
      </c>
      <c r="O214" s="328">
        <f t="shared" si="54"/>
        <v>1706.7686999999999</v>
      </c>
      <c r="P214" s="56" t="s">
        <v>3662</v>
      </c>
      <c r="Q214" s="305"/>
      <c r="R214" s="305"/>
      <c r="S214" s="313">
        <f t="shared" si="55"/>
        <v>2</v>
      </c>
      <c r="T214" s="288"/>
      <c r="V214" s="327"/>
      <c r="W214" s="327"/>
      <c r="X214" s="327"/>
      <c r="Y214" s="326" t="str">
        <f t="shared" si="58"/>
        <v>66</v>
      </c>
      <c r="Z214" s="326" t="str">
        <f t="shared" si="45"/>
        <v>Đ644606</v>
      </c>
      <c r="AA214" s="326" t="str">
        <f t="shared" si="57"/>
        <v>44606Đ666-39600-02-B2</v>
      </c>
    </row>
    <row r="215" spans="1:27" s="326" customFormat="1" ht="18" customHeight="1">
      <c r="A215" s="50">
        <v>44606</v>
      </c>
      <c r="B215" s="182" t="s">
        <v>1194</v>
      </c>
      <c r="C215" s="56" t="s">
        <v>3718</v>
      </c>
      <c r="D215" s="56" t="str">
        <f t="shared" si="59"/>
        <v>66-01700-03</v>
      </c>
      <c r="E215" s="322" t="str">
        <f t="shared" si="48"/>
        <v>03</v>
      </c>
      <c r="F215" s="322" t="str">
        <f t="shared" si="49"/>
        <v>B</v>
      </c>
      <c r="G215" s="322" t="str">
        <f t="shared" si="50"/>
        <v>00</v>
      </c>
      <c r="H215" s="322" t="str">
        <f t="shared" si="51"/>
        <v/>
      </c>
      <c r="I215" s="287" t="str">
        <f t="shared" si="52"/>
        <v>ĐHC</v>
      </c>
      <c r="J215" s="44" t="s">
        <v>1191</v>
      </c>
      <c r="K215" s="287" t="str">
        <f t="shared" si="53"/>
        <v>Cái</v>
      </c>
      <c r="L215" s="291">
        <v>2</v>
      </c>
      <c r="M215" s="287">
        <f>VLOOKUP(D215,'GIA CONG DOAN'!$A$3:$D$4246,MATCH(I215,'GIA CONG DOAN'!$A$4:$D$4,0),0)</f>
        <v>10217.563200000008</v>
      </c>
      <c r="N215" s="289">
        <v>0.1</v>
      </c>
      <c r="O215" s="328">
        <f t="shared" si="54"/>
        <v>2043.5126400000017</v>
      </c>
      <c r="P215" s="56" t="s">
        <v>3623</v>
      </c>
      <c r="Q215" s="305"/>
      <c r="R215" s="305"/>
      <c r="S215" s="313">
        <f t="shared" si="55"/>
        <v>2</v>
      </c>
      <c r="T215" s="288"/>
      <c r="V215" s="327"/>
      <c r="W215" s="327"/>
      <c r="X215" s="327"/>
      <c r="Y215" s="326" t="str">
        <f t="shared" si="58"/>
        <v>66</v>
      </c>
      <c r="Z215" s="326" t="str">
        <f t="shared" si="45"/>
        <v>Đ644606</v>
      </c>
      <c r="AA215" s="326" t="str">
        <f t="shared" si="57"/>
        <v>44606Đ666-01700-03-B2</v>
      </c>
    </row>
    <row r="216" spans="1:27" s="326" customFormat="1" ht="18" hidden="1" customHeight="1">
      <c r="A216" s="50">
        <v>44606</v>
      </c>
      <c r="B216" s="182" t="s">
        <v>1194</v>
      </c>
      <c r="C216" s="56" t="s">
        <v>3646</v>
      </c>
      <c r="D216" s="56" t="str">
        <f t="shared" si="59"/>
        <v>66-70300-03</v>
      </c>
      <c r="E216" s="322" t="str">
        <f t="shared" si="48"/>
        <v>03</v>
      </c>
      <c r="F216" s="322" t="str">
        <f t="shared" si="49"/>
        <v>B</v>
      </c>
      <c r="G216" s="322" t="str">
        <f t="shared" si="50"/>
        <v>00</v>
      </c>
      <c r="H216" s="322" t="str">
        <f t="shared" si="51"/>
        <v/>
      </c>
      <c r="I216" s="287" t="str">
        <f t="shared" si="52"/>
        <v>ĐHC</v>
      </c>
      <c r="J216" s="44" t="s">
        <v>1191</v>
      </c>
      <c r="K216" s="287" t="str">
        <f t="shared" si="53"/>
        <v>Cái</v>
      </c>
      <c r="L216" s="291">
        <v>1</v>
      </c>
      <c r="M216" s="287">
        <f>VLOOKUP(D216,'GIA CONG DOAN'!$A$3:$D$4246,MATCH(I216,'GIA CONG DOAN'!$A$4:$D$4,0),0)</f>
        <v>11198.250937500001</v>
      </c>
      <c r="N216" s="289"/>
      <c r="O216" s="328">
        <f t="shared" si="54"/>
        <v>0</v>
      </c>
      <c r="P216" s="56" t="s">
        <v>3662</v>
      </c>
      <c r="Q216" s="305"/>
      <c r="R216" s="305"/>
      <c r="S216" s="313">
        <f t="shared" si="55"/>
        <v>1</v>
      </c>
      <c r="T216" s="288"/>
      <c r="V216" s="327"/>
      <c r="W216" s="327"/>
      <c r="X216" s="327"/>
      <c r="Y216" s="326" t="str">
        <f t="shared" si="58"/>
        <v>66</v>
      </c>
      <c r="Z216" s="326" t="str">
        <f t="shared" si="45"/>
        <v>Đ644606</v>
      </c>
      <c r="AA216" s="326" t="str">
        <f t="shared" si="57"/>
        <v>44606Đ666-70300-03-B1</v>
      </c>
    </row>
    <row r="217" spans="1:27" s="326" customFormat="1" ht="18" hidden="1" customHeight="1">
      <c r="A217" s="50">
        <v>44606</v>
      </c>
      <c r="B217" s="182" t="s">
        <v>1194</v>
      </c>
      <c r="C217" s="56" t="s">
        <v>3646</v>
      </c>
      <c r="D217" s="56" t="str">
        <f t="shared" si="59"/>
        <v>66-70300-03</v>
      </c>
      <c r="E217" s="322" t="str">
        <f t="shared" si="48"/>
        <v>03</v>
      </c>
      <c r="F217" s="322" t="str">
        <f t="shared" si="49"/>
        <v>B</v>
      </c>
      <c r="G217" s="322" t="str">
        <f t="shared" si="50"/>
        <v>00</v>
      </c>
      <c r="H217" s="322" t="str">
        <f t="shared" si="51"/>
        <v/>
      </c>
      <c r="I217" s="287" t="str">
        <f t="shared" si="52"/>
        <v>ĐHC</v>
      </c>
      <c r="J217" s="44" t="s">
        <v>1191</v>
      </c>
      <c r="K217" s="287" t="str">
        <f t="shared" si="53"/>
        <v>Cái</v>
      </c>
      <c r="L217" s="291">
        <v>1</v>
      </c>
      <c r="M217" s="287">
        <f>VLOOKUP(D217,'GIA CONG DOAN'!$A$3:$D$4246,MATCH(I217,'GIA CONG DOAN'!$A$4:$D$4,0),0)</f>
        <v>11198.250937500001</v>
      </c>
      <c r="N217" s="289"/>
      <c r="O217" s="328">
        <f t="shared" si="54"/>
        <v>0</v>
      </c>
      <c r="P217" s="56" t="s">
        <v>3662</v>
      </c>
      <c r="Q217" s="305"/>
      <c r="R217" s="305"/>
      <c r="S217" s="313">
        <f t="shared" si="55"/>
        <v>1</v>
      </c>
      <c r="T217" s="288"/>
      <c r="V217" s="327"/>
      <c r="W217" s="327"/>
      <c r="X217" s="327"/>
      <c r="Y217" s="326" t="str">
        <f t="shared" si="58"/>
        <v>66</v>
      </c>
      <c r="Z217" s="326" t="str">
        <f t="shared" si="45"/>
        <v>Đ644606</v>
      </c>
      <c r="AA217" s="326" t="str">
        <f t="shared" si="57"/>
        <v>44606Đ666-70300-03-B1</v>
      </c>
    </row>
    <row r="218" spans="1:27" s="326" customFormat="1" ht="18" customHeight="1">
      <c r="A218" s="50">
        <v>44606</v>
      </c>
      <c r="B218" s="182" t="s">
        <v>1194</v>
      </c>
      <c r="C218" s="56" t="s">
        <v>3646</v>
      </c>
      <c r="D218" s="56" t="str">
        <f t="shared" si="59"/>
        <v>66-70300-03</v>
      </c>
      <c r="E218" s="322" t="str">
        <f t="shared" si="48"/>
        <v>03</v>
      </c>
      <c r="F218" s="322" t="str">
        <f t="shared" si="49"/>
        <v>B</v>
      </c>
      <c r="G218" s="322" t="str">
        <f t="shared" si="50"/>
        <v>00</v>
      </c>
      <c r="H218" s="322" t="str">
        <f t="shared" si="51"/>
        <v/>
      </c>
      <c r="I218" s="287" t="str">
        <f t="shared" si="52"/>
        <v>ĐHC</v>
      </c>
      <c r="J218" s="44" t="s">
        <v>1191</v>
      </c>
      <c r="K218" s="287" t="str">
        <f t="shared" si="53"/>
        <v>Cái</v>
      </c>
      <c r="L218" s="291">
        <v>1</v>
      </c>
      <c r="M218" s="287">
        <f>VLOOKUP(D218,'GIA CONG DOAN'!$A$3:$D$4246,MATCH(I218,'GIA CONG DOAN'!$A$4:$D$4,0),0)</f>
        <v>11198.250937500001</v>
      </c>
      <c r="N218" s="289">
        <v>0.1</v>
      </c>
      <c r="O218" s="328">
        <f t="shared" si="54"/>
        <v>1119.8250937500002</v>
      </c>
      <c r="P218" s="56" t="s">
        <v>3691</v>
      </c>
      <c r="Q218" s="305"/>
      <c r="R218" s="305"/>
      <c r="S218" s="313">
        <f t="shared" si="55"/>
        <v>1</v>
      </c>
      <c r="T218" s="288"/>
      <c r="V218" s="327"/>
      <c r="W218" s="327"/>
      <c r="X218" s="327"/>
      <c r="Y218" s="326" t="str">
        <f t="shared" si="58"/>
        <v>66</v>
      </c>
      <c r="Z218" s="326" t="str">
        <f t="shared" si="45"/>
        <v>Đ644606</v>
      </c>
      <c r="AA218" s="326" t="str">
        <f t="shared" si="57"/>
        <v>44606Đ666-70300-03-B1</v>
      </c>
    </row>
    <row r="219" spans="1:27" s="326" customFormat="1" ht="18" hidden="1" customHeight="1">
      <c r="A219" s="50">
        <v>44606</v>
      </c>
      <c r="B219" s="182" t="s">
        <v>1194</v>
      </c>
      <c r="C219" s="56" t="s">
        <v>3719</v>
      </c>
      <c r="D219" s="56" t="str">
        <f t="shared" si="59"/>
        <v>66-06400-03</v>
      </c>
      <c r="E219" s="322" t="str">
        <f t="shared" si="48"/>
        <v>03</v>
      </c>
      <c r="F219" s="322" t="str">
        <f t="shared" si="49"/>
        <v>B</v>
      </c>
      <c r="G219" s="322" t="str">
        <f t="shared" si="50"/>
        <v>22</v>
      </c>
      <c r="H219" s="322" t="str">
        <f t="shared" si="51"/>
        <v/>
      </c>
      <c r="I219" s="287" t="str">
        <f t="shared" si="52"/>
        <v>ĐHC</v>
      </c>
      <c r="J219" s="44" t="s">
        <v>1191</v>
      </c>
      <c r="K219" s="287" t="str">
        <f t="shared" si="53"/>
        <v>Cái</v>
      </c>
      <c r="L219" s="291">
        <v>3</v>
      </c>
      <c r="M219" s="287">
        <f>VLOOKUP(D219,'GIA CONG DOAN'!$A$3:$D$4246,MATCH(I219,'GIA CONG DOAN'!$A$4:$D$4,0),0)</f>
        <v>3232.6140000000014</v>
      </c>
      <c r="N219" s="289"/>
      <c r="O219" s="328">
        <f t="shared" si="54"/>
        <v>0</v>
      </c>
      <c r="P219" s="56" t="s">
        <v>3720</v>
      </c>
      <c r="Q219" s="305"/>
      <c r="R219" s="305"/>
      <c r="S219" s="313">
        <f t="shared" si="55"/>
        <v>3</v>
      </c>
      <c r="T219" s="288"/>
      <c r="V219" s="327"/>
      <c r="W219" s="327"/>
      <c r="X219" s="327"/>
      <c r="Y219" s="326" t="str">
        <f t="shared" si="58"/>
        <v>66</v>
      </c>
      <c r="Z219" s="326" t="str">
        <f t="shared" si="45"/>
        <v>Đ644606</v>
      </c>
      <c r="AA219" s="326" t="str">
        <f t="shared" si="57"/>
        <v>44606Đ666-06422-03-B3</v>
      </c>
    </row>
    <row r="220" spans="1:27" s="326" customFormat="1" ht="18" hidden="1" customHeight="1">
      <c r="A220" s="50">
        <v>44606</v>
      </c>
      <c r="B220" s="182" t="s">
        <v>1194</v>
      </c>
      <c r="C220" s="56" t="s">
        <v>3719</v>
      </c>
      <c r="D220" s="56" t="str">
        <f t="shared" si="59"/>
        <v>66-06400-03</v>
      </c>
      <c r="E220" s="322" t="str">
        <f t="shared" si="48"/>
        <v>03</v>
      </c>
      <c r="F220" s="322" t="str">
        <f t="shared" si="49"/>
        <v>B</v>
      </c>
      <c r="G220" s="322" t="str">
        <f t="shared" si="50"/>
        <v>22</v>
      </c>
      <c r="H220" s="322" t="str">
        <f t="shared" si="51"/>
        <v/>
      </c>
      <c r="I220" s="287" t="str">
        <f t="shared" si="52"/>
        <v>ĐHC</v>
      </c>
      <c r="J220" s="44" t="s">
        <v>1191</v>
      </c>
      <c r="K220" s="287" t="str">
        <f t="shared" si="53"/>
        <v>Cái</v>
      </c>
      <c r="L220" s="291">
        <v>1</v>
      </c>
      <c r="M220" s="287">
        <f>VLOOKUP(D220,'GIA CONG DOAN'!$A$3:$D$4246,MATCH(I220,'GIA CONG DOAN'!$A$4:$D$4,0),0)</f>
        <v>3232.6140000000014</v>
      </c>
      <c r="N220" s="289"/>
      <c r="O220" s="328">
        <f t="shared" si="54"/>
        <v>0</v>
      </c>
      <c r="P220" s="56" t="s">
        <v>3721</v>
      </c>
      <c r="Q220" s="305"/>
      <c r="R220" s="305"/>
      <c r="S220" s="313">
        <f t="shared" si="55"/>
        <v>1</v>
      </c>
      <c r="T220" s="288"/>
      <c r="V220" s="327"/>
      <c r="W220" s="327"/>
      <c r="X220" s="327"/>
      <c r="Y220" s="326" t="str">
        <f t="shared" si="58"/>
        <v>66</v>
      </c>
      <c r="Z220" s="326" t="str">
        <f t="shared" si="45"/>
        <v>Đ644606</v>
      </c>
      <c r="AA220" s="326" t="str">
        <f t="shared" si="57"/>
        <v>44606Đ666-06422-03-B1</v>
      </c>
    </row>
    <row r="221" spans="1:27" s="326" customFormat="1" ht="18" hidden="1" customHeight="1">
      <c r="A221" s="50">
        <v>44606</v>
      </c>
      <c r="B221" s="182" t="s">
        <v>1202</v>
      </c>
      <c r="C221" s="56" t="s">
        <v>3679</v>
      </c>
      <c r="D221" s="56" t="str">
        <f t="shared" si="59"/>
        <v>68-74600-01</v>
      </c>
      <c r="E221" s="322" t="str">
        <f t="shared" si="48"/>
        <v>01</v>
      </c>
      <c r="F221" s="322" t="str">
        <f t="shared" si="49"/>
        <v>A</v>
      </c>
      <c r="G221" s="322" t="str">
        <f t="shared" si="50"/>
        <v>00</v>
      </c>
      <c r="H221" s="322" t="str">
        <f t="shared" si="51"/>
        <v/>
      </c>
      <c r="I221" s="287" t="str">
        <f t="shared" si="52"/>
        <v>ĐHC</v>
      </c>
      <c r="J221" s="44" t="s">
        <v>1191</v>
      </c>
      <c r="K221" s="287" t="str">
        <f t="shared" si="53"/>
        <v>Cái</v>
      </c>
      <c r="L221" s="291">
        <v>1</v>
      </c>
      <c r="M221" s="287">
        <f>VLOOKUP(D221,'GIA CONG DOAN'!$A$3:$D$4246,MATCH(I221,'GIA CONG DOAN'!$A$4:$D$4,0),0)</f>
        <v>114722.4176</v>
      </c>
      <c r="N221" s="289">
        <v>0.1</v>
      </c>
      <c r="O221" s="328">
        <f t="shared" si="54"/>
        <v>11472.241760000001</v>
      </c>
      <c r="P221" s="56" t="s">
        <v>3722</v>
      </c>
      <c r="Q221" s="305"/>
      <c r="R221" s="305"/>
      <c r="S221" s="313">
        <f t="shared" si="55"/>
        <v>1</v>
      </c>
      <c r="T221" s="288"/>
      <c r="V221" s="327"/>
      <c r="W221" s="327"/>
      <c r="X221" s="327"/>
      <c r="Y221" s="326" t="str">
        <f t="shared" si="58"/>
        <v>68</v>
      </c>
      <c r="Z221" s="326" t="str">
        <f t="shared" si="45"/>
        <v>Đ144606</v>
      </c>
      <c r="AA221" s="326" t="str">
        <f t="shared" si="57"/>
        <v>44606Đ168-74600-01-A1</v>
      </c>
    </row>
    <row r="222" spans="1:27" s="326" customFormat="1" ht="18" hidden="1" customHeight="1">
      <c r="A222" s="50">
        <v>44606</v>
      </c>
      <c r="B222" s="182" t="s">
        <v>1202</v>
      </c>
      <c r="C222" s="56" t="s">
        <v>3679</v>
      </c>
      <c r="D222" s="56" t="str">
        <f t="shared" si="59"/>
        <v>68-74600-01</v>
      </c>
      <c r="E222" s="322" t="str">
        <f t="shared" si="48"/>
        <v>01</v>
      </c>
      <c r="F222" s="322" t="str">
        <f t="shared" si="49"/>
        <v>A</v>
      </c>
      <c r="G222" s="322" t="str">
        <f t="shared" si="50"/>
        <v>00</v>
      </c>
      <c r="H222" s="322" t="str">
        <f t="shared" si="51"/>
        <v/>
      </c>
      <c r="I222" s="287" t="str">
        <f t="shared" si="52"/>
        <v>ĐHC</v>
      </c>
      <c r="J222" s="44" t="s">
        <v>1191</v>
      </c>
      <c r="K222" s="287" t="str">
        <f t="shared" si="53"/>
        <v>Cái</v>
      </c>
      <c r="L222" s="291">
        <v>1</v>
      </c>
      <c r="M222" s="287">
        <f>VLOOKUP(D222,'GIA CONG DOAN'!$A$3:$D$4246,MATCH(I222,'GIA CONG DOAN'!$A$4:$D$4,0),0)</f>
        <v>114722.4176</v>
      </c>
      <c r="N222" s="289">
        <v>0.1</v>
      </c>
      <c r="O222" s="328">
        <f t="shared" si="54"/>
        <v>11472.241760000001</v>
      </c>
      <c r="P222" s="56" t="s">
        <v>3723</v>
      </c>
      <c r="Q222" s="305"/>
      <c r="R222" s="305"/>
      <c r="S222" s="313">
        <f t="shared" si="55"/>
        <v>1</v>
      </c>
      <c r="T222" s="288"/>
      <c r="V222" s="327"/>
      <c r="W222" s="327"/>
      <c r="X222" s="327"/>
      <c r="Y222" s="326" t="str">
        <f t="shared" si="58"/>
        <v>68</v>
      </c>
      <c r="Z222" s="326" t="str">
        <f t="shared" si="45"/>
        <v>Đ144606</v>
      </c>
      <c r="AA222" s="326" t="str">
        <f t="shared" si="57"/>
        <v>44606Đ168-74600-01-A1</v>
      </c>
    </row>
    <row r="223" spans="1:27" s="326" customFormat="1" ht="18" hidden="1" customHeight="1">
      <c r="A223" s="50">
        <v>44606</v>
      </c>
      <c r="B223" s="182" t="s">
        <v>1202</v>
      </c>
      <c r="C223" s="56" t="s">
        <v>3645</v>
      </c>
      <c r="D223" s="56" t="str">
        <f>LEFT(C223,6)&amp;"36"&amp;MID(C223,9,3)</f>
        <v>66-80136-02</v>
      </c>
      <c r="E223" s="322" t="str">
        <f t="shared" si="48"/>
        <v>02</v>
      </c>
      <c r="F223" s="322" t="str">
        <f t="shared" si="49"/>
        <v>B</v>
      </c>
      <c r="G223" s="322" t="str">
        <f t="shared" si="50"/>
        <v>36</v>
      </c>
      <c r="H223" s="322" t="str">
        <f t="shared" si="51"/>
        <v/>
      </c>
      <c r="I223" s="287" t="str">
        <f t="shared" si="52"/>
        <v>ĐHC</v>
      </c>
      <c r="J223" s="44" t="s">
        <v>1191</v>
      </c>
      <c r="K223" s="287" t="str">
        <f t="shared" si="53"/>
        <v>Cái</v>
      </c>
      <c r="L223" s="291">
        <v>2</v>
      </c>
      <c r="M223" s="287">
        <f>VLOOKUP(D223,'GIA CONG DOAN'!$A$3:$D$4246,MATCH(I223,'GIA CONG DOAN'!$A$4:$D$4,0),0)</f>
        <v>22033.93467241379</v>
      </c>
      <c r="N223" s="289"/>
      <c r="O223" s="328">
        <f t="shared" si="54"/>
        <v>0</v>
      </c>
      <c r="P223" s="56" t="s">
        <v>3639</v>
      </c>
      <c r="Q223" s="305"/>
      <c r="R223" s="305"/>
      <c r="S223" s="313">
        <f t="shared" si="55"/>
        <v>2</v>
      </c>
      <c r="T223" s="288"/>
      <c r="V223" s="327"/>
      <c r="W223" s="327"/>
      <c r="X223" s="327"/>
      <c r="Y223" s="326" t="str">
        <f>LEFT(C223,2)</f>
        <v>66</v>
      </c>
      <c r="Z223" s="326" t="str">
        <f>B223&amp;A223</f>
        <v>Đ144606</v>
      </c>
      <c r="AA223" s="326" t="str">
        <f t="shared" si="57"/>
        <v>44606Đ166-80136-02-B2</v>
      </c>
    </row>
    <row r="224" spans="1:27" s="326" customFormat="1" ht="18" hidden="1" customHeight="1">
      <c r="A224" s="50">
        <v>44606</v>
      </c>
      <c r="B224" s="182" t="s">
        <v>1202</v>
      </c>
      <c r="C224" s="56" t="s">
        <v>3724</v>
      </c>
      <c r="D224" s="56" t="str">
        <f>LEFT(C224,6)&amp;"40"&amp;MID(C224,9,3)</f>
        <v>66-90240-01</v>
      </c>
      <c r="E224" s="322" t="str">
        <f t="shared" si="48"/>
        <v>01</v>
      </c>
      <c r="F224" s="322" t="str">
        <f t="shared" si="49"/>
        <v>B</v>
      </c>
      <c r="G224" s="322" t="str">
        <f t="shared" si="50"/>
        <v>40</v>
      </c>
      <c r="H224" s="322" t="str">
        <f t="shared" si="51"/>
        <v/>
      </c>
      <c r="I224" s="287" t="str">
        <f t="shared" si="52"/>
        <v>ĐHC</v>
      </c>
      <c r="J224" s="44" t="s">
        <v>1191</v>
      </c>
      <c r="K224" s="287" t="str">
        <f t="shared" si="53"/>
        <v>Cái</v>
      </c>
      <c r="L224" s="291">
        <v>2</v>
      </c>
      <c r="M224" s="287">
        <f>VLOOKUP(D224,'GIA CONG DOAN'!$A$3:$D$4246,MATCH(I224,'GIA CONG DOAN'!$A$4:$D$4,0),0)</f>
        <v>27210</v>
      </c>
      <c r="N224" s="289"/>
      <c r="O224" s="328">
        <f t="shared" si="54"/>
        <v>0</v>
      </c>
      <c r="P224" s="56" t="s">
        <v>3639</v>
      </c>
      <c r="Q224" s="305"/>
      <c r="R224" s="305"/>
      <c r="S224" s="313">
        <f t="shared" si="55"/>
        <v>2</v>
      </c>
      <c r="T224" s="288"/>
      <c r="V224" s="327"/>
      <c r="W224" s="327"/>
      <c r="X224" s="327"/>
      <c r="Y224" s="326" t="str">
        <f t="shared" si="58"/>
        <v>66</v>
      </c>
      <c r="Z224" s="326" t="str">
        <f t="shared" si="45"/>
        <v>Đ144606</v>
      </c>
      <c r="AA224" s="326" t="str">
        <f t="shared" si="57"/>
        <v>44606Đ166-90240-01-B2</v>
      </c>
    </row>
    <row r="225" spans="1:27" s="326" customFormat="1" ht="18" hidden="1" customHeight="1">
      <c r="A225" s="50">
        <v>44606</v>
      </c>
      <c r="B225" s="182" t="s">
        <v>1202</v>
      </c>
      <c r="C225" s="56" t="s">
        <v>3638</v>
      </c>
      <c r="D225" s="56" t="str">
        <f t="shared" si="59"/>
        <v>66-02600-02</v>
      </c>
      <c r="E225" s="322" t="str">
        <f t="shared" si="48"/>
        <v>02</v>
      </c>
      <c r="F225" s="322" t="str">
        <f t="shared" si="49"/>
        <v>B</v>
      </c>
      <c r="G225" s="322" t="str">
        <f t="shared" si="50"/>
        <v>00</v>
      </c>
      <c r="H225" s="322" t="str">
        <f t="shared" si="51"/>
        <v/>
      </c>
      <c r="I225" s="287" t="str">
        <f t="shared" si="52"/>
        <v>ĐHC</v>
      </c>
      <c r="J225" s="44" t="s">
        <v>1191</v>
      </c>
      <c r="K225" s="287" t="str">
        <f t="shared" si="53"/>
        <v>Cái</v>
      </c>
      <c r="L225" s="291">
        <v>2</v>
      </c>
      <c r="M225" s="287">
        <f>VLOOKUP(D225,'GIA CONG DOAN'!$A$3:$D$4246,MATCH(I225,'GIA CONG DOAN'!$A$4:$D$4,0),0)</f>
        <v>16064.685890624998</v>
      </c>
      <c r="N225" s="289"/>
      <c r="O225" s="328">
        <f t="shared" si="54"/>
        <v>0</v>
      </c>
      <c r="P225" s="56" t="s">
        <v>3639</v>
      </c>
      <c r="Q225" s="305"/>
      <c r="R225" s="305"/>
      <c r="S225" s="313">
        <f t="shared" si="55"/>
        <v>2</v>
      </c>
      <c r="T225" s="288"/>
      <c r="V225" s="327"/>
      <c r="W225" s="327"/>
      <c r="X225" s="327"/>
      <c r="Y225" s="326" t="str">
        <f>LEFT(C225,2)</f>
        <v>66</v>
      </c>
      <c r="Z225" s="326" t="str">
        <f>B225&amp;A225</f>
        <v>Đ144606</v>
      </c>
      <c r="AA225" s="326" t="str">
        <f t="shared" si="57"/>
        <v>44606Đ166-02600-02-B2</v>
      </c>
    </row>
    <row r="226" spans="1:27" s="326" customFormat="1" ht="18" hidden="1" customHeight="1">
      <c r="A226" s="50">
        <v>44606</v>
      </c>
      <c r="B226" s="182" t="s">
        <v>1202</v>
      </c>
      <c r="C226" s="56" t="s">
        <v>3632</v>
      </c>
      <c r="D226" s="56" t="str">
        <f t="shared" si="59"/>
        <v>66-34600-s1</v>
      </c>
      <c r="E226" s="322" t="str">
        <f t="shared" si="48"/>
        <v>s1</v>
      </c>
      <c r="F226" s="322" t="str">
        <f t="shared" si="49"/>
        <v>B</v>
      </c>
      <c r="G226" s="322" t="str">
        <f t="shared" si="50"/>
        <v>00</v>
      </c>
      <c r="H226" s="322" t="str">
        <f t="shared" si="51"/>
        <v/>
      </c>
      <c r="I226" s="287" t="str">
        <f t="shared" si="52"/>
        <v>ĐHC</v>
      </c>
      <c r="J226" s="44" t="s">
        <v>1191</v>
      </c>
      <c r="K226" s="287" t="str">
        <f t="shared" si="53"/>
        <v>Cái</v>
      </c>
      <c r="L226" s="291">
        <v>1</v>
      </c>
      <c r="M226" s="287">
        <f>VLOOKUP(D226,'GIA CONG DOAN'!$A$3:$D$4246,MATCH(I226,'GIA CONG DOAN'!$A$4:$D$4,0),0)</f>
        <v>13693.161456000005</v>
      </c>
      <c r="N226" s="289">
        <v>0.1</v>
      </c>
      <c r="O226" s="328">
        <f t="shared" si="54"/>
        <v>1369.3161456000007</v>
      </c>
      <c r="P226" s="56" t="s">
        <v>3642</v>
      </c>
      <c r="Q226" s="305"/>
      <c r="R226" s="305"/>
      <c r="S226" s="313">
        <f t="shared" si="55"/>
        <v>1</v>
      </c>
      <c r="T226" s="288"/>
      <c r="V226" s="327"/>
      <c r="W226" s="327"/>
      <c r="X226" s="327"/>
      <c r="Y226" s="326" t="str">
        <f t="shared" si="58"/>
        <v>66</v>
      </c>
      <c r="Z226" s="326" t="str">
        <f t="shared" si="45"/>
        <v>Đ144606</v>
      </c>
      <c r="AA226" s="326" t="str">
        <f t="shared" si="57"/>
        <v>44606Đ166-34600-s1-B1</v>
      </c>
    </row>
    <row r="227" spans="1:27" s="326" customFormat="1" ht="18" hidden="1" customHeight="1">
      <c r="A227" s="50">
        <v>44606</v>
      </c>
      <c r="B227" s="182" t="s">
        <v>1202</v>
      </c>
      <c r="C227" s="56" t="s">
        <v>2492</v>
      </c>
      <c r="D227" s="56" t="str">
        <f t="shared" si="59"/>
        <v>68-79900-01</v>
      </c>
      <c r="E227" s="322" t="str">
        <f t="shared" si="48"/>
        <v>01</v>
      </c>
      <c r="F227" s="322" t="str">
        <f t="shared" si="49"/>
        <v>B</v>
      </c>
      <c r="G227" s="322" t="str">
        <f t="shared" si="50"/>
        <v>00</v>
      </c>
      <c r="H227" s="322" t="str">
        <f t="shared" si="51"/>
        <v/>
      </c>
      <c r="I227" s="287" t="str">
        <f t="shared" si="52"/>
        <v>ĐHC</v>
      </c>
      <c r="J227" s="44" t="s">
        <v>1191</v>
      </c>
      <c r="K227" s="287" t="str">
        <f t="shared" si="53"/>
        <v>Cái</v>
      </c>
      <c r="L227" s="291">
        <v>2</v>
      </c>
      <c r="M227" s="287">
        <f>VLOOKUP(D227,'GIA CONG DOAN'!$A$3:$D$4246,MATCH(I227,'GIA CONG DOAN'!$A$4:$D$4,0),0)</f>
        <v>68756.859199999992</v>
      </c>
      <c r="N227" s="289">
        <v>0.1</v>
      </c>
      <c r="O227" s="328">
        <f t="shared" si="54"/>
        <v>13751.37184</v>
      </c>
      <c r="P227" s="56" t="s">
        <v>3691</v>
      </c>
      <c r="Q227" s="305"/>
      <c r="R227" s="305"/>
      <c r="S227" s="313">
        <f t="shared" si="55"/>
        <v>2</v>
      </c>
      <c r="T227" s="288"/>
      <c r="V227" s="327"/>
      <c r="W227" s="327"/>
      <c r="X227" s="327"/>
      <c r="Y227" s="326" t="str">
        <f>LEFT(C227,2)</f>
        <v>68</v>
      </c>
      <c r="Z227" s="326" t="str">
        <f>B227&amp;A227</f>
        <v>Đ144606</v>
      </c>
      <c r="AA227" s="326" t="str">
        <f t="shared" si="57"/>
        <v>44606Đ168-79900-01-B2</v>
      </c>
    </row>
    <row r="228" spans="1:27" s="326" customFormat="1" ht="18" hidden="1" customHeight="1">
      <c r="A228" s="50">
        <v>44606</v>
      </c>
      <c r="B228" s="182" t="s">
        <v>1202</v>
      </c>
      <c r="C228" s="56" t="s">
        <v>2478</v>
      </c>
      <c r="D228" s="56" t="str">
        <f t="shared" si="59"/>
        <v>68-75100-S1</v>
      </c>
      <c r="E228" s="322" t="str">
        <f t="shared" si="48"/>
        <v>S1</v>
      </c>
      <c r="F228" s="322" t="str">
        <f t="shared" si="49"/>
        <v>B</v>
      </c>
      <c r="G228" s="322" t="str">
        <f t="shared" si="50"/>
        <v>00</v>
      </c>
      <c r="H228" s="322" t="str">
        <f t="shared" si="51"/>
        <v/>
      </c>
      <c r="I228" s="287" t="str">
        <f t="shared" si="52"/>
        <v>ĐHC</v>
      </c>
      <c r="J228" s="44" t="s">
        <v>1191</v>
      </c>
      <c r="K228" s="287" t="str">
        <f t="shared" si="53"/>
        <v>Cái</v>
      </c>
      <c r="L228" s="291">
        <v>3</v>
      </c>
      <c r="M228" s="287">
        <f>VLOOKUP(D228,'GIA CONG DOAN'!$A$3:$D$4246,MATCH(I228,'GIA CONG DOAN'!$A$4:$D$4,0),0)</f>
        <v>16558.365600000001</v>
      </c>
      <c r="N228" s="289">
        <v>0.1</v>
      </c>
      <c r="O228" s="328">
        <f t="shared" si="54"/>
        <v>4967.5096800000001</v>
      </c>
      <c r="P228" s="56" t="s">
        <v>3642</v>
      </c>
      <c r="Q228" s="305"/>
      <c r="R228" s="305"/>
      <c r="S228" s="313">
        <f t="shared" si="55"/>
        <v>3</v>
      </c>
      <c r="T228" s="288"/>
      <c r="V228" s="327"/>
      <c r="W228" s="327"/>
      <c r="X228" s="327"/>
      <c r="Y228" s="326" t="str">
        <f t="shared" si="58"/>
        <v>68</v>
      </c>
      <c r="Z228" s="326" t="str">
        <f t="shared" si="45"/>
        <v>Đ144606</v>
      </c>
      <c r="AA228" s="326" t="str">
        <f t="shared" si="57"/>
        <v>44606Đ168-75100-S1-B3</v>
      </c>
    </row>
    <row r="229" spans="1:27" s="326" customFormat="1" ht="18" hidden="1" customHeight="1">
      <c r="A229" s="50">
        <v>44606</v>
      </c>
      <c r="B229" s="182" t="s">
        <v>1203</v>
      </c>
      <c r="C229" s="56" t="s">
        <v>3645</v>
      </c>
      <c r="D229" s="56" t="str">
        <f>LEFT(C229,6)&amp;"36"&amp;MID(C229,9,3)</f>
        <v>66-80136-02</v>
      </c>
      <c r="E229" s="322" t="str">
        <f t="shared" si="48"/>
        <v>02</v>
      </c>
      <c r="F229" s="322" t="str">
        <f t="shared" si="49"/>
        <v>B</v>
      </c>
      <c r="G229" s="322" t="str">
        <f t="shared" si="50"/>
        <v>36</v>
      </c>
      <c r="H229" s="322" t="str">
        <f t="shared" si="51"/>
        <v/>
      </c>
      <c r="I229" s="287" t="str">
        <f t="shared" si="52"/>
        <v>ĐHC</v>
      </c>
      <c r="J229" s="44" t="s">
        <v>1191</v>
      </c>
      <c r="K229" s="287" t="str">
        <f t="shared" si="53"/>
        <v>Cái</v>
      </c>
      <c r="L229" s="291">
        <v>2</v>
      </c>
      <c r="M229" s="287">
        <f>VLOOKUP(D229,'GIA CONG DOAN'!$A$3:$D$4246,MATCH(I229,'GIA CONG DOAN'!$A$4:$D$4,0),0)</f>
        <v>22033.93467241379</v>
      </c>
      <c r="N229" s="289"/>
      <c r="O229" s="328">
        <f t="shared" si="54"/>
        <v>0</v>
      </c>
      <c r="P229" s="56" t="s">
        <v>3623</v>
      </c>
      <c r="Q229" s="305"/>
      <c r="R229" s="305"/>
      <c r="S229" s="313">
        <f t="shared" si="55"/>
        <v>2</v>
      </c>
      <c r="T229" s="288"/>
      <c r="V229" s="327"/>
      <c r="W229" s="327"/>
      <c r="X229" s="327"/>
      <c r="Y229" s="326" t="str">
        <f t="shared" si="58"/>
        <v>66</v>
      </c>
      <c r="Z229" s="326" t="str">
        <f t="shared" si="45"/>
        <v>Đ244606</v>
      </c>
      <c r="AA229" s="326" t="str">
        <f t="shared" si="57"/>
        <v>44606Đ266-80136-02-B2</v>
      </c>
    </row>
    <row r="230" spans="1:27" s="326" customFormat="1" ht="18" hidden="1" customHeight="1">
      <c r="A230" s="50">
        <v>44606</v>
      </c>
      <c r="B230" s="182" t="s">
        <v>1203</v>
      </c>
      <c r="C230" s="56" t="s">
        <v>3645</v>
      </c>
      <c r="D230" s="56" t="str">
        <f>LEFT(C230,6)&amp;"36"&amp;MID(C230,9,3)</f>
        <v>66-80136-02</v>
      </c>
      <c r="E230" s="322" t="str">
        <f t="shared" si="48"/>
        <v>02</v>
      </c>
      <c r="F230" s="322" t="str">
        <f t="shared" si="49"/>
        <v>B</v>
      </c>
      <c r="G230" s="322" t="str">
        <f t="shared" si="50"/>
        <v>36</v>
      </c>
      <c r="H230" s="322" t="str">
        <f t="shared" si="51"/>
        <v/>
      </c>
      <c r="I230" s="287" t="str">
        <f t="shared" si="52"/>
        <v>ĐHC</v>
      </c>
      <c r="J230" s="44" t="s">
        <v>1191</v>
      </c>
      <c r="K230" s="287" t="str">
        <f t="shared" si="53"/>
        <v>Cái</v>
      </c>
      <c r="L230" s="291">
        <v>2</v>
      </c>
      <c r="M230" s="287">
        <f>VLOOKUP(D230,'GIA CONG DOAN'!$A$3:$D$4246,MATCH(I230,'GIA CONG DOAN'!$A$4:$D$4,0),0)</f>
        <v>22033.93467241379</v>
      </c>
      <c r="N230" s="289">
        <v>0.1</v>
      </c>
      <c r="O230" s="328">
        <f t="shared" si="54"/>
        <v>4406.7869344827586</v>
      </c>
      <c r="P230" s="56" t="s">
        <v>3619</v>
      </c>
      <c r="Q230" s="305"/>
      <c r="R230" s="305"/>
      <c r="S230" s="313">
        <f t="shared" si="55"/>
        <v>2</v>
      </c>
      <c r="T230" s="288"/>
      <c r="V230" s="327"/>
      <c r="W230" s="327"/>
      <c r="X230" s="327"/>
      <c r="Y230" s="326" t="str">
        <f t="shared" si="58"/>
        <v>66</v>
      </c>
      <c r="Z230" s="326" t="str">
        <f t="shared" si="45"/>
        <v>Đ244606</v>
      </c>
      <c r="AA230" s="326" t="str">
        <f t="shared" si="57"/>
        <v>44606Đ266-80136-02-B2</v>
      </c>
    </row>
    <row r="231" spans="1:27" s="326" customFormat="1" ht="18" hidden="1" customHeight="1">
      <c r="A231" s="50">
        <v>44606</v>
      </c>
      <c r="B231" s="182" t="s">
        <v>1203</v>
      </c>
      <c r="C231" s="56" t="s">
        <v>3671</v>
      </c>
      <c r="D231" s="56" t="str">
        <f t="shared" si="59"/>
        <v>66-70300-02</v>
      </c>
      <c r="E231" s="322" t="str">
        <f t="shared" si="48"/>
        <v>02</v>
      </c>
      <c r="F231" s="322" t="str">
        <f t="shared" si="49"/>
        <v>B</v>
      </c>
      <c r="G231" s="322" t="str">
        <f t="shared" si="50"/>
        <v>00</v>
      </c>
      <c r="H231" s="322" t="str">
        <f t="shared" si="51"/>
        <v/>
      </c>
      <c r="I231" s="287" t="str">
        <f t="shared" si="52"/>
        <v>ĐHC</v>
      </c>
      <c r="J231" s="44" t="s">
        <v>1191</v>
      </c>
      <c r="K231" s="287" t="str">
        <f t="shared" si="53"/>
        <v>Cái</v>
      </c>
      <c r="L231" s="291">
        <v>4</v>
      </c>
      <c r="M231" s="287">
        <f>VLOOKUP(D231,'GIA CONG DOAN'!$A$3:$D$4246,MATCH(I231,'GIA CONG DOAN'!$A$4:$D$4,0),0)</f>
        <v>19351.489619999997</v>
      </c>
      <c r="N231" s="289"/>
      <c r="O231" s="328">
        <f t="shared" si="54"/>
        <v>0</v>
      </c>
      <c r="P231" s="56" t="s">
        <v>3642</v>
      </c>
      <c r="Q231" s="305"/>
      <c r="R231" s="305"/>
      <c r="S231" s="313">
        <f t="shared" si="55"/>
        <v>4</v>
      </c>
      <c r="T231" s="288"/>
      <c r="V231" s="327"/>
      <c r="W231" s="327"/>
      <c r="X231" s="327"/>
      <c r="Y231" s="326" t="str">
        <f t="shared" si="58"/>
        <v>66</v>
      </c>
      <c r="Z231" s="326" t="str">
        <f t="shared" si="45"/>
        <v>Đ244606</v>
      </c>
      <c r="AA231" s="326" t="str">
        <f t="shared" si="57"/>
        <v>44606Đ266-70300-02-B4</v>
      </c>
    </row>
    <row r="232" spans="1:27" s="326" customFormat="1" ht="18" hidden="1" customHeight="1">
      <c r="A232" s="50">
        <v>44606</v>
      </c>
      <c r="B232" s="182" t="s">
        <v>1203</v>
      </c>
      <c r="C232" s="56" t="s">
        <v>3724</v>
      </c>
      <c r="D232" s="56" t="str">
        <f>LEFT(C232,6)&amp;"40"&amp;MID(C232,9,3)</f>
        <v>66-90240-01</v>
      </c>
      <c r="E232" s="322" t="str">
        <f t="shared" si="48"/>
        <v>01</v>
      </c>
      <c r="F232" s="322" t="str">
        <f t="shared" si="49"/>
        <v>B</v>
      </c>
      <c r="G232" s="322" t="str">
        <f t="shared" si="50"/>
        <v>40</v>
      </c>
      <c r="H232" s="322" t="str">
        <f t="shared" si="51"/>
        <v/>
      </c>
      <c r="I232" s="287" t="str">
        <f t="shared" si="52"/>
        <v>ĐHC</v>
      </c>
      <c r="J232" s="44" t="s">
        <v>1191</v>
      </c>
      <c r="K232" s="287" t="str">
        <f t="shared" si="53"/>
        <v>Cái</v>
      </c>
      <c r="L232" s="291">
        <v>1</v>
      </c>
      <c r="M232" s="287">
        <f>VLOOKUP(D232,'GIA CONG DOAN'!$A$3:$D$4246,MATCH(I232,'GIA CONG DOAN'!$A$4:$D$4,0),0)</f>
        <v>27210</v>
      </c>
      <c r="N232" s="289">
        <v>0.1</v>
      </c>
      <c r="O232" s="328">
        <f t="shared" si="54"/>
        <v>2721</v>
      </c>
      <c r="P232" s="56" t="s">
        <v>3691</v>
      </c>
      <c r="Q232" s="305"/>
      <c r="R232" s="305"/>
      <c r="S232" s="313">
        <f t="shared" si="55"/>
        <v>1</v>
      </c>
      <c r="T232" s="288"/>
      <c r="V232" s="327"/>
      <c r="W232" s="327"/>
      <c r="X232" s="327"/>
      <c r="Y232" s="326" t="str">
        <f t="shared" ref="Y232:Y235" si="60">LEFT(C233,2)</f>
        <v>66</v>
      </c>
      <c r="Z232" s="326" t="str">
        <f t="shared" si="45"/>
        <v>Đ244606</v>
      </c>
      <c r="AA232" s="326" t="str">
        <f>A232&amp;B232&amp;C233&amp;L232&amp;Q232</f>
        <v>44606Đ266-55137-02-B1</v>
      </c>
    </row>
    <row r="233" spans="1:27" s="326" customFormat="1" ht="18" hidden="1" customHeight="1">
      <c r="A233" s="50">
        <v>44606</v>
      </c>
      <c r="B233" s="182" t="s">
        <v>1203</v>
      </c>
      <c r="C233" s="56" t="s">
        <v>3693</v>
      </c>
      <c r="D233" s="56" t="str">
        <f t="shared" si="59"/>
        <v>66-55100-02</v>
      </c>
      <c r="E233" s="322" t="str">
        <f t="shared" si="48"/>
        <v>02</v>
      </c>
      <c r="F233" s="322" t="str">
        <f t="shared" si="49"/>
        <v>B</v>
      </c>
      <c r="G233" s="322" t="str">
        <f t="shared" si="50"/>
        <v>37</v>
      </c>
      <c r="H233" s="322" t="str">
        <f t="shared" si="51"/>
        <v/>
      </c>
      <c r="I233" s="287" t="str">
        <f t="shared" si="52"/>
        <v>ĐHC</v>
      </c>
      <c r="J233" s="44" t="s">
        <v>1191</v>
      </c>
      <c r="K233" s="287" t="str">
        <f t="shared" si="53"/>
        <v>Cái</v>
      </c>
      <c r="L233" s="291">
        <v>1</v>
      </c>
      <c r="M233" s="287">
        <f>VLOOKUP(D233,'GIA CONG DOAN'!$A$3:$D$4246,MATCH(I233,'GIA CONG DOAN'!$A$4:$D$4,0),0)</f>
        <v>8979.8823008849595</v>
      </c>
      <c r="N233" s="289">
        <v>0.1</v>
      </c>
      <c r="O233" s="328">
        <f t="shared" si="54"/>
        <v>897.98823008849604</v>
      </c>
      <c r="P233" s="56" t="s">
        <v>3623</v>
      </c>
      <c r="Q233" s="305"/>
      <c r="R233" s="305"/>
      <c r="S233" s="313">
        <f t="shared" si="55"/>
        <v>1</v>
      </c>
      <c r="T233" s="288"/>
      <c r="V233" s="327"/>
      <c r="W233" s="327"/>
      <c r="X233" s="327"/>
      <c r="Y233" s="326" t="str">
        <f t="shared" si="60"/>
        <v>66</v>
      </c>
      <c r="Z233" s="326" t="str">
        <f t="shared" si="45"/>
        <v>Đ244606</v>
      </c>
      <c r="AA233" s="326" t="str">
        <f>A233&amp;B233&amp;C234&amp;L233&amp;Q233</f>
        <v>44606Đ266-83237-02-B1</v>
      </c>
    </row>
    <row r="234" spans="1:27" s="326" customFormat="1" ht="18" hidden="1" customHeight="1">
      <c r="A234" s="50">
        <v>44606</v>
      </c>
      <c r="B234" s="182" t="s">
        <v>1203</v>
      </c>
      <c r="C234" s="56" t="s">
        <v>3674</v>
      </c>
      <c r="D234" s="56" t="str">
        <f t="shared" si="59"/>
        <v>66-83200-02</v>
      </c>
      <c r="E234" s="322" t="str">
        <f t="shared" si="48"/>
        <v>02</v>
      </c>
      <c r="F234" s="322" t="str">
        <f t="shared" si="49"/>
        <v>B</v>
      </c>
      <c r="G234" s="322" t="str">
        <f t="shared" si="50"/>
        <v>37</v>
      </c>
      <c r="H234" s="322" t="str">
        <f t="shared" si="51"/>
        <v/>
      </c>
      <c r="I234" s="287" t="str">
        <f t="shared" si="52"/>
        <v>ĐHC</v>
      </c>
      <c r="J234" s="44" t="s">
        <v>1191</v>
      </c>
      <c r="K234" s="287" t="str">
        <f t="shared" si="53"/>
        <v>Cái</v>
      </c>
      <c r="L234" s="291">
        <v>2</v>
      </c>
      <c r="M234" s="287">
        <f>VLOOKUP(D234,'GIA CONG DOAN'!$A$3:$D$4246,MATCH(I234,'GIA CONG DOAN'!$A$4:$D$4,0),0)</f>
        <v>16915.07148275862</v>
      </c>
      <c r="N234" s="289">
        <v>0.1</v>
      </c>
      <c r="O234" s="328">
        <f t="shared" si="54"/>
        <v>3383.0142965517243</v>
      </c>
      <c r="P234" s="56" t="s">
        <v>3618</v>
      </c>
      <c r="Q234" s="305"/>
      <c r="R234" s="305"/>
      <c r="S234" s="313">
        <f t="shared" si="55"/>
        <v>2</v>
      </c>
      <c r="T234" s="288"/>
      <c r="V234" s="327"/>
      <c r="W234" s="327"/>
      <c r="X234" s="327"/>
      <c r="Y234" s="326" t="str">
        <f t="shared" si="60"/>
        <v>66</v>
      </c>
      <c r="Z234" s="326" t="str">
        <f t="shared" si="45"/>
        <v>Đ244606</v>
      </c>
      <c r="AA234" s="326" t="str">
        <f>A234&amp;B234&amp;C235&amp;L234&amp;Q234</f>
        <v>44606Đ266-90006-S1-B2</v>
      </c>
    </row>
    <row r="235" spans="1:27" s="326" customFormat="1" ht="18" hidden="1" customHeight="1">
      <c r="A235" s="50">
        <v>44606</v>
      </c>
      <c r="B235" s="182" t="s">
        <v>1203</v>
      </c>
      <c r="C235" s="56" t="s">
        <v>3637</v>
      </c>
      <c r="D235" s="56" t="str">
        <f>LEFT(C235,6)&amp;"06"&amp;MID(C235,9,3)</f>
        <v>66-90006-S1</v>
      </c>
      <c r="E235" s="322" t="str">
        <f t="shared" si="48"/>
        <v>S1</v>
      </c>
      <c r="F235" s="322" t="str">
        <f t="shared" si="49"/>
        <v>B</v>
      </c>
      <c r="G235" s="322" t="str">
        <f t="shared" si="50"/>
        <v>06</v>
      </c>
      <c r="H235" s="322" t="str">
        <f t="shared" si="51"/>
        <v/>
      </c>
      <c r="I235" s="287" t="str">
        <f t="shared" si="52"/>
        <v>ĐHC</v>
      </c>
      <c r="J235" s="44" t="s">
        <v>1191</v>
      </c>
      <c r="K235" s="287" t="str">
        <f t="shared" si="53"/>
        <v>Cái</v>
      </c>
      <c r="L235" s="291">
        <v>5</v>
      </c>
      <c r="M235" s="287">
        <f>VLOOKUP(D235,'GIA CONG DOAN'!$A$3:$D$4246,MATCH(I235,'GIA CONG DOAN'!$A$4:$D$4,0),0)</f>
        <v>16940</v>
      </c>
      <c r="N235" s="289"/>
      <c r="O235" s="328">
        <f t="shared" si="54"/>
        <v>0</v>
      </c>
      <c r="P235" s="56" t="s">
        <v>3642</v>
      </c>
      <c r="Q235" s="305"/>
      <c r="R235" s="305"/>
      <c r="S235" s="313">
        <f t="shared" si="55"/>
        <v>5</v>
      </c>
      <c r="T235" s="288"/>
      <c r="V235" s="327"/>
      <c r="W235" s="327"/>
      <c r="X235" s="327"/>
      <c r="Y235" s="326" t="str">
        <f t="shared" si="60"/>
        <v>66</v>
      </c>
      <c r="Z235" s="326" t="str">
        <f t="shared" si="45"/>
        <v>Đ244606</v>
      </c>
      <c r="AA235" s="326" t="e">
        <f>A235&amp;B235&amp;C236&amp;#REF!&amp;Q235</f>
        <v>#REF!</v>
      </c>
    </row>
    <row r="236" spans="1:27" s="326" customFormat="1" ht="18" hidden="1" customHeight="1">
      <c r="A236" s="50">
        <v>44606</v>
      </c>
      <c r="B236" s="182" t="s">
        <v>1203</v>
      </c>
      <c r="C236" s="56" t="s">
        <v>3637</v>
      </c>
      <c r="D236" s="56" t="str">
        <f>LEFT(C236,6)&amp;"06"&amp;MID(C236,9,3)</f>
        <v>66-90006-S1</v>
      </c>
      <c r="E236" s="322" t="str">
        <f t="shared" si="48"/>
        <v>S1</v>
      </c>
      <c r="F236" s="322" t="str">
        <f t="shared" si="49"/>
        <v>B</v>
      </c>
      <c r="G236" s="322" t="str">
        <f t="shared" si="50"/>
        <v>06</v>
      </c>
      <c r="H236" s="322" t="str">
        <f t="shared" si="51"/>
        <v/>
      </c>
      <c r="I236" s="287" t="str">
        <f t="shared" si="52"/>
        <v>ĐHC</v>
      </c>
      <c r="J236" s="44" t="s">
        <v>1191</v>
      </c>
      <c r="K236" s="287" t="str">
        <f t="shared" si="53"/>
        <v>Cái</v>
      </c>
      <c r="L236" s="291">
        <v>9</v>
      </c>
      <c r="M236" s="287">
        <f>VLOOKUP(D236,'GIA CONG DOAN'!$A$3:$D$4246,MATCH(I236,'GIA CONG DOAN'!$A$4:$D$4,0),0)</f>
        <v>16940</v>
      </c>
      <c r="N236" s="289"/>
      <c r="O236" s="328">
        <f t="shared" si="54"/>
        <v>0</v>
      </c>
      <c r="P236" s="56" t="s">
        <v>3642</v>
      </c>
      <c r="Q236" s="305"/>
      <c r="R236" s="305"/>
      <c r="S236" s="313">
        <f t="shared" si="55"/>
        <v>9</v>
      </c>
      <c r="T236" s="288"/>
      <c r="V236" s="327"/>
      <c r="W236" s="327"/>
      <c r="X236" s="327"/>
      <c r="Y236" s="326" t="e">
        <f>LEFT(#REF!,2)</f>
        <v>#REF!</v>
      </c>
      <c r="Z236" s="326" t="str">
        <f>B236&amp;A236</f>
        <v>Đ244606</v>
      </c>
      <c r="AA236" s="326" t="e">
        <f>A236&amp;B236&amp;#REF!&amp;L235&amp;Q236</f>
        <v>#REF!</v>
      </c>
    </row>
    <row r="237" spans="1:27" s="326" customFormat="1" ht="18" hidden="1" customHeight="1">
      <c r="A237" s="50">
        <v>44606</v>
      </c>
      <c r="B237" s="182" t="s">
        <v>1203</v>
      </c>
      <c r="C237" s="56" t="s">
        <v>3299</v>
      </c>
      <c r="D237" s="56" t="str">
        <f t="shared" si="59"/>
        <v>66-70300-01</v>
      </c>
      <c r="E237" s="322" t="str">
        <f t="shared" si="48"/>
        <v>01</v>
      </c>
      <c r="F237" s="322" t="str">
        <f t="shared" si="49"/>
        <v>B</v>
      </c>
      <c r="G237" s="322" t="str">
        <f t="shared" si="50"/>
        <v>00</v>
      </c>
      <c r="H237" s="322" t="str">
        <f t="shared" si="51"/>
        <v/>
      </c>
      <c r="I237" s="287" t="str">
        <f t="shared" si="52"/>
        <v>ĐHC</v>
      </c>
      <c r="J237" s="44" t="s">
        <v>1191</v>
      </c>
      <c r="K237" s="287" t="str">
        <f t="shared" si="53"/>
        <v>Cái</v>
      </c>
      <c r="L237" s="291">
        <v>2</v>
      </c>
      <c r="M237" s="287">
        <f>VLOOKUP(D237,'GIA CONG DOAN'!$A$3:$D$4246,MATCH(I237,'GIA CONG DOAN'!$A$4:$D$4,0),0)</f>
        <v>32638.180726895993</v>
      </c>
      <c r="N237" s="289"/>
      <c r="O237" s="328">
        <f t="shared" si="54"/>
        <v>0</v>
      </c>
      <c r="P237" s="56" t="s">
        <v>3623</v>
      </c>
      <c r="Q237" s="305"/>
      <c r="R237" s="305"/>
      <c r="S237" s="313">
        <f t="shared" si="55"/>
        <v>2</v>
      </c>
      <c r="T237" s="288"/>
      <c r="V237" s="327"/>
      <c r="W237" s="327"/>
      <c r="X237" s="327"/>
      <c r="Y237" s="326" t="str">
        <f t="shared" si="58"/>
        <v>66</v>
      </c>
      <c r="Z237" s="326" t="str">
        <f t="shared" si="45"/>
        <v>Đ244606</v>
      </c>
      <c r="AA237" s="326" t="str">
        <f>A237&amp;B237&amp;C237&amp;L236&amp;Q237</f>
        <v>44606Đ266-70300-01-B9</v>
      </c>
    </row>
    <row r="238" spans="1:27" s="326" customFormat="1" ht="18" hidden="1" customHeight="1">
      <c r="A238" s="50">
        <v>44606</v>
      </c>
      <c r="B238" s="182" t="s">
        <v>1204</v>
      </c>
      <c r="C238" s="56" t="s">
        <v>3648</v>
      </c>
      <c r="D238" s="56" t="str">
        <f t="shared" si="59"/>
        <v>66-64700-S1</v>
      </c>
      <c r="E238" s="322" t="str">
        <f t="shared" si="48"/>
        <v>S1</v>
      </c>
      <c r="F238" s="322" t="str">
        <f t="shared" si="49"/>
        <v>B</v>
      </c>
      <c r="G238" s="322" t="str">
        <f t="shared" si="50"/>
        <v>00</v>
      </c>
      <c r="H238" s="322" t="str">
        <f t="shared" si="51"/>
        <v/>
      </c>
      <c r="I238" s="287" t="str">
        <f t="shared" si="52"/>
        <v>ĐHC</v>
      </c>
      <c r="J238" s="44" t="s">
        <v>1191</v>
      </c>
      <c r="K238" s="287" t="str">
        <f t="shared" si="53"/>
        <v>Cái</v>
      </c>
      <c r="L238" s="291">
        <v>5</v>
      </c>
      <c r="M238" s="287">
        <f>VLOOKUP(D238,'GIA CONG DOAN'!$A$3:$D$4246,MATCH(I238,'GIA CONG DOAN'!$A$4:$D$4,0),0)</f>
        <v>21668.767362068964</v>
      </c>
      <c r="N238" s="289">
        <v>0.1</v>
      </c>
      <c r="O238" s="328">
        <f t="shared" si="54"/>
        <v>10834.383681034482</v>
      </c>
      <c r="P238" s="56" t="s">
        <v>3619</v>
      </c>
      <c r="Q238" s="305"/>
      <c r="R238" s="305"/>
      <c r="S238" s="313">
        <f t="shared" si="55"/>
        <v>5</v>
      </c>
      <c r="T238" s="288"/>
      <c r="V238" s="327"/>
      <c r="W238" s="327"/>
      <c r="X238" s="327"/>
      <c r="Y238" s="326" t="str">
        <f t="shared" si="58"/>
        <v>66</v>
      </c>
      <c r="Z238" s="326" t="str">
        <f t="shared" si="45"/>
        <v>Đ344606</v>
      </c>
      <c r="AA238" s="326" t="str">
        <f t="shared" ref="AA238:AA267" si="61">A238&amp;B238&amp;C238&amp;L238&amp;Q238</f>
        <v>44606Đ366-64700-S1-B5</v>
      </c>
    </row>
    <row r="239" spans="1:27" s="326" customFormat="1" ht="18" hidden="1" customHeight="1">
      <c r="A239" s="50">
        <v>44606</v>
      </c>
      <c r="B239" s="182" t="s">
        <v>1204</v>
      </c>
      <c r="C239" s="56" t="s">
        <v>3648</v>
      </c>
      <c r="D239" s="56" t="str">
        <f t="shared" si="59"/>
        <v>66-64700-S1</v>
      </c>
      <c r="E239" s="322" t="str">
        <f t="shared" si="48"/>
        <v>S1</v>
      </c>
      <c r="F239" s="322" t="str">
        <f t="shared" si="49"/>
        <v>B</v>
      </c>
      <c r="G239" s="322" t="str">
        <f t="shared" si="50"/>
        <v>00</v>
      </c>
      <c r="H239" s="322" t="str">
        <f t="shared" si="51"/>
        <v/>
      </c>
      <c r="I239" s="287" t="str">
        <f t="shared" si="52"/>
        <v>ĐHC</v>
      </c>
      <c r="J239" s="44" t="s">
        <v>1191</v>
      </c>
      <c r="K239" s="287" t="str">
        <f t="shared" si="53"/>
        <v>Cái</v>
      </c>
      <c r="L239" s="291">
        <v>1</v>
      </c>
      <c r="M239" s="287">
        <f>VLOOKUP(D239,'GIA CONG DOAN'!$A$3:$D$4246,MATCH(I239,'GIA CONG DOAN'!$A$4:$D$4,0),0)</f>
        <v>21668.767362068964</v>
      </c>
      <c r="N239" s="289"/>
      <c r="O239" s="328">
        <f t="shared" si="54"/>
        <v>0</v>
      </c>
      <c r="P239" s="56" t="s">
        <v>3639</v>
      </c>
      <c r="Q239" s="305"/>
      <c r="R239" s="305"/>
      <c r="S239" s="313">
        <f t="shared" si="55"/>
        <v>1</v>
      </c>
      <c r="T239" s="288"/>
      <c r="V239" s="327"/>
      <c r="W239" s="327"/>
      <c r="X239" s="327"/>
      <c r="Y239" s="326" t="str">
        <f t="shared" si="58"/>
        <v>66</v>
      </c>
      <c r="Z239" s="326" t="str">
        <f t="shared" si="45"/>
        <v>Đ344606</v>
      </c>
      <c r="AA239" s="326" t="str">
        <f t="shared" si="61"/>
        <v>44606Đ366-64700-S1-B1</v>
      </c>
    </row>
    <row r="240" spans="1:27" s="326" customFormat="1" ht="18" hidden="1" customHeight="1">
      <c r="A240" s="50">
        <v>44606</v>
      </c>
      <c r="B240" s="182" t="s">
        <v>1204</v>
      </c>
      <c r="C240" s="56" t="s">
        <v>3648</v>
      </c>
      <c r="D240" s="56" t="str">
        <f t="shared" si="59"/>
        <v>66-64700-S1</v>
      </c>
      <c r="E240" s="322" t="str">
        <f t="shared" si="48"/>
        <v>S1</v>
      </c>
      <c r="F240" s="322" t="str">
        <f t="shared" si="49"/>
        <v>B</v>
      </c>
      <c r="G240" s="322" t="str">
        <f t="shared" si="50"/>
        <v>00</v>
      </c>
      <c r="H240" s="322" t="str">
        <f t="shared" si="51"/>
        <v/>
      </c>
      <c r="I240" s="287" t="str">
        <f t="shared" si="52"/>
        <v>ĐHC</v>
      </c>
      <c r="J240" s="44" t="s">
        <v>1191</v>
      </c>
      <c r="K240" s="287" t="str">
        <f t="shared" si="53"/>
        <v>Cái</v>
      </c>
      <c r="L240" s="291">
        <v>1</v>
      </c>
      <c r="M240" s="287">
        <f>VLOOKUP(D240,'GIA CONG DOAN'!$A$3:$D$4246,MATCH(I240,'GIA CONG DOAN'!$A$4:$D$4,0),0)</f>
        <v>21668.767362068964</v>
      </c>
      <c r="N240" s="289"/>
      <c r="O240" s="328">
        <f t="shared" si="54"/>
        <v>0</v>
      </c>
      <c r="P240" s="56" t="s">
        <v>3652</v>
      </c>
      <c r="Q240" s="305"/>
      <c r="R240" s="305"/>
      <c r="S240" s="313">
        <f t="shared" si="55"/>
        <v>1</v>
      </c>
      <c r="T240" s="288"/>
      <c r="V240" s="327"/>
      <c r="W240" s="327"/>
      <c r="X240" s="327"/>
      <c r="Y240" s="326" t="str">
        <f t="shared" si="58"/>
        <v>66</v>
      </c>
      <c r="Z240" s="326" t="str">
        <f t="shared" si="45"/>
        <v>Đ344606</v>
      </c>
      <c r="AA240" s="326" t="str">
        <f t="shared" si="61"/>
        <v>44606Đ366-64700-S1-B1</v>
      </c>
    </row>
    <row r="241" spans="1:27" s="326" customFormat="1" ht="18" hidden="1" customHeight="1">
      <c r="A241" s="50">
        <v>44606</v>
      </c>
      <c r="B241" s="182" t="s">
        <v>1204</v>
      </c>
      <c r="C241" s="56" t="s">
        <v>3725</v>
      </c>
      <c r="D241" s="56" t="str">
        <f>LEFT(C241,6)&amp;"21"&amp;MID(C241,9,3)</f>
        <v>66-59121-02</v>
      </c>
      <c r="E241" s="322" t="str">
        <f t="shared" si="48"/>
        <v>02</v>
      </c>
      <c r="F241" s="322" t="str">
        <f t="shared" si="49"/>
        <v>B</v>
      </c>
      <c r="G241" s="322" t="str">
        <f t="shared" si="50"/>
        <v>21</v>
      </c>
      <c r="H241" s="322" t="str">
        <f t="shared" si="51"/>
        <v>DTM</v>
      </c>
      <c r="I241" s="287" t="str">
        <f t="shared" si="52"/>
        <v>ĐHC</v>
      </c>
      <c r="J241" s="44" t="s">
        <v>1191</v>
      </c>
      <c r="K241" s="287" t="str">
        <f t="shared" si="53"/>
        <v>Cái</v>
      </c>
      <c r="L241" s="291">
        <v>1</v>
      </c>
      <c r="M241" s="287">
        <f>VLOOKUP(D241,'GIA CONG DOAN'!$A$3:$D$4246,MATCH(I241,'GIA CONG DOAN'!$A$4:$D$4,0),0)</f>
        <v>12539.584603448273</v>
      </c>
      <c r="N241" s="289">
        <v>0.1</v>
      </c>
      <c r="O241" s="328">
        <f t="shared" si="54"/>
        <v>1253.9584603448275</v>
      </c>
      <c r="P241" s="56" t="s">
        <v>3619</v>
      </c>
      <c r="Q241" s="305"/>
      <c r="R241" s="305"/>
      <c r="S241" s="313">
        <f t="shared" si="55"/>
        <v>1</v>
      </c>
      <c r="T241" s="288"/>
      <c r="V241" s="327"/>
      <c r="W241" s="327"/>
      <c r="X241" s="327"/>
      <c r="Y241" s="326" t="str">
        <f t="shared" si="58"/>
        <v>66</v>
      </c>
      <c r="Z241" s="326" t="str">
        <f t="shared" ref="Z241:Z341" si="62">B241&amp;A241</f>
        <v>Đ344606</v>
      </c>
      <c r="AA241" s="326" t="str">
        <f t="shared" si="61"/>
        <v>44606Đ366-59121-02-B1</v>
      </c>
    </row>
    <row r="242" spans="1:27" s="326" customFormat="1" ht="18" hidden="1" customHeight="1">
      <c r="A242" s="50">
        <v>44606</v>
      </c>
      <c r="B242" s="182" t="s">
        <v>1204</v>
      </c>
      <c r="C242" s="56" t="s">
        <v>3647</v>
      </c>
      <c r="D242" s="56" t="str">
        <f>LEFT(C242,6)&amp;"36"&amp;MID(C242,9,3)</f>
        <v>66-90136-01</v>
      </c>
      <c r="E242" s="322" t="str">
        <f t="shared" si="48"/>
        <v>01</v>
      </c>
      <c r="F242" s="322" t="str">
        <f t="shared" si="49"/>
        <v>B</v>
      </c>
      <c r="G242" s="322" t="str">
        <f t="shared" si="50"/>
        <v>36</v>
      </c>
      <c r="H242" s="322" t="str">
        <f t="shared" si="51"/>
        <v/>
      </c>
      <c r="I242" s="287" t="str">
        <f t="shared" si="52"/>
        <v>ĐHC</v>
      </c>
      <c r="J242" s="44" t="s">
        <v>1191</v>
      </c>
      <c r="K242" s="287" t="str">
        <f t="shared" si="53"/>
        <v>Cái</v>
      </c>
      <c r="L242" s="291">
        <v>2</v>
      </c>
      <c r="M242" s="287">
        <f>VLOOKUP(D242,'GIA CONG DOAN'!$A$3:$D$4246,MATCH(I242,'GIA CONG DOAN'!$A$4:$D$4,0),0)</f>
        <v>27950</v>
      </c>
      <c r="N242" s="289">
        <v>0.1</v>
      </c>
      <c r="O242" s="328">
        <f t="shared" si="54"/>
        <v>5590</v>
      </c>
      <c r="P242" s="56" t="s">
        <v>3691</v>
      </c>
      <c r="Q242" s="305"/>
      <c r="R242" s="305"/>
      <c r="S242" s="313">
        <f t="shared" si="55"/>
        <v>2</v>
      </c>
      <c r="T242" s="288"/>
      <c r="V242" s="327"/>
      <c r="W242" s="327"/>
      <c r="X242" s="327"/>
      <c r="Y242" s="326" t="str">
        <f t="shared" si="58"/>
        <v>66</v>
      </c>
      <c r="Z242" s="326" t="str">
        <f t="shared" si="62"/>
        <v>Đ344606</v>
      </c>
      <c r="AA242" s="326" t="str">
        <f t="shared" si="61"/>
        <v>44606Đ366-90136-01-B2</v>
      </c>
    </row>
    <row r="243" spans="1:27" s="326" customFormat="1" ht="18" hidden="1" customHeight="1">
      <c r="A243" s="50">
        <v>44606</v>
      </c>
      <c r="B243" s="182" t="s">
        <v>1204</v>
      </c>
      <c r="C243" s="56" t="s">
        <v>3671</v>
      </c>
      <c r="D243" s="56" t="str">
        <f t="shared" si="59"/>
        <v>66-70300-02</v>
      </c>
      <c r="E243" s="322" t="str">
        <f t="shared" si="48"/>
        <v>02</v>
      </c>
      <c r="F243" s="322" t="str">
        <f t="shared" si="49"/>
        <v>B</v>
      </c>
      <c r="G243" s="322" t="str">
        <f t="shared" si="50"/>
        <v>00</v>
      </c>
      <c r="H243" s="322" t="str">
        <f t="shared" si="51"/>
        <v/>
      </c>
      <c r="I243" s="287" t="str">
        <f t="shared" si="52"/>
        <v>ĐHC</v>
      </c>
      <c r="J243" s="44" t="s">
        <v>1191</v>
      </c>
      <c r="K243" s="287" t="str">
        <f t="shared" si="53"/>
        <v>Cái</v>
      </c>
      <c r="L243" s="291">
        <v>1</v>
      </c>
      <c r="M243" s="287">
        <f>VLOOKUP(D243,'GIA CONG DOAN'!$A$3:$D$4246,MATCH(I243,'GIA CONG DOAN'!$A$4:$D$4,0),0)</f>
        <v>19351.489619999997</v>
      </c>
      <c r="N243" s="289"/>
      <c r="O243" s="328">
        <f t="shared" si="54"/>
        <v>0</v>
      </c>
      <c r="P243" s="56" t="s">
        <v>3623</v>
      </c>
      <c r="Q243" s="305"/>
      <c r="R243" s="305"/>
      <c r="S243" s="313">
        <f t="shared" si="55"/>
        <v>1</v>
      </c>
      <c r="T243" s="288"/>
      <c r="V243" s="327"/>
      <c r="W243" s="327"/>
      <c r="X243" s="327"/>
      <c r="Y243" s="326" t="str">
        <f>LEFT(C243,2)</f>
        <v>66</v>
      </c>
      <c r="Z243" s="326" t="str">
        <f>B243&amp;A243</f>
        <v>Đ344606</v>
      </c>
      <c r="AA243" s="326" t="str">
        <f t="shared" si="61"/>
        <v>44606Đ366-70300-02-B1</v>
      </c>
    </row>
    <row r="244" spans="1:27" s="326" customFormat="1" ht="18" hidden="1" customHeight="1">
      <c r="A244" s="50">
        <v>44607</v>
      </c>
      <c r="B244" s="182" t="s">
        <v>1192</v>
      </c>
      <c r="C244" s="56" t="s">
        <v>3637</v>
      </c>
      <c r="D244" s="56" t="str">
        <f>LEFT(C244,6)&amp;"06"&amp;MID(C244,9,3)</f>
        <v>66-90006-S1</v>
      </c>
      <c r="E244" s="322" t="str">
        <f t="shared" si="48"/>
        <v>S1</v>
      </c>
      <c r="F244" s="322" t="str">
        <f t="shared" si="49"/>
        <v>B</v>
      </c>
      <c r="G244" s="322" t="str">
        <f t="shared" si="50"/>
        <v>06</v>
      </c>
      <c r="H244" s="322" t="str">
        <f t="shared" si="51"/>
        <v/>
      </c>
      <c r="I244" s="287" t="str">
        <f t="shared" si="52"/>
        <v>ĐHC</v>
      </c>
      <c r="J244" s="44" t="s">
        <v>1191</v>
      </c>
      <c r="K244" s="287" t="str">
        <f t="shared" si="53"/>
        <v>Cái</v>
      </c>
      <c r="L244" s="291">
        <v>3</v>
      </c>
      <c r="M244" s="287">
        <f>VLOOKUP(D244,'GIA CONG DOAN'!$A$3:$D$4246,MATCH(I244,'GIA CONG DOAN'!$A$4:$D$4,0),0)</f>
        <v>16940</v>
      </c>
      <c r="N244" s="289"/>
      <c r="O244" s="328">
        <f t="shared" si="54"/>
        <v>0</v>
      </c>
      <c r="P244" s="56" t="s">
        <v>3642</v>
      </c>
      <c r="Q244" s="305"/>
      <c r="R244" s="305"/>
      <c r="S244" s="313">
        <f t="shared" si="55"/>
        <v>3</v>
      </c>
      <c r="T244" s="288"/>
      <c r="V244" s="327"/>
      <c r="W244" s="327"/>
      <c r="X244" s="327"/>
      <c r="Y244" s="326" t="str">
        <f>LEFT(C244,2)</f>
        <v>66</v>
      </c>
      <c r="Z244" s="326" t="str">
        <f>B244&amp;A244</f>
        <v>Đ444607</v>
      </c>
      <c r="AA244" s="326" t="str">
        <f t="shared" si="61"/>
        <v>44607Đ466-90006-S1-B3</v>
      </c>
    </row>
    <row r="245" spans="1:27" s="326" customFormat="1" ht="18" hidden="1" customHeight="1">
      <c r="A245" s="50">
        <v>44607</v>
      </c>
      <c r="B245" s="182" t="s">
        <v>1192</v>
      </c>
      <c r="C245" s="56" t="s">
        <v>3637</v>
      </c>
      <c r="D245" s="56" t="str">
        <f>LEFT(C245,6)&amp;"06"&amp;MID(C245,9,3)</f>
        <v>66-90006-S1</v>
      </c>
      <c r="E245" s="322" t="str">
        <f t="shared" si="48"/>
        <v>S1</v>
      </c>
      <c r="F245" s="322" t="str">
        <f t="shared" si="49"/>
        <v>B</v>
      </c>
      <c r="G245" s="322" t="str">
        <f t="shared" si="50"/>
        <v>06</v>
      </c>
      <c r="H245" s="322" t="str">
        <f t="shared" si="51"/>
        <v/>
      </c>
      <c r="I245" s="287" t="str">
        <f t="shared" si="52"/>
        <v>ĐHC</v>
      </c>
      <c r="J245" s="44" t="s">
        <v>1191</v>
      </c>
      <c r="K245" s="287" t="str">
        <f t="shared" si="53"/>
        <v>Cái</v>
      </c>
      <c r="L245" s="291">
        <v>1</v>
      </c>
      <c r="M245" s="287">
        <f>VLOOKUP(D245,'GIA CONG DOAN'!$A$3:$D$4246,MATCH(I245,'GIA CONG DOAN'!$A$4:$D$4,0),0)</f>
        <v>16940</v>
      </c>
      <c r="N245" s="289"/>
      <c r="O245" s="328">
        <f t="shared" si="54"/>
        <v>0</v>
      </c>
      <c r="P245" s="56" t="s">
        <v>3652</v>
      </c>
      <c r="Q245" s="305"/>
      <c r="R245" s="305"/>
      <c r="S245" s="313">
        <f t="shared" si="55"/>
        <v>1</v>
      </c>
      <c r="T245" s="288"/>
      <c r="V245" s="327"/>
      <c r="W245" s="327"/>
      <c r="X245" s="327"/>
      <c r="Y245" s="326" t="str">
        <f t="shared" si="58"/>
        <v>66</v>
      </c>
      <c r="Z245" s="326" t="str">
        <f t="shared" si="62"/>
        <v>Đ444607</v>
      </c>
      <c r="AA245" s="326" t="str">
        <f t="shared" si="61"/>
        <v>44607Đ466-90006-S1-B1</v>
      </c>
    </row>
    <row r="246" spans="1:27" s="326" customFormat="1" ht="18" hidden="1" customHeight="1">
      <c r="A246" s="50">
        <v>44607</v>
      </c>
      <c r="B246" s="182" t="s">
        <v>1192</v>
      </c>
      <c r="C246" s="56" t="s">
        <v>3692</v>
      </c>
      <c r="D246" s="56" t="str">
        <f>LEFT(C246,6)&amp;"09"&amp;MID(C246,9,3)</f>
        <v>66-65109-02</v>
      </c>
      <c r="E246" s="322" t="str">
        <f t="shared" si="48"/>
        <v>02</v>
      </c>
      <c r="F246" s="322" t="str">
        <f t="shared" si="49"/>
        <v>B</v>
      </c>
      <c r="G246" s="322" t="str">
        <f t="shared" si="50"/>
        <v>09</v>
      </c>
      <c r="H246" s="322" t="str">
        <f t="shared" si="51"/>
        <v/>
      </c>
      <c r="I246" s="287" t="str">
        <f t="shared" si="52"/>
        <v>ĐHC</v>
      </c>
      <c r="J246" s="44" t="s">
        <v>1191</v>
      </c>
      <c r="K246" s="287" t="str">
        <f t="shared" si="53"/>
        <v>Cái</v>
      </c>
      <c r="L246" s="291">
        <v>6</v>
      </c>
      <c r="M246" s="287">
        <f>VLOOKUP(D246,'GIA CONG DOAN'!$A$3:$D$4246,MATCH(I246,'GIA CONG DOAN'!$A$4:$D$4,0),0)</f>
        <v>14418.070734375002</v>
      </c>
      <c r="N246" s="289"/>
      <c r="O246" s="328">
        <f t="shared" si="54"/>
        <v>0</v>
      </c>
      <c r="P246" s="56" t="s">
        <v>3639</v>
      </c>
      <c r="Q246" s="305"/>
      <c r="R246" s="305"/>
      <c r="S246" s="313">
        <f t="shared" si="55"/>
        <v>6</v>
      </c>
      <c r="T246" s="288"/>
      <c r="V246" s="327"/>
      <c r="W246" s="327"/>
      <c r="X246" s="327"/>
      <c r="Y246" s="326" t="str">
        <f t="shared" si="58"/>
        <v>66</v>
      </c>
      <c r="Z246" s="326" t="str">
        <f t="shared" si="62"/>
        <v>Đ444607</v>
      </c>
      <c r="AA246" s="326" t="str">
        <f t="shared" si="61"/>
        <v>44607Đ466-65109-02-B6</v>
      </c>
    </row>
    <row r="247" spans="1:27" s="326" customFormat="1" ht="18" customHeight="1">
      <c r="A247" s="50">
        <v>44607</v>
      </c>
      <c r="B247" s="182" t="s">
        <v>1192</v>
      </c>
      <c r="C247" s="56" t="s">
        <v>3692</v>
      </c>
      <c r="D247" s="56" t="str">
        <f>LEFT(C247,6)&amp;"09"&amp;MID(C247,9,3)</f>
        <v>66-65109-02</v>
      </c>
      <c r="E247" s="322" t="str">
        <f t="shared" si="48"/>
        <v>02</v>
      </c>
      <c r="F247" s="322" t="str">
        <f t="shared" si="49"/>
        <v>B</v>
      </c>
      <c r="G247" s="322" t="str">
        <f t="shared" si="50"/>
        <v>09</v>
      </c>
      <c r="H247" s="322" t="str">
        <f t="shared" si="51"/>
        <v/>
      </c>
      <c r="I247" s="287" t="str">
        <f t="shared" si="52"/>
        <v>ĐHC</v>
      </c>
      <c r="J247" s="44" t="s">
        <v>1191</v>
      </c>
      <c r="K247" s="287" t="str">
        <f t="shared" si="53"/>
        <v>Cái</v>
      </c>
      <c r="L247" s="291">
        <v>1</v>
      </c>
      <c r="M247" s="287">
        <f>VLOOKUP(D247,'GIA CONG DOAN'!$A$3:$D$4246,MATCH(I247,'GIA CONG DOAN'!$A$4:$D$4,0),0)</f>
        <v>14418.070734375002</v>
      </c>
      <c r="N247" s="289">
        <v>0.1</v>
      </c>
      <c r="O247" s="328">
        <f t="shared" si="54"/>
        <v>1441.8070734375003</v>
      </c>
      <c r="P247" s="56" t="s">
        <v>3639</v>
      </c>
      <c r="Q247" s="305"/>
      <c r="R247" s="305"/>
      <c r="S247" s="313">
        <f t="shared" si="55"/>
        <v>1</v>
      </c>
      <c r="T247" s="288"/>
      <c r="V247" s="327"/>
      <c r="W247" s="327"/>
      <c r="X247" s="327"/>
      <c r="Y247" s="326" t="str">
        <f t="shared" si="58"/>
        <v>66</v>
      </c>
      <c r="Z247" s="326" t="str">
        <f t="shared" si="62"/>
        <v>Đ444607</v>
      </c>
      <c r="AA247" s="326" t="str">
        <f t="shared" si="61"/>
        <v>44607Đ466-65109-02-B1</v>
      </c>
    </row>
    <row r="248" spans="1:27" s="326" customFormat="1" ht="18" hidden="1" customHeight="1">
      <c r="A248" s="50">
        <v>44607</v>
      </c>
      <c r="B248" s="182" t="s">
        <v>1202</v>
      </c>
      <c r="C248" s="56" t="s">
        <v>3680</v>
      </c>
      <c r="D248" s="56" t="str">
        <f t="shared" si="59"/>
        <v>66-90500-S1</v>
      </c>
      <c r="E248" s="322" t="str">
        <f t="shared" si="48"/>
        <v>S1</v>
      </c>
      <c r="F248" s="322" t="str">
        <f t="shared" si="49"/>
        <v>a</v>
      </c>
      <c r="G248" s="322" t="str">
        <f t="shared" si="50"/>
        <v>00</v>
      </c>
      <c r="H248" s="322" t="str">
        <f t="shared" si="51"/>
        <v/>
      </c>
      <c r="I248" s="287" t="str">
        <f t="shared" si="52"/>
        <v>ĐHC</v>
      </c>
      <c r="J248" s="44" t="s">
        <v>1191</v>
      </c>
      <c r="K248" s="287" t="str">
        <f t="shared" si="53"/>
        <v>Cái</v>
      </c>
      <c r="L248" s="291">
        <v>1</v>
      </c>
      <c r="M248" s="287">
        <f>VLOOKUP(D248,'GIA CONG DOAN'!$A$3:$D$4246,MATCH(I248,'GIA CONG DOAN'!$A$4:$D$4,0),0)</f>
        <v>21800</v>
      </c>
      <c r="N248" s="289">
        <v>0.1</v>
      </c>
      <c r="O248" s="328">
        <f t="shared" si="54"/>
        <v>2180</v>
      </c>
      <c r="P248" s="56" t="s">
        <v>3727</v>
      </c>
      <c r="Q248" s="305"/>
      <c r="R248" s="305"/>
      <c r="S248" s="313">
        <f t="shared" si="55"/>
        <v>1</v>
      </c>
      <c r="T248" s="288"/>
      <c r="V248" s="327"/>
      <c r="W248" s="327"/>
      <c r="X248" s="327"/>
      <c r="Y248" s="326" t="str">
        <f t="shared" si="58"/>
        <v>66</v>
      </c>
      <c r="Z248" s="326" t="str">
        <f>B248&amp;A248</f>
        <v>Đ144607</v>
      </c>
      <c r="AA248" s="326" t="str">
        <f>A248&amp;B248&amp;C248&amp;L248&amp;Q248</f>
        <v>44607Đ166-90500-S1-a1</v>
      </c>
    </row>
    <row r="249" spans="1:27" s="326" customFormat="1" ht="18" hidden="1" customHeight="1">
      <c r="A249" s="50">
        <v>44607</v>
      </c>
      <c r="B249" s="182" t="s">
        <v>1202</v>
      </c>
      <c r="C249" s="56" t="s">
        <v>3680</v>
      </c>
      <c r="D249" s="56" t="str">
        <f t="shared" si="59"/>
        <v>66-90500-S1</v>
      </c>
      <c r="E249" s="322" t="str">
        <f t="shared" si="48"/>
        <v>S1</v>
      </c>
      <c r="F249" s="322" t="str">
        <f t="shared" si="49"/>
        <v>a</v>
      </c>
      <c r="G249" s="322" t="str">
        <f t="shared" si="50"/>
        <v>00</v>
      </c>
      <c r="H249" s="322" t="str">
        <f t="shared" si="51"/>
        <v/>
      </c>
      <c r="I249" s="287" t="str">
        <f t="shared" si="52"/>
        <v>ĐHC</v>
      </c>
      <c r="J249" s="44" t="s">
        <v>1191</v>
      </c>
      <c r="K249" s="287" t="str">
        <f t="shared" si="53"/>
        <v>Cái</v>
      </c>
      <c r="L249" s="291">
        <v>2</v>
      </c>
      <c r="M249" s="287">
        <f>VLOOKUP(D249,'GIA CONG DOAN'!$A$3:$D$4246,MATCH(I249,'GIA CONG DOAN'!$A$4:$D$4,0),0)</f>
        <v>21800</v>
      </c>
      <c r="N249" s="289">
        <v>0.1</v>
      </c>
      <c r="O249" s="328">
        <f t="shared" si="54"/>
        <v>4360</v>
      </c>
      <c r="P249" s="56" t="s">
        <v>3631</v>
      </c>
      <c r="Q249" s="305"/>
      <c r="R249" s="305"/>
      <c r="S249" s="313">
        <f t="shared" si="55"/>
        <v>2</v>
      </c>
      <c r="T249" s="288"/>
      <c r="V249" s="327"/>
      <c r="W249" s="327"/>
      <c r="X249" s="327"/>
      <c r="Y249" s="326" t="str">
        <f t="shared" si="58"/>
        <v>66</v>
      </c>
      <c r="Z249" s="326" t="str">
        <f t="shared" si="62"/>
        <v>Đ144607</v>
      </c>
      <c r="AA249" s="326" t="str">
        <f t="shared" si="61"/>
        <v>44607Đ166-90500-S1-a2</v>
      </c>
    </row>
    <row r="250" spans="1:27" s="326" customFormat="1" ht="18" hidden="1" customHeight="1">
      <c r="A250" s="50">
        <v>44607</v>
      </c>
      <c r="B250" s="182" t="s">
        <v>1202</v>
      </c>
      <c r="C250" s="56" t="s">
        <v>3680</v>
      </c>
      <c r="D250" s="56" t="str">
        <f t="shared" si="59"/>
        <v>66-90500-S1</v>
      </c>
      <c r="E250" s="322" t="str">
        <f t="shared" si="48"/>
        <v>S1</v>
      </c>
      <c r="F250" s="322" t="str">
        <f t="shared" si="49"/>
        <v>a</v>
      </c>
      <c r="G250" s="322" t="str">
        <f t="shared" si="50"/>
        <v>00</v>
      </c>
      <c r="H250" s="322" t="str">
        <f t="shared" si="51"/>
        <v/>
      </c>
      <c r="I250" s="287" t="str">
        <f t="shared" si="52"/>
        <v>ĐHC</v>
      </c>
      <c r="J250" s="44" t="s">
        <v>1191</v>
      </c>
      <c r="K250" s="287" t="str">
        <f t="shared" si="53"/>
        <v>Cái</v>
      </c>
      <c r="L250" s="291">
        <v>1</v>
      </c>
      <c r="M250" s="287">
        <f>VLOOKUP(D250,'GIA CONG DOAN'!$A$3:$D$4246,MATCH(I250,'GIA CONG DOAN'!$A$4:$D$4,0),0)</f>
        <v>21800</v>
      </c>
      <c r="N250" s="289">
        <v>0.1</v>
      </c>
      <c r="O250" s="328">
        <f t="shared" si="54"/>
        <v>2180</v>
      </c>
      <c r="P250" s="56" t="s">
        <v>3728</v>
      </c>
      <c r="Q250" s="305"/>
      <c r="R250" s="305"/>
      <c r="S250" s="313">
        <f t="shared" si="55"/>
        <v>1</v>
      </c>
      <c r="T250" s="288"/>
      <c r="V250" s="327"/>
      <c r="W250" s="327"/>
      <c r="X250" s="327"/>
      <c r="Y250" s="326" t="str">
        <f>LEFT(C250,2)</f>
        <v>66</v>
      </c>
      <c r="Z250" s="326" t="str">
        <f>B250&amp;A250</f>
        <v>Đ144607</v>
      </c>
      <c r="AA250" s="326" t="str">
        <f>A250&amp;B250&amp;C250&amp;L250&amp;Q250</f>
        <v>44607Đ166-90500-S1-a1</v>
      </c>
    </row>
    <row r="251" spans="1:27" s="326" customFormat="1" ht="18" hidden="1" customHeight="1">
      <c r="A251" s="50">
        <v>44607</v>
      </c>
      <c r="B251" s="182" t="s">
        <v>1203</v>
      </c>
      <c r="C251" s="56" t="s">
        <v>3699</v>
      </c>
      <c r="D251" s="56" t="str">
        <f t="shared" si="59"/>
        <v>66-83200-02</v>
      </c>
      <c r="E251" s="322" t="str">
        <f t="shared" si="48"/>
        <v>02</v>
      </c>
      <c r="F251" s="322" t="str">
        <f t="shared" si="49"/>
        <v>b</v>
      </c>
      <c r="G251" s="322" t="str">
        <f t="shared" si="50"/>
        <v>37</v>
      </c>
      <c r="H251" s="322" t="str">
        <f t="shared" si="51"/>
        <v/>
      </c>
      <c r="I251" s="287" t="str">
        <f t="shared" si="52"/>
        <v>ĐHC</v>
      </c>
      <c r="J251" s="44" t="s">
        <v>1191</v>
      </c>
      <c r="K251" s="287" t="str">
        <f t="shared" si="53"/>
        <v>Cái</v>
      </c>
      <c r="L251" s="291">
        <v>2</v>
      </c>
      <c r="M251" s="287">
        <f>VLOOKUP(D251,'GIA CONG DOAN'!$A$3:$D$4246,MATCH(I251,'GIA CONG DOAN'!$A$4:$D$4,0),0)</f>
        <v>16915.07148275862</v>
      </c>
      <c r="N251" s="289">
        <v>0.1</v>
      </c>
      <c r="O251" s="328">
        <f t="shared" si="54"/>
        <v>3383.0142965517243</v>
      </c>
      <c r="P251" s="56" t="s">
        <v>3733</v>
      </c>
      <c r="Q251" s="305"/>
      <c r="R251" s="305"/>
      <c r="S251" s="313">
        <f>IF(MID(C251,10,1)="0",L251,IF(OR(MID(C251,10,2)="X1",MID(C251,10,2)="X2"),L251*2,IF(OR(MID(C251,10,2)="X4",MID(C251,10,2)="X4"),L251*3,IF(MID(C251,10,1)="f",L251,IF(OR(MID(C251,10,1)="S",MID(C251,10,1)="L",MID(C251,10,1)="B",MID(C251,10,1)="X"),MID(C251,11,1)*L251,0)))))</f>
        <v>2</v>
      </c>
      <c r="T251" s="288"/>
      <c r="V251" s="327"/>
      <c r="W251" s="327"/>
      <c r="X251" s="327"/>
      <c r="Y251" s="326" t="str">
        <f>LEFT(C251,2)</f>
        <v>66</v>
      </c>
      <c r="Z251" s="326" t="str">
        <f>B251&amp;A251</f>
        <v>Đ244607</v>
      </c>
      <c r="AA251" s="326" t="str">
        <f>A251&amp;B251&amp;C251&amp;L251&amp;Q251</f>
        <v>44607Đ266-83237-02-b2</v>
      </c>
    </row>
    <row r="252" spans="1:27" s="326" customFormat="1" ht="18" hidden="1" customHeight="1">
      <c r="A252" s="50">
        <v>44607</v>
      </c>
      <c r="B252" s="182" t="s">
        <v>1203</v>
      </c>
      <c r="C252" s="56" t="s">
        <v>3729</v>
      </c>
      <c r="D252" s="56" t="str">
        <f t="shared" si="59"/>
        <v>66-55100-02</v>
      </c>
      <c r="E252" s="322" t="str">
        <f t="shared" si="48"/>
        <v>02</v>
      </c>
      <c r="F252" s="322" t="str">
        <f t="shared" si="49"/>
        <v>b</v>
      </c>
      <c r="G252" s="322" t="str">
        <f t="shared" si="50"/>
        <v>37</v>
      </c>
      <c r="H252" s="322" t="str">
        <f t="shared" si="51"/>
        <v/>
      </c>
      <c r="I252" s="287" t="str">
        <f t="shared" si="52"/>
        <v>ĐHC</v>
      </c>
      <c r="J252" s="44" t="s">
        <v>1191</v>
      </c>
      <c r="K252" s="287" t="str">
        <f t="shared" si="53"/>
        <v>Cái</v>
      </c>
      <c r="L252" s="291">
        <v>1</v>
      </c>
      <c r="M252" s="287">
        <f>VLOOKUP(D252,'GIA CONG DOAN'!$A$3:$D$4246,MATCH(I252,'GIA CONG DOAN'!$A$4:$D$4,0),0)</f>
        <v>8979.8823008849595</v>
      </c>
      <c r="N252" s="289">
        <v>0.1</v>
      </c>
      <c r="O252" s="328">
        <f t="shared" si="54"/>
        <v>897.98823008849604</v>
      </c>
      <c r="P252" s="56" t="s">
        <v>3733</v>
      </c>
      <c r="Q252" s="305"/>
      <c r="R252" s="305"/>
      <c r="S252" s="313">
        <f t="shared" si="55"/>
        <v>1</v>
      </c>
      <c r="T252" s="288"/>
      <c r="V252" s="327"/>
      <c r="W252" s="327"/>
      <c r="X252" s="327"/>
      <c r="Y252" s="326" t="str">
        <f>LEFT(C252,2)</f>
        <v>66</v>
      </c>
      <c r="Z252" s="326" t="str">
        <f t="shared" si="62"/>
        <v>Đ244607</v>
      </c>
      <c r="AA252" s="326" t="str">
        <f t="shared" si="61"/>
        <v>44607Đ266-55137-02-b1</v>
      </c>
    </row>
    <row r="253" spans="1:27" s="326" customFormat="1" ht="18" hidden="1" customHeight="1">
      <c r="A253" s="50">
        <v>44607</v>
      </c>
      <c r="B253" s="182" t="s">
        <v>1203</v>
      </c>
      <c r="C253" s="56" t="s">
        <v>3730</v>
      </c>
      <c r="D253" s="56" t="str">
        <f t="shared" si="59"/>
        <v>66-12500-02</v>
      </c>
      <c r="E253" s="322" t="str">
        <f t="shared" si="48"/>
        <v>02</v>
      </c>
      <c r="F253" s="322" t="str">
        <f t="shared" si="49"/>
        <v>b</v>
      </c>
      <c r="G253" s="322" t="str">
        <f t="shared" si="50"/>
        <v>00</v>
      </c>
      <c r="H253" s="322" t="str">
        <f t="shared" si="51"/>
        <v/>
      </c>
      <c r="I253" s="287" t="str">
        <f t="shared" si="52"/>
        <v>ĐHC</v>
      </c>
      <c r="J253" s="44" t="s">
        <v>1191</v>
      </c>
      <c r="K253" s="287" t="str">
        <f t="shared" si="53"/>
        <v>Cái</v>
      </c>
      <c r="L253" s="291">
        <v>1</v>
      </c>
      <c r="M253" s="287">
        <f>VLOOKUP(D253,'GIA CONG DOAN'!$A$3:$D$4246,MATCH(I253,'GIA CONG DOAN'!$A$4:$D$4,0),0)</f>
        <v>15810.1425</v>
      </c>
      <c r="N253" s="289">
        <v>0.1</v>
      </c>
      <c r="O253" s="328">
        <f t="shared" si="54"/>
        <v>1581.0142500000002</v>
      </c>
      <c r="P253" s="56" t="s">
        <v>3619</v>
      </c>
      <c r="Q253" s="305"/>
      <c r="R253" s="305"/>
      <c r="S253" s="313">
        <f t="shared" si="55"/>
        <v>1</v>
      </c>
      <c r="T253" s="288"/>
      <c r="V253" s="327"/>
      <c r="W253" s="327"/>
      <c r="X253" s="327"/>
      <c r="Y253" s="326" t="str">
        <f t="shared" si="58"/>
        <v>66</v>
      </c>
      <c r="Z253" s="326" t="str">
        <f t="shared" si="62"/>
        <v>Đ244607</v>
      </c>
      <c r="AA253" s="326" t="str">
        <f t="shared" si="61"/>
        <v>44607Đ266-12500-02-b1</v>
      </c>
    </row>
    <row r="254" spans="1:27" s="326" customFormat="1" ht="18" hidden="1" customHeight="1">
      <c r="A254" s="50">
        <v>44607</v>
      </c>
      <c r="B254" s="182" t="s">
        <v>1203</v>
      </c>
      <c r="C254" s="56" t="s">
        <v>3637</v>
      </c>
      <c r="D254" s="56" t="str">
        <f>LEFT(C254,6)&amp;"06"&amp;MID(C254,9,3)</f>
        <v>66-90006-S1</v>
      </c>
      <c r="E254" s="322" t="str">
        <f t="shared" si="48"/>
        <v>S1</v>
      </c>
      <c r="F254" s="322" t="str">
        <f t="shared" si="49"/>
        <v>B</v>
      </c>
      <c r="G254" s="322" t="str">
        <f t="shared" si="50"/>
        <v>06</v>
      </c>
      <c r="H254" s="322" t="str">
        <f t="shared" si="51"/>
        <v/>
      </c>
      <c r="I254" s="287" t="str">
        <f t="shared" si="52"/>
        <v>ĐHC</v>
      </c>
      <c r="J254" s="44" t="s">
        <v>1191</v>
      </c>
      <c r="K254" s="287" t="str">
        <f t="shared" si="53"/>
        <v>Cái</v>
      </c>
      <c r="L254" s="291">
        <v>6</v>
      </c>
      <c r="M254" s="287">
        <f>VLOOKUP(D254,'GIA CONG DOAN'!$A$3:$D$4246,MATCH(I254,'GIA CONG DOAN'!$A$4:$D$4,0),0)</f>
        <v>16940</v>
      </c>
      <c r="N254" s="289"/>
      <c r="O254" s="328">
        <f t="shared" si="54"/>
        <v>0</v>
      </c>
      <c r="P254" s="56" t="s">
        <v>3652</v>
      </c>
      <c r="Q254" s="305"/>
      <c r="R254" s="305"/>
      <c r="S254" s="313">
        <f t="shared" si="55"/>
        <v>6</v>
      </c>
      <c r="V254" s="327"/>
      <c r="W254" s="327"/>
      <c r="X254" s="327"/>
      <c r="Y254" s="326" t="str">
        <f>LEFT(C255,2)</f>
        <v>66</v>
      </c>
      <c r="Z254" s="326" t="str">
        <f t="shared" si="62"/>
        <v>Đ244607</v>
      </c>
      <c r="AA254" s="326" t="str">
        <f>A254&amp;B254&amp;C255&amp;L254&amp;Q254</f>
        <v>44607Đ266-80136-02-b6</v>
      </c>
    </row>
    <row r="255" spans="1:27" s="326" customFormat="1" ht="18" hidden="1" customHeight="1">
      <c r="A255" s="50">
        <v>44607</v>
      </c>
      <c r="B255" s="182" t="s">
        <v>1203</v>
      </c>
      <c r="C255" s="56" t="s">
        <v>3731</v>
      </c>
      <c r="D255" s="56" t="str">
        <f>LEFT(C255,6)&amp;"36"&amp;MID(C255,9,3)</f>
        <v>66-80136-02</v>
      </c>
      <c r="E255" s="322" t="str">
        <f t="shared" si="48"/>
        <v>02</v>
      </c>
      <c r="F255" s="322" t="str">
        <f t="shared" si="49"/>
        <v>b</v>
      </c>
      <c r="G255" s="322" t="str">
        <f t="shared" si="50"/>
        <v>36</v>
      </c>
      <c r="H255" s="322" t="str">
        <f t="shared" si="51"/>
        <v/>
      </c>
      <c r="I255" s="287" t="str">
        <f t="shared" si="52"/>
        <v>ĐHC</v>
      </c>
      <c r="J255" s="44" t="s">
        <v>1191</v>
      </c>
      <c r="K255" s="287" t="str">
        <f t="shared" si="53"/>
        <v>Cái</v>
      </c>
      <c r="L255" s="291">
        <v>2</v>
      </c>
      <c r="M255" s="287">
        <f>VLOOKUP(D255,'GIA CONG DOAN'!$A$3:$D$4246,MATCH(I255,'GIA CONG DOAN'!$A$4:$D$4,0),0)</f>
        <v>22033.93467241379</v>
      </c>
      <c r="N255" s="289"/>
      <c r="O255" s="328">
        <f t="shared" si="54"/>
        <v>0</v>
      </c>
      <c r="P255" s="56" t="s">
        <v>3639</v>
      </c>
      <c r="Q255" s="305"/>
      <c r="R255" s="305"/>
      <c r="S255" s="313">
        <f t="shared" si="55"/>
        <v>2</v>
      </c>
      <c r="V255" s="327"/>
      <c r="W255" s="327"/>
      <c r="X255" s="327"/>
      <c r="Y255" s="326" t="e">
        <f>LEFT(#REF!,2)</f>
        <v>#REF!</v>
      </c>
      <c r="Z255" s="326" t="str">
        <f t="shared" si="62"/>
        <v>Đ244607</v>
      </c>
      <c r="AA255" s="326" t="e">
        <f>A255&amp;B255&amp;#REF!&amp;L255&amp;Q255</f>
        <v>#REF!</v>
      </c>
    </row>
    <row r="256" spans="1:27" s="326" customFormat="1" ht="18" hidden="1" customHeight="1">
      <c r="A256" s="50">
        <v>44607</v>
      </c>
      <c r="B256" s="182" t="s">
        <v>1203</v>
      </c>
      <c r="C256" s="56" t="s">
        <v>3731</v>
      </c>
      <c r="D256" s="56" t="str">
        <f>LEFT(C256,6)&amp;"36"&amp;MID(C256,9,3)</f>
        <v>66-80136-02</v>
      </c>
      <c r="E256" s="322" t="str">
        <f t="shared" si="48"/>
        <v>02</v>
      </c>
      <c r="F256" s="322" t="str">
        <f t="shared" si="49"/>
        <v>b</v>
      </c>
      <c r="G256" s="322" t="str">
        <f t="shared" si="50"/>
        <v>36</v>
      </c>
      <c r="H256" s="322" t="str">
        <f t="shared" si="51"/>
        <v/>
      </c>
      <c r="I256" s="287" t="str">
        <f t="shared" si="52"/>
        <v>ĐHC</v>
      </c>
      <c r="J256" s="44" t="s">
        <v>1191</v>
      </c>
      <c r="K256" s="287" t="str">
        <f t="shared" si="53"/>
        <v>Cái</v>
      </c>
      <c r="L256" s="291">
        <v>1</v>
      </c>
      <c r="M256" s="287">
        <f>VLOOKUP(D256,'GIA CONG DOAN'!$A$3:$D$4246,MATCH(I256,'GIA CONG DOAN'!$A$4:$D$4,0),0)</f>
        <v>22033.93467241379</v>
      </c>
      <c r="N256" s="289">
        <v>0.1</v>
      </c>
      <c r="O256" s="328">
        <f t="shared" si="54"/>
        <v>2203.3934672413793</v>
      </c>
      <c r="P256" s="56" t="s">
        <v>3619</v>
      </c>
      <c r="Q256" s="305"/>
      <c r="R256" s="305"/>
      <c r="S256" s="313">
        <f t="shared" si="55"/>
        <v>1</v>
      </c>
      <c r="V256" s="327"/>
      <c r="W256" s="327"/>
      <c r="X256" s="327"/>
      <c r="Y256" s="326" t="str">
        <f t="shared" si="58"/>
        <v>66</v>
      </c>
      <c r="Z256" s="326" t="str">
        <f t="shared" si="62"/>
        <v>Đ244607</v>
      </c>
      <c r="AA256" s="326" t="str">
        <f t="shared" si="61"/>
        <v>44607Đ266-80136-02-b1</v>
      </c>
    </row>
    <row r="257" spans="1:27" s="326" customFormat="1" ht="18" hidden="1" customHeight="1">
      <c r="A257" s="50">
        <v>44607</v>
      </c>
      <c r="B257" s="182" t="s">
        <v>1203</v>
      </c>
      <c r="C257" s="56" t="s">
        <v>3732</v>
      </c>
      <c r="D257" s="56" t="str">
        <f t="shared" si="59"/>
        <v>66-61300-01</v>
      </c>
      <c r="E257" s="322" t="str">
        <f t="shared" si="48"/>
        <v>01</v>
      </c>
      <c r="F257" s="322" t="str">
        <f t="shared" si="49"/>
        <v>b</v>
      </c>
      <c r="G257" s="322" t="str">
        <f t="shared" si="50"/>
        <v>37</v>
      </c>
      <c r="H257" s="322" t="str">
        <f t="shared" si="51"/>
        <v/>
      </c>
      <c r="I257" s="287" t="str">
        <f t="shared" si="52"/>
        <v>ĐHC</v>
      </c>
      <c r="J257" s="44" t="s">
        <v>1191</v>
      </c>
      <c r="K257" s="287" t="str">
        <f t="shared" si="53"/>
        <v>Cái</v>
      </c>
      <c r="L257" s="291">
        <v>1</v>
      </c>
      <c r="M257" s="287">
        <f>VLOOKUP(D257,'GIA CONG DOAN'!$A$3:$D$4246,MATCH(I257,'GIA CONG DOAN'!$A$4:$D$4,0),0)</f>
        <v>18056.219327586205</v>
      </c>
      <c r="N257" s="289">
        <v>0.1</v>
      </c>
      <c r="O257" s="328">
        <f t="shared" si="54"/>
        <v>1805.6219327586205</v>
      </c>
      <c r="P257" s="56" t="s">
        <v>3631</v>
      </c>
      <c r="Q257" s="305"/>
      <c r="R257" s="305"/>
      <c r="S257" s="313">
        <f t="shared" si="55"/>
        <v>1</v>
      </c>
      <c r="V257" s="327"/>
      <c r="W257" s="327"/>
      <c r="X257" s="327"/>
      <c r="Y257" s="326" t="str">
        <f t="shared" si="58"/>
        <v>66</v>
      </c>
      <c r="Z257" s="326" t="str">
        <f t="shared" si="62"/>
        <v>Đ244607</v>
      </c>
      <c r="AA257" s="326" t="str">
        <f t="shared" si="61"/>
        <v>44607Đ266-61337-01-b1</v>
      </c>
    </row>
    <row r="258" spans="1:27" s="326" customFormat="1" ht="18" hidden="1" customHeight="1">
      <c r="A258" s="50">
        <v>44607</v>
      </c>
      <c r="B258" s="182" t="s">
        <v>1203</v>
      </c>
      <c r="C258" s="56" t="s">
        <v>3637</v>
      </c>
      <c r="D258" s="56" t="str">
        <f>LEFT(C258,6)&amp;"06"&amp;MID(C258,9,3)</f>
        <v>66-90006-S1</v>
      </c>
      <c r="E258" s="322" t="str">
        <f t="shared" si="48"/>
        <v>S1</v>
      </c>
      <c r="F258" s="322" t="str">
        <f t="shared" si="49"/>
        <v>B</v>
      </c>
      <c r="G258" s="322" t="str">
        <f t="shared" si="50"/>
        <v>06</v>
      </c>
      <c r="H258" s="322" t="str">
        <f t="shared" si="51"/>
        <v/>
      </c>
      <c r="I258" s="287" t="str">
        <f t="shared" si="52"/>
        <v>ĐHC</v>
      </c>
      <c r="J258" s="44" t="s">
        <v>1191</v>
      </c>
      <c r="K258" s="287" t="str">
        <f t="shared" si="53"/>
        <v>Cái</v>
      </c>
      <c r="L258" s="291">
        <v>3</v>
      </c>
      <c r="M258" s="287">
        <f>VLOOKUP(D258,'GIA CONG DOAN'!$A$3:$D$4246,MATCH(I258,'GIA CONG DOAN'!$A$4:$D$4,0),0)</f>
        <v>16940</v>
      </c>
      <c r="N258" s="289"/>
      <c r="O258" s="328">
        <f t="shared" si="54"/>
        <v>0</v>
      </c>
      <c r="P258" s="56" t="s">
        <v>3642</v>
      </c>
      <c r="Q258" s="305"/>
      <c r="R258" s="305"/>
      <c r="S258" s="313">
        <f t="shared" si="55"/>
        <v>3</v>
      </c>
      <c r="V258" s="327"/>
      <c r="W258" s="327"/>
      <c r="X258" s="327"/>
      <c r="Y258" s="326" t="str">
        <f t="shared" si="58"/>
        <v>66</v>
      </c>
      <c r="Z258" s="326" t="str">
        <f t="shared" si="62"/>
        <v>Đ244607</v>
      </c>
      <c r="AA258" s="326" t="str">
        <f t="shared" si="61"/>
        <v>44607Đ266-90006-S1-B3</v>
      </c>
    </row>
    <row r="259" spans="1:27" s="326" customFormat="1" ht="18" hidden="1" customHeight="1">
      <c r="A259" s="50">
        <v>44607</v>
      </c>
      <c r="B259" s="182" t="s">
        <v>1203</v>
      </c>
      <c r="C259" s="56" t="s">
        <v>3685</v>
      </c>
      <c r="D259" s="56" t="str">
        <f t="shared" si="59"/>
        <v>66-90400-S1</v>
      </c>
      <c r="E259" s="322" t="str">
        <f t="shared" si="48"/>
        <v>S1</v>
      </c>
      <c r="F259" s="322" t="str">
        <f t="shared" si="49"/>
        <v>A</v>
      </c>
      <c r="G259" s="322" t="str">
        <f t="shared" si="50"/>
        <v>00</v>
      </c>
      <c r="H259" s="322" t="str">
        <f t="shared" si="51"/>
        <v/>
      </c>
      <c r="I259" s="287" t="str">
        <f t="shared" si="52"/>
        <v>ĐHC</v>
      </c>
      <c r="J259" s="44" t="s">
        <v>1191</v>
      </c>
      <c r="K259" s="287" t="str">
        <f t="shared" si="53"/>
        <v>Cái</v>
      </c>
      <c r="L259" s="291">
        <v>3</v>
      </c>
      <c r="M259" s="287">
        <f>VLOOKUP(D259,'GIA CONG DOAN'!$A$3:$D$4246,MATCH(I259,'GIA CONG DOAN'!$A$4:$D$4,0),0)</f>
        <v>13630</v>
      </c>
      <c r="N259" s="289">
        <v>0.1</v>
      </c>
      <c r="O259" s="328">
        <f t="shared" si="54"/>
        <v>4089</v>
      </c>
      <c r="P259" s="56" t="s">
        <v>3620</v>
      </c>
      <c r="Q259" s="305"/>
      <c r="R259" s="305"/>
      <c r="S259" s="313">
        <f t="shared" ref="S259:S322" si="63">IF(MID(C259,10,1)="0",L259,IF(OR(MID(C259,10,2)="X1",MID(C259,10,2)="X2"),L259*2,IF(OR(MID(C259,10,2)="X4",MID(C259,10,2)="X4"),L259*3,IF(MID(C259,10,1)="f",L259,IF(OR(MID(C259,10,1)="S",MID(C259,10,1)="L",MID(C259,10,1)="B",MID(C259,10,1)="X"),MID(C259,11,1)*L259,0)))))</f>
        <v>3</v>
      </c>
      <c r="V259" s="327"/>
      <c r="W259" s="327"/>
      <c r="X259" s="327"/>
      <c r="Y259" s="326" t="str">
        <f t="shared" si="58"/>
        <v>66</v>
      </c>
      <c r="Z259" s="326" t="str">
        <f t="shared" si="62"/>
        <v>Đ244607</v>
      </c>
      <c r="AA259" s="326" t="str">
        <f t="shared" si="61"/>
        <v>44607Đ266-90400-S1-A3</v>
      </c>
    </row>
    <row r="260" spans="1:27" s="326" customFormat="1" ht="18" hidden="1" customHeight="1">
      <c r="A260" s="50">
        <v>44607</v>
      </c>
      <c r="B260" s="182" t="s">
        <v>1203</v>
      </c>
      <c r="C260" s="56" t="s">
        <v>3685</v>
      </c>
      <c r="D260" s="56" t="str">
        <f t="shared" si="59"/>
        <v>66-90400-S1</v>
      </c>
      <c r="E260" s="322" t="str">
        <f t="shared" si="48"/>
        <v>S1</v>
      </c>
      <c r="F260" s="322" t="str">
        <f t="shared" si="49"/>
        <v>A</v>
      </c>
      <c r="G260" s="322" t="str">
        <f t="shared" si="50"/>
        <v>00</v>
      </c>
      <c r="H260" s="322" t="str">
        <f t="shared" si="51"/>
        <v/>
      </c>
      <c r="I260" s="287" t="str">
        <f t="shared" si="52"/>
        <v>ĐHC</v>
      </c>
      <c r="J260" s="44" t="s">
        <v>1191</v>
      </c>
      <c r="K260" s="287" t="str">
        <f t="shared" si="53"/>
        <v>Cái</v>
      </c>
      <c r="L260" s="291">
        <v>3</v>
      </c>
      <c r="M260" s="287">
        <f>VLOOKUP(D260,'GIA CONG DOAN'!$A$3:$D$4246,MATCH(I260,'GIA CONG DOAN'!$A$4:$D$4,0),0)</f>
        <v>13630</v>
      </c>
      <c r="N260" s="289">
        <v>0.1</v>
      </c>
      <c r="O260" s="328">
        <f t="shared" si="54"/>
        <v>4089</v>
      </c>
      <c r="P260" s="56" t="s">
        <v>3631</v>
      </c>
      <c r="Q260" s="305"/>
      <c r="R260" s="305"/>
      <c r="S260" s="313">
        <f t="shared" si="63"/>
        <v>3</v>
      </c>
      <c r="V260" s="327"/>
      <c r="W260" s="327"/>
      <c r="X260" s="327"/>
      <c r="Y260" s="326" t="str">
        <f t="shared" si="58"/>
        <v>66</v>
      </c>
      <c r="Z260" s="326" t="str">
        <f t="shared" si="62"/>
        <v>Đ244607</v>
      </c>
      <c r="AA260" s="326" t="str">
        <f t="shared" si="61"/>
        <v>44607Đ266-90400-S1-A3</v>
      </c>
    </row>
    <row r="261" spans="1:27" s="326" customFormat="1" ht="18" hidden="1" customHeight="1">
      <c r="A261" s="50">
        <v>44607</v>
      </c>
      <c r="B261" s="182" t="s">
        <v>1203</v>
      </c>
      <c r="C261" s="56" t="s">
        <v>3686</v>
      </c>
      <c r="D261" s="56" t="str">
        <f t="shared" si="59"/>
        <v>66-90300-S1</v>
      </c>
      <c r="E261" s="322" t="str">
        <f t="shared" si="48"/>
        <v>S1</v>
      </c>
      <c r="F261" s="322" t="str">
        <f t="shared" si="49"/>
        <v>A</v>
      </c>
      <c r="G261" s="322" t="str">
        <f t="shared" si="50"/>
        <v>00</v>
      </c>
      <c r="H261" s="322" t="str">
        <f t="shared" si="51"/>
        <v/>
      </c>
      <c r="I261" s="287" t="str">
        <f t="shared" si="52"/>
        <v>ĐHC</v>
      </c>
      <c r="J261" s="44" t="s">
        <v>1191</v>
      </c>
      <c r="K261" s="287" t="str">
        <f t="shared" si="53"/>
        <v>Cái</v>
      </c>
      <c r="L261" s="291">
        <v>1</v>
      </c>
      <c r="M261" s="287">
        <f>VLOOKUP(D261,'GIA CONG DOAN'!$A$3:$D$4246,MATCH(I261,'GIA CONG DOAN'!$A$4:$D$4,0),0)</f>
        <v>7420</v>
      </c>
      <c r="N261" s="289">
        <v>0.1</v>
      </c>
      <c r="O261" s="328">
        <f t="shared" si="54"/>
        <v>742</v>
      </c>
      <c r="P261" s="56" t="s">
        <v>3631</v>
      </c>
      <c r="Q261" s="305"/>
      <c r="R261" s="305"/>
      <c r="S261" s="313">
        <f t="shared" si="63"/>
        <v>1</v>
      </c>
      <c r="V261" s="327"/>
      <c r="W261" s="327"/>
      <c r="X261" s="327"/>
      <c r="Y261" s="326" t="str">
        <f t="shared" si="58"/>
        <v>66</v>
      </c>
      <c r="Z261" s="326" t="str">
        <f t="shared" si="62"/>
        <v>Đ244607</v>
      </c>
      <c r="AA261" s="326" t="str">
        <f t="shared" si="61"/>
        <v>44607Đ266-90300-S1-A1</v>
      </c>
    </row>
    <row r="262" spans="1:27" s="326" customFormat="1" ht="18" hidden="1" customHeight="1">
      <c r="A262" s="50">
        <v>44607</v>
      </c>
      <c r="B262" s="182" t="s">
        <v>1202</v>
      </c>
      <c r="C262" s="56" t="s">
        <v>3638</v>
      </c>
      <c r="D262" s="56" t="str">
        <f t="shared" si="59"/>
        <v>66-02600-02</v>
      </c>
      <c r="E262" s="322" t="str">
        <f t="shared" si="48"/>
        <v>02</v>
      </c>
      <c r="F262" s="322" t="str">
        <f t="shared" si="49"/>
        <v>B</v>
      </c>
      <c r="G262" s="322" t="str">
        <f t="shared" si="50"/>
        <v>00</v>
      </c>
      <c r="H262" s="322" t="str">
        <f t="shared" si="51"/>
        <v/>
      </c>
      <c r="I262" s="287" t="str">
        <f t="shared" si="52"/>
        <v>ĐHC</v>
      </c>
      <c r="J262" s="44" t="s">
        <v>1191</v>
      </c>
      <c r="K262" s="287" t="str">
        <f t="shared" si="53"/>
        <v>Cái</v>
      </c>
      <c r="L262" s="291">
        <v>4</v>
      </c>
      <c r="M262" s="287">
        <f>VLOOKUP(D262,'GIA CONG DOAN'!$A$3:$D$4246,MATCH(I262,'GIA CONG DOAN'!$A$4:$D$4,0),0)</f>
        <v>16064.685890624998</v>
      </c>
      <c r="N262" s="289">
        <v>0.1</v>
      </c>
      <c r="O262" s="328">
        <f t="shared" si="54"/>
        <v>6425.8743562499994</v>
      </c>
      <c r="P262" s="56" t="s">
        <v>3642</v>
      </c>
      <c r="Q262" s="305"/>
      <c r="R262" s="305"/>
      <c r="S262" s="313">
        <f t="shared" si="63"/>
        <v>4</v>
      </c>
      <c r="V262" s="327"/>
      <c r="W262" s="327"/>
      <c r="X262" s="327"/>
      <c r="Y262" s="326" t="str">
        <f t="shared" si="58"/>
        <v>66</v>
      </c>
      <c r="Z262" s="326" t="str">
        <f t="shared" si="62"/>
        <v>Đ144607</v>
      </c>
      <c r="AA262" s="326" t="str">
        <f t="shared" si="61"/>
        <v>44607Đ166-02600-02-B4</v>
      </c>
    </row>
    <row r="263" spans="1:27" s="326" customFormat="1" ht="18" hidden="1" customHeight="1">
      <c r="A263" s="50">
        <v>44607</v>
      </c>
      <c r="B263" s="182" t="s">
        <v>1202</v>
      </c>
      <c r="C263" s="56" t="s">
        <v>3638</v>
      </c>
      <c r="D263" s="56" t="str">
        <f t="shared" si="59"/>
        <v>66-02600-02</v>
      </c>
      <c r="E263" s="322" t="str">
        <f t="shared" si="48"/>
        <v>02</v>
      </c>
      <c r="F263" s="322" t="str">
        <f t="shared" si="49"/>
        <v>B</v>
      </c>
      <c r="G263" s="322" t="str">
        <f t="shared" si="50"/>
        <v>00</v>
      </c>
      <c r="H263" s="322" t="str">
        <f t="shared" si="51"/>
        <v/>
      </c>
      <c r="I263" s="287" t="str">
        <f t="shared" si="52"/>
        <v>ĐHC</v>
      </c>
      <c r="J263" s="44" t="s">
        <v>1191</v>
      </c>
      <c r="K263" s="287" t="str">
        <f t="shared" si="53"/>
        <v>Cái</v>
      </c>
      <c r="L263" s="291">
        <v>1</v>
      </c>
      <c r="M263" s="287">
        <f>VLOOKUP(D263,'GIA CONG DOAN'!$A$3:$D$4246,MATCH(I263,'GIA CONG DOAN'!$A$4:$D$4,0),0)</f>
        <v>16064.685890624998</v>
      </c>
      <c r="N263" s="289">
        <v>0.1</v>
      </c>
      <c r="O263" s="328">
        <f t="shared" si="54"/>
        <v>1606.4685890624999</v>
      </c>
      <c r="P263" s="56" t="s">
        <v>3678</v>
      </c>
      <c r="Q263" s="305"/>
      <c r="R263" s="305"/>
      <c r="S263" s="313">
        <f t="shared" si="63"/>
        <v>1</v>
      </c>
      <c r="V263" s="327"/>
      <c r="W263" s="327"/>
      <c r="X263" s="327"/>
      <c r="Y263" s="326" t="str">
        <f>LEFT(C263,2)</f>
        <v>66</v>
      </c>
      <c r="Z263" s="326" t="str">
        <f>B263&amp;A263</f>
        <v>Đ144607</v>
      </c>
      <c r="AA263" s="326" t="str">
        <f t="shared" si="61"/>
        <v>44607Đ166-02600-02-B1</v>
      </c>
    </row>
    <row r="264" spans="1:27" s="326" customFormat="1" ht="18" hidden="1" customHeight="1">
      <c r="A264" s="50">
        <v>44607</v>
      </c>
      <c r="B264" s="182" t="s">
        <v>1202</v>
      </c>
      <c r="C264" s="56" t="s">
        <v>3638</v>
      </c>
      <c r="D264" s="56" t="str">
        <f t="shared" ref="D264:D327" si="64">LEFT(C264,6)&amp;"00"&amp;MID(C264,9,3)</f>
        <v>66-02600-02</v>
      </c>
      <c r="E264" s="322" t="str">
        <f t="shared" ref="E264:E327" si="65">RIGHT(D264,2)</f>
        <v>02</v>
      </c>
      <c r="F264" s="322" t="str">
        <f t="shared" ref="F264:F327" si="66">MID(C264,13,2)</f>
        <v>B</v>
      </c>
      <c r="G264" s="322" t="str">
        <f t="shared" ref="G264:G327" si="67">MID(C264,7,2)</f>
        <v>00</v>
      </c>
      <c r="H264" s="322" t="str">
        <f t="shared" ref="H264:H327" si="68">IF(OR(G264="18",G264="20",G264="21"),"DTM","")</f>
        <v/>
      </c>
      <c r="I264" s="287" t="str">
        <f t="shared" ref="I264:I327" si="69">(LEFT(J264,1))&amp;IF(OR(F264="A",F264="A",F264="43",F264="44",F264="77"),"HC",IF(OR(F264="B",F264="B1",F264="B2",F264="B4",F264="30",F264="39",F264="17",F264="C"),"HC",IF(OR(F264="01",F264="04",F264="54",F264="11",F264="05",F264="06"),"HC",IF(OR(F264="A1"),"HT",IF(OR(F264="32",F264="14",F264="15",F264="78",F264="49"),"HS",0)))))</f>
        <v>ĐHC</v>
      </c>
      <c r="J264" s="44" t="s">
        <v>1191</v>
      </c>
      <c r="K264" s="287" t="str">
        <f t="shared" ref="K264:K327" si="70">IF(AND(MID(C264,10,1)="s",MID(C264,11,1)="1"),"Cái",IF(OR(MID(C264,10,1)="s",MID(C264,10,1)="l",MID(C264,10,1)="b",MID(C264,10,1)="x"),"Bộ","Cái"))</f>
        <v>Cái</v>
      </c>
      <c r="L264" s="291">
        <v>1</v>
      </c>
      <c r="M264" s="287">
        <f>VLOOKUP(D264,'GIA CONG DOAN'!$A$3:$D$4246,MATCH(I264,'GIA CONG DOAN'!$A$4:$D$4,0),0)</f>
        <v>16064.685890624998</v>
      </c>
      <c r="N264" s="289"/>
      <c r="O264" s="328">
        <f t="shared" ref="O264:O327" si="71">IFERROR(L264*M264*N264,"")</f>
        <v>0</v>
      </c>
      <c r="P264" s="56" t="s">
        <v>3640</v>
      </c>
      <c r="Q264" s="305"/>
      <c r="R264" s="305"/>
      <c r="S264" s="313">
        <f t="shared" si="63"/>
        <v>1</v>
      </c>
      <c r="V264" s="327"/>
      <c r="W264" s="327"/>
      <c r="X264" s="327"/>
      <c r="Y264" s="326" t="str">
        <f t="shared" si="58"/>
        <v>66</v>
      </c>
      <c r="Z264" s="326" t="str">
        <f t="shared" si="62"/>
        <v>Đ144607</v>
      </c>
      <c r="AA264" s="326" t="str">
        <f t="shared" si="61"/>
        <v>44607Đ166-02600-02-B1</v>
      </c>
    </row>
    <row r="265" spans="1:27" s="326" customFormat="1" ht="18" hidden="1" customHeight="1">
      <c r="A265" s="50">
        <v>44607</v>
      </c>
      <c r="B265" s="182" t="s">
        <v>1202</v>
      </c>
      <c r="C265" s="56" t="s">
        <v>3646</v>
      </c>
      <c r="D265" s="56" t="str">
        <f t="shared" si="64"/>
        <v>66-70300-03</v>
      </c>
      <c r="E265" s="322" t="str">
        <f t="shared" si="65"/>
        <v>03</v>
      </c>
      <c r="F265" s="322" t="str">
        <f t="shared" si="66"/>
        <v>B</v>
      </c>
      <c r="G265" s="322" t="str">
        <f t="shared" si="67"/>
        <v>00</v>
      </c>
      <c r="H265" s="322" t="str">
        <f t="shared" si="68"/>
        <v/>
      </c>
      <c r="I265" s="287" t="str">
        <f t="shared" si="69"/>
        <v>ĐHC</v>
      </c>
      <c r="J265" s="44" t="s">
        <v>1191</v>
      </c>
      <c r="K265" s="287" t="str">
        <f t="shared" si="70"/>
        <v>Cái</v>
      </c>
      <c r="L265" s="291">
        <v>1</v>
      </c>
      <c r="M265" s="287">
        <f>VLOOKUP(D265,'GIA CONG DOAN'!$A$3:$D$4246,MATCH(I265,'GIA CONG DOAN'!$A$4:$D$4,0),0)</f>
        <v>11198.250937500001</v>
      </c>
      <c r="N265" s="289">
        <v>0.1</v>
      </c>
      <c r="O265" s="328">
        <f t="shared" si="71"/>
        <v>1119.8250937500002</v>
      </c>
      <c r="P265" s="56" t="s">
        <v>3640</v>
      </c>
      <c r="Q265" s="305"/>
      <c r="R265" s="305"/>
      <c r="S265" s="313">
        <f t="shared" si="63"/>
        <v>1</v>
      </c>
      <c r="V265" s="327"/>
      <c r="W265" s="327"/>
      <c r="X265" s="327"/>
      <c r="Y265" s="326" t="str">
        <f t="shared" si="58"/>
        <v>66</v>
      </c>
      <c r="Z265" s="326" t="str">
        <f t="shared" si="62"/>
        <v>Đ144607</v>
      </c>
      <c r="AA265" s="326" t="str">
        <f t="shared" si="61"/>
        <v>44607Đ166-70300-03-B1</v>
      </c>
    </row>
    <row r="266" spans="1:27" s="326" customFormat="1" ht="18" hidden="1" customHeight="1">
      <c r="A266" s="50">
        <v>44607</v>
      </c>
      <c r="B266" s="182" t="s">
        <v>1202</v>
      </c>
      <c r="C266" s="56" t="s">
        <v>3645</v>
      </c>
      <c r="D266" s="56" t="str">
        <f>LEFT(C266,6)&amp;"36"&amp;MID(C266,9,3)</f>
        <v>66-80136-02</v>
      </c>
      <c r="E266" s="322" t="str">
        <f t="shared" si="65"/>
        <v>02</v>
      </c>
      <c r="F266" s="322" t="str">
        <f t="shared" si="66"/>
        <v>B</v>
      </c>
      <c r="G266" s="322" t="str">
        <f t="shared" si="67"/>
        <v>36</v>
      </c>
      <c r="H266" s="322" t="str">
        <f t="shared" si="68"/>
        <v/>
      </c>
      <c r="I266" s="287" t="str">
        <f t="shared" si="69"/>
        <v>ĐHC</v>
      </c>
      <c r="J266" s="44" t="s">
        <v>1191</v>
      </c>
      <c r="K266" s="287" t="str">
        <f t="shared" si="70"/>
        <v>Cái</v>
      </c>
      <c r="L266" s="291">
        <v>1</v>
      </c>
      <c r="M266" s="287">
        <f>VLOOKUP(D266,'GIA CONG DOAN'!$A$3:$D$4246,MATCH(I266,'GIA CONG DOAN'!$A$4:$D$4,0),0)</f>
        <v>22033.93467241379</v>
      </c>
      <c r="N266" s="289">
        <v>0.1</v>
      </c>
      <c r="O266" s="328">
        <f t="shared" si="71"/>
        <v>2203.3934672413793</v>
      </c>
      <c r="P266" s="56" t="s">
        <v>3623</v>
      </c>
      <c r="Q266" s="305"/>
      <c r="R266" s="305"/>
      <c r="S266" s="313">
        <f t="shared" si="63"/>
        <v>1</v>
      </c>
      <c r="V266" s="327"/>
      <c r="W266" s="327"/>
      <c r="X266" s="327"/>
      <c r="Y266" s="326" t="str">
        <f>LEFT(C266,2)</f>
        <v>66</v>
      </c>
      <c r="Z266" s="326" t="str">
        <f>B266&amp;A266</f>
        <v>Đ144607</v>
      </c>
      <c r="AA266" s="326" t="str">
        <f t="shared" si="61"/>
        <v>44607Đ166-80136-02-B1</v>
      </c>
    </row>
    <row r="267" spans="1:27" s="326" customFormat="1" ht="18" hidden="1" customHeight="1">
      <c r="A267" s="50">
        <v>44607</v>
      </c>
      <c r="B267" s="182" t="s">
        <v>1202</v>
      </c>
      <c r="C267" s="56" t="s">
        <v>3637</v>
      </c>
      <c r="D267" s="56" t="str">
        <f>LEFT(C267,6)&amp;"06"&amp;MID(C267,9,3)</f>
        <v>66-90006-S1</v>
      </c>
      <c r="E267" s="322" t="str">
        <f t="shared" si="65"/>
        <v>S1</v>
      </c>
      <c r="F267" s="322" t="str">
        <f t="shared" si="66"/>
        <v>B</v>
      </c>
      <c r="G267" s="322" t="str">
        <f t="shared" si="67"/>
        <v>06</v>
      </c>
      <c r="H267" s="322" t="str">
        <f t="shared" si="68"/>
        <v/>
      </c>
      <c r="I267" s="287" t="str">
        <f t="shared" si="69"/>
        <v>ĐHC</v>
      </c>
      <c r="J267" s="44" t="s">
        <v>1191</v>
      </c>
      <c r="K267" s="287" t="str">
        <f t="shared" si="70"/>
        <v>Cái</v>
      </c>
      <c r="L267" s="291">
        <v>2</v>
      </c>
      <c r="M267" s="287">
        <f>VLOOKUP(D267,'GIA CONG DOAN'!$A$3:$D$4246,MATCH(I267,'GIA CONG DOAN'!$A$4:$D$4,0),0)</f>
        <v>16940</v>
      </c>
      <c r="N267" s="289"/>
      <c r="O267" s="328">
        <f t="shared" si="71"/>
        <v>0</v>
      </c>
      <c r="P267" s="56" t="s">
        <v>3642</v>
      </c>
      <c r="Q267" s="305"/>
      <c r="R267" s="305"/>
      <c r="S267" s="313">
        <f t="shared" si="63"/>
        <v>2</v>
      </c>
      <c r="V267" s="327"/>
      <c r="W267" s="327"/>
      <c r="X267" s="327"/>
      <c r="Y267" s="326" t="str">
        <f t="shared" si="58"/>
        <v>66</v>
      </c>
      <c r="Z267" s="326" t="str">
        <f t="shared" si="62"/>
        <v>Đ144607</v>
      </c>
      <c r="AA267" s="326" t="str">
        <f t="shared" si="61"/>
        <v>44607Đ166-90006-S1-B2</v>
      </c>
    </row>
    <row r="268" spans="1:27" s="326" customFormat="1" ht="18" hidden="1" customHeight="1">
      <c r="A268" s="50">
        <v>44607</v>
      </c>
      <c r="B268" s="182" t="s">
        <v>1202</v>
      </c>
      <c r="C268" s="56" t="s">
        <v>2478</v>
      </c>
      <c r="D268" s="56" t="str">
        <f t="shared" si="64"/>
        <v>68-75100-S1</v>
      </c>
      <c r="E268" s="322" t="str">
        <f t="shared" si="65"/>
        <v>S1</v>
      </c>
      <c r="F268" s="322" t="str">
        <f t="shared" si="66"/>
        <v>B</v>
      </c>
      <c r="G268" s="322" t="str">
        <f t="shared" si="67"/>
        <v>00</v>
      </c>
      <c r="H268" s="322" t="str">
        <f t="shared" si="68"/>
        <v/>
      </c>
      <c r="I268" s="287" t="str">
        <f t="shared" si="69"/>
        <v>ĐHC</v>
      </c>
      <c r="J268" s="44" t="s">
        <v>1191</v>
      </c>
      <c r="K268" s="287" t="str">
        <f t="shared" si="70"/>
        <v>Cái</v>
      </c>
      <c r="L268" s="291">
        <v>1</v>
      </c>
      <c r="M268" s="287">
        <f>VLOOKUP(D268,'GIA CONG DOAN'!$A$3:$D$4246,MATCH(I268,'GIA CONG DOAN'!$A$4:$D$4,0),0)</f>
        <v>16558.365600000001</v>
      </c>
      <c r="N268" s="289">
        <v>0.1</v>
      </c>
      <c r="O268" s="328">
        <f t="shared" si="71"/>
        <v>1655.8365600000002</v>
      </c>
      <c r="P268" s="56" t="s">
        <v>3642</v>
      </c>
      <c r="Q268" s="305"/>
      <c r="R268" s="305"/>
      <c r="S268" s="313">
        <f t="shared" si="63"/>
        <v>1</v>
      </c>
      <c r="V268" s="327"/>
      <c r="W268" s="327"/>
      <c r="X268" s="327"/>
      <c r="Y268" s="326" t="str">
        <f t="shared" si="58"/>
        <v>68</v>
      </c>
      <c r="Z268" s="326" t="str">
        <f t="shared" si="62"/>
        <v>Đ144607</v>
      </c>
      <c r="AA268" s="326" t="str">
        <f t="shared" ref="AA268:AA298" si="72">A268&amp;B268&amp;C268&amp;L268&amp;Q268</f>
        <v>44607Đ168-75100-S1-B1</v>
      </c>
    </row>
    <row r="269" spans="1:27" s="326" customFormat="1" ht="18" hidden="1" customHeight="1">
      <c r="A269" s="50">
        <v>44607</v>
      </c>
      <c r="B269" s="182" t="s">
        <v>1202</v>
      </c>
      <c r="C269" s="56" t="s">
        <v>3637</v>
      </c>
      <c r="D269" s="56" t="str">
        <f>LEFT(C269,6)&amp;"06"&amp;MID(C269,9,3)</f>
        <v>66-90006-S1</v>
      </c>
      <c r="E269" s="322" t="str">
        <f t="shared" si="65"/>
        <v>S1</v>
      </c>
      <c r="F269" s="322" t="str">
        <f t="shared" si="66"/>
        <v>B</v>
      </c>
      <c r="G269" s="322" t="str">
        <f t="shared" si="67"/>
        <v>06</v>
      </c>
      <c r="H269" s="322" t="str">
        <f t="shared" si="68"/>
        <v/>
      </c>
      <c r="I269" s="287" t="str">
        <f t="shared" si="69"/>
        <v>ĐHC</v>
      </c>
      <c r="J269" s="44" t="s">
        <v>1191</v>
      </c>
      <c r="K269" s="287" t="str">
        <f t="shared" si="70"/>
        <v>Cái</v>
      </c>
      <c r="L269" s="291">
        <v>10</v>
      </c>
      <c r="M269" s="287">
        <f>VLOOKUP(D269,'GIA CONG DOAN'!$A$3:$D$4246,MATCH(I269,'GIA CONG DOAN'!$A$4:$D$4,0),0)</f>
        <v>16940</v>
      </c>
      <c r="N269" s="289"/>
      <c r="O269" s="328">
        <f t="shared" si="71"/>
        <v>0</v>
      </c>
      <c r="P269" s="56" t="s">
        <v>3642</v>
      </c>
      <c r="Q269" s="305"/>
      <c r="R269" s="305"/>
      <c r="S269" s="313">
        <f t="shared" si="63"/>
        <v>10</v>
      </c>
      <c r="V269" s="327"/>
      <c r="W269" s="327"/>
      <c r="X269" s="327"/>
      <c r="Y269" s="326" t="str">
        <f t="shared" si="58"/>
        <v>66</v>
      </c>
      <c r="Z269" s="326" t="str">
        <f t="shared" si="62"/>
        <v>Đ144607</v>
      </c>
      <c r="AA269" s="326" t="str">
        <f t="shared" si="72"/>
        <v>44607Đ166-90006-S1-B10</v>
      </c>
    </row>
    <row r="270" spans="1:27" s="326" customFormat="1" ht="18" hidden="1" customHeight="1">
      <c r="A270" s="50">
        <v>44607</v>
      </c>
      <c r="B270" s="182" t="s">
        <v>1202</v>
      </c>
      <c r="C270" s="56" t="s">
        <v>3637</v>
      </c>
      <c r="D270" s="56" t="str">
        <f>LEFT(C270,6)&amp;"06"&amp;MID(C270,9,3)</f>
        <v>66-90006-S1</v>
      </c>
      <c r="E270" s="322" t="str">
        <f t="shared" si="65"/>
        <v>S1</v>
      </c>
      <c r="F270" s="322" t="str">
        <f t="shared" si="66"/>
        <v>B</v>
      </c>
      <c r="G270" s="322" t="str">
        <f t="shared" si="67"/>
        <v>06</v>
      </c>
      <c r="H270" s="322" t="str">
        <f t="shared" si="68"/>
        <v/>
      </c>
      <c r="I270" s="287" t="str">
        <f t="shared" si="69"/>
        <v>ĐHC</v>
      </c>
      <c r="J270" s="44" t="s">
        <v>1191</v>
      </c>
      <c r="K270" s="287" t="str">
        <f t="shared" si="70"/>
        <v>Cái</v>
      </c>
      <c r="L270" s="291">
        <v>3</v>
      </c>
      <c r="M270" s="287">
        <f>VLOOKUP(D270,'GIA CONG DOAN'!$A$3:$D$4246,MATCH(I270,'GIA CONG DOAN'!$A$4:$D$4,0),0)</f>
        <v>16940</v>
      </c>
      <c r="N270" s="289"/>
      <c r="O270" s="328">
        <f t="shared" si="71"/>
        <v>0</v>
      </c>
      <c r="P270" s="56" t="s">
        <v>3642</v>
      </c>
      <c r="Q270" s="305"/>
      <c r="R270" s="305"/>
      <c r="S270" s="313">
        <f t="shared" si="63"/>
        <v>3</v>
      </c>
      <c r="V270" s="327"/>
      <c r="W270" s="327"/>
      <c r="X270" s="327"/>
      <c r="Y270" s="326" t="str">
        <f t="shared" si="58"/>
        <v>66</v>
      </c>
      <c r="Z270" s="326" t="str">
        <f t="shared" si="62"/>
        <v>Đ144607</v>
      </c>
      <c r="AA270" s="326" t="str">
        <f t="shared" si="72"/>
        <v>44607Đ166-90006-S1-B3</v>
      </c>
    </row>
    <row r="271" spans="1:27" s="326" customFormat="1" ht="18" hidden="1" customHeight="1">
      <c r="A271" s="50">
        <v>44607</v>
      </c>
      <c r="B271" s="182" t="s">
        <v>1202</v>
      </c>
      <c r="C271" s="56" t="s">
        <v>3638</v>
      </c>
      <c r="D271" s="56" t="str">
        <f t="shared" si="64"/>
        <v>66-02600-02</v>
      </c>
      <c r="E271" s="322" t="str">
        <f t="shared" si="65"/>
        <v>02</v>
      </c>
      <c r="F271" s="322" t="str">
        <f t="shared" si="66"/>
        <v>B</v>
      </c>
      <c r="G271" s="322" t="str">
        <f t="shared" si="67"/>
        <v>00</v>
      </c>
      <c r="H271" s="322" t="str">
        <f t="shared" si="68"/>
        <v/>
      </c>
      <c r="I271" s="287" t="str">
        <f t="shared" si="69"/>
        <v>ĐHC</v>
      </c>
      <c r="J271" s="44" t="s">
        <v>1191</v>
      </c>
      <c r="K271" s="287" t="str">
        <f t="shared" si="70"/>
        <v>Cái</v>
      </c>
      <c r="L271" s="291">
        <v>1</v>
      </c>
      <c r="M271" s="287">
        <f>VLOOKUP(D271,'GIA CONG DOAN'!$A$3:$D$4246,MATCH(I271,'GIA CONG DOAN'!$A$4:$D$4,0),0)</f>
        <v>16064.685890624998</v>
      </c>
      <c r="N271" s="289"/>
      <c r="O271" s="328">
        <f t="shared" si="71"/>
        <v>0</v>
      </c>
      <c r="P271" s="56" t="s">
        <v>3639</v>
      </c>
      <c r="Q271" s="305"/>
      <c r="R271" s="305"/>
      <c r="S271" s="313">
        <f t="shared" si="63"/>
        <v>1</v>
      </c>
      <c r="V271" s="327"/>
      <c r="W271" s="327"/>
      <c r="X271" s="327"/>
      <c r="Y271" s="326" t="str">
        <f t="shared" si="58"/>
        <v>66</v>
      </c>
      <c r="Z271" s="326" t="str">
        <f t="shared" si="62"/>
        <v>Đ144607</v>
      </c>
      <c r="AA271" s="326" t="str">
        <f t="shared" si="72"/>
        <v>44607Đ166-02600-02-B1</v>
      </c>
    </row>
    <row r="272" spans="1:27" s="326" customFormat="1" ht="18" hidden="1" customHeight="1">
      <c r="A272" s="50">
        <v>44607</v>
      </c>
      <c r="B272" s="182" t="s">
        <v>1202</v>
      </c>
      <c r="C272" s="56" t="s">
        <v>3646</v>
      </c>
      <c r="D272" s="56" t="str">
        <f t="shared" si="64"/>
        <v>66-70300-03</v>
      </c>
      <c r="E272" s="322" t="str">
        <f t="shared" si="65"/>
        <v>03</v>
      </c>
      <c r="F272" s="322" t="str">
        <f t="shared" si="66"/>
        <v>B</v>
      </c>
      <c r="G272" s="322" t="str">
        <f t="shared" si="67"/>
        <v>00</v>
      </c>
      <c r="H272" s="322" t="str">
        <f t="shared" si="68"/>
        <v/>
      </c>
      <c r="I272" s="287" t="str">
        <f t="shared" si="69"/>
        <v>ĐHC</v>
      </c>
      <c r="J272" s="44" t="s">
        <v>1191</v>
      </c>
      <c r="K272" s="287" t="str">
        <f t="shared" si="70"/>
        <v>Cái</v>
      </c>
      <c r="L272" s="291">
        <v>1</v>
      </c>
      <c r="M272" s="287">
        <f>VLOOKUP(D272,'GIA CONG DOAN'!$A$3:$D$4246,MATCH(I272,'GIA CONG DOAN'!$A$4:$D$4,0),0)</f>
        <v>11198.250937500001</v>
      </c>
      <c r="N272" s="289"/>
      <c r="O272" s="328">
        <f t="shared" si="71"/>
        <v>0</v>
      </c>
      <c r="P272" s="56" t="s">
        <v>3639</v>
      </c>
      <c r="Q272" s="305"/>
      <c r="R272" s="305"/>
      <c r="S272" s="313">
        <f t="shared" si="63"/>
        <v>1</v>
      </c>
      <c r="V272" s="327"/>
      <c r="W272" s="327"/>
      <c r="X272" s="327"/>
      <c r="Y272" s="326" t="str">
        <f t="shared" si="58"/>
        <v>66</v>
      </c>
      <c r="Z272" s="326" t="str">
        <f t="shared" si="62"/>
        <v>Đ144607</v>
      </c>
      <c r="AA272" s="326" t="str">
        <f t="shared" si="72"/>
        <v>44607Đ166-70300-03-B1</v>
      </c>
    </row>
    <row r="273" spans="1:27" s="326" customFormat="1" ht="18" customHeight="1">
      <c r="A273" s="50">
        <v>44608</v>
      </c>
      <c r="B273" s="182" t="s">
        <v>1194</v>
      </c>
      <c r="C273" s="56" t="s">
        <v>3716</v>
      </c>
      <c r="D273" s="56" t="str">
        <f t="shared" si="64"/>
        <v>66-39600-01</v>
      </c>
      <c r="E273" s="322" t="str">
        <f t="shared" si="65"/>
        <v>01</v>
      </c>
      <c r="F273" s="322" t="str">
        <f t="shared" si="66"/>
        <v>B</v>
      </c>
      <c r="G273" s="322" t="str">
        <f t="shared" si="67"/>
        <v>00</v>
      </c>
      <c r="H273" s="322" t="str">
        <f t="shared" si="68"/>
        <v/>
      </c>
      <c r="I273" s="287" t="str">
        <f t="shared" si="69"/>
        <v>ĐHC</v>
      </c>
      <c r="J273" s="44" t="s">
        <v>1191</v>
      </c>
      <c r="K273" s="287" t="str">
        <f t="shared" si="70"/>
        <v>Cái</v>
      </c>
      <c r="L273" s="291">
        <v>2</v>
      </c>
      <c r="M273" s="287">
        <f>VLOOKUP(D273,'GIA CONG DOAN'!$A$3:$D$4246,MATCH(I273,'GIA CONG DOAN'!$A$4:$D$4,0),0)</f>
        <v>11581.644749999999</v>
      </c>
      <c r="N273" s="289">
        <v>0.1</v>
      </c>
      <c r="O273" s="328">
        <f t="shared" si="71"/>
        <v>2316.3289500000001</v>
      </c>
      <c r="P273" s="56" t="s">
        <v>3618</v>
      </c>
      <c r="Q273" s="305"/>
      <c r="R273" s="305"/>
      <c r="S273" s="313">
        <f t="shared" si="63"/>
        <v>2</v>
      </c>
      <c r="V273" s="327"/>
      <c r="W273" s="327"/>
      <c r="X273" s="327"/>
      <c r="Y273" s="326" t="str">
        <f t="shared" si="58"/>
        <v>66</v>
      </c>
      <c r="Z273" s="326" t="str">
        <f t="shared" si="62"/>
        <v>Đ644608</v>
      </c>
      <c r="AA273" s="326" t="str">
        <f t="shared" si="72"/>
        <v>44608Đ666-39600-01-B2</v>
      </c>
    </row>
    <row r="274" spans="1:27" s="326" customFormat="1" ht="18" hidden="1" customHeight="1">
      <c r="A274" s="50">
        <v>44608</v>
      </c>
      <c r="B274" s="182" t="s">
        <v>1194</v>
      </c>
      <c r="C274" s="56" t="s">
        <v>3717</v>
      </c>
      <c r="D274" s="56" t="str">
        <f t="shared" si="64"/>
        <v>66-39600-02</v>
      </c>
      <c r="E274" s="322" t="str">
        <f t="shared" si="65"/>
        <v>02</v>
      </c>
      <c r="F274" s="322" t="str">
        <f t="shared" si="66"/>
        <v>B</v>
      </c>
      <c r="G274" s="322" t="str">
        <f t="shared" si="67"/>
        <v>00</v>
      </c>
      <c r="H274" s="322" t="str">
        <f t="shared" si="68"/>
        <v/>
      </c>
      <c r="I274" s="287" t="str">
        <f t="shared" si="69"/>
        <v>ĐHC</v>
      </c>
      <c r="J274" s="44" t="s">
        <v>1191</v>
      </c>
      <c r="K274" s="287" t="str">
        <f t="shared" si="70"/>
        <v>Cái</v>
      </c>
      <c r="L274" s="291">
        <v>2</v>
      </c>
      <c r="M274" s="287">
        <f>VLOOKUP(D274,'GIA CONG DOAN'!$A$3:$D$4246,MATCH(I274,'GIA CONG DOAN'!$A$4:$D$4,0),0)</f>
        <v>8533.843499999999</v>
      </c>
      <c r="N274" s="289"/>
      <c r="O274" s="328">
        <f t="shared" si="71"/>
        <v>0</v>
      </c>
      <c r="P274" s="56" t="s">
        <v>3623</v>
      </c>
      <c r="Q274" s="305"/>
      <c r="R274" s="305"/>
      <c r="S274" s="313">
        <f t="shared" si="63"/>
        <v>2</v>
      </c>
      <c r="V274" s="327"/>
      <c r="W274" s="327"/>
      <c r="X274" s="327"/>
      <c r="Y274" s="326" t="str">
        <f t="shared" si="58"/>
        <v>66</v>
      </c>
      <c r="Z274" s="326" t="str">
        <f t="shared" si="62"/>
        <v>Đ644608</v>
      </c>
      <c r="AA274" s="326" t="str">
        <f t="shared" si="72"/>
        <v>44608Đ666-39600-02-B2</v>
      </c>
    </row>
    <row r="275" spans="1:27" s="326" customFormat="1" ht="18" customHeight="1">
      <c r="A275" s="50">
        <v>44608</v>
      </c>
      <c r="B275" s="182" t="s">
        <v>1194</v>
      </c>
      <c r="C275" s="56" t="s">
        <v>3654</v>
      </c>
      <c r="D275" s="56" t="str">
        <f t="shared" si="64"/>
        <v>66-55100-01</v>
      </c>
      <c r="E275" s="322" t="str">
        <f t="shared" si="65"/>
        <v>01</v>
      </c>
      <c r="F275" s="322" t="str">
        <f t="shared" si="66"/>
        <v>B</v>
      </c>
      <c r="G275" s="322" t="str">
        <f t="shared" si="67"/>
        <v>37</v>
      </c>
      <c r="H275" s="322" t="str">
        <f t="shared" si="68"/>
        <v/>
      </c>
      <c r="I275" s="287" t="str">
        <f t="shared" si="69"/>
        <v>ĐHC</v>
      </c>
      <c r="J275" s="44" t="s">
        <v>1191</v>
      </c>
      <c r="K275" s="287" t="str">
        <f t="shared" si="70"/>
        <v>Cái</v>
      </c>
      <c r="L275" s="291">
        <v>2</v>
      </c>
      <c r="M275" s="287">
        <f>VLOOKUP(D275,'GIA CONG DOAN'!$A$3:$D$4246,MATCH(I275,'GIA CONG DOAN'!$A$4:$D$4,0),0)</f>
        <v>15937.332743362835</v>
      </c>
      <c r="N275" s="289">
        <v>0.1</v>
      </c>
      <c r="O275" s="328">
        <f t="shared" si="71"/>
        <v>3187.4665486725671</v>
      </c>
      <c r="P275" s="56" t="s">
        <v>3631</v>
      </c>
      <c r="Q275" s="305"/>
      <c r="R275" s="305"/>
      <c r="S275" s="313">
        <f t="shared" si="63"/>
        <v>2</v>
      </c>
      <c r="V275" s="327"/>
      <c r="W275" s="327"/>
      <c r="X275" s="327"/>
      <c r="Y275" s="326" t="str">
        <f t="shared" si="58"/>
        <v>66</v>
      </c>
      <c r="Z275" s="326" t="str">
        <f t="shared" si="62"/>
        <v>Đ644608</v>
      </c>
      <c r="AA275" s="326" t="str">
        <f t="shared" si="72"/>
        <v>44608Đ666-55137-01-B2</v>
      </c>
    </row>
    <row r="276" spans="1:27" s="326" customFormat="1" ht="18" hidden="1" customHeight="1">
      <c r="A276" s="50">
        <v>44608</v>
      </c>
      <c r="B276" s="182" t="s">
        <v>1194</v>
      </c>
      <c r="C276" s="56" t="s">
        <v>3693</v>
      </c>
      <c r="D276" s="56" t="str">
        <f t="shared" si="64"/>
        <v>66-55100-02</v>
      </c>
      <c r="E276" s="322" t="str">
        <f t="shared" si="65"/>
        <v>02</v>
      </c>
      <c r="F276" s="322" t="str">
        <f t="shared" si="66"/>
        <v>B</v>
      </c>
      <c r="G276" s="322" t="str">
        <f t="shared" si="67"/>
        <v>37</v>
      </c>
      <c r="H276" s="322" t="str">
        <f t="shared" si="68"/>
        <v/>
      </c>
      <c r="I276" s="287" t="str">
        <f t="shared" si="69"/>
        <v>ĐHC</v>
      </c>
      <c r="J276" s="44" t="s">
        <v>1191</v>
      </c>
      <c r="K276" s="287" t="str">
        <f t="shared" si="70"/>
        <v>Cái</v>
      </c>
      <c r="L276" s="291">
        <v>1</v>
      </c>
      <c r="M276" s="287">
        <f>VLOOKUP(D276,'GIA CONG DOAN'!$A$3:$D$4246,MATCH(I276,'GIA CONG DOAN'!$A$4:$D$4,0),0)</f>
        <v>8979.8823008849595</v>
      </c>
      <c r="N276" s="289"/>
      <c r="O276" s="328">
        <f t="shared" si="71"/>
        <v>0</v>
      </c>
      <c r="P276" s="56" t="s">
        <v>3662</v>
      </c>
      <c r="Q276" s="305"/>
      <c r="R276" s="305"/>
      <c r="S276" s="313">
        <f t="shared" si="63"/>
        <v>1</v>
      </c>
      <c r="V276" s="327"/>
      <c r="W276" s="327"/>
      <c r="X276" s="327"/>
      <c r="Y276" s="326" t="str">
        <f t="shared" si="58"/>
        <v>66</v>
      </c>
      <c r="Z276" s="326" t="str">
        <f t="shared" si="62"/>
        <v>Đ644608</v>
      </c>
      <c r="AA276" s="326" t="str">
        <f t="shared" si="72"/>
        <v>44608Đ666-55137-02-B1</v>
      </c>
    </row>
    <row r="277" spans="1:27" s="326" customFormat="1" ht="18" customHeight="1">
      <c r="A277" s="50">
        <v>44608</v>
      </c>
      <c r="B277" s="182" t="s">
        <v>1194</v>
      </c>
      <c r="C277" s="56" t="s">
        <v>3694</v>
      </c>
      <c r="D277" s="56" t="str">
        <f t="shared" si="64"/>
        <v>66-06700-01</v>
      </c>
      <c r="E277" s="322" t="str">
        <f t="shared" si="65"/>
        <v>01</v>
      </c>
      <c r="F277" s="322" t="str">
        <f t="shared" si="66"/>
        <v>B</v>
      </c>
      <c r="G277" s="322" t="str">
        <f t="shared" si="67"/>
        <v>23</v>
      </c>
      <c r="H277" s="322" t="str">
        <f t="shared" si="68"/>
        <v/>
      </c>
      <c r="I277" s="287" t="str">
        <f t="shared" si="69"/>
        <v>ĐHC</v>
      </c>
      <c r="J277" s="44" t="s">
        <v>1191</v>
      </c>
      <c r="K277" s="287" t="str">
        <f t="shared" si="70"/>
        <v>Cái</v>
      </c>
      <c r="L277" s="291">
        <v>7</v>
      </c>
      <c r="M277" s="287">
        <f>VLOOKUP(D277,'GIA CONG DOAN'!$A$3:$D$4246,MATCH(I277,'GIA CONG DOAN'!$A$4:$D$4,0),0)</f>
        <v>6499.5</v>
      </c>
      <c r="N277" s="289">
        <v>0.1</v>
      </c>
      <c r="O277" s="328">
        <f t="shared" si="71"/>
        <v>4549.6500000000005</v>
      </c>
      <c r="P277" s="56" t="s">
        <v>3623</v>
      </c>
      <c r="Q277" s="305"/>
      <c r="R277" s="305"/>
      <c r="S277" s="313">
        <f t="shared" si="63"/>
        <v>7</v>
      </c>
      <c r="V277" s="327"/>
      <c r="W277" s="327"/>
      <c r="X277" s="327"/>
      <c r="Y277" s="326" t="str">
        <f t="shared" si="58"/>
        <v>66</v>
      </c>
      <c r="Z277" s="326" t="str">
        <f t="shared" si="62"/>
        <v>Đ644608</v>
      </c>
      <c r="AA277" s="326" t="str">
        <f t="shared" si="72"/>
        <v>44608Đ666-06723-01-B7</v>
      </c>
    </row>
    <row r="278" spans="1:27" s="326" customFormat="1" ht="18" hidden="1" customHeight="1">
      <c r="A278" s="50">
        <v>44608</v>
      </c>
      <c r="B278" s="182" t="s">
        <v>1194</v>
      </c>
      <c r="C278" s="56" t="s">
        <v>3694</v>
      </c>
      <c r="D278" s="56" t="str">
        <f t="shared" si="64"/>
        <v>66-06700-01</v>
      </c>
      <c r="E278" s="322" t="str">
        <f t="shared" si="65"/>
        <v>01</v>
      </c>
      <c r="F278" s="322" t="str">
        <f t="shared" si="66"/>
        <v>B</v>
      </c>
      <c r="G278" s="322" t="str">
        <f t="shared" si="67"/>
        <v>23</v>
      </c>
      <c r="H278" s="322" t="str">
        <f t="shared" si="68"/>
        <v/>
      </c>
      <c r="I278" s="287" t="str">
        <f t="shared" si="69"/>
        <v>ĐHC</v>
      </c>
      <c r="J278" s="44" t="s">
        <v>1191</v>
      </c>
      <c r="K278" s="287" t="str">
        <f t="shared" si="70"/>
        <v>Cái</v>
      </c>
      <c r="L278" s="291">
        <v>2</v>
      </c>
      <c r="M278" s="287">
        <f>VLOOKUP(D278,'GIA CONG DOAN'!$A$3:$D$4246,MATCH(I278,'GIA CONG DOAN'!$A$4:$D$4,0),0)</f>
        <v>6499.5</v>
      </c>
      <c r="N278" s="289"/>
      <c r="O278" s="328">
        <f t="shared" si="71"/>
        <v>0</v>
      </c>
      <c r="P278" s="56" t="s">
        <v>3662</v>
      </c>
      <c r="Q278" s="305"/>
      <c r="R278" s="305"/>
      <c r="S278" s="313">
        <f t="shared" si="63"/>
        <v>2</v>
      </c>
      <c r="V278" s="327"/>
      <c r="W278" s="327"/>
      <c r="X278" s="327"/>
      <c r="Y278" s="326" t="str">
        <f t="shared" si="58"/>
        <v>66</v>
      </c>
      <c r="Z278" s="326" t="str">
        <f t="shared" si="62"/>
        <v>Đ644608</v>
      </c>
      <c r="AA278" s="326" t="str">
        <f t="shared" si="72"/>
        <v>44608Đ666-06723-01-B2</v>
      </c>
    </row>
    <row r="279" spans="1:27" s="326" customFormat="1" ht="18" customHeight="1">
      <c r="A279" s="50">
        <v>44608</v>
      </c>
      <c r="B279" s="182" t="s">
        <v>1194</v>
      </c>
      <c r="C279" s="56" t="s">
        <v>3694</v>
      </c>
      <c r="D279" s="56" t="str">
        <f t="shared" si="64"/>
        <v>66-06700-01</v>
      </c>
      <c r="E279" s="322" t="str">
        <f t="shared" si="65"/>
        <v>01</v>
      </c>
      <c r="F279" s="322" t="str">
        <f t="shared" si="66"/>
        <v>B</v>
      </c>
      <c r="G279" s="322" t="str">
        <f t="shared" si="67"/>
        <v>23</v>
      </c>
      <c r="H279" s="322" t="str">
        <f t="shared" si="68"/>
        <v/>
      </c>
      <c r="I279" s="287" t="str">
        <f t="shared" si="69"/>
        <v>ĐHC</v>
      </c>
      <c r="J279" s="44" t="s">
        <v>1191</v>
      </c>
      <c r="K279" s="287" t="str">
        <f t="shared" si="70"/>
        <v>Cái</v>
      </c>
      <c r="L279" s="291">
        <v>1</v>
      </c>
      <c r="M279" s="287">
        <f>VLOOKUP(D279,'GIA CONG DOAN'!$A$3:$D$4246,MATCH(I279,'GIA CONG DOAN'!$A$4:$D$4,0),0)</f>
        <v>6499.5</v>
      </c>
      <c r="N279" s="289">
        <v>0.1</v>
      </c>
      <c r="O279" s="328">
        <f t="shared" si="71"/>
        <v>649.95000000000005</v>
      </c>
      <c r="P279" s="56" t="s">
        <v>3734</v>
      </c>
      <c r="Q279" s="305"/>
      <c r="R279" s="305"/>
      <c r="S279" s="313">
        <f t="shared" si="63"/>
        <v>1</v>
      </c>
      <c r="V279" s="327"/>
      <c r="W279" s="327"/>
      <c r="X279" s="327"/>
      <c r="Y279" s="326" t="str">
        <f t="shared" si="58"/>
        <v>66</v>
      </c>
      <c r="Z279" s="326" t="str">
        <f t="shared" si="62"/>
        <v>Đ644608</v>
      </c>
      <c r="AA279" s="326" t="str">
        <f t="shared" si="72"/>
        <v>44608Đ666-06723-01-B1</v>
      </c>
    </row>
    <row r="280" spans="1:27" s="326" customFormat="1" ht="18" customHeight="1">
      <c r="A280" s="50">
        <v>44608</v>
      </c>
      <c r="B280" s="182" t="s">
        <v>1194</v>
      </c>
      <c r="C280" s="56" t="s">
        <v>3695</v>
      </c>
      <c r="D280" s="56" t="str">
        <f t="shared" si="64"/>
        <v>66-06700-02</v>
      </c>
      <c r="E280" s="322" t="str">
        <f t="shared" si="65"/>
        <v>02</v>
      </c>
      <c r="F280" s="322" t="str">
        <f t="shared" si="66"/>
        <v>B</v>
      </c>
      <c r="G280" s="322" t="str">
        <f t="shared" si="67"/>
        <v>23</v>
      </c>
      <c r="H280" s="322" t="str">
        <f t="shared" si="68"/>
        <v/>
      </c>
      <c r="I280" s="287" t="str">
        <f t="shared" si="69"/>
        <v>ĐHC</v>
      </c>
      <c r="J280" s="44" t="s">
        <v>1191</v>
      </c>
      <c r="K280" s="287" t="str">
        <f t="shared" si="70"/>
        <v>Cái</v>
      </c>
      <c r="L280" s="291">
        <v>2</v>
      </c>
      <c r="M280" s="287">
        <f>VLOOKUP(D280,'GIA CONG DOAN'!$A$3:$D$4246,MATCH(I280,'GIA CONG DOAN'!$A$4:$D$4,0),0)</f>
        <v>3500</v>
      </c>
      <c r="N280" s="289">
        <v>0.1</v>
      </c>
      <c r="O280" s="328">
        <f t="shared" si="71"/>
        <v>700</v>
      </c>
      <c r="P280" s="56" t="s">
        <v>3652</v>
      </c>
      <c r="Q280" s="305"/>
      <c r="R280" s="305"/>
      <c r="S280" s="313">
        <f t="shared" si="63"/>
        <v>2</v>
      </c>
      <c r="V280" s="327"/>
      <c r="W280" s="327"/>
      <c r="X280" s="327"/>
      <c r="Y280" s="326" t="str">
        <f t="shared" si="58"/>
        <v>66</v>
      </c>
      <c r="Z280" s="326" t="str">
        <f t="shared" si="62"/>
        <v>Đ644608</v>
      </c>
      <c r="AA280" s="326" t="str">
        <f t="shared" si="72"/>
        <v>44608Đ666-06723-02-B2</v>
      </c>
    </row>
    <row r="281" spans="1:27" s="326" customFormat="1" ht="18" hidden="1" customHeight="1">
      <c r="A281" s="50">
        <v>44608</v>
      </c>
      <c r="B281" s="182" t="s">
        <v>1194</v>
      </c>
      <c r="C281" s="56" t="s">
        <v>3695</v>
      </c>
      <c r="D281" s="56" t="str">
        <f t="shared" si="64"/>
        <v>66-06700-02</v>
      </c>
      <c r="E281" s="322" t="str">
        <f t="shared" si="65"/>
        <v>02</v>
      </c>
      <c r="F281" s="322" t="str">
        <f t="shared" si="66"/>
        <v>B</v>
      </c>
      <c r="G281" s="322" t="str">
        <f t="shared" si="67"/>
        <v>23</v>
      </c>
      <c r="H281" s="322" t="str">
        <f t="shared" si="68"/>
        <v/>
      </c>
      <c r="I281" s="287" t="str">
        <f t="shared" si="69"/>
        <v>ĐHC</v>
      </c>
      <c r="J281" s="44" t="s">
        <v>1191</v>
      </c>
      <c r="K281" s="287" t="str">
        <f t="shared" si="70"/>
        <v>Cái</v>
      </c>
      <c r="L281" s="291">
        <v>3</v>
      </c>
      <c r="M281" s="287">
        <f>VLOOKUP(D281,'GIA CONG DOAN'!$A$3:$D$4246,MATCH(I281,'GIA CONG DOAN'!$A$4:$D$4,0),0)</f>
        <v>3500</v>
      </c>
      <c r="N281" s="289"/>
      <c r="O281" s="328">
        <f t="shared" si="71"/>
        <v>0</v>
      </c>
      <c r="P281" s="56" t="s">
        <v>3652</v>
      </c>
      <c r="Q281" s="305"/>
      <c r="R281" s="305"/>
      <c r="S281" s="313">
        <f t="shared" si="63"/>
        <v>3</v>
      </c>
      <c r="V281" s="327"/>
      <c r="W281" s="327"/>
      <c r="X281" s="327"/>
      <c r="Y281" s="326" t="str">
        <f t="shared" si="58"/>
        <v>66</v>
      </c>
      <c r="Z281" s="326" t="str">
        <f t="shared" si="62"/>
        <v>Đ644608</v>
      </c>
      <c r="AA281" s="326" t="str">
        <f t="shared" si="72"/>
        <v>44608Đ666-06723-02-B3</v>
      </c>
    </row>
    <row r="282" spans="1:27" s="326" customFormat="1" ht="18" customHeight="1">
      <c r="A282" s="50">
        <v>44608</v>
      </c>
      <c r="B282" s="182" t="s">
        <v>1194</v>
      </c>
      <c r="C282" s="56" t="s">
        <v>3660</v>
      </c>
      <c r="D282" s="56" t="str">
        <f t="shared" si="64"/>
        <v>66-77100-02</v>
      </c>
      <c r="E282" s="322" t="str">
        <f t="shared" si="65"/>
        <v>02</v>
      </c>
      <c r="F282" s="322" t="str">
        <f t="shared" si="66"/>
        <v>B</v>
      </c>
      <c r="G282" s="322" t="str">
        <f t="shared" si="67"/>
        <v>00</v>
      </c>
      <c r="H282" s="322" t="str">
        <f t="shared" si="68"/>
        <v/>
      </c>
      <c r="I282" s="287" t="str">
        <f t="shared" si="69"/>
        <v>ĐHC</v>
      </c>
      <c r="J282" s="44" t="s">
        <v>1191</v>
      </c>
      <c r="K282" s="287" t="str">
        <f t="shared" si="70"/>
        <v>Cái</v>
      </c>
      <c r="L282" s="291">
        <v>7</v>
      </c>
      <c r="M282" s="287">
        <f>VLOOKUP(D282,'GIA CONG DOAN'!$A$3:$D$4246,MATCH(I282,'GIA CONG DOAN'!$A$4:$D$4,0),0)</f>
        <v>3667.2414482758613</v>
      </c>
      <c r="N282" s="289">
        <v>0.1</v>
      </c>
      <c r="O282" s="328">
        <f t="shared" si="71"/>
        <v>2567.0690137931033</v>
      </c>
      <c r="P282" s="56" t="s">
        <v>3652</v>
      </c>
      <c r="Q282" s="305"/>
      <c r="R282" s="305"/>
      <c r="S282" s="313">
        <f t="shared" si="63"/>
        <v>7</v>
      </c>
      <c r="V282" s="327"/>
      <c r="W282" s="327"/>
      <c r="X282" s="327"/>
      <c r="Y282" s="326" t="str">
        <f t="shared" si="58"/>
        <v>66</v>
      </c>
      <c r="Z282" s="326" t="str">
        <f t="shared" si="62"/>
        <v>Đ644608</v>
      </c>
      <c r="AA282" s="326" t="str">
        <f t="shared" si="72"/>
        <v>44608Đ666-77100-02-B7</v>
      </c>
    </row>
    <row r="283" spans="1:27" s="326" customFormat="1" ht="18" hidden="1" customHeight="1">
      <c r="A283" s="50">
        <v>44608</v>
      </c>
      <c r="B283" s="182" t="s">
        <v>1194</v>
      </c>
      <c r="C283" s="56" t="s">
        <v>3660</v>
      </c>
      <c r="D283" s="56" t="str">
        <f t="shared" si="64"/>
        <v>66-77100-02</v>
      </c>
      <c r="E283" s="322" t="str">
        <f t="shared" si="65"/>
        <v>02</v>
      </c>
      <c r="F283" s="322" t="str">
        <f t="shared" si="66"/>
        <v>B</v>
      </c>
      <c r="G283" s="322" t="str">
        <f t="shared" si="67"/>
        <v>00</v>
      </c>
      <c r="H283" s="322" t="str">
        <f t="shared" si="68"/>
        <v/>
      </c>
      <c r="I283" s="287" t="str">
        <f t="shared" si="69"/>
        <v>ĐHC</v>
      </c>
      <c r="J283" s="44" t="s">
        <v>1191</v>
      </c>
      <c r="K283" s="287" t="str">
        <f t="shared" si="70"/>
        <v>Cái</v>
      </c>
      <c r="L283" s="291">
        <v>1</v>
      </c>
      <c r="M283" s="287">
        <f>VLOOKUP(D283,'GIA CONG DOAN'!$A$3:$D$4246,MATCH(I283,'GIA CONG DOAN'!$A$4:$D$4,0),0)</f>
        <v>3667.2414482758613</v>
      </c>
      <c r="N283" s="289"/>
      <c r="O283" s="328">
        <f t="shared" si="71"/>
        <v>0</v>
      </c>
      <c r="P283" s="56" t="s">
        <v>3662</v>
      </c>
      <c r="Q283" s="305"/>
      <c r="R283" s="305"/>
      <c r="S283" s="313">
        <f t="shared" si="63"/>
        <v>1</v>
      </c>
      <c r="V283" s="327"/>
      <c r="W283" s="327"/>
      <c r="X283" s="327"/>
      <c r="Y283" s="326" t="str">
        <f t="shared" si="58"/>
        <v>66</v>
      </c>
      <c r="Z283" s="326" t="str">
        <f t="shared" si="62"/>
        <v>Đ644608</v>
      </c>
      <c r="AA283" s="326" t="str">
        <f t="shared" si="72"/>
        <v>44608Đ666-77100-02-B1</v>
      </c>
    </row>
    <row r="284" spans="1:27" s="326" customFormat="1" ht="18" hidden="1" customHeight="1">
      <c r="A284" s="50">
        <v>44608</v>
      </c>
      <c r="B284" s="182" t="s">
        <v>1203</v>
      </c>
      <c r="C284" s="56" t="s">
        <v>3685</v>
      </c>
      <c r="D284" s="56" t="str">
        <f t="shared" si="64"/>
        <v>66-90400-S1</v>
      </c>
      <c r="E284" s="322" t="str">
        <f t="shared" si="65"/>
        <v>S1</v>
      </c>
      <c r="F284" s="322" t="str">
        <f t="shared" si="66"/>
        <v>A</v>
      </c>
      <c r="G284" s="322" t="str">
        <f t="shared" si="67"/>
        <v>00</v>
      </c>
      <c r="H284" s="322" t="str">
        <f t="shared" si="68"/>
        <v/>
      </c>
      <c r="I284" s="287" t="str">
        <f t="shared" si="69"/>
        <v>ĐHC</v>
      </c>
      <c r="J284" s="44" t="s">
        <v>1191</v>
      </c>
      <c r="K284" s="287" t="str">
        <f t="shared" si="70"/>
        <v>Cái</v>
      </c>
      <c r="L284" s="291">
        <v>7</v>
      </c>
      <c r="M284" s="287">
        <f>VLOOKUP(D284,'GIA CONG DOAN'!$A$3:$D$4246,MATCH(I284,'GIA CONG DOAN'!$A$4:$D$4,0),0)</f>
        <v>13630</v>
      </c>
      <c r="N284" s="289">
        <v>0.1</v>
      </c>
      <c r="O284" s="328">
        <f t="shared" si="71"/>
        <v>9541</v>
      </c>
      <c r="P284" s="56" t="s">
        <v>3631</v>
      </c>
      <c r="Q284" s="305"/>
      <c r="R284" s="305"/>
      <c r="S284" s="313">
        <f t="shared" si="63"/>
        <v>7</v>
      </c>
      <c r="V284" s="327"/>
      <c r="W284" s="327"/>
      <c r="X284" s="327"/>
      <c r="Y284" s="326" t="str">
        <f t="shared" si="58"/>
        <v>66</v>
      </c>
      <c r="Z284" s="326" t="str">
        <f t="shared" si="62"/>
        <v>Đ244608</v>
      </c>
      <c r="AA284" s="326" t="str">
        <f t="shared" si="72"/>
        <v>44608Đ266-90400-S1-A7</v>
      </c>
    </row>
    <row r="285" spans="1:27" s="326" customFormat="1" ht="18" hidden="1" customHeight="1">
      <c r="A285" s="50">
        <v>44608</v>
      </c>
      <c r="B285" s="182" t="s">
        <v>1203</v>
      </c>
      <c r="C285" s="56" t="s">
        <v>3637</v>
      </c>
      <c r="D285" s="56" t="str">
        <f>LEFT(C285,6)&amp;"06"&amp;MID(C285,9,3)</f>
        <v>66-90006-S1</v>
      </c>
      <c r="E285" s="322" t="str">
        <f t="shared" si="65"/>
        <v>S1</v>
      </c>
      <c r="F285" s="322" t="str">
        <f t="shared" si="66"/>
        <v>B</v>
      </c>
      <c r="G285" s="322" t="str">
        <f t="shared" si="67"/>
        <v>06</v>
      </c>
      <c r="H285" s="322" t="str">
        <f t="shared" si="68"/>
        <v/>
      </c>
      <c r="I285" s="287" t="str">
        <f t="shared" si="69"/>
        <v>ĐHC</v>
      </c>
      <c r="J285" s="44" t="s">
        <v>1191</v>
      </c>
      <c r="K285" s="287" t="str">
        <f t="shared" si="70"/>
        <v>Cái</v>
      </c>
      <c r="L285" s="291">
        <v>1</v>
      </c>
      <c r="M285" s="287">
        <f>VLOOKUP(D285,'GIA CONG DOAN'!$A$3:$D$4246,MATCH(I285,'GIA CONG DOAN'!$A$4:$D$4,0),0)</f>
        <v>16940</v>
      </c>
      <c r="N285" s="289">
        <v>0.1</v>
      </c>
      <c r="O285" s="328">
        <f t="shared" si="71"/>
        <v>1694</v>
      </c>
      <c r="P285" s="56" t="s">
        <v>3631</v>
      </c>
      <c r="Q285" s="305"/>
      <c r="R285" s="305"/>
      <c r="S285" s="313">
        <f t="shared" si="63"/>
        <v>1</v>
      </c>
      <c r="V285" s="327"/>
      <c r="W285" s="327"/>
      <c r="X285" s="327"/>
      <c r="Y285" s="326" t="str">
        <f t="shared" si="58"/>
        <v>66</v>
      </c>
      <c r="Z285" s="326" t="str">
        <f t="shared" si="62"/>
        <v>Đ244608</v>
      </c>
      <c r="AA285" s="326" t="str">
        <f t="shared" si="72"/>
        <v>44608Đ266-90006-S1-B1</v>
      </c>
    </row>
    <row r="286" spans="1:27" s="326" customFormat="1" ht="18" hidden="1" customHeight="1">
      <c r="A286" s="50">
        <v>44608</v>
      </c>
      <c r="B286" s="182" t="s">
        <v>1192</v>
      </c>
      <c r="C286" s="56" t="s">
        <v>3637</v>
      </c>
      <c r="D286" s="56" t="str">
        <f>LEFT(C286,6)&amp;"06"&amp;MID(C286,9,3)</f>
        <v>66-90006-S1</v>
      </c>
      <c r="E286" s="322" t="str">
        <f t="shared" si="65"/>
        <v>S1</v>
      </c>
      <c r="F286" s="322" t="str">
        <f t="shared" si="66"/>
        <v>B</v>
      </c>
      <c r="G286" s="322" t="str">
        <f t="shared" si="67"/>
        <v>06</v>
      </c>
      <c r="H286" s="322" t="str">
        <f t="shared" si="68"/>
        <v/>
      </c>
      <c r="I286" s="287" t="str">
        <f t="shared" si="69"/>
        <v>ĐHC</v>
      </c>
      <c r="J286" s="44" t="s">
        <v>1191</v>
      </c>
      <c r="K286" s="287" t="str">
        <f t="shared" si="70"/>
        <v>Cái</v>
      </c>
      <c r="L286" s="291">
        <v>2</v>
      </c>
      <c r="M286" s="287">
        <f>VLOOKUP(D286,'GIA CONG DOAN'!$A$3:$D$4246,MATCH(I286,'GIA CONG DOAN'!$A$4:$D$4,0),0)</f>
        <v>16940</v>
      </c>
      <c r="N286" s="289"/>
      <c r="O286" s="328">
        <f t="shared" si="71"/>
        <v>0</v>
      </c>
      <c r="P286" s="56" t="s">
        <v>3642</v>
      </c>
      <c r="Q286" s="305"/>
      <c r="R286" s="305"/>
      <c r="S286" s="313">
        <f t="shared" si="63"/>
        <v>2</v>
      </c>
      <c r="V286" s="327"/>
      <c r="W286" s="327"/>
      <c r="X286" s="327"/>
      <c r="Y286" s="326" t="str">
        <f t="shared" si="58"/>
        <v>66</v>
      </c>
      <c r="Z286" s="326" t="str">
        <f t="shared" si="62"/>
        <v>Đ444608</v>
      </c>
      <c r="AA286" s="326" t="str">
        <f t="shared" si="72"/>
        <v>44608Đ466-90006-S1-B2</v>
      </c>
    </row>
    <row r="287" spans="1:27" s="326" customFormat="1" ht="18" hidden="1" customHeight="1">
      <c r="A287" s="50">
        <v>44608</v>
      </c>
      <c r="B287" s="182" t="s">
        <v>1192</v>
      </c>
      <c r="C287" s="56" t="s">
        <v>3637</v>
      </c>
      <c r="D287" s="56" t="str">
        <f>LEFT(C287,6)&amp;"06"&amp;MID(C287,9,3)</f>
        <v>66-90006-S1</v>
      </c>
      <c r="E287" s="322" t="str">
        <f t="shared" si="65"/>
        <v>S1</v>
      </c>
      <c r="F287" s="322" t="str">
        <f t="shared" si="66"/>
        <v>B</v>
      </c>
      <c r="G287" s="322" t="str">
        <f t="shared" si="67"/>
        <v>06</v>
      </c>
      <c r="H287" s="322" t="str">
        <f t="shared" si="68"/>
        <v/>
      </c>
      <c r="I287" s="287" t="str">
        <f t="shared" si="69"/>
        <v>ĐHC</v>
      </c>
      <c r="J287" s="44" t="s">
        <v>1191</v>
      </c>
      <c r="K287" s="287" t="str">
        <f t="shared" si="70"/>
        <v>Cái</v>
      </c>
      <c r="L287" s="291">
        <v>1</v>
      </c>
      <c r="M287" s="287">
        <f>VLOOKUP(D287,'GIA CONG DOAN'!$A$3:$D$4246,MATCH(I287,'GIA CONG DOAN'!$A$4:$D$4,0),0)</f>
        <v>16940</v>
      </c>
      <c r="N287" s="289"/>
      <c r="O287" s="328">
        <f t="shared" si="71"/>
        <v>0</v>
      </c>
      <c r="P287" s="56" t="s">
        <v>3652</v>
      </c>
      <c r="Q287" s="305"/>
      <c r="R287" s="305"/>
      <c r="S287" s="313">
        <f t="shared" si="63"/>
        <v>1</v>
      </c>
      <c r="V287" s="327"/>
      <c r="W287" s="327"/>
      <c r="X287" s="327"/>
      <c r="Y287" s="326" t="str">
        <f t="shared" si="58"/>
        <v>66</v>
      </c>
      <c r="Z287" s="326" t="str">
        <f t="shared" si="62"/>
        <v>Đ444608</v>
      </c>
      <c r="AA287" s="326" t="str">
        <f t="shared" si="72"/>
        <v>44608Đ466-90006-S1-B1</v>
      </c>
    </row>
    <row r="288" spans="1:27" s="326" customFormat="1" ht="18" hidden="1" customHeight="1">
      <c r="A288" s="50">
        <v>44608</v>
      </c>
      <c r="B288" s="182" t="s">
        <v>1192</v>
      </c>
      <c r="C288" s="56" t="s">
        <v>3735</v>
      </c>
      <c r="D288" s="56" t="str">
        <f t="shared" si="64"/>
        <v>68-18600-s1</v>
      </c>
      <c r="E288" s="322" t="str">
        <f t="shared" si="65"/>
        <v>s1</v>
      </c>
      <c r="F288" s="322" t="str">
        <f t="shared" si="66"/>
        <v>b</v>
      </c>
      <c r="G288" s="322" t="str">
        <f t="shared" si="67"/>
        <v>00</v>
      </c>
      <c r="H288" s="322" t="str">
        <f t="shared" si="68"/>
        <v/>
      </c>
      <c r="I288" s="287" t="str">
        <f t="shared" si="69"/>
        <v>ĐHC</v>
      </c>
      <c r="J288" s="44" t="s">
        <v>1191</v>
      </c>
      <c r="K288" s="287" t="str">
        <f t="shared" si="70"/>
        <v>Cái</v>
      </c>
      <c r="L288" s="291">
        <v>1</v>
      </c>
      <c r="M288" s="287">
        <f>VLOOKUP(D288,'GIA CONG DOAN'!$A$3:$D$4246,MATCH(I288,'GIA CONG DOAN'!$A$4:$D$4,0),0)</f>
        <v>24468.444</v>
      </c>
      <c r="N288" s="289"/>
      <c r="O288" s="328">
        <f t="shared" si="71"/>
        <v>0</v>
      </c>
      <c r="P288" s="56" t="s">
        <v>3639</v>
      </c>
      <c r="Q288" s="305"/>
      <c r="R288" s="305"/>
      <c r="S288" s="313">
        <f t="shared" si="63"/>
        <v>1</v>
      </c>
      <c r="V288" s="327"/>
      <c r="W288" s="327"/>
      <c r="X288" s="327"/>
      <c r="Y288" s="326" t="str">
        <f t="shared" si="58"/>
        <v>68</v>
      </c>
      <c r="Z288" s="326" t="str">
        <f t="shared" si="62"/>
        <v>Đ444608</v>
      </c>
      <c r="AA288" s="326" t="str">
        <f t="shared" si="72"/>
        <v>44608Đ468-18600-s1-b1</v>
      </c>
    </row>
    <row r="289" spans="1:27" s="326" customFormat="1" ht="18" hidden="1" customHeight="1">
      <c r="A289" s="50">
        <v>44608</v>
      </c>
      <c r="B289" s="182" t="s">
        <v>1204</v>
      </c>
      <c r="C289" s="56" t="s">
        <v>3648</v>
      </c>
      <c r="D289" s="56" t="str">
        <f t="shared" si="64"/>
        <v>66-64700-S1</v>
      </c>
      <c r="E289" s="322" t="str">
        <f t="shared" si="65"/>
        <v>S1</v>
      </c>
      <c r="F289" s="322" t="str">
        <f t="shared" si="66"/>
        <v>B</v>
      </c>
      <c r="G289" s="322" t="str">
        <f t="shared" si="67"/>
        <v>00</v>
      </c>
      <c r="H289" s="322" t="str">
        <f t="shared" si="68"/>
        <v/>
      </c>
      <c r="I289" s="287" t="str">
        <f t="shared" si="69"/>
        <v>ĐHC</v>
      </c>
      <c r="J289" s="44" t="s">
        <v>1191</v>
      </c>
      <c r="K289" s="287" t="str">
        <f t="shared" si="70"/>
        <v>Cái</v>
      </c>
      <c r="L289" s="291">
        <v>6</v>
      </c>
      <c r="M289" s="287">
        <f>VLOOKUP(D289,'GIA CONG DOAN'!$A$3:$D$4246,MATCH(I289,'GIA CONG DOAN'!$A$4:$D$4,0),0)</f>
        <v>21668.767362068964</v>
      </c>
      <c r="N289" s="289">
        <v>0.1</v>
      </c>
      <c r="O289" s="328">
        <f t="shared" si="71"/>
        <v>13001.260417241379</v>
      </c>
      <c r="P289" s="56" t="s">
        <v>3619</v>
      </c>
      <c r="Q289" s="305"/>
      <c r="R289" s="305"/>
      <c r="S289" s="313">
        <f t="shared" si="63"/>
        <v>6</v>
      </c>
      <c r="V289" s="327"/>
      <c r="W289" s="327"/>
      <c r="X289" s="327"/>
      <c r="Y289" s="326" t="str">
        <f t="shared" si="58"/>
        <v>66</v>
      </c>
      <c r="Z289" s="326" t="str">
        <f t="shared" si="62"/>
        <v>Đ344608</v>
      </c>
      <c r="AA289" s="326" t="str">
        <f t="shared" si="72"/>
        <v>44608Đ366-64700-S1-B6</v>
      </c>
    </row>
    <row r="290" spans="1:27" s="326" customFormat="1" ht="18" hidden="1" customHeight="1">
      <c r="A290" s="50">
        <v>44608</v>
      </c>
      <c r="B290" s="182" t="s">
        <v>1204</v>
      </c>
      <c r="C290" s="56" t="s">
        <v>3664</v>
      </c>
      <c r="D290" s="56" t="str">
        <f>LEFT(C290,6)&amp;"24"&amp;MID(C290,9,3)</f>
        <v>66-59124-02</v>
      </c>
      <c r="E290" s="322" t="str">
        <f t="shared" si="65"/>
        <v>02</v>
      </c>
      <c r="F290" s="322" t="str">
        <f t="shared" si="66"/>
        <v>b</v>
      </c>
      <c r="G290" s="322" t="str">
        <f t="shared" si="67"/>
        <v>24</v>
      </c>
      <c r="H290" s="322" t="str">
        <f t="shared" si="68"/>
        <v/>
      </c>
      <c r="I290" s="287" t="str">
        <f t="shared" si="69"/>
        <v>ĐHC</v>
      </c>
      <c r="J290" s="44" t="s">
        <v>1191</v>
      </c>
      <c r="K290" s="287" t="str">
        <f t="shared" si="70"/>
        <v>Cái</v>
      </c>
      <c r="L290" s="291">
        <v>1</v>
      </c>
      <c r="M290" s="287">
        <f>VLOOKUP(D290,'GIA CONG DOAN'!$A$3:$D$4246,MATCH(I290,'GIA CONG DOAN'!$A$4:$D$4,0),0)</f>
        <v>12539.584603448273</v>
      </c>
      <c r="N290" s="289"/>
      <c r="O290" s="328">
        <f t="shared" si="71"/>
        <v>0</v>
      </c>
      <c r="P290" s="56" t="s">
        <v>3652</v>
      </c>
      <c r="Q290" s="305"/>
      <c r="R290" s="305"/>
      <c r="S290" s="313">
        <f t="shared" si="63"/>
        <v>1</v>
      </c>
      <c r="V290" s="327"/>
      <c r="W290" s="327"/>
      <c r="X290" s="327"/>
      <c r="Y290" s="326" t="str">
        <f t="shared" si="58"/>
        <v>66</v>
      </c>
      <c r="Z290" s="326" t="str">
        <f t="shared" si="62"/>
        <v>Đ344608</v>
      </c>
      <c r="AA290" s="326" t="str">
        <f t="shared" si="72"/>
        <v>44608Đ366-59124-02-b1</v>
      </c>
    </row>
    <row r="291" spans="1:27" s="326" customFormat="1" ht="18" hidden="1" customHeight="1">
      <c r="A291" s="50">
        <v>44608</v>
      </c>
      <c r="B291" s="182" t="s">
        <v>1204</v>
      </c>
      <c r="C291" s="56" t="s">
        <v>3664</v>
      </c>
      <c r="D291" s="56" t="str">
        <f t="shared" ref="D291" si="73">LEFT(C291,6)&amp;"24"&amp;MID(C291,9,3)</f>
        <v>66-59124-02</v>
      </c>
      <c r="E291" s="322" t="str">
        <f t="shared" si="65"/>
        <v>02</v>
      </c>
      <c r="F291" s="322" t="str">
        <f t="shared" si="66"/>
        <v>b</v>
      </c>
      <c r="G291" s="322" t="str">
        <f t="shared" si="67"/>
        <v>24</v>
      </c>
      <c r="H291" s="322" t="str">
        <f t="shared" si="68"/>
        <v/>
      </c>
      <c r="I291" s="287" t="str">
        <f t="shared" si="69"/>
        <v>ĐHC</v>
      </c>
      <c r="J291" s="44" t="s">
        <v>1191</v>
      </c>
      <c r="K291" s="287" t="str">
        <f t="shared" si="70"/>
        <v>Cái</v>
      </c>
      <c r="L291" s="291">
        <v>1</v>
      </c>
      <c r="M291" s="287">
        <f>VLOOKUP(D291,'GIA CONG DOAN'!$A$3:$D$4246,MATCH(I291,'GIA CONG DOAN'!$A$4:$D$4,0),0)</f>
        <v>12539.584603448273</v>
      </c>
      <c r="N291" s="289">
        <v>0.1</v>
      </c>
      <c r="O291" s="328">
        <f t="shared" si="71"/>
        <v>1253.9584603448275</v>
      </c>
      <c r="P291" s="56" t="s">
        <v>3619</v>
      </c>
      <c r="Q291" s="305"/>
      <c r="R291" s="305"/>
      <c r="S291" s="313">
        <f t="shared" si="63"/>
        <v>1</v>
      </c>
      <c r="V291" s="327"/>
      <c r="W291" s="327"/>
      <c r="X291" s="327"/>
      <c r="Y291" s="326" t="str">
        <f t="shared" si="58"/>
        <v>66</v>
      </c>
      <c r="Z291" s="326" t="str">
        <f t="shared" si="62"/>
        <v>Đ344608</v>
      </c>
      <c r="AA291" s="326" t="str">
        <f t="shared" si="72"/>
        <v>44608Đ366-59124-02-b1</v>
      </c>
    </row>
    <row r="292" spans="1:27" s="326" customFormat="1" ht="18" hidden="1" customHeight="1">
      <c r="A292" s="50">
        <v>44608</v>
      </c>
      <c r="B292" s="182" t="s">
        <v>1204</v>
      </c>
      <c r="C292" s="56" t="s">
        <v>3736</v>
      </c>
      <c r="D292" s="56" t="str">
        <f>LEFT(C292,6)&amp;"36"&amp;MID(C292,9,3)</f>
        <v>66-90136-01</v>
      </c>
      <c r="E292" s="322" t="str">
        <f t="shared" si="65"/>
        <v>01</v>
      </c>
      <c r="F292" s="322" t="str">
        <f t="shared" si="66"/>
        <v>b</v>
      </c>
      <c r="G292" s="322" t="str">
        <f t="shared" si="67"/>
        <v>36</v>
      </c>
      <c r="H292" s="322" t="str">
        <f t="shared" si="68"/>
        <v/>
      </c>
      <c r="I292" s="287" t="str">
        <f t="shared" si="69"/>
        <v>ĐHC</v>
      </c>
      <c r="J292" s="44" t="s">
        <v>1191</v>
      </c>
      <c r="K292" s="287" t="str">
        <f t="shared" si="70"/>
        <v>Cái</v>
      </c>
      <c r="L292" s="291">
        <v>1</v>
      </c>
      <c r="M292" s="287">
        <f>VLOOKUP(D292,'GIA CONG DOAN'!$A$3:$D$4246,MATCH(I292,'GIA CONG DOAN'!$A$4:$D$4,0),0)</f>
        <v>27950</v>
      </c>
      <c r="N292" s="289"/>
      <c r="O292" s="328">
        <f t="shared" si="71"/>
        <v>0</v>
      </c>
      <c r="P292" s="56" t="s">
        <v>3721</v>
      </c>
      <c r="Q292" s="305"/>
      <c r="R292" s="305"/>
      <c r="S292" s="313">
        <f t="shared" si="63"/>
        <v>1</v>
      </c>
      <c r="V292" s="327"/>
      <c r="W292" s="327"/>
      <c r="X292" s="327"/>
      <c r="Y292" s="326" t="str">
        <f t="shared" si="58"/>
        <v>66</v>
      </c>
      <c r="Z292" s="326" t="str">
        <f t="shared" si="62"/>
        <v>Đ344608</v>
      </c>
      <c r="AA292" s="326" t="str">
        <f t="shared" si="72"/>
        <v>44608Đ366-90136-01-b1</v>
      </c>
    </row>
    <row r="293" spans="1:27" s="326" customFormat="1" ht="18" hidden="1" customHeight="1">
      <c r="A293" s="50">
        <v>44608</v>
      </c>
      <c r="B293" s="182" t="s">
        <v>1204</v>
      </c>
      <c r="C293" s="56" t="s">
        <v>3737</v>
      </c>
      <c r="D293" s="56" t="str">
        <f>LEFT(C293,6)&amp;"00"&amp;MID(C293,9,3)</f>
        <v>66-83200-01</v>
      </c>
      <c r="E293" s="322" t="str">
        <f t="shared" si="65"/>
        <v>01</v>
      </c>
      <c r="F293" s="322" t="str">
        <f t="shared" si="66"/>
        <v>b</v>
      </c>
      <c r="G293" s="322" t="str">
        <f t="shared" si="67"/>
        <v>00</v>
      </c>
      <c r="H293" s="322" t="str">
        <f t="shared" si="68"/>
        <v/>
      </c>
      <c r="I293" s="287" t="str">
        <f t="shared" si="69"/>
        <v>ĐHC</v>
      </c>
      <c r="J293" s="44" t="s">
        <v>1191</v>
      </c>
      <c r="K293" s="287" t="str">
        <f t="shared" si="70"/>
        <v>Cái</v>
      </c>
      <c r="L293" s="291">
        <v>1</v>
      </c>
      <c r="M293" s="287">
        <f>VLOOKUP(D293,'GIA CONG DOAN'!$A$3:$D$4246,MATCH(I293,'GIA CONG DOAN'!$A$4:$D$4,0),0)</f>
        <v>24127.125862068959</v>
      </c>
      <c r="N293" s="289"/>
      <c r="O293" s="328">
        <f t="shared" si="71"/>
        <v>0</v>
      </c>
      <c r="P293" s="56" t="s">
        <v>3721</v>
      </c>
      <c r="Q293" s="305"/>
      <c r="R293" s="305"/>
      <c r="S293" s="313">
        <f t="shared" si="63"/>
        <v>1</v>
      </c>
      <c r="V293" s="327"/>
      <c r="W293" s="327"/>
      <c r="X293" s="327"/>
      <c r="Y293" s="326" t="str">
        <f t="shared" si="58"/>
        <v>66</v>
      </c>
      <c r="Z293" s="326" t="str">
        <f t="shared" si="62"/>
        <v>Đ344608</v>
      </c>
      <c r="AA293" s="326" t="str">
        <f t="shared" si="72"/>
        <v>44608Đ366-83200-01-b1</v>
      </c>
    </row>
    <row r="294" spans="1:27" s="326" customFormat="1" ht="18" hidden="1" customHeight="1">
      <c r="A294" s="50">
        <v>44608</v>
      </c>
      <c r="B294" s="182" t="s">
        <v>1204</v>
      </c>
      <c r="C294" s="56" t="s">
        <v>3738</v>
      </c>
      <c r="D294" s="56" t="str">
        <f t="shared" si="64"/>
        <v>66-55400-03</v>
      </c>
      <c r="E294" s="322" t="str">
        <f t="shared" si="65"/>
        <v>03</v>
      </c>
      <c r="F294" s="322" t="str">
        <f t="shared" si="66"/>
        <v>b</v>
      </c>
      <c r="G294" s="322" t="str">
        <f t="shared" si="67"/>
        <v>05</v>
      </c>
      <c r="H294" s="322" t="str">
        <f t="shared" si="68"/>
        <v/>
      </c>
      <c r="I294" s="287" t="str">
        <f t="shared" si="69"/>
        <v>ĐHC</v>
      </c>
      <c r="J294" s="44" t="s">
        <v>1191</v>
      </c>
      <c r="K294" s="287" t="str">
        <f t="shared" si="70"/>
        <v>Cái</v>
      </c>
      <c r="L294" s="291">
        <v>4</v>
      </c>
      <c r="M294" s="287">
        <f>VLOOKUP(D294,'GIA CONG DOAN'!$A$3:$D$4246,MATCH(I294,'GIA CONG DOAN'!$A$4:$D$4,0),0)</f>
        <v>10217.563200000008</v>
      </c>
      <c r="N294" s="289">
        <v>0.1</v>
      </c>
      <c r="O294" s="328">
        <f t="shared" si="71"/>
        <v>4087.0252800000035</v>
      </c>
      <c r="P294" s="56" t="s">
        <v>3619</v>
      </c>
      <c r="Q294" s="305"/>
      <c r="R294" s="305"/>
      <c r="S294" s="313">
        <f t="shared" si="63"/>
        <v>4</v>
      </c>
      <c r="V294" s="327"/>
      <c r="W294" s="327"/>
      <c r="X294" s="327"/>
      <c r="Y294" s="326" t="str">
        <f t="shared" si="58"/>
        <v>66</v>
      </c>
      <c r="Z294" s="326" t="str">
        <f t="shared" si="62"/>
        <v>Đ344608</v>
      </c>
      <c r="AA294" s="326" t="str">
        <f t="shared" si="72"/>
        <v>44608Đ366-55405-03-b4</v>
      </c>
    </row>
    <row r="295" spans="1:27" s="326" customFormat="1" ht="18" hidden="1" customHeight="1">
      <c r="A295" s="50">
        <v>44608</v>
      </c>
      <c r="B295" s="182" t="s">
        <v>1203</v>
      </c>
      <c r="C295" s="56" t="s">
        <v>3739</v>
      </c>
      <c r="D295" s="56" t="str">
        <f t="shared" si="64"/>
        <v>66-12500-01</v>
      </c>
      <c r="E295" s="322" t="str">
        <f t="shared" si="65"/>
        <v>01</v>
      </c>
      <c r="F295" s="322" t="str">
        <f t="shared" si="66"/>
        <v>b</v>
      </c>
      <c r="G295" s="322" t="str">
        <f t="shared" si="67"/>
        <v>00</v>
      </c>
      <c r="H295" s="322" t="str">
        <f t="shared" si="68"/>
        <v/>
      </c>
      <c r="I295" s="287" t="str">
        <f t="shared" si="69"/>
        <v>ĐHC</v>
      </c>
      <c r="J295" s="44" t="s">
        <v>1191</v>
      </c>
      <c r="K295" s="287" t="str">
        <f t="shared" si="70"/>
        <v>Cái</v>
      </c>
      <c r="L295" s="291">
        <v>2</v>
      </c>
      <c r="M295" s="287">
        <f>VLOOKUP(D295,'GIA CONG DOAN'!$A$3:$D$4246,MATCH(I295,'GIA CONG DOAN'!$A$4:$D$4,0),0)</f>
        <v>26350.237499999999</v>
      </c>
      <c r="N295" s="289">
        <v>0.1</v>
      </c>
      <c r="O295" s="328">
        <f t="shared" si="71"/>
        <v>5270.0475000000006</v>
      </c>
      <c r="P295" s="56" t="s">
        <v>3641</v>
      </c>
      <c r="Q295" s="305"/>
      <c r="R295" s="305"/>
      <c r="S295" s="313">
        <f t="shared" si="63"/>
        <v>2</v>
      </c>
      <c r="V295" s="327"/>
      <c r="W295" s="327"/>
      <c r="X295" s="327"/>
      <c r="Y295" s="326" t="str">
        <f t="shared" si="58"/>
        <v>66</v>
      </c>
      <c r="Z295" s="326" t="str">
        <f t="shared" si="62"/>
        <v>Đ244608</v>
      </c>
      <c r="AA295" s="326" t="str">
        <f t="shared" si="72"/>
        <v>44608Đ266-12500-01-b2</v>
      </c>
    </row>
    <row r="296" spans="1:27" s="326" customFormat="1" ht="18" hidden="1" customHeight="1">
      <c r="A296" s="50">
        <v>44608</v>
      </c>
      <c r="B296" s="182" t="s">
        <v>1203</v>
      </c>
      <c r="C296" s="56" t="s">
        <v>3730</v>
      </c>
      <c r="D296" s="56" t="str">
        <f t="shared" si="64"/>
        <v>66-12500-02</v>
      </c>
      <c r="E296" s="322" t="str">
        <f t="shared" si="65"/>
        <v>02</v>
      </c>
      <c r="F296" s="322" t="str">
        <f t="shared" si="66"/>
        <v>b</v>
      </c>
      <c r="G296" s="322" t="str">
        <f t="shared" si="67"/>
        <v>00</v>
      </c>
      <c r="H296" s="322" t="str">
        <f t="shared" si="68"/>
        <v/>
      </c>
      <c r="I296" s="287" t="str">
        <f t="shared" si="69"/>
        <v>ĐHC</v>
      </c>
      <c r="J296" s="44" t="s">
        <v>1191</v>
      </c>
      <c r="K296" s="287" t="str">
        <f t="shared" si="70"/>
        <v>Cái</v>
      </c>
      <c r="L296" s="291">
        <v>1</v>
      </c>
      <c r="M296" s="287">
        <f>VLOOKUP(D296,'GIA CONG DOAN'!$A$3:$D$4246,MATCH(I296,'GIA CONG DOAN'!$A$4:$D$4,0),0)</f>
        <v>15810.1425</v>
      </c>
      <c r="N296" s="289">
        <v>0.1</v>
      </c>
      <c r="O296" s="328">
        <f t="shared" si="71"/>
        <v>1581.0142500000002</v>
      </c>
      <c r="P296" s="56" t="s">
        <v>3642</v>
      </c>
      <c r="Q296" s="305"/>
      <c r="R296" s="305"/>
      <c r="S296" s="313">
        <f t="shared" si="63"/>
        <v>1</v>
      </c>
      <c r="V296" s="327"/>
      <c r="W296" s="327"/>
      <c r="X296" s="327"/>
      <c r="Y296" s="326" t="str">
        <f t="shared" si="58"/>
        <v>66</v>
      </c>
      <c r="Z296" s="326" t="str">
        <f t="shared" si="62"/>
        <v>Đ244608</v>
      </c>
      <c r="AA296" s="326" t="str">
        <f t="shared" si="72"/>
        <v>44608Đ266-12500-02-b1</v>
      </c>
    </row>
    <row r="297" spans="1:27" s="326" customFormat="1" ht="18" hidden="1" customHeight="1">
      <c r="A297" s="50">
        <v>44608</v>
      </c>
      <c r="B297" s="182" t="s">
        <v>1203</v>
      </c>
      <c r="C297" s="56" t="s">
        <v>3740</v>
      </c>
      <c r="D297" s="56" t="str">
        <f t="shared" si="64"/>
        <v>66-12500-03</v>
      </c>
      <c r="E297" s="322" t="str">
        <f t="shared" si="65"/>
        <v>03</v>
      </c>
      <c r="F297" s="322" t="str">
        <f t="shared" si="66"/>
        <v>b</v>
      </c>
      <c r="G297" s="322" t="str">
        <f t="shared" si="67"/>
        <v>00</v>
      </c>
      <c r="H297" s="322" t="str">
        <f t="shared" si="68"/>
        <v/>
      </c>
      <c r="I297" s="287" t="str">
        <f t="shared" si="69"/>
        <v>ĐHC</v>
      </c>
      <c r="J297" s="44" t="s">
        <v>1191</v>
      </c>
      <c r="K297" s="287" t="str">
        <f t="shared" si="70"/>
        <v>Cái</v>
      </c>
      <c r="L297" s="291">
        <v>1</v>
      </c>
      <c r="M297" s="287">
        <f>VLOOKUP(D297,'GIA CONG DOAN'!$A$3:$D$4246,MATCH(I297,'GIA CONG DOAN'!$A$4:$D$4,0),0)</f>
        <v>8648.4271875000013</v>
      </c>
      <c r="N297" s="289">
        <v>0.1</v>
      </c>
      <c r="O297" s="328">
        <f t="shared" si="71"/>
        <v>864.84271875000013</v>
      </c>
      <c r="P297" s="56" t="s">
        <v>3745</v>
      </c>
      <c r="Q297" s="305"/>
      <c r="R297" s="305"/>
      <c r="S297" s="313">
        <f t="shared" si="63"/>
        <v>1</v>
      </c>
      <c r="V297" s="327"/>
      <c r="W297" s="327"/>
      <c r="X297" s="327"/>
      <c r="Y297" s="326" t="str">
        <f t="shared" si="58"/>
        <v>66</v>
      </c>
      <c r="Z297" s="326" t="str">
        <f t="shared" si="62"/>
        <v>Đ244608</v>
      </c>
      <c r="AA297" s="326" t="str">
        <f t="shared" si="72"/>
        <v>44608Đ266-12500-03-b1</v>
      </c>
    </row>
    <row r="298" spans="1:27" s="326" customFormat="1" ht="18" hidden="1" customHeight="1">
      <c r="A298" s="50">
        <v>44608</v>
      </c>
      <c r="B298" s="182" t="s">
        <v>1203</v>
      </c>
      <c r="C298" s="56" t="s">
        <v>3645</v>
      </c>
      <c r="D298" s="56" t="str">
        <f>LEFT(C298,6)&amp;"36"&amp;MID(C298,9,3)</f>
        <v>66-80136-02</v>
      </c>
      <c r="E298" s="322" t="str">
        <f t="shared" si="65"/>
        <v>02</v>
      </c>
      <c r="F298" s="322" t="str">
        <f t="shared" si="66"/>
        <v>B</v>
      </c>
      <c r="G298" s="322" t="str">
        <f t="shared" si="67"/>
        <v>36</v>
      </c>
      <c r="H298" s="322" t="str">
        <f t="shared" si="68"/>
        <v/>
      </c>
      <c r="I298" s="287" t="str">
        <f t="shared" si="69"/>
        <v>ĐHC</v>
      </c>
      <c r="J298" s="44" t="s">
        <v>1191</v>
      </c>
      <c r="K298" s="287" t="str">
        <f t="shared" si="70"/>
        <v>Cái</v>
      </c>
      <c r="L298" s="291">
        <v>2</v>
      </c>
      <c r="M298" s="287">
        <f>VLOOKUP(D298,'GIA CONG DOAN'!$A$3:$D$4246,MATCH(I298,'GIA CONG DOAN'!$A$4:$D$4,0),0)</f>
        <v>22033.93467241379</v>
      </c>
      <c r="N298" s="289"/>
      <c r="O298" s="328">
        <f t="shared" si="71"/>
        <v>0</v>
      </c>
      <c r="P298" s="56" t="s">
        <v>3639</v>
      </c>
      <c r="Q298" s="305"/>
      <c r="R298" s="305"/>
      <c r="S298" s="313">
        <f t="shared" si="63"/>
        <v>2</v>
      </c>
      <c r="V298" s="327"/>
      <c r="W298" s="327"/>
      <c r="X298" s="327"/>
      <c r="Y298" s="326" t="str">
        <f t="shared" si="58"/>
        <v>66</v>
      </c>
      <c r="Z298" s="326" t="str">
        <f t="shared" si="62"/>
        <v>Đ244608</v>
      </c>
      <c r="AA298" s="326" t="str">
        <f t="shared" si="72"/>
        <v>44608Đ266-80136-02-B2</v>
      </c>
    </row>
    <row r="299" spans="1:27" s="326" customFormat="1" ht="18" hidden="1" customHeight="1">
      <c r="A299" s="50">
        <v>44608</v>
      </c>
      <c r="B299" s="182" t="s">
        <v>1203</v>
      </c>
      <c r="C299" s="56" t="s">
        <v>3645</v>
      </c>
      <c r="D299" s="56" t="str">
        <f>LEFT(C299,6)&amp;"36"&amp;MID(C299,9,3)</f>
        <v>66-80136-02</v>
      </c>
      <c r="E299" s="322" t="str">
        <f t="shared" si="65"/>
        <v>02</v>
      </c>
      <c r="F299" s="322" t="str">
        <f t="shared" si="66"/>
        <v>B</v>
      </c>
      <c r="G299" s="322" t="str">
        <f t="shared" si="67"/>
        <v>36</v>
      </c>
      <c r="H299" s="322" t="str">
        <f t="shared" si="68"/>
        <v/>
      </c>
      <c r="I299" s="287" t="str">
        <f t="shared" si="69"/>
        <v>ĐHC</v>
      </c>
      <c r="J299" s="44" t="s">
        <v>1191</v>
      </c>
      <c r="K299" s="287" t="str">
        <f t="shared" si="70"/>
        <v>Cái</v>
      </c>
      <c r="L299" s="291">
        <v>4</v>
      </c>
      <c r="M299" s="287">
        <f>VLOOKUP(D299,'GIA CONG DOAN'!$A$3:$D$4246,MATCH(I299,'GIA CONG DOAN'!$A$4:$D$4,0),0)</f>
        <v>22033.93467241379</v>
      </c>
      <c r="N299" s="289">
        <v>0.1</v>
      </c>
      <c r="O299" s="328">
        <f t="shared" si="71"/>
        <v>8813.5738689655172</v>
      </c>
      <c r="P299" s="56" t="s">
        <v>3641</v>
      </c>
      <c r="Q299" s="305"/>
      <c r="R299" s="305"/>
      <c r="S299" s="313">
        <f t="shared" si="63"/>
        <v>4</v>
      </c>
      <c r="V299" s="327"/>
      <c r="W299" s="327"/>
      <c r="X299" s="327"/>
      <c r="Y299" s="326" t="str">
        <f t="shared" si="58"/>
        <v>66</v>
      </c>
      <c r="Z299" s="326" t="str">
        <f t="shared" si="62"/>
        <v>Đ244608</v>
      </c>
      <c r="AA299" s="326" t="str">
        <f t="shared" ref="AA299:AA324" si="74">A299&amp;B299&amp;C299&amp;L299&amp;Q299</f>
        <v>44608Đ266-80136-02-B4</v>
      </c>
    </row>
    <row r="300" spans="1:27" s="326" customFormat="1" ht="18" hidden="1" customHeight="1">
      <c r="A300" s="50">
        <v>44608</v>
      </c>
      <c r="B300" s="182" t="s">
        <v>1203</v>
      </c>
      <c r="C300" s="56" t="s">
        <v>3741</v>
      </c>
      <c r="D300" s="56" t="str">
        <f t="shared" si="64"/>
        <v>66-01700-02</v>
      </c>
      <c r="E300" s="322" t="str">
        <f t="shared" si="65"/>
        <v>02</v>
      </c>
      <c r="F300" s="322" t="str">
        <f t="shared" si="66"/>
        <v>B</v>
      </c>
      <c r="G300" s="322" t="str">
        <f t="shared" si="67"/>
        <v>37</v>
      </c>
      <c r="H300" s="322" t="str">
        <f t="shared" si="68"/>
        <v/>
      </c>
      <c r="I300" s="287" t="str">
        <f t="shared" si="69"/>
        <v>ĐHC</v>
      </c>
      <c r="J300" s="44" t="s">
        <v>1191</v>
      </c>
      <c r="K300" s="287" t="str">
        <f t="shared" si="70"/>
        <v>Cái</v>
      </c>
      <c r="L300" s="291">
        <v>2</v>
      </c>
      <c r="M300" s="287">
        <f>VLOOKUP(D300,'GIA CONG DOAN'!$A$3:$D$4246,MATCH(I300,'GIA CONG DOAN'!$A$4:$D$4,0),0)</f>
        <v>11857.606874999999</v>
      </c>
      <c r="N300" s="289">
        <v>0.1</v>
      </c>
      <c r="O300" s="328">
        <f t="shared" si="71"/>
        <v>2371.5213749999998</v>
      </c>
      <c r="P300" s="56" t="s">
        <v>3733</v>
      </c>
      <c r="Q300" s="305"/>
      <c r="R300" s="305"/>
      <c r="S300" s="313">
        <f t="shared" si="63"/>
        <v>2</v>
      </c>
      <c r="V300" s="327"/>
      <c r="W300" s="327"/>
      <c r="X300" s="327"/>
      <c r="Y300" s="326" t="str">
        <f t="shared" si="58"/>
        <v>66</v>
      </c>
      <c r="Z300" s="326" t="str">
        <f t="shared" si="62"/>
        <v>Đ244608</v>
      </c>
      <c r="AA300" s="326" t="str">
        <f t="shared" si="74"/>
        <v>44608Đ266-01737-02-B2</v>
      </c>
    </row>
    <row r="301" spans="1:27" s="326" customFormat="1" ht="18" hidden="1" customHeight="1">
      <c r="A301" s="50">
        <v>44608</v>
      </c>
      <c r="B301" s="182" t="s">
        <v>1203</v>
      </c>
      <c r="C301" s="56" t="s">
        <v>3742</v>
      </c>
      <c r="D301" s="56" t="str">
        <f t="shared" si="64"/>
        <v>66-01700-03</v>
      </c>
      <c r="E301" s="322" t="str">
        <f t="shared" si="65"/>
        <v>03</v>
      </c>
      <c r="F301" s="322" t="str">
        <f t="shared" si="66"/>
        <v>B</v>
      </c>
      <c r="G301" s="322" t="str">
        <f t="shared" si="67"/>
        <v>37</v>
      </c>
      <c r="H301" s="322" t="str">
        <f t="shared" si="68"/>
        <v/>
      </c>
      <c r="I301" s="287" t="str">
        <f t="shared" si="69"/>
        <v>ĐHC</v>
      </c>
      <c r="J301" s="44" t="s">
        <v>1191</v>
      </c>
      <c r="K301" s="287" t="str">
        <f t="shared" si="70"/>
        <v>Cái</v>
      </c>
      <c r="L301" s="291">
        <v>1</v>
      </c>
      <c r="M301" s="287">
        <f>VLOOKUP(D301,'GIA CONG DOAN'!$A$3:$D$4246,MATCH(I301,'GIA CONG DOAN'!$A$4:$D$4,0),0)</f>
        <v>10217.563200000008</v>
      </c>
      <c r="N301" s="289">
        <v>0.1</v>
      </c>
      <c r="O301" s="328">
        <f t="shared" si="71"/>
        <v>1021.7563200000009</v>
      </c>
      <c r="P301" s="56" t="s">
        <v>3733</v>
      </c>
      <c r="Q301" s="305"/>
      <c r="R301" s="305"/>
      <c r="S301" s="313">
        <f t="shared" si="63"/>
        <v>1</v>
      </c>
      <c r="V301" s="327"/>
      <c r="W301" s="327"/>
      <c r="X301" s="327"/>
      <c r="Y301" s="326" t="str">
        <f t="shared" si="58"/>
        <v>66</v>
      </c>
      <c r="Z301" s="326" t="str">
        <f t="shared" si="62"/>
        <v>Đ244608</v>
      </c>
      <c r="AA301" s="326" t="str">
        <f t="shared" si="74"/>
        <v>44608Đ266-01737-03-B1</v>
      </c>
    </row>
    <row r="302" spans="1:27" s="326" customFormat="1" ht="18" hidden="1" customHeight="1">
      <c r="A302" s="50">
        <v>44608</v>
      </c>
      <c r="B302" s="182" t="s">
        <v>1203</v>
      </c>
      <c r="C302" s="56" t="s">
        <v>3743</v>
      </c>
      <c r="D302" s="56" t="str">
        <f t="shared" si="64"/>
        <v>66-01700-04</v>
      </c>
      <c r="E302" s="322" t="str">
        <f t="shared" si="65"/>
        <v>04</v>
      </c>
      <c r="F302" s="322" t="str">
        <f t="shared" si="66"/>
        <v>B</v>
      </c>
      <c r="G302" s="322" t="str">
        <f t="shared" si="67"/>
        <v>37</v>
      </c>
      <c r="H302" s="322" t="str">
        <f t="shared" si="68"/>
        <v/>
      </c>
      <c r="I302" s="287" t="str">
        <f t="shared" si="69"/>
        <v>ĐHC</v>
      </c>
      <c r="J302" s="44" t="s">
        <v>1191</v>
      </c>
      <c r="K302" s="287" t="str">
        <f t="shared" si="70"/>
        <v>Cái</v>
      </c>
      <c r="L302" s="291">
        <v>1</v>
      </c>
      <c r="M302" s="287">
        <f>VLOOKUP(D302,'GIA CONG DOAN'!$A$3:$D$4246,MATCH(I302,'GIA CONG DOAN'!$A$4:$D$4,0),0)</f>
        <v>6235.7088000000003</v>
      </c>
      <c r="N302" s="289">
        <v>0.1</v>
      </c>
      <c r="O302" s="328">
        <f t="shared" si="71"/>
        <v>623.5708800000001</v>
      </c>
      <c r="P302" s="56" t="s">
        <v>3733</v>
      </c>
      <c r="Q302" s="305"/>
      <c r="R302" s="305"/>
      <c r="S302" s="313">
        <f t="shared" si="63"/>
        <v>1</v>
      </c>
      <c r="V302" s="327"/>
      <c r="W302" s="327"/>
      <c r="X302" s="327"/>
      <c r="Y302" s="326" t="str">
        <f t="shared" si="58"/>
        <v>66</v>
      </c>
      <c r="Z302" s="326" t="str">
        <f t="shared" si="62"/>
        <v>Đ244608</v>
      </c>
      <c r="AA302" s="326" t="str">
        <f t="shared" si="74"/>
        <v>44608Đ266-01737-04-B1</v>
      </c>
    </row>
    <row r="303" spans="1:27" s="326" customFormat="1" ht="18" hidden="1" customHeight="1">
      <c r="A303" s="50">
        <v>44608</v>
      </c>
      <c r="B303" s="182" t="s">
        <v>1203</v>
      </c>
      <c r="C303" s="56" t="s">
        <v>3744</v>
      </c>
      <c r="D303" s="56" t="str">
        <f t="shared" si="64"/>
        <v>66-77700-03</v>
      </c>
      <c r="E303" s="322" t="str">
        <f t="shared" si="65"/>
        <v>03</v>
      </c>
      <c r="F303" s="322" t="str">
        <f t="shared" si="66"/>
        <v>B</v>
      </c>
      <c r="G303" s="322" t="str">
        <f t="shared" si="67"/>
        <v>29</v>
      </c>
      <c r="H303" s="322" t="str">
        <f t="shared" si="68"/>
        <v/>
      </c>
      <c r="I303" s="287" t="str">
        <f t="shared" si="69"/>
        <v>ĐHC</v>
      </c>
      <c r="J303" s="44" t="s">
        <v>1191</v>
      </c>
      <c r="K303" s="287" t="str">
        <f t="shared" si="70"/>
        <v>Cái</v>
      </c>
      <c r="L303" s="291">
        <v>1</v>
      </c>
      <c r="M303" s="287">
        <f>VLOOKUP(D303,'GIA CONG DOAN'!$A$3:$D$4246,MATCH(I303,'GIA CONG DOAN'!$A$4:$D$4,0),0)</f>
        <v>9366.0996000000032</v>
      </c>
      <c r="N303" s="289">
        <v>0.1</v>
      </c>
      <c r="O303" s="328">
        <f t="shared" si="71"/>
        <v>936.60996000000034</v>
      </c>
      <c r="P303" s="56" t="s">
        <v>3720</v>
      </c>
      <c r="Q303" s="305"/>
      <c r="R303" s="305"/>
      <c r="S303" s="313">
        <f t="shared" si="63"/>
        <v>1</v>
      </c>
      <c r="V303" s="327"/>
      <c r="W303" s="327"/>
      <c r="X303" s="327"/>
      <c r="Y303" s="326" t="str">
        <f t="shared" si="58"/>
        <v>66</v>
      </c>
      <c r="Z303" s="326" t="str">
        <f t="shared" si="62"/>
        <v>Đ244608</v>
      </c>
      <c r="AA303" s="326" t="str">
        <f t="shared" si="74"/>
        <v>44608Đ266-77729-03-B1</v>
      </c>
    </row>
    <row r="304" spans="1:27" s="326" customFormat="1" ht="18" hidden="1" customHeight="1">
      <c r="A304" s="50">
        <v>44608</v>
      </c>
      <c r="B304" s="182" t="s">
        <v>1202</v>
      </c>
      <c r="C304" s="56" t="s">
        <v>3746</v>
      </c>
      <c r="D304" s="56" t="str">
        <f t="shared" si="64"/>
        <v>66-70300-03</v>
      </c>
      <c r="E304" s="322" t="str">
        <f t="shared" si="65"/>
        <v>03</v>
      </c>
      <c r="F304" s="322" t="str">
        <f t="shared" si="66"/>
        <v>b</v>
      </c>
      <c r="G304" s="322" t="str">
        <f t="shared" si="67"/>
        <v>00</v>
      </c>
      <c r="H304" s="322" t="str">
        <f t="shared" si="68"/>
        <v/>
      </c>
      <c r="I304" s="287" t="str">
        <f t="shared" si="69"/>
        <v>ĐHC</v>
      </c>
      <c r="J304" s="44" t="s">
        <v>1191</v>
      </c>
      <c r="K304" s="287" t="str">
        <f t="shared" si="70"/>
        <v>Cái</v>
      </c>
      <c r="L304" s="291">
        <v>3</v>
      </c>
      <c r="M304" s="287">
        <f>VLOOKUP(D304,'GIA CONG DOAN'!$A$3:$D$4246,MATCH(I304,'GIA CONG DOAN'!$A$4:$D$4,0),0)</f>
        <v>11198.250937500001</v>
      </c>
      <c r="N304" s="289">
        <v>0.1</v>
      </c>
      <c r="O304" s="328">
        <f t="shared" si="71"/>
        <v>3359.4752812500005</v>
      </c>
      <c r="P304" s="56" t="s">
        <v>3641</v>
      </c>
      <c r="Q304" s="305"/>
      <c r="R304" s="305"/>
      <c r="S304" s="313">
        <f t="shared" si="63"/>
        <v>3</v>
      </c>
      <c r="V304" s="327"/>
      <c r="W304" s="327"/>
      <c r="X304" s="327"/>
      <c r="Y304" s="326" t="str">
        <f t="shared" si="58"/>
        <v>66</v>
      </c>
      <c r="Z304" s="326" t="str">
        <f t="shared" si="62"/>
        <v>Đ144608</v>
      </c>
      <c r="AA304" s="326" t="str">
        <f t="shared" si="74"/>
        <v>44608Đ166-70300-03-b3</v>
      </c>
    </row>
    <row r="305" spans="1:27" s="326" customFormat="1" ht="18" hidden="1" customHeight="1">
      <c r="A305" s="50">
        <v>44608</v>
      </c>
      <c r="B305" s="182" t="s">
        <v>1202</v>
      </c>
      <c r="C305" s="56" t="s">
        <v>3747</v>
      </c>
      <c r="D305" s="56" t="str">
        <f t="shared" si="64"/>
        <v>68-79900-01</v>
      </c>
      <c r="E305" s="322" t="str">
        <f t="shared" si="65"/>
        <v>01</v>
      </c>
      <c r="F305" s="322" t="str">
        <f t="shared" si="66"/>
        <v>b</v>
      </c>
      <c r="G305" s="322" t="str">
        <f t="shared" si="67"/>
        <v>00</v>
      </c>
      <c r="H305" s="322" t="str">
        <f t="shared" si="68"/>
        <v/>
      </c>
      <c r="I305" s="287" t="str">
        <f t="shared" si="69"/>
        <v>ĐHC</v>
      </c>
      <c r="J305" s="44" t="s">
        <v>1191</v>
      </c>
      <c r="K305" s="287" t="str">
        <f t="shared" si="70"/>
        <v>Cái</v>
      </c>
      <c r="L305" s="291">
        <v>1</v>
      </c>
      <c r="M305" s="287">
        <f>VLOOKUP(D305,'GIA CONG DOAN'!$A$3:$D$4246,MATCH(I305,'GIA CONG DOAN'!$A$4:$D$4,0),0)</f>
        <v>68756.859199999992</v>
      </c>
      <c r="N305" s="289">
        <v>0.1</v>
      </c>
      <c r="O305" s="328">
        <f t="shared" si="71"/>
        <v>6875.6859199999999</v>
      </c>
      <c r="P305" s="56" t="s">
        <v>3678</v>
      </c>
      <c r="Q305" s="305"/>
      <c r="R305" s="305"/>
      <c r="S305" s="313">
        <f t="shared" si="63"/>
        <v>1</v>
      </c>
      <c r="V305" s="327"/>
      <c r="W305" s="327"/>
      <c r="X305" s="327"/>
      <c r="Y305" s="326" t="str">
        <f t="shared" si="58"/>
        <v>68</v>
      </c>
      <c r="Z305" s="326" t="str">
        <f t="shared" si="62"/>
        <v>Đ144608</v>
      </c>
      <c r="AA305" s="326" t="str">
        <f t="shared" si="74"/>
        <v>44608Đ168-79900-01-b1</v>
      </c>
    </row>
    <row r="306" spans="1:27" s="326" customFormat="1" ht="18" hidden="1" customHeight="1">
      <c r="A306" s="50">
        <v>44608</v>
      </c>
      <c r="B306" s="182" t="s">
        <v>1202</v>
      </c>
      <c r="C306" s="56" t="s">
        <v>3747</v>
      </c>
      <c r="D306" s="56" t="str">
        <f t="shared" si="64"/>
        <v>68-79900-01</v>
      </c>
      <c r="E306" s="322" t="str">
        <f t="shared" si="65"/>
        <v>01</v>
      </c>
      <c r="F306" s="322" t="str">
        <f t="shared" si="66"/>
        <v>b</v>
      </c>
      <c r="G306" s="322" t="str">
        <f t="shared" si="67"/>
        <v>00</v>
      </c>
      <c r="H306" s="322" t="str">
        <f t="shared" si="68"/>
        <v/>
      </c>
      <c r="I306" s="287" t="str">
        <f t="shared" si="69"/>
        <v>ĐHC</v>
      </c>
      <c r="J306" s="44" t="s">
        <v>1191</v>
      </c>
      <c r="K306" s="287" t="str">
        <f t="shared" si="70"/>
        <v>Cái</v>
      </c>
      <c r="L306" s="291">
        <v>2</v>
      </c>
      <c r="M306" s="287">
        <f>VLOOKUP(D306,'GIA CONG DOAN'!$A$3:$D$4246,MATCH(I306,'GIA CONG DOAN'!$A$4:$D$4,0),0)</f>
        <v>68756.859199999992</v>
      </c>
      <c r="N306" s="289">
        <v>0.1</v>
      </c>
      <c r="O306" s="328">
        <f t="shared" si="71"/>
        <v>13751.37184</v>
      </c>
      <c r="P306" s="56" t="s">
        <v>3710</v>
      </c>
      <c r="Q306" s="305"/>
      <c r="R306" s="305"/>
      <c r="S306" s="313">
        <f t="shared" si="63"/>
        <v>2</v>
      </c>
      <c r="V306" s="327"/>
      <c r="W306" s="327"/>
      <c r="X306" s="327"/>
      <c r="Y306" s="326" t="str">
        <f t="shared" si="58"/>
        <v>68</v>
      </c>
      <c r="Z306" s="326" t="str">
        <f t="shared" si="62"/>
        <v>Đ144608</v>
      </c>
      <c r="AA306" s="326" t="str">
        <f t="shared" si="74"/>
        <v>44608Đ168-79900-01-b2</v>
      </c>
    </row>
    <row r="307" spans="1:27" s="326" customFormat="1" ht="18" hidden="1" customHeight="1">
      <c r="A307" s="50">
        <v>44608</v>
      </c>
      <c r="B307" s="182" t="s">
        <v>1202</v>
      </c>
      <c r="C307" s="56" t="s">
        <v>3748</v>
      </c>
      <c r="D307" s="56" t="str">
        <f>LEFT(C307,6)&amp;"40"&amp;MID(C307,9,3)</f>
        <v>66-90240-01</v>
      </c>
      <c r="E307" s="322" t="str">
        <f t="shared" si="65"/>
        <v>01</v>
      </c>
      <c r="F307" s="322" t="str">
        <f t="shared" si="66"/>
        <v>b</v>
      </c>
      <c r="G307" s="322" t="str">
        <f t="shared" si="67"/>
        <v>40</v>
      </c>
      <c r="H307" s="322" t="str">
        <f t="shared" si="68"/>
        <v/>
      </c>
      <c r="I307" s="287" t="str">
        <f t="shared" si="69"/>
        <v>ĐHC</v>
      </c>
      <c r="J307" s="44" t="s">
        <v>1191</v>
      </c>
      <c r="K307" s="287" t="str">
        <f t="shared" si="70"/>
        <v>Cái</v>
      </c>
      <c r="L307" s="291">
        <v>2</v>
      </c>
      <c r="M307" s="287">
        <f>VLOOKUP(D307,'GIA CONG DOAN'!$A$3:$D$4246,MATCH(I307,'GIA CONG DOAN'!$A$4:$D$4,0),0)</f>
        <v>27210</v>
      </c>
      <c r="N307" s="289"/>
      <c r="O307" s="328">
        <f t="shared" si="71"/>
        <v>0</v>
      </c>
      <c r="P307" s="56" t="s">
        <v>3639</v>
      </c>
      <c r="Q307" s="305"/>
      <c r="R307" s="305"/>
      <c r="S307" s="313">
        <f t="shared" si="63"/>
        <v>2</v>
      </c>
      <c r="V307" s="327"/>
      <c r="W307" s="327"/>
      <c r="X307" s="327"/>
      <c r="Y307" s="326" t="str">
        <f t="shared" si="58"/>
        <v>66</v>
      </c>
      <c r="Z307" s="326" t="str">
        <f t="shared" si="62"/>
        <v>Đ144608</v>
      </c>
      <c r="AA307" s="326" t="str">
        <f t="shared" si="74"/>
        <v>44608Đ166-90240-01-b2</v>
      </c>
    </row>
    <row r="308" spans="1:27" s="326" customFormat="1" ht="18" hidden="1" customHeight="1">
      <c r="A308" s="50">
        <v>44608</v>
      </c>
      <c r="B308" s="182" t="s">
        <v>1202</v>
      </c>
      <c r="C308" s="56" t="s">
        <v>3680</v>
      </c>
      <c r="D308" s="56" t="str">
        <f t="shared" si="64"/>
        <v>66-90500-S1</v>
      </c>
      <c r="E308" s="322" t="str">
        <f t="shared" si="65"/>
        <v>S1</v>
      </c>
      <c r="F308" s="322" t="str">
        <f t="shared" si="66"/>
        <v>a</v>
      </c>
      <c r="G308" s="322" t="str">
        <f t="shared" si="67"/>
        <v>00</v>
      </c>
      <c r="H308" s="322" t="str">
        <f t="shared" si="68"/>
        <v/>
      </c>
      <c r="I308" s="287" t="str">
        <f t="shared" si="69"/>
        <v>ĐHC</v>
      </c>
      <c r="J308" s="44" t="s">
        <v>1191</v>
      </c>
      <c r="K308" s="287" t="str">
        <f t="shared" si="70"/>
        <v>Cái</v>
      </c>
      <c r="L308" s="291">
        <v>3</v>
      </c>
      <c r="M308" s="287">
        <f>VLOOKUP(D308,'GIA CONG DOAN'!$A$3:$D$4246,MATCH(I308,'GIA CONG DOAN'!$A$4:$D$4,0),0)</f>
        <v>21800</v>
      </c>
      <c r="N308" s="289">
        <v>0.1</v>
      </c>
      <c r="O308" s="328">
        <f t="shared" si="71"/>
        <v>6540</v>
      </c>
      <c r="P308" s="56" t="s">
        <v>3631</v>
      </c>
      <c r="Q308" s="305"/>
      <c r="R308" s="305"/>
      <c r="S308" s="313">
        <f t="shared" si="63"/>
        <v>3</v>
      </c>
      <c r="V308" s="327"/>
      <c r="W308" s="327"/>
      <c r="X308" s="327"/>
      <c r="Y308" s="326" t="str">
        <f t="shared" si="58"/>
        <v>66</v>
      </c>
      <c r="Z308" s="326" t="str">
        <f t="shared" si="62"/>
        <v>Đ144608</v>
      </c>
      <c r="AA308" s="326" t="str">
        <f t="shared" si="74"/>
        <v>44608Đ166-90500-S1-a3</v>
      </c>
    </row>
    <row r="309" spans="1:27" s="326" customFormat="1" ht="18" hidden="1" customHeight="1">
      <c r="A309" s="50">
        <v>44608</v>
      </c>
      <c r="B309" s="182" t="s">
        <v>1202</v>
      </c>
      <c r="C309" s="56" t="s">
        <v>3680</v>
      </c>
      <c r="D309" s="56" t="str">
        <f t="shared" si="64"/>
        <v>66-90500-S1</v>
      </c>
      <c r="E309" s="322" t="str">
        <f t="shared" si="65"/>
        <v>S1</v>
      </c>
      <c r="F309" s="322" t="str">
        <f t="shared" si="66"/>
        <v>a</v>
      </c>
      <c r="G309" s="322" t="str">
        <f t="shared" si="67"/>
        <v>00</v>
      </c>
      <c r="H309" s="322" t="str">
        <f t="shared" si="68"/>
        <v/>
      </c>
      <c r="I309" s="287" t="str">
        <f t="shared" si="69"/>
        <v>ĐHC</v>
      </c>
      <c r="J309" s="44" t="s">
        <v>1191</v>
      </c>
      <c r="K309" s="287" t="str">
        <f t="shared" si="70"/>
        <v>Cái</v>
      </c>
      <c r="L309" s="291">
        <v>1</v>
      </c>
      <c r="M309" s="287">
        <f>VLOOKUP(D309,'GIA CONG DOAN'!$A$3:$D$4246,MATCH(I309,'GIA CONG DOAN'!$A$4:$D$4,0),0)</f>
        <v>21800</v>
      </c>
      <c r="N309" s="289">
        <v>0.1</v>
      </c>
      <c r="O309" s="328">
        <f t="shared" si="71"/>
        <v>2180</v>
      </c>
      <c r="P309" s="56" t="s">
        <v>3620</v>
      </c>
      <c r="Q309" s="305"/>
      <c r="R309" s="305"/>
      <c r="S309" s="313">
        <f t="shared" si="63"/>
        <v>1</v>
      </c>
      <c r="V309" s="327"/>
      <c r="W309" s="327"/>
      <c r="X309" s="327"/>
      <c r="Y309" s="326" t="str">
        <f t="shared" ref="Y309:Y369" si="75">LEFT(C309,2)</f>
        <v>66</v>
      </c>
      <c r="Z309" s="326" t="str">
        <f t="shared" si="62"/>
        <v>Đ144608</v>
      </c>
      <c r="AA309" s="326" t="str">
        <f t="shared" si="74"/>
        <v>44608Đ166-90500-S1-a1</v>
      </c>
    </row>
    <row r="310" spans="1:27" s="326" customFormat="1" ht="18" hidden="1" customHeight="1">
      <c r="A310" s="50">
        <v>44608</v>
      </c>
      <c r="B310" s="182" t="s">
        <v>1202</v>
      </c>
      <c r="C310" s="56" t="s">
        <v>3680</v>
      </c>
      <c r="D310" s="56" t="str">
        <f t="shared" si="64"/>
        <v>66-90500-S1</v>
      </c>
      <c r="E310" s="322" t="str">
        <f t="shared" si="65"/>
        <v>S1</v>
      </c>
      <c r="F310" s="322" t="str">
        <f t="shared" si="66"/>
        <v>a</v>
      </c>
      <c r="G310" s="322" t="str">
        <f t="shared" si="67"/>
        <v>00</v>
      </c>
      <c r="H310" s="322" t="str">
        <f t="shared" si="68"/>
        <v/>
      </c>
      <c r="I310" s="287" t="str">
        <f t="shared" si="69"/>
        <v>ĐHC</v>
      </c>
      <c r="J310" s="44" t="s">
        <v>1191</v>
      </c>
      <c r="K310" s="287" t="str">
        <f t="shared" si="70"/>
        <v>Cái</v>
      </c>
      <c r="L310" s="291">
        <v>2</v>
      </c>
      <c r="M310" s="287">
        <f>VLOOKUP(D310,'GIA CONG DOAN'!$A$3:$D$4246,MATCH(I310,'GIA CONG DOAN'!$A$4:$D$4,0),0)</f>
        <v>21800</v>
      </c>
      <c r="N310" s="289">
        <v>0.1</v>
      </c>
      <c r="O310" s="328">
        <f t="shared" si="71"/>
        <v>4360</v>
      </c>
      <c r="P310" s="56" t="s">
        <v>3728</v>
      </c>
      <c r="Q310" s="305"/>
      <c r="R310" s="305"/>
      <c r="S310" s="313">
        <f t="shared" si="63"/>
        <v>2</v>
      </c>
      <c r="V310" s="327"/>
      <c r="W310" s="327"/>
      <c r="X310" s="327"/>
      <c r="Y310" s="326" t="str">
        <f t="shared" si="75"/>
        <v>66</v>
      </c>
      <c r="Z310" s="326" t="str">
        <f t="shared" si="62"/>
        <v>Đ144608</v>
      </c>
      <c r="AA310" s="326" t="str">
        <f t="shared" si="74"/>
        <v>44608Đ166-90500-S1-a2</v>
      </c>
    </row>
    <row r="311" spans="1:27" s="326" customFormat="1" ht="18" hidden="1" customHeight="1">
      <c r="A311" s="50">
        <v>44610</v>
      </c>
      <c r="B311" s="182" t="s">
        <v>1203</v>
      </c>
      <c r="C311" s="56" t="s">
        <v>3732</v>
      </c>
      <c r="D311" s="56" t="str">
        <f>LEFT(C311,6)&amp;"00"&amp;MID(C311,9,3)</f>
        <v>66-61300-01</v>
      </c>
      <c r="E311" s="322" t="str">
        <f t="shared" si="65"/>
        <v>01</v>
      </c>
      <c r="F311" s="322" t="str">
        <f t="shared" si="66"/>
        <v>b</v>
      </c>
      <c r="G311" s="322" t="str">
        <f t="shared" si="67"/>
        <v>37</v>
      </c>
      <c r="H311" s="322" t="str">
        <f t="shared" si="68"/>
        <v/>
      </c>
      <c r="I311" s="287" t="str">
        <f t="shared" si="69"/>
        <v>ĐHC</v>
      </c>
      <c r="J311" s="44" t="s">
        <v>1191</v>
      </c>
      <c r="K311" s="287" t="str">
        <f t="shared" si="70"/>
        <v>Cái</v>
      </c>
      <c r="L311" s="291">
        <v>1</v>
      </c>
      <c r="M311" s="287">
        <f>VLOOKUP(D311,'GIA CONG DOAN'!$A$3:$D$4246,MATCH(I311,'GIA CONG DOAN'!$A$4:$D$4,0),0)</f>
        <v>18056.219327586205</v>
      </c>
      <c r="N311" s="289">
        <v>0.1</v>
      </c>
      <c r="O311" s="328">
        <f t="shared" si="71"/>
        <v>1805.6219327586205</v>
      </c>
      <c r="P311" s="56" t="s">
        <v>3618</v>
      </c>
      <c r="Q311" s="305"/>
      <c r="R311" s="305"/>
      <c r="S311" s="313">
        <f t="shared" si="63"/>
        <v>1</v>
      </c>
      <c r="V311" s="327"/>
      <c r="W311" s="327"/>
      <c r="X311" s="327"/>
      <c r="Y311" s="326" t="str">
        <f t="shared" si="75"/>
        <v>66</v>
      </c>
      <c r="Z311" s="326" t="str">
        <f t="shared" si="62"/>
        <v>Đ244610</v>
      </c>
      <c r="AA311" s="326" t="str">
        <f t="shared" si="74"/>
        <v>44610Đ266-61337-01-b1</v>
      </c>
    </row>
    <row r="312" spans="1:27" s="326" customFormat="1" ht="18" hidden="1" customHeight="1">
      <c r="A312" s="50">
        <v>44610</v>
      </c>
      <c r="B312" s="182" t="s">
        <v>1203</v>
      </c>
      <c r="C312" s="56" t="s">
        <v>3749</v>
      </c>
      <c r="D312" s="56" t="str">
        <f t="shared" si="64"/>
        <v>66-61300-02</v>
      </c>
      <c r="E312" s="322" t="str">
        <f t="shared" si="65"/>
        <v>02</v>
      </c>
      <c r="F312" s="322" t="str">
        <f t="shared" si="66"/>
        <v>b</v>
      </c>
      <c r="G312" s="322" t="str">
        <f t="shared" si="67"/>
        <v>37</v>
      </c>
      <c r="H312" s="322" t="str">
        <f t="shared" si="68"/>
        <v/>
      </c>
      <c r="I312" s="287" t="str">
        <f t="shared" si="69"/>
        <v>ĐHC</v>
      </c>
      <c r="J312" s="44" t="s">
        <v>1191</v>
      </c>
      <c r="K312" s="287" t="str">
        <f t="shared" si="70"/>
        <v>Cái</v>
      </c>
      <c r="L312" s="291">
        <v>1</v>
      </c>
      <c r="M312" s="287">
        <f>VLOOKUP(D312,'GIA CONG DOAN'!$A$3:$D$4246,MATCH(I312,'GIA CONG DOAN'!$A$4:$D$4,0),0)</f>
        <v>11144.123810344829</v>
      </c>
      <c r="N312" s="289">
        <v>0.1</v>
      </c>
      <c r="O312" s="328">
        <f t="shared" si="71"/>
        <v>1114.4123810344829</v>
      </c>
      <c r="P312" s="56" t="s">
        <v>3750</v>
      </c>
      <c r="Q312" s="305"/>
      <c r="R312" s="305"/>
      <c r="S312" s="313">
        <f t="shared" si="63"/>
        <v>1</v>
      </c>
      <c r="V312" s="327"/>
      <c r="W312" s="327"/>
      <c r="X312" s="327"/>
      <c r="Y312" s="326" t="str">
        <f t="shared" si="75"/>
        <v>66</v>
      </c>
      <c r="Z312" s="326" t="str">
        <f t="shared" si="62"/>
        <v>Đ244610</v>
      </c>
      <c r="AA312" s="326" t="str">
        <f t="shared" si="74"/>
        <v>44610Đ266-61337-02-b1</v>
      </c>
    </row>
    <row r="313" spans="1:27" s="326" customFormat="1" ht="18" hidden="1" customHeight="1">
      <c r="A313" s="50">
        <v>44610</v>
      </c>
      <c r="B313" s="182" t="s">
        <v>1203</v>
      </c>
      <c r="C313" s="56" t="s">
        <v>3674</v>
      </c>
      <c r="D313" s="56" t="str">
        <f t="shared" si="64"/>
        <v>66-83200-02</v>
      </c>
      <c r="E313" s="322" t="str">
        <f t="shared" si="65"/>
        <v>02</v>
      </c>
      <c r="F313" s="322" t="str">
        <f t="shared" si="66"/>
        <v>B</v>
      </c>
      <c r="G313" s="322" t="str">
        <f t="shared" si="67"/>
        <v>37</v>
      </c>
      <c r="H313" s="322" t="str">
        <f t="shared" si="68"/>
        <v/>
      </c>
      <c r="I313" s="287" t="str">
        <f t="shared" si="69"/>
        <v>ĐHC</v>
      </c>
      <c r="J313" s="44" t="s">
        <v>1191</v>
      </c>
      <c r="K313" s="287" t="str">
        <f t="shared" si="70"/>
        <v>Cái</v>
      </c>
      <c r="L313" s="291">
        <v>1</v>
      </c>
      <c r="M313" s="287">
        <f>VLOOKUP(D313,'GIA CONG DOAN'!$A$3:$D$4246,MATCH(I313,'GIA CONG DOAN'!$A$4:$D$4,0),0)</f>
        <v>16915.07148275862</v>
      </c>
      <c r="N313" s="289">
        <v>0.1</v>
      </c>
      <c r="O313" s="328">
        <f t="shared" si="71"/>
        <v>1691.5071482758622</v>
      </c>
      <c r="P313" s="56" t="s">
        <v>3677</v>
      </c>
      <c r="Q313" s="305"/>
      <c r="R313" s="305"/>
      <c r="S313" s="313">
        <f t="shared" si="63"/>
        <v>1</v>
      </c>
      <c r="V313" s="327"/>
      <c r="W313" s="327"/>
      <c r="X313" s="327"/>
      <c r="Y313" s="326" t="str">
        <f t="shared" si="75"/>
        <v>66</v>
      </c>
      <c r="Z313" s="326" t="str">
        <f t="shared" si="62"/>
        <v>Đ244610</v>
      </c>
      <c r="AA313" s="326" t="str">
        <f t="shared" si="74"/>
        <v>44610Đ266-83237-02-B1</v>
      </c>
    </row>
    <row r="314" spans="1:27" s="326" customFormat="1" ht="18" hidden="1" customHeight="1">
      <c r="A314" s="50">
        <v>44610</v>
      </c>
      <c r="B314" s="182" t="s">
        <v>1203</v>
      </c>
      <c r="C314" s="56" t="s">
        <v>3683</v>
      </c>
      <c r="D314" s="56" t="str">
        <f t="shared" si="64"/>
        <v>66-12500-02</v>
      </c>
      <c r="E314" s="322" t="str">
        <f t="shared" si="65"/>
        <v>02</v>
      </c>
      <c r="F314" s="322" t="str">
        <f t="shared" si="66"/>
        <v>B</v>
      </c>
      <c r="G314" s="322" t="str">
        <f t="shared" si="67"/>
        <v>22</v>
      </c>
      <c r="H314" s="322" t="str">
        <f t="shared" si="68"/>
        <v/>
      </c>
      <c r="I314" s="287" t="str">
        <f t="shared" si="69"/>
        <v>ĐHC</v>
      </c>
      <c r="J314" s="44" t="s">
        <v>1191</v>
      </c>
      <c r="K314" s="287" t="str">
        <f t="shared" si="70"/>
        <v>Cái</v>
      </c>
      <c r="L314" s="291">
        <v>1</v>
      </c>
      <c r="M314" s="287">
        <f>VLOOKUP(D314,'GIA CONG DOAN'!$A$3:$D$4246,MATCH(I314,'GIA CONG DOAN'!$A$4:$D$4,0),0)</f>
        <v>15810.1425</v>
      </c>
      <c r="N314" s="289">
        <v>0.1</v>
      </c>
      <c r="O314" s="328">
        <f t="shared" si="71"/>
        <v>1581.0142500000002</v>
      </c>
      <c r="P314" s="56" t="s">
        <v>3642</v>
      </c>
      <c r="Q314" s="305"/>
      <c r="R314" s="305"/>
      <c r="S314" s="313">
        <f t="shared" si="63"/>
        <v>1</v>
      </c>
      <c r="V314" s="327"/>
      <c r="W314" s="327"/>
      <c r="X314" s="327"/>
      <c r="Y314" s="326" t="str">
        <f t="shared" si="75"/>
        <v>66</v>
      </c>
      <c r="Z314" s="326" t="str">
        <f t="shared" si="62"/>
        <v>Đ244610</v>
      </c>
      <c r="AA314" s="326" t="str">
        <f t="shared" si="74"/>
        <v>44610Đ266-12522-02-B1</v>
      </c>
    </row>
    <row r="315" spans="1:27" s="326" customFormat="1" ht="18" hidden="1" customHeight="1">
      <c r="A315" s="50">
        <v>44610</v>
      </c>
      <c r="B315" s="182" t="s">
        <v>1203</v>
      </c>
      <c r="C315" s="56" t="s">
        <v>3671</v>
      </c>
      <c r="D315" s="56" t="str">
        <f t="shared" si="64"/>
        <v>66-70300-02</v>
      </c>
      <c r="E315" s="322" t="str">
        <f t="shared" si="65"/>
        <v>02</v>
      </c>
      <c r="F315" s="322" t="str">
        <f t="shared" si="66"/>
        <v>B</v>
      </c>
      <c r="G315" s="322" t="str">
        <f t="shared" si="67"/>
        <v>00</v>
      </c>
      <c r="H315" s="322" t="str">
        <f t="shared" si="68"/>
        <v/>
      </c>
      <c r="I315" s="287" t="str">
        <f t="shared" si="69"/>
        <v>ĐHC</v>
      </c>
      <c r="J315" s="44" t="s">
        <v>1191</v>
      </c>
      <c r="K315" s="287" t="str">
        <f t="shared" si="70"/>
        <v>Cái</v>
      </c>
      <c r="L315" s="291">
        <v>1</v>
      </c>
      <c r="M315" s="287">
        <f>VLOOKUP(D315,'GIA CONG DOAN'!$A$3:$D$4246,MATCH(I315,'GIA CONG DOAN'!$A$4:$D$4,0),0)</f>
        <v>19351.489619999997</v>
      </c>
      <c r="N315" s="289">
        <v>0.1</v>
      </c>
      <c r="O315" s="328">
        <f t="shared" si="71"/>
        <v>1935.1489619999998</v>
      </c>
      <c r="P315" s="56" t="s">
        <v>3642</v>
      </c>
      <c r="Q315" s="305"/>
      <c r="R315" s="305"/>
      <c r="S315" s="313">
        <f t="shared" si="63"/>
        <v>1</v>
      </c>
      <c r="V315" s="327"/>
      <c r="W315" s="327"/>
      <c r="X315" s="327"/>
      <c r="Y315" s="326" t="str">
        <f t="shared" si="75"/>
        <v>66</v>
      </c>
      <c r="Z315" s="326" t="str">
        <f t="shared" si="62"/>
        <v>Đ244610</v>
      </c>
      <c r="AA315" s="326" t="str">
        <f t="shared" si="74"/>
        <v>44610Đ266-70300-02-B1</v>
      </c>
    </row>
    <row r="316" spans="1:27" s="326" customFormat="1" ht="18" hidden="1" customHeight="1">
      <c r="A316" s="50">
        <v>44609</v>
      </c>
      <c r="B316" s="182" t="s">
        <v>1202</v>
      </c>
      <c r="C316" s="56" t="s">
        <v>3751</v>
      </c>
      <c r="D316" s="56" t="str">
        <f t="shared" si="64"/>
        <v>66-02700-01</v>
      </c>
      <c r="E316" s="322" t="str">
        <f t="shared" si="65"/>
        <v>01</v>
      </c>
      <c r="F316" s="322" t="str">
        <f t="shared" si="66"/>
        <v>b</v>
      </c>
      <c r="G316" s="322" t="str">
        <f t="shared" si="67"/>
        <v>00</v>
      </c>
      <c r="H316" s="322" t="str">
        <f t="shared" si="68"/>
        <v/>
      </c>
      <c r="I316" s="287" t="str">
        <f t="shared" si="69"/>
        <v>ĐHC</v>
      </c>
      <c r="J316" s="44" t="s">
        <v>1191</v>
      </c>
      <c r="K316" s="287" t="str">
        <f t="shared" si="70"/>
        <v>Cái</v>
      </c>
      <c r="L316" s="291">
        <v>1</v>
      </c>
      <c r="M316" s="287">
        <f>VLOOKUP(D316,'GIA CONG DOAN'!$A$3:$D$4246,MATCH(I316,'GIA CONG DOAN'!$A$4:$D$4,0),0)</f>
        <v>27778.149374999997</v>
      </c>
      <c r="N316" s="289">
        <v>0.1</v>
      </c>
      <c r="O316" s="328">
        <f t="shared" si="71"/>
        <v>2777.8149374999998</v>
      </c>
      <c r="P316" s="56" t="s">
        <v>3678</v>
      </c>
      <c r="Q316" s="305"/>
      <c r="R316" s="305"/>
      <c r="S316" s="313">
        <f t="shared" si="63"/>
        <v>1</v>
      </c>
      <c r="V316" s="327"/>
      <c r="W316" s="327"/>
      <c r="X316" s="327"/>
      <c r="Y316" s="326" t="str">
        <f t="shared" si="75"/>
        <v>66</v>
      </c>
      <c r="Z316" s="326" t="str">
        <f t="shared" si="62"/>
        <v>Đ144609</v>
      </c>
      <c r="AA316" s="326" t="str">
        <f t="shared" si="74"/>
        <v>44609Đ166-02700-01-b1</v>
      </c>
    </row>
    <row r="317" spans="1:27" s="326" customFormat="1" ht="18" hidden="1" customHeight="1">
      <c r="A317" s="50">
        <v>44609</v>
      </c>
      <c r="B317" s="182" t="s">
        <v>1202</v>
      </c>
      <c r="C317" s="56" t="s">
        <v>3638</v>
      </c>
      <c r="D317" s="56" t="str">
        <f t="shared" si="64"/>
        <v>66-02600-02</v>
      </c>
      <c r="E317" s="322" t="str">
        <f t="shared" si="65"/>
        <v>02</v>
      </c>
      <c r="F317" s="322" t="str">
        <f t="shared" si="66"/>
        <v>B</v>
      </c>
      <c r="G317" s="322" t="str">
        <f t="shared" si="67"/>
        <v>00</v>
      </c>
      <c r="H317" s="322" t="str">
        <f t="shared" si="68"/>
        <v/>
      </c>
      <c r="I317" s="287" t="str">
        <f t="shared" si="69"/>
        <v>ĐHC</v>
      </c>
      <c r="J317" s="44" t="s">
        <v>1191</v>
      </c>
      <c r="K317" s="287" t="str">
        <f t="shared" si="70"/>
        <v>Cái</v>
      </c>
      <c r="L317" s="291">
        <v>2</v>
      </c>
      <c r="M317" s="287">
        <f>VLOOKUP(D317,'GIA CONG DOAN'!$A$3:$D$4246,MATCH(I317,'GIA CONG DOAN'!$A$4:$D$4,0),0)</f>
        <v>16064.685890624998</v>
      </c>
      <c r="N317" s="289">
        <v>0.1</v>
      </c>
      <c r="O317" s="328">
        <f t="shared" si="71"/>
        <v>3212.9371781249997</v>
      </c>
      <c r="P317" s="56" t="s">
        <v>3618</v>
      </c>
      <c r="Q317" s="305"/>
      <c r="R317" s="305"/>
      <c r="S317" s="313">
        <f t="shared" si="63"/>
        <v>2</v>
      </c>
      <c r="V317" s="327"/>
      <c r="W317" s="327"/>
      <c r="X317" s="327"/>
      <c r="Y317" s="326" t="str">
        <f t="shared" si="75"/>
        <v>66</v>
      </c>
      <c r="Z317" s="326" t="str">
        <f t="shared" si="62"/>
        <v>Đ144609</v>
      </c>
      <c r="AA317" s="326" t="str">
        <f t="shared" si="74"/>
        <v>44609Đ166-02600-02-B2</v>
      </c>
    </row>
    <row r="318" spans="1:27" s="326" customFormat="1" ht="18" hidden="1" customHeight="1">
      <c r="A318" s="50">
        <v>44609</v>
      </c>
      <c r="B318" s="182" t="s">
        <v>1202</v>
      </c>
      <c r="C318" s="56" t="s">
        <v>3671</v>
      </c>
      <c r="D318" s="56" t="str">
        <f t="shared" si="64"/>
        <v>66-70300-02</v>
      </c>
      <c r="E318" s="322" t="str">
        <f t="shared" si="65"/>
        <v>02</v>
      </c>
      <c r="F318" s="322" t="str">
        <f t="shared" si="66"/>
        <v>B</v>
      </c>
      <c r="G318" s="322" t="str">
        <f t="shared" si="67"/>
        <v>00</v>
      </c>
      <c r="H318" s="322" t="str">
        <f t="shared" si="68"/>
        <v/>
      </c>
      <c r="I318" s="287" t="str">
        <f t="shared" si="69"/>
        <v>ĐHC</v>
      </c>
      <c r="J318" s="44" t="s">
        <v>1191</v>
      </c>
      <c r="K318" s="287" t="str">
        <f t="shared" si="70"/>
        <v>Cái</v>
      </c>
      <c r="L318" s="291">
        <v>1</v>
      </c>
      <c r="M318" s="287">
        <f>VLOOKUP(D318,'GIA CONG DOAN'!$A$3:$D$4246,MATCH(I318,'GIA CONG DOAN'!$A$4:$D$4,0),0)</f>
        <v>19351.489619999997</v>
      </c>
      <c r="N318" s="289">
        <v>0.1</v>
      </c>
      <c r="O318" s="328">
        <f t="shared" si="71"/>
        <v>1935.1489619999998</v>
      </c>
      <c r="P318" s="56" t="s">
        <v>3618</v>
      </c>
      <c r="Q318" s="305"/>
      <c r="R318" s="305"/>
      <c r="S318" s="313">
        <f t="shared" si="63"/>
        <v>1</v>
      </c>
      <c r="V318" s="327"/>
      <c r="W318" s="327"/>
      <c r="X318" s="327"/>
      <c r="Y318" s="326" t="str">
        <f t="shared" si="75"/>
        <v>66</v>
      </c>
      <c r="Z318" s="326" t="str">
        <f t="shared" si="62"/>
        <v>Đ144609</v>
      </c>
      <c r="AA318" s="326" t="str">
        <f t="shared" si="74"/>
        <v>44609Đ166-70300-02-B1</v>
      </c>
    </row>
    <row r="319" spans="1:27" s="326" customFormat="1" ht="18" hidden="1" customHeight="1">
      <c r="A319" s="50">
        <v>44609</v>
      </c>
      <c r="B319" s="182" t="s">
        <v>1202</v>
      </c>
      <c r="C319" s="56" t="s">
        <v>3646</v>
      </c>
      <c r="D319" s="56" t="str">
        <f t="shared" si="64"/>
        <v>66-70300-03</v>
      </c>
      <c r="E319" s="322" t="str">
        <f t="shared" si="65"/>
        <v>03</v>
      </c>
      <c r="F319" s="322" t="str">
        <f t="shared" si="66"/>
        <v>B</v>
      </c>
      <c r="G319" s="322" t="str">
        <f t="shared" si="67"/>
        <v>00</v>
      </c>
      <c r="H319" s="322" t="str">
        <f t="shared" si="68"/>
        <v/>
      </c>
      <c r="I319" s="287" t="str">
        <f t="shared" si="69"/>
        <v>ĐHC</v>
      </c>
      <c r="J319" s="44" t="s">
        <v>1191</v>
      </c>
      <c r="K319" s="287" t="str">
        <f t="shared" si="70"/>
        <v>Cái</v>
      </c>
      <c r="L319" s="291">
        <v>2</v>
      </c>
      <c r="M319" s="287">
        <f>VLOOKUP(D319,'GIA CONG DOAN'!$A$3:$D$4246,MATCH(I319,'GIA CONG DOAN'!$A$4:$D$4,0),0)</f>
        <v>11198.250937500001</v>
      </c>
      <c r="N319" s="289">
        <v>0.1</v>
      </c>
      <c r="O319" s="328">
        <f t="shared" si="71"/>
        <v>2239.6501875000004</v>
      </c>
      <c r="P319" s="56" t="s">
        <v>3641</v>
      </c>
      <c r="Q319" s="305"/>
      <c r="R319" s="305"/>
      <c r="S319" s="313">
        <f t="shared" si="63"/>
        <v>2</v>
      </c>
      <c r="V319" s="327"/>
      <c r="W319" s="327"/>
      <c r="X319" s="327"/>
      <c r="Y319" s="326" t="str">
        <f t="shared" si="75"/>
        <v>66</v>
      </c>
      <c r="Z319" s="326" t="str">
        <f t="shared" si="62"/>
        <v>Đ144609</v>
      </c>
      <c r="AA319" s="326" t="str">
        <f t="shared" si="74"/>
        <v>44609Đ166-70300-03-B2</v>
      </c>
    </row>
    <row r="320" spans="1:27" s="326" customFormat="1" ht="18" hidden="1" customHeight="1">
      <c r="A320" s="50">
        <v>44609</v>
      </c>
      <c r="B320" s="182" t="s">
        <v>1202</v>
      </c>
      <c r="C320" s="56" t="s">
        <v>3634</v>
      </c>
      <c r="D320" s="56" t="str">
        <f t="shared" si="64"/>
        <v>66-82500-03</v>
      </c>
      <c r="E320" s="322" t="str">
        <f t="shared" si="65"/>
        <v>03</v>
      </c>
      <c r="F320" s="322" t="str">
        <f t="shared" si="66"/>
        <v>B</v>
      </c>
      <c r="G320" s="322" t="str">
        <f t="shared" si="67"/>
        <v>00</v>
      </c>
      <c r="H320" s="322" t="str">
        <f t="shared" si="68"/>
        <v/>
      </c>
      <c r="I320" s="287" t="str">
        <f t="shared" si="69"/>
        <v>ĐHC</v>
      </c>
      <c r="J320" s="44" t="s">
        <v>1191</v>
      </c>
      <c r="K320" s="287" t="str">
        <f t="shared" si="70"/>
        <v>Cái</v>
      </c>
      <c r="L320" s="291">
        <v>1</v>
      </c>
      <c r="M320" s="287">
        <f>VLOOKUP(D320,'GIA CONG DOAN'!$A$3:$D$4246,MATCH(I320,'GIA CONG DOAN'!$A$4:$D$4,0),0)</f>
        <v>9973.0369655172399</v>
      </c>
      <c r="N320" s="289">
        <v>0.1</v>
      </c>
      <c r="O320" s="328">
        <f t="shared" si="71"/>
        <v>997.30369655172399</v>
      </c>
      <c r="P320" s="56" t="s">
        <v>3640</v>
      </c>
      <c r="Q320" s="305"/>
      <c r="R320" s="305"/>
      <c r="S320" s="313">
        <f t="shared" si="63"/>
        <v>1</v>
      </c>
      <c r="V320" s="327"/>
      <c r="W320" s="327"/>
      <c r="X320" s="327"/>
      <c r="Y320" s="326" t="str">
        <f t="shared" si="75"/>
        <v>66</v>
      </c>
      <c r="Z320" s="326" t="str">
        <f t="shared" si="62"/>
        <v>Đ144609</v>
      </c>
      <c r="AA320" s="326" t="str">
        <f t="shared" si="74"/>
        <v>44609Đ166-82500-03-B1</v>
      </c>
    </row>
    <row r="321" spans="1:27" s="326" customFormat="1" ht="18" hidden="1" customHeight="1">
      <c r="A321" s="50">
        <v>44609</v>
      </c>
      <c r="B321" s="182" t="s">
        <v>1202</v>
      </c>
      <c r="C321" s="56" t="s">
        <v>3633</v>
      </c>
      <c r="D321" s="56" t="str">
        <f t="shared" si="64"/>
        <v>66-82500-02</v>
      </c>
      <c r="E321" s="322" t="str">
        <f t="shared" si="65"/>
        <v>02</v>
      </c>
      <c r="F321" s="322" t="str">
        <f t="shared" si="66"/>
        <v>B</v>
      </c>
      <c r="G321" s="322" t="str">
        <f t="shared" si="67"/>
        <v>00</v>
      </c>
      <c r="H321" s="322" t="str">
        <f t="shared" si="68"/>
        <v/>
      </c>
      <c r="I321" s="287" t="str">
        <f t="shared" si="69"/>
        <v>ĐHC</v>
      </c>
      <c r="J321" s="44" t="s">
        <v>1191</v>
      </c>
      <c r="K321" s="287" t="str">
        <f t="shared" si="70"/>
        <v>Cái</v>
      </c>
      <c r="L321" s="291">
        <v>1</v>
      </c>
      <c r="M321" s="287">
        <f>VLOOKUP(D321,'GIA CONG DOAN'!$A$3:$D$4246,MATCH(I321,'GIA CONG DOAN'!$A$4:$D$4,0),0)</f>
        <v>17871.263793103437</v>
      </c>
      <c r="N321" s="289">
        <v>0.1</v>
      </c>
      <c r="O321" s="328">
        <f t="shared" si="71"/>
        <v>1787.1263793103437</v>
      </c>
      <c r="P321" s="56" t="s">
        <v>3618</v>
      </c>
      <c r="Q321" s="305"/>
      <c r="R321" s="305"/>
      <c r="S321" s="313">
        <f t="shared" si="63"/>
        <v>1</v>
      </c>
      <c r="V321" s="327"/>
      <c r="W321" s="327"/>
      <c r="X321" s="327"/>
      <c r="Y321" s="326" t="str">
        <f t="shared" si="75"/>
        <v>66</v>
      </c>
      <c r="Z321" s="326" t="str">
        <f t="shared" si="62"/>
        <v>Đ144609</v>
      </c>
      <c r="AA321" s="326" t="str">
        <f t="shared" si="74"/>
        <v>44609Đ166-82500-02-B1</v>
      </c>
    </row>
    <row r="322" spans="1:27" s="326" customFormat="1" ht="18" hidden="1" customHeight="1">
      <c r="A322" s="50">
        <v>44609</v>
      </c>
      <c r="B322" s="182" t="s">
        <v>1202</v>
      </c>
      <c r="C322" s="56" t="s">
        <v>3671</v>
      </c>
      <c r="D322" s="56" t="str">
        <f t="shared" si="64"/>
        <v>66-70300-02</v>
      </c>
      <c r="E322" s="322" t="str">
        <f t="shared" si="65"/>
        <v>02</v>
      </c>
      <c r="F322" s="322" t="str">
        <f t="shared" si="66"/>
        <v>B</v>
      </c>
      <c r="G322" s="322" t="str">
        <f t="shared" si="67"/>
        <v>00</v>
      </c>
      <c r="H322" s="322" t="str">
        <f t="shared" si="68"/>
        <v/>
      </c>
      <c r="I322" s="287" t="str">
        <f t="shared" si="69"/>
        <v>ĐHC</v>
      </c>
      <c r="J322" s="44" t="s">
        <v>1191</v>
      </c>
      <c r="K322" s="287" t="str">
        <f t="shared" si="70"/>
        <v>Cái</v>
      </c>
      <c r="L322" s="291">
        <v>1</v>
      </c>
      <c r="M322" s="287">
        <f>VLOOKUP(D322,'GIA CONG DOAN'!$A$3:$D$4246,MATCH(I322,'GIA CONG DOAN'!$A$4:$D$4,0),0)</f>
        <v>19351.489619999997</v>
      </c>
      <c r="N322" s="289">
        <v>0.1</v>
      </c>
      <c r="O322" s="328">
        <f t="shared" si="71"/>
        <v>1935.1489619999998</v>
      </c>
      <c r="P322" s="56" t="s">
        <v>3642</v>
      </c>
      <c r="Q322" s="305"/>
      <c r="R322" s="305"/>
      <c r="S322" s="313">
        <f t="shared" si="63"/>
        <v>1</v>
      </c>
      <c r="V322" s="327"/>
      <c r="W322" s="327"/>
      <c r="X322" s="327"/>
      <c r="Y322" s="326" t="str">
        <f t="shared" si="75"/>
        <v>66</v>
      </c>
      <c r="Z322" s="326" t="str">
        <f t="shared" si="62"/>
        <v>Đ144609</v>
      </c>
      <c r="AA322" s="326" t="str">
        <f t="shared" si="74"/>
        <v>44609Đ166-70300-02-B1</v>
      </c>
    </row>
    <row r="323" spans="1:27" s="326" customFormat="1" ht="18" hidden="1" customHeight="1">
      <c r="A323" s="50">
        <v>44609</v>
      </c>
      <c r="B323" s="182" t="s">
        <v>1202</v>
      </c>
      <c r="C323" s="56" t="s">
        <v>3671</v>
      </c>
      <c r="D323" s="56" t="str">
        <f t="shared" si="64"/>
        <v>66-70300-02</v>
      </c>
      <c r="E323" s="322" t="str">
        <f t="shared" si="65"/>
        <v>02</v>
      </c>
      <c r="F323" s="322" t="str">
        <f t="shared" si="66"/>
        <v>B</v>
      </c>
      <c r="G323" s="322" t="str">
        <f t="shared" si="67"/>
        <v>00</v>
      </c>
      <c r="H323" s="322" t="str">
        <f t="shared" si="68"/>
        <v/>
      </c>
      <c r="I323" s="287" t="str">
        <f t="shared" si="69"/>
        <v>ĐHC</v>
      </c>
      <c r="J323" s="44" t="s">
        <v>1191</v>
      </c>
      <c r="K323" s="287" t="str">
        <f t="shared" si="70"/>
        <v>Cái</v>
      </c>
      <c r="L323" s="291">
        <v>2</v>
      </c>
      <c r="M323" s="287">
        <f>VLOOKUP(D323,'GIA CONG DOAN'!$A$3:$D$4246,MATCH(I323,'GIA CONG DOAN'!$A$4:$D$4,0),0)</f>
        <v>19351.489619999997</v>
      </c>
      <c r="N323" s="289">
        <v>0.1</v>
      </c>
      <c r="O323" s="328">
        <f t="shared" si="71"/>
        <v>3870.2979239999995</v>
      </c>
      <c r="P323" s="56" t="s">
        <v>3642</v>
      </c>
      <c r="Q323" s="305"/>
      <c r="R323" s="305"/>
      <c r="S323" s="313">
        <f t="shared" ref="S323" si="76">IF(MID(C323,10,1)="0",L323,IF(OR(MID(C323,10,2)="X1",MID(C323,10,2)="X2"),L323*2,IF(OR(MID(C323,10,2)="X4",MID(C323,10,2)="X4"),L323*3,IF(MID(C323,10,1)="f",L323,IF(OR(MID(C323,10,1)="S",MID(C323,10,1)="L",MID(C323,10,1)="B",MID(C323,10,1)="X"),MID(C323,11,1)*L323,0)))))</f>
        <v>2</v>
      </c>
      <c r="V323" s="327"/>
      <c r="W323" s="327"/>
      <c r="X323" s="327"/>
      <c r="Y323" s="326" t="str">
        <f t="shared" si="75"/>
        <v>66</v>
      </c>
      <c r="Z323" s="326" t="str">
        <f t="shared" si="62"/>
        <v>Đ144609</v>
      </c>
      <c r="AA323" s="326" t="str">
        <f t="shared" si="74"/>
        <v>44609Đ166-70300-02-B2</v>
      </c>
    </row>
    <row r="324" spans="1:27" s="326" customFormat="1" ht="18" hidden="1" customHeight="1">
      <c r="A324" s="50">
        <v>44609</v>
      </c>
      <c r="B324" s="182" t="s">
        <v>1202</v>
      </c>
      <c r="C324" s="56" t="s">
        <v>3638</v>
      </c>
      <c r="D324" s="56" t="str">
        <f t="shared" si="64"/>
        <v>66-02600-02</v>
      </c>
      <c r="E324" s="322" t="str">
        <f t="shared" si="65"/>
        <v>02</v>
      </c>
      <c r="F324" s="322" t="str">
        <f t="shared" si="66"/>
        <v>B</v>
      </c>
      <c r="G324" s="322" t="str">
        <f t="shared" si="67"/>
        <v>00</v>
      </c>
      <c r="H324" s="322" t="str">
        <f t="shared" si="68"/>
        <v/>
      </c>
      <c r="I324" s="287" t="str">
        <f t="shared" si="69"/>
        <v>ĐHC</v>
      </c>
      <c r="J324" s="44" t="s">
        <v>1191</v>
      </c>
      <c r="K324" s="287" t="str">
        <f t="shared" si="70"/>
        <v>Cái</v>
      </c>
      <c r="L324" s="291">
        <v>1</v>
      </c>
      <c r="M324" s="287">
        <f>VLOOKUP(D324,'GIA CONG DOAN'!$A$3:$D$4246,MATCH(I324,'GIA CONG DOAN'!$A$4:$D$4,0),0)</f>
        <v>16064.685890624998</v>
      </c>
      <c r="N324" s="289"/>
      <c r="O324" s="328">
        <f t="shared" si="71"/>
        <v>0</v>
      </c>
      <c r="P324" s="56" t="s">
        <v>3639</v>
      </c>
      <c r="Q324" s="305"/>
      <c r="R324" s="305"/>
      <c r="S324" s="313">
        <f t="shared" ref="S324:S383" si="77">IF(MID(C324,10,1)="0",L324,IF(OR(MID(C324,10,2)="X1",MID(C324,10,2)="X2"),L324*2,IF(OR(MID(C324,10,2)="X4",MID(C324,10,2)="X4"),L324*3,IF(MID(C324,10,1)="f",L324,IF(OR(MID(C324,10,1)="S",MID(C324,10,1)="L",MID(C324,10,1)="B",MID(C324,10,1)="X"),MID(C324,11,1)*L324,0)))))</f>
        <v>1</v>
      </c>
      <c r="V324" s="327"/>
      <c r="W324" s="327"/>
      <c r="X324" s="327"/>
      <c r="Y324" s="326" t="str">
        <f t="shared" si="75"/>
        <v>66</v>
      </c>
      <c r="Z324" s="326" t="str">
        <f t="shared" si="62"/>
        <v>Đ144609</v>
      </c>
      <c r="AA324" s="326" t="str">
        <f t="shared" si="74"/>
        <v>44609Đ166-02600-02-B1</v>
      </c>
    </row>
    <row r="325" spans="1:27" s="326" customFormat="1" ht="18" hidden="1" customHeight="1">
      <c r="A325" s="50">
        <v>44609</v>
      </c>
      <c r="B325" s="182" t="s">
        <v>1202</v>
      </c>
      <c r="C325" s="56" t="s">
        <v>3724</v>
      </c>
      <c r="D325" s="56" t="str">
        <f>LEFT(C325,6)&amp;"40"&amp;MID(C325,9,3)</f>
        <v>66-90240-01</v>
      </c>
      <c r="E325" s="322" t="str">
        <f t="shared" si="65"/>
        <v>01</v>
      </c>
      <c r="F325" s="322" t="str">
        <f t="shared" si="66"/>
        <v>B</v>
      </c>
      <c r="G325" s="322" t="str">
        <f t="shared" si="67"/>
        <v>40</v>
      </c>
      <c r="H325" s="322" t="str">
        <f t="shared" si="68"/>
        <v/>
      </c>
      <c r="I325" s="287" t="str">
        <f t="shared" si="69"/>
        <v>ĐHC</v>
      </c>
      <c r="J325" s="44" t="s">
        <v>1191</v>
      </c>
      <c r="K325" s="287" t="str">
        <f t="shared" si="70"/>
        <v>Cái</v>
      </c>
      <c r="L325" s="291">
        <v>1</v>
      </c>
      <c r="M325" s="287">
        <f>VLOOKUP(D325,'GIA CONG DOAN'!$A$3:$D$4246,MATCH(I325,'GIA CONG DOAN'!$A$4:$D$4,0),0)</f>
        <v>27210</v>
      </c>
      <c r="N325" s="289"/>
      <c r="O325" s="328">
        <f t="shared" si="71"/>
        <v>0</v>
      </c>
      <c r="P325" s="56" t="s">
        <v>3639</v>
      </c>
      <c r="Q325" s="305"/>
      <c r="R325" s="305"/>
      <c r="S325" s="313">
        <f t="shared" si="77"/>
        <v>1</v>
      </c>
      <c r="V325" s="327"/>
      <c r="W325" s="327"/>
      <c r="X325" s="327"/>
      <c r="Y325" s="326" t="str">
        <f t="shared" si="75"/>
        <v>66</v>
      </c>
      <c r="Z325" s="326" t="str">
        <f t="shared" si="62"/>
        <v>Đ144609</v>
      </c>
      <c r="AA325" s="326" t="str">
        <f t="shared" ref="AA325:AA330" si="78">A325&amp;B325&amp;C325&amp;L326&amp;Q325</f>
        <v>44609Đ166-90240-01-B1</v>
      </c>
    </row>
    <row r="326" spans="1:27" s="326" customFormat="1" ht="18" hidden="1" customHeight="1">
      <c r="A326" s="50">
        <v>44609</v>
      </c>
      <c r="B326" s="182" t="s">
        <v>1194</v>
      </c>
      <c r="C326" s="56" t="s">
        <v>3696</v>
      </c>
      <c r="D326" s="56" t="str">
        <f t="shared" si="64"/>
        <v>66-07300-S1</v>
      </c>
      <c r="E326" s="322" t="str">
        <f t="shared" si="65"/>
        <v>S1</v>
      </c>
      <c r="F326" s="322" t="str">
        <f t="shared" si="66"/>
        <v>B</v>
      </c>
      <c r="G326" s="322" t="str">
        <f t="shared" si="67"/>
        <v>00</v>
      </c>
      <c r="H326" s="322" t="str">
        <f t="shared" si="68"/>
        <v/>
      </c>
      <c r="I326" s="287" t="str">
        <f t="shared" si="69"/>
        <v>ĐHC</v>
      </c>
      <c r="J326" s="44" t="s">
        <v>1191</v>
      </c>
      <c r="K326" s="287" t="str">
        <f t="shared" si="70"/>
        <v>Cái</v>
      </c>
      <c r="L326" s="291">
        <v>1</v>
      </c>
      <c r="M326" s="287">
        <f>VLOOKUP(D326,'GIA CONG DOAN'!$A$3:$D$4246,MATCH(I326,'GIA CONG DOAN'!$A$4:$D$4,0),0)</f>
        <v>5906.2452000000021</v>
      </c>
      <c r="N326" s="289"/>
      <c r="O326" s="328">
        <f t="shared" si="71"/>
        <v>0</v>
      </c>
      <c r="P326" s="56" t="s">
        <v>3662</v>
      </c>
      <c r="Q326" s="305"/>
      <c r="R326" s="305"/>
      <c r="S326" s="313">
        <f t="shared" si="77"/>
        <v>1</v>
      </c>
      <c r="V326" s="327"/>
      <c r="W326" s="327"/>
      <c r="X326" s="327"/>
      <c r="Y326" s="326" t="str">
        <f t="shared" si="75"/>
        <v>66</v>
      </c>
      <c r="Z326" s="326" t="str">
        <f t="shared" si="62"/>
        <v>Đ644609</v>
      </c>
      <c r="AA326" s="326" t="str">
        <f t="shared" si="78"/>
        <v>44609Đ666-07300-S1-B2</v>
      </c>
    </row>
    <row r="327" spans="1:27" s="326" customFormat="1" ht="18" customHeight="1">
      <c r="A327" s="50">
        <v>44609</v>
      </c>
      <c r="B327" s="182" t="s">
        <v>1194</v>
      </c>
      <c r="C327" s="56" t="s">
        <v>3659</v>
      </c>
      <c r="D327" s="56" t="str">
        <f t="shared" si="64"/>
        <v>66-07400-S1</v>
      </c>
      <c r="E327" s="322" t="str">
        <f t="shared" si="65"/>
        <v>S1</v>
      </c>
      <c r="F327" s="322" t="str">
        <f t="shared" si="66"/>
        <v>B</v>
      </c>
      <c r="G327" s="322" t="str">
        <f t="shared" si="67"/>
        <v>00</v>
      </c>
      <c r="H327" s="322" t="str">
        <f t="shared" si="68"/>
        <v/>
      </c>
      <c r="I327" s="287" t="str">
        <f t="shared" si="69"/>
        <v>ĐHC</v>
      </c>
      <c r="J327" s="44" t="s">
        <v>1191</v>
      </c>
      <c r="K327" s="287" t="str">
        <f t="shared" si="70"/>
        <v>Cái</v>
      </c>
      <c r="L327" s="291">
        <v>2</v>
      </c>
      <c r="M327" s="287">
        <f>VLOOKUP(D327,'GIA CONG DOAN'!$A$3:$D$4246,MATCH(I327,'GIA CONG DOAN'!$A$4:$D$4,0),0)</f>
        <v>3473.579999999999</v>
      </c>
      <c r="N327" s="289">
        <v>0.1</v>
      </c>
      <c r="O327" s="328">
        <f t="shared" si="71"/>
        <v>694.71599999999989</v>
      </c>
      <c r="P327" s="56" t="s">
        <v>3662</v>
      </c>
      <c r="Q327" s="305"/>
      <c r="R327" s="305"/>
      <c r="S327" s="313">
        <f t="shared" si="77"/>
        <v>2</v>
      </c>
      <c r="V327" s="327"/>
      <c r="W327" s="327"/>
      <c r="X327" s="327"/>
      <c r="Y327" s="326" t="str">
        <f t="shared" si="75"/>
        <v>66</v>
      </c>
      <c r="Z327" s="326" t="str">
        <f t="shared" si="62"/>
        <v>Đ644609</v>
      </c>
      <c r="AA327" s="326" t="str">
        <f t="shared" si="78"/>
        <v>44609Đ666-07400-S1-B4</v>
      </c>
    </row>
    <row r="328" spans="1:27" s="326" customFormat="1" ht="18" hidden="1" customHeight="1">
      <c r="A328" s="50">
        <v>44609</v>
      </c>
      <c r="B328" s="182" t="s">
        <v>1194</v>
      </c>
      <c r="C328" s="56" t="s">
        <v>3752</v>
      </c>
      <c r="D328" s="56" t="str">
        <f t="shared" ref="D328:D391" si="79">LEFT(C328,6)&amp;"00"&amp;MID(C328,9,3)</f>
        <v>66-06400-03</v>
      </c>
      <c r="E328" s="322" t="str">
        <f t="shared" ref="E328:E391" si="80">RIGHT(D328,2)</f>
        <v>03</v>
      </c>
      <c r="F328" s="322" t="str">
        <f t="shared" ref="F328:F391" si="81">MID(C328,13,2)</f>
        <v>b</v>
      </c>
      <c r="G328" s="322" t="str">
        <f t="shared" ref="G328:G391" si="82">MID(C328,7,2)</f>
        <v>22</v>
      </c>
      <c r="H328" s="322" t="str">
        <f t="shared" ref="H328:H391" si="83">IF(OR(G328="18",G328="20",G328="21"),"DTM","")</f>
        <v/>
      </c>
      <c r="I328" s="287" t="str">
        <f t="shared" ref="I328:I391" si="84">(LEFT(J328,1))&amp;IF(OR(F328="A",F328="A",F328="43",F328="44",F328="77"),"HC",IF(OR(F328="B",F328="B1",F328="B2",F328="B4",F328="30",F328="39",F328="17",F328="C"),"HC",IF(OR(F328="01",F328="04",F328="54",F328="11",F328="05",F328="06"),"HC",IF(OR(F328="A1"),"HT",IF(OR(F328="32",F328="14",F328="15",F328="78",F328="49"),"HS",0)))))</f>
        <v>ĐHC</v>
      </c>
      <c r="J328" s="44" t="s">
        <v>1191</v>
      </c>
      <c r="K328" s="287" t="str">
        <f t="shared" ref="K328:K391" si="85">IF(AND(MID(C328,10,1)="s",MID(C328,11,1)="1"),"Cái",IF(OR(MID(C328,10,1)="s",MID(C328,10,1)="l",MID(C328,10,1)="b",MID(C328,10,1)="x"),"Bộ","Cái"))</f>
        <v>Cái</v>
      </c>
      <c r="L328" s="291">
        <v>4</v>
      </c>
      <c r="M328" s="287">
        <f>VLOOKUP(D328,'GIA CONG DOAN'!$A$3:$D$4246,MATCH(I328,'GIA CONG DOAN'!$A$4:$D$4,0),0)</f>
        <v>3232.6140000000014</v>
      </c>
      <c r="N328" s="289"/>
      <c r="O328" s="328">
        <f t="shared" ref="O328:O391" si="86">IFERROR(L328*M328*N328,"")</f>
        <v>0</v>
      </c>
      <c r="P328" s="56" t="s">
        <v>3623</v>
      </c>
      <c r="Q328" s="305"/>
      <c r="R328" s="305"/>
      <c r="S328" s="313">
        <f t="shared" si="77"/>
        <v>4</v>
      </c>
      <c r="V328" s="327"/>
      <c r="W328" s="327"/>
      <c r="X328" s="327"/>
      <c r="Y328" s="326" t="str">
        <f t="shared" si="75"/>
        <v>66</v>
      </c>
      <c r="Z328" s="326" t="str">
        <f t="shared" si="62"/>
        <v>Đ644609</v>
      </c>
      <c r="AA328" s="326" t="str">
        <f t="shared" si="78"/>
        <v>44609Đ666-06422-03-b1</v>
      </c>
    </row>
    <row r="329" spans="1:27" s="326" customFormat="1" ht="18" hidden="1" customHeight="1">
      <c r="A329" s="50">
        <v>44609</v>
      </c>
      <c r="B329" s="182" t="s">
        <v>1194</v>
      </c>
      <c r="C329" s="56" t="s">
        <v>3746</v>
      </c>
      <c r="D329" s="56" t="str">
        <f t="shared" si="79"/>
        <v>66-70300-03</v>
      </c>
      <c r="E329" s="322" t="str">
        <f t="shared" si="80"/>
        <v>03</v>
      </c>
      <c r="F329" s="322" t="str">
        <f t="shared" si="81"/>
        <v>b</v>
      </c>
      <c r="G329" s="322" t="str">
        <f t="shared" si="82"/>
        <v>00</v>
      </c>
      <c r="H329" s="322" t="str">
        <f t="shared" si="83"/>
        <v/>
      </c>
      <c r="I329" s="287" t="str">
        <f t="shared" si="84"/>
        <v>ĐHC</v>
      </c>
      <c r="J329" s="44" t="s">
        <v>1191</v>
      </c>
      <c r="K329" s="287" t="str">
        <f t="shared" si="85"/>
        <v>Cái</v>
      </c>
      <c r="L329" s="291">
        <v>1</v>
      </c>
      <c r="M329" s="287">
        <f>VLOOKUP(D329,'GIA CONG DOAN'!$A$3:$D$4246,MATCH(I329,'GIA CONG DOAN'!$A$4:$D$4,0),0)</f>
        <v>11198.250937500001</v>
      </c>
      <c r="N329" s="289"/>
      <c r="O329" s="328">
        <f t="shared" si="86"/>
        <v>0</v>
      </c>
      <c r="P329" s="56" t="s">
        <v>3623</v>
      </c>
      <c r="Q329" s="305"/>
      <c r="R329" s="305"/>
      <c r="S329" s="313">
        <f t="shared" si="77"/>
        <v>1</v>
      </c>
      <c r="V329" s="327"/>
      <c r="W329" s="327"/>
      <c r="X329" s="327"/>
      <c r="Y329" s="326" t="str">
        <f>LEFT(C329,2)</f>
        <v>66</v>
      </c>
      <c r="Z329" s="326" t="str">
        <f>B329&amp;A329</f>
        <v>Đ644609</v>
      </c>
      <c r="AA329" s="326" t="e">
        <f>A329&amp;B329&amp;C329&amp;#REF!&amp;Q329</f>
        <v>#REF!</v>
      </c>
    </row>
    <row r="330" spans="1:27" s="326" customFormat="1" ht="18" customHeight="1">
      <c r="A330" s="50">
        <v>44609</v>
      </c>
      <c r="B330" s="182" t="s">
        <v>1194</v>
      </c>
      <c r="C330" s="56" t="s">
        <v>3746</v>
      </c>
      <c r="D330" s="56" t="str">
        <f t="shared" si="79"/>
        <v>66-70300-03</v>
      </c>
      <c r="E330" s="322" t="str">
        <f t="shared" si="80"/>
        <v>03</v>
      </c>
      <c r="F330" s="322" t="str">
        <f t="shared" si="81"/>
        <v>b</v>
      </c>
      <c r="G330" s="322" t="str">
        <f t="shared" si="82"/>
        <v>00</v>
      </c>
      <c r="H330" s="322" t="str">
        <f t="shared" si="83"/>
        <v/>
      </c>
      <c r="I330" s="287" t="str">
        <f t="shared" si="84"/>
        <v>ĐHC</v>
      </c>
      <c r="J330" s="44" t="s">
        <v>1191</v>
      </c>
      <c r="K330" s="287" t="str">
        <f t="shared" si="85"/>
        <v>Cái</v>
      </c>
      <c r="L330" s="291">
        <v>1</v>
      </c>
      <c r="M330" s="287">
        <f>VLOOKUP(D330,'GIA CONG DOAN'!$A$3:$D$4246,MATCH(I330,'GIA CONG DOAN'!$A$4:$D$4,0),0)</f>
        <v>11198.250937500001</v>
      </c>
      <c r="N330" s="289">
        <v>0.1</v>
      </c>
      <c r="O330" s="328">
        <f t="shared" si="86"/>
        <v>1119.8250937500002</v>
      </c>
      <c r="P330" s="56" t="s">
        <v>3618</v>
      </c>
      <c r="Q330" s="305"/>
      <c r="R330" s="305"/>
      <c r="S330" s="313">
        <f t="shared" si="77"/>
        <v>1</v>
      </c>
      <c r="V330" s="327"/>
      <c r="W330" s="327"/>
      <c r="X330" s="327"/>
      <c r="Y330" s="326" t="str">
        <f t="shared" si="75"/>
        <v>66</v>
      </c>
      <c r="Z330" s="326" t="str">
        <f t="shared" si="62"/>
        <v>Đ644609</v>
      </c>
      <c r="AA330" s="326" t="str">
        <f t="shared" si="78"/>
        <v>44609Đ666-70300-03-b1</v>
      </c>
    </row>
    <row r="331" spans="1:27" s="326" customFormat="1" ht="18" customHeight="1">
      <c r="A331" s="50">
        <v>44609</v>
      </c>
      <c r="B331" s="182" t="s">
        <v>1194</v>
      </c>
      <c r="C331" s="56" t="s">
        <v>3753</v>
      </c>
      <c r="D331" s="56" t="str">
        <f t="shared" si="79"/>
        <v>66-01700-03</v>
      </c>
      <c r="E331" s="322" t="str">
        <f t="shared" si="80"/>
        <v>03</v>
      </c>
      <c r="F331" s="322" t="str">
        <f t="shared" si="81"/>
        <v>b</v>
      </c>
      <c r="G331" s="322" t="str">
        <f t="shared" si="82"/>
        <v>05</v>
      </c>
      <c r="H331" s="322" t="str">
        <f t="shared" si="83"/>
        <v/>
      </c>
      <c r="I331" s="287" t="str">
        <f t="shared" si="84"/>
        <v>ĐHC</v>
      </c>
      <c r="J331" s="44" t="s">
        <v>1191</v>
      </c>
      <c r="K331" s="287" t="str">
        <f t="shared" si="85"/>
        <v>Cái</v>
      </c>
      <c r="L331" s="291">
        <v>1</v>
      </c>
      <c r="M331" s="287">
        <f>VLOOKUP(D331,'GIA CONG DOAN'!$A$3:$D$4246,MATCH(I331,'GIA CONG DOAN'!$A$4:$D$4,0),0)</f>
        <v>10217.563200000008</v>
      </c>
      <c r="N331" s="289">
        <v>0.1</v>
      </c>
      <c r="O331" s="328">
        <f t="shared" si="86"/>
        <v>1021.7563200000009</v>
      </c>
      <c r="P331" s="56" t="s">
        <v>3640</v>
      </c>
      <c r="Q331" s="305"/>
      <c r="R331" s="305"/>
      <c r="S331" s="313">
        <f t="shared" si="77"/>
        <v>1</v>
      </c>
      <c r="T331" s="338"/>
      <c r="V331" s="327"/>
      <c r="W331" s="327"/>
      <c r="X331" s="327"/>
      <c r="Y331" s="326" t="str">
        <f t="shared" si="75"/>
        <v>66</v>
      </c>
      <c r="Z331" s="326" t="str">
        <f t="shared" si="62"/>
        <v>Đ644609</v>
      </c>
      <c r="AA331" s="326" t="e">
        <f>A331&amp;B331&amp;C331&amp;#REF!&amp;Q331</f>
        <v>#REF!</v>
      </c>
    </row>
    <row r="332" spans="1:27" s="326" customFormat="1" ht="18" hidden="1" customHeight="1">
      <c r="A332" s="50">
        <v>44609</v>
      </c>
      <c r="B332" s="182" t="s">
        <v>1203</v>
      </c>
      <c r="C332" s="56" t="s">
        <v>3637</v>
      </c>
      <c r="D332" s="56" t="str">
        <f>LEFT(C332,6)&amp;"06"&amp;MID(C332,9,3)</f>
        <v>66-90006-S1</v>
      </c>
      <c r="E332" s="322" t="str">
        <f t="shared" si="80"/>
        <v>S1</v>
      </c>
      <c r="F332" s="322" t="str">
        <f t="shared" si="81"/>
        <v>B</v>
      </c>
      <c r="G332" s="322" t="str">
        <f t="shared" si="82"/>
        <v>06</v>
      </c>
      <c r="H332" s="322" t="str">
        <f t="shared" si="83"/>
        <v/>
      </c>
      <c r="I332" s="287" t="str">
        <f t="shared" si="84"/>
        <v>ĐHC</v>
      </c>
      <c r="J332" s="44" t="s">
        <v>1191</v>
      </c>
      <c r="K332" s="287" t="str">
        <f t="shared" si="85"/>
        <v>Cái</v>
      </c>
      <c r="L332" s="291">
        <v>5</v>
      </c>
      <c r="M332" s="287">
        <f>VLOOKUP(D332,'GIA CONG DOAN'!$A$3:$D$4246,MATCH(I332,'GIA CONG DOAN'!$A$4:$D$4,0),0)</f>
        <v>16940</v>
      </c>
      <c r="N332" s="289"/>
      <c r="O332" s="328">
        <f t="shared" si="86"/>
        <v>0</v>
      </c>
      <c r="P332" s="56" t="s">
        <v>3652</v>
      </c>
      <c r="Q332" s="305"/>
      <c r="R332" s="305"/>
      <c r="S332" s="313">
        <f t="shared" si="77"/>
        <v>5</v>
      </c>
      <c r="V332" s="327"/>
      <c r="W332" s="327"/>
      <c r="X332" s="327"/>
      <c r="Y332" s="326" t="str">
        <f>LEFT(C332,2)</f>
        <v>66</v>
      </c>
      <c r="Z332" s="326" t="str">
        <f>B332&amp;A332</f>
        <v>Đ244609</v>
      </c>
      <c r="AA332" s="326" t="str">
        <f t="shared" ref="AA332:AA360" si="87">A332&amp;B332&amp;C332&amp;L332&amp;Q332</f>
        <v>44609Đ266-90006-S1-B5</v>
      </c>
    </row>
    <row r="333" spans="1:27" s="326" customFormat="1" ht="18" hidden="1" customHeight="1">
      <c r="A333" s="50">
        <v>44609</v>
      </c>
      <c r="B333" s="182" t="s">
        <v>1203</v>
      </c>
      <c r="C333" s="56" t="s">
        <v>3637</v>
      </c>
      <c r="D333" s="56" t="str">
        <f>LEFT(C333,6)&amp;"06"&amp;MID(C333,9,3)</f>
        <v>66-90006-S1</v>
      </c>
      <c r="E333" s="322" t="str">
        <f t="shared" si="80"/>
        <v>S1</v>
      </c>
      <c r="F333" s="322" t="str">
        <f t="shared" si="81"/>
        <v>B</v>
      </c>
      <c r="G333" s="322" t="str">
        <f t="shared" si="82"/>
        <v>06</v>
      </c>
      <c r="H333" s="322" t="str">
        <f t="shared" si="83"/>
        <v/>
      </c>
      <c r="I333" s="287" t="str">
        <f t="shared" si="84"/>
        <v>ĐHC</v>
      </c>
      <c r="J333" s="44" t="s">
        <v>1191</v>
      </c>
      <c r="K333" s="287" t="str">
        <f t="shared" si="85"/>
        <v>Cái</v>
      </c>
      <c r="L333" s="291">
        <v>5</v>
      </c>
      <c r="M333" s="287">
        <f>VLOOKUP(D333,'GIA CONG DOAN'!$A$3:$D$4246,MATCH(I333,'GIA CONG DOAN'!$A$4:$D$4,0),0)</f>
        <v>16940</v>
      </c>
      <c r="N333" s="289">
        <v>0.1</v>
      </c>
      <c r="O333" s="328">
        <f t="shared" si="86"/>
        <v>8470</v>
      </c>
      <c r="P333" s="56" t="s">
        <v>3756</v>
      </c>
      <c r="Q333" s="305"/>
      <c r="R333" s="305"/>
      <c r="S333" s="313">
        <f t="shared" si="77"/>
        <v>5</v>
      </c>
      <c r="V333" s="327"/>
      <c r="W333" s="327"/>
      <c r="X333" s="327"/>
      <c r="Y333" s="326" t="str">
        <f t="shared" si="75"/>
        <v>66</v>
      </c>
      <c r="Z333" s="326" t="str">
        <f t="shared" si="62"/>
        <v>Đ244609</v>
      </c>
      <c r="AA333" s="326" t="str">
        <f t="shared" si="87"/>
        <v>44609Đ266-90006-S1-B5</v>
      </c>
    </row>
    <row r="334" spans="1:27" s="326" customFormat="1" ht="18" hidden="1" customHeight="1">
      <c r="A334" s="50">
        <v>44609</v>
      </c>
      <c r="B334" s="182" t="s">
        <v>1203</v>
      </c>
      <c r="C334" s="56" t="s">
        <v>3724</v>
      </c>
      <c r="D334" s="56" t="str">
        <f>LEFT(C334,6)&amp;"40"&amp;MID(C334,9,3)</f>
        <v>66-90240-01</v>
      </c>
      <c r="E334" s="322" t="str">
        <f t="shared" si="80"/>
        <v>01</v>
      </c>
      <c r="F334" s="322" t="str">
        <f t="shared" si="81"/>
        <v>B</v>
      </c>
      <c r="G334" s="322" t="str">
        <f t="shared" si="82"/>
        <v>40</v>
      </c>
      <c r="H334" s="322" t="str">
        <f t="shared" si="83"/>
        <v/>
      </c>
      <c r="I334" s="287" t="str">
        <f t="shared" si="84"/>
        <v>ĐHC</v>
      </c>
      <c r="J334" s="44" t="s">
        <v>1191</v>
      </c>
      <c r="K334" s="287" t="str">
        <f t="shared" si="85"/>
        <v>Cái</v>
      </c>
      <c r="L334" s="291">
        <v>1</v>
      </c>
      <c r="M334" s="287">
        <f>VLOOKUP(D334,'GIA CONG DOAN'!$A$3:$D$4246,MATCH(I334,'GIA CONG DOAN'!$A$4:$D$4,0),0)</f>
        <v>27210</v>
      </c>
      <c r="N334" s="289"/>
      <c r="O334" s="328">
        <f t="shared" si="86"/>
        <v>0</v>
      </c>
      <c r="P334" s="56" t="s">
        <v>3652</v>
      </c>
      <c r="Q334" s="305"/>
      <c r="R334" s="305"/>
      <c r="S334" s="313">
        <f t="shared" si="77"/>
        <v>1</v>
      </c>
      <c r="V334" s="327"/>
      <c r="W334" s="327"/>
      <c r="X334" s="327"/>
      <c r="Y334" s="326" t="str">
        <f t="shared" si="75"/>
        <v>66</v>
      </c>
      <c r="Z334" s="326" t="str">
        <f t="shared" si="62"/>
        <v>Đ244609</v>
      </c>
      <c r="AA334" s="326" t="str">
        <f t="shared" si="87"/>
        <v>44609Đ266-90240-01-B1</v>
      </c>
    </row>
    <row r="335" spans="1:27" s="326" customFormat="1" ht="18" hidden="1" customHeight="1">
      <c r="A335" s="50">
        <v>44609</v>
      </c>
      <c r="B335" s="182" t="s">
        <v>1203</v>
      </c>
      <c r="C335" s="56" t="s">
        <v>3674</v>
      </c>
      <c r="D335" s="56" t="str">
        <f t="shared" si="79"/>
        <v>66-83200-02</v>
      </c>
      <c r="E335" s="322" t="str">
        <f t="shared" si="80"/>
        <v>02</v>
      </c>
      <c r="F335" s="322" t="str">
        <f t="shared" si="81"/>
        <v>B</v>
      </c>
      <c r="G335" s="322" t="str">
        <f t="shared" si="82"/>
        <v>37</v>
      </c>
      <c r="H335" s="322" t="str">
        <f t="shared" si="83"/>
        <v/>
      </c>
      <c r="I335" s="287" t="str">
        <f t="shared" si="84"/>
        <v>ĐHC</v>
      </c>
      <c r="J335" s="44" t="s">
        <v>1191</v>
      </c>
      <c r="K335" s="287" t="str">
        <f t="shared" si="85"/>
        <v>Cái</v>
      </c>
      <c r="L335" s="291">
        <v>2</v>
      </c>
      <c r="M335" s="287">
        <f>VLOOKUP(D335,'GIA CONG DOAN'!$A$3:$D$4246,MATCH(I335,'GIA CONG DOAN'!$A$4:$D$4,0),0)</f>
        <v>16915.07148275862</v>
      </c>
      <c r="N335" s="289">
        <v>0.1</v>
      </c>
      <c r="O335" s="328">
        <f t="shared" si="86"/>
        <v>3383.0142965517243</v>
      </c>
      <c r="P335" s="56" t="s">
        <v>3750</v>
      </c>
      <c r="Q335" s="305"/>
      <c r="R335" s="305"/>
      <c r="S335" s="313">
        <f t="shared" si="77"/>
        <v>2</v>
      </c>
      <c r="V335" s="327"/>
      <c r="W335" s="327"/>
      <c r="X335" s="327"/>
      <c r="Y335" s="326" t="str">
        <f t="shared" si="75"/>
        <v>66</v>
      </c>
      <c r="Z335" s="326" t="str">
        <f t="shared" si="62"/>
        <v>Đ244609</v>
      </c>
      <c r="AA335" s="326" t="str">
        <f t="shared" si="87"/>
        <v>44609Đ266-83237-02-B2</v>
      </c>
    </row>
    <row r="336" spans="1:27" s="326" customFormat="1" ht="18" hidden="1" customHeight="1">
      <c r="A336" s="50">
        <v>44609</v>
      </c>
      <c r="B336" s="182" t="s">
        <v>1203</v>
      </c>
      <c r="C336" s="56" t="s">
        <v>3645</v>
      </c>
      <c r="D336" s="56" t="str">
        <f>LEFT(C336,6)&amp;"36"&amp;MID(C336,9,3)</f>
        <v>66-80136-02</v>
      </c>
      <c r="E336" s="322" t="str">
        <f t="shared" si="80"/>
        <v>02</v>
      </c>
      <c r="F336" s="322" t="str">
        <f t="shared" si="81"/>
        <v>B</v>
      </c>
      <c r="G336" s="322" t="str">
        <f t="shared" si="82"/>
        <v>36</v>
      </c>
      <c r="H336" s="322" t="str">
        <f t="shared" si="83"/>
        <v/>
      </c>
      <c r="I336" s="287" t="str">
        <f t="shared" si="84"/>
        <v>ĐHC</v>
      </c>
      <c r="J336" s="44" t="s">
        <v>1191</v>
      </c>
      <c r="K336" s="287" t="str">
        <f t="shared" si="85"/>
        <v>Cái</v>
      </c>
      <c r="L336" s="291">
        <v>2</v>
      </c>
      <c r="M336" s="287">
        <f>VLOOKUP(D336,'GIA CONG DOAN'!$A$3:$D$4246,MATCH(I336,'GIA CONG DOAN'!$A$4:$D$4,0),0)</f>
        <v>22033.93467241379</v>
      </c>
      <c r="N336" s="289">
        <v>0.1</v>
      </c>
      <c r="O336" s="328">
        <f t="shared" si="86"/>
        <v>4406.7869344827586</v>
      </c>
      <c r="P336" s="56" t="s">
        <v>3641</v>
      </c>
      <c r="Q336" s="305"/>
      <c r="R336" s="305"/>
      <c r="S336" s="313">
        <f t="shared" si="77"/>
        <v>2</v>
      </c>
      <c r="V336" s="327"/>
      <c r="W336" s="327"/>
      <c r="X336" s="327"/>
      <c r="Y336" s="326" t="str">
        <f t="shared" si="75"/>
        <v>66</v>
      </c>
      <c r="Z336" s="326" t="str">
        <f t="shared" si="62"/>
        <v>Đ244609</v>
      </c>
      <c r="AA336" s="326" t="str">
        <f t="shared" si="87"/>
        <v>44609Đ266-80136-02-B2</v>
      </c>
    </row>
    <row r="337" spans="1:27" s="326" customFormat="1" ht="18" hidden="1" customHeight="1">
      <c r="A337" s="50">
        <v>44609</v>
      </c>
      <c r="B337" s="182" t="s">
        <v>1203</v>
      </c>
      <c r="C337" s="56" t="s">
        <v>3645</v>
      </c>
      <c r="D337" s="56" t="str">
        <f>LEFT(C337,6)&amp;"36"&amp;MID(C337,9,3)</f>
        <v>66-80136-02</v>
      </c>
      <c r="E337" s="322" t="str">
        <f t="shared" si="80"/>
        <v>02</v>
      </c>
      <c r="F337" s="322" t="str">
        <f t="shared" si="81"/>
        <v>B</v>
      </c>
      <c r="G337" s="322" t="str">
        <f t="shared" si="82"/>
        <v>36</v>
      </c>
      <c r="H337" s="322" t="str">
        <f t="shared" si="83"/>
        <v/>
      </c>
      <c r="I337" s="287" t="str">
        <f t="shared" si="84"/>
        <v>ĐHC</v>
      </c>
      <c r="J337" s="44" t="s">
        <v>1191</v>
      </c>
      <c r="K337" s="287" t="str">
        <f t="shared" si="85"/>
        <v>Cái</v>
      </c>
      <c r="L337" s="291">
        <v>1</v>
      </c>
      <c r="M337" s="287">
        <f>VLOOKUP(D337,'GIA CONG DOAN'!$A$3:$D$4246,MATCH(I337,'GIA CONG DOAN'!$A$4:$D$4,0),0)</f>
        <v>22033.93467241379</v>
      </c>
      <c r="N337" s="289">
        <v>0.1</v>
      </c>
      <c r="O337" s="328">
        <f t="shared" si="86"/>
        <v>2203.3934672413793</v>
      </c>
      <c r="P337" s="56" t="s">
        <v>3623</v>
      </c>
      <c r="Q337" s="305"/>
      <c r="R337" s="305"/>
      <c r="S337" s="313">
        <f t="shared" si="77"/>
        <v>1</v>
      </c>
      <c r="V337" s="327"/>
      <c r="W337" s="327"/>
      <c r="X337" s="327"/>
      <c r="Y337" s="326" t="str">
        <f t="shared" si="75"/>
        <v>66</v>
      </c>
      <c r="Z337" s="326" t="str">
        <f t="shared" si="62"/>
        <v>Đ244609</v>
      </c>
      <c r="AA337" s="326" t="str">
        <f t="shared" si="87"/>
        <v>44609Đ266-80136-02-B1</v>
      </c>
    </row>
    <row r="338" spans="1:27" s="326" customFormat="1" ht="18" hidden="1" customHeight="1">
      <c r="A338" s="50">
        <v>44609</v>
      </c>
      <c r="B338" s="182" t="s">
        <v>1203</v>
      </c>
      <c r="C338" s="56" t="s">
        <v>3754</v>
      </c>
      <c r="D338" s="56" t="str">
        <f t="shared" si="79"/>
        <v>66-68500-02</v>
      </c>
      <c r="E338" s="322" t="str">
        <f t="shared" si="80"/>
        <v>02</v>
      </c>
      <c r="F338" s="322" t="str">
        <f t="shared" si="81"/>
        <v>B</v>
      </c>
      <c r="G338" s="322" t="str">
        <f t="shared" si="82"/>
        <v>00</v>
      </c>
      <c r="H338" s="322" t="str">
        <f t="shared" si="83"/>
        <v/>
      </c>
      <c r="I338" s="287" t="str">
        <f t="shared" si="84"/>
        <v>ĐHC</v>
      </c>
      <c r="J338" s="44" t="s">
        <v>1191</v>
      </c>
      <c r="K338" s="287" t="str">
        <f t="shared" si="85"/>
        <v>Cái</v>
      </c>
      <c r="L338" s="291">
        <v>2</v>
      </c>
      <c r="M338" s="287">
        <f>VLOOKUP(D338,'GIA CONG DOAN'!$A$3:$D$4246,MATCH(I338,'GIA CONG DOAN'!$A$4:$D$4,0),0)</f>
        <v>14279.575655172413</v>
      </c>
      <c r="N338" s="289">
        <v>0.1</v>
      </c>
      <c r="O338" s="328">
        <f t="shared" si="86"/>
        <v>2855.9151310344828</v>
      </c>
      <c r="P338" s="56" t="s">
        <v>3642</v>
      </c>
      <c r="Q338" s="305"/>
      <c r="R338" s="305"/>
      <c r="S338" s="313">
        <f t="shared" si="77"/>
        <v>2</v>
      </c>
      <c r="V338" s="327"/>
      <c r="W338" s="327"/>
      <c r="X338" s="327"/>
      <c r="Y338" s="326" t="str">
        <f t="shared" si="75"/>
        <v>66</v>
      </c>
      <c r="Z338" s="326" t="str">
        <f t="shared" si="62"/>
        <v>Đ244609</v>
      </c>
      <c r="AA338" s="326" t="str">
        <f t="shared" si="87"/>
        <v>44609Đ266-68500-02-B2</v>
      </c>
    </row>
    <row r="339" spans="1:27" s="326" customFormat="1" ht="18" hidden="1" customHeight="1">
      <c r="A339" s="50">
        <v>44609</v>
      </c>
      <c r="B339" s="182" t="s">
        <v>1203</v>
      </c>
      <c r="C339" s="56" t="s">
        <v>3683</v>
      </c>
      <c r="D339" s="56" t="str">
        <f t="shared" si="79"/>
        <v>66-12500-02</v>
      </c>
      <c r="E339" s="322" t="str">
        <f t="shared" si="80"/>
        <v>02</v>
      </c>
      <c r="F339" s="322" t="str">
        <f t="shared" si="81"/>
        <v>B</v>
      </c>
      <c r="G339" s="322" t="str">
        <f t="shared" si="82"/>
        <v>22</v>
      </c>
      <c r="H339" s="322" t="str">
        <f t="shared" si="83"/>
        <v/>
      </c>
      <c r="I339" s="287" t="str">
        <f t="shared" si="84"/>
        <v>ĐHC</v>
      </c>
      <c r="J339" s="44" t="s">
        <v>1191</v>
      </c>
      <c r="K339" s="287" t="str">
        <f t="shared" si="85"/>
        <v>Cái</v>
      </c>
      <c r="L339" s="291">
        <v>2</v>
      </c>
      <c r="M339" s="287">
        <f>VLOOKUP(D339,'GIA CONG DOAN'!$A$3:$D$4246,MATCH(I339,'GIA CONG DOAN'!$A$4:$D$4,0),0)</f>
        <v>15810.1425</v>
      </c>
      <c r="N339" s="289">
        <v>0.1</v>
      </c>
      <c r="O339" s="328">
        <f t="shared" si="86"/>
        <v>3162.0285000000003</v>
      </c>
      <c r="P339" s="56" t="s">
        <v>3642</v>
      </c>
      <c r="Q339" s="305"/>
      <c r="R339" s="305"/>
      <c r="S339" s="313">
        <f t="shared" si="77"/>
        <v>2</v>
      </c>
      <c r="V339" s="327"/>
      <c r="W339" s="327"/>
      <c r="X339" s="327"/>
      <c r="Y339" s="326" t="str">
        <f t="shared" si="75"/>
        <v>66</v>
      </c>
      <c r="Z339" s="326" t="str">
        <f t="shared" si="62"/>
        <v>Đ244609</v>
      </c>
      <c r="AA339" s="326" t="str">
        <f t="shared" si="87"/>
        <v>44609Đ266-12522-02-B2</v>
      </c>
    </row>
    <row r="340" spans="1:27" s="326" customFormat="1" ht="18" hidden="1" customHeight="1">
      <c r="A340" s="50">
        <v>44609</v>
      </c>
      <c r="B340" s="182" t="s">
        <v>1203</v>
      </c>
      <c r="C340" s="56" t="s">
        <v>3670</v>
      </c>
      <c r="D340" s="56" t="str">
        <f t="shared" si="79"/>
        <v>66-12500-02</v>
      </c>
      <c r="E340" s="322" t="str">
        <f t="shared" si="80"/>
        <v>02</v>
      </c>
      <c r="F340" s="322" t="str">
        <f t="shared" si="81"/>
        <v>B</v>
      </c>
      <c r="G340" s="322" t="str">
        <f t="shared" si="82"/>
        <v>00</v>
      </c>
      <c r="H340" s="322" t="str">
        <f t="shared" si="83"/>
        <v/>
      </c>
      <c r="I340" s="287" t="str">
        <f t="shared" si="84"/>
        <v>ĐHC</v>
      </c>
      <c r="J340" s="44" t="s">
        <v>1191</v>
      </c>
      <c r="K340" s="287" t="str">
        <f t="shared" si="85"/>
        <v>Cái</v>
      </c>
      <c r="L340" s="291">
        <v>1</v>
      </c>
      <c r="M340" s="287">
        <f>VLOOKUP(D340,'GIA CONG DOAN'!$A$3:$D$4246,MATCH(I340,'GIA CONG DOAN'!$A$4:$D$4,0),0)</f>
        <v>15810.1425</v>
      </c>
      <c r="N340" s="289">
        <v>0.1</v>
      </c>
      <c r="O340" s="328">
        <f t="shared" si="86"/>
        <v>1581.0142500000002</v>
      </c>
      <c r="P340" s="56" t="s">
        <v>3641</v>
      </c>
      <c r="Q340" s="305"/>
      <c r="R340" s="305"/>
      <c r="S340" s="313">
        <f t="shared" si="77"/>
        <v>1</v>
      </c>
      <c r="V340" s="327"/>
      <c r="W340" s="327"/>
      <c r="X340" s="327"/>
      <c r="Y340" s="326" t="str">
        <f t="shared" si="75"/>
        <v>66</v>
      </c>
      <c r="Z340" s="326" t="str">
        <f>B343&amp;A340</f>
        <v>Đ144609</v>
      </c>
      <c r="AA340" s="326" t="str">
        <f>A340&amp;B343&amp;C340&amp;L340&amp;Q340</f>
        <v>44609Đ166-12500-02-B1</v>
      </c>
    </row>
    <row r="341" spans="1:27" s="326" customFormat="1" ht="18" hidden="1" customHeight="1">
      <c r="A341" s="50">
        <v>44609</v>
      </c>
      <c r="B341" s="182" t="s">
        <v>1203</v>
      </c>
      <c r="C341" s="56" t="s">
        <v>3755</v>
      </c>
      <c r="D341" s="56" t="str">
        <f t="shared" si="79"/>
        <v>66-01700-B2</v>
      </c>
      <c r="E341" s="322" t="str">
        <f t="shared" si="80"/>
        <v>B2</v>
      </c>
      <c r="F341" s="322" t="str">
        <f t="shared" si="81"/>
        <v>B</v>
      </c>
      <c r="G341" s="322" t="str">
        <f t="shared" si="82"/>
        <v>37</v>
      </c>
      <c r="H341" s="322" t="str">
        <f t="shared" si="83"/>
        <v/>
      </c>
      <c r="I341" s="287" t="str">
        <f t="shared" si="84"/>
        <v>ĐHC</v>
      </c>
      <c r="J341" s="44" t="s">
        <v>1191</v>
      </c>
      <c r="K341" s="287" t="str">
        <f t="shared" si="85"/>
        <v>Bộ</v>
      </c>
      <c r="L341" s="291">
        <v>2</v>
      </c>
      <c r="M341" s="287">
        <f>VLOOKUP(D341,'GIA CONG DOAN'!$A$3:$D$4246,MATCH(I341,'GIA CONG DOAN'!$A$4:$D$4,0),0)</f>
        <v>16453.272000000008</v>
      </c>
      <c r="N341" s="289">
        <v>0.1</v>
      </c>
      <c r="O341" s="328">
        <f t="shared" si="86"/>
        <v>3290.6544000000017</v>
      </c>
      <c r="P341" s="56" t="s">
        <v>3702</v>
      </c>
      <c r="Q341" s="305"/>
      <c r="R341" s="305"/>
      <c r="S341" s="313">
        <f t="shared" si="77"/>
        <v>4</v>
      </c>
      <c r="V341" s="327"/>
      <c r="W341" s="327"/>
      <c r="X341" s="327"/>
      <c r="Y341" s="326" t="str">
        <f t="shared" si="75"/>
        <v>66</v>
      </c>
      <c r="Z341" s="326" t="str">
        <f t="shared" si="62"/>
        <v>Đ244609</v>
      </c>
      <c r="AA341" s="326" t="str">
        <f t="shared" si="87"/>
        <v>44609Đ266-01737-B2-B2</v>
      </c>
    </row>
    <row r="342" spans="1:27" s="326" customFormat="1" ht="18" hidden="1" customHeight="1">
      <c r="A342" s="50">
        <v>44609</v>
      </c>
      <c r="B342" s="182" t="s">
        <v>1203</v>
      </c>
      <c r="C342" s="56" t="s">
        <v>3741</v>
      </c>
      <c r="D342" s="56" t="str">
        <f t="shared" si="79"/>
        <v>66-01700-02</v>
      </c>
      <c r="E342" s="322" t="str">
        <f t="shared" si="80"/>
        <v>02</v>
      </c>
      <c r="F342" s="322" t="str">
        <f t="shared" si="81"/>
        <v>B</v>
      </c>
      <c r="G342" s="322" t="str">
        <f t="shared" si="82"/>
        <v>37</v>
      </c>
      <c r="H342" s="322" t="str">
        <f t="shared" si="83"/>
        <v/>
      </c>
      <c r="I342" s="287" t="str">
        <f t="shared" si="84"/>
        <v>ĐHC</v>
      </c>
      <c r="J342" s="44" t="s">
        <v>1191</v>
      </c>
      <c r="K342" s="287" t="str">
        <f t="shared" si="85"/>
        <v>Cái</v>
      </c>
      <c r="L342" s="291">
        <v>1</v>
      </c>
      <c r="M342" s="287">
        <f>VLOOKUP(D342,'GIA CONG DOAN'!$A$3:$D$4246,MATCH(I342,'GIA CONG DOAN'!$A$4:$D$4,0),0)</f>
        <v>11857.606874999999</v>
      </c>
      <c r="N342" s="289"/>
      <c r="O342" s="328">
        <f t="shared" si="86"/>
        <v>0</v>
      </c>
      <c r="P342" s="56" t="s">
        <v>3639</v>
      </c>
      <c r="Q342" s="305"/>
      <c r="R342" s="305"/>
      <c r="S342" s="313">
        <f t="shared" si="77"/>
        <v>1</v>
      </c>
      <c r="V342" s="327"/>
      <c r="W342" s="327"/>
      <c r="X342" s="327"/>
      <c r="Y342" s="326" t="str">
        <f t="shared" si="75"/>
        <v>66</v>
      </c>
      <c r="Z342" s="326" t="str">
        <f t="shared" ref="Z342:Z403" si="88">B342&amp;A342</f>
        <v>Đ244609</v>
      </c>
      <c r="AA342" s="326" t="str">
        <f t="shared" si="87"/>
        <v>44609Đ266-01737-02-B1</v>
      </c>
    </row>
    <row r="343" spans="1:27" s="326" customFormat="1" ht="18" hidden="1" customHeight="1">
      <c r="A343" s="50">
        <v>44610</v>
      </c>
      <c r="B343" s="182" t="s">
        <v>1202</v>
      </c>
      <c r="C343" s="56" t="s">
        <v>3757</v>
      </c>
      <c r="D343" s="56" t="str">
        <f>LEFT(C343,6)&amp;"36"&amp;MID(C343,9,3)</f>
        <v>66-80036-01</v>
      </c>
      <c r="E343" s="322" t="str">
        <f t="shared" si="80"/>
        <v>01</v>
      </c>
      <c r="F343" s="322" t="str">
        <f t="shared" si="81"/>
        <v>B</v>
      </c>
      <c r="G343" s="322" t="str">
        <f t="shared" si="82"/>
        <v>36</v>
      </c>
      <c r="H343" s="322" t="str">
        <f t="shared" si="83"/>
        <v/>
      </c>
      <c r="I343" s="287" t="str">
        <f t="shared" si="84"/>
        <v>ĐHC</v>
      </c>
      <c r="J343" s="44" t="s">
        <v>1191</v>
      </c>
      <c r="K343" s="287" t="str">
        <f t="shared" si="85"/>
        <v>Cái</v>
      </c>
      <c r="L343" s="291">
        <v>1</v>
      </c>
      <c r="M343" s="287">
        <f>VLOOKUP(D343,'GIA CONG DOAN'!$A$3:$D$4246,MATCH(I343,'GIA CONG DOAN'!$A$4:$D$4,0),0)</f>
        <v>37657.878879310338</v>
      </c>
      <c r="N343" s="289"/>
      <c r="O343" s="328">
        <f t="shared" si="86"/>
        <v>0</v>
      </c>
      <c r="P343" s="56" t="s">
        <v>3623</v>
      </c>
      <c r="Q343" s="305"/>
      <c r="R343" s="305"/>
      <c r="S343" s="313">
        <f t="shared" si="77"/>
        <v>1</v>
      </c>
      <c r="V343" s="327"/>
      <c r="W343" s="327"/>
      <c r="X343" s="327"/>
      <c r="Y343" s="326" t="str">
        <f t="shared" si="75"/>
        <v>66</v>
      </c>
      <c r="Z343" s="326" t="e">
        <f>#REF!&amp;A343</f>
        <v>#REF!</v>
      </c>
      <c r="AA343" s="326" t="e">
        <f>A343&amp;#REF!&amp;C343&amp;L343&amp;Q343</f>
        <v>#REF!</v>
      </c>
    </row>
    <row r="344" spans="1:27" s="326" customFormat="1" ht="18" hidden="1" customHeight="1">
      <c r="A344" s="50">
        <v>44610</v>
      </c>
      <c r="B344" s="182" t="s">
        <v>1202</v>
      </c>
      <c r="C344" s="56" t="s">
        <v>3646</v>
      </c>
      <c r="D344" s="56" t="str">
        <f t="shared" si="79"/>
        <v>66-70300-03</v>
      </c>
      <c r="E344" s="322" t="str">
        <f t="shared" si="80"/>
        <v>03</v>
      </c>
      <c r="F344" s="322" t="str">
        <f t="shared" si="81"/>
        <v>B</v>
      </c>
      <c r="G344" s="322" t="str">
        <f t="shared" si="82"/>
        <v>00</v>
      </c>
      <c r="H344" s="322" t="str">
        <f t="shared" si="83"/>
        <v/>
      </c>
      <c r="I344" s="287" t="str">
        <f t="shared" si="84"/>
        <v>ĐHC</v>
      </c>
      <c r="J344" s="44" t="s">
        <v>1191</v>
      </c>
      <c r="K344" s="287" t="str">
        <f t="shared" si="85"/>
        <v>Cái</v>
      </c>
      <c r="L344" s="291">
        <v>1</v>
      </c>
      <c r="M344" s="287">
        <f>VLOOKUP(D344,'GIA CONG DOAN'!$A$3:$D$4246,MATCH(I344,'GIA CONG DOAN'!$A$4:$D$4,0),0)</f>
        <v>11198.250937500001</v>
      </c>
      <c r="N344" s="289">
        <v>0.1</v>
      </c>
      <c r="O344" s="328">
        <f t="shared" si="86"/>
        <v>1119.8250937500002</v>
      </c>
      <c r="P344" s="56" t="s">
        <v>3641</v>
      </c>
      <c r="Q344" s="305"/>
      <c r="R344" s="305"/>
      <c r="S344" s="313">
        <f t="shared" si="77"/>
        <v>1</v>
      </c>
      <c r="V344" s="327"/>
      <c r="W344" s="327"/>
      <c r="X344" s="327"/>
      <c r="Y344" s="326" t="str">
        <f t="shared" si="75"/>
        <v>66</v>
      </c>
      <c r="Z344" s="326" t="str">
        <f t="shared" ref="Z344:Z351" si="89">B344&amp;A345</f>
        <v>Đ144610</v>
      </c>
      <c r="AA344" s="326" t="str">
        <f t="shared" ref="AA344:AA351" si="90">A345&amp;B344&amp;C344&amp;L344&amp;Q344</f>
        <v>44610Đ166-70300-03-B1</v>
      </c>
    </row>
    <row r="345" spans="1:27" s="326" customFormat="1" ht="18" hidden="1" customHeight="1">
      <c r="A345" s="50">
        <v>44610</v>
      </c>
      <c r="B345" s="182" t="s">
        <v>1202</v>
      </c>
      <c r="C345" s="56" t="s">
        <v>3633</v>
      </c>
      <c r="D345" s="56" t="str">
        <f t="shared" si="79"/>
        <v>66-82500-02</v>
      </c>
      <c r="E345" s="322" t="str">
        <f t="shared" si="80"/>
        <v>02</v>
      </c>
      <c r="F345" s="322" t="str">
        <f t="shared" si="81"/>
        <v>B</v>
      </c>
      <c r="G345" s="322" t="str">
        <f t="shared" si="82"/>
        <v>00</v>
      </c>
      <c r="H345" s="322" t="str">
        <f t="shared" si="83"/>
        <v/>
      </c>
      <c r="I345" s="287" t="str">
        <f t="shared" si="84"/>
        <v>ĐHC</v>
      </c>
      <c r="J345" s="44" t="s">
        <v>1191</v>
      </c>
      <c r="K345" s="287" t="str">
        <f t="shared" si="85"/>
        <v>Cái</v>
      </c>
      <c r="L345" s="291">
        <v>2</v>
      </c>
      <c r="M345" s="287">
        <f>VLOOKUP(D345,'GIA CONG DOAN'!$A$3:$D$4246,MATCH(I345,'GIA CONG DOAN'!$A$4:$D$4,0),0)</f>
        <v>17871.263793103437</v>
      </c>
      <c r="N345" s="289">
        <v>0.1</v>
      </c>
      <c r="O345" s="328">
        <f t="shared" si="86"/>
        <v>3574.2527586206875</v>
      </c>
      <c r="P345" s="56" t="s">
        <v>3642</v>
      </c>
      <c r="Q345" s="305"/>
      <c r="R345" s="305"/>
      <c r="S345" s="313">
        <f t="shared" si="77"/>
        <v>2</v>
      </c>
      <c r="V345" s="327"/>
      <c r="W345" s="327"/>
      <c r="X345" s="327"/>
      <c r="Y345" s="326" t="str">
        <f t="shared" si="75"/>
        <v>66</v>
      </c>
      <c r="Z345" s="326" t="str">
        <f t="shared" si="89"/>
        <v>Đ144609</v>
      </c>
      <c r="AA345" s="326" t="str">
        <f t="shared" si="90"/>
        <v>44609Đ166-82500-02-B2</v>
      </c>
    </row>
    <row r="346" spans="1:27" s="326" customFormat="1" ht="18" hidden="1" customHeight="1">
      <c r="A346" s="50">
        <v>44609</v>
      </c>
      <c r="B346" s="182" t="s">
        <v>1204</v>
      </c>
      <c r="C346" s="56" t="s">
        <v>3737</v>
      </c>
      <c r="D346" s="56" t="str">
        <f t="shared" si="79"/>
        <v>66-83200-01</v>
      </c>
      <c r="E346" s="322" t="str">
        <f t="shared" si="80"/>
        <v>01</v>
      </c>
      <c r="F346" s="322" t="str">
        <f t="shared" si="81"/>
        <v>b</v>
      </c>
      <c r="G346" s="322" t="str">
        <f t="shared" si="82"/>
        <v>00</v>
      </c>
      <c r="H346" s="322" t="str">
        <f t="shared" si="83"/>
        <v/>
      </c>
      <c r="I346" s="287" t="str">
        <f t="shared" si="84"/>
        <v>ĐHC</v>
      </c>
      <c r="J346" s="44" t="s">
        <v>1191</v>
      </c>
      <c r="K346" s="287" t="str">
        <f t="shared" si="85"/>
        <v>Cái</v>
      </c>
      <c r="L346" s="291">
        <v>3</v>
      </c>
      <c r="M346" s="287">
        <f>VLOOKUP(D346,'GIA CONG DOAN'!$A$3:$D$4246,MATCH(I346,'GIA CONG DOAN'!$A$4:$D$4,0),0)</f>
        <v>24127.125862068959</v>
      </c>
      <c r="N346" s="289">
        <v>0.1</v>
      </c>
      <c r="O346" s="328">
        <f t="shared" si="86"/>
        <v>7238.1377586206872</v>
      </c>
      <c r="P346" s="56" t="s">
        <v>3619</v>
      </c>
      <c r="Q346" s="305"/>
      <c r="R346" s="305"/>
      <c r="S346" s="313">
        <f t="shared" si="77"/>
        <v>3</v>
      </c>
      <c r="V346" s="327"/>
      <c r="W346" s="327"/>
      <c r="X346" s="327"/>
      <c r="Y346" s="326" t="str">
        <f t="shared" si="75"/>
        <v>66</v>
      </c>
      <c r="Z346" s="326" t="str">
        <f t="shared" si="89"/>
        <v>Đ344609</v>
      </c>
      <c r="AA346" s="326" t="str">
        <f t="shared" si="90"/>
        <v>44609Đ366-83200-01-b3</v>
      </c>
    </row>
    <row r="347" spans="1:27" s="326" customFormat="1" ht="18" hidden="1" customHeight="1">
      <c r="A347" s="50">
        <v>44609</v>
      </c>
      <c r="B347" s="182" t="s">
        <v>1204</v>
      </c>
      <c r="C347" s="56" t="s">
        <v>3758</v>
      </c>
      <c r="D347" s="56" t="str">
        <f>LEFT(C347,6)&amp;"00"&amp;MID(C347,9,3)</f>
        <v>66-34700-S1</v>
      </c>
      <c r="E347" s="322" t="str">
        <f t="shared" si="80"/>
        <v>S1</v>
      </c>
      <c r="F347" s="322" t="str">
        <f t="shared" si="81"/>
        <v>B</v>
      </c>
      <c r="G347" s="322" t="str">
        <f t="shared" si="82"/>
        <v>09</v>
      </c>
      <c r="H347" s="322" t="str">
        <f t="shared" si="83"/>
        <v/>
      </c>
      <c r="I347" s="287" t="str">
        <f t="shared" si="84"/>
        <v>ĐHC</v>
      </c>
      <c r="J347" s="44" t="s">
        <v>1191</v>
      </c>
      <c r="K347" s="287" t="str">
        <f t="shared" si="85"/>
        <v>Cái</v>
      </c>
      <c r="L347" s="291">
        <v>1</v>
      </c>
      <c r="M347" s="287">
        <f>VLOOKUP(D347,'GIA CONG DOAN'!$A$3:$D$4246,MATCH(I347,'GIA CONG DOAN'!$A$4:$D$4,0),0)</f>
        <v>12191.205</v>
      </c>
      <c r="N347" s="289"/>
      <c r="O347" s="328">
        <f t="shared" si="86"/>
        <v>0</v>
      </c>
      <c r="P347" s="56" t="s">
        <v>3652</v>
      </c>
      <c r="Q347" s="305"/>
      <c r="R347" s="305"/>
      <c r="S347" s="313">
        <f t="shared" si="77"/>
        <v>1</v>
      </c>
      <c r="V347" s="327"/>
      <c r="W347" s="327"/>
      <c r="X347" s="327"/>
      <c r="Y347" s="326" t="str">
        <f t="shared" si="75"/>
        <v>66</v>
      </c>
      <c r="Z347" s="326" t="str">
        <f t="shared" si="89"/>
        <v>Đ344609</v>
      </c>
      <c r="AA347" s="326" t="str">
        <f t="shared" si="90"/>
        <v>44609Đ366-34709-S1-B1</v>
      </c>
    </row>
    <row r="348" spans="1:27" s="326" customFormat="1" ht="18" hidden="1" customHeight="1">
      <c r="A348" s="50">
        <v>44609</v>
      </c>
      <c r="B348" s="182" t="s">
        <v>1204</v>
      </c>
      <c r="C348" s="56" t="s">
        <v>3690</v>
      </c>
      <c r="D348" s="56" t="str">
        <f>LEFT(C348,6)&amp;"36"&amp;MID(C348,9,3)</f>
        <v>66-80036-03</v>
      </c>
      <c r="E348" s="322" t="str">
        <f t="shared" si="80"/>
        <v>03</v>
      </c>
      <c r="F348" s="322" t="str">
        <f t="shared" si="81"/>
        <v>B</v>
      </c>
      <c r="G348" s="322" t="str">
        <f t="shared" si="82"/>
        <v>36</v>
      </c>
      <c r="H348" s="322" t="str">
        <f t="shared" si="83"/>
        <v/>
      </c>
      <c r="I348" s="287" t="str">
        <f t="shared" si="84"/>
        <v>ĐHC</v>
      </c>
      <c r="J348" s="44" t="s">
        <v>1191</v>
      </c>
      <c r="K348" s="287" t="str">
        <f t="shared" si="85"/>
        <v>Cái</v>
      </c>
      <c r="L348" s="291">
        <v>1</v>
      </c>
      <c r="M348" s="287">
        <f>VLOOKUP(D348,'GIA CONG DOAN'!$A$3:$D$4246,MATCH(I348,'GIA CONG DOAN'!$A$4:$D$4,0),0)</f>
        <v>16582.508396551722</v>
      </c>
      <c r="N348" s="289">
        <v>0.1</v>
      </c>
      <c r="O348" s="328">
        <f t="shared" si="86"/>
        <v>1658.2508396551723</v>
      </c>
      <c r="P348" s="56" t="s">
        <v>3691</v>
      </c>
      <c r="Q348" s="305"/>
      <c r="R348" s="305"/>
      <c r="S348" s="313">
        <f t="shared" si="77"/>
        <v>1</v>
      </c>
      <c r="V348" s="327"/>
      <c r="W348" s="327"/>
      <c r="X348" s="327"/>
      <c r="Y348" s="326" t="str">
        <f t="shared" si="75"/>
        <v>66</v>
      </c>
      <c r="Z348" s="326" t="str">
        <f t="shared" si="89"/>
        <v>Đ344609</v>
      </c>
      <c r="AA348" s="326" t="str">
        <f t="shared" si="90"/>
        <v>44609Đ366-80036-03-B1</v>
      </c>
    </row>
    <row r="349" spans="1:27" s="326" customFormat="1" ht="18" hidden="1" customHeight="1">
      <c r="A349" s="50">
        <v>44609</v>
      </c>
      <c r="B349" s="182" t="s">
        <v>1204</v>
      </c>
      <c r="C349" s="56" t="s">
        <v>3648</v>
      </c>
      <c r="D349" s="56" t="str">
        <f t="shared" si="79"/>
        <v>66-64700-S1</v>
      </c>
      <c r="E349" s="322" t="str">
        <f t="shared" si="80"/>
        <v>S1</v>
      </c>
      <c r="F349" s="322" t="str">
        <f t="shared" si="81"/>
        <v>B</v>
      </c>
      <c r="G349" s="322" t="str">
        <f t="shared" si="82"/>
        <v>00</v>
      </c>
      <c r="H349" s="322" t="str">
        <f t="shared" si="83"/>
        <v/>
      </c>
      <c r="I349" s="287" t="str">
        <f t="shared" si="84"/>
        <v>ĐHC</v>
      </c>
      <c r="J349" s="44" t="s">
        <v>1191</v>
      </c>
      <c r="K349" s="287" t="str">
        <f t="shared" si="85"/>
        <v>Cái</v>
      </c>
      <c r="L349" s="291">
        <v>8</v>
      </c>
      <c r="M349" s="287">
        <f>VLOOKUP(D349,'GIA CONG DOAN'!$A$3:$D$4246,MATCH(I349,'GIA CONG DOAN'!$A$4:$D$4,0),0)</f>
        <v>21668.767362068964</v>
      </c>
      <c r="N349" s="289">
        <v>0.1</v>
      </c>
      <c r="O349" s="328">
        <f t="shared" si="86"/>
        <v>17335.013889655173</v>
      </c>
      <c r="P349" s="56" t="s">
        <v>3619</v>
      </c>
      <c r="Q349" s="305"/>
      <c r="R349" s="305"/>
      <c r="S349" s="313">
        <f t="shared" si="77"/>
        <v>8</v>
      </c>
      <c r="V349" s="327"/>
      <c r="W349" s="327"/>
      <c r="X349" s="327"/>
      <c r="Y349" s="326" t="str">
        <f t="shared" si="75"/>
        <v>66</v>
      </c>
      <c r="Z349" s="326" t="str">
        <f t="shared" si="89"/>
        <v>Đ344609</v>
      </c>
      <c r="AA349" s="326" t="str">
        <f t="shared" si="90"/>
        <v>44609Đ366-64700-S1-B8</v>
      </c>
    </row>
    <row r="350" spans="1:27" s="326" customFormat="1" ht="18" hidden="1" customHeight="1">
      <c r="A350" s="50">
        <v>44609</v>
      </c>
      <c r="B350" s="182" t="s">
        <v>1204</v>
      </c>
      <c r="C350" s="56" t="s">
        <v>3648</v>
      </c>
      <c r="D350" s="56" t="str">
        <f t="shared" si="79"/>
        <v>66-64700-S1</v>
      </c>
      <c r="E350" s="322" t="str">
        <f t="shared" si="80"/>
        <v>S1</v>
      </c>
      <c r="F350" s="322" t="str">
        <f t="shared" si="81"/>
        <v>B</v>
      </c>
      <c r="G350" s="322" t="str">
        <f t="shared" si="82"/>
        <v>00</v>
      </c>
      <c r="H350" s="322" t="str">
        <f t="shared" si="83"/>
        <v/>
      </c>
      <c r="I350" s="287" t="str">
        <f t="shared" si="84"/>
        <v>ĐHC</v>
      </c>
      <c r="J350" s="44" t="s">
        <v>1191</v>
      </c>
      <c r="K350" s="287" t="str">
        <f t="shared" si="85"/>
        <v>Cái</v>
      </c>
      <c r="L350" s="291">
        <v>1</v>
      </c>
      <c r="M350" s="287">
        <f>VLOOKUP(D350,'GIA CONG DOAN'!$A$3:$D$4246,MATCH(I350,'GIA CONG DOAN'!$A$4:$D$4,0),0)</f>
        <v>21668.767362068964</v>
      </c>
      <c r="N350" s="289"/>
      <c r="O350" s="328">
        <f t="shared" si="86"/>
        <v>0</v>
      </c>
      <c r="P350" s="56" t="s">
        <v>3652</v>
      </c>
      <c r="Q350" s="305"/>
      <c r="R350" s="305"/>
      <c r="S350" s="313">
        <f t="shared" si="77"/>
        <v>1</v>
      </c>
      <c r="T350" s="326">
        <v>36616</v>
      </c>
      <c r="V350" s="327"/>
      <c r="W350" s="327"/>
      <c r="X350" s="327"/>
      <c r="Y350" s="326" t="str">
        <f t="shared" si="75"/>
        <v>66</v>
      </c>
      <c r="Z350" s="326" t="str">
        <f t="shared" si="89"/>
        <v>Đ344609</v>
      </c>
      <c r="AA350" s="326" t="str">
        <f t="shared" si="90"/>
        <v>44609Đ366-64700-S1-B1</v>
      </c>
    </row>
    <row r="351" spans="1:27" s="326" customFormat="1" ht="18" hidden="1" customHeight="1">
      <c r="A351" s="50">
        <v>44609</v>
      </c>
      <c r="B351" s="182" t="s">
        <v>1204</v>
      </c>
      <c r="C351" s="56" t="s">
        <v>3637</v>
      </c>
      <c r="D351" s="56" t="str">
        <f>LEFT(C351,6)&amp;"06"&amp;MID(C351,9,3)</f>
        <v>66-90006-S1</v>
      </c>
      <c r="E351" s="322" t="str">
        <f t="shared" si="80"/>
        <v>S1</v>
      </c>
      <c r="F351" s="322" t="str">
        <f t="shared" si="81"/>
        <v>B</v>
      </c>
      <c r="G351" s="322" t="str">
        <f t="shared" si="82"/>
        <v>06</v>
      </c>
      <c r="H351" s="322" t="str">
        <f t="shared" si="83"/>
        <v/>
      </c>
      <c r="I351" s="287" t="str">
        <f t="shared" si="84"/>
        <v>ĐHC</v>
      </c>
      <c r="J351" s="44" t="s">
        <v>1191</v>
      </c>
      <c r="K351" s="287" t="str">
        <f t="shared" si="85"/>
        <v>Cái</v>
      </c>
      <c r="L351" s="291">
        <v>4</v>
      </c>
      <c r="M351" s="287">
        <f>VLOOKUP(D351,'GIA CONG DOAN'!$A$3:$D$4246,MATCH(I351,'GIA CONG DOAN'!$A$4:$D$4,0),0)</f>
        <v>16940</v>
      </c>
      <c r="N351" s="289">
        <v>0.1</v>
      </c>
      <c r="O351" s="328">
        <f t="shared" si="86"/>
        <v>6776</v>
      </c>
      <c r="P351" s="56" t="s">
        <v>3691</v>
      </c>
      <c r="Q351" s="305"/>
      <c r="R351" s="305"/>
      <c r="S351" s="313">
        <f t="shared" si="77"/>
        <v>4</v>
      </c>
      <c r="T351" s="326">
        <v>23000</v>
      </c>
      <c r="V351" s="327"/>
      <c r="W351" s="327"/>
      <c r="X351" s="327"/>
      <c r="Y351" s="326" t="str">
        <f t="shared" si="75"/>
        <v>66</v>
      </c>
      <c r="Z351" s="326" t="str">
        <f t="shared" si="89"/>
        <v>Đ344609</v>
      </c>
      <c r="AA351" s="326" t="str">
        <f t="shared" si="90"/>
        <v>44609Đ366-90006-S1-B4</v>
      </c>
    </row>
    <row r="352" spans="1:27" s="326" customFormat="1" ht="18" hidden="1" customHeight="1">
      <c r="A352" s="50">
        <v>44609</v>
      </c>
      <c r="B352" s="182" t="s">
        <v>1204</v>
      </c>
      <c r="C352" s="56" t="s">
        <v>2479</v>
      </c>
      <c r="D352" s="56" t="str">
        <f t="shared" si="79"/>
        <v>68-75200-S1</v>
      </c>
      <c r="E352" s="322" t="str">
        <f t="shared" si="80"/>
        <v>S1</v>
      </c>
      <c r="F352" s="322" t="str">
        <f t="shared" si="81"/>
        <v>B</v>
      </c>
      <c r="G352" s="322" t="str">
        <f t="shared" si="82"/>
        <v>00</v>
      </c>
      <c r="H352" s="322" t="str">
        <f t="shared" si="83"/>
        <v/>
      </c>
      <c r="I352" s="287" t="str">
        <f t="shared" si="84"/>
        <v>ĐHC</v>
      </c>
      <c r="J352" s="44" t="s">
        <v>1191</v>
      </c>
      <c r="K352" s="287" t="str">
        <f t="shared" si="85"/>
        <v>Cái</v>
      </c>
      <c r="L352" s="291">
        <v>1</v>
      </c>
      <c r="M352" s="287">
        <f>VLOOKUP(D352,'GIA CONG DOAN'!$A$3:$D$4246,MATCH(I352,'GIA CONG DOAN'!$A$4:$D$4,0),0)</f>
        <v>22077.820799999998</v>
      </c>
      <c r="N352" s="289"/>
      <c r="O352" s="328">
        <f t="shared" si="86"/>
        <v>0</v>
      </c>
      <c r="P352" s="56" t="s">
        <v>3652</v>
      </c>
      <c r="Q352" s="305"/>
      <c r="R352" s="305"/>
      <c r="S352" s="313">
        <f t="shared" si="77"/>
        <v>1</v>
      </c>
      <c r="T352" s="326">
        <v>67095</v>
      </c>
      <c r="V352" s="327"/>
      <c r="W352" s="327"/>
      <c r="X352" s="327"/>
      <c r="Y352" s="326" t="str">
        <f t="shared" si="75"/>
        <v>68</v>
      </c>
      <c r="Z352" s="326" t="e">
        <f>B352&amp;#REF!</f>
        <v>#REF!</v>
      </c>
      <c r="AA352" s="326" t="e">
        <f>#REF!&amp;B352&amp;C352&amp;L352&amp;Q352</f>
        <v>#REF!</v>
      </c>
    </row>
    <row r="353" spans="1:27" s="326" customFormat="1" ht="18" hidden="1" customHeight="1">
      <c r="A353" s="50">
        <v>44610</v>
      </c>
      <c r="B353" s="182" t="s">
        <v>1192</v>
      </c>
      <c r="C353" s="56" t="s">
        <v>3713</v>
      </c>
      <c r="D353" s="56" t="str">
        <f>LEFT(C353,6)&amp;"12"&amp;MID(C353,9,3)</f>
        <v>66-51712-02</v>
      </c>
      <c r="E353" s="322" t="str">
        <f t="shared" si="80"/>
        <v>02</v>
      </c>
      <c r="F353" s="322" t="str">
        <f t="shared" si="81"/>
        <v>B</v>
      </c>
      <c r="G353" s="322" t="str">
        <f t="shared" si="82"/>
        <v>12</v>
      </c>
      <c r="H353" s="322" t="str">
        <f t="shared" si="83"/>
        <v/>
      </c>
      <c r="I353" s="287" t="str">
        <f t="shared" si="84"/>
        <v>ĐHC</v>
      </c>
      <c r="J353" s="44" t="s">
        <v>1191</v>
      </c>
      <c r="K353" s="287" t="str">
        <f t="shared" si="85"/>
        <v>Cái</v>
      </c>
      <c r="L353" s="291">
        <v>1</v>
      </c>
      <c r="M353" s="287">
        <f>VLOOKUP(D353,'GIA CONG DOAN'!$A$3:$D$4246,MATCH(I353,'GIA CONG DOAN'!$A$4:$D$4,0),0)</f>
        <v>7495.1954867256645</v>
      </c>
      <c r="N353" s="289"/>
      <c r="O353" s="328">
        <f t="shared" si="86"/>
        <v>0</v>
      </c>
      <c r="P353" s="56" t="s">
        <v>3623</v>
      </c>
      <c r="Q353" s="305"/>
      <c r="R353" s="305"/>
      <c r="S353" s="313">
        <f t="shared" si="77"/>
        <v>1</v>
      </c>
      <c r="V353" s="327"/>
      <c r="W353" s="327"/>
      <c r="X353" s="327"/>
      <c r="Y353" s="326" t="str">
        <f t="shared" si="75"/>
        <v>66</v>
      </c>
      <c r="Z353" s="326" t="str">
        <f t="shared" si="88"/>
        <v>Đ444610</v>
      </c>
      <c r="AA353" s="326" t="str">
        <f t="shared" si="87"/>
        <v>44610Đ466-51712-02-B1</v>
      </c>
    </row>
    <row r="354" spans="1:27" s="326" customFormat="1" ht="18" customHeight="1">
      <c r="A354" s="50">
        <v>44610</v>
      </c>
      <c r="B354" s="182" t="s">
        <v>1192</v>
      </c>
      <c r="C354" s="56" t="s">
        <v>3759</v>
      </c>
      <c r="D354" s="56" t="str">
        <f t="shared" si="79"/>
        <v>66-70300-02</v>
      </c>
      <c r="E354" s="322" t="str">
        <f t="shared" si="80"/>
        <v>02</v>
      </c>
      <c r="F354" s="322" t="str">
        <f t="shared" si="81"/>
        <v>B</v>
      </c>
      <c r="G354" s="322" t="str">
        <f t="shared" si="82"/>
        <v>22</v>
      </c>
      <c r="H354" s="322" t="str">
        <f t="shared" si="83"/>
        <v/>
      </c>
      <c r="I354" s="287" t="str">
        <f t="shared" si="84"/>
        <v>ĐHC</v>
      </c>
      <c r="J354" s="44" t="s">
        <v>1191</v>
      </c>
      <c r="K354" s="287" t="str">
        <f t="shared" si="85"/>
        <v>Cái</v>
      </c>
      <c r="L354" s="291">
        <v>1</v>
      </c>
      <c r="M354" s="287">
        <f>VLOOKUP(D354,'GIA CONG DOAN'!$A$3:$D$4246,MATCH(I354,'GIA CONG DOAN'!$A$4:$D$4,0),0)</f>
        <v>19351.489619999997</v>
      </c>
      <c r="N354" s="289">
        <v>0.1</v>
      </c>
      <c r="O354" s="328">
        <f t="shared" si="86"/>
        <v>1935.1489619999998</v>
      </c>
      <c r="P354" s="56" t="s">
        <v>3642</v>
      </c>
      <c r="Q354" s="305"/>
      <c r="R354" s="305"/>
      <c r="S354" s="313">
        <f t="shared" si="77"/>
        <v>1</v>
      </c>
      <c r="V354" s="327"/>
      <c r="W354" s="327"/>
      <c r="X354" s="327"/>
      <c r="Y354" s="326" t="str">
        <f>LEFT(C354,2)</f>
        <v>66</v>
      </c>
      <c r="Z354" s="326" t="str">
        <f>B354&amp;A354</f>
        <v>Đ444610</v>
      </c>
      <c r="AA354" s="326" t="str">
        <f t="shared" si="87"/>
        <v>44610Đ466-70322-02-B1</v>
      </c>
    </row>
    <row r="355" spans="1:27" s="326" customFormat="1" ht="18" customHeight="1">
      <c r="A355" s="50">
        <v>44610</v>
      </c>
      <c r="B355" s="182" t="s">
        <v>1192</v>
      </c>
      <c r="C355" s="56" t="s">
        <v>3760</v>
      </c>
      <c r="D355" s="56" t="str">
        <f t="shared" si="79"/>
        <v>66-70300-03</v>
      </c>
      <c r="E355" s="322" t="str">
        <f t="shared" si="80"/>
        <v>03</v>
      </c>
      <c r="F355" s="322" t="str">
        <f t="shared" si="81"/>
        <v>B</v>
      </c>
      <c r="G355" s="322" t="str">
        <f t="shared" si="82"/>
        <v>22</v>
      </c>
      <c r="H355" s="322" t="str">
        <f t="shared" si="83"/>
        <v/>
      </c>
      <c r="I355" s="287" t="str">
        <f t="shared" si="84"/>
        <v>ĐHC</v>
      </c>
      <c r="J355" s="44" t="s">
        <v>1191</v>
      </c>
      <c r="K355" s="287" t="str">
        <f t="shared" si="85"/>
        <v>Cái</v>
      </c>
      <c r="L355" s="291">
        <v>1</v>
      </c>
      <c r="M355" s="287">
        <f>VLOOKUP(D355,'GIA CONG DOAN'!$A$3:$D$4246,MATCH(I355,'GIA CONG DOAN'!$A$4:$D$4,0),0)</f>
        <v>11198.250937500001</v>
      </c>
      <c r="N355" s="289">
        <v>0.1</v>
      </c>
      <c r="O355" s="328">
        <f t="shared" si="86"/>
        <v>1119.8250937500002</v>
      </c>
      <c r="P355" s="56" t="s">
        <v>3642</v>
      </c>
      <c r="Q355" s="305"/>
      <c r="R355" s="305"/>
      <c r="S355" s="313">
        <f t="shared" si="77"/>
        <v>1</v>
      </c>
      <c r="V355" s="327"/>
      <c r="W355" s="327"/>
      <c r="X355" s="327"/>
      <c r="Y355" s="326" t="str">
        <f t="shared" si="75"/>
        <v>66</v>
      </c>
      <c r="Z355" s="326" t="str">
        <f t="shared" si="88"/>
        <v>Đ444610</v>
      </c>
      <c r="AA355" s="326" t="str">
        <f t="shared" si="87"/>
        <v>44610Đ466-70322-03-B1</v>
      </c>
    </row>
    <row r="356" spans="1:27" s="326" customFormat="1" ht="18" customHeight="1">
      <c r="A356" s="50">
        <v>44610</v>
      </c>
      <c r="B356" s="182" t="s">
        <v>1192</v>
      </c>
      <c r="C356" s="56" t="s">
        <v>3761</v>
      </c>
      <c r="D356" s="56" t="str">
        <f t="shared" si="79"/>
        <v>66-70300-03</v>
      </c>
      <c r="E356" s="322" t="str">
        <f t="shared" si="80"/>
        <v>03</v>
      </c>
      <c r="F356" s="322" t="str">
        <f t="shared" si="81"/>
        <v>B</v>
      </c>
      <c r="G356" s="322" t="str">
        <f t="shared" si="82"/>
        <v>37</v>
      </c>
      <c r="H356" s="322" t="str">
        <f t="shared" si="83"/>
        <v/>
      </c>
      <c r="I356" s="287" t="str">
        <f t="shared" si="84"/>
        <v>ĐHC</v>
      </c>
      <c r="J356" s="44" t="s">
        <v>1191</v>
      </c>
      <c r="K356" s="287" t="str">
        <f t="shared" si="85"/>
        <v>Cái</v>
      </c>
      <c r="L356" s="291">
        <v>1</v>
      </c>
      <c r="M356" s="287">
        <f>VLOOKUP(D356,'GIA CONG DOAN'!$A$3:$D$4246,MATCH(I356,'GIA CONG DOAN'!$A$4:$D$4,0),0)</f>
        <v>11198.250937500001</v>
      </c>
      <c r="N356" s="289">
        <v>0.1</v>
      </c>
      <c r="O356" s="328">
        <f t="shared" si="86"/>
        <v>1119.8250937500002</v>
      </c>
      <c r="P356" s="56" t="s">
        <v>3642</v>
      </c>
      <c r="Q356" s="305"/>
      <c r="R356" s="305"/>
      <c r="S356" s="313">
        <f t="shared" si="77"/>
        <v>1</v>
      </c>
      <c r="V356" s="327"/>
      <c r="W356" s="327"/>
      <c r="X356" s="327"/>
      <c r="Y356" s="326" t="str">
        <f t="shared" si="75"/>
        <v>66</v>
      </c>
      <c r="Z356" s="326" t="str">
        <f t="shared" si="88"/>
        <v>Đ444610</v>
      </c>
      <c r="AA356" s="326" t="str">
        <f t="shared" si="87"/>
        <v>44610Đ466-70337-03-B1</v>
      </c>
    </row>
    <row r="357" spans="1:27" s="326" customFormat="1" ht="18" customHeight="1">
      <c r="A357" s="50">
        <v>44610</v>
      </c>
      <c r="B357" s="182" t="s">
        <v>1192</v>
      </c>
      <c r="C357" s="56" t="s">
        <v>3762</v>
      </c>
      <c r="D357" s="56" t="str">
        <f t="shared" si="79"/>
        <v>66-83200-02</v>
      </c>
      <c r="E357" s="322" t="str">
        <f t="shared" si="80"/>
        <v>02</v>
      </c>
      <c r="F357" s="322" t="str">
        <f t="shared" si="81"/>
        <v>B</v>
      </c>
      <c r="G357" s="322" t="str">
        <f t="shared" si="82"/>
        <v>00</v>
      </c>
      <c r="H357" s="322" t="str">
        <f t="shared" si="83"/>
        <v/>
      </c>
      <c r="I357" s="287" t="str">
        <f t="shared" si="84"/>
        <v>ĐHC</v>
      </c>
      <c r="J357" s="44" t="s">
        <v>1191</v>
      </c>
      <c r="K357" s="287" t="str">
        <f t="shared" si="85"/>
        <v>Cái</v>
      </c>
      <c r="L357" s="291">
        <v>2</v>
      </c>
      <c r="M357" s="287">
        <f>VLOOKUP(D357,'GIA CONG DOAN'!$A$3:$D$4246,MATCH(I357,'GIA CONG DOAN'!$A$4:$D$4,0),0)</f>
        <v>16915.07148275862</v>
      </c>
      <c r="N357" s="289">
        <v>0.1</v>
      </c>
      <c r="O357" s="328">
        <f t="shared" si="86"/>
        <v>3383.0142965517243</v>
      </c>
      <c r="P357" s="56" t="s">
        <v>3642</v>
      </c>
      <c r="Q357" s="305"/>
      <c r="R357" s="305"/>
      <c r="S357" s="313">
        <f t="shared" si="77"/>
        <v>2</v>
      </c>
      <c r="V357" s="327"/>
      <c r="W357" s="327"/>
      <c r="X357" s="327"/>
      <c r="Y357" s="326" t="str">
        <f t="shared" si="75"/>
        <v>66</v>
      </c>
      <c r="Z357" s="326" t="str">
        <f t="shared" si="88"/>
        <v>Đ444610</v>
      </c>
      <c r="AA357" s="326" t="str">
        <f t="shared" si="87"/>
        <v>44610Đ466-83200-02-B2</v>
      </c>
    </row>
    <row r="358" spans="1:27" s="326" customFormat="1" ht="18" hidden="1" customHeight="1">
      <c r="A358" s="50">
        <v>44610</v>
      </c>
      <c r="B358" s="182" t="s">
        <v>1192</v>
      </c>
      <c r="C358" s="56" t="s">
        <v>3356</v>
      </c>
      <c r="D358" s="56" t="str">
        <f t="shared" si="79"/>
        <v>66-54100-01</v>
      </c>
      <c r="E358" s="322" t="str">
        <f t="shared" si="80"/>
        <v>01</v>
      </c>
      <c r="F358" s="322" t="str">
        <f t="shared" si="81"/>
        <v>B</v>
      </c>
      <c r="G358" s="322" t="str">
        <f t="shared" si="82"/>
        <v>00</v>
      </c>
      <c r="H358" s="322" t="str">
        <f t="shared" si="83"/>
        <v/>
      </c>
      <c r="I358" s="287" t="str">
        <f t="shared" si="84"/>
        <v>ĐHC</v>
      </c>
      <c r="J358" s="44" t="s">
        <v>1191</v>
      </c>
      <c r="K358" s="287" t="str">
        <f t="shared" si="85"/>
        <v>Cái</v>
      </c>
      <c r="L358" s="291">
        <v>2</v>
      </c>
      <c r="M358" s="287">
        <f>VLOOKUP(D358,'GIA CONG DOAN'!$A$3:$D$4246,MATCH(I358,'GIA CONG DOAN'!$A$4:$D$4,0),0)</f>
        <v>65985.596720000001</v>
      </c>
      <c r="N358" s="289"/>
      <c r="O358" s="328">
        <f t="shared" si="86"/>
        <v>0</v>
      </c>
      <c r="P358" s="56" t="s">
        <v>3639</v>
      </c>
      <c r="Q358" s="305"/>
      <c r="R358" s="305"/>
      <c r="S358" s="313">
        <f t="shared" si="77"/>
        <v>2</v>
      </c>
      <c r="V358" s="327"/>
      <c r="W358" s="327"/>
      <c r="X358" s="327"/>
      <c r="Y358" s="326" t="str">
        <f t="shared" si="75"/>
        <v>66</v>
      </c>
      <c r="Z358" s="326" t="str">
        <f t="shared" si="88"/>
        <v>Đ444610</v>
      </c>
      <c r="AA358" s="326" t="str">
        <f t="shared" si="87"/>
        <v>44610Đ466-54100-01-B2</v>
      </c>
    </row>
    <row r="359" spans="1:27" s="326" customFormat="1" ht="18" customHeight="1">
      <c r="A359" s="50">
        <v>44610</v>
      </c>
      <c r="B359" s="182" t="s">
        <v>1192</v>
      </c>
      <c r="C359" s="56" t="s">
        <v>3762</v>
      </c>
      <c r="D359" s="56" t="str">
        <f t="shared" si="79"/>
        <v>66-83200-02</v>
      </c>
      <c r="E359" s="322" t="str">
        <f t="shared" si="80"/>
        <v>02</v>
      </c>
      <c r="F359" s="322" t="str">
        <f t="shared" si="81"/>
        <v>B</v>
      </c>
      <c r="G359" s="322" t="str">
        <f t="shared" si="82"/>
        <v>00</v>
      </c>
      <c r="H359" s="322" t="str">
        <f t="shared" si="83"/>
        <v/>
      </c>
      <c r="I359" s="287" t="str">
        <f t="shared" si="84"/>
        <v>ĐHC</v>
      </c>
      <c r="J359" s="44" t="s">
        <v>1191</v>
      </c>
      <c r="K359" s="287" t="str">
        <f t="shared" si="85"/>
        <v>Cái</v>
      </c>
      <c r="L359" s="291">
        <v>1</v>
      </c>
      <c r="M359" s="287">
        <f>VLOOKUP(D359,'GIA CONG DOAN'!$A$3:$D$4246,MATCH(I359,'GIA CONG DOAN'!$A$4:$D$4,0),0)</f>
        <v>16915.07148275862</v>
      </c>
      <c r="N359" s="289">
        <v>0.1</v>
      </c>
      <c r="O359" s="328">
        <f t="shared" si="86"/>
        <v>1691.5071482758622</v>
      </c>
      <c r="P359" s="56" t="s">
        <v>3763</v>
      </c>
      <c r="Q359" s="305"/>
      <c r="R359" s="305"/>
      <c r="S359" s="313">
        <f t="shared" si="77"/>
        <v>1</v>
      </c>
      <c r="V359" s="327"/>
      <c r="W359" s="327"/>
      <c r="X359" s="327"/>
      <c r="Y359" s="326" t="str">
        <f t="shared" si="75"/>
        <v>66</v>
      </c>
      <c r="Z359" s="326" t="str">
        <f t="shared" si="88"/>
        <v>Đ444610</v>
      </c>
      <c r="AA359" s="326" t="str">
        <f t="shared" si="87"/>
        <v>44610Đ466-83200-02-B1</v>
      </c>
    </row>
    <row r="360" spans="1:27" s="326" customFormat="1" ht="18" hidden="1" customHeight="1">
      <c r="A360" s="50">
        <v>44610</v>
      </c>
      <c r="B360" s="182" t="s">
        <v>1192</v>
      </c>
      <c r="C360" s="56" t="s">
        <v>3215</v>
      </c>
      <c r="D360" s="56" t="str">
        <f t="shared" si="79"/>
        <v>68-54400-01</v>
      </c>
      <c r="E360" s="322" t="str">
        <f t="shared" si="80"/>
        <v>01</v>
      </c>
      <c r="F360" s="322" t="str">
        <f t="shared" si="81"/>
        <v>B</v>
      </c>
      <c r="G360" s="322" t="str">
        <f t="shared" si="82"/>
        <v>00</v>
      </c>
      <c r="H360" s="322" t="str">
        <f t="shared" si="83"/>
        <v/>
      </c>
      <c r="I360" s="287" t="str">
        <f t="shared" si="84"/>
        <v>ĐHC</v>
      </c>
      <c r="J360" s="44" t="s">
        <v>1191</v>
      </c>
      <c r="K360" s="287" t="str">
        <f t="shared" si="85"/>
        <v>Cái</v>
      </c>
      <c r="L360" s="291">
        <v>1</v>
      </c>
      <c r="M360" s="287">
        <f>VLOOKUP(D360,'GIA CONG DOAN'!$A$3:$D$4246,MATCH(I360,'GIA CONG DOAN'!$A$4:$D$4,0),0)</f>
        <v>32872.291200000007</v>
      </c>
      <c r="N360" s="289"/>
      <c r="O360" s="328">
        <f t="shared" si="86"/>
        <v>0</v>
      </c>
      <c r="P360" s="56" t="s">
        <v>3623</v>
      </c>
      <c r="Q360" s="305"/>
      <c r="R360" s="305"/>
      <c r="S360" s="313">
        <f t="shared" si="77"/>
        <v>1</v>
      </c>
      <c r="V360" s="327"/>
      <c r="W360" s="327"/>
      <c r="X360" s="327"/>
      <c r="Y360" s="326" t="str">
        <f t="shared" si="75"/>
        <v>68</v>
      </c>
      <c r="Z360" s="326" t="str">
        <f t="shared" si="88"/>
        <v>Đ444610</v>
      </c>
      <c r="AA360" s="326" t="str">
        <f t="shared" si="87"/>
        <v>44610Đ468-54400-01-B1</v>
      </c>
    </row>
    <row r="361" spans="1:27" s="326" customFormat="1" ht="18" customHeight="1">
      <c r="A361" s="50">
        <v>44610</v>
      </c>
      <c r="B361" s="182" t="s">
        <v>1192</v>
      </c>
      <c r="C361" s="56" t="s">
        <v>3215</v>
      </c>
      <c r="D361" s="56" t="str">
        <f t="shared" si="79"/>
        <v>68-54400-01</v>
      </c>
      <c r="E361" s="322" t="str">
        <f t="shared" si="80"/>
        <v>01</v>
      </c>
      <c r="F361" s="322" t="str">
        <f t="shared" si="81"/>
        <v>B</v>
      </c>
      <c r="G361" s="322" t="str">
        <f t="shared" si="82"/>
        <v>00</v>
      </c>
      <c r="H361" s="322" t="str">
        <f t="shared" si="83"/>
        <v/>
      </c>
      <c r="I361" s="287" t="str">
        <f t="shared" si="84"/>
        <v>ĐHC</v>
      </c>
      <c r="J361" s="44" t="s">
        <v>1191</v>
      </c>
      <c r="K361" s="287" t="str">
        <f t="shared" si="85"/>
        <v>Cái</v>
      </c>
      <c r="L361" s="291">
        <v>1</v>
      </c>
      <c r="M361" s="287">
        <f>VLOOKUP(D361,'GIA CONG DOAN'!$A$3:$D$4246,MATCH(I361,'GIA CONG DOAN'!$A$4:$D$4,0),0)</f>
        <v>32872.291200000007</v>
      </c>
      <c r="N361" s="289">
        <v>0.1</v>
      </c>
      <c r="O361" s="328">
        <f t="shared" si="86"/>
        <v>3287.2291200000009</v>
      </c>
      <c r="P361" s="56" t="s">
        <v>3619</v>
      </c>
      <c r="Q361" s="305"/>
      <c r="R361" s="305"/>
      <c r="S361" s="313">
        <f t="shared" si="77"/>
        <v>1</v>
      </c>
      <c r="V361" s="327"/>
      <c r="W361" s="327"/>
      <c r="X361" s="327"/>
      <c r="Y361" s="326" t="str">
        <f t="shared" si="75"/>
        <v>68</v>
      </c>
      <c r="Z361" s="326" t="str">
        <f t="shared" si="88"/>
        <v>Đ444610</v>
      </c>
      <c r="AA361" s="326" t="str">
        <f t="shared" ref="AA361:AA390" si="91">A361&amp;B361&amp;C361&amp;L361&amp;Q361</f>
        <v>44610Đ468-54400-01-B1</v>
      </c>
    </row>
    <row r="362" spans="1:27" s="326" customFormat="1" ht="18" customHeight="1">
      <c r="A362" s="50">
        <v>44609</v>
      </c>
      <c r="B362" s="182" t="s">
        <v>1192</v>
      </c>
      <c r="C362" s="56" t="s">
        <v>3764</v>
      </c>
      <c r="D362" s="56" t="str">
        <f t="shared" si="79"/>
        <v>66-77700-02</v>
      </c>
      <c r="E362" s="322" t="str">
        <f t="shared" si="80"/>
        <v>02</v>
      </c>
      <c r="F362" s="322" t="str">
        <f t="shared" si="81"/>
        <v>B</v>
      </c>
      <c r="G362" s="322" t="str">
        <f t="shared" si="82"/>
        <v>23</v>
      </c>
      <c r="H362" s="322" t="str">
        <f t="shared" si="83"/>
        <v/>
      </c>
      <c r="I362" s="287" t="str">
        <f t="shared" si="84"/>
        <v>ĐHC</v>
      </c>
      <c r="J362" s="44" t="s">
        <v>1191</v>
      </c>
      <c r="K362" s="287" t="str">
        <f t="shared" si="85"/>
        <v>Cái</v>
      </c>
      <c r="L362" s="291">
        <v>1</v>
      </c>
      <c r="M362" s="287">
        <f>VLOOKUP(D362,'GIA CONG DOAN'!$A$3:$D$4246,MATCH(I362,'GIA CONG DOAN'!$A$4:$D$4,0),0)</f>
        <v>13970.074687499999</v>
      </c>
      <c r="N362" s="289">
        <v>0.1</v>
      </c>
      <c r="O362" s="328">
        <f t="shared" si="86"/>
        <v>1397.00746875</v>
      </c>
      <c r="P362" s="56" t="s">
        <v>3623</v>
      </c>
      <c r="Q362" s="305"/>
      <c r="R362" s="305"/>
      <c r="S362" s="313">
        <f t="shared" si="77"/>
        <v>1</v>
      </c>
      <c r="V362" s="327"/>
      <c r="W362" s="327"/>
      <c r="X362" s="327"/>
      <c r="Y362" s="326" t="str">
        <f t="shared" si="75"/>
        <v>66</v>
      </c>
      <c r="Z362" s="326" t="str">
        <f t="shared" si="88"/>
        <v>Đ444609</v>
      </c>
      <c r="AA362" s="326" t="str">
        <f t="shared" si="91"/>
        <v>44609Đ466-77723-02-B1</v>
      </c>
    </row>
    <row r="363" spans="1:27" s="326" customFormat="1" ht="18" customHeight="1">
      <c r="A363" s="50">
        <v>44609</v>
      </c>
      <c r="B363" s="182" t="s">
        <v>1192</v>
      </c>
      <c r="C363" s="56" t="s">
        <v>3765</v>
      </c>
      <c r="D363" s="56" t="str">
        <f t="shared" si="79"/>
        <v>66-77700-04</v>
      </c>
      <c r="E363" s="322" t="str">
        <f t="shared" si="80"/>
        <v>04</v>
      </c>
      <c r="F363" s="322" t="str">
        <f t="shared" si="81"/>
        <v>B</v>
      </c>
      <c r="G363" s="322" t="str">
        <f t="shared" si="82"/>
        <v>23</v>
      </c>
      <c r="H363" s="322" t="str">
        <f t="shared" si="83"/>
        <v/>
      </c>
      <c r="I363" s="287" t="str">
        <f t="shared" si="84"/>
        <v>ĐHC</v>
      </c>
      <c r="J363" s="44" t="s">
        <v>1191</v>
      </c>
      <c r="K363" s="287" t="str">
        <f t="shared" si="85"/>
        <v>Cái</v>
      </c>
      <c r="L363" s="291">
        <v>2</v>
      </c>
      <c r="M363" s="287">
        <f>VLOOKUP(D363,'GIA CONG DOAN'!$A$3:$D$4246,MATCH(I363,'GIA CONG DOAN'!$A$4:$D$4,0),0)</f>
        <v>5960.55</v>
      </c>
      <c r="N363" s="289">
        <v>0.1</v>
      </c>
      <c r="O363" s="328">
        <f t="shared" si="86"/>
        <v>1192.1100000000001</v>
      </c>
      <c r="P363" s="56" t="s">
        <v>3623</v>
      </c>
      <c r="Q363" s="305"/>
      <c r="R363" s="305"/>
      <c r="S363" s="313">
        <f t="shared" si="77"/>
        <v>2</v>
      </c>
      <c r="V363" s="327"/>
      <c r="W363" s="327"/>
      <c r="X363" s="327"/>
      <c r="Y363" s="326" t="str">
        <f t="shared" si="75"/>
        <v>66</v>
      </c>
      <c r="Z363" s="326" t="str">
        <f t="shared" si="88"/>
        <v>Đ444609</v>
      </c>
      <c r="AA363" s="326" t="str">
        <f t="shared" si="91"/>
        <v>44609Đ466-77723-04-B2</v>
      </c>
    </row>
    <row r="364" spans="1:27" s="326" customFormat="1" ht="18" hidden="1" customHeight="1">
      <c r="A364" s="50">
        <v>44609</v>
      </c>
      <c r="B364" s="182" t="s">
        <v>1192</v>
      </c>
      <c r="C364" s="56" t="s">
        <v>3766</v>
      </c>
      <c r="D364" s="56" t="str">
        <f t="shared" si="79"/>
        <v>66-61300-01</v>
      </c>
      <c r="E364" s="322" t="str">
        <f t="shared" si="80"/>
        <v>01</v>
      </c>
      <c r="F364" s="322" t="str">
        <f t="shared" si="81"/>
        <v>B</v>
      </c>
      <c r="G364" s="322" t="str">
        <f t="shared" si="82"/>
        <v>00</v>
      </c>
      <c r="H364" s="322" t="str">
        <f t="shared" si="83"/>
        <v/>
      </c>
      <c r="I364" s="287" t="str">
        <f t="shared" si="84"/>
        <v>ĐHC</v>
      </c>
      <c r="J364" s="44" t="s">
        <v>1191</v>
      </c>
      <c r="K364" s="287" t="str">
        <f t="shared" si="85"/>
        <v>Cái</v>
      </c>
      <c r="L364" s="291">
        <v>1</v>
      </c>
      <c r="M364" s="287">
        <f>VLOOKUP(D364,'GIA CONG DOAN'!$A$3:$D$4246,MATCH(I364,'GIA CONG DOAN'!$A$4:$D$4,0),0)</f>
        <v>18056.219327586205</v>
      </c>
      <c r="N364" s="289"/>
      <c r="O364" s="328">
        <f t="shared" si="86"/>
        <v>0</v>
      </c>
      <c r="P364" s="56" t="s">
        <v>3623</v>
      </c>
      <c r="Q364" s="305"/>
      <c r="R364" s="305"/>
      <c r="S364" s="313">
        <f t="shared" si="77"/>
        <v>1</v>
      </c>
      <c r="V364" s="327"/>
      <c r="W364" s="327"/>
      <c r="X364" s="327"/>
      <c r="Y364" s="326" t="str">
        <f t="shared" si="75"/>
        <v>66</v>
      </c>
      <c r="Z364" s="326" t="str">
        <f t="shared" si="88"/>
        <v>Đ444609</v>
      </c>
      <c r="AA364" s="326" t="str">
        <f t="shared" si="91"/>
        <v>44609Đ466-61300-01-B1</v>
      </c>
    </row>
    <row r="365" spans="1:27" s="326" customFormat="1" ht="18" hidden="1" customHeight="1">
      <c r="A365" s="50">
        <v>44609</v>
      </c>
      <c r="B365" s="182" t="s">
        <v>1192</v>
      </c>
      <c r="C365" s="56" t="s">
        <v>3767</v>
      </c>
      <c r="D365" s="56" t="str">
        <f t="shared" si="79"/>
        <v>66-61300-02</v>
      </c>
      <c r="E365" s="322" t="str">
        <f t="shared" si="80"/>
        <v>02</v>
      </c>
      <c r="F365" s="322" t="str">
        <f t="shared" si="81"/>
        <v>B</v>
      </c>
      <c r="G365" s="322" t="str">
        <f t="shared" si="82"/>
        <v>00</v>
      </c>
      <c r="H365" s="322" t="str">
        <f t="shared" si="83"/>
        <v/>
      </c>
      <c r="I365" s="287" t="str">
        <f t="shared" si="84"/>
        <v>ĐHC</v>
      </c>
      <c r="J365" s="44" t="s">
        <v>1191</v>
      </c>
      <c r="K365" s="287" t="str">
        <f t="shared" si="85"/>
        <v>Cái</v>
      </c>
      <c r="L365" s="291">
        <v>1</v>
      </c>
      <c r="M365" s="287">
        <f>VLOOKUP(D365,'GIA CONG DOAN'!$A$3:$D$4246,MATCH(I365,'GIA CONG DOAN'!$A$4:$D$4,0),0)</f>
        <v>11144.123810344829</v>
      </c>
      <c r="N365" s="289"/>
      <c r="O365" s="328">
        <f t="shared" si="86"/>
        <v>0</v>
      </c>
      <c r="P365" s="56" t="s">
        <v>3623</v>
      </c>
      <c r="Q365" s="305"/>
      <c r="R365" s="305"/>
      <c r="S365" s="313">
        <f t="shared" si="77"/>
        <v>1</v>
      </c>
      <c r="V365" s="327"/>
      <c r="W365" s="327"/>
      <c r="X365" s="327"/>
      <c r="Y365" s="326" t="str">
        <f t="shared" si="75"/>
        <v>66</v>
      </c>
      <c r="Z365" s="326" t="str">
        <f t="shared" si="88"/>
        <v>Đ444609</v>
      </c>
      <c r="AA365" s="326" t="str">
        <f t="shared" si="91"/>
        <v>44609Đ466-61300-02-B1</v>
      </c>
    </row>
    <row r="366" spans="1:27" s="326" customFormat="1" ht="18" hidden="1" customHeight="1">
      <c r="A366" s="50">
        <v>44610</v>
      </c>
      <c r="B366" s="182" t="s">
        <v>1204</v>
      </c>
      <c r="C366" s="56" t="s">
        <v>3768</v>
      </c>
      <c r="D366" s="56" t="str">
        <f t="shared" si="79"/>
        <v>66-64700-S1</v>
      </c>
      <c r="E366" s="322" t="str">
        <f t="shared" si="80"/>
        <v>S1</v>
      </c>
      <c r="F366" s="322" t="str">
        <f t="shared" si="81"/>
        <v>b</v>
      </c>
      <c r="G366" s="322" t="str">
        <f t="shared" si="82"/>
        <v>00</v>
      </c>
      <c r="H366" s="322" t="str">
        <f t="shared" si="83"/>
        <v/>
      </c>
      <c r="I366" s="287" t="str">
        <f t="shared" si="84"/>
        <v>ĐHC</v>
      </c>
      <c r="J366" s="44" t="s">
        <v>1191</v>
      </c>
      <c r="K366" s="287" t="str">
        <f t="shared" si="85"/>
        <v>Cái</v>
      </c>
      <c r="L366" s="291">
        <v>7</v>
      </c>
      <c r="M366" s="287">
        <f>VLOOKUP(D366,'GIA CONG DOAN'!$A$3:$D$4246,MATCH(I366,'GIA CONG DOAN'!$A$4:$D$4,0),0)</f>
        <v>21668.767362068964</v>
      </c>
      <c r="N366" s="289"/>
      <c r="O366" s="328">
        <f t="shared" si="86"/>
        <v>0</v>
      </c>
      <c r="P366" s="56" t="s">
        <v>3619</v>
      </c>
      <c r="Q366" s="305"/>
      <c r="R366" s="305"/>
      <c r="S366" s="313">
        <f t="shared" si="77"/>
        <v>7</v>
      </c>
      <c r="V366" s="327"/>
      <c r="W366" s="327"/>
      <c r="X366" s="327"/>
      <c r="Y366" s="326" t="str">
        <f t="shared" si="75"/>
        <v>66</v>
      </c>
      <c r="Z366" s="326" t="str">
        <f t="shared" si="88"/>
        <v>Đ344610</v>
      </c>
      <c r="AA366" s="326" t="str">
        <f t="shared" si="91"/>
        <v>44610Đ366-64700-S1-b7</v>
      </c>
    </row>
    <row r="367" spans="1:27" s="326" customFormat="1" ht="18" hidden="1" customHeight="1">
      <c r="A367" s="50">
        <v>44610</v>
      </c>
      <c r="B367" s="182" t="s">
        <v>1204</v>
      </c>
      <c r="C367" s="56" t="s">
        <v>3768</v>
      </c>
      <c r="D367" s="56" t="str">
        <f t="shared" si="79"/>
        <v>66-64700-S1</v>
      </c>
      <c r="E367" s="322" t="str">
        <f t="shared" si="80"/>
        <v>S1</v>
      </c>
      <c r="F367" s="322" t="str">
        <f t="shared" si="81"/>
        <v>b</v>
      </c>
      <c r="G367" s="322" t="str">
        <f t="shared" si="82"/>
        <v>00</v>
      </c>
      <c r="H367" s="322" t="str">
        <f t="shared" si="83"/>
        <v/>
      </c>
      <c r="I367" s="287" t="str">
        <f t="shared" si="84"/>
        <v>ĐHC</v>
      </c>
      <c r="J367" s="44" t="s">
        <v>1191</v>
      </c>
      <c r="K367" s="287" t="str">
        <f t="shared" si="85"/>
        <v>Cái</v>
      </c>
      <c r="L367" s="291">
        <v>1</v>
      </c>
      <c r="M367" s="287">
        <f>VLOOKUP(D367,'GIA CONG DOAN'!$A$3:$D$4246,MATCH(I367,'GIA CONG DOAN'!$A$4:$D$4,0),0)</f>
        <v>21668.767362068964</v>
      </c>
      <c r="N367" s="289"/>
      <c r="O367" s="328">
        <f t="shared" si="86"/>
        <v>0</v>
      </c>
      <c r="P367" s="56" t="s">
        <v>3639</v>
      </c>
      <c r="Q367" s="305"/>
      <c r="R367" s="305"/>
      <c r="S367" s="313">
        <f t="shared" si="77"/>
        <v>1</v>
      </c>
      <c r="V367" s="327"/>
      <c r="W367" s="327"/>
      <c r="X367" s="327"/>
      <c r="Y367" s="326" t="str">
        <f t="shared" si="75"/>
        <v>66</v>
      </c>
      <c r="Z367" s="326" t="str">
        <f t="shared" si="88"/>
        <v>Đ344610</v>
      </c>
      <c r="AA367" s="326" t="str">
        <f t="shared" si="91"/>
        <v>44610Đ366-64700-S1-b1</v>
      </c>
    </row>
    <row r="368" spans="1:27" s="326" customFormat="1" ht="18" hidden="1" customHeight="1">
      <c r="A368" s="50">
        <v>44610</v>
      </c>
      <c r="B368" s="182" t="s">
        <v>1204</v>
      </c>
      <c r="C368" s="56" t="s">
        <v>3647</v>
      </c>
      <c r="D368" s="56" t="str">
        <f>LEFT(C368,6)&amp;"36"&amp;MID(C368,9,3)</f>
        <v>66-90136-01</v>
      </c>
      <c r="E368" s="322" t="str">
        <f t="shared" si="80"/>
        <v>01</v>
      </c>
      <c r="F368" s="322" t="str">
        <f t="shared" si="81"/>
        <v>B</v>
      </c>
      <c r="G368" s="322" t="str">
        <f t="shared" si="82"/>
        <v>36</v>
      </c>
      <c r="H368" s="322" t="str">
        <f t="shared" si="83"/>
        <v/>
      </c>
      <c r="I368" s="287" t="str">
        <f t="shared" si="84"/>
        <v>ĐHC</v>
      </c>
      <c r="J368" s="44" t="s">
        <v>1191</v>
      </c>
      <c r="K368" s="287" t="str">
        <f t="shared" si="85"/>
        <v>Cái</v>
      </c>
      <c r="L368" s="291">
        <v>1</v>
      </c>
      <c r="M368" s="287">
        <f>VLOOKUP(D368,'GIA CONG DOAN'!$A$3:$D$4246,MATCH(I368,'GIA CONG DOAN'!$A$4:$D$4,0),0)</f>
        <v>27950</v>
      </c>
      <c r="N368" s="289">
        <v>0.1</v>
      </c>
      <c r="O368" s="328">
        <f t="shared" si="86"/>
        <v>2795</v>
      </c>
      <c r="P368" s="56" t="s">
        <v>3770</v>
      </c>
      <c r="Q368" s="305"/>
      <c r="R368" s="305"/>
      <c r="S368" s="313">
        <f t="shared" si="77"/>
        <v>1</v>
      </c>
      <c r="V368" s="327"/>
      <c r="W368" s="327"/>
      <c r="X368" s="327"/>
      <c r="Y368" s="326" t="str">
        <f t="shared" si="75"/>
        <v>66</v>
      </c>
      <c r="Z368" s="326" t="str">
        <f t="shared" si="88"/>
        <v>Đ344610</v>
      </c>
      <c r="AA368" s="326" t="str">
        <f t="shared" si="91"/>
        <v>44610Đ366-90136-01-B1</v>
      </c>
    </row>
    <row r="369" spans="1:27" s="326" customFormat="1" ht="18" hidden="1" customHeight="1">
      <c r="A369" s="50">
        <v>44610</v>
      </c>
      <c r="B369" s="182" t="s">
        <v>1204</v>
      </c>
      <c r="C369" s="56" t="s">
        <v>3671</v>
      </c>
      <c r="D369" s="56" t="str">
        <f t="shared" si="79"/>
        <v>66-70300-02</v>
      </c>
      <c r="E369" s="322" t="str">
        <f t="shared" si="80"/>
        <v>02</v>
      </c>
      <c r="F369" s="322" t="str">
        <f t="shared" si="81"/>
        <v>B</v>
      </c>
      <c r="G369" s="322" t="str">
        <f t="shared" si="82"/>
        <v>00</v>
      </c>
      <c r="H369" s="322" t="str">
        <f t="shared" si="83"/>
        <v/>
      </c>
      <c r="I369" s="287" t="str">
        <f t="shared" si="84"/>
        <v>ĐHC</v>
      </c>
      <c r="J369" s="44" t="s">
        <v>1191</v>
      </c>
      <c r="K369" s="287" t="str">
        <f t="shared" si="85"/>
        <v>Cái</v>
      </c>
      <c r="L369" s="291">
        <v>2</v>
      </c>
      <c r="M369" s="287">
        <f>VLOOKUP(D369,'GIA CONG DOAN'!$A$3:$D$4246,MATCH(I369,'GIA CONG DOAN'!$A$4:$D$4,0),0)</f>
        <v>19351.489619999997</v>
      </c>
      <c r="N369" s="289">
        <v>0.1</v>
      </c>
      <c r="O369" s="328">
        <f t="shared" si="86"/>
        <v>3870.2979239999995</v>
      </c>
      <c r="P369" s="56" t="s">
        <v>3623</v>
      </c>
      <c r="Q369" s="305"/>
      <c r="R369" s="305"/>
      <c r="S369" s="313">
        <f t="shared" si="77"/>
        <v>2</v>
      </c>
      <c r="V369" s="327"/>
      <c r="W369" s="327"/>
      <c r="X369" s="327"/>
      <c r="Y369" s="326" t="str">
        <f t="shared" si="75"/>
        <v>66</v>
      </c>
      <c r="Z369" s="326" t="str">
        <f t="shared" si="88"/>
        <v>Đ344610</v>
      </c>
      <c r="AA369" s="326" t="str">
        <f t="shared" si="91"/>
        <v>44610Đ366-70300-02-B2</v>
      </c>
    </row>
    <row r="370" spans="1:27" s="326" customFormat="1" ht="18" hidden="1" customHeight="1">
      <c r="A370" s="50">
        <v>44610</v>
      </c>
      <c r="B370" s="182" t="s">
        <v>1204</v>
      </c>
      <c r="C370" s="56" t="s">
        <v>3769</v>
      </c>
      <c r="D370" s="56" t="str">
        <f t="shared" si="79"/>
        <v>66-70900-03</v>
      </c>
      <c r="E370" s="322" t="str">
        <f t="shared" si="80"/>
        <v>03</v>
      </c>
      <c r="F370" s="322" t="str">
        <f t="shared" si="81"/>
        <v>B</v>
      </c>
      <c r="G370" s="322" t="str">
        <f t="shared" si="82"/>
        <v>00</v>
      </c>
      <c r="H370" s="322" t="str">
        <f t="shared" si="83"/>
        <v/>
      </c>
      <c r="I370" s="287" t="str">
        <f t="shared" si="84"/>
        <v>ĐHC</v>
      </c>
      <c r="J370" s="44" t="s">
        <v>1191</v>
      </c>
      <c r="K370" s="287" t="str">
        <f t="shared" si="85"/>
        <v>Cái</v>
      </c>
      <c r="L370" s="291">
        <v>1</v>
      </c>
      <c r="M370" s="287">
        <f>VLOOKUP(D370,'GIA CONG DOAN'!$A$3:$D$4246,MATCH(I370,'GIA CONG DOAN'!$A$4:$D$4,0),0)</f>
        <v>9474.7875344827553</v>
      </c>
      <c r="N370" s="289">
        <v>0.1</v>
      </c>
      <c r="O370" s="328">
        <f t="shared" si="86"/>
        <v>947.4787534482756</v>
      </c>
      <c r="P370" s="56" t="s">
        <v>3619</v>
      </c>
      <c r="Q370" s="305"/>
      <c r="R370" s="305"/>
      <c r="S370" s="313">
        <f t="shared" si="77"/>
        <v>1</v>
      </c>
      <c r="V370" s="327"/>
      <c r="W370" s="327"/>
      <c r="X370" s="327"/>
      <c r="Y370" s="326" t="str">
        <f t="shared" ref="Y370:Y405" si="92">LEFT(C370,2)</f>
        <v>66</v>
      </c>
      <c r="Z370" s="326" t="str">
        <f t="shared" si="88"/>
        <v>Đ344610</v>
      </c>
      <c r="AA370" s="326" t="str">
        <f t="shared" si="91"/>
        <v>44610Đ366-70900-03-B1</v>
      </c>
    </row>
    <row r="371" spans="1:27" s="326" customFormat="1" ht="18" hidden="1" customHeight="1">
      <c r="A371" s="50">
        <v>44610</v>
      </c>
      <c r="B371" s="182" t="s">
        <v>1204</v>
      </c>
      <c r="C371" s="56" t="s">
        <v>3758</v>
      </c>
      <c r="D371" s="56" t="str">
        <f>LEFT(C371,6)&amp;"00"&amp;MID(C371,9,3)</f>
        <v>66-34700-S1</v>
      </c>
      <c r="E371" s="322" t="str">
        <f t="shared" si="80"/>
        <v>S1</v>
      </c>
      <c r="F371" s="322" t="str">
        <f t="shared" si="81"/>
        <v>B</v>
      </c>
      <c r="G371" s="322" t="str">
        <f t="shared" si="82"/>
        <v>09</v>
      </c>
      <c r="H371" s="322" t="str">
        <f t="shared" si="83"/>
        <v/>
      </c>
      <c r="I371" s="287" t="str">
        <f t="shared" si="84"/>
        <v>ĐHC</v>
      </c>
      <c r="J371" s="44" t="s">
        <v>1191</v>
      </c>
      <c r="K371" s="287" t="str">
        <f t="shared" si="85"/>
        <v>Cái</v>
      </c>
      <c r="L371" s="291">
        <v>1</v>
      </c>
      <c r="M371" s="287">
        <f>VLOOKUP(D371,'GIA CONG DOAN'!$A$3:$D$4246,MATCH(I371,'GIA CONG DOAN'!$A$4:$D$4,0),0)</f>
        <v>12191.205</v>
      </c>
      <c r="N371" s="289">
        <v>0.1</v>
      </c>
      <c r="O371" s="328">
        <f t="shared" si="86"/>
        <v>1219.1205</v>
      </c>
      <c r="P371" s="56" t="s">
        <v>3619</v>
      </c>
      <c r="Q371" s="305"/>
      <c r="R371" s="305"/>
      <c r="S371" s="313">
        <f t="shared" si="77"/>
        <v>1</v>
      </c>
      <c r="V371" s="327"/>
      <c r="W371" s="327"/>
      <c r="X371" s="327"/>
      <c r="Y371" s="326" t="str">
        <f t="shared" si="92"/>
        <v>66</v>
      </c>
      <c r="Z371" s="326" t="str">
        <f t="shared" si="88"/>
        <v>Đ344610</v>
      </c>
      <c r="AA371" s="326" t="str">
        <f t="shared" si="91"/>
        <v>44610Đ366-34709-S1-B1</v>
      </c>
    </row>
    <row r="372" spans="1:27" s="326" customFormat="1" ht="18" customHeight="1">
      <c r="A372" s="50">
        <v>44613</v>
      </c>
      <c r="B372" s="182" t="s">
        <v>1194</v>
      </c>
      <c r="C372" s="56" t="s">
        <v>3646</v>
      </c>
      <c r="D372" s="56" t="str">
        <f t="shared" si="79"/>
        <v>66-70300-03</v>
      </c>
      <c r="E372" s="322" t="str">
        <f t="shared" si="80"/>
        <v>03</v>
      </c>
      <c r="F372" s="322" t="str">
        <f t="shared" si="81"/>
        <v>B</v>
      </c>
      <c r="G372" s="322" t="str">
        <f t="shared" si="82"/>
        <v>00</v>
      </c>
      <c r="H372" s="322" t="str">
        <f t="shared" si="83"/>
        <v/>
      </c>
      <c r="I372" s="287" t="str">
        <f t="shared" si="84"/>
        <v>ĐHC</v>
      </c>
      <c r="J372" s="44" t="s">
        <v>1191</v>
      </c>
      <c r="K372" s="287" t="str">
        <f t="shared" si="85"/>
        <v>Cái</v>
      </c>
      <c r="L372" s="291">
        <v>2</v>
      </c>
      <c r="M372" s="287">
        <f>VLOOKUP(D372,'GIA CONG DOAN'!$A$3:$D$4246,MATCH(I372,'GIA CONG DOAN'!$A$4:$D$4,0),0)</f>
        <v>11198.250937500001</v>
      </c>
      <c r="N372" s="289">
        <v>0.1</v>
      </c>
      <c r="O372" s="328">
        <f t="shared" si="86"/>
        <v>2239.6501875000004</v>
      </c>
      <c r="P372" s="56" t="s">
        <v>3642</v>
      </c>
      <c r="Q372" s="305"/>
      <c r="R372" s="305"/>
      <c r="S372" s="313">
        <f t="shared" si="77"/>
        <v>2</v>
      </c>
      <c r="V372" s="327"/>
      <c r="W372" s="327"/>
      <c r="X372" s="327"/>
      <c r="Y372" s="326" t="str">
        <f t="shared" si="92"/>
        <v>66</v>
      </c>
      <c r="Z372" s="326" t="str">
        <f t="shared" si="88"/>
        <v>Đ644613</v>
      </c>
      <c r="AA372" s="326" t="str">
        <f t="shared" si="91"/>
        <v>44613Đ666-70300-03-B2</v>
      </c>
    </row>
    <row r="373" spans="1:27" s="326" customFormat="1" ht="18" customHeight="1">
      <c r="A373" s="50">
        <v>44613</v>
      </c>
      <c r="B373" s="182" t="s">
        <v>1194</v>
      </c>
      <c r="C373" s="56" t="s">
        <v>3646</v>
      </c>
      <c r="D373" s="56" t="str">
        <f t="shared" si="79"/>
        <v>66-70300-03</v>
      </c>
      <c r="E373" s="322" t="str">
        <f t="shared" si="80"/>
        <v>03</v>
      </c>
      <c r="F373" s="322" t="str">
        <f t="shared" si="81"/>
        <v>B</v>
      </c>
      <c r="G373" s="322" t="str">
        <f t="shared" si="82"/>
        <v>00</v>
      </c>
      <c r="H373" s="322" t="str">
        <f t="shared" si="83"/>
        <v/>
      </c>
      <c r="I373" s="287" t="str">
        <f t="shared" si="84"/>
        <v>ĐHC</v>
      </c>
      <c r="J373" s="44" t="s">
        <v>1191</v>
      </c>
      <c r="K373" s="287" t="str">
        <f t="shared" si="85"/>
        <v>Cái</v>
      </c>
      <c r="L373" s="291">
        <v>1</v>
      </c>
      <c r="M373" s="287">
        <f>VLOOKUP(D373,'GIA CONG DOAN'!$A$3:$D$4246,MATCH(I373,'GIA CONG DOAN'!$A$4:$D$4,0),0)</f>
        <v>11198.250937500001</v>
      </c>
      <c r="N373" s="289">
        <v>0.1</v>
      </c>
      <c r="O373" s="328">
        <f t="shared" si="86"/>
        <v>1119.8250937500002</v>
      </c>
      <c r="P373" s="56" t="s">
        <v>3720</v>
      </c>
      <c r="Q373" s="305"/>
      <c r="R373" s="305"/>
      <c r="S373" s="313">
        <f t="shared" si="77"/>
        <v>1</v>
      </c>
      <c r="V373" s="327"/>
      <c r="W373" s="327"/>
      <c r="X373" s="327"/>
      <c r="Y373" s="326" t="str">
        <f t="shared" si="92"/>
        <v>66</v>
      </c>
      <c r="Z373" s="326" t="str">
        <f t="shared" si="88"/>
        <v>Đ644613</v>
      </c>
      <c r="AA373" s="326" t="str">
        <f t="shared" si="91"/>
        <v>44613Đ666-70300-03-B1</v>
      </c>
    </row>
    <row r="374" spans="1:27" s="326" customFormat="1" ht="18" customHeight="1">
      <c r="A374" s="50">
        <v>44613</v>
      </c>
      <c r="B374" s="182" t="s">
        <v>1194</v>
      </c>
      <c r="C374" s="56" t="s">
        <v>3646</v>
      </c>
      <c r="D374" s="56" t="str">
        <f t="shared" si="79"/>
        <v>66-70300-03</v>
      </c>
      <c r="E374" s="322" t="str">
        <f t="shared" si="80"/>
        <v>03</v>
      </c>
      <c r="F374" s="322" t="str">
        <f t="shared" si="81"/>
        <v>B</v>
      </c>
      <c r="G374" s="322" t="str">
        <f t="shared" si="82"/>
        <v>00</v>
      </c>
      <c r="H374" s="322" t="str">
        <f t="shared" si="83"/>
        <v/>
      </c>
      <c r="I374" s="287" t="str">
        <f t="shared" si="84"/>
        <v>ĐHC</v>
      </c>
      <c r="J374" s="44" t="s">
        <v>1191</v>
      </c>
      <c r="K374" s="287" t="str">
        <f t="shared" si="85"/>
        <v>Cái</v>
      </c>
      <c r="L374" s="291">
        <v>1</v>
      </c>
      <c r="M374" s="287">
        <f>VLOOKUP(D374,'GIA CONG DOAN'!$A$3:$D$4246,MATCH(I374,'GIA CONG DOAN'!$A$4:$D$4,0),0)</f>
        <v>11198.250937500001</v>
      </c>
      <c r="N374" s="289">
        <v>0.1</v>
      </c>
      <c r="O374" s="328">
        <f t="shared" si="86"/>
        <v>1119.8250937500002</v>
      </c>
      <c r="P374" s="56" t="s">
        <v>3618</v>
      </c>
      <c r="Q374" s="305"/>
      <c r="R374" s="305"/>
      <c r="S374" s="313">
        <f t="shared" si="77"/>
        <v>1</v>
      </c>
      <c r="V374" s="327"/>
      <c r="W374" s="327"/>
      <c r="X374" s="327"/>
      <c r="Y374" s="326" t="str">
        <f t="shared" si="92"/>
        <v>66</v>
      </c>
      <c r="Z374" s="326" t="str">
        <f t="shared" si="88"/>
        <v>Đ644613</v>
      </c>
      <c r="AA374" s="326" t="str">
        <f t="shared" si="91"/>
        <v>44613Đ666-70300-03-B1</v>
      </c>
    </row>
    <row r="375" spans="1:27" s="326" customFormat="1" ht="18" hidden="1" customHeight="1">
      <c r="A375" s="50">
        <v>44613</v>
      </c>
      <c r="B375" s="182" t="s">
        <v>1194</v>
      </c>
      <c r="C375" s="56" t="s">
        <v>3771</v>
      </c>
      <c r="D375" s="56" t="str">
        <f t="shared" si="79"/>
        <v>66-70300-04</v>
      </c>
      <c r="E375" s="322" t="str">
        <f t="shared" si="80"/>
        <v>04</v>
      </c>
      <c r="F375" s="322" t="str">
        <f t="shared" si="81"/>
        <v>B</v>
      </c>
      <c r="G375" s="322" t="str">
        <f t="shared" si="82"/>
        <v>00</v>
      </c>
      <c r="H375" s="322" t="str">
        <f t="shared" si="83"/>
        <v/>
      </c>
      <c r="I375" s="287" t="str">
        <f t="shared" si="84"/>
        <v>ĐHC</v>
      </c>
      <c r="J375" s="44" t="s">
        <v>1191</v>
      </c>
      <c r="K375" s="287" t="str">
        <f t="shared" si="85"/>
        <v>Cái</v>
      </c>
      <c r="L375" s="291">
        <v>10</v>
      </c>
      <c r="M375" s="287">
        <f>VLOOKUP(D375,'GIA CONG DOAN'!$A$3:$D$4246,MATCH(I375,'GIA CONG DOAN'!$A$4:$D$4,0),0)</f>
        <v>7794.6359999999986</v>
      </c>
      <c r="N375" s="289"/>
      <c r="O375" s="328">
        <f t="shared" si="86"/>
        <v>0</v>
      </c>
      <c r="P375" s="56" t="s">
        <v>3639</v>
      </c>
      <c r="Q375" s="305"/>
      <c r="R375" s="305"/>
      <c r="S375" s="313">
        <f t="shared" si="77"/>
        <v>10</v>
      </c>
      <c r="V375" s="327"/>
      <c r="W375" s="327"/>
      <c r="X375" s="327"/>
      <c r="Y375" s="326" t="str">
        <f t="shared" si="92"/>
        <v>66</v>
      </c>
      <c r="Z375" s="326" t="str">
        <f t="shared" si="88"/>
        <v>Đ644613</v>
      </c>
      <c r="AA375" s="326" t="str">
        <f t="shared" si="91"/>
        <v>44613Đ666-70300-04-B10</v>
      </c>
    </row>
    <row r="376" spans="1:27" s="326" customFormat="1" ht="18" hidden="1" customHeight="1">
      <c r="A376" s="50">
        <v>44613</v>
      </c>
      <c r="B376" s="182" t="s">
        <v>1194</v>
      </c>
      <c r="C376" s="56" t="s">
        <v>3716</v>
      </c>
      <c r="D376" s="56" t="str">
        <f t="shared" si="79"/>
        <v>66-39600-01</v>
      </c>
      <c r="E376" s="322" t="str">
        <f t="shared" si="80"/>
        <v>01</v>
      </c>
      <c r="F376" s="322" t="str">
        <f t="shared" si="81"/>
        <v>B</v>
      </c>
      <c r="G376" s="322" t="str">
        <f t="shared" si="82"/>
        <v>00</v>
      </c>
      <c r="H376" s="322" t="str">
        <f t="shared" si="83"/>
        <v/>
      </c>
      <c r="I376" s="287" t="str">
        <f t="shared" si="84"/>
        <v>ĐHC</v>
      </c>
      <c r="J376" s="44" t="s">
        <v>1191</v>
      </c>
      <c r="K376" s="287" t="str">
        <f t="shared" si="85"/>
        <v>Cái</v>
      </c>
      <c r="L376" s="291">
        <v>1</v>
      </c>
      <c r="M376" s="287">
        <f>VLOOKUP(D376,'GIA CONG DOAN'!$A$3:$D$4246,MATCH(I376,'GIA CONG DOAN'!$A$4:$D$4,0),0)</f>
        <v>11581.644749999999</v>
      </c>
      <c r="N376" s="289"/>
      <c r="O376" s="328">
        <f t="shared" si="86"/>
        <v>0</v>
      </c>
      <c r="P376" s="56" t="s">
        <v>3662</v>
      </c>
      <c r="Q376" s="305"/>
      <c r="R376" s="305"/>
      <c r="S376" s="313">
        <f t="shared" si="77"/>
        <v>1</v>
      </c>
      <c r="V376" s="327"/>
      <c r="W376" s="327"/>
      <c r="X376" s="327"/>
      <c r="Y376" s="326" t="str">
        <f t="shared" si="92"/>
        <v>66</v>
      </c>
      <c r="Z376" s="326" t="str">
        <f t="shared" si="88"/>
        <v>Đ644613</v>
      </c>
      <c r="AA376" s="326" t="str">
        <f t="shared" si="91"/>
        <v>44613Đ666-39600-01-B1</v>
      </c>
    </row>
    <row r="377" spans="1:27" s="326" customFormat="1" ht="18" customHeight="1">
      <c r="A377" s="50">
        <v>44613</v>
      </c>
      <c r="B377" s="182" t="s">
        <v>1194</v>
      </c>
      <c r="C377" s="56" t="s">
        <v>3717</v>
      </c>
      <c r="D377" s="56" t="str">
        <f t="shared" si="79"/>
        <v>66-39600-02</v>
      </c>
      <c r="E377" s="322" t="str">
        <f t="shared" si="80"/>
        <v>02</v>
      </c>
      <c r="F377" s="322" t="str">
        <f t="shared" si="81"/>
        <v>B</v>
      </c>
      <c r="G377" s="322" t="str">
        <f t="shared" si="82"/>
        <v>00</v>
      </c>
      <c r="H377" s="322" t="str">
        <f t="shared" si="83"/>
        <v/>
      </c>
      <c r="I377" s="287" t="str">
        <f t="shared" si="84"/>
        <v>ĐHC</v>
      </c>
      <c r="J377" s="44" t="s">
        <v>1191</v>
      </c>
      <c r="K377" s="287" t="str">
        <f t="shared" si="85"/>
        <v>Cái</v>
      </c>
      <c r="L377" s="291">
        <v>1</v>
      </c>
      <c r="M377" s="287">
        <f>VLOOKUP(D377,'GIA CONG DOAN'!$A$3:$D$4246,MATCH(I377,'GIA CONG DOAN'!$A$4:$D$4,0),0)</f>
        <v>8533.843499999999</v>
      </c>
      <c r="N377" s="289">
        <v>0.1</v>
      </c>
      <c r="O377" s="328">
        <f t="shared" si="86"/>
        <v>853.38434999999993</v>
      </c>
      <c r="P377" s="56" t="s">
        <v>3774</v>
      </c>
      <c r="Q377" s="305"/>
      <c r="R377" s="305"/>
      <c r="S377" s="313">
        <f t="shared" si="77"/>
        <v>1</v>
      </c>
      <c r="V377" s="327"/>
      <c r="W377" s="327"/>
      <c r="X377" s="327"/>
      <c r="Y377" s="326" t="str">
        <f t="shared" si="92"/>
        <v>66</v>
      </c>
      <c r="Z377" s="326" t="str">
        <f t="shared" si="88"/>
        <v>Đ644613</v>
      </c>
      <c r="AA377" s="326" t="str">
        <f t="shared" si="91"/>
        <v>44613Đ666-39600-02-B1</v>
      </c>
    </row>
    <row r="378" spans="1:27" s="326" customFormat="1" ht="18" customHeight="1">
      <c r="A378" s="50">
        <v>44613</v>
      </c>
      <c r="B378" s="182" t="s">
        <v>1194</v>
      </c>
      <c r="C378" s="56" t="s">
        <v>3694</v>
      </c>
      <c r="D378" s="56" t="str">
        <f t="shared" si="79"/>
        <v>66-06700-01</v>
      </c>
      <c r="E378" s="322" t="str">
        <f t="shared" si="80"/>
        <v>01</v>
      </c>
      <c r="F378" s="322" t="str">
        <f t="shared" si="81"/>
        <v>B</v>
      </c>
      <c r="G378" s="322" t="str">
        <f t="shared" si="82"/>
        <v>23</v>
      </c>
      <c r="H378" s="322" t="str">
        <f t="shared" si="83"/>
        <v/>
      </c>
      <c r="I378" s="287" t="str">
        <f t="shared" si="84"/>
        <v>ĐHC</v>
      </c>
      <c r="J378" s="44" t="s">
        <v>1191</v>
      </c>
      <c r="K378" s="287" t="str">
        <f t="shared" si="85"/>
        <v>Cái</v>
      </c>
      <c r="L378" s="291">
        <v>13</v>
      </c>
      <c r="M378" s="287">
        <f>VLOOKUP(D378,'GIA CONG DOAN'!$A$3:$D$4246,MATCH(I378,'GIA CONG DOAN'!$A$4:$D$4,0),0)</f>
        <v>6499.5</v>
      </c>
      <c r="N378" s="289">
        <v>0.1</v>
      </c>
      <c r="O378" s="328">
        <f t="shared" si="86"/>
        <v>8449.35</v>
      </c>
      <c r="P378" s="56" t="s">
        <v>3623</v>
      </c>
      <c r="Q378" s="305"/>
      <c r="R378" s="305"/>
      <c r="S378" s="313">
        <f t="shared" si="77"/>
        <v>13</v>
      </c>
      <c r="V378" s="327"/>
      <c r="W378" s="327"/>
      <c r="X378" s="327"/>
      <c r="Y378" s="326" t="str">
        <f t="shared" si="92"/>
        <v>66</v>
      </c>
      <c r="Z378" s="326" t="str">
        <f t="shared" si="88"/>
        <v>Đ644613</v>
      </c>
      <c r="AA378" s="326" t="str">
        <f t="shared" si="91"/>
        <v>44613Đ666-06723-01-B13</v>
      </c>
    </row>
    <row r="379" spans="1:27" s="326" customFormat="1" ht="18" customHeight="1">
      <c r="A379" s="50">
        <v>44613</v>
      </c>
      <c r="B379" s="182" t="s">
        <v>1194</v>
      </c>
      <c r="C379" s="56" t="s">
        <v>3695</v>
      </c>
      <c r="D379" s="56" t="str">
        <f t="shared" si="79"/>
        <v>66-06700-02</v>
      </c>
      <c r="E379" s="322" t="str">
        <f t="shared" si="80"/>
        <v>02</v>
      </c>
      <c r="F379" s="322" t="str">
        <f t="shared" si="81"/>
        <v>B</v>
      </c>
      <c r="G379" s="322" t="str">
        <f t="shared" si="82"/>
        <v>23</v>
      </c>
      <c r="H379" s="322" t="str">
        <f t="shared" si="83"/>
        <v/>
      </c>
      <c r="I379" s="287" t="str">
        <f t="shared" si="84"/>
        <v>ĐHC</v>
      </c>
      <c r="J379" s="44" t="s">
        <v>1191</v>
      </c>
      <c r="K379" s="287" t="str">
        <f t="shared" si="85"/>
        <v>Cái</v>
      </c>
      <c r="L379" s="291">
        <v>5</v>
      </c>
      <c r="M379" s="287">
        <f>VLOOKUP(D379,'GIA CONG DOAN'!$A$3:$D$4246,MATCH(I379,'GIA CONG DOAN'!$A$4:$D$4,0),0)</f>
        <v>3500</v>
      </c>
      <c r="N379" s="289">
        <v>0.1</v>
      </c>
      <c r="O379" s="328">
        <f t="shared" si="86"/>
        <v>1750</v>
      </c>
      <c r="P379" s="56" t="s">
        <v>3662</v>
      </c>
      <c r="Q379" s="305"/>
      <c r="R379" s="305"/>
      <c r="S379" s="313">
        <f t="shared" si="77"/>
        <v>5</v>
      </c>
      <c r="V379" s="327"/>
      <c r="W379" s="327"/>
      <c r="X379" s="327"/>
      <c r="Y379" s="326" t="str">
        <f t="shared" si="92"/>
        <v>66</v>
      </c>
      <c r="Z379" s="326" t="str">
        <f t="shared" si="88"/>
        <v>Đ644613</v>
      </c>
      <c r="AA379" s="326" t="str">
        <f t="shared" si="91"/>
        <v>44613Đ666-06723-02-B5</v>
      </c>
    </row>
    <row r="380" spans="1:27" s="326" customFormat="1" ht="18" hidden="1" customHeight="1">
      <c r="A380" s="50">
        <v>44613</v>
      </c>
      <c r="B380" s="182" t="s">
        <v>1194</v>
      </c>
      <c r="C380" s="56" t="s">
        <v>3693</v>
      </c>
      <c r="D380" s="56" t="str">
        <f t="shared" si="79"/>
        <v>66-55100-02</v>
      </c>
      <c r="E380" s="322" t="str">
        <f t="shared" si="80"/>
        <v>02</v>
      </c>
      <c r="F380" s="322" t="str">
        <f t="shared" si="81"/>
        <v>B</v>
      </c>
      <c r="G380" s="322" t="str">
        <f t="shared" si="82"/>
        <v>37</v>
      </c>
      <c r="H380" s="322" t="str">
        <f t="shared" si="83"/>
        <v/>
      </c>
      <c r="I380" s="287" t="str">
        <f t="shared" si="84"/>
        <v>ĐHC</v>
      </c>
      <c r="J380" s="44" t="s">
        <v>1191</v>
      </c>
      <c r="K380" s="287" t="str">
        <f t="shared" si="85"/>
        <v>Cái</v>
      </c>
      <c r="L380" s="291">
        <v>2</v>
      </c>
      <c r="M380" s="287">
        <f>VLOOKUP(D380,'GIA CONG DOAN'!$A$3:$D$4246,MATCH(I380,'GIA CONG DOAN'!$A$4:$D$4,0),0)</f>
        <v>8979.8823008849595</v>
      </c>
      <c r="N380" s="289"/>
      <c r="O380" s="328">
        <f t="shared" si="86"/>
        <v>0</v>
      </c>
      <c r="P380" s="56" t="s">
        <v>3652</v>
      </c>
      <c r="Q380" s="305"/>
      <c r="R380" s="305"/>
      <c r="S380" s="313">
        <f t="shared" si="77"/>
        <v>2</v>
      </c>
      <c r="V380" s="327"/>
      <c r="W380" s="327"/>
      <c r="X380" s="327"/>
      <c r="Y380" s="326" t="str">
        <f t="shared" si="92"/>
        <v>66</v>
      </c>
      <c r="Z380" s="326" t="str">
        <f>B380&amp;A380</f>
        <v>Đ644613</v>
      </c>
      <c r="AA380" s="326" t="str">
        <f t="shared" si="91"/>
        <v>44613Đ666-55137-02-B2</v>
      </c>
    </row>
    <row r="381" spans="1:27" s="326" customFormat="1" ht="18" customHeight="1">
      <c r="A381" s="50">
        <v>44613</v>
      </c>
      <c r="B381" s="182" t="s">
        <v>1194</v>
      </c>
      <c r="C381" s="56" t="s">
        <v>3772</v>
      </c>
      <c r="D381" s="56" t="str">
        <f t="shared" si="79"/>
        <v>66-06400-03</v>
      </c>
      <c r="E381" s="322" t="str">
        <f t="shared" si="80"/>
        <v>03</v>
      </c>
      <c r="F381" s="322" t="str">
        <f t="shared" si="81"/>
        <v>B</v>
      </c>
      <c r="G381" s="322" t="str">
        <f t="shared" si="82"/>
        <v>23</v>
      </c>
      <c r="H381" s="322" t="str">
        <f t="shared" si="83"/>
        <v/>
      </c>
      <c r="I381" s="287" t="str">
        <f t="shared" si="84"/>
        <v>ĐHC</v>
      </c>
      <c r="J381" s="44" t="s">
        <v>1191</v>
      </c>
      <c r="K381" s="287" t="str">
        <f t="shared" si="85"/>
        <v>Cái</v>
      </c>
      <c r="L381" s="291">
        <v>10</v>
      </c>
      <c r="M381" s="287">
        <f>VLOOKUP(D381,'GIA CONG DOAN'!$A$3:$D$4246,MATCH(I381,'GIA CONG DOAN'!$A$4:$D$4,0),0)</f>
        <v>3232.6140000000014</v>
      </c>
      <c r="N381" s="289">
        <v>0.1</v>
      </c>
      <c r="O381" s="328">
        <f t="shared" si="86"/>
        <v>3232.6140000000014</v>
      </c>
      <c r="P381" s="56" t="s">
        <v>3721</v>
      </c>
      <c r="Q381" s="305"/>
      <c r="R381" s="305"/>
      <c r="S381" s="313">
        <f t="shared" si="77"/>
        <v>10</v>
      </c>
      <c r="V381" s="327"/>
      <c r="W381" s="327"/>
      <c r="X381" s="327"/>
      <c r="Y381" s="326" t="str">
        <f t="shared" si="92"/>
        <v>66</v>
      </c>
      <c r="Z381" s="326" t="str">
        <f>B381&amp;A381</f>
        <v>Đ644613</v>
      </c>
      <c r="AA381" s="326" t="str">
        <f t="shared" si="91"/>
        <v>44613Đ666-06423-03-B10</v>
      </c>
    </row>
    <row r="382" spans="1:27" s="326" customFormat="1" ht="18" customHeight="1">
      <c r="A382" s="50">
        <v>44613</v>
      </c>
      <c r="B382" s="182" t="s">
        <v>1194</v>
      </c>
      <c r="C382" s="56" t="s">
        <v>3773</v>
      </c>
      <c r="D382" s="56" t="str">
        <f t="shared" si="79"/>
        <v>66-70900-04</v>
      </c>
      <c r="E382" s="322" t="str">
        <f t="shared" si="80"/>
        <v>04</v>
      </c>
      <c r="F382" s="322" t="str">
        <f t="shared" si="81"/>
        <v>B</v>
      </c>
      <c r="G382" s="322" t="str">
        <f t="shared" si="82"/>
        <v>00</v>
      </c>
      <c r="H382" s="322" t="str">
        <f t="shared" si="83"/>
        <v/>
      </c>
      <c r="I382" s="287" t="str">
        <f t="shared" si="84"/>
        <v>ĐHC</v>
      </c>
      <c r="J382" s="44" t="s">
        <v>1191</v>
      </c>
      <c r="K382" s="287" t="str">
        <f t="shared" si="85"/>
        <v>Cái</v>
      </c>
      <c r="L382" s="291">
        <v>5</v>
      </c>
      <c r="M382" s="287">
        <f>VLOOKUP(D382,'GIA CONG DOAN'!$A$3:$D$4246,MATCH(I382,'GIA CONG DOAN'!$A$4:$D$4,0),0)</f>
        <v>8203.2227931034467</v>
      </c>
      <c r="N382" s="289">
        <v>0.1</v>
      </c>
      <c r="O382" s="328">
        <f t="shared" si="86"/>
        <v>4101.6113965517234</v>
      </c>
      <c r="P382" s="56" t="s">
        <v>3623</v>
      </c>
      <c r="Q382" s="305"/>
      <c r="R382" s="305"/>
      <c r="S382" s="313">
        <f t="shared" si="77"/>
        <v>5</v>
      </c>
      <c r="V382" s="327"/>
      <c r="W382" s="327"/>
      <c r="X382" s="327"/>
      <c r="Y382" s="326" t="str">
        <f t="shared" si="92"/>
        <v>66</v>
      </c>
      <c r="Z382" s="326" t="str">
        <f t="shared" si="88"/>
        <v>Đ644613</v>
      </c>
      <c r="AA382" s="326" t="str">
        <f t="shared" si="91"/>
        <v>44613Đ666-70900-04-B5</v>
      </c>
    </row>
    <row r="383" spans="1:27" s="326" customFormat="1" ht="18" hidden="1" customHeight="1">
      <c r="A383" s="50">
        <v>44614</v>
      </c>
      <c r="B383" s="182" t="s">
        <v>1202</v>
      </c>
      <c r="C383" s="56" t="s">
        <v>2478</v>
      </c>
      <c r="D383" s="56" t="str">
        <f t="shared" si="79"/>
        <v>68-75100-S1</v>
      </c>
      <c r="E383" s="322" t="str">
        <f t="shared" si="80"/>
        <v>S1</v>
      </c>
      <c r="F383" s="322" t="str">
        <f t="shared" si="81"/>
        <v>B</v>
      </c>
      <c r="G383" s="322" t="str">
        <f t="shared" si="82"/>
        <v>00</v>
      </c>
      <c r="H383" s="322" t="str">
        <f t="shared" si="83"/>
        <v/>
      </c>
      <c r="I383" s="287" t="str">
        <f t="shared" si="84"/>
        <v>ĐHC</v>
      </c>
      <c r="J383" s="44" t="s">
        <v>1191</v>
      </c>
      <c r="K383" s="287" t="str">
        <f t="shared" si="85"/>
        <v>Cái</v>
      </c>
      <c r="L383" s="291">
        <v>1</v>
      </c>
      <c r="M383" s="287">
        <f>VLOOKUP(D383,'GIA CONG DOAN'!$A$3:$D$4246,MATCH(I383,'GIA CONG DOAN'!$A$4:$D$4,0),0)</f>
        <v>16558.365600000001</v>
      </c>
      <c r="N383" s="289"/>
      <c r="O383" s="328">
        <f t="shared" si="86"/>
        <v>0</v>
      </c>
      <c r="P383" s="56" t="s">
        <v>3778</v>
      </c>
      <c r="Q383" s="305"/>
      <c r="R383" s="305"/>
      <c r="S383" s="313">
        <f t="shared" si="77"/>
        <v>1</v>
      </c>
      <c r="V383" s="327"/>
      <c r="W383" s="327"/>
      <c r="X383" s="327"/>
      <c r="Y383" s="326" t="str">
        <f t="shared" si="92"/>
        <v>68</v>
      </c>
      <c r="Z383" s="326" t="str">
        <f t="shared" si="88"/>
        <v>Đ144614</v>
      </c>
      <c r="AA383" s="326" t="str">
        <f t="shared" si="91"/>
        <v>44614Đ168-75100-S1-B1</v>
      </c>
    </row>
    <row r="384" spans="1:27" s="326" customFormat="1" ht="18" hidden="1" customHeight="1">
      <c r="A384" s="50">
        <v>44614</v>
      </c>
      <c r="B384" s="182" t="s">
        <v>1202</v>
      </c>
      <c r="C384" s="56" t="s">
        <v>3724</v>
      </c>
      <c r="D384" s="56" t="str">
        <f>LEFT(C384,6)&amp;"40"&amp;MID(C384,9,3)</f>
        <v>66-90240-01</v>
      </c>
      <c r="E384" s="322" t="str">
        <f t="shared" si="80"/>
        <v>01</v>
      </c>
      <c r="F384" s="322" t="str">
        <f t="shared" si="81"/>
        <v>B</v>
      </c>
      <c r="G384" s="322" t="str">
        <f t="shared" si="82"/>
        <v>40</v>
      </c>
      <c r="H384" s="322" t="str">
        <f t="shared" si="83"/>
        <v/>
      </c>
      <c r="I384" s="287" t="str">
        <f t="shared" si="84"/>
        <v>ĐHC</v>
      </c>
      <c r="J384" s="44" t="s">
        <v>1191</v>
      </c>
      <c r="K384" s="287" t="str">
        <f t="shared" si="85"/>
        <v>Cái</v>
      </c>
      <c r="L384" s="291">
        <v>2</v>
      </c>
      <c r="M384" s="287">
        <f>VLOOKUP(D384,'GIA CONG DOAN'!$A$3:$D$4246,MATCH(I384,'GIA CONG DOAN'!$A$4:$D$4,0),0)</f>
        <v>27210</v>
      </c>
      <c r="N384" s="289"/>
      <c r="O384" s="328">
        <f t="shared" si="86"/>
        <v>0</v>
      </c>
      <c r="P384" s="56" t="s">
        <v>3639</v>
      </c>
      <c r="Q384" s="305"/>
      <c r="R384" s="305"/>
      <c r="S384" s="313">
        <f t="shared" ref="S384:S447" si="93">IF(MID(C384,10,1)="0",L384,IF(OR(MID(C384,10,2)="X1",MID(C384,10,2)="X2"),L384*2,IF(OR(MID(C384,10,2)="X4",MID(C384,10,2)="X4"),L384*3,IF(MID(C384,10,1)="f",L384,IF(OR(MID(C384,10,1)="S",MID(C384,10,1)="L",MID(C384,10,1)="B",MID(C384,10,1)="X"),MID(C384,11,1)*L384,0)))))</f>
        <v>2</v>
      </c>
      <c r="V384" s="327"/>
      <c r="W384" s="327"/>
      <c r="X384" s="327"/>
      <c r="Y384" s="326" t="str">
        <f t="shared" si="92"/>
        <v>66</v>
      </c>
      <c r="Z384" s="326" t="str">
        <f t="shared" si="88"/>
        <v>Đ144614</v>
      </c>
      <c r="AA384" s="326" t="str">
        <f t="shared" si="91"/>
        <v>44614Đ166-90240-01-B2</v>
      </c>
    </row>
    <row r="385" spans="1:27" s="326" customFormat="1" ht="18" hidden="1" customHeight="1">
      <c r="A385" s="50">
        <v>44614</v>
      </c>
      <c r="B385" s="182" t="s">
        <v>1202</v>
      </c>
      <c r="C385" s="56" t="s">
        <v>3777</v>
      </c>
      <c r="D385" s="56" t="str">
        <f t="shared" si="79"/>
        <v>66-57800-01</v>
      </c>
      <c r="E385" s="322" t="str">
        <f t="shared" si="80"/>
        <v>01</v>
      </c>
      <c r="F385" s="322" t="str">
        <f t="shared" si="81"/>
        <v>B</v>
      </c>
      <c r="G385" s="322" t="str">
        <f t="shared" si="82"/>
        <v>00</v>
      </c>
      <c r="H385" s="322" t="str">
        <f t="shared" si="83"/>
        <v/>
      </c>
      <c r="I385" s="287" t="str">
        <f t="shared" si="84"/>
        <v>ĐHC</v>
      </c>
      <c r="J385" s="44" t="s">
        <v>1191</v>
      </c>
      <c r="K385" s="287" t="str">
        <f t="shared" si="85"/>
        <v>Cái</v>
      </c>
      <c r="L385" s="291">
        <v>3</v>
      </c>
      <c r="M385" s="287">
        <f>VLOOKUP(D385,'GIA CONG DOAN'!$A$3:$D$4246,MATCH(I385,'GIA CONG DOAN'!$A$4:$D$4,0),0)</f>
        <v>54912.65</v>
      </c>
      <c r="N385" s="289"/>
      <c r="O385" s="328">
        <f t="shared" si="86"/>
        <v>0</v>
      </c>
      <c r="P385" s="56" t="s">
        <v>3639</v>
      </c>
      <c r="Q385" s="305"/>
      <c r="R385" s="305"/>
      <c r="S385" s="313">
        <f t="shared" si="93"/>
        <v>3</v>
      </c>
      <c r="V385" s="327"/>
      <c r="W385" s="327"/>
      <c r="X385" s="327"/>
      <c r="Y385" s="326" t="str">
        <f t="shared" si="92"/>
        <v>66</v>
      </c>
      <c r="Z385" s="326" t="str">
        <f t="shared" si="88"/>
        <v>Đ144614</v>
      </c>
      <c r="AA385" s="326" t="str">
        <f t="shared" si="91"/>
        <v>44614Đ166-57800-01-B3</v>
      </c>
    </row>
    <row r="386" spans="1:27" s="326" customFormat="1" ht="18" hidden="1" customHeight="1">
      <c r="A386" s="50">
        <v>44614</v>
      </c>
      <c r="B386" s="182" t="s">
        <v>1202</v>
      </c>
      <c r="C386" s="56" t="s">
        <v>3775</v>
      </c>
      <c r="D386" s="56" t="str">
        <f t="shared" si="79"/>
        <v>66-20700-03</v>
      </c>
      <c r="E386" s="322" t="str">
        <f t="shared" si="80"/>
        <v>03</v>
      </c>
      <c r="F386" s="322" t="str">
        <f t="shared" si="81"/>
        <v>B</v>
      </c>
      <c r="G386" s="322" t="str">
        <f t="shared" si="82"/>
        <v>00</v>
      </c>
      <c r="H386" s="322" t="str">
        <f t="shared" si="83"/>
        <v/>
      </c>
      <c r="I386" s="287" t="str">
        <f t="shared" si="84"/>
        <v>ĐHC</v>
      </c>
      <c r="J386" s="44" t="s">
        <v>1191</v>
      </c>
      <c r="K386" s="287" t="str">
        <f t="shared" si="85"/>
        <v>Cái</v>
      </c>
      <c r="L386" s="291">
        <v>3</v>
      </c>
      <c r="M386" s="287">
        <f>VLOOKUP(D386,'GIA CONG DOAN'!$A$3:$D$4246,MATCH(I386,'GIA CONG DOAN'!$A$4:$D$4,0),0)</f>
        <v>7916.4271875000013</v>
      </c>
      <c r="N386" s="289"/>
      <c r="O386" s="328">
        <f t="shared" si="86"/>
        <v>0</v>
      </c>
      <c r="P386" s="56" t="s">
        <v>3639</v>
      </c>
      <c r="Q386" s="305"/>
      <c r="R386" s="305"/>
      <c r="S386" s="313">
        <f t="shared" si="93"/>
        <v>3</v>
      </c>
      <c r="V386" s="327"/>
      <c r="W386" s="327"/>
      <c r="X386" s="327"/>
      <c r="Y386" s="326" t="str">
        <f t="shared" si="92"/>
        <v>66</v>
      </c>
      <c r="Z386" s="326" t="str">
        <f t="shared" si="88"/>
        <v>Đ144614</v>
      </c>
      <c r="AA386" s="326" t="str">
        <f t="shared" si="91"/>
        <v>44614Đ166-20700-03-B3</v>
      </c>
    </row>
    <row r="387" spans="1:27" s="326" customFormat="1" ht="18" hidden="1" customHeight="1">
      <c r="A387" s="50">
        <v>44614</v>
      </c>
      <c r="B387" s="182" t="s">
        <v>1202</v>
      </c>
      <c r="C387" s="56" t="s">
        <v>3776</v>
      </c>
      <c r="D387" s="56" t="str">
        <f t="shared" si="79"/>
        <v>66-20700-02</v>
      </c>
      <c r="E387" s="322" t="str">
        <f t="shared" si="80"/>
        <v>02</v>
      </c>
      <c r="F387" s="322" t="str">
        <f t="shared" si="81"/>
        <v>B</v>
      </c>
      <c r="G387" s="322" t="str">
        <f t="shared" si="82"/>
        <v>00</v>
      </c>
      <c r="H387" s="322" t="str">
        <f t="shared" si="83"/>
        <v/>
      </c>
      <c r="I387" s="287" t="str">
        <f t="shared" si="84"/>
        <v>ĐHC</v>
      </c>
      <c r="J387" s="44" t="s">
        <v>1191</v>
      </c>
      <c r="K387" s="287" t="str">
        <f t="shared" si="85"/>
        <v>Cái</v>
      </c>
      <c r="L387" s="291">
        <v>1</v>
      </c>
      <c r="M387" s="287">
        <f>VLOOKUP(D387,'GIA CONG DOAN'!$A$3:$D$4246,MATCH(I387,'GIA CONG DOAN'!$A$4:$D$4,0),0)</f>
        <v>13833.274687499999</v>
      </c>
      <c r="N387" s="289"/>
      <c r="O387" s="328">
        <f t="shared" si="86"/>
        <v>0</v>
      </c>
      <c r="P387" s="56" t="s">
        <v>3639</v>
      </c>
      <c r="Q387" s="305"/>
      <c r="R387" s="305"/>
      <c r="S387" s="313">
        <f t="shared" si="93"/>
        <v>1</v>
      </c>
      <c r="V387" s="327"/>
      <c r="W387" s="327"/>
      <c r="X387" s="327"/>
      <c r="Y387" s="326" t="str">
        <f t="shared" si="92"/>
        <v>66</v>
      </c>
      <c r="Z387" s="326" t="str">
        <f t="shared" si="88"/>
        <v>Đ144614</v>
      </c>
      <c r="AA387" s="326" t="str">
        <f t="shared" si="91"/>
        <v>44614Đ166-20700-02-B1</v>
      </c>
    </row>
    <row r="388" spans="1:27" s="326" customFormat="1" ht="18" hidden="1" customHeight="1">
      <c r="A388" s="50">
        <v>44614</v>
      </c>
      <c r="B388" s="182" t="s">
        <v>1202</v>
      </c>
      <c r="C388" s="56" t="s">
        <v>3636</v>
      </c>
      <c r="D388" s="56" t="str">
        <f t="shared" si="79"/>
        <v>66-80400-02</v>
      </c>
      <c r="E388" s="322" t="str">
        <f t="shared" si="80"/>
        <v>02</v>
      </c>
      <c r="F388" s="322" t="str">
        <f t="shared" si="81"/>
        <v>B</v>
      </c>
      <c r="G388" s="322" t="str">
        <f t="shared" si="82"/>
        <v>00</v>
      </c>
      <c r="H388" s="322" t="str">
        <f t="shared" si="83"/>
        <v/>
      </c>
      <c r="I388" s="287" t="str">
        <f t="shared" si="84"/>
        <v>ĐHC</v>
      </c>
      <c r="J388" s="44" t="s">
        <v>1191</v>
      </c>
      <c r="K388" s="287" t="str">
        <f t="shared" si="85"/>
        <v>Cái</v>
      </c>
      <c r="L388" s="291">
        <v>1</v>
      </c>
      <c r="M388" s="287">
        <f>VLOOKUP(D388,'GIA CONG DOAN'!$A$3:$D$4246,MATCH(I388,'GIA CONG DOAN'!$A$4:$D$4,0),0)</f>
        <v>15866.195172413791</v>
      </c>
      <c r="N388" s="289">
        <v>0.1</v>
      </c>
      <c r="O388" s="328">
        <f t="shared" si="86"/>
        <v>1586.6195172413791</v>
      </c>
      <c r="P388" s="56" t="s">
        <v>3640</v>
      </c>
      <c r="Q388" s="305"/>
      <c r="R388" s="305"/>
      <c r="S388" s="313">
        <f t="shared" si="93"/>
        <v>1</v>
      </c>
      <c r="V388" s="327"/>
      <c r="W388" s="327"/>
      <c r="X388" s="327"/>
      <c r="Y388" s="326" t="str">
        <f t="shared" si="92"/>
        <v>66</v>
      </c>
      <c r="Z388" s="326" t="str">
        <f t="shared" si="88"/>
        <v>Đ144614</v>
      </c>
      <c r="AA388" s="326" t="str">
        <f t="shared" si="91"/>
        <v>44614Đ166-80400-02-B1</v>
      </c>
    </row>
    <row r="389" spans="1:27" s="326" customFormat="1" ht="18" hidden="1" customHeight="1">
      <c r="A389" s="50">
        <v>44614</v>
      </c>
      <c r="B389" s="182" t="s">
        <v>1202</v>
      </c>
      <c r="C389" s="56" t="s">
        <v>3776</v>
      </c>
      <c r="D389" s="56" t="str">
        <f t="shared" si="79"/>
        <v>66-20700-02</v>
      </c>
      <c r="E389" s="322" t="str">
        <f t="shared" si="80"/>
        <v>02</v>
      </c>
      <c r="F389" s="322" t="str">
        <f t="shared" si="81"/>
        <v>B</v>
      </c>
      <c r="G389" s="322" t="str">
        <f t="shared" si="82"/>
        <v>00</v>
      </c>
      <c r="H389" s="322" t="str">
        <f t="shared" si="83"/>
        <v/>
      </c>
      <c r="I389" s="287" t="str">
        <f t="shared" si="84"/>
        <v>ĐHC</v>
      </c>
      <c r="J389" s="44" t="s">
        <v>1191</v>
      </c>
      <c r="K389" s="287" t="str">
        <f t="shared" si="85"/>
        <v>Cái</v>
      </c>
      <c r="L389" s="291">
        <v>2</v>
      </c>
      <c r="M389" s="287">
        <f>VLOOKUP(D389,'GIA CONG DOAN'!$A$3:$D$4246,MATCH(I389,'GIA CONG DOAN'!$A$4:$D$4,0),0)</f>
        <v>13833.274687499999</v>
      </c>
      <c r="N389" s="289">
        <v>0.1</v>
      </c>
      <c r="O389" s="328">
        <f t="shared" si="86"/>
        <v>2766.6549375</v>
      </c>
      <c r="P389" s="56" t="s">
        <v>3641</v>
      </c>
      <c r="Q389" s="305"/>
      <c r="R389" s="305"/>
      <c r="S389" s="313">
        <f t="shared" si="93"/>
        <v>2</v>
      </c>
      <c r="V389" s="327"/>
      <c r="W389" s="327"/>
      <c r="X389" s="327"/>
      <c r="Y389" s="326" t="str">
        <f t="shared" si="92"/>
        <v>66</v>
      </c>
      <c r="Z389" s="326" t="str">
        <f t="shared" si="88"/>
        <v>Đ144614</v>
      </c>
      <c r="AA389" s="326" t="str">
        <f t="shared" si="91"/>
        <v>44614Đ166-20700-02-B2</v>
      </c>
    </row>
    <row r="390" spans="1:27" s="326" customFormat="1" ht="18" hidden="1" customHeight="1">
      <c r="A390" s="50">
        <v>44614</v>
      </c>
      <c r="B390" s="182" t="s">
        <v>1202</v>
      </c>
      <c r="C390" s="56" t="s">
        <v>3646</v>
      </c>
      <c r="D390" s="56" t="str">
        <f t="shared" si="79"/>
        <v>66-70300-03</v>
      </c>
      <c r="E390" s="322" t="str">
        <f t="shared" si="80"/>
        <v>03</v>
      </c>
      <c r="F390" s="322" t="str">
        <f t="shared" si="81"/>
        <v>B</v>
      </c>
      <c r="G390" s="322" t="str">
        <f t="shared" si="82"/>
        <v>00</v>
      </c>
      <c r="H390" s="322" t="str">
        <f t="shared" si="83"/>
        <v/>
      </c>
      <c r="I390" s="287" t="str">
        <f t="shared" si="84"/>
        <v>ĐHC</v>
      </c>
      <c r="J390" s="44" t="s">
        <v>1191</v>
      </c>
      <c r="K390" s="287" t="str">
        <f t="shared" si="85"/>
        <v>Cái</v>
      </c>
      <c r="L390" s="291">
        <v>2</v>
      </c>
      <c r="M390" s="287">
        <f>VLOOKUP(D390,'GIA CONG DOAN'!$A$3:$D$4246,MATCH(I390,'GIA CONG DOAN'!$A$4:$D$4,0),0)</f>
        <v>11198.250937500001</v>
      </c>
      <c r="N390" s="289">
        <v>0.1</v>
      </c>
      <c r="O390" s="328">
        <f t="shared" si="86"/>
        <v>2239.6501875000004</v>
      </c>
      <c r="P390" s="56" t="s">
        <v>3641</v>
      </c>
      <c r="Q390" s="305"/>
      <c r="R390" s="305"/>
      <c r="S390" s="313">
        <f t="shared" si="93"/>
        <v>2</v>
      </c>
      <c r="V390" s="327"/>
      <c r="W390" s="327"/>
      <c r="X390" s="327"/>
      <c r="Y390" s="326" t="str">
        <f t="shared" si="92"/>
        <v>66</v>
      </c>
      <c r="Z390" s="326" t="str">
        <f t="shared" si="88"/>
        <v>Đ144614</v>
      </c>
      <c r="AA390" s="326" t="str">
        <f t="shared" si="91"/>
        <v>44614Đ166-70300-03-B2</v>
      </c>
    </row>
    <row r="391" spans="1:27" s="326" customFormat="1" ht="18" hidden="1" customHeight="1">
      <c r="A391" s="50">
        <v>44614</v>
      </c>
      <c r="B391" s="182" t="s">
        <v>1202</v>
      </c>
      <c r="C391" s="56" t="s">
        <v>3646</v>
      </c>
      <c r="D391" s="56" t="str">
        <f t="shared" si="79"/>
        <v>66-70300-03</v>
      </c>
      <c r="E391" s="322" t="str">
        <f t="shared" si="80"/>
        <v>03</v>
      </c>
      <c r="F391" s="322" t="str">
        <f t="shared" si="81"/>
        <v>B</v>
      </c>
      <c r="G391" s="322" t="str">
        <f t="shared" si="82"/>
        <v>00</v>
      </c>
      <c r="H391" s="322" t="str">
        <f t="shared" si="83"/>
        <v/>
      </c>
      <c r="I391" s="287" t="str">
        <f t="shared" si="84"/>
        <v>ĐHC</v>
      </c>
      <c r="J391" s="44" t="s">
        <v>1191</v>
      </c>
      <c r="K391" s="287" t="str">
        <f t="shared" si="85"/>
        <v>Cái</v>
      </c>
      <c r="L391" s="291">
        <v>1</v>
      </c>
      <c r="M391" s="287">
        <f>VLOOKUP(D391,'GIA CONG DOAN'!$A$3:$D$4246,MATCH(I391,'GIA CONG DOAN'!$A$4:$D$4,0),0)</f>
        <v>11198.250937500001</v>
      </c>
      <c r="N391" s="289"/>
      <c r="O391" s="328">
        <f t="shared" si="86"/>
        <v>0</v>
      </c>
      <c r="P391" s="56" t="s">
        <v>3643</v>
      </c>
      <c r="Q391" s="305"/>
      <c r="R391" s="305"/>
      <c r="S391" s="313">
        <f t="shared" si="93"/>
        <v>1</v>
      </c>
      <c r="V391" s="327"/>
      <c r="W391" s="327"/>
      <c r="X391" s="327"/>
      <c r="Y391" s="326" t="str">
        <f t="shared" si="92"/>
        <v>66</v>
      </c>
      <c r="Z391" s="326" t="str">
        <f t="shared" si="88"/>
        <v>Đ144614</v>
      </c>
      <c r="AA391" s="326" t="str">
        <f t="shared" ref="AA391:AA404" si="94">A391&amp;B391&amp;C391&amp;L391&amp;Q391</f>
        <v>44614Đ166-70300-03-B1</v>
      </c>
    </row>
    <row r="392" spans="1:27" s="326" customFormat="1" ht="18.75" hidden="1" customHeight="1">
      <c r="A392" s="50">
        <v>44614</v>
      </c>
      <c r="B392" s="182" t="s">
        <v>1202</v>
      </c>
      <c r="C392" s="56" t="s">
        <v>3777</v>
      </c>
      <c r="D392" s="56" t="str">
        <f t="shared" ref="D392:D455" si="95">LEFT(C392,6)&amp;"00"&amp;MID(C392,9,3)</f>
        <v>66-57800-01</v>
      </c>
      <c r="E392" s="322" t="str">
        <f t="shared" ref="E392:E455" si="96">RIGHT(D392,2)</f>
        <v>01</v>
      </c>
      <c r="F392" s="322" t="str">
        <f t="shared" ref="F392:F455" si="97">MID(C392,13,2)</f>
        <v>B</v>
      </c>
      <c r="G392" s="322" t="str">
        <f t="shared" ref="G392:G455" si="98">MID(C392,7,2)</f>
        <v>00</v>
      </c>
      <c r="H392" s="322" t="str">
        <f t="shared" ref="H392:H455" si="99">IF(OR(G392="18",G392="20",G392="21"),"DTM","")</f>
        <v/>
      </c>
      <c r="I392" s="287" t="str">
        <f t="shared" ref="I392:I455" si="100">(LEFT(J392,1))&amp;IF(OR(F392="A",F392="A",F392="43",F392="44",F392="77"),"HC",IF(OR(F392="B",F392="B1",F392="B2",F392="B4",F392="30",F392="39",F392="17",F392="C"),"HC",IF(OR(F392="01",F392="04",F392="54",F392="11",F392="05",F392="06"),"HC",IF(OR(F392="A1"),"HT",IF(OR(F392="32",F392="14",F392="15",F392="78",F392="49"),"HS",0)))))</f>
        <v>ĐHC</v>
      </c>
      <c r="J392" s="44" t="s">
        <v>1191</v>
      </c>
      <c r="K392" s="287" t="str">
        <f t="shared" ref="K392:K455" si="101">IF(AND(MID(C392,10,1)="s",MID(C392,11,1)="1"),"Cái",IF(OR(MID(C392,10,1)="s",MID(C392,10,1)="l",MID(C392,10,1)="b",MID(C392,10,1)="x"),"Bộ","Cái"))</f>
        <v>Cái</v>
      </c>
      <c r="L392" s="291">
        <v>2</v>
      </c>
      <c r="M392" s="287">
        <f>VLOOKUP(D392,'GIA CONG DOAN'!$A$3:$D$4246,MATCH(I392,'GIA CONG DOAN'!$A$4:$D$4,0),0)</f>
        <v>54912.65</v>
      </c>
      <c r="N392" s="289"/>
      <c r="O392" s="328">
        <f t="shared" ref="O392:O455" si="102">IFERROR(L392*M392*N392,"")</f>
        <v>0</v>
      </c>
      <c r="P392" s="56" t="s">
        <v>3623</v>
      </c>
      <c r="Q392" s="305"/>
      <c r="R392" s="305"/>
      <c r="S392" s="313">
        <f t="shared" si="93"/>
        <v>2</v>
      </c>
      <c r="V392" s="327"/>
      <c r="W392" s="327"/>
      <c r="X392" s="327"/>
      <c r="Y392" s="326" t="str">
        <f t="shared" si="92"/>
        <v>66</v>
      </c>
      <c r="Z392" s="326" t="str">
        <f t="shared" si="88"/>
        <v>Đ144614</v>
      </c>
      <c r="AA392" s="326" t="str">
        <f t="shared" si="94"/>
        <v>44614Đ166-57800-01-B2</v>
      </c>
    </row>
    <row r="393" spans="1:27" s="326" customFormat="1" ht="18" hidden="1" customHeight="1">
      <c r="A393" s="50">
        <v>44614</v>
      </c>
      <c r="B393" s="182" t="s">
        <v>1202</v>
      </c>
      <c r="C393" s="56" t="s">
        <v>3633</v>
      </c>
      <c r="D393" s="56" t="str">
        <f t="shared" si="95"/>
        <v>66-82500-02</v>
      </c>
      <c r="E393" s="322" t="str">
        <f t="shared" si="96"/>
        <v>02</v>
      </c>
      <c r="F393" s="322" t="str">
        <f t="shared" si="97"/>
        <v>B</v>
      </c>
      <c r="G393" s="322" t="str">
        <f t="shared" si="98"/>
        <v>00</v>
      </c>
      <c r="H393" s="322" t="str">
        <f t="shared" si="99"/>
        <v/>
      </c>
      <c r="I393" s="287" t="str">
        <f t="shared" si="100"/>
        <v>ĐHC</v>
      </c>
      <c r="J393" s="44" t="s">
        <v>1191</v>
      </c>
      <c r="K393" s="287" t="str">
        <f t="shared" si="101"/>
        <v>Cái</v>
      </c>
      <c r="L393" s="291">
        <v>1</v>
      </c>
      <c r="M393" s="287">
        <f>VLOOKUP(D393,'GIA CONG DOAN'!$A$3:$D$4246,MATCH(I393,'GIA CONG DOAN'!$A$4:$D$4,0),0)</f>
        <v>17871.263793103437</v>
      </c>
      <c r="N393" s="289">
        <v>0.1</v>
      </c>
      <c r="O393" s="328">
        <f t="shared" si="102"/>
        <v>1787.1263793103437</v>
      </c>
      <c r="P393" s="56" t="s">
        <v>3642</v>
      </c>
      <c r="Q393" s="305"/>
      <c r="R393" s="305"/>
      <c r="S393" s="313">
        <f t="shared" si="93"/>
        <v>1</v>
      </c>
      <c r="V393" s="327"/>
      <c r="W393" s="327"/>
      <c r="X393" s="327"/>
      <c r="Y393" s="326" t="str">
        <f t="shared" si="92"/>
        <v>66</v>
      </c>
      <c r="Z393" s="326" t="str">
        <f t="shared" si="88"/>
        <v>Đ144614</v>
      </c>
      <c r="AA393" s="326" t="str">
        <f t="shared" si="94"/>
        <v>44614Đ166-82500-02-B1</v>
      </c>
    </row>
    <row r="394" spans="1:27" s="326" customFormat="1" ht="18" hidden="1" customHeight="1">
      <c r="A394" s="50">
        <v>44614</v>
      </c>
      <c r="B394" s="182" t="s">
        <v>1202</v>
      </c>
      <c r="C394" s="56" t="s">
        <v>3779</v>
      </c>
      <c r="D394" s="56" t="str">
        <f t="shared" si="95"/>
        <v>66-90500-S1</v>
      </c>
      <c r="E394" s="322" t="str">
        <f t="shared" si="96"/>
        <v>S1</v>
      </c>
      <c r="F394" s="322" t="str">
        <f t="shared" si="97"/>
        <v>A</v>
      </c>
      <c r="G394" s="322" t="str">
        <f t="shared" si="98"/>
        <v>00</v>
      </c>
      <c r="H394" s="322" t="str">
        <f t="shared" si="99"/>
        <v/>
      </c>
      <c r="I394" s="287" t="str">
        <f t="shared" si="100"/>
        <v>ĐHC</v>
      </c>
      <c r="J394" s="44" t="s">
        <v>1191</v>
      </c>
      <c r="K394" s="287" t="str">
        <f t="shared" si="101"/>
        <v>Cái</v>
      </c>
      <c r="L394" s="291">
        <v>2</v>
      </c>
      <c r="M394" s="287">
        <f>VLOOKUP(D394,'GIA CONG DOAN'!$A$3:$D$4246,MATCH(I394,'GIA CONG DOAN'!$A$4:$D$4,0),0)</f>
        <v>21800</v>
      </c>
      <c r="N394" s="289">
        <v>0.1</v>
      </c>
      <c r="O394" s="328">
        <f t="shared" si="102"/>
        <v>4360</v>
      </c>
      <c r="P394" s="56" t="s">
        <v>3631</v>
      </c>
      <c r="Q394" s="305"/>
      <c r="R394" s="305"/>
      <c r="S394" s="313">
        <f t="shared" si="93"/>
        <v>2</v>
      </c>
      <c r="V394" s="327"/>
      <c r="W394" s="327"/>
      <c r="X394" s="327"/>
      <c r="Y394" s="326" t="str">
        <f t="shared" si="92"/>
        <v>66</v>
      </c>
      <c r="Z394" s="326" t="str">
        <f t="shared" si="88"/>
        <v>Đ144614</v>
      </c>
      <c r="AA394" s="326" t="str">
        <f t="shared" si="94"/>
        <v>44614Đ166-90500-S1-A2</v>
      </c>
    </row>
    <row r="395" spans="1:27" s="326" customFormat="1" ht="18" customHeight="1">
      <c r="A395" s="50">
        <v>44613</v>
      </c>
      <c r="B395" s="182" t="s">
        <v>1194</v>
      </c>
      <c r="C395" s="56" t="s">
        <v>3719</v>
      </c>
      <c r="D395" s="56" t="str">
        <f t="shared" si="95"/>
        <v>66-06400-03</v>
      </c>
      <c r="E395" s="322" t="str">
        <f t="shared" si="96"/>
        <v>03</v>
      </c>
      <c r="F395" s="322" t="str">
        <f t="shared" si="97"/>
        <v>B</v>
      </c>
      <c r="G395" s="322" t="str">
        <f t="shared" si="98"/>
        <v>22</v>
      </c>
      <c r="H395" s="322" t="str">
        <f t="shared" si="99"/>
        <v/>
      </c>
      <c r="I395" s="287" t="str">
        <f t="shared" si="100"/>
        <v>ĐHC</v>
      </c>
      <c r="J395" s="44" t="s">
        <v>1191</v>
      </c>
      <c r="K395" s="287" t="str">
        <f t="shared" si="101"/>
        <v>Cái</v>
      </c>
      <c r="L395" s="291">
        <v>4</v>
      </c>
      <c r="M395" s="287">
        <f>VLOOKUP(D395,'GIA CONG DOAN'!$A$3:$D$4246,MATCH(I395,'GIA CONG DOAN'!$A$4:$D$4,0),0)</f>
        <v>3232.6140000000014</v>
      </c>
      <c r="N395" s="289">
        <v>0.1</v>
      </c>
      <c r="O395" s="328">
        <f t="shared" si="102"/>
        <v>1293.0456000000006</v>
      </c>
      <c r="P395" s="56" t="s">
        <v>3623</v>
      </c>
      <c r="Q395" s="305"/>
      <c r="R395" s="305"/>
      <c r="S395" s="313">
        <f t="shared" si="93"/>
        <v>4</v>
      </c>
      <c r="V395" s="327"/>
      <c r="W395" s="327"/>
      <c r="X395" s="327"/>
      <c r="Y395" s="326" t="str">
        <f t="shared" si="92"/>
        <v>66</v>
      </c>
      <c r="Z395" s="326" t="str">
        <f t="shared" si="88"/>
        <v>Đ644613</v>
      </c>
      <c r="AA395" s="326" t="str">
        <f t="shared" si="94"/>
        <v>44613Đ666-06422-03-B4</v>
      </c>
    </row>
    <row r="396" spans="1:27" s="326" customFormat="1" ht="18" hidden="1" customHeight="1">
      <c r="A396" s="50">
        <v>44613</v>
      </c>
      <c r="B396" s="182" t="s">
        <v>1194</v>
      </c>
      <c r="C396" s="56" t="s">
        <v>3773</v>
      </c>
      <c r="D396" s="56" t="str">
        <f t="shared" si="95"/>
        <v>66-70900-04</v>
      </c>
      <c r="E396" s="322" t="str">
        <f t="shared" si="96"/>
        <v>04</v>
      </c>
      <c r="F396" s="322" t="str">
        <f t="shared" si="97"/>
        <v>B</v>
      </c>
      <c r="G396" s="322" t="str">
        <f t="shared" si="98"/>
        <v>00</v>
      </c>
      <c r="H396" s="322" t="str">
        <f t="shared" si="99"/>
        <v/>
      </c>
      <c r="I396" s="287" t="str">
        <f t="shared" si="100"/>
        <v>ĐHC</v>
      </c>
      <c r="J396" s="44" t="s">
        <v>1191</v>
      </c>
      <c r="K396" s="287" t="str">
        <f t="shared" si="101"/>
        <v>Cái</v>
      </c>
      <c r="L396" s="291">
        <v>2</v>
      </c>
      <c r="M396" s="287">
        <f>VLOOKUP(D396,'GIA CONG DOAN'!$A$3:$D$4246,MATCH(I396,'GIA CONG DOAN'!$A$4:$D$4,0),0)</f>
        <v>8203.2227931034467</v>
      </c>
      <c r="N396" s="289"/>
      <c r="O396" s="328">
        <f t="shared" si="102"/>
        <v>0</v>
      </c>
      <c r="P396" s="56" t="s">
        <v>3662</v>
      </c>
      <c r="Q396" s="305"/>
      <c r="R396" s="305"/>
      <c r="S396" s="313">
        <f t="shared" si="93"/>
        <v>2</v>
      </c>
      <c r="V396" s="327"/>
      <c r="W396" s="327"/>
      <c r="X396" s="327"/>
      <c r="Y396" s="326" t="str">
        <f t="shared" si="92"/>
        <v>66</v>
      </c>
      <c r="Z396" s="326" t="str">
        <f t="shared" si="88"/>
        <v>Đ644613</v>
      </c>
      <c r="AA396" s="326" t="str">
        <f t="shared" si="94"/>
        <v>44613Đ666-70900-04-B2</v>
      </c>
    </row>
    <row r="397" spans="1:27" s="326" customFormat="1" ht="18" hidden="1" customHeight="1">
      <c r="A397" s="50">
        <v>44613</v>
      </c>
      <c r="B397" s="182" t="s">
        <v>1194</v>
      </c>
      <c r="C397" s="56" t="s">
        <v>3660</v>
      </c>
      <c r="D397" s="56" t="str">
        <f t="shared" si="95"/>
        <v>66-77100-02</v>
      </c>
      <c r="E397" s="322" t="str">
        <f t="shared" si="96"/>
        <v>02</v>
      </c>
      <c r="F397" s="322" t="str">
        <f t="shared" si="97"/>
        <v>B</v>
      </c>
      <c r="G397" s="322" t="str">
        <f t="shared" si="98"/>
        <v>00</v>
      </c>
      <c r="H397" s="322" t="str">
        <f t="shared" si="99"/>
        <v/>
      </c>
      <c r="I397" s="287" t="str">
        <f t="shared" si="100"/>
        <v>ĐHC</v>
      </c>
      <c r="J397" s="44" t="s">
        <v>1191</v>
      </c>
      <c r="K397" s="287" t="str">
        <f t="shared" si="101"/>
        <v>Cái</v>
      </c>
      <c r="L397" s="291">
        <v>1</v>
      </c>
      <c r="M397" s="287">
        <f>VLOOKUP(D397,'GIA CONG DOAN'!$A$3:$D$4246,MATCH(I397,'GIA CONG DOAN'!$A$4:$D$4,0),0)</f>
        <v>3667.2414482758613</v>
      </c>
      <c r="N397" s="289"/>
      <c r="O397" s="328">
        <f t="shared" si="102"/>
        <v>0</v>
      </c>
      <c r="P397" s="56" t="s">
        <v>3652</v>
      </c>
      <c r="Q397" s="305"/>
      <c r="R397" s="305"/>
      <c r="S397" s="313">
        <f t="shared" si="93"/>
        <v>1</v>
      </c>
      <c r="V397" s="327"/>
      <c r="W397" s="327"/>
      <c r="X397" s="327"/>
      <c r="Y397" s="326" t="str">
        <f t="shared" si="92"/>
        <v>66</v>
      </c>
      <c r="Z397" s="326" t="str">
        <f t="shared" si="88"/>
        <v>Đ644613</v>
      </c>
      <c r="AA397" s="326" t="str">
        <f t="shared" si="94"/>
        <v>44613Đ666-77100-02-B1</v>
      </c>
    </row>
    <row r="398" spans="1:27" s="326" customFormat="1" ht="18" customHeight="1">
      <c r="A398" s="50">
        <v>44613</v>
      </c>
      <c r="B398" s="182" t="s">
        <v>1194</v>
      </c>
      <c r="C398" s="56" t="s">
        <v>3654</v>
      </c>
      <c r="D398" s="56" t="str">
        <f t="shared" si="95"/>
        <v>66-55100-01</v>
      </c>
      <c r="E398" s="322" t="str">
        <f t="shared" si="96"/>
        <v>01</v>
      </c>
      <c r="F398" s="322" t="str">
        <f t="shared" si="97"/>
        <v>B</v>
      </c>
      <c r="G398" s="322" t="str">
        <f t="shared" si="98"/>
        <v>37</v>
      </c>
      <c r="H398" s="322" t="str">
        <f t="shared" si="99"/>
        <v/>
      </c>
      <c r="I398" s="287" t="str">
        <f t="shared" si="100"/>
        <v>ĐHC</v>
      </c>
      <c r="J398" s="44" t="s">
        <v>1191</v>
      </c>
      <c r="K398" s="287" t="str">
        <f t="shared" si="101"/>
        <v>Cái</v>
      </c>
      <c r="L398" s="291">
        <v>2</v>
      </c>
      <c r="M398" s="287">
        <f>VLOOKUP(D398,'GIA CONG DOAN'!$A$3:$D$4246,MATCH(I398,'GIA CONG DOAN'!$A$4:$D$4,0),0)</f>
        <v>15937.332743362835</v>
      </c>
      <c r="N398" s="289">
        <v>0.1</v>
      </c>
      <c r="O398" s="328">
        <f t="shared" si="102"/>
        <v>3187.4665486725671</v>
      </c>
      <c r="P398" s="56" t="s">
        <v>3619</v>
      </c>
      <c r="Q398" s="305"/>
      <c r="R398" s="305"/>
      <c r="S398" s="313">
        <f t="shared" si="93"/>
        <v>2</v>
      </c>
      <c r="V398" s="327"/>
      <c r="W398" s="327"/>
      <c r="X398" s="327"/>
      <c r="Y398" s="326" t="str">
        <f t="shared" si="92"/>
        <v>66</v>
      </c>
      <c r="Z398" s="326" t="str">
        <f t="shared" si="88"/>
        <v>Đ644613</v>
      </c>
      <c r="AA398" s="326" t="str">
        <f t="shared" si="94"/>
        <v>44613Đ666-55137-01-B2</v>
      </c>
    </row>
    <row r="399" spans="1:27" s="326" customFormat="1" ht="18" hidden="1" customHeight="1">
      <c r="A399" s="50">
        <v>44613</v>
      </c>
      <c r="B399" s="182" t="s">
        <v>1194</v>
      </c>
      <c r="C399" s="56" t="s">
        <v>3693</v>
      </c>
      <c r="D399" s="56" t="str">
        <f t="shared" si="95"/>
        <v>66-55100-02</v>
      </c>
      <c r="E399" s="322" t="str">
        <f t="shared" si="96"/>
        <v>02</v>
      </c>
      <c r="F399" s="322" t="str">
        <f t="shared" si="97"/>
        <v>B</v>
      </c>
      <c r="G399" s="322" t="str">
        <f t="shared" si="98"/>
        <v>37</v>
      </c>
      <c r="H399" s="322" t="str">
        <f t="shared" si="99"/>
        <v/>
      </c>
      <c r="I399" s="287" t="str">
        <f t="shared" si="100"/>
        <v>ĐHC</v>
      </c>
      <c r="J399" s="44" t="s">
        <v>1191</v>
      </c>
      <c r="K399" s="287" t="str">
        <f t="shared" si="101"/>
        <v>Cái</v>
      </c>
      <c r="L399" s="291">
        <v>1</v>
      </c>
      <c r="M399" s="287">
        <f>VLOOKUP(D399,'GIA CONG DOAN'!$A$3:$D$4246,MATCH(I399,'GIA CONG DOAN'!$A$4:$D$4,0),0)</f>
        <v>8979.8823008849595</v>
      </c>
      <c r="N399" s="289"/>
      <c r="O399" s="328">
        <f t="shared" si="102"/>
        <v>0</v>
      </c>
      <c r="P399" s="56" t="s">
        <v>3623</v>
      </c>
      <c r="Q399" s="305"/>
      <c r="R399" s="305"/>
      <c r="S399" s="313">
        <f t="shared" si="93"/>
        <v>1</v>
      </c>
      <c r="V399" s="327"/>
      <c r="W399" s="327"/>
      <c r="X399" s="327"/>
      <c r="Y399" s="326" t="str">
        <f t="shared" si="92"/>
        <v>66</v>
      </c>
      <c r="Z399" s="326" t="str">
        <f t="shared" si="88"/>
        <v>Đ644613</v>
      </c>
      <c r="AA399" s="326" t="str">
        <f t="shared" si="94"/>
        <v>44613Đ666-55137-02-B1</v>
      </c>
    </row>
    <row r="400" spans="1:27" s="326" customFormat="1" ht="18" hidden="1" customHeight="1">
      <c r="A400" s="50">
        <v>44613</v>
      </c>
      <c r="B400" s="182" t="s">
        <v>1194</v>
      </c>
      <c r="C400" s="56" t="s">
        <v>3693</v>
      </c>
      <c r="D400" s="56" t="str">
        <f t="shared" si="95"/>
        <v>66-55100-02</v>
      </c>
      <c r="E400" s="322" t="str">
        <f t="shared" si="96"/>
        <v>02</v>
      </c>
      <c r="F400" s="322" t="str">
        <f t="shared" si="97"/>
        <v>B</v>
      </c>
      <c r="G400" s="322" t="str">
        <f t="shared" si="98"/>
        <v>37</v>
      </c>
      <c r="H400" s="322" t="str">
        <f t="shared" si="99"/>
        <v/>
      </c>
      <c r="I400" s="287" t="str">
        <f t="shared" si="100"/>
        <v>ĐHC</v>
      </c>
      <c r="J400" s="44" t="s">
        <v>1191</v>
      </c>
      <c r="K400" s="287" t="str">
        <f t="shared" si="101"/>
        <v>Cái</v>
      </c>
      <c r="L400" s="291">
        <v>1</v>
      </c>
      <c r="M400" s="287">
        <f>VLOOKUP(D400,'GIA CONG DOAN'!$A$3:$D$4246,MATCH(I400,'GIA CONG DOAN'!$A$4:$D$4,0),0)</f>
        <v>8979.8823008849595</v>
      </c>
      <c r="N400" s="289"/>
      <c r="O400" s="328">
        <f t="shared" si="102"/>
        <v>0</v>
      </c>
      <c r="P400" s="56" t="s">
        <v>3662</v>
      </c>
      <c r="Q400" s="305"/>
      <c r="R400" s="305"/>
      <c r="S400" s="313">
        <f t="shared" si="93"/>
        <v>1</v>
      </c>
      <c r="V400" s="327"/>
      <c r="W400" s="327"/>
      <c r="X400" s="327"/>
      <c r="Y400" s="326" t="str">
        <f t="shared" si="92"/>
        <v>66</v>
      </c>
      <c r="Z400" s="326" t="str">
        <f t="shared" si="88"/>
        <v>Đ644613</v>
      </c>
      <c r="AA400" s="326" t="str">
        <f t="shared" si="94"/>
        <v>44613Đ666-55137-02-B1</v>
      </c>
    </row>
    <row r="401" spans="1:27" s="326" customFormat="1" ht="18" hidden="1" customHeight="1">
      <c r="A401" s="50">
        <v>44613</v>
      </c>
      <c r="B401" s="182" t="s">
        <v>1194</v>
      </c>
      <c r="C401" s="56" t="s">
        <v>3646</v>
      </c>
      <c r="D401" s="56" t="str">
        <f t="shared" si="95"/>
        <v>66-70300-03</v>
      </c>
      <c r="E401" s="322" t="str">
        <f t="shared" si="96"/>
        <v>03</v>
      </c>
      <c r="F401" s="322" t="str">
        <f t="shared" si="97"/>
        <v>B</v>
      </c>
      <c r="G401" s="322" t="str">
        <f t="shared" si="98"/>
        <v>00</v>
      </c>
      <c r="H401" s="322" t="str">
        <f t="shared" si="99"/>
        <v/>
      </c>
      <c r="I401" s="287" t="str">
        <f t="shared" si="100"/>
        <v>ĐHC</v>
      </c>
      <c r="J401" s="44" t="s">
        <v>1191</v>
      </c>
      <c r="K401" s="287" t="str">
        <f t="shared" si="101"/>
        <v>Cái</v>
      </c>
      <c r="L401" s="291">
        <v>1</v>
      </c>
      <c r="M401" s="287">
        <f>VLOOKUP(D401,'GIA CONG DOAN'!$A$3:$D$4246,MATCH(I401,'GIA CONG DOAN'!$A$4:$D$4,0),0)</f>
        <v>11198.250937500001</v>
      </c>
      <c r="N401" s="289"/>
      <c r="O401" s="328">
        <f t="shared" si="102"/>
        <v>0</v>
      </c>
      <c r="P401" s="56" t="s">
        <v>3623</v>
      </c>
      <c r="Q401" s="305"/>
      <c r="R401" s="305"/>
      <c r="S401" s="313">
        <f t="shared" si="93"/>
        <v>1</v>
      </c>
      <c r="V401" s="327"/>
      <c r="W401" s="327"/>
      <c r="X401" s="327"/>
      <c r="Y401" s="326" t="str">
        <f t="shared" si="92"/>
        <v>66</v>
      </c>
      <c r="Z401" s="326" t="str">
        <f t="shared" si="88"/>
        <v>Đ644613</v>
      </c>
      <c r="AA401" s="326" t="str">
        <f t="shared" si="94"/>
        <v>44613Đ666-70300-03-B1</v>
      </c>
    </row>
    <row r="402" spans="1:27" s="326" customFormat="1" ht="18" customHeight="1">
      <c r="A402" s="50">
        <v>44613</v>
      </c>
      <c r="B402" s="182" t="s">
        <v>1194</v>
      </c>
      <c r="C402" s="56" t="s">
        <v>3646</v>
      </c>
      <c r="D402" s="56" t="str">
        <f t="shared" si="95"/>
        <v>66-70300-03</v>
      </c>
      <c r="E402" s="322" t="str">
        <f t="shared" si="96"/>
        <v>03</v>
      </c>
      <c r="F402" s="322" t="str">
        <f t="shared" si="97"/>
        <v>B</v>
      </c>
      <c r="G402" s="322" t="str">
        <f t="shared" si="98"/>
        <v>00</v>
      </c>
      <c r="H402" s="322" t="str">
        <f t="shared" si="99"/>
        <v/>
      </c>
      <c r="I402" s="287" t="str">
        <f t="shared" si="100"/>
        <v>ĐHC</v>
      </c>
      <c r="J402" s="44" t="s">
        <v>1191</v>
      </c>
      <c r="K402" s="287" t="str">
        <f t="shared" si="101"/>
        <v>Cái</v>
      </c>
      <c r="L402" s="291">
        <v>1</v>
      </c>
      <c r="M402" s="287">
        <f>VLOOKUP(D402,'GIA CONG DOAN'!$A$3:$D$4246,MATCH(I402,'GIA CONG DOAN'!$A$4:$D$4,0),0)</f>
        <v>11198.250937500001</v>
      </c>
      <c r="N402" s="289">
        <v>0.1</v>
      </c>
      <c r="O402" s="328">
        <f t="shared" si="102"/>
        <v>1119.8250937500002</v>
      </c>
      <c r="P402" s="56" t="s">
        <v>3619</v>
      </c>
      <c r="Q402" s="305"/>
      <c r="R402" s="305"/>
      <c r="S402" s="313">
        <f t="shared" si="93"/>
        <v>1</v>
      </c>
      <c r="V402" s="327"/>
      <c r="W402" s="327"/>
      <c r="X402" s="327"/>
      <c r="Y402" s="326" t="str">
        <f t="shared" si="92"/>
        <v>66</v>
      </c>
      <c r="Z402" s="326" t="str">
        <f t="shared" si="88"/>
        <v>Đ644613</v>
      </c>
      <c r="AA402" s="326" t="str">
        <f t="shared" si="94"/>
        <v>44613Đ666-70300-03-B1</v>
      </c>
    </row>
    <row r="403" spans="1:27" s="326" customFormat="1" ht="18" customHeight="1">
      <c r="A403" s="50">
        <v>44613</v>
      </c>
      <c r="B403" s="182" t="s">
        <v>1194</v>
      </c>
      <c r="C403" s="56" t="s">
        <v>3780</v>
      </c>
      <c r="D403" s="56" t="str">
        <f t="shared" si="95"/>
        <v>66-66600-03</v>
      </c>
      <c r="E403" s="322" t="str">
        <f t="shared" si="96"/>
        <v>03</v>
      </c>
      <c r="F403" s="322" t="str">
        <f t="shared" si="97"/>
        <v>B</v>
      </c>
      <c r="G403" s="322" t="str">
        <f t="shared" si="98"/>
        <v>00</v>
      </c>
      <c r="H403" s="322" t="str">
        <f t="shared" si="99"/>
        <v/>
      </c>
      <c r="I403" s="287" t="str">
        <f t="shared" si="100"/>
        <v>ĐHC</v>
      </c>
      <c r="J403" s="44" t="s">
        <v>1191</v>
      </c>
      <c r="K403" s="287" t="str">
        <f t="shared" si="101"/>
        <v>Cái</v>
      </c>
      <c r="L403" s="291">
        <v>3</v>
      </c>
      <c r="M403" s="287">
        <f>VLOOKUP(D403,'GIA CONG DOAN'!$A$3:$D$4246,MATCH(I403,'GIA CONG DOAN'!$A$4:$D$4,0),0)</f>
        <v>7677.3786896551746</v>
      </c>
      <c r="N403" s="289">
        <v>0.1</v>
      </c>
      <c r="O403" s="328">
        <f t="shared" si="102"/>
        <v>2303.2136068965524</v>
      </c>
      <c r="P403" s="56" t="s">
        <v>3642</v>
      </c>
      <c r="Q403" s="305"/>
      <c r="R403" s="305"/>
      <c r="S403" s="313">
        <f t="shared" si="93"/>
        <v>3</v>
      </c>
      <c r="V403" s="327"/>
      <c r="W403" s="327"/>
      <c r="X403" s="327"/>
      <c r="Y403" s="326" t="str">
        <f t="shared" si="92"/>
        <v>66</v>
      </c>
      <c r="Z403" s="326" t="str">
        <f t="shared" si="88"/>
        <v>Đ644613</v>
      </c>
      <c r="AA403" s="326" t="str">
        <f t="shared" si="94"/>
        <v>44613Đ666-66600-03-B3</v>
      </c>
    </row>
    <row r="404" spans="1:27" s="326" customFormat="1" ht="18" customHeight="1">
      <c r="A404" s="50">
        <v>44613</v>
      </c>
      <c r="B404" s="182" t="s">
        <v>1194</v>
      </c>
      <c r="C404" s="56" t="s">
        <v>3780</v>
      </c>
      <c r="D404" s="56" t="str">
        <f t="shared" si="95"/>
        <v>66-66600-03</v>
      </c>
      <c r="E404" s="322" t="str">
        <f t="shared" si="96"/>
        <v>03</v>
      </c>
      <c r="F404" s="322" t="str">
        <f t="shared" si="97"/>
        <v>B</v>
      </c>
      <c r="G404" s="322" t="str">
        <f t="shared" si="98"/>
        <v>00</v>
      </c>
      <c r="H404" s="322" t="str">
        <f t="shared" si="99"/>
        <v/>
      </c>
      <c r="I404" s="287" t="str">
        <f t="shared" si="100"/>
        <v>ĐHC</v>
      </c>
      <c r="J404" s="44" t="s">
        <v>1191</v>
      </c>
      <c r="K404" s="287" t="str">
        <f t="shared" si="101"/>
        <v>Cái</v>
      </c>
      <c r="L404" s="291">
        <v>1</v>
      </c>
      <c r="M404" s="287">
        <f>VLOOKUP(D404,'GIA CONG DOAN'!$A$3:$D$4246,MATCH(I404,'GIA CONG DOAN'!$A$4:$D$4,0),0)</f>
        <v>7677.3786896551746</v>
      </c>
      <c r="N404" s="289">
        <v>0.1</v>
      </c>
      <c r="O404" s="328">
        <f t="shared" si="102"/>
        <v>767.73786896551746</v>
      </c>
      <c r="P404" s="56" t="s">
        <v>3618</v>
      </c>
      <c r="Q404" s="305"/>
      <c r="R404" s="305"/>
      <c r="S404" s="313">
        <f t="shared" si="93"/>
        <v>1</v>
      </c>
      <c r="V404" s="327"/>
      <c r="W404" s="327"/>
      <c r="X404" s="327"/>
      <c r="Y404" s="326" t="str">
        <f t="shared" si="92"/>
        <v>66</v>
      </c>
      <c r="Z404" s="326" t="str">
        <f>B404&amp;A404</f>
        <v>Đ644613</v>
      </c>
      <c r="AA404" s="326" t="str">
        <f t="shared" si="94"/>
        <v>44613Đ666-66600-03-B1</v>
      </c>
    </row>
    <row r="405" spans="1:27" s="326" customFormat="1" ht="18" customHeight="1">
      <c r="A405" s="50">
        <v>44613</v>
      </c>
      <c r="B405" s="182" t="s">
        <v>1194</v>
      </c>
      <c r="C405" s="56" t="s">
        <v>3694</v>
      </c>
      <c r="D405" s="56" t="str">
        <f t="shared" si="95"/>
        <v>66-06700-01</v>
      </c>
      <c r="E405" s="322" t="str">
        <f t="shared" si="96"/>
        <v>01</v>
      </c>
      <c r="F405" s="322" t="str">
        <f t="shared" si="97"/>
        <v>B</v>
      </c>
      <c r="G405" s="322" t="str">
        <f t="shared" si="98"/>
        <v>23</v>
      </c>
      <c r="H405" s="322" t="str">
        <f t="shared" si="99"/>
        <v/>
      </c>
      <c r="I405" s="287" t="str">
        <f t="shared" si="100"/>
        <v>ĐHC</v>
      </c>
      <c r="J405" s="44" t="s">
        <v>1191</v>
      </c>
      <c r="K405" s="287" t="str">
        <f t="shared" si="101"/>
        <v>Cái</v>
      </c>
      <c r="L405" s="291">
        <v>3</v>
      </c>
      <c r="M405" s="287">
        <f>VLOOKUP(D405,'GIA CONG DOAN'!$A$3:$D$4246,MATCH(I405,'GIA CONG DOAN'!$A$4:$D$4,0),0)</f>
        <v>6499.5</v>
      </c>
      <c r="N405" s="289">
        <v>0.1</v>
      </c>
      <c r="O405" s="328">
        <f t="shared" si="102"/>
        <v>1949.8500000000001</v>
      </c>
      <c r="P405" s="56" t="s">
        <v>3623</v>
      </c>
      <c r="Q405" s="305"/>
      <c r="R405" s="305"/>
      <c r="S405" s="313">
        <f t="shared" si="93"/>
        <v>3</v>
      </c>
      <c r="V405" s="327"/>
      <c r="W405" s="327"/>
      <c r="X405" s="327"/>
      <c r="Y405" s="326" t="str">
        <f t="shared" si="92"/>
        <v>66</v>
      </c>
      <c r="Z405" s="326" t="str">
        <f>B405&amp;A405</f>
        <v>Đ644613</v>
      </c>
      <c r="AA405" s="326" t="str">
        <f t="shared" ref="AA405:AA465" si="103">A405&amp;B405&amp;C405&amp;L405&amp;Q405</f>
        <v>44613Đ666-06723-01-B3</v>
      </c>
    </row>
    <row r="406" spans="1:27" s="326" customFormat="1" ht="18" customHeight="1">
      <c r="A406" s="50">
        <v>44613</v>
      </c>
      <c r="B406" s="182" t="s">
        <v>1194</v>
      </c>
      <c r="C406" s="56" t="s">
        <v>3694</v>
      </c>
      <c r="D406" s="56" t="str">
        <f t="shared" si="95"/>
        <v>66-06700-01</v>
      </c>
      <c r="E406" s="322" t="str">
        <f t="shared" si="96"/>
        <v>01</v>
      </c>
      <c r="F406" s="322" t="str">
        <f t="shared" si="97"/>
        <v>B</v>
      </c>
      <c r="G406" s="322" t="str">
        <f t="shared" si="98"/>
        <v>23</v>
      </c>
      <c r="H406" s="322" t="str">
        <f t="shared" si="99"/>
        <v/>
      </c>
      <c r="I406" s="287" t="str">
        <f t="shared" si="100"/>
        <v>ĐHC</v>
      </c>
      <c r="J406" s="44" t="s">
        <v>1191</v>
      </c>
      <c r="K406" s="287" t="str">
        <f t="shared" si="101"/>
        <v>Cái</v>
      </c>
      <c r="L406" s="291">
        <v>2</v>
      </c>
      <c r="M406" s="287">
        <f>VLOOKUP(D406,'GIA CONG DOAN'!$A$3:$D$4246,MATCH(I406,'GIA CONG DOAN'!$A$4:$D$4,0),0)</f>
        <v>6499.5</v>
      </c>
      <c r="N406" s="289">
        <v>0.1</v>
      </c>
      <c r="O406" s="328">
        <f t="shared" si="102"/>
        <v>1299.9000000000001</v>
      </c>
      <c r="P406" s="56" t="s">
        <v>3642</v>
      </c>
      <c r="Q406" s="305"/>
      <c r="R406" s="305"/>
      <c r="S406" s="313">
        <f t="shared" si="93"/>
        <v>2</v>
      </c>
      <c r="V406" s="327"/>
      <c r="W406" s="327"/>
      <c r="X406" s="327"/>
      <c r="Y406" s="326" t="str">
        <f t="shared" ref="Y406:Y466" si="104">LEFT(C406,2)</f>
        <v>66</v>
      </c>
      <c r="Z406" s="326" t="str">
        <f t="shared" ref="Z406:Z466" si="105">B406&amp;A406</f>
        <v>Đ644613</v>
      </c>
      <c r="AA406" s="326" t="str">
        <f t="shared" si="103"/>
        <v>44613Đ666-06723-01-B2</v>
      </c>
    </row>
    <row r="407" spans="1:27" s="326" customFormat="1" ht="18" customHeight="1">
      <c r="A407" s="50">
        <v>44613</v>
      </c>
      <c r="B407" s="182" t="s">
        <v>1194</v>
      </c>
      <c r="C407" s="56" t="s">
        <v>3695</v>
      </c>
      <c r="D407" s="56" t="str">
        <f t="shared" si="95"/>
        <v>66-06700-02</v>
      </c>
      <c r="E407" s="322" t="str">
        <f t="shared" si="96"/>
        <v>02</v>
      </c>
      <c r="F407" s="322" t="str">
        <f t="shared" si="97"/>
        <v>B</v>
      </c>
      <c r="G407" s="322" t="str">
        <f t="shared" si="98"/>
        <v>23</v>
      </c>
      <c r="H407" s="322" t="str">
        <f t="shared" si="99"/>
        <v/>
      </c>
      <c r="I407" s="287" t="str">
        <f t="shared" si="100"/>
        <v>ĐHC</v>
      </c>
      <c r="J407" s="44" t="s">
        <v>1191</v>
      </c>
      <c r="K407" s="287" t="str">
        <f t="shared" si="101"/>
        <v>Cái</v>
      </c>
      <c r="L407" s="291">
        <v>4</v>
      </c>
      <c r="M407" s="287">
        <f>VLOOKUP(D407,'GIA CONG DOAN'!$A$3:$D$4246,MATCH(I407,'GIA CONG DOAN'!$A$4:$D$4,0),0)</f>
        <v>3500</v>
      </c>
      <c r="N407" s="289">
        <v>0.1</v>
      </c>
      <c r="O407" s="328">
        <f t="shared" si="102"/>
        <v>1400</v>
      </c>
      <c r="P407" s="56" t="s">
        <v>3781</v>
      </c>
      <c r="Q407" s="305"/>
      <c r="R407" s="305"/>
      <c r="S407" s="313">
        <f t="shared" si="93"/>
        <v>4</v>
      </c>
      <c r="V407" s="327"/>
      <c r="W407" s="327"/>
      <c r="X407" s="327"/>
      <c r="Y407" s="326" t="str">
        <f t="shared" si="104"/>
        <v>66</v>
      </c>
      <c r="Z407" s="326" t="str">
        <f t="shared" si="105"/>
        <v>Đ644613</v>
      </c>
      <c r="AA407" s="326" t="str">
        <f t="shared" si="103"/>
        <v>44613Đ666-06723-02-B4</v>
      </c>
    </row>
    <row r="408" spans="1:27" s="326" customFormat="1" ht="18" hidden="1" customHeight="1">
      <c r="A408" s="50">
        <v>44613</v>
      </c>
      <c r="B408" s="182" t="s">
        <v>1194</v>
      </c>
      <c r="C408" s="56" t="s">
        <v>3695</v>
      </c>
      <c r="D408" s="56" t="str">
        <f t="shared" si="95"/>
        <v>66-06700-02</v>
      </c>
      <c r="E408" s="322" t="str">
        <f t="shared" si="96"/>
        <v>02</v>
      </c>
      <c r="F408" s="322" t="str">
        <f t="shared" si="97"/>
        <v>B</v>
      </c>
      <c r="G408" s="322" t="str">
        <f t="shared" si="98"/>
        <v>23</v>
      </c>
      <c r="H408" s="322" t="str">
        <f t="shared" si="99"/>
        <v/>
      </c>
      <c r="I408" s="287" t="str">
        <f t="shared" si="100"/>
        <v>ĐHC</v>
      </c>
      <c r="J408" s="44" t="s">
        <v>1191</v>
      </c>
      <c r="K408" s="287" t="str">
        <f t="shared" si="101"/>
        <v>Cái</v>
      </c>
      <c r="L408" s="291">
        <v>1</v>
      </c>
      <c r="M408" s="287">
        <f>VLOOKUP(D408,'GIA CONG DOAN'!$A$3:$D$4246,MATCH(I408,'GIA CONG DOAN'!$A$4:$D$4,0),0)</f>
        <v>3500</v>
      </c>
      <c r="N408" s="289"/>
      <c r="O408" s="328">
        <f t="shared" si="102"/>
        <v>0</v>
      </c>
      <c r="P408" s="56" t="s">
        <v>3662</v>
      </c>
      <c r="Q408" s="305"/>
      <c r="R408" s="305"/>
      <c r="S408" s="313">
        <f t="shared" si="93"/>
        <v>1</v>
      </c>
      <c r="V408" s="327"/>
      <c r="W408" s="327"/>
      <c r="X408" s="327"/>
      <c r="Y408" s="326" t="str">
        <f t="shared" si="104"/>
        <v>66</v>
      </c>
      <c r="Z408" s="326" t="str">
        <f t="shared" si="105"/>
        <v>Đ644613</v>
      </c>
      <c r="AA408" s="326" t="str">
        <f t="shared" si="103"/>
        <v>44613Đ666-06723-02-B1</v>
      </c>
    </row>
    <row r="409" spans="1:27" s="326" customFormat="1" ht="18" hidden="1" customHeight="1">
      <c r="A409" s="50">
        <v>44613</v>
      </c>
      <c r="B409" s="182" t="s">
        <v>1192</v>
      </c>
      <c r="C409" s="56" t="s">
        <v>3637</v>
      </c>
      <c r="D409" s="56" t="str">
        <f>LEFT(C409,6)&amp;"06"&amp;MID(C409,9,3)</f>
        <v>66-90006-S1</v>
      </c>
      <c r="E409" s="322" t="str">
        <f t="shared" si="96"/>
        <v>S1</v>
      </c>
      <c r="F409" s="322" t="str">
        <f t="shared" si="97"/>
        <v>B</v>
      </c>
      <c r="G409" s="322" t="str">
        <f t="shared" si="98"/>
        <v>06</v>
      </c>
      <c r="H409" s="322" t="str">
        <f t="shared" si="99"/>
        <v/>
      </c>
      <c r="I409" s="287" t="str">
        <f t="shared" si="100"/>
        <v>ĐHC</v>
      </c>
      <c r="J409" s="44" t="s">
        <v>1191</v>
      </c>
      <c r="K409" s="287" t="str">
        <f t="shared" si="101"/>
        <v>Cái</v>
      </c>
      <c r="L409" s="291">
        <v>12</v>
      </c>
      <c r="M409" s="287">
        <f>VLOOKUP(D409,'GIA CONG DOAN'!$A$3:$D$4246,MATCH(I409,'GIA CONG DOAN'!$A$4:$D$4,0),0)</f>
        <v>16940</v>
      </c>
      <c r="N409" s="289"/>
      <c r="O409" s="328">
        <f t="shared" si="102"/>
        <v>0</v>
      </c>
      <c r="P409" s="56" t="s">
        <v>3642</v>
      </c>
      <c r="Q409" s="305"/>
      <c r="R409" s="305"/>
      <c r="S409" s="313">
        <f t="shared" si="93"/>
        <v>12</v>
      </c>
      <c r="V409" s="327"/>
      <c r="W409" s="327"/>
      <c r="X409" s="327"/>
      <c r="Y409" s="326" t="str">
        <f t="shared" si="104"/>
        <v>66</v>
      </c>
      <c r="Z409" s="326" t="str">
        <f>B409&amp;A409</f>
        <v>Đ444613</v>
      </c>
      <c r="AA409" s="326" t="str">
        <f>A409&amp;B409&amp;C409&amp;L409&amp;Q409</f>
        <v>44613Đ466-90006-S1-B12</v>
      </c>
    </row>
    <row r="410" spans="1:27" s="326" customFormat="1" ht="18" customHeight="1">
      <c r="A410" s="50">
        <v>44613</v>
      </c>
      <c r="B410" s="182" t="s">
        <v>1192</v>
      </c>
      <c r="C410" s="56" t="s">
        <v>2454</v>
      </c>
      <c r="D410" s="56" t="str">
        <f t="shared" si="95"/>
        <v>68-57700-01</v>
      </c>
      <c r="E410" s="322" t="str">
        <f t="shared" si="96"/>
        <v>01</v>
      </c>
      <c r="F410" s="322" t="str">
        <f t="shared" si="97"/>
        <v>B</v>
      </c>
      <c r="G410" s="322" t="str">
        <f t="shared" si="98"/>
        <v>00</v>
      </c>
      <c r="H410" s="322" t="str">
        <f t="shared" si="99"/>
        <v/>
      </c>
      <c r="I410" s="287" t="str">
        <f t="shared" si="100"/>
        <v>ĐHC</v>
      </c>
      <c r="J410" s="44" t="s">
        <v>1191</v>
      </c>
      <c r="K410" s="287" t="str">
        <f t="shared" si="101"/>
        <v>Cái</v>
      </c>
      <c r="L410" s="291">
        <v>1</v>
      </c>
      <c r="M410" s="287">
        <f>VLOOKUP(D410,'GIA CONG DOAN'!$A$3:$D$4246,MATCH(I410,'GIA CONG DOAN'!$A$4:$D$4,0),0)</f>
        <v>43578.763199999994</v>
      </c>
      <c r="N410" s="289">
        <v>0.1</v>
      </c>
      <c r="O410" s="328">
        <f t="shared" si="102"/>
        <v>4357.8763199999994</v>
      </c>
      <c r="P410" s="56" t="s">
        <v>3782</v>
      </c>
      <c r="Q410" s="305"/>
      <c r="R410" s="305"/>
      <c r="S410" s="313">
        <f t="shared" si="93"/>
        <v>1</v>
      </c>
      <c r="V410" s="327"/>
      <c r="W410" s="327"/>
      <c r="X410" s="327"/>
      <c r="Y410" s="326" t="str">
        <f t="shared" si="104"/>
        <v>68</v>
      </c>
      <c r="Z410" s="326" t="str">
        <f t="shared" si="105"/>
        <v>Đ444613</v>
      </c>
      <c r="AA410" s="326" t="str">
        <f t="shared" si="103"/>
        <v>44613Đ468-57700-01-B1</v>
      </c>
    </row>
    <row r="411" spans="1:27" s="326" customFormat="1" ht="18" customHeight="1">
      <c r="A411" s="50">
        <v>44613</v>
      </c>
      <c r="B411" s="182" t="s">
        <v>1192</v>
      </c>
      <c r="C411" s="56" t="s">
        <v>2455</v>
      </c>
      <c r="D411" s="56" t="str">
        <f t="shared" si="95"/>
        <v>68-57700-02</v>
      </c>
      <c r="E411" s="322" t="str">
        <f t="shared" si="96"/>
        <v>02</v>
      </c>
      <c r="F411" s="322" t="str">
        <f t="shared" si="97"/>
        <v>B</v>
      </c>
      <c r="G411" s="322" t="str">
        <f t="shared" si="98"/>
        <v>00</v>
      </c>
      <c r="H411" s="322" t="str">
        <f t="shared" si="99"/>
        <v/>
      </c>
      <c r="I411" s="287" t="str">
        <f t="shared" si="100"/>
        <v>ĐHC</v>
      </c>
      <c r="J411" s="44" t="s">
        <v>1191</v>
      </c>
      <c r="K411" s="287" t="str">
        <f t="shared" si="101"/>
        <v>Cái</v>
      </c>
      <c r="L411" s="291">
        <v>1</v>
      </c>
      <c r="M411" s="287">
        <f>VLOOKUP(D411,'GIA CONG DOAN'!$A$3:$D$4246,MATCH(I411,'GIA CONG DOAN'!$A$4:$D$4,0),0)</f>
        <v>26722.180800000002</v>
      </c>
      <c r="N411" s="289">
        <v>0.1</v>
      </c>
      <c r="O411" s="328">
        <f t="shared" si="102"/>
        <v>2672.2180800000006</v>
      </c>
      <c r="P411" s="56" t="s">
        <v>3782</v>
      </c>
      <c r="Q411" s="305"/>
      <c r="R411" s="305"/>
      <c r="S411" s="313">
        <f t="shared" si="93"/>
        <v>1</v>
      </c>
      <c r="V411" s="327"/>
      <c r="W411" s="327"/>
      <c r="X411" s="327"/>
      <c r="Y411" s="326" t="str">
        <f t="shared" si="104"/>
        <v>68</v>
      </c>
      <c r="Z411" s="326" t="str">
        <f>B411&amp;A411</f>
        <v>Đ444613</v>
      </c>
      <c r="AA411" s="326" t="str">
        <f>A411&amp;B411&amp;C411&amp;L411&amp;Q411</f>
        <v>44613Đ468-57700-02-B1</v>
      </c>
    </row>
    <row r="412" spans="1:27" s="326" customFormat="1" ht="18" customHeight="1">
      <c r="A412" s="50">
        <v>44613</v>
      </c>
      <c r="B412" s="182" t="s">
        <v>1192</v>
      </c>
      <c r="C412" s="56" t="s">
        <v>3765</v>
      </c>
      <c r="D412" s="56" t="str">
        <f t="shared" si="95"/>
        <v>66-77700-04</v>
      </c>
      <c r="E412" s="322" t="str">
        <f t="shared" si="96"/>
        <v>04</v>
      </c>
      <c r="F412" s="322" t="str">
        <f t="shared" si="97"/>
        <v>B</v>
      </c>
      <c r="G412" s="322" t="str">
        <f t="shared" si="98"/>
        <v>23</v>
      </c>
      <c r="H412" s="322" t="str">
        <f t="shared" si="99"/>
        <v/>
      </c>
      <c r="I412" s="287" t="str">
        <f t="shared" si="100"/>
        <v>ĐHC</v>
      </c>
      <c r="J412" s="44" t="s">
        <v>1191</v>
      </c>
      <c r="K412" s="287" t="str">
        <f t="shared" si="101"/>
        <v>Cái</v>
      </c>
      <c r="L412" s="291">
        <v>1</v>
      </c>
      <c r="M412" s="287">
        <f>VLOOKUP(D412,'GIA CONG DOAN'!$A$3:$D$4246,MATCH(I412,'GIA CONG DOAN'!$A$4:$D$4,0),0)</f>
        <v>5960.55</v>
      </c>
      <c r="N412" s="289">
        <v>0.1</v>
      </c>
      <c r="O412" s="328">
        <f t="shared" si="102"/>
        <v>596.05500000000006</v>
      </c>
      <c r="P412" s="56" t="s">
        <v>3623</v>
      </c>
      <c r="Q412" s="305"/>
      <c r="R412" s="305"/>
      <c r="S412" s="313">
        <f t="shared" si="93"/>
        <v>1</v>
      </c>
      <c r="V412" s="327"/>
      <c r="W412" s="327"/>
      <c r="X412" s="327"/>
      <c r="Y412" s="326" t="str">
        <f t="shared" si="104"/>
        <v>66</v>
      </c>
      <c r="Z412" s="326" t="str">
        <f t="shared" si="105"/>
        <v>Đ444613</v>
      </c>
      <c r="AA412" s="326" t="str">
        <f t="shared" si="103"/>
        <v>44613Đ466-77723-04-B1</v>
      </c>
    </row>
    <row r="413" spans="1:27" s="326" customFormat="1" ht="18" customHeight="1">
      <c r="A413" s="50">
        <v>44613</v>
      </c>
      <c r="B413" s="182" t="s">
        <v>1192</v>
      </c>
      <c r="C413" s="56" t="s">
        <v>3653</v>
      </c>
      <c r="D413" s="56" t="str">
        <f>LEFT(C413,6)&amp;"12"&amp;MID(C413,9,3)</f>
        <v>66-51712-01</v>
      </c>
      <c r="E413" s="322" t="str">
        <f t="shared" si="96"/>
        <v>01</v>
      </c>
      <c r="F413" s="322" t="str">
        <f t="shared" si="97"/>
        <v>B</v>
      </c>
      <c r="G413" s="322" t="str">
        <f t="shared" si="98"/>
        <v>12</v>
      </c>
      <c r="H413" s="322" t="str">
        <f t="shared" si="99"/>
        <v/>
      </c>
      <c r="I413" s="287" t="str">
        <f t="shared" si="100"/>
        <v>ĐHC</v>
      </c>
      <c r="J413" s="44" t="s">
        <v>1191</v>
      </c>
      <c r="K413" s="287" t="str">
        <f t="shared" si="101"/>
        <v>Cái</v>
      </c>
      <c r="L413" s="291">
        <v>2</v>
      </c>
      <c r="M413" s="287">
        <f>VLOOKUP(D413,'GIA CONG DOAN'!$A$3:$D$4246,MATCH(I413,'GIA CONG DOAN'!$A$4:$D$4,0),0)</f>
        <v>15406.376283185838</v>
      </c>
      <c r="N413" s="289">
        <v>0.1</v>
      </c>
      <c r="O413" s="328">
        <f t="shared" si="102"/>
        <v>3081.2752566371678</v>
      </c>
      <c r="P413" s="56" t="s">
        <v>3642</v>
      </c>
      <c r="Q413" s="305"/>
      <c r="R413" s="305"/>
      <c r="S413" s="313">
        <f t="shared" si="93"/>
        <v>2</v>
      </c>
      <c r="V413" s="327"/>
      <c r="W413" s="327"/>
      <c r="X413" s="327"/>
      <c r="Y413" s="326" t="str">
        <f t="shared" si="104"/>
        <v>66</v>
      </c>
      <c r="Z413" s="326" t="str">
        <f t="shared" si="105"/>
        <v>Đ444613</v>
      </c>
      <c r="AA413" s="326" t="str">
        <f t="shared" si="103"/>
        <v>44613Đ466-51712-01-B2</v>
      </c>
    </row>
    <row r="414" spans="1:27" s="326" customFormat="1" ht="18" hidden="1" customHeight="1">
      <c r="A414" s="50">
        <v>44613</v>
      </c>
      <c r="B414" s="182" t="s">
        <v>1204</v>
      </c>
      <c r="C414" s="56" t="s">
        <v>3637</v>
      </c>
      <c r="D414" s="56" t="str">
        <f>LEFT(C414,6)&amp;"06"&amp;MID(C414,9,3)</f>
        <v>66-90006-S1</v>
      </c>
      <c r="E414" s="322" t="str">
        <f t="shared" si="96"/>
        <v>S1</v>
      </c>
      <c r="F414" s="322" t="str">
        <f t="shared" si="97"/>
        <v>B</v>
      </c>
      <c r="G414" s="322" t="str">
        <f t="shared" si="98"/>
        <v>06</v>
      </c>
      <c r="H414" s="322" t="str">
        <f t="shared" si="99"/>
        <v/>
      </c>
      <c r="I414" s="287" t="str">
        <f t="shared" si="100"/>
        <v>ĐHC</v>
      </c>
      <c r="J414" s="44" t="s">
        <v>1191</v>
      </c>
      <c r="K414" s="287" t="str">
        <f t="shared" si="101"/>
        <v>Cái</v>
      </c>
      <c r="L414" s="291">
        <v>3</v>
      </c>
      <c r="M414" s="287">
        <f>VLOOKUP(D414,'GIA CONG DOAN'!$A$3:$D$4246,MATCH(I414,'GIA CONG DOAN'!$A$4:$D$4,0),0)</f>
        <v>16940</v>
      </c>
      <c r="N414" s="289"/>
      <c r="O414" s="328">
        <f t="shared" si="102"/>
        <v>0</v>
      </c>
      <c r="P414" s="56" t="s">
        <v>3688</v>
      </c>
      <c r="Q414" s="305"/>
      <c r="R414" s="305"/>
      <c r="S414" s="313">
        <f t="shared" si="93"/>
        <v>3</v>
      </c>
      <c r="V414" s="327"/>
      <c r="W414" s="327"/>
      <c r="X414" s="327"/>
      <c r="Y414" s="326" t="str">
        <f t="shared" si="104"/>
        <v>66</v>
      </c>
      <c r="Z414" s="326" t="str">
        <f>B415&amp;A414</f>
        <v>Đ344613</v>
      </c>
      <c r="AA414" s="326" t="str">
        <f>A414&amp;B415&amp;C414&amp;L414&amp;Q414</f>
        <v>44613Đ366-90006-S1-B3</v>
      </c>
    </row>
    <row r="415" spans="1:27" s="326" customFormat="1" ht="18" hidden="1" customHeight="1">
      <c r="A415" s="50">
        <v>44613</v>
      </c>
      <c r="B415" s="182" t="s">
        <v>1204</v>
      </c>
      <c r="C415" s="56" t="s">
        <v>3651</v>
      </c>
      <c r="D415" s="56" t="str">
        <f>LEFT(C415,6)&amp;"24"&amp;MID(C415,9,3)</f>
        <v>66-59124-02</v>
      </c>
      <c r="E415" s="322" t="str">
        <f t="shared" si="96"/>
        <v>02</v>
      </c>
      <c r="F415" s="322" t="str">
        <f t="shared" si="97"/>
        <v>B</v>
      </c>
      <c r="G415" s="322" t="str">
        <f t="shared" si="98"/>
        <v>24</v>
      </c>
      <c r="H415" s="322" t="str">
        <f t="shared" si="99"/>
        <v/>
      </c>
      <c r="I415" s="287" t="str">
        <f t="shared" si="100"/>
        <v>ĐHC</v>
      </c>
      <c r="J415" s="44" t="s">
        <v>1191</v>
      </c>
      <c r="K415" s="287" t="str">
        <f t="shared" si="101"/>
        <v>Cái</v>
      </c>
      <c r="L415" s="291">
        <v>2</v>
      </c>
      <c r="M415" s="287">
        <f>VLOOKUP(D415,'GIA CONG DOAN'!$A$3:$D$4246,MATCH(I415,'GIA CONG DOAN'!$A$4:$D$4,0),0)</f>
        <v>12539.584603448273</v>
      </c>
      <c r="N415" s="289">
        <v>0.1</v>
      </c>
      <c r="O415" s="328">
        <f t="shared" si="102"/>
        <v>2507.9169206896549</v>
      </c>
      <c r="P415" s="56" t="s">
        <v>3619</v>
      </c>
      <c r="Q415" s="305"/>
      <c r="R415" s="305"/>
      <c r="S415" s="313">
        <f t="shared" si="93"/>
        <v>2</v>
      </c>
      <c r="V415" s="327"/>
      <c r="W415" s="327"/>
      <c r="X415" s="327"/>
      <c r="Y415" s="326" t="str">
        <f t="shared" si="104"/>
        <v>66</v>
      </c>
      <c r="Z415" s="326" t="e">
        <f>#REF!&amp;A415</f>
        <v>#REF!</v>
      </c>
      <c r="AA415" s="326" t="e">
        <f>A415&amp;#REF!&amp;C415&amp;L415&amp;Q415</f>
        <v>#REF!</v>
      </c>
    </row>
    <row r="416" spans="1:27" s="326" customFormat="1" ht="18" hidden="1" customHeight="1">
      <c r="A416" s="50">
        <v>44613</v>
      </c>
      <c r="B416" s="182" t="s">
        <v>1204</v>
      </c>
      <c r="C416" s="56" t="s">
        <v>2479</v>
      </c>
      <c r="D416" s="56" t="str">
        <f t="shared" si="95"/>
        <v>68-75200-S1</v>
      </c>
      <c r="E416" s="322" t="str">
        <f t="shared" si="96"/>
        <v>S1</v>
      </c>
      <c r="F416" s="322" t="str">
        <f t="shared" si="97"/>
        <v>B</v>
      </c>
      <c r="G416" s="322" t="str">
        <f t="shared" si="98"/>
        <v>00</v>
      </c>
      <c r="H416" s="322" t="str">
        <f t="shared" si="99"/>
        <v/>
      </c>
      <c r="I416" s="287" t="str">
        <f t="shared" si="100"/>
        <v>ĐHC</v>
      </c>
      <c r="J416" s="44" t="s">
        <v>1191</v>
      </c>
      <c r="K416" s="287" t="str">
        <f t="shared" si="101"/>
        <v>Cái</v>
      </c>
      <c r="L416" s="291">
        <v>1</v>
      </c>
      <c r="M416" s="287">
        <f>VLOOKUP(D416,'GIA CONG DOAN'!$A$3:$D$4246,MATCH(I416,'GIA CONG DOAN'!$A$4:$D$4,0),0)</f>
        <v>22077.820799999998</v>
      </c>
      <c r="N416" s="289">
        <v>0.1</v>
      </c>
      <c r="O416" s="328">
        <f t="shared" si="102"/>
        <v>2207.78208</v>
      </c>
      <c r="P416" s="56" t="s">
        <v>3619</v>
      </c>
      <c r="Q416" s="305"/>
      <c r="R416" s="305"/>
      <c r="S416" s="313">
        <f t="shared" si="93"/>
        <v>1</v>
      </c>
      <c r="V416" s="327"/>
      <c r="W416" s="327"/>
      <c r="X416" s="327"/>
      <c r="Y416" s="326" t="str">
        <f t="shared" si="104"/>
        <v>68</v>
      </c>
      <c r="Z416" s="326" t="str">
        <f t="shared" si="105"/>
        <v>Đ344613</v>
      </c>
      <c r="AA416" s="326" t="str">
        <f t="shared" si="103"/>
        <v>44613Đ368-75200-S1-B1</v>
      </c>
    </row>
    <row r="417" spans="1:27" s="326" customFormat="1" ht="18" hidden="1" customHeight="1">
      <c r="A417" s="50">
        <v>44613</v>
      </c>
      <c r="B417" s="182" t="s">
        <v>1204</v>
      </c>
      <c r="C417" s="56" t="s">
        <v>3648</v>
      </c>
      <c r="D417" s="56" t="str">
        <f t="shared" si="95"/>
        <v>66-64700-S1</v>
      </c>
      <c r="E417" s="322" t="str">
        <f t="shared" si="96"/>
        <v>S1</v>
      </c>
      <c r="F417" s="322" t="str">
        <f t="shared" si="97"/>
        <v>B</v>
      </c>
      <c r="G417" s="322" t="str">
        <f t="shared" si="98"/>
        <v>00</v>
      </c>
      <c r="H417" s="322" t="str">
        <f t="shared" si="99"/>
        <v/>
      </c>
      <c r="I417" s="287" t="str">
        <f t="shared" si="100"/>
        <v>ĐHC</v>
      </c>
      <c r="J417" s="44" t="s">
        <v>1191</v>
      </c>
      <c r="K417" s="287" t="str">
        <f t="shared" si="101"/>
        <v>Cái</v>
      </c>
      <c r="L417" s="291">
        <v>6</v>
      </c>
      <c r="M417" s="287">
        <f>VLOOKUP(D417,'GIA CONG DOAN'!$A$3:$D$4246,MATCH(I417,'GIA CONG DOAN'!$A$4:$D$4,0),0)</f>
        <v>21668.767362068964</v>
      </c>
      <c r="N417" s="289"/>
      <c r="O417" s="328">
        <f t="shared" si="102"/>
        <v>0</v>
      </c>
      <c r="P417" s="56" t="s">
        <v>3619</v>
      </c>
      <c r="Q417" s="305"/>
      <c r="R417" s="305"/>
      <c r="S417" s="313">
        <f t="shared" si="93"/>
        <v>6</v>
      </c>
      <c r="V417" s="327"/>
      <c r="W417" s="327"/>
      <c r="X417" s="327"/>
      <c r="Y417" s="326" t="str">
        <f t="shared" si="104"/>
        <v>66</v>
      </c>
      <c r="Z417" s="326" t="str">
        <f t="shared" si="105"/>
        <v>Đ344613</v>
      </c>
      <c r="AA417" s="326" t="str">
        <f t="shared" si="103"/>
        <v>44613Đ366-64700-S1-B6</v>
      </c>
    </row>
    <row r="418" spans="1:27" s="326" customFormat="1" ht="18" hidden="1" customHeight="1">
      <c r="A418" s="50">
        <v>44613</v>
      </c>
      <c r="B418" s="182" t="s">
        <v>1204</v>
      </c>
      <c r="C418" s="56" t="s">
        <v>3783</v>
      </c>
      <c r="D418" s="56" t="str">
        <f t="shared" si="95"/>
        <v>66-34700-S1</v>
      </c>
      <c r="E418" s="322" t="str">
        <f t="shared" si="96"/>
        <v>S1</v>
      </c>
      <c r="F418" s="322" t="str">
        <f t="shared" si="97"/>
        <v>B</v>
      </c>
      <c r="G418" s="322" t="str">
        <f t="shared" si="98"/>
        <v>00</v>
      </c>
      <c r="H418" s="322" t="str">
        <f t="shared" si="99"/>
        <v/>
      </c>
      <c r="I418" s="287" t="str">
        <f t="shared" si="100"/>
        <v>ĐHC</v>
      </c>
      <c r="J418" s="44" t="s">
        <v>1191</v>
      </c>
      <c r="K418" s="287" t="str">
        <f t="shared" si="101"/>
        <v>Cái</v>
      </c>
      <c r="L418" s="291">
        <v>2</v>
      </c>
      <c r="M418" s="287">
        <f>VLOOKUP(D418,'GIA CONG DOAN'!$A$3:$D$4246,MATCH(I418,'GIA CONG DOAN'!$A$4:$D$4,0),0)</f>
        <v>12191.205</v>
      </c>
      <c r="N418" s="289">
        <v>0.1</v>
      </c>
      <c r="O418" s="328">
        <f t="shared" si="102"/>
        <v>2438.241</v>
      </c>
      <c r="P418" s="56" t="s">
        <v>3619</v>
      </c>
      <c r="Q418" s="305"/>
      <c r="R418" s="305"/>
      <c r="S418" s="313">
        <f t="shared" si="93"/>
        <v>2</v>
      </c>
      <c r="V418" s="327"/>
      <c r="W418" s="327"/>
      <c r="X418" s="327"/>
      <c r="Y418" s="326" t="str">
        <f t="shared" si="104"/>
        <v>66</v>
      </c>
      <c r="Z418" s="326" t="str">
        <f t="shared" si="105"/>
        <v>Đ344613</v>
      </c>
      <c r="AA418" s="326" t="str">
        <f t="shared" si="103"/>
        <v>44613Đ366-34700-S1-B2</v>
      </c>
    </row>
    <row r="419" spans="1:27" s="326" customFormat="1" ht="18" hidden="1" customHeight="1">
      <c r="A419" s="50">
        <v>44613</v>
      </c>
      <c r="B419" s="182" t="s">
        <v>1204</v>
      </c>
      <c r="C419" s="56" t="s">
        <v>3784</v>
      </c>
      <c r="D419" s="56" t="str">
        <f t="shared" si="95"/>
        <v>66-55400-03</v>
      </c>
      <c r="E419" s="322" t="str">
        <f t="shared" si="96"/>
        <v>03</v>
      </c>
      <c r="F419" s="322" t="str">
        <f t="shared" si="97"/>
        <v>B</v>
      </c>
      <c r="G419" s="322" t="str">
        <f t="shared" si="98"/>
        <v>05</v>
      </c>
      <c r="H419" s="322" t="str">
        <f t="shared" si="99"/>
        <v/>
      </c>
      <c r="I419" s="287" t="str">
        <f t="shared" si="100"/>
        <v>ĐHC</v>
      </c>
      <c r="J419" s="44" t="s">
        <v>1191</v>
      </c>
      <c r="K419" s="287" t="str">
        <f t="shared" si="101"/>
        <v>Cái</v>
      </c>
      <c r="L419" s="291">
        <v>1</v>
      </c>
      <c r="M419" s="287">
        <f>VLOOKUP(D419,'GIA CONG DOAN'!$A$3:$D$4246,MATCH(I419,'GIA CONG DOAN'!$A$4:$D$4,0),0)</f>
        <v>10217.563200000008</v>
      </c>
      <c r="N419" s="289">
        <v>0.1</v>
      </c>
      <c r="O419" s="328">
        <f t="shared" si="102"/>
        <v>1021.7563200000009</v>
      </c>
      <c r="P419" s="56" t="s">
        <v>3619</v>
      </c>
      <c r="Q419" s="305"/>
      <c r="R419" s="305"/>
      <c r="S419" s="313">
        <f t="shared" si="93"/>
        <v>1</v>
      </c>
      <c r="V419" s="327"/>
      <c r="W419" s="327"/>
      <c r="X419" s="327"/>
      <c r="Y419" s="326" t="str">
        <f t="shared" si="104"/>
        <v>66</v>
      </c>
      <c r="Z419" s="326" t="str">
        <f t="shared" si="105"/>
        <v>Đ344613</v>
      </c>
      <c r="AA419" s="326" t="str">
        <f t="shared" si="103"/>
        <v>44613Đ366-55405-03-B1</v>
      </c>
    </row>
    <row r="420" spans="1:27" s="326" customFormat="1" ht="18" hidden="1" customHeight="1">
      <c r="A420" s="50">
        <v>44613</v>
      </c>
      <c r="B420" s="182" t="s">
        <v>1204</v>
      </c>
      <c r="C420" s="56" t="s">
        <v>3768</v>
      </c>
      <c r="D420" s="56" t="str">
        <f t="shared" si="95"/>
        <v>66-64700-S1</v>
      </c>
      <c r="E420" s="322" t="str">
        <f t="shared" si="96"/>
        <v>S1</v>
      </c>
      <c r="F420" s="322" t="str">
        <f t="shared" si="97"/>
        <v>b</v>
      </c>
      <c r="G420" s="322" t="str">
        <f t="shared" si="98"/>
        <v>00</v>
      </c>
      <c r="H420" s="322" t="str">
        <f t="shared" si="99"/>
        <v/>
      </c>
      <c r="I420" s="287" t="str">
        <f t="shared" si="100"/>
        <v>ĐHC</v>
      </c>
      <c r="J420" s="44" t="s">
        <v>1191</v>
      </c>
      <c r="K420" s="287" t="str">
        <f t="shared" si="101"/>
        <v>Cái</v>
      </c>
      <c r="L420" s="291">
        <v>5</v>
      </c>
      <c r="M420" s="287">
        <f>VLOOKUP(D420,'GIA CONG DOAN'!$A$3:$D$4246,MATCH(I420,'GIA CONG DOAN'!$A$4:$D$4,0),0)</f>
        <v>21668.767362068964</v>
      </c>
      <c r="N420" s="289">
        <v>0.1</v>
      </c>
      <c r="O420" s="328">
        <f t="shared" si="102"/>
        <v>10834.383681034482</v>
      </c>
      <c r="P420" s="56" t="s">
        <v>3619</v>
      </c>
      <c r="Q420" s="305"/>
      <c r="R420" s="305"/>
      <c r="S420" s="313">
        <f t="shared" si="93"/>
        <v>5</v>
      </c>
      <c r="V420" s="327"/>
      <c r="W420" s="327"/>
      <c r="X420" s="327"/>
      <c r="Y420" s="326" t="str">
        <f t="shared" si="104"/>
        <v>66</v>
      </c>
      <c r="Z420" s="326" t="str">
        <f t="shared" si="105"/>
        <v>Đ344613</v>
      </c>
      <c r="AA420" s="326" t="str">
        <f t="shared" si="103"/>
        <v>44613Đ366-64700-S1-b5</v>
      </c>
    </row>
    <row r="421" spans="1:27" s="326" customFormat="1" ht="18" hidden="1" customHeight="1">
      <c r="A421" s="50">
        <v>44613</v>
      </c>
      <c r="B421" s="182" t="s">
        <v>1204</v>
      </c>
      <c r="C421" s="56" t="s">
        <v>3651</v>
      </c>
      <c r="D421" s="56" t="str">
        <f>LEFT(C421,6)&amp;"24"&amp;MID(C421,9,3)</f>
        <v>66-59124-02</v>
      </c>
      <c r="E421" s="322" t="str">
        <f t="shared" si="96"/>
        <v>02</v>
      </c>
      <c r="F421" s="322" t="str">
        <f t="shared" si="97"/>
        <v>B</v>
      </c>
      <c r="G421" s="322" t="str">
        <f t="shared" si="98"/>
        <v>24</v>
      </c>
      <c r="H421" s="322" t="str">
        <f t="shared" si="99"/>
        <v/>
      </c>
      <c r="I421" s="287" t="str">
        <f t="shared" si="100"/>
        <v>ĐHC</v>
      </c>
      <c r="J421" s="44" t="s">
        <v>1191</v>
      </c>
      <c r="K421" s="287" t="str">
        <f t="shared" si="101"/>
        <v>Cái</v>
      </c>
      <c r="L421" s="291">
        <v>1</v>
      </c>
      <c r="M421" s="287">
        <f>VLOOKUP(D421,'GIA CONG DOAN'!$A$3:$D$4246,MATCH(I421,'GIA CONG DOAN'!$A$4:$D$4,0),0)</f>
        <v>12539.584603448273</v>
      </c>
      <c r="N421" s="289">
        <v>0.1</v>
      </c>
      <c r="O421" s="328">
        <f t="shared" si="102"/>
        <v>1253.9584603448275</v>
      </c>
      <c r="P421" s="56" t="s">
        <v>3619</v>
      </c>
      <c r="Q421" s="305"/>
      <c r="R421" s="305"/>
      <c r="S421" s="313">
        <f t="shared" si="93"/>
        <v>1</v>
      </c>
      <c r="V421" s="327"/>
      <c r="W421" s="327"/>
      <c r="X421" s="327"/>
      <c r="Y421" s="326" t="str">
        <f t="shared" si="104"/>
        <v>66</v>
      </c>
      <c r="Z421" s="326" t="str">
        <f t="shared" si="105"/>
        <v>Đ344613</v>
      </c>
      <c r="AA421" s="326" t="str">
        <f t="shared" si="103"/>
        <v>44613Đ366-59124-02-B1</v>
      </c>
    </row>
    <row r="422" spans="1:27" s="326" customFormat="1" ht="18" hidden="1" customHeight="1">
      <c r="A422" s="50">
        <v>44613</v>
      </c>
      <c r="B422" s="182" t="s">
        <v>1204</v>
      </c>
      <c r="C422" s="56" t="s">
        <v>3785</v>
      </c>
      <c r="D422" s="56" t="str">
        <f>LEFT(C422,6)&amp;"00"&amp;MID(C422,9,3)</f>
        <v>66-57500-01</v>
      </c>
      <c r="E422" s="322" t="str">
        <f t="shared" si="96"/>
        <v>01</v>
      </c>
      <c r="F422" s="322" t="str">
        <f t="shared" si="97"/>
        <v>B</v>
      </c>
      <c r="G422" s="322" t="str">
        <f t="shared" si="98"/>
        <v>24</v>
      </c>
      <c r="H422" s="322" t="str">
        <f t="shared" si="99"/>
        <v/>
      </c>
      <c r="I422" s="287" t="str">
        <f t="shared" si="100"/>
        <v>ĐHC</v>
      </c>
      <c r="J422" s="44" t="s">
        <v>1191</v>
      </c>
      <c r="K422" s="287" t="str">
        <f t="shared" si="101"/>
        <v>Cái</v>
      </c>
      <c r="L422" s="291">
        <v>1</v>
      </c>
      <c r="M422" s="287">
        <f>VLOOKUP(D422,'GIA CONG DOAN'!$A$3:$D$4246,MATCH(I422,'GIA CONG DOAN'!$A$4:$D$4,0),0)</f>
        <v>21178.174068965516</v>
      </c>
      <c r="N422" s="289">
        <v>0.1</v>
      </c>
      <c r="O422" s="328">
        <f t="shared" si="102"/>
        <v>2117.8174068965518</v>
      </c>
      <c r="P422" s="56" t="s">
        <v>3619</v>
      </c>
      <c r="Q422" s="305"/>
      <c r="R422" s="305"/>
      <c r="S422" s="313">
        <f t="shared" si="93"/>
        <v>1</v>
      </c>
      <c r="V422" s="327"/>
      <c r="W422" s="327"/>
      <c r="X422" s="327"/>
      <c r="Y422" s="326" t="str">
        <f t="shared" si="104"/>
        <v>66</v>
      </c>
      <c r="Z422" s="326" t="str">
        <f t="shared" si="105"/>
        <v>Đ344613</v>
      </c>
      <c r="AA422" s="326" t="str">
        <f t="shared" si="103"/>
        <v>44613Đ366-57524-01-B1</v>
      </c>
    </row>
    <row r="423" spans="1:27" s="326" customFormat="1" ht="18" hidden="1" customHeight="1">
      <c r="A423" s="50">
        <v>44613</v>
      </c>
      <c r="B423" s="182" t="s">
        <v>1203</v>
      </c>
      <c r="C423" s="56" t="s">
        <v>3786</v>
      </c>
      <c r="D423" s="56" t="str">
        <f t="shared" si="95"/>
        <v>66-12500-B2</v>
      </c>
      <c r="E423" s="322" t="str">
        <f t="shared" si="96"/>
        <v>B2</v>
      </c>
      <c r="F423" s="322" t="str">
        <f t="shared" si="97"/>
        <v>B</v>
      </c>
      <c r="G423" s="322" t="str">
        <f t="shared" si="98"/>
        <v>00</v>
      </c>
      <c r="H423" s="322" t="str">
        <f t="shared" si="99"/>
        <v/>
      </c>
      <c r="I423" s="287" t="str">
        <f t="shared" si="100"/>
        <v>ĐHC</v>
      </c>
      <c r="J423" s="44" t="s">
        <v>1191</v>
      </c>
      <c r="K423" s="287" t="str">
        <f t="shared" si="101"/>
        <v>Bộ</v>
      </c>
      <c r="L423" s="291">
        <v>1</v>
      </c>
      <c r="M423" s="287">
        <f>VLOOKUP(D423,'GIA CONG DOAN'!$A$3:$D$4246,MATCH(I423,'GIA CONG DOAN'!$A$4:$D$4,0),0)</f>
        <v>24458.569687499999</v>
      </c>
      <c r="N423" s="289">
        <v>0.1</v>
      </c>
      <c r="O423" s="328">
        <f t="shared" si="102"/>
        <v>2445.8569687499999</v>
      </c>
      <c r="P423" s="56" t="s">
        <v>3619</v>
      </c>
      <c r="Q423" s="305"/>
      <c r="R423" s="305"/>
      <c r="S423" s="313">
        <f t="shared" si="93"/>
        <v>2</v>
      </c>
      <c r="V423" s="327"/>
      <c r="W423" s="327"/>
      <c r="X423" s="327"/>
      <c r="Y423" s="326" t="str">
        <f t="shared" si="104"/>
        <v>66</v>
      </c>
      <c r="Z423" s="326" t="str">
        <f t="shared" si="105"/>
        <v>Đ244613</v>
      </c>
      <c r="AA423" s="326" t="str">
        <f t="shared" si="103"/>
        <v>44613Đ266-12500-B2-B1</v>
      </c>
    </row>
    <row r="424" spans="1:27" s="326" customFormat="1" ht="18" hidden="1" customHeight="1">
      <c r="A424" s="50">
        <v>44613</v>
      </c>
      <c r="B424" s="182" t="s">
        <v>1203</v>
      </c>
      <c r="C424" s="56" t="s">
        <v>3670</v>
      </c>
      <c r="D424" s="56" t="str">
        <f t="shared" si="95"/>
        <v>66-12500-02</v>
      </c>
      <c r="E424" s="322" t="str">
        <f t="shared" si="96"/>
        <v>02</v>
      </c>
      <c r="F424" s="322" t="str">
        <f t="shared" si="97"/>
        <v>B</v>
      </c>
      <c r="G424" s="322" t="str">
        <f t="shared" si="98"/>
        <v>00</v>
      </c>
      <c r="H424" s="322" t="str">
        <f t="shared" si="99"/>
        <v/>
      </c>
      <c r="I424" s="287" t="str">
        <f t="shared" si="100"/>
        <v>ĐHC</v>
      </c>
      <c r="J424" s="44" t="s">
        <v>1191</v>
      </c>
      <c r="K424" s="287" t="str">
        <f t="shared" si="101"/>
        <v>Cái</v>
      </c>
      <c r="L424" s="291">
        <v>1</v>
      </c>
      <c r="M424" s="287">
        <f>VLOOKUP(D424,'GIA CONG DOAN'!$A$3:$D$4246,MATCH(I424,'GIA CONG DOAN'!$A$4:$D$4,0),0)</f>
        <v>15810.1425</v>
      </c>
      <c r="N424" s="289">
        <v>0.1</v>
      </c>
      <c r="O424" s="328">
        <f t="shared" si="102"/>
        <v>1581.0142500000002</v>
      </c>
      <c r="P424" s="56" t="s">
        <v>3642</v>
      </c>
      <c r="Q424" s="305"/>
      <c r="R424" s="305"/>
      <c r="S424" s="313">
        <f t="shared" si="93"/>
        <v>1</v>
      </c>
      <c r="V424" s="327"/>
      <c r="W424" s="327"/>
      <c r="X424" s="327"/>
      <c r="Y424" s="326" t="str">
        <f t="shared" si="104"/>
        <v>66</v>
      </c>
      <c r="Z424" s="326" t="str">
        <f t="shared" si="105"/>
        <v>Đ244613</v>
      </c>
      <c r="AA424" s="326" t="str">
        <f t="shared" si="103"/>
        <v>44613Đ266-12500-02-B1</v>
      </c>
    </row>
    <row r="425" spans="1:27" s="326" customFormat="1" ht="18" hidden="1" customHeight="1">
      <c r="A425" s="50">
        <v>44613</v>
      </c>
      <c r="B425" s="182" t="s">
        <v>1203</v>
      </c>
      <c r="C425" s="56" t="s">
        <v>3645</v>
      </c>
      <c r="D425" s="56" t="str">
        <f>LEFT(C425,6)&amp;"36"&amp;MID(C425,9,3)</f>
        <v>66-80136-02</v>
      </c>
      <c r="E425" s="322" t="str">
        <f t="shared" si="96"/>
        <v>02</v>
      </c>
      <c r="F425" s="322" t="str">
        <f t="shared" si="97"/>
        <v>B</v>
      </c>
      <c r="G425" s="322" t="str">
        <f t="shared" si="98"/>
        <v>36</v>
      </c>
      <c r="H425" s="322" t="str">
        <f t="shared" si="99"/>
        <v/>
      </c>
      <c r="I425" s="287" t="str">
        <f t="shared" si="100"/>
        <v>ĐHC</v>
      </c>
      <c r="J425" s="44" t="s">
        <v>1191</v>
      </c>
      <c r="K425" s="287" t="str">
        <f t="shared" si="101"/>
        <v>Cái</v>
      </c>
      <c r="L425" s="291">
        <v>2</v>
      </c>
      <c r="M425" s="287">
        <f>VLOOKUP(D425,'GIA CONG DOAN'!$A$3:$D$4246,MATCH(I425,'GIA CONG DOAN'!$A$4:$D$4,0),0)</f>
        <v>22033.93467241379</v>
      </c>
      <c r="N425" s="289">
        <v>0.1</v>
      </c>
      <c r="O425" s="328">
        <f t="shared" si="102"/>
        <v>4406.7869344827586</v>
      </c>
      <c r="P425" s="56" t="s">
        <v>3619</v>
      </c>
      <c r="Q425" s="305"/>
      <c r="R425" s="305"/>
      <c r="S425" s="313">
        <f t="shared" si="93"/>
        <v>2</v>
      </c>
      <c r="V425" s="327"/>
      <c r="W425" s="327"/>
      <c r="X425" s="327"/>
      <c r="Y425" s="326" t="str">
        <f t="shared" si="104"/>
        <v>66</v>
      </c>
      <c r="Z425" s="326" t="str">
        <f t="shared" si="105"/>
        <v>Đ244613</v>
      </c>
      <c r="AA425" s="326" t="str">
        <f t="shared" si="103"/>
        <v>44613Đ266-80136-02-B2</v>
      </c>
    </row>
    <row r="426" spans="1:27" s="326" customFormat="1" ht="18" hidden="1" customHeight="1">
      <c r="A426" s="50">
        <v>44613</v>
      </c>
      <c r="B426" s="182" t="s">
        <v>1203</v>
      </c>
      <c r="C426" s="56" t="s">
        <v>3645</v>
      </c>
      <c r="D426" s="56" t="str">
        <f>LEFT(C426,6)&amp;"36"&amp;MID(C426,9,3)</f>
        <v>66-80136-02</v>
      </c>
      <c r="E426" s="322" t="str">
        <f t="shared" si="96"/>
        <v>02</v>
      </c>
      <c r="F426" s="322" t="str">
        <f t="shared" si="97"/>
        <v>B</v>
      </c>
      <c r="G426" s="322" t="str">
        <f t="shared" si="98"/>
        <v>36</v>
      </c>
      <c r="H426" s="322" t="str">
        <f t="shared" si="99"/>
        <v/>
      </c>
      <c r="I426" s="287" t="str">
        <f t="shared" si="100"/>
        <v>ĐHC</v>
      </c>
      <c r="J426" s="44" t="s">
        <v>1191</v>
      </c>
      <c r="K426" s="287" t="str">
        <f t="shared" si="101"/>
        <v>Cái</v>
      </c>
      <c r="L426" s="291">
        <v>3</v>
      </c>
      <c r="M426" s="287">
        <f>VLOOKUP(D426,'GIA CONG DOAN'!$A$3:$D$4246,MATCH(I426,'GIA CONG DOAN'!$A$4:$D$4,0),0)</f>
        <v>22033.93467241379</v>
      </c>
      <c r="N426" s="289"/>
      <c r="O426" s="328">
        <f t="shared" si="102"/>
        <v>0</v>
      </c>
      <c r="P426" s="56" t="s">
        <v>3639</v>
      </c>
      <c r="Q426" s="305"/>
      <c r="R426" s="305"/>
      <c r="S426" s="313">
        <f t="shared" si="93"/>
        <v>3</v>
      </c>
      <c r="V426" s="327"/>
      <c r="W426" s="327"/>
      <c r="X426" s="327"/>
      <c r="Y426" s="326" t="str">
        <f t="shared" si="104"/>
        <v>66</v>
      </c>
      <c r="Z426" s="326" t="str">
        <f t="shared" si="105"/>
        <v>Đ244613</v>
      </c>
      <c r="AA426" s="326" t="str">
        <f t="shared" si="103"/>
        <v>44613Đ266-80136-02-B3</v>
      </c>
    </row>
    <row r="427" spans="1:27" s="326" customFormat="1" ht="18" hidden="1" customHeight="1">
      <c r="A427" s="50">
        <v>44613</v>
      </c>
      <c r="B427" s="182" t="s">
        <v>1203</v>
      </c>
      <c r="C427" s="56" t="s">
        <v>3674</v>
      </c>
      <c r="D427" s="56" t="str">
        <f t="shared" si="95"/>
        <v>66-83200-02</v>
      </c>
      <c r="E427" s="322" t="str">
        <f t="shared" si="96"/>
        <v>02</v>
      </c>
      <c r="F427" s="322" t="str">
        <f t="shared" si="97"/>
        <v>B</v>
      </c>
      <c r="G427" s="322" t="str">
        <f t="shared" si="98"/>
        <v>37</v>
      </c>
      <c r="H427" s="322" t="str">
        <f t="shared" si="99"/>
        <v/>
      </c>
      <c r="I427" s="287" t="str">
        <f t="shared" si="100"/>
        <v>ĐHC</v>
      </c>
      <c r="J427" s="44" t="s">
        <v>1191</v>
      </c>
      <c r="K427" s="287" t="str">
        <f t="shared" si="101"/>
        <v>Cái</v>
      </c>
      <c r="L427" s="291">
        <v>2</v>
      </c>
      <c r="M427" s="287">
        <f>VLOOKUP(D427,'GIA CONG DOAN'!$A$3:$D$4246,MATCH(I427,'GIA CONG DOAN'!$A$4:$D$4,0),0)</f>
        <v>16915.07148275862</v>
      </c>
      <c r="N427" s="289">
        <v>0.1</v>
      </c>
      <c r="O427" s="328">
        <f t="shared" si="102"/>
        <v>3383.0142965517243</v>
      </c>
      <c r="P427" s="56" t="s">
        <v>3750</v>
      </c>
      <c r="Q427" s="305"/>
      <c r="R427" s="305"/>
      <c r="S427" s="313">
        <f t="shared" si="93"/>
        <v>2</v>
      </c>
      <c r="V427" s="327"/>
      <c r="W427" s="327"/>
      <c r="X427" s="327"/>
      <c r="Y427" s="326" t="str">
        <f t="shared" si="104"/>
        <v>66</v>
      </c>
      <c r="Z427" s="326" t="str">
        <f t="shared" si="105"/>
        <v>Đ244613</v>
      </c>
      <c r="AA427" s="326" t="str">
        <f t="shared" si="103"/>
        <v>44613Đ266-83237-02-B2</v>
      </c>
    </row>
    <row r="428" spans="1:27" s="326" customFormat="1" ht="18" hidden="1" customHeight="1">
      <c r="A428" s="50">
        <v>44613</v>
      </c>
      <c r="B428" s="182" t="s">
        <v>1203</v>
      </c>
      <c r="C428" s="56" t="s">
        <v>3787</v>
      </c>
      <c r="D428" s="56" t="str">
        <f t="shared" si="95"/>
        <v>66-61300-03</v>
      </c>
      <c r="E428" s="322" t="str">
        <f t="shared" si="96"/>
        <v>03</v>
      </c>
      <c r="F428" s="322" t="str">
        <f t="shared" si="97"/>
        <v>B</v>
      </c>
      <c r="G428" s="322" t="str">
        <f t="shared" si="98"/>
        <v>20</v>
      </c>
      <c r="H428" s="322" t="str">
        <f t="shared" si="99"/>
        <v>DTM</v>
      </c>
      <c r="I428" s="287" t="str">
        <f t="shared" si="100"/>
        <v>ĐHC</v>
      </c>
      <c r="J428" s="44" t="s">
        <v>1191</v>
      </c>
      <c r="K428" s="287" t="str">
        <f t="shared" si="101"/>
        <v>Cái</v>
      </c>
      <c r="L428" s="291">
        <v>2</v>
      </c>
      <c r="M428" s="287">
        <f>VLOOKUP(D428,'GIA CONG DOAN'!$A$3:$D$4246,MATCH(I428,'GIA CONG DOAN'!$A$4:$D$4,0),0)</f>
        <v>7133.6016551724142</v>
      </c>
      <c r="N428" s="289">
        <v>0.1</v>
      </c>
      <c r="O428" s="328">
        <f t="shared" si="102"/>
        <v>1426.720331034483</v>
      </c>
      <c r="P428" s="56" t="s">
        <v>3619</v>
      </c>
      <c r="Q428" s="305"/>
      <c r="R428" s="305"/>
      <c r="S428" s="313">
        <f t="shared" si="93"/>
        <v>2</v>
      </c>
      <c r="V428" s="327"/>
      <c r="W428" s="327"/>
      <c r="X428" s="327"/>
      <c r="Y428" s="326" t="str">
        <f t="shared" si="104"/>
        <v>66</v>
      </c>
      <c r="Z428" s="326" t="str">
        <f t="shared" si="105"/>
        <v>Đ244613</v>
      </c>
      <c r="AA428" s="326" t="str">
        <f t="shared" si="103"/>
        <v>44613Đ266-61320-03-B2</v>
      </c>
    </row>
    <row r="429" spans="1:27" s="326" customFormat="1" ht="18" hidden="1" customHeight="1">
      <c r="A429" s="50">
        <v>44613</v>
      </c>
      <c r="B429" s="182" t="s">
        <v>1203</v>
      </c>
      <c r="C429" s="56" t="s">
        <v>3676</v>
      </c>
      <c r="D429" s="56" t="str">
        <f t="shared" si="95"/>
        <v>66-61300-03</v>
      </c>
      <c r="E429" s="322" t="str">
        <f t="shared" si="96"/>
        <v>03</v>
      </c>
      <c r="F429" s="322" t="str">
        <f t="shared" si="97"/>
        <v>B</v>
      </c>
      <c r="G429" s="322" t="str">
        <f t="shared" si="98"/>
        <v>37</v>
      </c>
      <c r="H429" s="322" t="str">
        <f t="shared" si="99"/>
        <v/>
      </c>
      <c r="I429" s="287" t="str">
        <f t="shared" si="100"/>
        <v>ĐHC</v>
      </c>
      <c r="J429" s="44" t="s">
        <v>1191</v>
      </c>
      <c r="K429" s="287" t="str">
        <f t="shared" si="101"/>
        <v>Cái</v>
      </c>
      <c r="L429" s="291">
        <v>1</v>
      </c>
      <c r="M429" s="287">
        <f>VLOOKUP(D429,'GIA CONG DOAN'!$A$3:$D$4246,MATCH(I429,'GIA CONG DOAN'!$A$4:$D$4,0),0)</f>
        <v>7133.6016551724142</v>
      </c>
      <c r="N429" s="289">
        <v>0.1</v>
      </c>
      <c r="O429" s="328">
        <f t="shared" si="102"/>
        <v>713.36016551724151</v>
      </c>
      <c r="P429" s="56" t="s">
        <v>3734</v>
      </c>
      <c r="Q429" s="305"/>
      <c r="R429" s="305"/>
      <c r="S429" s="313">
        <f t="shared" si="93"/>
        <v>1</v>
      </c>
      <c r="V429" s="327"/>
      <c r="W429" s="327"/>
      <c r="X429" s="327"/>
      <c r="Y429" s="326" t="str">
        <f t="shared" si="104"/>
        <v>66</v>
      </c>
      <c r="Z429" s="326" t="str">
        <f t="shared" si="105"/>
        <v>Đ244613</v>
      </c>
      <c r="AA429" s="326" t="str">
        <f t="shared" si="103"/>
        <v>44613Đ266-61337-03-B1</v>
      </c>
    </row>
    <row r="430" spans="1:27" s="326" customFormat="1" ht="18" hidden="1" customHeight="1">
      <c r="A430" s="50">
        <v>44613</v>
      </c>
      <c r="B430" s="182" t="s">
        <v>1203</v>
      </c>
      <c r="C430" s="56" t="s">
        <v>3676</v>
      </c>
      <c r="D430" s="56" t="str">
        <f t="shared" si="95"/>
        <v>66-61300-03</v>
      </c>
      <c r="E430" s="322" t="str">
        <f t="shared" si="96"/>
        <v>03</v>
      </c>
      <c r="F430" s="322" t="str">
        <f t="shared" si="97"/>
        <v>B</v>
      </c>
      <c r="G430" s="322" t="str">
        <f t="shared" si="98"/>
        <v>37</v>
      </c>
      <c r="H430" s="322" t="str">
        <f t="shared" si="99"/>
        <v/>
      </c>
      <c r="I430" s="287" t="str">
        <f t="shared" si="100"/>
        <v>ĐHC</v>
      </c>
      <c r="J430" s="44" t="s">
        <v>1191</v>
      </c>
      <c r="K430" s="287" t="str">
        <f t="shared" si="101"/>
        <v>Cái</v>
      </c>
      <c r="L430" s="291">
        <v>1</v>
      </c>
      <c r="M430" s="287">
        <f>VLOOKUP(D430,'GIA CONG DOAN'!$A$3:$D$4246,MATCH(I430,'GIA CONG DOAN'!$A$4:$D$4,0),0)</f>
        <v>7133.6016551724142</v>
      </c>
      <c r="N430" s="289">
        <v>0.1</v>
      </c>
      <c r="O430" s="328">
        <f t="shared" si="102"/>
        <v>713.36016551724151</v>
      </c>
      <c r="P430" s="56" t="s">
        <v>3623</v>
      </c>
      <c r="Q430" s="305"/>
      <c r="R430" s="305"/>
      <c r="S430" s="313">
        <f t="shared" si="93"/>
        <v>1</v>
      </c>
      <c r="V430" s="327"/>
      <c r="W430" s="327"/>
      <c r="X430" s="327"/>
      <c r="Y430" s="326" t="str">
        <f t="shared" si="104"/>
        <v>66</v>
      </c>
      <c r="Z430" s="326" t="str">
        <f t="shared" si="105"/>
        <v>Đ244613</v>
      </c>
      <c r="AA430" s="326" t="str">
        <f t="shared" si="103"/>
        <v>44613Đ266-61337-03-B1</v>
      </c>
    </row>
    <row r="431" spans="1:27" s="326" customFormat="1" ht="18" hidden="1" customHeight="1">
      <c r="A431" s="50">
        <v>44613</v>
      </c>
      <c r="B431" s="182" t="s">
        <v>1203</v>
      </c>
      <c r="C431" s="56" t="s">
        <v>3788</v>
      </c>
      <c r="D431" s="56" t="str">
        <f>LEFT(C431,6)&amp;"12"&amp;MID(C431,9,3)</f>
        <v>66-51012-02</v>
      </c>
      <c r="E431" s="322" t="str">
        <f t="shared" si="96"/>
        <v>02</v>
      </c>
      <c r="F431" s="322" t="str">
        <f t="shared" si="97"/>
        <v>B</v>
      </c>
      <c r="G431" s="322" t="str">
        <f t="shared" si="98"/>
        <v>12</v>
      </c>
      <c r="H431" s="322" t="str">
        <f t="shared" si="99"/>
        <v/>
      </c>
      <c r="I431" s="287" t="str">
        <f t="shared" si="100"/>
        <v>ĐHC</v>
      </c>
      <c r="J431" s="44" t="s">
        <v>1191</v>
      </c>
      <c r="K431" s="287" t="str">
        <f t="shared" si="101"/>
        <v>Cái</v>
      </c>
      <c r="L431" s="291">
        <v>1</v>
      </c>
      <c r="M431" s="287">
        <f>VLOOKUP(D431,'GIA CONG DOAN'!$A$3:$D$4246,MATCH(I431,'GIA CONG DOAN'!$A$4:$D$4,0),0)</f>
        <v>20893.715044247794</v>
      </c>
      <c r="N431" s="289">
        <v>0.1</v>
      </c>
      <c r="O431" s="328">
        <f t="shared" si="102"/>
        <v>2089.3715044247797</v>
      </c>
      <c r="P431" s="56" t="s">
        <v>3640</v>
      </c>
      <c r="Q431" s="305"/>
      <c r="R431" s="305"/>
      <c r="S431" s="313">
        <f t="shared" si="93"/>
        <v>1</v>
      </c>
      <c r="V431" s="327"/>
      <c r="W431" s="327"/>
      <c r="X431" s="327"/>
      <c r="Y431" s="326" t="str">
        <f t="shared" si="104"/>
        <v>66</v>
      </c>
      <c r="Z431" s="326" t="str">
        <f t="shared" si="105"/>
        <v>Đ244613</v>
      </c>
      <c r="AA431" s="326" t="str">
        <f t="shared" si="103"/>
        <v>44613Đ266-51012-02-B1</v>
      </c>
    </row>
    <row r="432" spans="1:27" s="326" customFormat="1" ht="18" hidden="1" customHeight="1">
      <c r="A432" s="50">
        <v>44613</v>
      </c>
      <c r="B432" s="182" t="s">
        <v>1203</v>
      </c>
      <c r="C432" s="56" t="s">
        <v>3789</v>
      </c>
      <c r="D432" s="56" t="str">
        <f t="shared" si="95"/>
        <v>66-12500-01</v>
      </c>
      <c r="E432" s="322" t="str">
        <f t="shared" si="96"/>
        <v>01</v>
      </c>
      <c r="F432" s="322" t="str">
        <f t="shared" si="97"/>
        <v>B</v>
      </c>
      <c r="G432" s="322" t="str">
        <f t="shared" si="98"/>
        <v>00</v>
      </c>
      <c r="H432" s="322" t="str">
        <f t="shared" si="99"/>
        <v/>
      </c>
      <c r="I432" s="287" t="str">
        <f t="shared" si="100"/>
        <v>ĐHC</v>
      </c>
      <c r="J432" s="44" t="s">
        <v>1191</v>
      </c>
      <c r="K432" s="287" t="str">
        <f t="shared" si="101"/>
        <v>Cái</v>
      </c>
      <c r="L432" s="291">
        <v>8</v>
      </c>
      <c r="M432" s="287">
        <f>VLOOKUP(D432,'GIA CONG DOAN'!$A$3:$D$4246,MATCH(I432,'GIA CONG DOAN'!$A$4:$D$4,0),0)</f>
        <v>26350.237499999999</v>
      </c>
      <c r="N432" s="289"/>
      <c r="O432" s="328">
        <f t="shared" si="102"/>
        <v>0</v>
      </c>
      <c r="P432" s="56" t="s">
        <v>3639</v>
      </c>
      <c r="Q432" s="305"/>
      <c r="R432" s="305"/>
      <c r="S432" s="313">
        <f t="shared" si="93"/>
        <v>8</v>
      </c>
      <c r="V432" s="327"/>
      <c r="W432" s="327"/>
      <c r="X432" s="327"/>
      <c r="Y432" s="326" t="str">
        <f t="shared" si="104"/>
        <v>66</v>
      </c>
      <c r="Z432" s="326" t="str">
        <f t="shared" si="105"/>
        <v>Đ244613</v>
      </c>
      <c r="AA432" s="326" t="str">
        <f t="shared" si="103"/>
        <v>44613Đ266-12500-01-B8</v>
      </c>
    </row>
    <row r="433" spans="1:27" s="326" customFormat="1" ht="18" hidden="1" customHeight="1">
      <c r="A433" s="50">
        <v>44613</v>
      </c>
      <c r="B433" s="182" t="s">
        <v>1203</v>
      </c>
      <c r="C433" s="56" t="s">
        <v>3637</v>
      </c>
      <c r="D433" s="56" t="str">
        <f>LEFT(C433,6)&amp;"06"&amp;MID(C433,9,3)</f>
        <v>66-90006-S1</v>
      </c>
      <c r="E433" s="322" t="str">
        <f t="shared" si="96"/>
        <v>S1</v>
      </c>
      <c r="F433" s="322" t="str">
        <f t="shared" si="97"/>
        <v>B</v>
      </c>
      <c r="G433" s="322" t="str">
        <f t="shared" si="98"/>
        <v>06</v>
      </c>
      <c r="H433" s="322" t="str">
        <f t="shared" si="99"/>
        <v/>
      </c>
      <c r="I433" s="287" t="str">
        <f t="shared" si="100"/>
        <v>ĐHC</v>
      </c>
      <c r="J433" s="44" t="s">
        <v>1191</v>
      </c>
      <c r="K433" s="287" t="str">
        <f t="shared" si="101"/>
        <v>Cái</v>
      </c>
      <c r="L433" s="291">
        <v>2</v>
      </c>
      <c r="M433" s="287">
        <f>VLOOKUP(D433,'GIA CONG DOAN'!$A$3:$D$4246,MATCH(I433,'GIA CONG DOAN'!$A$4:$D$4,0),0)</f>
        <v>16940</v>
      </c>
      <c r="N433" s="289"/>
      <c r="O433" s="328">
        <f t="shared" si="102"/>
        <v>0</v>
      </c>
      <c r="P433" s="56" t="s">
        <v>3652</v>
      </c>
      <c r="Q433" s="305"/>
      <c r="R433" s="305"/>
      <c r="S433" s="313">
        <f t="shared" si="93"/>
        <v>2</v>
      </c>
      <c r="V433" s="327"/>
      <c r="W433" s="327"/>
      <c r="X433" s="327"/>
      <c r="Y433" s="326" t="str">
        <f t="shared" si="104"/>
        <v>66</v>
      </c>
      <c r="Z433" s="326" t="str">
        <f t="shared" si="105"/>
        <v>Đ244613</v>
      </c>
      <c r="AA433" s="326" t="str">
        <f t="shared" si="103"/>
        <v>44613Đ266-90006-S1-B2</v>
      </c>
    </row>
    <row r="434" spans="1:27" s="326" customFormat="1" ht="18" hidden="1" customHeight="1">
      <c r="A434" s="50">
        <v>44613</v>
      </c>
      <c r="B434" s="182" t="s">
        <v>1203</v>
      </c>
      <c r="C434" s="56" t="s">
        <v>3685</v>
      </c>
      <c r="D434" s="56" t="str">
        <f t="shared" si="95"/>
        <v>66-90400-S1</v>
      </c>
      <c r="E434" s="322" t="str">
        <f t="shared" si="96"/>
        <v>S1</v>
      </c>
      <c r="F434" s="322" t="str">
        <f t="shared" si="97"/>
        <v>A</v>
      </c>
      <c r="G434" s="322" t="str">
        <f t="shared" si="98"/>
        <v>00</v>
      </c>
      <c r="H434" s="322" t="str">
        <f t="shared" si="99"/>
        <v/>
      </c>
      <c r="I434" s="287" t="str">
        <f t="shared" si="100"/>
        <v>ĐHC</v>
      </c>
      <c r="J434" s="44" t="s">
        <v>1191</v>
      </c>
      <c r="K434" s="287" t="str">
        <f t="shared" si="101"/>
        <v>Cái</v>
      </c>
      <c r="L434" s="291">
        <v>6</v>
      </c>
      <c r="M434" s="287">
        <f>VLOOKUP(D434,'GIA CONG DOAN'!$A$3:$D$4246,MATCH(I434,'GIA CONG DOAN'!$A$4:$D$4,0),0)</f>
        <v>13630</v>
      </c>
      <c r="N434" s="289"/>
      <c r="O434" s="328">
        <f t="shared" si="102"/>
        <v>0</v>
      </c>
      <c r="P434" s="56" t="s">
        <v>3631</v>
      </c>
      <c r="Q434" s="305"/>
      <c r="R434" s="305"/>
      <c r="S434" s="313">
        <f t="shared" si="93"/>
        <v>6</v>
      </c>
      <c r="V434" s="327"/>
      <c r="W434" s="327"/>
      <c r="X434" s="327"/>
      <c r="Y434" s="326" t="str">
        <f t="shared" si="104"/>
        <v>66</v>
      </c>
      <c r="Z434" s="326" t="str">
        <f t="shared" si="105"/>
        <v>Đ244613</v>
      </c>
      <c r="AA434" s="326" t="str">
        <f t="shared" si="103"/>
        <v>44613Đ266-90400-S1-A6</v>
      </c>
    </row>
    <row r="435" spans="1:27" s="326" customFormat="1" ht="18" hidden="1" customHeight="1">
      <c r="A435" s="50">
        <v>44613</v>
      </c>
      <c r="B435" s="182" t="s">
        <v>1203</v>
      </c>
      <c r="C435" s="56" t="s">
        <v>3686</v>
      </c>
      <c r="D435" s="56" t="str">
        <f t="shared" si="95"/>
        <v>66-90300-S1</v>
      </c>
      <c r="E435" s="322" t="str">
        <f t="shared" si="96"/>
        <v>S1</v>
      </c>
      <c r="F435" s="322" t="str">
        <f t="shared" si="97"/>
        <v>A</v>
      </c>
      <c r="G435" s="322" t="str">
        <f t="shared" si="98"/>
        <v>00</v>
      </c>
      <c r="H435" s="322" t="str">
        <f t="shared" si="99"/>
        <v/>
      </c>
      <c r="I435" s="287" t="str">
        <f t="shared" si="100"/>
        <v>ĐHC</v>
      </c>
      <c r="J435" s="44" t="s">
        <v>1191</v>
      </c>
      <c r="K435" s="287" t="str">
        <f t="shared" si="101"/>
        <v>Cái</v>
      </c>
      <c r="L435" s="291">
        <v>1</v>
      </c>
      <c r="M435" s="287">
        <f>VLOOKUP(D435,'GIA CONG DOAN'!$A$3:$D$4246,MATCH(I435,'GIA CONG DOAN'!$A$4:$D$4,0),0)</f>
        <v>7420</v>
      </c>
      <c r="N435" s="289"/>
      <c r="O435" s="328">
        <f t="shared" si="102"/>
        <v>0</v>
      </c>
      <c r="P435" s="56" t="s">
        <v>3631</v>
      </c>
      <c r="Q435" s="305"/>
      <c r="R435" s="305"/>
      <c r="S435" s="313">
        <f t="shared" si="93"/>
        <v>1</v>
      </c>
      <c r="V435" s="327"/>
      <c r="W435" s="327"/>
      <c r="X435" s="327"/>
      <c r="Y435" s="326" t="str">
        <f t="shared" si="104"/>
        <v>66</v>
      </c>
      <c r="Z435" s="326" t="str">
        <f t="shared" si="105"/>
        <v>Đ244613</v>
      </c>
      <c r="AA435" s="326" t="str">
        <f t="shared" si="103"/>
        <v>44613Đ266-90300-S1-A1</v>
      </c>
    </row>
    <row r="436" spans="1:27" s="326" customFormat="1" ht="18" hidden="1" customHeight="1">
      <c r="A436" s="50">
        <v>44611</v>
      </c>
      <c r="B436" s="182" t="s">
        <v>1203</v>
      </c>
      <c r="C436" s="56" t="s">
        <v>3789</v>
      </c>
      <c r="D436" s="56" t="str">
        <f t="shared" si="95"/>
        <v>66-12500-01</v>
      </c>
      <c r="E436" s="322" t="str">
        <f t="shared" si="96"/>
        <v>01</v>
      </c>
      <c r="F436" s="322" t="str">
        <f t="shared" si="97"/>
        <v>B</v>
      </c>
      <c r="G436" s="322" t="str">
        <f t="shared" si="98"/>
        <v>00</v>
      </c>
      <c r="H436" s="322" t="str">
        <f t="shared" si="99"/>
        <v/>
      </c>
      <c r="I436" s="287" t="str">
        <f t="shared" si="100"/>
        <v>ĐHC</v>
      </c>
      <c r="J436" s="44" t="s">
        <v>1191</v>
      </c>
      <c r="K436" s="287" t="str">
        <f t="shared" si="101"/>
        <v>Cái</v>
      </c>
      <c r="L436" s="291">
        <v>5</v>
      </c>
      <c r="M436" s="287">
        <f>VLOOKUP(D436,'GIA CONG DOAN'!$A$3:$D$4246,MATCH(I436,'GIA CONG DOAN'!$A$4:$D$4,0),0)</f>
        <v>26350.237499999999</v>
      </c>
      <c r="N436" s="289"/>
      <c r="O436" s="328">
        <f t="shared" si="102"/>
        <v>0</v>
      </c>
      <c r="P436" s="56" t="s">
        <v>3639</v>
      </c>
      <c r="Q436" s="305"/>
      <c r="R436" s="305"/>
      <c r="S436" s="313">
        <f t="shared" si="93"/>
        <v>5</v>
      </c>
      <c r="V436" s="327"/>
      <c r="W436" s="327"/>
      <c r="X436" s="327"/>
      <c r="Y436" s="326" t="str">
        <f t="shared" si="104"/>
        <v>66</v>
      </c>
      <c r="Z436" s="326" t="str">
        <f t="shared" si="105"/>
        <v>Đ244611</v>
      </c>
      <c r="AA436" s="326" t="str">
        <f t="shared" si="103"/>
        <v>44611Đ266-12500-01-B5</v>
      </c>
    </row>
    <row r="437" spans="1:27" s="326" customFormat="1" ht="18" hidden="1" customHeight="1">
      <c r="A437" s="50">
        <v>44611</v>
      </c>
      <c r="B437" s="182" t="s">
        <v>1203</v>
      </c>
      <c r="C437" s="56" t="s">
        <v>3367</v>
      </c>
      <c r="D437" s="56" t="str">
        <f t="shared" si="95"/>
        <v>66-12500-03</v>
      </c>
      <c r="E437" s="322" t="str">
        <f t="shared" si="96"/>
        <v>03</v>
      </c>
      <c r="F437" s="322" t="str">
        <f t="shared" si="97"/>
        <v>B</v>
      </c>
      <c r="G437" s="322" t="str">
        <f t="shared" si="98"/>
        <v>00</v>
      </c>
      <c r="H437" s="322" t="str">
        <f t="shared" si="99"/>
        <v/>
      </c>
      <c r="I437" s="287" t="str">
        <f t="shared" si="100"/>
        <v>ĐHC</v>
      </c>
      <c r="J437" s="44" t="s">
        <v>1191</v>
      </c>
      <c r="K437" s="287" t="str">
        <f t="shared" si="101"/>
        <v>Cái</v>
      </c>
      <c r="L437" s="291">
        <v>1</v>
      </c>
      <c r="M437" s="287">
        <f>VLOOKUP(D437,'GIA CONG DOAN'!$A$3:$D$4246,MATCH(I437,'GIA CONG DOAN'!$A$4:$D$4,0),0)</f>
        <v>8648.4271875000013</v>
      </c>
      <c r="N437" s="289">
        <v>0.1</v>
      </c>
      <c r="O437" s="328">
        <f t="shared" si="102"/>
        <v>864.84271875000013</v>
      </c>
      <c r="P437" s="56" t="s">
        <v>2232</v>
      </c>
      <c r="Q437" s="305"/>
      <c r="R437" s="305"/>
      <c r="S437" s="313">
        <f t="shared" si="93"/>
        <v>1</v>
      </c>
      <c r="V437" s="327"/>
      <c r="W437" s="327"/>
      <c r="X437" s="327"/>
      <c r="Y437" s="326" t="str">
        <f t="shared" si="104"/>
        <v>66</v>
      </c>
      <c r="Z437" s="326" t="str">
        <f t="shared" si="105"/>
        <v>Đ244611</v>
      </c>
      <c r="AA437" s="326" t="str">
        <f t="shared" si="103"/>
        <v>44611Đ266-12500-03-B1</v>
      </c>
    </row>
    <row r="438" spans="1:27" s="326" customFormat="1" ht="18" hidden="1" customHeight="1">
      <c r="A438" s="50">
        <v>44611</v>
      </c>
      <c r="B438" s="182" t="s">
        <v>1203</v>
      </c>
      <c r="C438" s="56" t="s">
        <v>3645</v>
      </c>
      <c r="D438" s="56" t="str">
        <f>LEFT(C438,6)&amp;"36"&amp;MID(C438,9,3)</f>
        <v>66-80136-02</v>
      </c>
      <c r="E438" s="322" t="str">
        <f t="shared" si="96"/>
        <v>02</v>
      </c>
      <c r="F438" s="322" t="str">
        <f t="shared" si="97"/>
        <v>B</v>
      </c>
      <c r="G438" s="322" t="str">
        <f t="shared" si="98"/>
        <v>36</v>
      </c>
      <c r="H438" s="322" t="str">
        <f t="shared" si="99"/>
        <v/>
      </c>
      <c r="I438" s="287" t="str">
        <f t="shared" si="100"/>
        <v>ĐHC</v>
      </c>
      <c r="J438" s="44" t="s">
        <v>1191</v>
      </c>
      <c r="K438" s="287" t="str">
        <f t="shared" si="101"/>
        <v>Cái</v>
      </c>
      <c r="L438" s="291">
        <v>1</v>
      </c>
      <c r="M438" s="287">
        <f>VLOOKUP(D438,'GIA CONG DOAN'!$A$3:$D$4246,MATCH(I438,'GIA CONG DOAN'!$A$4:$D$4,0),0)</f>
        <v>22033.93467241379</v>
      </c>
      <c r="N438" s="289"/>
      <c r="O438" s="328">
        <f t="shared" si="102"/>
        <v>0</v>
      </c>
      <c r="P438" s="56" t="s">
        <v>3639</v>
      </c>
      <c r="Q438" s="305"/>
      <c r="R438" s="305"/>
      <c r="S438" s="313">
        <f t="shared" si="93"/>
        <v>1</v>
      </c>
      <c r="V438" s="327"/>
      <c r="W438" s="327"/>
      <c r="X438" s="327"/>
      <c r="Y438" s="326" t="str">
        <f t="shared" si="104"/>
        <v>66</v>
      </c>
      <c r="Z438" s="326" t="str">
        <f>B441&amp;A438</f>
        <v>Đ444611</v>
      </c>
      <c r="AA438" s="326" t="str">
        <f>A438&amp;B441&amp;C438&amp;L438&amp;Q438</f>
        <v>44611Đ466-80136-02-B1</v>
      </c>
    </row>
    <row r="439" spans="1:27" s="326" customFormat="1" ht="18" hidden="1" customHeight="1">
      <c r="A439" s="50">
        <v>44611</v>
      </c>
      <c r="B439" s="182" t="s">
        <v>1203</v>
      </c>
      <c r="C439" s="56" t="s">
        <v>3671</v>
      </c>
      <c r="D439" s="56" t="str">
        <f t="shared" si="95"/>
        <v>66-70300-02</v>
      </c>
      <c r="E439" s="322" t="str">
        <f t="shared" si="96"/>
        <v>02</v>
      </c>
      <c r="F439" s="322" t="str">
        <f t="shared" si="97"/>
        <v>B</v>
      </c>
      <c r="G439" s="322" t="str">
        <f t="shared" si="98"/>
        <v>00</v>
      </c>
      <c r="H439" s="322" t="str">
        <f t="shared" si="99"/>
        <v/>
      </c>
      <c r="I439" s="287" t="str">
        <f t="shared" si="100"/>
        <v>ĐHC</v>
      </c>
      <c r="J439" s="44" t="s">
        <v>1191</v>
      </c>
      <c r="K439" s="287" t="str">
        <f t="shared" si="101"/>
        <v>Cái</v>
      </c>
      <c r="L439" s="291">
        <v>1</v>
      </c>
      <c r="M439" s="287">
        <f>VLOOKUP(D439,'GIA CONG DOAN'!$A$3:$D$4246,MATCH(I439,'GIA CONG DOAN'!$A$4:$D$4,0),0)</f>
        <v>19351.489619999997</v>
      </c>
      <c r="N439" s="289">
        <v>0.1</v>
      </c>
      <c r="O439" s="328">
        <f t="shared" si="102"/>
        <v>1935.1489619999998</v>
      </c>
      <c r="P439" s="56" t="s">
        <v>3642</v>
      </c>
      <c r="Q439" s="305"/>
      <c r="R439" s="305"/>
      <c r="S439" s="313">
        <f t="shared" si="93"/>
        <v>1</v>
      </c>
      <c r="V439" s="327"/>
      <c r="W439" s="327"/>
      <c r="X439" s="327"/>
      <c r="Y439" s="326" t="str">
        <f t="shared" si="104"/>
        <v>66</v>
      </c>
      <c r="Z439" s="326" t="str">
        <f t="shared" si="105"/>
        <v>Đ244611</v>
      </c>
      <c r="AA439" s="326" t="str">
        <f t="shared" si="103"/>
        <v>44611Đ266-70300-02-B1</v>
      </c>
    </row>
    <row r="440" spans="1:27" s="326" customFormat="1" ht="18" hidden="1" customHeight="1">
      <c r="A440" s="50">
        <v>44611</v>
      </c>
      <c r="B440" s="182" t="s">
        <v>1192</v>
      </c>
      <c r="C440" s="56" t="s">
        <v>3356</v>
      </c>
      <c r="D440" s="56" t="str">
        <f t="shared" si="95"/>
        <v>66-54100-01</v>
      </c>
      <c r="E440" s="322" t="str">
        <f t="shared" si="96"/>
        <v>01</v>
      </c>
      <c r="F440" s="322" t="str">
        <f t="shared" si="97"/>
        <v>B</v>
      </c>
      <c r="G440" s="322" t="str">
        <f t="shared" si="98"/>
        <v>00</v>
      </c>
      <c r="H440" s="322" t="str">
        <f t="shared" si="99"/>
        <v/>
      </c>
      <c r="I440" s="287" t="str">
        <f t="shared" si="100"/>
        <v>ĐHC</v>
      </c>
      <c r="J440" s="44" t="s">
        <v>1191</v>
      </c>
      <c r="K440" s="287" t="str">
        <f t="shared" si="101"/>
        <v>Cái</v>
      </c>
      <c r="L440" s="291">
        <v>2</v>
      </c>
      <c r="M440" s="287">
        <f>VLOOKUP(D440,'GIA CONG DOAN'!$A$3:$D$4246,MATCH(I440,'GIA CONG DOAN'!$A$4:$D$4,0),0)</f>
        <v>65985.596720000001</v>
      </c>
      <c r="N440" s="289"/>
      <c r="O440" s="328">
        <f t="shared" si="102"/>
        <v>0</v>
      </c>
      <c r="P440" s="56" t="s">
        <v>3639</v>
      </c>
      <c r="Q440" s="305"/>
      <c r="R440" s="305"/>
      <c r="S440" s="313">
        <f t="shared" si="93"/>
        <v>2</v>
      </c>
      <c r="V440" s="327"/>
      <c r="W440" s="327"/>
      <c r="X440" s="327"/>
      <c r="Y440" s="326" t="str">
        <f t="shared" si="104"/>
        <v>66</v>
      </c>
      <c r="Z440" s="326" t="str">
        <f t="shared" si="105"/>
        <v>Đ444611</v>
      </c>
      <c r="AA440" s="326" t="str">
        <f t="shared" si="103"/>
        <v>44611Đ466-54100-01-B2</v>
      </c>
    </row>
    <row r="441" spans="1:27" s="326" customFormat="1" ht="18" customHeight="1">
      <c r="A441" s="50">
        <v>44611</v>
      </c>
      <c r="B441" s="182" t="s">
        <v>1192</v>
      </c>
      <c r="C441" s="56" t="s">
        <v>3653</v>
      </c>
      <c r="D441" s="56" t="str">
        <f>LEFT(C441,6)&amp;"12"&amp;MID(C441,9,3)</f>
        <v>66-51712-01</v>
      </c>
      <c r="E441" s="322" t="str">
        <f t="shared" si="96"/>
        <v>01</v>
      </c>
      <c r="F441" s="322" t="str">
        <f t="shared" si="97"/>
        <v>B</v>
      </c>
      <c r="G441" s="322" t="str">
        <f t="shared" si="98"/>
        <v>12</v>
      </c>
      <c r="H441" s="322" t="str">
        <f t="shared" si="99"/>
        <v/>
      </c>
      <c r="I441" s="287" t="str">
        <f t="shared" si="100"/>
        <v>ĐHC</v>
      </c>
      <c r="J441" s="44" t="s">
        <v>1191</v>
      </c>
      <c r="K441" s="287" t="str">
        <f t="shared" si="101"/>
        <v>Cái</v>
      </c>
      <c r="L441" s="291">
        <v>3</v>
      </c>
      <c r="M441" s="287">
        <f>VLOOKUP(D441,'GIA CONG DOAN'!$A$3:$D$4246,MATCH(I441,'GIA CONG DOAN'!$A$4:$D$4,0),0)</f>
        <v>15406.376283185838</v>
      </c>
      <c r="N441" s="289">
        <v>0.1</v>
      </c>
      <c r="O441" s="328">
        <f t="shared" si="102"/>
        <v>4621.9128849557519</v>
      </c>
      <c r="P441" s="56" t="s">
        <v>3642</v>
      </c>
      <c r="Q441" s="305"/>
      <c r="R441" s="305"/>
      <c r="S441" s="313">
        <f t="shared" si="93"/>
        <v>3</v>
      </c>
      <c r="V441" s="327"/>
      <c r="W441" s="327"/>
      <c r="X441" s="327"/>
      <c r="Y441" s="326" t="str">
        <f t="shared" si="104"/>
        <v>66</v>
      </c>
      <c r="Z441" s="326" t="e">
        <f>#REF!&amp;A441</f>
        <v>#REF!</v>
      </c>
      <c r="AA441" s="326" t="e">
        <f>A441&amp;#REF!&amp;C441&amp;L441&amp;Q441</f>
        <v>#REF!</v>
      </c>
    </row>
    <row r="442" spans="1:27" s="326" customFormat="1" ht="18" hidden="1" customHeight="1">
      <c r="A442" s="50">
        <v>44611</v>
      </c>
      <c r="B442" s="182" t="s">
        <v>1192</v>
      </c>
      <c r="C442" s="56" t="s">
        <v>3790</v>
      </c>
      <c r="D442" s="56" t="str">
        <f t="shared" si="95"/>
        <v>66-51600-02</v>
      </c>
      <c r="E442" s="322" t="str">
        <f t="shared" si="96"/>
        <v>02</v>
      </c>
      <c r="F442" s="322" t="str">
        <f t="shared" si="97"/>
        <v>B</v>
      </c>
      <c r="G442" s="322" t="str">
        <f t="shared" si="98"/>
        <v>00</v>
      </c>
      <c r="H442" s="322" t="str">
        <f t="shared" si="99"/>
        <v/>
      </c>
      <c r="I442" s="287" t="str">
        <f t="shared" si="100"/>
        <v>ĐHC</v>
      </c>
      <c r="J442" s="44" t="s">
        <v>1191</v>
      </c>
      <c r="K442" s="287" t="str">
        <f t="shared" si="101"/>
        <v>Cái</v>
      </c>
      <c r="L442" s="291">
        <v>1</v>
      </c>
      <c r="M442" s="287">
        <f>VLOOKUP(D442,'GIA CONG DOAN'!$A$3:$D$4246,MATCH(I442,'GIA CONG DOAN'!$A$4:$D$4,0),0)</f>
        <v>16629.517168141596</v>
      </c>
      <c r="N442" s="289"/>
      <c r="O442" s="328">
        <f t="shared" si="102"/>
        <v>0</v>
      </c>
      <c r="P442" s="56" t="s">
        <v>3639</v>
      </c>
      <c r="Q442" s="305"/>
      <c r="R442" s="305"/>
      <c r="S442" s="313">
        <f t="shared" si="93"/>
        <v>1</v>
      </c>
      <c r="V442" s="327"/>
      <c r="W442" s="327"/>
      <c r="X442" s="327"/>
      <c r="Y442" s="326" t="str">
        <f t="shared" si="104"/>
        <v>66</v>
      </c>
      <c r="Z442" s="326" t="str">
        <f t="shared" si="105"/>
        <v>Đ444611</v>
      </c>
      <c r="AA442" s="326" t="str">
        <f t="shared" si="103"/>
        <v>44611Đ466-51600-02-B1</v>
      </c>
    </row>
    <row r="443" spans="1:27" s="326" customFormat="1" ht="18" hidden="1" customHeight="1">
      <c r="A443" s="50">
        <v>44611</v>
      </c>
      <c r="B443" s="182" t="s">
        <v>1192</v>
      </c>
      <c r="C443" s="56" t="s">
        <v>3637</v>
      </c>
      <c r="D443" s="56" t="str">
        <f>LEFT(C443,6)&amp;"06"&amp;MID(C443,9,3)</f>
        <v>66-90006-S1</v>
      </c>
      <c r="E443" s="322" t="str">
        <f t="shared" si="96"/>
        <v>S1</v>
      </c>
      <c r="F443" s="322" t="str">
        <f t="shared" si="97"/>
        <v>B</v>
      </c>
      <c r="G443" s="322" t="str">
        <f t="shared" si="98"/>
        <v>06</v>
      </c>
      <c r="H443" s="322" t="str">
        <f t="shared" si="99"/>
        <v/>
      </c>
      <c r="I443" s="287" t="str">
        <f t="shared" si="100"/>
        <v>ĐHC</v>
      </c>
      <c r="J443" s="44" t="s">
        <v>1191</v>
      </c>
      <c r="K443" s="287" t="str">
        <f t="shared" si="101"/>
        <v>Cái</v>
      </c>
      <c r="L443" s="291">
        <v>8</v>
      </c>
      <c r="M443" s="287">
        <f>VLOOKUP(D443,'GIA CONG DOAN'!$A$3:$D$4246,MATCH(I443,'GIA CONG DOAN'!$A$4:$D$4,0),0)</f>
        <v>16940</v>
      </c>
      <c r="N443" s="289"/>
      <c r="O443" s="328">
        <f t="shared" si="102"/>
        <v>0</v>
      </c>
      <c r="P443" s="56" t="s">
        <v>3642</v>
      </c>
      <c r="Q443" s="305"/>
      <c r="R443" s="305"/>
      <c r="S443" s="313">
        <f t="shared" si="93"/>
        <v>8</v>
      </c>
      <c r="V443" s="327"/>
      <c r="W443" s="327"/>
      <c r="X443" s="327"/>
      <c r="Y443" s="326" t="str">
        <f t="shared" si="104"/>
        <v>66</v>
      </c>
      <c r="Z443" s="326" t="str">
        <f t="shared" si="105"/>
        <v>Đ444611</v>
      </c>
      <c r="AA443" s="326" t="str">
        <f t="shared" si="103"/>
        <v>44611Đ466-90006-S1-B8</v>
      </c>
    </row>
    <row r="444" spans="1:27" s="326" customFormat="1" ht="18" hidden="1" customHeight="1">
      <c r="A444" s="50">
        <v>44611</v>
      </c>
      <c r="B444" s="182" t="s">
        <v>1192</v>
      </c>
      <c r="C444" s="56" t="s">
        <v>3637</v>
      </c>
      <c r="D444" s="56" t="str">
        <f>LEFT(C444,6)&amp;"06"&amp;MID(C444,9,3)</f>
        <v>66-90006-S1</v>
      </c>
      <c r="E444" s="322" t="str">
        <f t="shared" si="96"/>
        <v>S1</v>
      </c>
      <c r="F444" s="322" t="str">
        <f t="shared" si="97"/>
        <v>B</v>
      </c>
      <c r="G444" s="322" t="str">
        <f t="shared" si="98"/>
        <v>06</v>
      </c>
      <c r="H444" s="322" t="str">
        <f t="shared" si="99"/>
        <v/>
      </c>
      <c r="I444" s="287" t="str">
        <f t="shared" si="100"/>
        <v>ĐHC</v>
      </c>
      <c r="J444" s="44" t="s">
        <v>1191</v>
      </c>
      <c r="K444" s="287" t="str">
        <f t="shared" si="101"/>
        <v>Cái</v>
      </c>
      <c r="L444" s="291">
        <v>1</v>
      </c>
      <c r="M444" s="287">
        <f>VLOOKUP(D444,'GIA CONG DOAN'!$A$3:$D$4246,MATCH(I444,'GIA CONG DOAN'!$A$4:$D$4,0),0)</f>
        <v>16940</v>
      </c>
      <c r="N444" s="289"/>
      <c r="O444" s="328">
        <f t="shared" si="102"/>
        <v>0</v>
      </c>
      <c r="P444" s="56" t="s">
        <v>3652</v>
      </c>
      <c r="Q444" s="305"/>
      <c r="R444" s="305"/>
      <c r="S444" s="313">
        <f t="shared" si="93"/>
        <v>1</v>
      </c>
      <c r="V444" s="327"/>
      <c r="W444" s="327"/>
      <c r="X444" s="327"/>
      <c r="Y444" s="326" t="str">
        <f t="shared" si="104"/>
        <v>66</v>
      </c>
      <c r="Z444" s="326" t="str">
        <f t="shared" si="105"/>
        <v>Đ444611</v>
      </c>
      <c r="AA444" s="326" t="str">
        <f t="shared" si="103"/>
        <v>44611Đ466-90006-S1-B1</v>
      </c>
    </row>
    <row r="445" spans="1:27" s="326" customFormat="1" ht="18" hidden="1" customHeight="1">
      <c r="A445" s="50">
        <v>44611</v>
      </c>
      <c r="B445" s="182" t="s">
        <v>1202</v>
      </c>
      <c r="C445" s="56" t="s">
        <v>3779</v>
      </c>
      <c r="D445" s="56" t="str">
        <f t="shared" si="95"/>
        <v>66-90500-S1</v>
      </c>
      <c r="E445" s="322" t="str">
        <f t="shared" si="96"/>
        <v>S1</v>
      </c>
      <c r="F445" s="322" t="str">
        <f t="shared" si="97"/>
        <v>A</v>
      </c>
      <c r="G445" s="322" t="str">
        <f t="shared" si="98"/>
        <v>00</v>
      </c>
      <c r="H445" s="322" t="str">
        <f t="shared" si="99"/>
        <v/>
      </c>
      <c r="I445" s="287" t="str">
        <f t="shared" si="100"/>
        <v>ĐHC</v>
      </c>
      <c r="J445" s="44" t="s">
        <v>1191</v>
      </c>
      <c r="K445" s="287" t="str">
        <f t="shared" si="101"/>
        <v>Cái</v>
      </c>
      <c r="L445" s="291">
        <v>2</v>
      </c>
      <c r="M445" s="287">
        <f>VLOOKUP(D445,'GIA CONG DOAN'!$A$3:$D$4246,MATCH(I445,'GIA CONG DOAN'!$A$4:$D$4,0),0)</f>
        <v>21800</v>
      </c>
      <c r="N445" s="289">
        <v>0.1</v>
      </c>
      <c r="O445" s="328">
        <f t="shared" si="102"/>
        <v>4360</v>
      </c>
      <c r="P445" s="56" t="s">
        <v>3791</v>
      </c>
      <c r="Q445" s="305"/>
      <c r="R445" s="305"/>
      <c r="S445" s="313">
        <f t="shared" si="93"/>
        <v>2</v>
      </c>
      <c r="V445" s="327"/>
      <c r="W445" s="327"/>
      <c r="X445" s="327"/>
      <c r="Y445" s="326" t="str">
        <f t="shared" si="104"/>
        <v>66</v>
      </c>
      <c r="Z445" s="326" t="str">
        <f t="shared" si="105"/>
        <v>Đ144611</v>
      </c>
      <c r="AA445" s="326" t="str">
        <f t="shared" si="103"/>
        <v>44611Đ166-90500-S1-A2</v>
      </c>
    </row>
    <row r="446" spans="1:27" s="326" customFormat="1" ht="18" hidden="1" customHeight="1">
      <c r="A446" s="50">
        <v>44611</v>
      </c>
      <c r="B446" s="182" t="s">
        <v>1202</v>
      </c>
      <c r="C446" s="56" t="s">
        <v>3779</v>
      </c>
      <c r="D446" s="56" t="str">
        <f t="shared" si="95"/>
        <v>66-90500-S1</v>
      </c>
      <c r="E446" s="322" t="str">
        <f t="shared" si="96"/>
        <v>S1</v>
      </c>
      <c r="F446" s="322" t="str">
        <f t="shared" si="97"/>
        <v>A</v>
      </c>
      <c r="G446" s="322" t="str">
        <f t="shared" si="98"/>
        <v>00</v>
      </c>
      <c r="H446" s="322" t="str">
        <f t="shared" si="99"/>
        <v/>
      </c>
      <c r="I446" s="287" t="str">
        <f t="shared" si="100"/>
        <v>ĐHC</v>
      </c>
      <c r="J446" s="44" t="s">
        <v>1191</v>
      </c>
      <c r="K446" s="287" t="str">
        <f t="shared" si="101"/>
        <v>Cái</v>
      </c>
      <c r="L446" s="291">
        <v>1</v>
      </c>
      <c r="M446" s="287">
        <f>VLOOKUP(D446,'GIA CONG DOAN'!$A$3:$D$4246,MATCH(I446,'GIA CONG DOAN'!$A$4:$D$4,0),0)</f>
        <v>21800</v>
      </c>
      <c r="N446" s="289">
        <v>0.1</v>
      </c>
      <c r="O446" s="328">
        <f t="shared" si="102"/>
        <v>2180</v>
      </c>
      <c r="P446" s="56" t="s">
        <v>3631</v>
      </c>
      <c r="Q446" s="305"/>
      <c r="R446" s="305"/>
      <c r="S446" s="313">
        <f t="shared" si="93"/>
        <v>1</v>
      </c>
      <c r="V446" s="327"/>
      <c r="W446" s="327"/>
      <c r="X446" s="327"/>
      <c r="Y446" s="326" t="str">
        <f t="shared" si="104"/>
        <v>66</v>
      </c>
      <c r="Z446" s="326" t="str">
        <f t="shared" si="105"/>
        <v>Đ144611</v>
      </c>
      <c r="AA446" s="326" t="str">
        <f t="shared" si="103"/>
        <v>44611Đ166-90500-S1-A1</v>
      </c>
    </row>
    <row r="447" spans="1:27" s="326" customFormat="1" ht="18" hidden="1" customHeight="1">
      <c r="A447" s="50">
        <v>44611</v>
      </c>
      <c r="B447" s="182" t="s">
        <v>1192</v>
      </c>
      <c r="C447" s="56" t="s">
        <v>3792</v>
      </c>
      <c r="D447" s="56" t="str">
        <f t="shared" si="95"/>
        <v>66-54400-01</v>
      </c>
      <c r="E447" s="322" t="str">
        <f t="shared" si="96"/>
        <v>01</v>
      </c>
      <c r="F447" s="322" t="str">
        <f t="shared" si="97"/>
        <v>B</v>
      </c>
      <c r="G447" s="322" t="str">
        <f t="shared" si="98"/>
        <v>00</v>
      </c>
      <c r="H447" s="322" t="str">
        <f t="shared" si="99"/>
        <v/>
      </c>
      <c r="I447" s="287" t="str">
        <f t="shared" si="100"/>
        <v>ĐHC</v>
      </c>
      <c r="J447" s="44" t="s">
        <v>1191</v>
      </c>
      <c r="K447" s="287" t="str">
        <f t="shared" si="101"/>
        <v>Cái</v>
      </c>
      <c r="L447" s="291">
        <v>2</v>
      </c>
      <c r="M447" s="287">
        <f>VLOOKUP(D447,'GIA CONG DOAN'!$A$3:$D$4246,MATCH(I447,'GIA CONG DOAN'!$A$4:$D$4,0),0)</f>
        <v>26485.175280959993</v>
      </c>
      <c r="N447" s="289"/>
      <c r="O447" s="328">
        <f t="shared" si="102"/>
        <v>0</v>
      </c>
      <c r="P447" s="56" t="s">
        <v>3793</v>
      </c>
      <c r="Q447" s="305"/>
      <c r="R447" s="305"/>
      <c r="S447" s="313">
        <f t="shared" si="93"/>
        <v>2</v>
      </c>
      <c r="V447" s="327"/>
      <c r="W447" s="327"/>
      <c r="X447" s="327"/>
      <c r="Y447" s="326" t="str">
        <f t="shared" si="104"/>
        <v>66</v>
      </c>
      <c r="Z447" s="326" t="str">
        <f t="shared" si="105"/>
        <v>Đ444611</v>
      </c>
      <c r="AA447" s="326" t="str">
        <f t="shared" si="103"/>
        <v>44611Đ466-54400-01-B2</v>
      </c>
    </row>
    <row r="448" spans="1:27" s="326" customFormat="1" ht="18" hidden="1" customHeight="1">
      <c r="A448" s="50">
        <v>44611</v>
      </c>
      <c r="B448" s="182" t="s">
        <v>1192</v>
      </c>
      <c r="C448" s="56" t="s">
        <v>3792</v>
      </c>
      <c r="D448" s="56" t="str">
        <f t="shared" si="95"/>
        <v>66-54400-01</v>
      </c>
      <c r="E448" s="322" t="str">
        <f t="shared" si="96"/>
        <v>01</v>
      </c>
      <c r="F448" s="322" t="str">
        <f t="shared" si="97"/>
        <v>B</v>
      </c>
      <c r="G448" s="322" t="str">
        <f t="shared" si="98"/>
        <v>00</v>
      </c>
      <c r="H448" s="322" t="str">
        <f t="shared" si="99"/>
        <v/>
      </c>
      <c r="I448" s="287" t="str">
        <f t="shared" si="100"/>
        <v>ĐHC</v>
      </c>
      <c r="J448" s="44" t="s">
        <v>1191</v>
      </c>
      <c r="K448" s="287" t="str">
        <f t="shared" si="101"/>
        <v>Cái</v>
      </c>
      <c r="L448" s="291">
        <v>1</v>
      </c>
      <c r="M448" s="287">
        <f>VLOOKUP(D448,'GIA CONG DOAN'!$A$3:$D$4246,MATCH(I448,'GIA CONG DOAN'!$A$4:$D$4,0),0)</f>
        <v>26485.175280959993</v>
      </c>
      <c r="N448" s="289"/>
      <c r="O448" s="328">
        <f t="shared" si="102"/>
        <v>0</v>
      </c>
      <c r="P448" s="56" t="s">
        <v>3793</v>
      </c>
      <c r="Q448" s="305"/>
      <c r="R448" s="305"/>
      <c r="S448" s="313">
        <f t="shared" ref="S448:S511" si="106">IF(MID(C448,10,1)="0",L448,IF(OR(MID(C448,10,2)="X1",MID(C448,10,2)="X2"),L448*2,IF(OR(MID(C448,10,2)="X4",MID(C448,10,2)="X4"),L448*3,IF(MID(C448,10,1)="f",L448,IF(OR(MID(C448,10,1)="S",MID(C448,10,1)="L",MID(C448,10,1)="B",MID(C448,10,1)="X"),MID(C448,11,1)*L448,0)))))</f>
        <v>1</v>
      </c>
      <c r="V448" s="327"/>
      <c r="W448" s="327"/>
      <c r="X448" s="327"/>
      <c r="Y448" s="326" t="str">
        <f t="shared" si="104"/>
        <v>66</v>
      </c>
      <c r="Z448" s="326" t="str">
        <f t="shared" si="105"/>
        <v>Đ444611</v>
      </c>
      <c r="AA448" s="326" t="str">
        <f t="shared" si="103"/>
        <v>44611Đ466-54400-01-B1</v>
      </c>
    </row>
    <row r="449" spans="1:27" s="326" customFormat="1" ht="18" hidden="1" customHeight="1">
      <c r="A449" s="50">
        <v>44611</v>
      </c>
      <c r="B449" s="182" t="s">
        <v>1192</v>
      </c>
      <c r="C449" s="56" t="s">
        <v>3792</v>
      </c>
      <c r="D449" s="56" t="str">
        <f t="shared" si="95"/>
        <v>66-54400-01</v>
      </c>
      <c r="E449" s="322" t="str">
        <f t="shared" si="96"/>
        <v>01</v>
      </c>
      <c r="F449" s="322" t="str">
        <f t="shared" si="97"/>
        <v>B</v>
      </c>
      <c r="G449" s="322" t="str">
        <f t="shared" si="98"/>
        <v>00</v>
      </c>
      <c r="H449" s="322" t="str">
        <f t="shared" si="99"/>
        <v/>
      </c>
      <c r="I449" s="287" t="str">
        <f t="shared" si="100"/>
        <v>ĐHC</v>
      </c>
      <c r="J449" s="44" t="s">
        <v>1191</v>
      </c>
      <c r="K449" s="287" t="str">
        <f t="shared" si="101"/>
        <v>Cái</v>
      </c>
      <c r="L449" s="291">
        <v>1</v>
      </c>
      <c r="M449" s="287">
        <f>VLOOKUP(D449,'GIA CONG DOAN'!$A$3:$D$4246,MATCH(I449,'GIA CONG DOAN'!$A$4:$D$4,0),0)</f>
        <v>26485.175280959993</v>
      </c>
      <c r="N449" s="289"/>
      <c r="O449" s="328">
        <f t="shared" si="102"/>
        <v>0</v>
      </c>
      <c r="P449" s="56" t="s">
        <v>3639</v>
      </c>
      <c r="Q449" s="305"/>
      <c r="R449" s="305"/>
      <c r="S449" s="313">
        <f t="shared" si="106"/>
        <v>1</v>
      </c>
      <c r="V449" s="327"/>
      <c r="W449" s="327"/>
      <c r="X449" s="327"/>
      <c r="Y449" s="326" t="str">
        <f t="shared" si="104"/>
        <v>66</v>
      </c>
      <c r="Z449" s="326" t="str">
        <f t="shared" si="105"/>
        <v>Đ444611</v>
      </c>
      <c r="AA449" s="326" t="str">
        <f t="shared" si="103"/>
        <v>44611Đ466-54400-01-B1</v>
      </c>
    </row>
    <row r="450" spans="1:27" s="326" customFormat="1" ht="18" hidden="1" customHeight="1">
      <c r="A450" s="50">
        <v>44615</v>
      </c>
      <c r="B450" s="182" t="s">
        <v>1193</v>
      </c>
      <c r="C450" s="56" t="s">
        <v>3622</v>
      </c>
      <c r="D450" s="56" t="str">
        <f t="shared" si="95"/>
        <v>66-77700-02</v>
      </c>
      <c r="E450" s="322" t="str">
        <f t="shared" si="96"/>
        <v>02</v>
      </c>
      <c r="F450" s="322" t="str">
        <f t="shared" si="97"/>
        <v>A</v>
      </c>
      <c r="G450" s="322" t="str">
        <f t="shared" si="98"/>
        <v>00</v>
      </c>
      <c r="H450" s="322" t="str">
        <f t="shared" si="99"/>
        <v/>
      </c>
      <c r="I450" s="287" t="str">
        <f t="shared" si="100"/>
        <v>ĐHC</v>
      </c>
      <c r="J450" s="44" t="s">
        <v>1191</v>
      </c>
      <c r="K450" s="287" t="str">
        <f t="shared" si="101"/>
        <v>Cái</v>
      </c>
      <c r="L450" s="291">
        <v>1</v>
      </c>
      <c r="M450" s="287">
        <f>VLOOKUP(D450,'GIA CONG DOAN'!$A$3:$D$4246,MATCH(I450,'GIA CONG DOAN'!$A$4:$D$4,0),0)</f>
        <v>13970.074687499999</v>
      </c>
      <c r="N450" s="289">
        <v>0.1</v>
      </c>
      <c r="O450" s="328">
        <f t="shared" si="102"/>
        <v>1397.00746875</v>
      </c>
      <c r="P450" s="56" t="s">
        <v>3794</v>
      </c>
      <c r="Q450" s="305"/>
      <c r="R450" s="305"/>
      <c r="S450" s="313">
        <f t="shared" si="106"/>
        <v>1</v>
      </c>
      <c r="V450" s="327"/>
      <c r="W450" s="327"/>
      <c r="X450" s="327"/>
      <c r="Y450" s="326" t="str">
        <f t="shared" si="104"/>
        <v>66</v>
      </c>
      <c r="Z450" s="326" t="str">
        <f t="shared" si="105"/>
        <v>Đ544615</v>
      </c>
      <c r="AA450" s="326" t="str">
        <f t="shared" si="103"/>
        <v>44615Đ566-77700-02-A1</v>
      </c>
    </row>
    <row r="451" spans="1:27" s="326" customFormat="1" ht="18" hidden="1" customHeight="1">
      <c r="A451" s="50">
        <v>44615</v>
      </c>
      <c r="B451" s="182" t="s">
        <v>1193</v>
      </c>
      <c r="C451" s="56" t="s">
        <v>2413</v>
      </c>
      <c r="D451" s="56" t="str">
        <f t="shared" si="95"/>
        <v>68-72700-03</v>
      </c>
      <c r="E451" s="322" t="str">
        <f t="shared" si="96"/>
        <v>03</v>
      </c>
      <c r="F451" s="322" t="str">
        <f t="shared" si="97"/>
        <v>A</v>
      </c>
      <c r="G451" s="322" t="str">
        <f t="shared" si="98"/>
        <v>00</v>
      </c>
      <c r="H451" s="322" t="str">
        <f t="shared" si="99"/>
        <v/>
      </c>
      <c r="I451" s="287" t="str">
        <f t="shared" si="100"/>
        <v>ĐHC</v>
      </c>
      <c r="J451" s="44" t="s">
        <v>1191</v>
      </c>
      <c r="K451" s="287" t="str">
        <f t="shared" si="101"/>
        <v>Cái</v>
      </c>
      <c r="L451" s="291">
        <v>1</v>
      </c>
      <c r="M451" s="287">
        <f>VLOOKUP(D451,'GIA CONG DOAN'!$A$3:$D$4246,MATCH(I451,'GIA CONG DOAN'!$A$4:$D$4,0),0)</f>
        <v>47939.572800000002</v>
      </c>
      <c r="N451" s="289">
        <v>0.1</v>
      </c>
      <c r="O451" s="328">
        <f t="shared" si="102"/>
        <v>4793.9572800000005</v>
      </c>
      <c r="P451" s="56" t="s">
        <v>3619</v>
      </c>
      <c r="Q451" s="305"/>
      <c r="R451" s="305"/>
      <c r="S451" s="313">
        <f t="shared" si="106"/>
        <v>1</v>
      </c>
      <c r="V451" s="327"/>
      <c r="W451" s="327"/>
      <c r="X451" s="327"/>
      <c r="Y451" s="326" t="str">
        <f t="shared" si="104"/>
        <v>68</v>
      </c>
      <c r="Z451" s="326" t="str">
        <f t="shared" si="105"/>
        <v>Đ544615</v>
      </c>
      <c r="AA451" s="326" t="str">
        <f t="shared" si="103"/>
        <v>44615Đ568-72700-03-A1</v>
      </c>
    </row>
    <row r="452" spans="1:27" s="326" customFormat="1" ht="18" hidden="1" customHeight="1">
      <c r="A452" s="50">
        <v>44615</v>
      </c>
      <c r="B452" s="182" t="s">
        <v>1193</v>
      </c>
      <c r="C452" s="56" t="s">
        <v>3616</v>
      </c>
      <c r="D452" s="56" t="str">
        <f t="shared" si="95"/>
        <v>68-72800-03</v>
      </c>
      <c r="E452" s="322" t="str">
        <f t="shared" si="96"/>
        <v>03</v>
      </c>
      <c r="F452" s="322" t="str">
        <f t="shared" si="97"/>
        <v>A</v>
      </c>
      <c r="G452" s="322" t="str">
        <f t="shared" si="98"/>
        <v>00</v>
      </c>
      <c r="H452" s="322" t="str">
        <f t="shared" si="99"/>
        <v/>
      </c>
      <c r="I452" s="287" t="str">
        <f t="shared" si="100"/>
        <v>ĐHC</v>
      </c>
      <c r="J452" s="44" t="s">
        <v>1191</v>
      </c>
      <c r="K452" s="287" t="str">
        <f t="shared" si="101"/>
        <v>Cái</v>
      </c>
      <c r="L452" s="291">
        <v>2</v>
      </c>
      <c r="M452" s="287">
        <f>VLOOKUP(D452,'GIA CONG DOAN'!$A$3:$D$4246,MATCH(I452,'GIA CONG DOAN'!$A$4:$D$4,0),0)</f>
        <v>29914.567200000001</v>
      </c>
      <c r="N452" s="289">
        <v>0.1</v>
      </c>
      <c r="O452" s="328">
        <f t="shared" si="102"/>
        <v>5982.9134400000003</v>
      </c>
      <c r="P452" s="56" t="s">
        <v>3795</v>
      </c>
      <c r="Q452" s="305"/>
      <c r="R452" s="305"/>
      <c r="S452" s="313">
        <f t="shared" si="106"/>
        <v>2</v>
      </c>
      <c r="V452" s="327"/>
      <c r="W452" s="327"/>
      <c r="X452" s="327"/>
      <c r="Y452" s="326" t="str">
        <f t="shared" si="104"/>
        <v>68</v>
      </c>
      <c r="Z452" s="326" t="str">
        <f t="shared" si="105"/>
        <v>Đ544615</v>
      </c>
      <c r="AA452" s="326" t="str">
        <f t="shared" si="103"/>
        <v>44615Đ568-72800-03-A2</v>
      </c>
    </row>
    <row r="453" spans="1:27" s="326" customFormat="1" ht="18" hidden="1" customHeight="1">
      <c r="A453" s="50">
        <v>44615</v>
      </c>
      <c r="B453" s="182" t="s">
        <v>1204</v>
      </c>
      <c r="C453" s="56" t="s">
        <v>3796</v>
      </c>
      <c r="D453" s="56" t="str">
        <f t="shared" si="95"/>
        <v>66-55400-02</v>
      </c>
      <c r="E453" s="322" t="str">
        <f t="shared" si="96"/>
        <v>02</v>
      </c>
      <c r="F453" s="322" t="str">
        <f t="shared" si="97"/>
        <v>b</v>
      </c>
      <c r="G453" s="322" t="str">
        <f t="shared" si="98"/>
        <v>24</v>
      </c>
      <c r="H453" s="322" t="str">
        <f t="shared" si="99"/>
        <v/>
      </c>
      <c r="I453" s="287" t="str">
        <f t="shared" si="100"/>
        <v>ĐHC</v>
      </c>
      <c r="J453" s="44" t="s">
        <v>1191</v>
      </c>
      <c r="K453" s="287" t="str">
        <f t="shared" si="101"/>
        <v>Cái</v>
      </c>
      <c r="L453" s="291">
        <v>1</v>
      </c>
      <c r="M453" s="287">
        <f>VLOOKUP(D453,'GIA CONG DOAN'!$A$3:$D$4246,MATCH(I453,'GIA CONG DOAN'!$A$4:$D$4,0),0)</f>
        <v>13833.274687499999</v>
      </c>
      <c r="N453" s="289">
        <v>0.1</v>
      </c>
      <c r="O453" s="328">
        <f t="shared" si="102"/>
        <v>1383.32746875</v>
      </c>
      <c r="P453" s="56" t="s">
        <v>3619</v>
      </c>
      <c r="Q453" s="305"/>
      <c r="R453" s="305"/>
      <c r="S453" s="313">
        <f t="shared" si="106"/>
        <v>1</v>
      </c>
      <c r="V453" s="327"/>
      <c r="W453" s="327"/>
      <c r="X453" s="327"/>
      <c r="Y453" s="326" t="str">
        <f t="shared" si="104"/>
        <v>66</v>
      </c>
      <c r="Z453" s="326" t="str">
        <f t="shared" si="105"/>
        <v>Đ344615</v>
      </c>
      <c r="AA453" s="326" t="str">
        <f t="shared" si="103"/>
        <v>44615Đ366-55424-02-b1</v>
      </c>
    </row>
    <row r="454" spans="1:27" s="326" customFormat="1" ht="18" hidden="1" customHeight="1">
      <c r="A454" s="50">
        <v>44615</v>
      </c>
      <c r="B454" s="182" t="s">
        <v>1204</v>
      </c>
      <c r="C454" s="56" t="s">
        <v>3797</v>
      </c>
      <c r="D454" s="56" t="str">
        <f t="shared" si="95"/>
        <v>66-70900-03</v>
      </c>
      <c r="E454" s="322" t="str">
        <f t="shared" si="96"/>
        <v>03</v>
      </c>
      <c r="F454" s="322" t="str">
        <f t="shared" si="97"/>
        <v>b</v>
      </c>
      <c r="G454" s="322" t="str">
        <f t="shared" si="98"/>
        <v>00</v>
      </c>
      <c r="H454" s="322" t="str">
        <f t="shared" si="99"/>
        <v/>
      </c>
      <c r="I454" s="287" t="str">
        <f t="shared" si="100"/>
        <v>ĐHC</v>
      </c>
      <c r="J454" s="44" t="s">
        <v>1191</v>
      </c>
      <c r="K454" s="287" t="str">
        <f t="shared" si="101"/>
        <v>Cái</v>
      </c>
      <c r="L454" s="291">
        <v>1</v>
      </c>
      <c r="M454" s="287">
        <f>VLOOKUP(D454,'GIA CONG DOAN'!$A$3:$D$4246,MATCH(I454,'GIA CONG DOAN'!$A$4:$D$4,0),0)</f>
        <v>9474.7875344827553</v>
      </c>
      <c r="N454" s="289">
        <v>0.1</v>
      </c>
      <c r="O454" s="328">
        <f t="shared" si="102"/>
        <v>947.4787534482756</v>
      </c>
      <c r="P454" s="56" t="s">
        <v>3795</v>
      </c>
      <c r="Q454" s="305"/>
      <c r="R454" s="305"/>
      <c r="S454" s="313">
        <f t="shared" si="106"/>
        <v>1</v>
      </c>
      <c r="V454" s="327"/>
      <c r="W454" s="327"/>
      <c r="X454" s="327"/>
      <c r="Y454" s="326" t="str">
        <f t="shared" si="104"/>
        <v>66</v>
      </c>
      <c r="Z454" s="326" t="str">
        <f t="shared" si="105"/>
        <v>Đ344615</v>
      </c>
      <c r="AA454" s="326" t="str">
        <f t="shared" si="103"/>
        <v>44615Đ366-70900-03-b1</v>
      </c>
    </row>
    <row r="455" spans="1:27" s="326" customFormat="1" ht="18" hidden="1" customHeight="1">
      <c r="A455" s="50">
        <v>44615</v>
      </c>
      <c r="B455" s="182" t="s">
        <v>1204</v>
      </c>
      <c r="C455" s="56" t="s">
        <v>3648</v>
      </c>
      <c r="D455" s="56" t="str">
        <f t="shared" si="95"/>
        <v>66-64700-S1</v>
      </c>
      <c r="E455" s="322" t="str">
        <f t="shared" si="96"/>
        <v>S1</v>
      </c>
      <c r="F455" s="322" t="str">
        <f t="shared" si="97"/>
        <v>B</v>
      </c>
      <c r="G455" s="322" t="str">
        <f t="shared" si="98"/>
        <v>00</v>
      </c>
      <c r="H455" s="322" t="str">
        <f t="shared" si="99"/>
        <v/>
      </c>
      <c r="I455" s="287" t="str">
        <f t="shared" si="100"/>
        <v>ĐHC</v>
      </c>
      <c r="J455" s="44" t="s">
        <v>1191</v>
      </c>
      <c r="K455" s="287" t="str">
        <f t="shared" si="101"/>
        <v>Cái</v>
      </c>
      <c r="L455" s="291">
        <v>3</v>
      </c>
      <c r="M455" s="287">
        <f>VLOOKUP(D455,'GIA CONG DOAN'!$A$3:$D$4246,MATCH(I455,'GIA CONG DOAN'!$A$4:$D$4,0),0)</f>
        <v>21668.767362068964</v>
      </c>
      <c r="N455" s="289">
        <v>0.1</v>
      </c>
      <c r="O455" s="328">
        <f t="shared" si="102"/>
        <v>6500.6302086206897</v>
      </c>
      <c r="P455" s="56" t="s">
        <v>3619</v>
      </c>
      <c r="Q455" s="305"/>
      <c r="R455" s="305"/>
      <c r="S455" s="313">
        <f t="shared" si="106"/>
        <v>3</v>
      </c>
      <c r="V455" s="327"/>
      <c r="W455" s="327"/>
      <c r="X455" s="327"/>
      <c r="Y455" s="326" t="str">
        <f t="shared" si="104"/>
        <v>66</v>
      </c>
      <c r="Z455" s="326" t="str">
        <f t="shared" si="105"/>
        <v>Đ344615</v>
      </c>
      <c r="AA455" s="326" t="str">
        <f t="shared" si="103"/>
        <v>44615Đ366-64700-S1-B3</v>
      </c>
    </row>
    <row r="456" spans="1:27" s="326" customFormat="1" ht="18" hidden="1" customHeight="1">
      <c r="A456" s="50">
        <v>44615</v>
      </c>
      <c r="B456" s="182" t="s">
        <v>1204</v>
      </c>
      <c r="C456" s="56" t="s">
        <v>3637</v>
      </c>
      <c r="D456" s="56" t="str">
        <f>LEFT(C456,6)&amp;"06"&amp;MID(C456,9,3)</f>
        <v>66-90006-S1</v>
      </c>
      <c r="E456" s="322" t="str">
        <f t="shared" ref="E456:E519" si="107">RIGHT(D456,2)</f>
        <v>S1</v>
      </c>
      <c r="F456" s="322" t="str">
        <f t="shared" ref="F456:F519" si="108">MID(C456,13,2)</f>
        <v>B</v>
      </c>
      <c r="G456" s="322" t="str">
        <f t="shared" ref="G456:G519" si="109">MID(C456,7,2)</f>
        <v>06</v>
      </c>
      <c r="H456" s="322" t="str">
        <f t="shared" ref="H456:H519" si="110">IF(OR(G456="18",G456="20",G456="21"),"DTM","")</f>
        <v/>
      </c>
      <c r="I456" s="287" t="str">
        <f t="shared" ref="I456:I519" si="111">(LEFT(J456,1))&amp;IF(OR(F456="A",F456="A",F456="43",F456="44",F456="77"),"HC",IF(OR(F456="B",F456="B1",F456="B2",F456="B4",F456="30",F456="39",F456="17",F456="C"),"HC",IF(OR(F456="01",F456="04",F456="54",F456="11",F456="05",F456="06"),"HC",IF(OR(F456="A1"),"HT",IF(OR(F456="32",F456="14",F456="15",F456="78",F456="49"),"HS",0)))))</f>
        <v>ĐHC</v>
      </c>
      <c r="J456" s="44" t="s">
        <v>1191</v>
      </c>
      <c r="K456" s="287" t="str">
        <f t="shared" ref="K456:K519" si="112">IF(AND(MID(C456,10,1)="s",MID(C456,11,1)="1"),"Cái",IF(OR(MID(C456,10,1)="s",MID(C456,10,1)="l",MID(C456,10,1)="b",MID(C456,10,1)="x"),"Bộ","Cái"))</f>
        <v>Cái</v>
      </c>
      <c r="L456" s="291">
        <v>4</v>
      </c>
      <c r="M456" s="287">
        <f>VLOOKUP(D456,'GIA CONG DOAN'!$A$3:$D$4246,MATCH(I456,'GIA CONG DOAN'!$A$4:$D$4,0),0)</f>
        <v>16940</v>
      </c>
      <c r="N456" s="289"/>
      <c r="O456" s="328">
        <f t="shared" ref="O456:O519" si="113">IFERROR(L456*M456*N456,"")</f>
        <v>0</v>
      </c>
      <c r="P456" s="56" t="s">
        <v>3652</v>
      </c>
      <c r="Q456" s="305"/>
      <c r="R456" s="305"/>
      <c r="S456" s="313">
        <f t="shared" si="106"/>
        <v>4</v>
      </c>
      <c r="V456" s="327"/>
      <c r="W456" s="327"/>
      <c r="X456" s="327"/>
      <c r="Y456" s="326" t="str">
        <f t="shared" si="104"/>
        <v>66</v>
      </c>
      <c r="Z456" s="326" t="str">
        <f t="shared" si="105"/>
        <v>Đ344615</v>
      </c>
      <c r="AA456" s="326" t="str">
        <f t="shared" si="103"/>
        <v>44615Đ366-90006-S1-B4</v>
      </c>
    </row>
    <row r="457" spans="1:27" s="326" customFormat="1" ht="18" hidden="1" customHeight="1">
      <c r="A457" s="50">
        <v>44615</v>
      </c>
      <c r="B457" s="182" t="s">
        <v>1204</v>
      </c>
      <c r="C457" s="56" t="s">
        <v>3651</v>
      </c>
      <c r="D457" s="56" t="str">
        <f>LEFT(C457,6)&amp;"24"&amp;MID(C457,9,3)</f>
        <v>66-59124-02</v>
      </c>
      <c r="E457" s="322" t="str">
        <f t="shared" si="107"/>
        <v>02</v>
      </c>
      <c r="F457" s="322" t="str">
        <f t="shared" si="108"/>
        <v>B</v>
      </c>
      <c r="G457" s="322" t="str">
        <f t="shared" si="109"/>
        <v>24</v>
      </c>
      <c r="H457" s="322" t="str">
        <f t="shared" si="110"/>
        <v/>
      </c>
      <c r="I457" s="287" t="str">
        <f t="shared" si="111"/>
        <v>ĐHC</v>
      </c>
      <c r="J457" s="44" t="s">
        <v>1191</v>
      </c>
      <c r="K457" s="287" t="str">
        <f t="shared" si="112"/>
        <v>Cái</v>
      </c>
      <c r="L457" s="291">
        <v>1</v>
      </c>
      <c r="M457" s="287">
        <f>VLOOKUP(D457,'GIA CONG DOAN'!$A$3:$D$4246,MATCH(I457,'GIA CONG DOAN'!$A$4:$D$4,0),0)</f>
        <v>12539.584603448273</v>
      </c>
      <c r="N457" s="289">
        <v>0.1</v>
      </c>
      <c r="O457" s="328">
        <f t="shared" si="113"/>
        <v>1253.9584603448275</v>
      </c>
      <c r="P457" s="56" t="s">
        <v>3619</v>
      </c>
      <c r="Q457" s="305"/>
      <c r="R457" s="305"/>
      <c r="S457" s="313">
        <f t="shared" si="106"/>
        <v>1</v>
      </c>
      <c r="V457" s="327"/>
      <c r="W457" s="327"/>
      <c r="X457" s="327"/>
      <c r="Y457" s="326" t="str">
        <f t="shared" si="104"/>
        <v>66</v>
      </c>
      <c r="Z457" s="326" t="str">
        <f t="shared" si="105"/>
        <v>Đ344615</v>
      </c>
      <c r="AA457" s="326" t="str">
        <f t="shared" si="103"/>
        <v>44615Đ366-59124-02-B1</v>
      </c>
    </row>
    <row r="458" spans="1:27" s="326" customFormat="1" ht="18" hidden="1" customHeight="1">
      <c r="A458" s="50">
        <v>44615</v>
      </c>
      <c r="B458" s="182" t="s">
        <v>1204</v>
      </c>
      <c r="C458" s="56" t="s">
        <v>3650</v>
      </c>
      <c r="D458" s="56" t="str">
        <f t="shared" ref="D458:D519" si="114">LEFT(C458,6)&amp;"00"&amp;MID(C458,9,3)</f>
        <v>66-55400-02</v>
      </c>
      <c r="E458" s="322" t="str">
        <f t="shared" si="107"/>
        <v>02</v>
      </c>
      <c r="F458" s="322" t="str">
        <f t="shared" si="108"/>
        <v>B</v>
      </c>
      <c r="G458" s="322" t="str">
        <f t="shared" si="109"/>
        <v>12</v>
      </c>
      <c r="H458" s="322" t="str">
        <f t="shared" si="110"/>
        <v/>
      </c>
      <c r="I458" s="287" t="str">
        <f t="shared" si="111"/>
        <v>ĐHC</v>
      </c>
      <c r="J458" s="44" t="s">
        <v>1191</v>
      </c>
      <c r="K458" s="287" t="str">
        <f t="shared" si="112"/>
        <v>Cái</v>
      </c>
      <c r="L458" s="291">
        <v>1</v>
      </c>
      <c r="M458" s="287">
        <f>VLOOKUP(D458,'GIA CONG DOAN'!$A$3:$D$4246,MATCH(I458,'GIA CONG DOAN'!$A$4:$D$4,0),0)</f>
        <v>13833.274687499999</v>
      </c>
      <c r="N458" s="289">
        <v>0.1</v>
      </c>
      <c r="O458" s="328">
        <f t="shared" si="113"/>
        <v>1383.32746875</v>
      </c>
      <c r="P458" s="56" t="s">
        <v>3798</v>
      </c>
      <c r="Q458" s="305"/>
      <c r="R458" s="305"/>
      <c r="S458" s="313">
        <f t="shared" si="106"/>
        <v>1</v>
      </c>
      <c r="V458" s="327"/>
      <c r="W458" s="327"/>
      <c r="X458" s="327"/>
      <c r="Y458" s="326" t="str">
        <f t="shared" si="104"/>
        <v>66</v>
      </c>
      <c r="Z458" s="326" t="str">
        <f t="shared" si="105"/>
        <v>Đ344615</v>
      </c>
      <c r="AA458" s="326" t="str">
        <f t="shared" si="103"/>
        <v>44615Đ366-55412-02-B1</v>
      </c>
    </row>
    <row r="459" spans="1:27" s="326" customFormat="1" ht="18" hidden="1" customHeight="1">
      <c r="A459" s="50">
        <v>44615</v>
      </c>
      <c r="B459" s="182" t="s">
        <v>1192</v>
      </c>
      <c r="C459" s="56" t="s">
        <v>3799</v>
      </c>
      <c r="D459" s="56" t="str">
        <f t="shared" si="114"/>
        <v>66-54700-S1</v>
      </c>
      <c r="E459" s="322" t="str">
        <f t="shared" si="107"/>
        <v>S1</v>
      </c>
      <c r="F459" s="322" t="str">
        <f t="shared" si="108"/>
        <v>b</v>
      </c>
      <c r="G459" s="322" t="str">
        <f t="shared" si="109"/>
        <v>00</v>
      </c>
      <c r="H459" s="322" t="str">
        <f t="shared" si="110"/>
        <v/>
      </c>
      <c r="I459" s="287" t="str">
        <f t="shared" si="111"/>
        <v>ĐHC</v>
      </c>
      <c r="J459" s="44" t="s">
        <v>1191</v>
      </c>
      <c r="K459" s="287" t="str">
        <f t="shared" si="112"/>
        <v>Cái</v>
      </c>
      <c r="L459" s="291">
        <v>1</v>
      </c>
      <c r="M459" s="287">
        <f>VLOOKUP(D459,'GIA CONG DOAN'!$A$3:$D$4246,MATCH(I459,'GIA CONG DOAN'!$A$4:$D$4,0),0)</f>
        <v>8144.0330368319983</v>
      </c>
      <c r="N459" s="289"/>
      <c r="O459" s="328">
        <f t="shared" si="113"/>
        <v>0</v>
      </c>
      <c r="P459" s="56" t="s">
        <v>3800</v>
      </c>
      <c r="Q459" s="305"/>
      <c r="R459" s="305"/>
      <c r="S459" s="313">
        <f t="shared" si="106"/>
        <v>1</v>
      </c>
      <c r="V459" s="327"/>
      <c r="W459" s="327"/>
      <c r="X459" s="327"/>
      <c r="Y459" s="326" t="str">
        <f t="shared" si="104"/>
        <v>66</v>
      </c>
      <c r="Z459" s="326" t="str">
        <f t="shared" si="105"/>
        <v>Đ444615</v>
      </c>
      <c r="AA459" s="326" t="str">
        <f t="shared" si="103"/>
        <v>44615Đ466-54700-S1-b1</v>
      </c>
    </row>
    <row r="460" spans="1:27" s="326" customFormat="1" ht="18" hidden="1" customHeight="1">
      <c r="A460" s="50">
        <v>44615</v>
      </c>
      <c r="B460" s="182" t="s">
        <v>1192</v>
      </c>
      <c r="C460" s="56" t="s">
        <v>3637</v>
      </c>
      <c r="D460" s="56" t="str">
        <f>LEFT(C460,6)&amp;"06"&amp;MID(C460,9,3)</f>
        <v>66-90006-S1</v>
      </c>
      <c r="E460" s="322" t="str">
        <f t="shared" si="107"/>
        <v>S1</v>
      </c>
      <c r="F460" s="322" t="str">
        <f t="shared" si="108"/>
        <v>B</v>
      </c>
      <c r="G460" s="322" t="str">
        <f t="shared" si="109"/>
        <v>06</v>
      </c>
      <c r="H460" s="322" t="str">
        <f t="shared" si="110"/>
        <v/>
      </c>
      <c r="I460" s="287" t="str">
        <f t="shared" si="111"/>
        <v>ĐHC</v>
      </c>
      <c r="J460" s="44" t="s">
        <v>1191</v>
      </c>
      <c r="K460" s="287" t="str">
        <f t="shared" si="112"/>
        <v>Cái</v>
      </c>
      <c r="L460" s="291">
        <v>4</v>
      </c>
      <c r="M460" s="287">
        <f>VLOOKUP(D460,'GIA CONG DOAN'!$A$3:$D$4246,MATCH(I460,'GIA CONG DOAN'!$A$4:$D$4,0),0)</f>
        <v>16940</v>
      </c>
      <c r="N460" s="289"/>
      <c r="O460" s="328">
        <f t="shared" si="113"/>
        <v>0</v>
      </c>
      <c r="P460" s="56" t="s">
        <v>3652</v>
      </c>
      <c r="Q460" s="305"/>
      <c r="R460" s="305"/>
      <c r="S460" s="313">
        <f t="shared" si="106"/>
        <v>4</v>
      </c>
      <c r="V460" s="327"/>
      <c r="W460" s="327"/>
      <c r="X460" s="327"/>
      <c r="Y460" s="326" t="str">
        <f t="shared" si="104"/>
        <v>66</v>
      </c>
      <c r="Z460" s="326" t="str">
        <f t="shared" si="105"/>
        <v>Đ444615</v>
      </c>
      <c r="AA460" s="326" t="str">
        <f t="shared" si="103"/>
        <v>44615Đ466-90006-S1-B4</v>
      </c>
    </row>
    <row r="461" spans="1:27" s="326" customFormat="1" ht="18" hidden="1" customHeight="1">
      <c r="A461" s="50">
        <v>44615</v>
      </c>
      <c r="B461" s="182" t="s">
        <v>1192</v>
      </c>
      <c r="C461" s="56" t="s">
        <v>3692</v>
      </c>
      <c r="D461" s="56" t="str">
        <f>LEFT(C461,6)&amp;"09"&amp;MID(C461,9,3)</f>
        <v>66-65109-02</v>
      </c>
      <c r="E461" s="322" t="str">
        <f t="shared" si="107"/>
        <v>02</v>
      </c>
      <c r="F461" s="322" t="str">
        <f t="shared" si="108"/>
        <v>B</v>
      </c>
      <c r="G461" s="322" t="str">
        <f t="shared" si="109"/>
        <v>09</v>
      </c>
      <c r="H461" s="322" t="str">
        <f t="shared" si="110"/>
        <v/>
      </c>
      <c r="I461" s="287" t="str">
        <f t="shared" si="111"/>
        <v>ĐHC</v>
      </c>
      <c r="J461" s="44" t="s">
        <v>1191</v>
      </c>
      <c r="K461" s="287" t="str">
        <f t="shared" si="112"/>
        <v>Cái</v>
      </c>
      <c r="L461" s="291">
        <v>1</v>
      </c>
      <c r="M461" s="287">
        <f>VLOOKUP(D461,'GIA CONG DOAN'!$A$3:$D$4246,MATCH(I461,'GIA CONG DOAN'!$A$4:$D$4,0),0)</f>
        <v>14418.070734375002</v>
      </c>
      <c r="N461" s="289"/>
      <c r="O461" s="328">
        <f t="shared" si="113"/>
        <v>0</v>
      </c>
      <c r="P461" s="56" t="s">
        <v>3800</v>
      </c>
      <c r="Q461" s="305"/>
      <c r="R461" s="305"/>
      <c r="S461" s="313">
        <f t="shared" si="106"/>
        <v>1</v>
      </c>
      <c r="V461" s="327"/>
      <c r="W461" s="327"/>
      <c r="X461" s="327"/>
      <c r="Y461" s="326" t="str">
        <f t="shared" si="104"/>
        <v>66</v>
      </c>
      <c r="Z461" s="326" t="str">
        <f t="shared" si="105"/>
        <v>Đ444615</v>
      </c>
      <c r="AA461" s="326" t="str">
        <f t="shared" si="103"/>
        <v>44615Đ466-65109-02-B1</v>
      </c>
    </row>
    <row r="462" spans="1:27" s="326" customFormat="1" ht="18" customHeight="1">
      <c r="A462" s="50">
        <v>44615</v>
      </c>
      <c r="B462" s="182" t="s">
        <v>1192</v>
      </c>
      <c r="C462" s="56" t="s">
        <v>3802</v>
      </c>
      <c r="D462" s="56" t="str">
        <f t="shared" si="114"/>
        <v>68-57700-01</v>
      </c>
      <c r="E462" s="322" t="str">
        <f t="shared" si="107"/>
        <v>01</v>
      </c>
      <c r="F462" s="322" t="str">
        <f t="shared" si="108"/>
        <v>b</v>
      </c>
      <c r="G462" s="322" t="str">
        <f t="shared" si="109"/>
        <v>00</v>
      </c>
      <c r="H462" s="322" t="str">
        <f t="shared" si="110"/>
        <v/>
      </c>
      <c r="I462" s="287" t="str">
        <f t="shared" si="111"/>
        <v>ĐHC</v>
      </c>
      <c r="J462" s="44" t="s">
        <v>1191</v>
      </c>
      <c r="K462" s="287" t="str">
        <f t="shared" si="112"/>
        <v>Cái</v>
      </c>
      <c r="L462" s="291">
        <v>1</v>
      </c>
      <c r="M462" s="287">
        <f>VLOOKUP(D462,'GIA CONG DOAN'!$A$3:$D$4246,MATCH(I462,'GIA CONG DOAN'!$A$4:$D$4,0),0)</f>
        <v>43578.763199999994</v>
      </c>
      <c r="N462" s="289">
        <v>0.1</v>
      </c>
      <c r="O462" s="328">
        <f t="shared" si="113"/>
        <v>4357.8763199999994</v>
      </c>
      <c r="P462" s="56" t="s">
        <v>3803</v>
      </c>
      <c r="Q462" s="305"/>
      <c r="R462" s="305"/>
      <c r="S462" s="313">
        <f t="shared" si="106"/>
        <v>1</v>
      </c>
      <c r="V462" s="327"/>
      <c r="W462" s="327"/>
      <c r="X462" s="327"/>
      <c r="Y462" s="326" t="str">
        <f t="shared" si="104"/>
        <v>68</v>
      </c>
      <c r="Z462" s="326" t="str">
        <f t="shared" si="105"/>
        <v>Đ444615</v>
      </c>
      <c r="AA462" s="326" t="str">
        <f t="shared" si="103"/>
        <v>44615Đ468-57700-01-b1</v>
      </c>
    </row>
    <row r="463" spans="1:27" s="326" customFormat="1" ht="18" hidden="1" customHeight="1">
      <c r="A463" s="50">
        <v>44615</v>
      </c>
      <c r="B463" s="182" t="s">
        <v>1192</v>
      </c>
      <c r="C463" s="56" t="s">
        <v>3802</v>
      </c>
      <c r="D463" s="56" t="str">
        <f t="shared" si="114"/>
        <v>68-57700-01</v>
      </c>
      <c r="E463" s="322" t="str">
        <f t="shared" si="107"/>
        <v>01</v>
      </c>
      <c r="F463" s="322" t="str">
        <f t="shared" si="108"/>
        <v>b</v>
      </c>
      <c r="G463" s="322" t="str">
        <f t="shared" si="109"/>
        <v>00</v>
      </c>
      <c r="H463" s="322" t="str">
        <f t="shared" si="110"/>
        <v/>
      </c>
      <c r="I463" s="287" t="str">
        <f t="shared" si="111"/>
        <v>ĐHC</v>
      </c>
      <c r="J463" s="44" t="s">
        <v>1191</v>
      </c>
      <c r="K463" s="287" t="str">
        <f t="shared" si="112"/>
        <v>Cái</v>
      </c>
      <c r="L463" s="291">
        <v>2</v>
      </c>
      <c r="M463" s="287">
        <f>VLOOKUP(D463,'GIA CONG DOAN'!$A$3:$D$4246,MATCH(I463,'GIA CONG DOAN'!$A$4:$D$4,0),0)</f>
        <v>43578.763199999994</v>
      </c>
      <c r="N463" s="289"/>
      <c r="O463" s="328">
        <f t="shared" si="113"/>
        <v>0</v>
      </c>
      <c r="P463" s="56" t="s">
        <v>3800</v>
      </c>
      <c r="Q463" s="305"/>
      <c r="R463" s="305"/>
      <c r="S463" s="313">
        <f t="shared" si="106"/>
        <v>2</v>
      </c>
      <c r="V463" s="327"/>
      <c r="W463" s="327"/>
      <c r="X463" s="327"/>
      <c r="Y463" s="326" t="str">
        <f t="shared" si="104"/>
        <v>68</v>
      </c>
      <c r="Z463" s="326" t="str">
        <f t="shared" si="105"/>
        <v>Đ444615</v>
      </c>
      <c r="AA463" s="326" t="str">
        <f t="shared" si="103"/>
        <v>44615Đ468-57700-01-b2</v>
      </c>
    </row>
    <row r="464" spans="1:27" s="326" customFormat="1" ht="18" hidden="1" customHeight="1">
      <c r="A464" s="50">
        <v>44615</v>
      </c>
      <c r="B464" s="182" t="s">
        <v>1192</v>
      </c>
      <c r="C464" s="56" t="s">
        <v>3801</v>
      </c>
      <c r="D464" s="56" t="str">
        <f t="shared" si="114"/>
        <v>66-54100-01</v>
      </c>
      <c r="E464" s="322" t="str">
        <f t="shared" si="107"/>
        <v>01</v>
      </c>
      <c r="F464" s="322" t="str">
        <f t="shared" si="108"/>
        <v>b</v>
      </c>
      <c r="G464" s="322" t="str">
        <f t="shared" si="109"/>
        <v>00</v>
      </c>
      <c r="H464" s="322" t="str">
        <f t="shared" si="110"/>
        <v/>
      </c>
      <c r="I464" s="287" t="str">
        <f t="shared" si="111"/>
        <v>ĐHC</v>
      </c>
      <c r="J464" s="44" t="s">
        <v>1191</v>
      </c>
      <c r="K464" s="287" t="str">
        <f t="shared" si="112"/>
        <v>Cái</v>
      </c>
      <c r="L464" s="291">
        <v>2</v>
      </c>
      <c r="M464" s="287">
        <f>VLOOKUP(D464,'GIA CONG DOAN'!$A$3:$D$4246,MATCH(I464,'GIA CONG DOAN'!$A$4:$D$4,0),0)</f>
        <v>65985.596720000001</v>
      </c>
      <c r="N464" s="289"/>
      <c r="O464" s="328">
        <f t="shared" si="113"/>
        <v>0</v>
      </c>
      <c r="P464" s="56" t="s">
        <v>3800</v>
      </c>
      <c r="Q464" s="305"/>
      <c r="R464" s="305"/>
      <c r="S464" s="313">
        <f t="shared" si="106"/>
        <v>2</v>
      </c>
      <c r="V464" s="327"/>
      <c r="W464" s="327"/>
      <c r="X464" s="327"/>
      <c r="Y464" s="326" t="str">
        <f t="shared" si="104"/>
        <v>66</v>
      </c>
      <c r="Z464" s="326" t="str">
        <f t="shared" si="105"/>
        <v>Đ444615</v>
      </c>
      <c r="AA464" s="326" t="str">
        <f t="shared" si="103"/>
        <v>44615Đ466-54100-01-b2</v>
      </c>
    </row>
    <row r="465" spans="1:27" s="326" customFormat="1" ht="18" hidden="1" customHeight="1">
      <c r="A465" s="50">
        <v>44615</v>
      </c>
      <c r="B465" s="182" t="s">
        <v>1202</v>
      </c>
      <c r="C465" s="56" t="s">
        <v>3804</v>
      </c>
      <c r="D465" s="56" t="str">
        <f t="shared" si="114"/>
        <v>66-82500-02</v>
      </c>
      <c r="E465" s="322" t="str">
        <f t="shared" si="107"/>
        <v>02</v>
      </c>
      <c r="F465" s="322" t="str">
        <f t="shared" si="108"/>
        <v>b</v>
      </c>
      <c r="G465" s="322" t="str">
        <f t="shared" si="109"/>
        <v>00</v>
      </c>
      <c r="H465" s="322" t="str">
        <f t="shared" si="110"/>
        <v/>
      </c>
      <c r="I465" s="287" t="str">
        <f t="shared" si="111"/>
        <v>ĐHC</v>
      </c>
      <c r="J465" s="44" t="s">
        <v>1191</v>
      </c>
      <c r="K465" s="287" t="str">
        <f t="shared" si="112"/>
        <v>Cái</v>
      </c>
      <c r="L465" s="291">
        <v>2</v>
      </c>
      <c r="M465" s="287">
        <f>VLOOKUP(D465,'GIA CONG DOAN'!$A$3:$D$4246,MATCH(I465,'GIA CONG DOAN'!$A$4:$D$4,0),0)</f>
        <v>17871.263793103437</v>
      </c>
      <c r="N465" s="289">
        <v>0.1</v>
      </c>
      <c r="O465" s="328">
        <f t="shared" si="113"/>
        <v>3574.2527586206875</v>
      </c>
      <c r="P465" s="56" t="s">
        <v>3803</v>
      </c>
      <c r="Q465" s="305"/>
      <c r="R465" s="305"/>
      <c r="S465" s="313">
        <f t="shared" si="106"/>
        <v>2</v>
      </c>
      <c r="V465" s="327"/>
      <c r="W465" s="327"/>
      <c r="X465" s="327"/>
      <c r="Y465" s="326" t="str">
        <f t="shared" si="104"/>
        <v>66</v>
      </c>
      <c r="Z465" s="326" t="str">
        <f t="shared" si="105"/>
        <v>Đ144615</v>
      </c>
      <c r="AA465" s="326" t="str">
        <f t="shared" si="103"/>
        <v>44615Đ166-82500-02-b2</v>
      </c>
    </row>
    <row r="466" spans="1:27" s="326" customFormat="1" ht="18" hidden="1" customHeight="1">
      <c r="A466" s="50">
        <v>44615</v>
      </c>
      <c r="B466" s="182" t="s">
        <v>1202</v>
      </c>
      <c r="C466" s="56" t="s">
        <v>3637</v>
      </c>
      <c r="D466" s="56" t="str">
        <f>LEFT(C466,6)&amp;"06"&amp;MID(C466,9,3)</f>
        <v>66-90006-S1</v>
      </c>
      <c r="E466" s="322" t="str">
        <f t="shared" si="107"/>
        <v>S1</v>
      </c>
      <c r="F466" s="322" t="str">
        <f t="shared" si="108"/>
        <v>B</v>
      </c>
      <c r="G466" s="322" t="str">
        <f t="shared" si="109"/>
        <v>06</v>
      </c>
      <c r="H466" s="322" t="str">
        <f t="shared" si="110"/>
        <v/>
      </c>
      <c r="I466" s="287" t="str">
        <f t="shared" si="111"/>
        <v>ĐHC</v>
      </c>
      <c r="J466" s="44" t="s">
        <v>1191</v>
      </c>
      <c r="K466" s="287" t="str">
        <f t="shared" si="112"/>
        <v>Cái</v>
      </c>
      <c r="L466" s="291">
        <v>4</v>
      </c>
      <c r="M466" s="287">
        <f>VLOOKUP(D466,'GIA CONG DOAN'!$A$3:$D$4246,MATCH(I466,'GIA CONG DOAN'!$A$4:$D$4,0),0)</f>
        <v>16940</v>
      </c>
      <c r="N466" s="289"/>
      <c r="O466" s="328">
        <f t="shared" si="113"/>
        <v>0</v>
      </c>
      <c r="P466" s="56" t="s">
        <v>3803</v>
      </c>
      <c r="Q466" s="305"/>
      <c r="R466" s="305"/>
      <c r="S466" s="313">
        <f t="shared" si="106"/>
        <v>4</v>
      </c>
      <c r="V466" s="327"/>
      <c r="W466" s="327"/>
      <c r="X466" s="327"/>
      <c r="Y466" s="326" t="str">
        <f t="shared" si="104"/>
        <v>66</v>
      </c>
      <c r="Z466" s="326" t="str">
        <f t="shared" si="105"/>
        <v>Đ144615</v>
      </c>
      <c r="AA466" s="326" t="str">
        <f t="shared" ref="AA466:AA527" si="115">A466&amp;B466&amp;C466&amp;L466&amp;Q466</f>
        <v>44615Đ166-90006-S1-B4</v>
      </c>
    </row>
    <row r="467" spans="1:27" s="326" customFormat="1" ht="18" hidden="1" customHeight="1">
      <c r="A467" s="50">
        <v>44615</v>
      </c>
      <c r="B467" s="182" t="s">
        <v>1203</v>
      </c>
      <c r="C467" s="56" t="s">
        <v>3806</v>
      </c>
      <c r="D467" s="56" t="str">
        <f t="shared" si="114"/>
        <v>66-12500-02</v>
      </c>
      <c r="E467" s="322" t="str">
        <f t="shared" si="107"/>
        <v>02</v>
      </c>
      <c r="F467" s="322" t="str">
        <f t="shared" si="108"/>
        <v>b</v>
      </c>
      <c r="G467" s="322" t="str">
        <f t="shared" si="109"/>
        <v>22</v>
      </c>
      <c r="H467" s="322" t="str">
        <f t="shared" si="110"/>
        <v/>
      </c>
      <c r="I467" s="287" t="str">
        <f t="shared" si="111"/>
        <v>ĐHC</v>
      </c>
      <c r="J467" s="44" t="s">
        <v>1191</v>
      </c>
      <c r="K467" s="287" t="str">
        <f t="shared" si="112"/>
        <v>Cái</v>
      </c>
      <c r="L467" s="291">
        <v>1</v>
      </c>
      <c r="M467" s="287">
        <f>VLOOKUP(D467,'GIA CONG DOAN'!$A$3:$D$4246,MATCH(I467,'GIA CONG DOAN'!$A$4:$D$4,0),0)</f>
        <v>15810.1425</v>
      </c>
      <c r="N467" s="289">
        <v>0.1</v>
      </c>
      <c r="O467" s="328">
        <f t="shared" si="113"/>
        <v>1581.0142500000002</v>
      </c>
      <c r="P467" s="56" t="s">
        <v>3795</v>
      </c>
      <c r="Q467" s="305"/>
      <c r="R467" s="305"/>
      <c r="S467" s="313">
        <f t="shared" si="106"/>
        <v>1</v>
      </c>
      <c r="V467" s="327"/>
      <c r="W467" s="327"/>
      <c r="X467" s="327"/>
      <c r="Y467" s="326" t="str">
        <f t="shared" ref="Y467:Y528" si="116">LEFT(C467,2)</f>
        <v>66</v>
      </c>
      <c r="Z467" s="326" t="str">
        <f t="shared" ref="Z467:Z528" si="117">B467&amp;A467</f>
        <v>Đ244615</v>
      </c>
      <c r="AA467" s="326" t="str">
        <f t="shared" si="115"/>
        <v>44615Đ266-12522-02-b1</v>
      </c>
    </row>
    <row r="468" spans="1:27" s="326" customFormat="1" ht="18" hidden="1" customHeight="1">
      <c r="A468" s="50">
        <v>44615</v>
      </c>
      <c r="B468" s="182" t="s">
        <v>1203</v>
      </c>
      <c r="C468" s="56" t="s">
        <v>3807</v>
      </c>
      <c r="D468" s="56" t="str">
        <f t="shared" si="114"/>
        <v>66-12500-03</v>
      </c>
      <c r="E468" s="322" t="str">
        <f t="shared" si="107"/>
        <v>03</v>
      </c>
      <c r="F468" s="322" t="str">
        <f t="shared" si="108"/>
        <v>b</v>
      </c>
      <c r="G468" s="322" t="str">
        <f t="shared" si="109"/>
        <v>22</v>
      </c>
      <c r="H468" s="322" t="str">
        <f t="shared" si="110"/>
        <v/>
      </c>
      <c r="I468" s="287" t="str">
        <f t="shared" si="111"/>
        <v>ĐHC</v>
      </c>
      <c r="J468" s="44" t="s">
        <v>1191</v>
      </c>
      <c r="K468" s="287" t="str">
        <f t="shared" si="112"/>
        <v>Cái</v>
      </c>
      <c r="L468" s="291">
        <v>1</v>
      </c>
      <c r="M468" s="287">
        <f>VLOOKUP(D468,'GIA CONG DOAN'!$A$3:$D$4246,MATCH(I468,'GIA CONG DOAN'!$A$4:$D$4,0),0)</f>
        <v>8648.4271875000013</v>
      </c>
      <c r="N468" s="289">
        <v>0.1</v>
      </c>
      <c r="O468" s="328">
        <f t="shared" si="113"/>
        <v>864.84271875000013</v>
      </c>
      <c r="P468" s="56" t="s">
        <v>3798</v>
      </c>
      <c r="Q468" s="305"/>
      <c r="R468" s="305"/>
      <c r="S468" s="313">
        <f t="shared" si="106"/>
        <v>1</v>
      </c>
      <c r="V468" s="327"/>
      <c r="W468" s="327"/>
      <c r="X468" s="327"/>
      <c r="Y468" s="326" t="str">
        <f t="shared" si="116"/>
        <v>66</v>
      </c>
      <c r="Z468" s="326" t="str">
        <f t="shared" si="117"/>
        <v>Đ244615</v>
      </c>
      <c r="AA468" s="326" t="str">
        <f t="shared" si="115"/>
        <v>44615Đ266-12522-03-b1</v>
      </c>
    </row>
    <row r="469" spans="1:27" s="326" customFormat="1" ht="18" hidden="1" customHeight="1">
      <c r="A469" s="50">
        <v>44615</v>
      </c>
      <c r="B469" s="182" t="s">
        <v>1203</v>
      </c>
      <c r="C469" s="56" t="s">
        <v>3698</v>
      </c>
      <c r="D469" s="56" t="str">
        <f t="shared" si="114"/>
        <v>66-70300-02</v>
      </c>
      <c r="E469" s="322" t="str">
        <f t="shared" si="107"/>
        <v>02</v>
      </c>
      <c r="F469" s="322" t="str">
        <f t="shared" si="108"/>
        <v>b</v>
      </c>
      <c r="G469" s="322" t="str">
        <f t="shared" si="109"/>
        <v>00</v>
      </c>
      <c r="H469" s="322" t="str">
        <f t="shared" si="110"/>
        <v/>
      </c>
      <c r="I469" s="287" t="str">
        <f t="shared" si="111"/>
        <v>ĐHC</v>
      </c>
      <c r="J469" s="44" t="s">
        <v>1191</v>
      </c>
      <c r="K469" s="287" t="str">
        <f t="shared" si="112"/>
        <v>Cái</v>
      </c>
      <c r="L469" s="291">
        <v>2</v>
      </c>
      <c r="M469" s="287">
        <f>VLOOKUP(D469,'GIA CONG DOAN'!$A$3:$D$4246,MATCH(I469,'GIA CONG DOAN'!$A$4:$D$4,0),0)</f>
        <v>19351.489619999997</v>
      </c>
      <c r="N469" s="289">
        <v>0.1</v>
      </c>
      <c r="O469" s="328">
        <f t="shared" si="113"/>
        <v>3870.2979239999995</v>
      </c>
      <c r="P469" s="56" t="s">
        <v>3803</v>
      </c>
      <c r="Q469" s="305"/>
      <c r="R469" s="305"/>
      <c r="S469" s="313">
        <f t="shared" si="106"/>
        <v>2</v>
      </c>
      <c r="V469" s="327"/>
      <c r="W469" s="327"/>
      <c r="X469" s="327"/>
      <c r="Y469" s="326" t="str">
        <f t="shared" si="116"/>
        <v>66</v>
      </c>
      <c r="Z469" s="326" t="str">
        <f t="shared" si="117"/>
        <v>Đ244615</v>
      </c>
      <c r="AA469" s="326" t="str">
        <f t="shared" si="115"/>
        <v>44615Đ266-70300-02-b2</v>
      </c>
    </row>
    <row r="470" spans="1:27" s="326" customFormat="1" ht="18" hidden="1" customHeight="1">
      <c r="A470" s="50">
        <v>44615</v>
      </c>
      <c r="B470" s="182" t="s">
        <v>1203</v>
      </c>
      <c r="C470" s="56" t="s">
        <v>3674</v>
      </c>
      <c r="D470" s="56" t="str">
        <f t="shared" si="114"/>
        <v>66-83200-02</v>
      </c>
      <c r="E470" s="322" t="str">
        <f t="shared" si="107"/>
        <v>02</v>
      </c>
      <c r="F470" s="322" t="str">
        <f t="shared" si="108"/>
        <v>B</v>
      </c>
      <c r="G470" s="322" t="str">
        <f t="shared" si="109"/>
        <v>37</v>
      </c>
      <c r="H470" s="322" t="str">
        <f t="shared" si="110"/>
        <v/>
      </c>
      <c r="I470" s="287" t="str">
        <f t="shared" si="111"/>
        <v>ĐHC</v>
      </c>
      <c r="J470" s="44" t="s">
        <v>1191</v>
      </c>
      <c r="K470" s="287" t="str">
        <f t="shared" si="112"/>
        <v>Cái</v>
      </c>
      <c r="L470" s="291">
        <v>2</v>
      </c>
      <c r="M470" s="287">
        <f>VLOOKUP(D470,'GIA CONG DOAN'!$A$3:$D$4246,MATCH(I470,'GIA CONG DOAN'!$A$4:$D$4,0),0)</f>
        <v>16915.07148275862</v>
      </c>
      <c r="N470" s="289">
        <v>0.1</v>
      </c>
      <c r="O470" s="328">
        <f t="shared" si="113"/>
        <v>3383.0142965517243</v>
      </c>
      <c r="P470" s="56" t="s">
        <v>3808</v>
      </c>
      <c r="Q470" s="305"/>
      <c r="R470" s="305"/>
      <c r="S470" s="313">
        <f t="shared" si="106"/>
        <v>2</v>
      </c>
      <c r="V470" s="327"/>
      <c r="W470" s="327"/>
      <c r="X470" s="327"/>
      <c r="Y470" s="326" t="str">
        <f t="shared" si="116"/>
        <v>66</v>
      </c>
      <c r="Z470" s="326" t="str">
        <f t="shared" si="117"/>
        <v>Đ244615</v>
      </c>
      <c r="AA470" s="326" t="str">
        <f t="shared" si="115"/>
        <v>44615Đ266-83237-02-B2</v>
      </c>
    </row>
    <row r="471" spans="1:27" s="326" customFormat="1" ht="18" hidden="1" customHeight="1">
      <c r="A471" s="50">
        <v>44615</v>
      </c>
      <c r="B471" s="182" t="s">
        <v>1203</v>
      </c>
      <c r="C471" s="56" t="s">
        <v>3645</v>
      </c>
      <c r="D471" s="56" t="str">
        <f>LEFT(C471,6)&amp;"36"&amp;MID(C471,9,3)</f>
        <v>66-80136-02</v>
      </c>
      <c r="E471" s="322" t="str">
        <f t="shared" si="107"/>
        <v>02</v>
      </c>
      <c r="F471" s="322" t="str">
        <f t="shared" si="108"/>
        <v>B</v>
      </c>
      <c r="G471" s="322" t="str">
        <f t="shared" si="109"/>
        <v>36</v>
      </c>
      <c r="H471" s="322" t="str">
        <f t="shared" si="110"/>
        <v/>
      </c>
      <c r="I471" s="287" t="str">
        <f t="shared" si="111"/>
        <v>ĐHC</v>
      </c>
      <c r="J471" s="44" t="s">
        <v>1191</v>
      </c>
      <c r="K471" s="287" t="str">
        <f t="shared" si="112"/>
        <v>Cái</v>
      </c>
      <c r="L471" s="291">
        <v>3</v>
      </c>
      <c r="M471" s="287">
        <f>VLOOKUP(D471,'GIA CONG DOAN'!$A$3:$D$4246,MATCH(I471,'GIA CONG DOAN'!$A$4:$D$4,0),0)</f>
        <v>22033.93467241379</v>
      </c>
      <c r="N471" s="289"/>
      <c r="O471" s="328">
        <f t="shared" si="113"/>
        <v>0</v>
      </c>
      <c r="P471" s="56" t="s">
        <v>3800</v>
      </c>
      <c r="Q471" s="305"/>
      <c r="R471" s="305"/>
      <c r="S471" s="313">
        <f t="shared" si="106"/>
        <v>3</v>
      </c>
      <c r="V471" s="327"/>
      <c r="W471" s="327"/>
      <c r="X471" s="327"/>
      <c r="Y471" s="326" t="str">
        <f t="shared" si="116"/>
        <v>66</v>
      </c>
      <c r="Z471" s="326" t="str">
        <f t="shared" si="117"/>
        <v>Đ244615</v>
      </c>
      <c r="AA471" s="326" t="str">
        <f t="shared" si="115"/>
        <v>44615Đ266-80136-02-B3</v>
      </c>
    </row>
    <row r="472" spans="1:27" s="326" customFormat="1" ht="18" hidden="1" customHeight="1">
      <c r="A472" s="50">
        <v>44615</v>
      </c>
      <c r="B472" s="182" t="s">
        <v>1203</v>
      </c>
      <c r="C472" s="56" t="s">
        <v>3645</v>
      </c>
      <c r="D472" s="56" t="str">
        <f>LEFT(C472,6)&amp;"36"&amp;MID(C472,9,3)</f>
        <v>66-80136-02</v>
      </c>
      <c r="E472" s="322" t="str">
        <f t="shared" si="107"/>
        <v>02</v>
      </c>
      <c r="F472" s="322" t="str">
        <f t="shared" si="108"/>
        <v>B</v>
      </c>
      <c r="G472" s="322" t="str">
        <f t="shared" si="109"/>
        <v>36</v>
      </c>
      <c r="H472" s="322" t="str">
        <f t="shared" si="110"/>
        <v/>
      </c>
      <c r="I472" s="287" t="str">
        <f t="shared" si="111"/>
        <v>ĐHC</v>
      </c>
      <c r="J472" s="44" t="s">
        <v>1191</v>
      </c>
      <c r="K472" s="287" t="str">
        <f t="shared" si="112"/>
        <v>Cái</v>
      </c>
      <c r="L472" s="291">
        <v>6</v>
      </c>
      <c r="M472" s="287">
        <f>VLOOKUP(D472,'GIA CONG DOAN'!$A$3:$D$4246,MATCH(I472,'GIA CONG DOAN'!$A$4:$D$4,0),0)</f>
        <v>22033.93467241379</v>
      </c>
      <c r="N472" s="289">
        <v>0.1</v>
      </c>
      <c r="O472" s="328">
        <f t="shared" si="113"/>
        <v>13220.360803448275</v>
      </c>
      <c r="P472" s="56" t="s">
        <v>3809</v>
      </c>
      <c r="Q472" s="305"/>
      <c r="R472" s="305"/>
      <c r="S472" s="313">
        <f t="shared" si="106"/>
        <v>6</v>
      </c>
      <c r="V472" s="327"/>
      <c r="W472" s="327"/>
      <c r="X472" s="327"/>
      <c r="Y472" s="326" t="str">
        <f t="shared" si="116"/>
        <v>66</v>
      </c>
      <c r="Z472" s="326" t="str">
        <f>B476&amp;A472</f>
        <v>Đ144615</v>
      </c>
      <c r="AA472" s="326" t="str">
        <f>A472&amp;B476&amp;C472&amp;L472&amp;Q472</f>
        <v>44615Đ166-80136-02-B6</v>
      </c>
    </row>
    <row r="473" spans="1:27" s="326" customFormat="1" ht="18" hidden="1" customHeight="1">
      <c r="A473" s="50">
        <v>44615</v>
      </c>
      <c r="B473" s="182" t="s">
        <v>1203</v>
      </c>
      <c r="C473" s="56" t="s">
        <v>3637</v>
      </c>
      <c r="D473" s="56" t="str">
        <f>LEFT(C473,6)&amp;"06"&amp;MID(C473,9,3)</f>
        <v>66-90006-S1</v>
      </c>
      <c r="E473" s="322" t="str">
        <f t="shared" si="107"/>
        <v>S1</v>
      </c>
      <c r="F473" s="322" t="str">
        <f t="shared" si="108"/>
        <v>B</v>
      </c>
      <c r="G473" s="322" t="str">
        <f t="shared" si="109"/>
        <v>06</v>
      </c>
      <c r="H473" s="322" t="str">
        <f t="shared" si="110"/>
        <v/>
      </c>
      <c r="I473" s="287" t="str">
        <f t="shared" si="111"/>
        <v>ĐHC</v>
      </c>
      <c r="J473" s="44" t="s">
        <v>1191</v>
      </c>
      <c r="K473" s="287" t="str">
        <f t="shared" si="112"/>
        <v>Cái</v>
      </c>
      <c r="L473" s="291">
        <v>3</v>
      </c>
      <c r="M473" s="287">
        <f>VLOOKUP(D473,'GIA CONG DOAN'!$A$3:$D$4246,MATCH(I473,'GIA CONG DOAN'!$A$4:$D$4,0),0)</f>
        <v>16940</v>
      </c>
      <c r="N473" s="289"/>
      <c r="O473" s="328">
        <f t="shared" si="113"/>
        <v>0</v>
      </c>
      <c r="P473" s="56" t="s">
        <v>3803</v>
      </c>
      <c r="Q473" s="305"/>
      <c r="R473" s="305"/>
      <c r="S473" s="313">
        <f t="shared" si="106"/>
        <v>3</v>
      </c>
      <c r="V473" s="327"/>
      <c r="W473" s="327"/>
      <c r="X473" s="327"/>
      <c r="Y473" s="326" t="str">
        <f t="shared" si="116"/>
        <v>66</v>
      </c>
      <c r="Z473" s="326" t="str">
        <f>B477&amp;A473</f>
        <v>Đ144615</v>
      </c>
      <c r="AA473" s="326" t="str">
        <f>A473&amp;B477&amp;C473&amp;L473&amp;Q473</f>
        <v>44615Đ166-90006-S1-B3</v>
      </c>
    </row>
    <row r="474" spans="1:27" s="326" customFormat="1" ht="18" hidden="1" customHeight="1">
      <c r="A474" s="50">
        <v>44615</v>
      </c>
      <c r="B474" s="182" t="s">
        <v>1202</v>
      </c>
      <c r="C474" s="56" t="s">
        <v>3671</v>
      </c>
      <c r="D474" s="56" t="str">
        <f t="shared" si="114"/>
        <v>66-70300-02</v>
      </c>
      <c r="E474" s="322" t="str">
        <f t="shared" si="107"/>
        <v>02</v>
      </c>
      <c r="F474" s="322" t="str">
        <f t="shared" si="108"/>
        <v>B</v>
      </c>
      <c r="G474" s="322" t="str">
        <f t="shared" si="109"/>
        <v>00</v>
      </c>
      <c r="H474" s="322" t="str">
        <f t="shared" si="110"/>
        <v/>
      </c>
      <c r="I474" s="287" t="str">
        <f t="shared" si="111"/>
        <v>ĐHC</v>
      </c>
      <c r="J474" s="44" t="s">
        <v>1191</v>
      </c>
      <c r="K474" s="287" t="str">
        <f t="shared" si="112"/>
        <v>Cái</v>
      </c>
      <c r="L474" s="291">
        <v>1</v>
      </c>
      <c r="M474" s="287">
        <f>VLOOKUP(D474,'GIA CONG DOAN'!$A$3:$D$4246,MATCH(I474,'GIA CONG DOAN'!$A$4:$D$4,0),0)</f>
        <v>19351.489619999997</v>
      </c>
      <c r="N474" s="289"/>
      <c r="O474" s="328">
        <f t="shared" si="113"/>
        <v>0</v>
      </c>
      <c r="P474" s="56" t="s">
        <v>3800</v>
      </c>
      <c r="Q474" s="305"/>
      <c r="R474" s="305"/>
      <c r="S474" s="313">
        <f t="shared" si="106"/>
        <v>1</v>
      </c>
      <c r="V474" s="327"/>
      <c r="W474" s="327"/>
      <c r="X474" s="327"/>
      <c r="Y474" s="326" t="str">
        <f t="shared" si="116"/>
        <v>66</v>
      </c>
      <c r="Z474" s="326" t="str">
        <f>B478&amp;A474</f>
        <v>Đ144615</v>
      </c>
      <c r="AA474" s="326" t="str">
        <f>A474&amp;B478&amp;C474&amp;L474&amp;Q474</f>
        <v>44615Đ166-70300-02-B1</v>
      </c>
    </row>
    <row r="475" spans="1:27" s="326" customFormat="1" ht="18" hidden="1" customHeight="1">
      <c r="A475" s="50">
        <v>44615</v>
      </c>
      <c r="B475" s="182" t="s">
        <v>1202</v>
      </c>
      <c r="C475" s="56" t="s">
        <v>3724</v>
      </c>
      <c r="D475" s="56" t="str">
        <f>LEFT(C475,6)&amp;"40"&amp;MID(C475,9,3)</f>
        <v>66-90240-01</v>
      </c>
      <c r="E475" s="322" t="str">
        <f t="shared" si="107"/>
        <v>01</v>
      </c>
      <c r="F475" s="322" t="str">
        <f t="shared" si="108"/>
        <v>B</v>
      </c>
      <c r="G475" s="322" t="str">
        <f t="shared" si="109"/>
        <v>40</v>
      </c>
      <c r="H475" s="322" t="str">
        <f t="shared" si="110"/>
        <v/>
      </c>
      <c r="I475" s="287" t="str">
        <f t="shared" si="111"/>
        <v>ĐHC</v>
      </c>
      <c r="J475" s="44" t="s">
        <v>1191</v>
      </c>
      <c r="K475" s="287" t="str">
        <f t="shared" si="112"/>
        <v>Cái</v>
      </c>
      <c r="L475" s="291">
        <v>3</v>
      </c>
      <c r="M475" s="287">
        <f>VLOOKUP(D475,'GIA CONG DOAN'!$A$3:$D$4246,MATCH(I475,'GIA CONG DOAN'!$A$4:$D$4,0),0)</f>
        <v>27210</v>
      </c>
      <c r="N475" s="289"/>
      <c r="O475" s="328">
        <f t="shared" si="113"/>
        <v>0</v>
      </c>
      <c r="P475" s="56" t="s">
        <v>3800</v>
      </c>
      <c r="Q475" s="305"/>
      <c r="R475" s="305"/>
      <c r="S475" s="313">
        <f t="shared" si="106"/>
        <v>3</v>
      </c>
      <c r="V475" s="327"/>
      <c r="W475" s="327"/>
      <c r="X475" s="327"/>
      <c r="Y475" s="326" t="str">
        <f t="shared" si="116"/>
        <v>66</v>
      </c>
      <c r="Z475" s="326" t="str">
        <f t="shared" si="117"/>
        <v>Đ144615</v>
      </c>
      <c r="AA475" s="326" t="str">
        <f t="shared" si="115"/>
        <v>44615Đ166-90240-01-B3</v>
      </c>
    </row>
    <row r="476" spans="1:27" s="326" customFormat="1" ht="18" hidden="1" customHeight="1">
      <c r="A476" s="50">
        <v>44615</v>
      </c>
      <c r="B476" s="182" t="s">
        <v>1202</v>
      </c>
      <c r="C476" s="56" t="s">
        <v>3776</v>
      </c>
      <c r="D476" s="56" t="str">
        <f t="shared" si="114"/>
        <v>66-20700-02</v>
      </c>
      <c r="E476" s="322" t="str">
        <f t="shared" si="107"/>
        <v>02</v>
      </c>
      <c r="F476" s="322" t="str">
        <f t="shared" si="108"/>
        <v>B</v>
      </c>
      <c r="G476" s="322" t="str">
        <f t="shared" si="109"/>
        <v>00</v>
      </c>
      <c r="H476" s="322" t="str">
        <f t="shared" si="110"/>
        <v/>
      </c>
      <c r="I476" s="287" t="str">
        <f t="shared" si="111"/>
        <v>ĐHC</v>
      </c>
      <c r="J476" s="44" t="s">
        <v>1191</v>
      </c>
      <c r="K476" s="287" t="str">
        <f t="shared" si="112"/>
        <v>Cái</v>
      </c>
      <c r="L476" s="291">
        <v>1</v>
      </c>
      <c r="M476" s="287">
        <f>VLOOKUP(D476,'GIA CONG DOAN'!$A$3:$D$4246,MATCH(I476,'GIA CONG DOAN'!$A$4:$D$4,0),0)</f>
        <v>13833.274687499999</v>
      </c>
      <c r="N476" s="289"/>
      <c r="O476" s="328">
        <f t="shared" si="113"/>
        <v>0</v>
      </c>
      <c r="P476" s="56" t="s">
        <v>3800</v>
      </c>
      <c r="Q476" s="305"/>
      <c r="R476" s="305"/>
      <c r="S476" s="313">
        <f t="shared" si="106"/>
        <v>1</v>
      </c>
      <c r="V476" s="327"/>
      <c r="W476" s="327"/>
      <c r="X476" s="327"/>
      <c r="Y476" s="326" t="str">
        <f t="shared" si="116"/>
        <v>66</v>
      </c>
      <c r="Z476" s="326" t="e">
        <f>#REF!&amp;A476</f>
        <v>#REF!</v>
      </c>
      <c r="AA476" s="326" t="e">
        <f>A476&amp;#REF!&amp;C476&amp;L476&amp;Q476</f>
        <v>#REF!</v>
      </c>
    </row>
    <row r="477" spans="1:27" s="326" customFormat="1" ht="18" hidden="1" customHeight="1">
      <c r="A477" s="50">
        <v>44615</v>
      </c>
      <c r="B477" s="182" t="s">
        <v>1202</v>
      </c>
      <c r="C477" s="56" t="s">
        <v>3645</v>
      </c>
      <c r="D477" s="56" t="str">
        <f>LEFT(C477,6)&amp;"36"&amp;MID(C477,9,3)</f>
        <v>66-80136-02</v>
      </c>
      <c r="E477" s="322" t="str">
        <f t="shared" si="107"/>
        <v>02</v>
      </c>
      <c r="F477" s="322" t="str">
        <f t="shared" si="108"/>
        <v>B</v>
      </c>
      <c r="G477" s="322" t="str">
        <f t="shared" si="109"/>
        <v>36</v>
      </c>
      <c r="H477" s="322" t="str">
        <f t="shared" si="110"/>
        <v/>
      </c>
      <c r="I477" s="287" t="str">
        <f t="shared" si="111"/>
        <v>ĐHC</v>
      </c>
      <c r="J477" s="44" t="s">
        <v>1191</v>
      </c>
      <c r="K477" s="287" t="str">
        <f t="shared" si="112"/>
        <v>Cái</v>
      </c>
      <c r="L477" s="291">
        <v>1</v>
      </c>
      <c r="M477" s="287">
        <f>VLOOKUP(D477,'GIA CONG DOAN'!$A$3:$D$4246,MATCH(I477,'GIA CONG DOAN'!$A$4:$D$4,0),0)</f>
        <v>22033.93467241379</v>
      </c>
      <c r="N477" s="289"/>
      <c r="O477" s="328">
        <f t="shared" si="113"/>
        <v>0</v>
      </c>
      <c r="P477" s="56" t="s">
        <v>3800</v>
      </c>
      <c r="Q477" s="305"/>
      <c r="R477" s="305"/>
      <c r="S477" s="313">
        <f t="shared" si="106"/>
        <v>1</v>
      </c>
      <c r="U477" s="326">
        <f>1.2*365</f>
        <v>438</v>
      </c>
      <c r="V477" s="327"/>
      <c r="W477" s="327"/>
      <c r="X477" s="327"/>
      <c r="Y477" s="326" t="str">
        <f t="shared" si="116"/>
        <v>66</v>
      </c>
      <c r="Z477" s="326" t="e">
        <f>#REF!&amp;A477</f>
        <v>#REF!</v>
      </c>
      <c r="AA477" s="326" t="e">
        <f>A477&amp;#REF!&amp;C477&amp;L477&amp;Q477</f>
        <v>#REF!</v>
      </c>
    </row>
    <row r="478" spans="1:27" s="326" customFormat="1" ht="18" hidden="1" customHeight="1">
      <c r="A478" s="50">
        <v>44615</v>
      </c>
      <c r="B478" s="182" t="s">
        <v>1202</v>
      </c>
      <c r="C478" s="56" t="s">
        <v>3671</v>
      </c>
      <c r="D478" s="56" t="str">
        <f t="shared" si="114"/>
        <v>66-70300-02</v>
      </c>
      <c r="E478" s="322" t="str">
        <f t="shared" si="107"/>
        <v>02</v>
      </c>
      <c r="F478" s="322" t="str">
        <f t="shared" si="108"/>
        <v>B</v>
      </c>
      <c r="G478" s="322" t="str">
        <f t="shared" si="109"/>
        <v>00</v>
      </c>
      <c r="H478" s="322" t="str">
        <f t="shared" si="110"/>
        <v/>
      </c>
      <c r="I478" s="287" t="str">
        <f t="shared" si="111"/>
        <v>ĐHC</v>
      </c>
      <c r="J478" s="44" t="s">
        <v>1191</v>
      </c>
      <c r="K478" s="287" t="str">
        <f t="shared" si="112"/>
        <v>Cái</v>
      </c>
      <c r="L478" s="291">
        <v>1</v>
      </c>
      <c r="M478" s="287">
        <f>VLOOKUP(D478,'GIA CONG DOAN'!$A$3:$D$4246,MATCH(I478,'GIA CONG DOAN'!$A$4:$D$4,0),0)</f>
        <v>19351.489619999997</v>
      </c>
      <c r="N478" s="289"/>
      <c r="O478" s="328">
        <f t="shared" si="113"/>
        <v>0</v>
      </c>
      <c r="P478" s="56" t="s">
        <v>3803</v>
      </c>
      <c r="Q478" s="305"/>
      <c r="R478" s="305"/>
      <c r="S478" s="313">
        <f t="shared" si="106"/>
        <v>1</v>
      </c>
      <c r="V478" s="327"/>
      <c r="W478" s="327"/>
      <c r="X478" s="327"/>
      <c r="Y478" s="326" t="str">
        <f t="shared" si="116"/>
        <v>66</v>
      </c>
      <c r="Z478" s="326" t="e">
        <f>#REF!&amp;A478</f>
        <v>#REF!</v>
      </c>
      <c r="AA478" s="326" t="e">
        <f>A478&amp;#REF!&amp;C478&amp;L478&amp;Q478</f>
        <v>#REF!</v>
      </c>
    </row>
    <row r="479" spans="1:27" s="326" customFormat="1" ht="18" hidden="1" customHeight="1">
      <c r="A479" s="50">
        <v>44615</v>
      </c>
      <c r="B479" s="182" t="s">
        <v>1202</v>
      </c>
      <c r="C479" s="56" t="s">
        <v>3724</v>
      </c>
      <c r="D479" s="56" t="str">
        <f>LEFT(C479,6)&amp;"40"&amp;MID(C479,9,3)</f>
        <v>66-90240-01</v>
      </c>
      <c r="E479" s="322" t="str">
        <f t="shared" si="107"/>
        <v>01</v>
      </c>
      <c r="F479" s="322" t="str">
        <f t="shared" si="108"/>
        <v>B</v>
      </c>
      <c r="G479" s="322" t="str">
        <f t="shared" si="109"/>
        <v>40</v>
      </c>
      <c r="H479" s="322" t="str">
        <f t="shared" si="110"/>
        <v/>
      </c>
      <c r="I479" s="287" t="str">
        <f t="shared" si="111"/>
        <v>ĐHC</v>
      </c>
      <c r="J479" s="44" t="s">
        <v>1191</v>
      </c>
      <c r="K479" s="287" t="str">
        <f t="shared" si="112"/>
        <v>Cái</v>
      </c>
      <c r="L479" s="291">
        <v>1</v>
      </c>
      <c r="M479" s="287">
        <f>VLOOKUP(D479,'GIA CONG DOAN'!$A$3:$D$4246,MATCH(I479,'GIA CONG DOAN'!$A$4:$D$4,0),0)</f>
        <v>27210</v>
      </c>
      <c r="N479" s="289">
        <v>0.1</v>
      </c>
      <c r="O479" s="328">
        <f t="shared" si="113"/>
        <v>2721</v>
      </c>
      <c r="P479" s="56" t="s">
        <v>3795</v>
      </c>
      <c r="Q479" s="305"/>
      <c r="R479" s="305"/>
      <c r="S479" s="313">
        <f t="shared" si="106"/>
        <v>1</v>
      </c>
      <c r="V479" s="327"/>
      <c r="W479" s="327"/>
      <c r="X479" s="327"/>
      <c r="Y479" s="326" t="str">
        <f t="shared" si="116"/>
        <v>66</v>
      </c>
      <c r="Z479" s="326" t="str">
        <f t="shared" si="117"/>
        <v>Đ144615</v>
      </c>
      <c r="AA479" s="326" t="str">
        <f t="shared" si="115"/>
        <v>44615Đ166-90240-01-B1</v>
      </c>
    </row>
    <row r="480" spans="1:27" s="326" customFormat="1" ht="18" hidden="1" customHeight="1">
      <c r="A480" s="50">
        <v>44615</v>
      </c>
      <c r="B480" s="182" t="s">
        <v>1202</v>
      </c>
      <c r="C480" s="56" t="s">
        <v>3724</v>
      </c>
      <c r="D480" s="56" t="str">
        <f>LEFT(C480,6)&amp;"40"&amp;MID(C480,9,3)</f>
        <v>66-90240-01</v>
      </c>
      <c r="E480" s="322" t="str">
        <f t="shared" si="107"/>
        <v>01</v>
      </c>
      <c r="F480" s="322" t="str">
        <f t="shared" si="108"/>
        <v>B</v>
      </c>
      <c r="G480" s="322" t="str">
        <f t="shared" si="109"/>
        <v>40</v>
      </c>
      <c r="H480" s="322" t="str">
        <f t="shared" si="110"/>
        <v/>
      </c>
      <c r="I480" s="287" t="str">
        <f t="shared" si="111"/>
        <v>ĐHC</v>
      </c>
      <c r="J480" s="44" t="s">
        <v>1191</v>
      </c>
      <c r="K480" s="287" t="str">
        <f t="shared" si="112"/>
        <v>Cái</v>
      </c>
      <c r="L480" s="291">
        <v>1</v>
      </c>
      <c r="M480" s="287">
        <f>VLOOKUP(D480,'GIA CONG DOAN'!$A$3:$D$4246,MATCH(I480,'GIA CONG DOAN'!$A$4:$D$4,0),0)</f>
        <v>27210</v>
      </c>
      <c r="N480" s="289">
        <v>0.1</v>
      </c>
      <c r="O480" s="328">
        <f t="shared" si="113"/>
        <v>2721</v>
      </c>
      <c r="P480" s="56" t="s">
        <v>3795</v>
      </c>
      <c r="Q480" s="305"/>
      <c r="R480" s="305"/>
      <c r="S480" s="313">
        <f t="shared" si="106"/>
        <v>1</v>
      </c>
      <c r="V480" s="327"/>
      <c r="W480" s="327"/>
      <c r="X480" s="327"/>
      <c r="Y480" s="326" t="str">
        <f t="shared" si="116"/>
        <v>66</v>
      </c>
      <c r="Z480" s="326" t="str">
        <f t="shared" si="117"/>
        <v>Đ144615</v>
      </c>
      <c r="AA480" s="326" t="str">
        <f t="shared" si="115"/>
        <v>44615Đ166-90240-01-B1</v>
      </c>
    </row>
    <row r="481" spans="1:27" s="326" customFormat="1" ht="18" hidden="1" customHeight="1">
      <c r="A481" s="50">
        <v>44615</v>
      </c>
      <c r="B481" s="182" t="s">
        <v>1202</v>
      </c>
      <c r="C481" s="56" t="s">
        <v>3724</v>
      </c>
      <c r="D481" s="56" t="str">
        <f t="shared" ref="D481:D482" si="118">LEFT(C481,6)&amp;"40"&amp;MID(C481,9,3)</f>
        <v>66-90240-01</v>
      </c>
      <c r="E481" s="322" t="str">
        <f t="shared" si="107"/>
        <v>01</v>
      </c>
      <c r="F481" s="322" t="str">
        <f t="shared" si="108"/>
        <v>B</v>
      </c>
      <c r="G481" s="322" t="str">
        <f t="shared" si="109"/>
        <v>40</v>
      </c>
      <c r="H481" s="322" t="str">
        <f t="shared" si="110"/>
        <v/>
      </c>
      <c r="I481" s="287" t="str">
        <f t="shared" si="111"/>
        <v>ĐHC</v>
      </c>
      <c r="J481" s="44" t="s">
        <v>1191</v>
      </c>
      <c r="K481" s="287" t="str">
        <f t="shared" si="112"/>
        <v>Cái</v>
      </c>
      <c r="L481" s="291">
        <v>1</v>
      </c>
      <c r="M481" s="287">
        <f>VLOOKUP(D481,'GIA CONG DOAN'!$A$3:$D$4246,MATCH(I481,'GIA CONG DOAN'!$A$4:$D$4,0),0)</f>
        <v>27210</v>
      </c>
      <c r="N481" s="289">
        <v>0.1</v>
      </c>
      <c r="O481" s="328">
        <f t="shared" si="113"/>
        <v>2721</v>
      </c>
      <c r="P481" s="56" t="s">
        <v>3795</v>
      </c>
      <c r="Q481" s="305"/>
      <c r="R481" s="305"/>
      <c r="S481" s="313">
        <f t="shared" si="106"/>
        <v>1</v>
      </c>
      <c r="V481" s="327"/>
      <c r="W481" s="327"/>
      <c r="X481" s="327"/>
      <c r="Y481" s="326" t="str">
        <f t="shared" si="116"/>
        <v>66</v>
      </c>
      <c r="Z481" s="326" t="str">
        <f>B482&amp;A481</f>
        <v>Đ144615</v>
      </c>
      <c r="AA481" s="326" t="str">
        <f>A481&amp;B482&amp;C481&amp;L481&amp;Q481</f>
        <v>44615Đ166-90240-01-B1</v>
      </c>
    </row>
    <row r="482" spans="1:27" s="326" customFormat="1" ht="18" hidden="1" customHeight="1">
      <c r="A482" s="50">
        <v>44615</v>
      </c>
      <c r="B482" s="182" t="s">
        <v>1202</v>
      </c>
      <c r="C482" s="56" t="s">
        <v>3724</v>
      </c>
      <c r="D482" s="56" t="str">
        <f t="shared" si="118"/>
        <v>66-90240-01</v>
      </c>
      <c r="E482" s="322" t="str">
        <f t="shared" si="107"/>
        <v>01</v>
      </c>
      <c r="F482" s="322" t="str">
        <f t="shared" si="108"/>
        <v>B</v>
      </c>
      <c r="G482" s="322" t="str">
        <f t="shared" si="109"/>
        <v>40</v>
      </c>
      <c r="H482" s="322" t="str">
        <f t="shared" si="110"/>
        <v/>
      </c>
      <c r="I482" s="287" t="str">
        <f t="shared" si="111"/>
        <v>ĐHC</v>
      </c>
      <c r="J482" s="44" t="s">
        <v>1191</v>
      </c>
      <c r="K482" s="287" t="str">
        <f t="shared" si="112"/>
        <v>Cái</v>
      </c>
      <c r="L482" s="291">
        <v>1</v>
      </c>
      <c r="M482" s="287">
        <f>VLOOKUP(D482,'GIA CONG DOAN'!$A$3:$D$4246,MATCH(I482,'GIA CONG DOAN'!$A$4:$D$4,0),0)</f>
        <v>27210</v>
      </c>
      <c r="N482" s="289">
        <v>0.1</v>
      </c>
      <c r="O482" s="328">
        <f t="shared" si="113"/>
        <v>2721</v>
      </c>
      <c r="P482" s="56" t="s">
        <v>3795</v>
      </c>
      <c r="Q482" s="305"/>
      <c r="R482" s="305"/>
      <c r="S482" s="313">
        <f t="shared" si="106"/>
        <v>1</v>
      </c>
      <c r="V482" s="327"/>
      <c r="W482" s="327"/>
      <c r="X482" s="327"/>
      <c r="Y482" s="326" t="str">
        <f t="shared" si="116"/>
        <v>66</v>
      </c>
      <c r="Z482" s="326" t="e">
        <f>#REF!&amp;A482</f>
        <v>#REF!</v>
      </c>
      <c r="AA482" s="326" t="e">
        <f>A482&amp;#REF!&amp;C482&amp;L482&amp;Q482</f>
        <v>#REF!</v>
      </c>
    </row>
    <row r="483" spans="1:27" s="326" customFormat="1" ht="18" hidden="1" customHeight="1">
      <c r="A483" s="50">
        <v>44615</v>
      </c>
      <c r="B483" s="182" t="s">
        <v>1202</v>
      </c>
      <c r="C483" s="56" t="s">
        <v>3776</v>
      </c>
      <c r="D483" s="56" t="str">
        <f t="shared" si="114"/>
        <v>66-20700-02</v>
      </c>
      <c r="E483" s="322" t="str">
        <f t="shared" si="107"/>
        <v>02</v>
      </c>
      <c r="F483" s="322" t="str">
        <f t="shared" si="108"/>
        <v>B</v>
      </c>
      <c r="G483" s="322" t="str">
        <f t="shared" si="109"/>
        <v>00</v>
      </c>
      <c r="H483" s="322" t="str">
        <f t="shared" si="110"/>
        <v/>
      </c>
      <c r="I483" s="287" t="str">
        <f t="shared" si="111"/>
        <v>ĐHC</v>
      </c>
      <c r="J483" s="44" t="s">
        <v>1191</v>
      </c>
      <c r="K483" s="287" t="str">
        <f t="shared" si="112"/>
        <v>Cái</v>
      </c>
      <c r="L483" s="291">
        <v>1</v>
      </c>
      <c r="M483" s="287">
        <f>VLOOKUP(D483,'GIA CONG DOAN'!$A$3:$D$4246,MATCH(I483,'GIA CONG DOAN'!$A$4:$D$4,0),0)</f>
        <v>13833.274687499999</v>
      </c>
      <c r="N483" s="289">
        <v>0.1</v>
      </c>
      <c r="O483" s="328">
        <f t="shared" si="113"/>
        <v>1383.32746875</v>
      </c>
      <c r="P483" s="56" t="s">
        <v>3809</v>
      </c>
      <c r="Q483" s="305"/>
      <c r="R483" s="305"/>
      <c r="S483" s="313">
        <f t="shared" si="106"/>
        <v>1</v>
      </c>
      <c r="V483" s="327"/>
      <c r="W483" s="327"/>
      <c r="X483" s="327"/>
      <c r="Y483" s="326" t="str">
        <f t="shared" si="116"/>
        <v>66</v>
      </c>
      <c r="Z483" s="326" t="str">
        <f>B483&amp;A483</f>
        <v>Đ144615</v>
      </c>
      <c r="AA483" s="326" t="str">
        <f>A483&amp;B483&amp;C483&amp;L483&amp;Q483</f>
        <v>44615Đ166-20700-02-B1</v>
      </c>
    </row>
    <row r="484" spans="1:27" s="326" customFormat="1" ht="18" hidden="1" customHeight="1">
      <c r="A484" s="50">
        <v>44615</v>
      </c>
      <c r="B484" s="182" t="s">
        <v>1202</v>
      </c>
      <c r="C484" s="56" t="s">
        <v>3776</v>
      </c>
      <c r="D484" s="56" t="str">
        <f t="shared" si="114"/>
        <v>66-20700-02</v>
      </c>
      <c r="E484" s="322" t="str">
        <f t="shared" si="107"/>
        <v>02</v>
      </c>
      <c r="F484" s="322" t="str">
        <f t="shared" si="108"/>
        <v>B</v>
      </c>
      <c r="G484" s="322" t="str">
        <f t="shared" si="109"/>
        <v>00</v>
      </c>
      <c r="H484" s="322" t="str">
        <f t="shared" si="110"/>
        <v/>
      </c>
      <c r="I484" s="287" t="str">
        <f t="shared" si="111"/>
        <v>ĐHC</v>
      </c>
      <c r="J484" s="44" t="s">
        <v>1191</v>
      </c>
      <c r="K484" s="287" t="str">
        <f t="shared" si="112"/>
        <v>Cái</v>
      </c>
      <c r="L484" s="291">
        <v>1</v>
      </c>
      <c r="M484" s="287">
        <f>VLOOKUP(D484,'GIA CONG DOAN'!$A$3:$D$4246,MATCH(I484,'GIA CONG DOAN'!$A$4:$D$4,0),0)</f>
        <v>13833.274687499999</v>
      </c>
      <c r="N484" s="289">
        <v>0.1</v>
      </c>
      <c r="O484" s="328">
        <f t="shared" si="113"/>
        <v>1383.32746875</v>
      </c>
      <c r="P484" s="56" t="s">
        <v>3809</v>
      </c>
      <c r="Q484" s="305"/>
      <c r="R484" s="305"/>
      <c r="S484" s="313">
        <f t="shared" si="106"/>
        <v>1</v>
      </c>
      <c r="V484" s="327"/>
      <c r="W484" s="327"/>
      <c r="X484" s="327"/>
      <c r="Y484" s="326" t="str">
        <f t="shared" si="116"/>
        <v>66</v>
      </c>
      <c r="Z484" s="326" t="str">
        <f t="shared" si="117"/>
        <v>Đ144615</v>
      </c>
      <c r="AA484" s="326" t="str">
        <f t="shared" si="115"/>
        <v>44615Đ166-20700-02-B1</v>
      </c>
    </row>
    <row r="485" spans="1:27" s="326" customFormat="1" ht="18" hidden="1" customHeight="1">
      <c r="A485" s="50">
        <v>44615</v>
      </c>
      <c r="B485" s="182" t="s">
        <v>1202</v>
      </c>
      <c r="C485" s="56" t="s">
        <v>3810</v>
      </c>
      <c r="D485" s="56" t="str">
        <f t="shared" si="114"/>
        <v>66-28500-S1</v>
      </c>
      <c r="E485" s="322" t="str">
        <f t="shared" si="107"/>
        <v>S1</v>
      </c>
      <c r="F485" s="322" t="str">
        <f t="shared" si="108"/>
        <v>B</v>
      </c>
      <c r="G485" s="322" t="str">
        <f t="shared" si="109"/>
        <v>00</v>
      </c>
      <c r="H485" s="322" t="str">
        <f t="shared" si="110"/>
        <v/>
      </c>
      <c r="I485" s="287" t="str">
        <f t="shared" si="111"/>
        <v>ĐHC</v>
      </c>
      <c r="J485" s="44" t="s">
        <v>1191</v>
      </c>
      <c r="K485" s="287" t="str">
        <f t="shared" si="112"/>
        <v>Cái</v>
      </c>
      <c r="L485" s="291">
        <v>1</v>
      </c>
      <c r="M485" s="287">
        <f>VLOOKUP(D485,'GIA CONG DOAN'!$A$3:$D$4246,MATCH(I485,'GIA CONG DOAN'!$A$4:$D$4,0),0)</f>
        <v>15800.25</v>
      </c>
      <c r="N485" s="289">
        <v>0.1</v>
      </c>
      <c r="O485" s="328">
        <f t="shared" si="113"/>
        <v>1580.0250000000001</v>
      </c>
      <c r="P485" s="56" t="s">
        <v>3809</v>
      </c>
      <c r="Q485" s="305"/>
      <c r="R485" s="305"/>
      <c r="S485" s="313">
        <f t="shared" si="106"/>
        <v>1</v>
      </c>
      <c r="V485" s="327"/>
      <c r="W485" s="327"/>
      <c r="X485" s="327"/>
      <c r="Y485" s="326" t="str">
        <f t="shared" si="116"/>
        <v>66</v>
      </c>
      <c r="Z485" s="326" t="str">
        <f t="shared" si="117"/>
        <v>Đ144615</v>
      </c>
      <c r="AA485" s="326" t="str">
        <f t="shared" si="115"/>
        <v>44615Đ166-28500-S1-B1</v>
      </c>
    </row>
    <row r="486" spans="1:27" s="326" customFormat="1" ht="18" hidden="1" customHeight="1">
      <c r="A486" s="50">
        <v>44615</v>
      </c>
      <c r="B486" s="182" t="s">
        <v>1202</v>
      </c>
      <c r="C486" s="56" t="s">
        <v>3779</v>
      </c>
      <c r="D486" s="56" t="str">
        <f t="shared" si="114"/>
        <v>66-90500-S1</v>
      </c>
      <c r="E486" s="322" t="str">
        <f t="shared" si="107"/>
        <v>S1</v>
      </c>
      <c r="F486" s="322" t="str">
        <f t="shared" si="108"/>
        <v>A</v>
      </c>
      <c r="G486" s="322" t="str">
        <f t="shared" si="109"/>
        <v>00</v>
      </c>
      <c r="H486" s="322" t="str">
        <f t="shared" si="110"/>
        <v/>
      </c>
      <c r="I486" s="287" t="str">
        <f t="shared" si="111"/>
        <v>ĐHC</v>
      </c>
      <c r="J486" s="44" t="s">
        <v>1191</v>
      </c>
      <c r="K486" s="287" t="str">
        <f t="shared" si="112"/>
        <v>Cái</v>
      </c>
      <c r="L486" s="291">
        <v>3</v>
      </c>
      <c r="M486" s="287">
        <f>VLOOKUP(D486,'GIA CONG DOAN'!$A$3:$D$4246,MATCH(I486,'GIA CONG DOAN'!$A$4:$D$4,0),0)</f>
        <v>21800</v>
      </c>
      <c r="N486" s="289">
        <v>0.1</v>
      </c>
      <c r="O486" s="328">
        <f t="shared" si="113"/>
        <v>6540</v>
      </c>
      <c r="P486" s="56" t="s">
        <v>3811</v>
      </c>
      <c r="Q486" s="305"/>
      <c r="R486" s="305"/>
      <c r="S486" s="313">
        <f t="shared" si="106"/>
        <v>3</v>
      </c>
      <c r="V486" s="327"/>
      <c r="W486" s="327"/>
      <c r="X486" s="327"/>
      <c r="Y486" s="326" t="str">
        <f t="shared" si="116"/>
        <v>66</v>
      </c>
      <c r="Z486" s="326" t="str">
        <f t="shared" si="117"/>
        <v>Đ144615</v>
      </c>
      <c r="AA486" s="326" t="str">
        <f t="shared" si="115"/>
        <v>44615Đ166-90500-S1-A3</v>
      </c>
    </row>
    <row r="487" spans="1:27" s="326" customFormat="1" ht="18" hidden="1" customHeight="1">
      <c r="A487" s="50">
        <v>44615</v>
      </c>
      <c r="B487" s="182" t="s">
        <v>1202</v>
      </c>
      <c r="C487" s="56" t="s">
        <v>3779</v>
      </c>
      <c r="D487" s="56" t="str">
        <f t="shared" si="114"/>
        <v>66-90500-S1</v>
      </c>
      <c r="E487" s="322" t="str">
        <f t="shared" si="107"/>
        <v>S1</v>
      </c>
      <c r="F487" s="322" t="str">
        <f t="shared" si="108"/>
        <v>A</v>
      </c>
      <c r="G487" s="322" t="str">
        <f t="shared" si="109"/>
        <v>00</v>
      </c>
      <c r="H487" s="322" t="str">
        <f t="shared" si="110"/>
        <v/>
      </c>
      <c r="I487" s="287" t="str">
        <f t="shared" si="111"/>
        <v>ĐHC</v>
      </c>
      <c r="J487" s="44" t="s">
        <v>1191</v>
      </c>
      <c r="K487" s="287" t="str">
        <f t="shared" si="112"/>
        <v>Cái</v>
      </c>
      <c r="L487" s="291">
        <v>1</v>
      </c>
      <c r="M487" s="287">
        <f>VLOOKUP(D487,'GIA CONG DOAN'!$A$3:$D$4246,MATCH(I487,'GIA CONG DOAN'!$A$4:$D$4,0),0)</f>
        <v>21800</v>
      </c>
      <c r="N487" s="289">
        <v>0.1</v>
      </c>
      <c r="O487" s="328">
        <f t="shared" si="113"/>
        <v>2180</v>
      </c>
      <c r="P487" s="56" t="s">
        <v>3812</v>
      </c>
      <c r="Q487" s="305"/>
      <c r="R487" s="305"/>
      <c r="S487" s="313">
        <f t="shared" si="106"/>
        <v>1</v>
      </c>
      <c r="V487" s="327"/>
      <c r="W487" s="327"/>
      <c r="X487" s="327"/>
      <c r="Y487" s="326" t="str">
        <f t="shared" si="116"/>
        <v>66</v>
      </c>
      <c r="Z487" s="326" t="str">
        <f t="shared" si="117"/>
        <v>Đ144615</v>
      </c>
      <c r="AA487" s="326" t="str">
        <f t="shared" si="115"/>
        <v>44615Đ166-90500-S1-A1</v>
      </c>
    </row>
    <row r="488" spans="1:27" s="326" customFormat="1" ht="18" hidden="1" customHeight="1">
      <c r="A488" s="50">
        <v>44615</v>
      </c>
      <c r="B488" s="182" t="s">
        <v>1202</v>
      </c>
      <c r="C488" s="56" t="s">
        <v>3779</v>
      </c>
      <c r="D488" s="56" t="str">
        <f t="shared" si="114"/>
        <v>66-90500-S1</v>
      </c>
      <c r="E488" s="322" t="str">
        <f t="shared" si="107"/>
        <v>S1</v>
      </c>
      <c r="F488" s="322" t="str">
        <f t="shared" si="108"/>
        <v>A</v>
      </c>
      <c r="G488" s="322" t="str">
        <f t="shared" si="109"/>
        <v>00</v>
      </c>
      <c r="H488" s="322" t="str">
        <f t="shared" si="110"/>
        <v/>
      </c>
      <c r="I488" s="287" t="str">
        <f t="shared" si="111"/>
        <v>ĐHC</v>
      </c>
      <c r="J488" s="44" t="s">
        <v>1191</v>
      </c>
      <c r="K488" s="287" t="str">
        <f t="shared" si="112"/>
        <v>Cái</v>
      </c>
      <c r="L488" s="291">
        <v>1</v>
      </c>
      <c r="M488" s="287">
        <f>VLOOKUP(D488,'GIA CONG DOAN'!$A$3:$D$4246,MATCH(I488,'GIA CONG DOAN'!$A$4:$D$4,0),0)</f>
        <v>21800</v>
      </c>
      <c r="N488" s="289">
        <v>0.1</v>
      </c>
      <c r="O488" s="328">
        <f t="shared" si="113"/>
        <v>2180</v>
      </c>
      <c r="P488" s="56" t="s">
        <v>3811</v>
      </c>
      <c r="Q488" s="305"/>
      <c r="R488" s="305"/>
      <c r="S488" s="313">
        <f t="shared" si="106"/>
        <v>1</v>
      </c>
      <c r="V488" s="327"/>
      <c r="W488" s="327"/>
      <c r="X488" s="327"/>
      <c r="Y488" s="326" t="str">
        <f t="shared" si="116"/>
        <v>66</v>
      </c>
      <c r="Z488" s="326" t="str">
        <f t="shared" si="117"/>
        <v>Đ144615</v>
      </c>
      <c r="AA488" s="326" t="str">
        <f t="shared" si="115"/>
        <v>44615Đ166-90500-S1-A1</v>
      </c>
    </row>
    <row r="489" spans="1:27" s="326" customFormat="1" ht="18" hidden="1" customHeight="1">
      <c r="A489" s="50">
        <v>44615</v>
      </c>
      <c r="B489" s="182" t="s">
        <v>1202</v>
      </c>
      <c r="C489" s="56" t="s">
        <v>3779</v>
      </c>
      <c r="D489" s="56" t="str">
        <f t="shared" si="114"/>
        <v>66-90500-S1</v>
      </c>
      <c r="E489" s="322" t="str">
        <f t="shared" si="107"/>
        <v>S1</v>
      </c>
      <c r="F489" s="322" t="str">
        <f t="shared" si="108"/>
        <v>A</v>
      </c>
      <c r="G489" s="322" t="str">
        <f t="shared" si="109"/>
        <v>00</v>
      </c>
      <c r="H489" s="322" t="str">
        <f t="shared" si="110"/>
        <v/>
      </c>
      <c r="I489" s="287" t="str">
        <f t="shared" si="111"/>
        <v>ĐHC</v>
      </c>
      <c r="J489" s="44" t="s">
        <v>1191</v>
      </c>
      <c r="K489" s="287" t="str">
        <f t="shared" si="112"/>
        <v>Cái</v>
      </c>
      <c r="L489" s="291">
        <v>1</v>
      </c>
      <c r="M489" s="287">
        <f>VLOOKUP(D489,'GIA CONG DOAN'!$A$3:$D$4246,MATCH(I489,'GIA CONG DOAN'!$A$4:$D$4,0),0)</f>
        <v>21800</v>
      </c>
      <c r="N489" s="289">
        <v>0.1</v>
      </c>
      <c r="O489" s="328">
        <f t="shared" si="113"/>
        <v>2180</v>
      </c>
      <c r="P489" s="56" t="s">
        <v>3811</v>
      </c>
      <c r="Q489" s="305"/>
      <c r="R489" s="305"/>
      <c r="S489" s="313">
        <f t="shared" si="106"/>
        <v>1</v>
      </c>
      <c r="V489" s="327"/>
      <c r="W489" s="327"/>
      <c r="X489" s="327"/>
      <c r="Y489" s="326" t="str">
        <f t="shared" si="116"/>
        <v>66</v>
      </c>
      <c r="Z489" s="326" t="str">
        <f t="shared" si="117"/>
        <v>Đ144615</v>
      </c>
      <c r="AA489" s="326" t="str">
        <f t="shared" si="115"/>
        <v>44615Đ166-90500-S1-A1</v>
      </c>
    </row>
    <row r="490" spans="1:27" s="326" customFormat="1" ht="18" hidden="1" customHeight="1">
      <c r="A490" s="50">
        <v>44615</v>
      </c>
      <c r="B490" s="182" t="s">
        <v>1202</v>
      </c>
      <c r="C490" s="56" t="s">
        <v>3779</v>
      </c>
      <c r="D490" s="56" t="str">
        <f t="shared" si="114"/>
        <v>66-90500-S1</v>
      </c>
      <c r="E490" s="322" t="str">
        <f t="shared" si="107"/>
        <v>S1</v>
      </c>
      <c r="F490" s="322" t="str">
        <f t="shared" si="108"/>
        <v>A</v>
      </c>
      <c r="G490" s="322" t="str">
        <f t="shared" si="109"/>
        <v>00</v>
      </c>
      <c r="H490" s="322" t="str">
        <f t="shared" si="110"/>
        <v/>
      </c>
      <c r="I490" s="287" t="str">
        <f t="shared" si="111"/>
        <v>ĐHC</v>
      </c>
      <c r="J490" s="44" t="s">
        <v>1191</v>
      </c>
      <c r="K490" s="287" t="str">
        <f t="shared" si="112"/>
        <v>Cái</v>
      </c>
      <c r="L490" s="291">
        <v>1</v>
      </c>
      <c r="M490" s="287">
        <f>VLOOKUP(D490,'GIA CONG DOAN'!$A$3:$D$4246,MATCH(I490,'GIA CONG DOAN'!$A$4:$D$4,0),0)</f>
        <v>21800</v>
      </c>
      <c r="N490" s="289">
        <v>0.1</v>
      </c>
      <c r="O490" s="328">
        <f t="shared" si="113"/>
        <v>2180</v>
      </c>
      <c r="P490" s="56" t="s">
        <v>3813</v>
      </c>
      <c r="Q490" s="305"/>
      <c r="R490" s="305"/>
      <c r="S490" s="313">
        <f t="shared" si="106"/>
        <v>1</v>
      </c>
      <c r="V490" s="327"/>
      <c r="W490" s="327"/>
      <c r="X490" s="327"/>
      <c r="Y490" s="326" t="str">
        <f t="shared" si="116"/>
        <v>66</v>
      </c>
      <c r="Z490" s="326" t="str">
        <f t="shared" si="117"/>
        <v>Đ144615</v>
      </c>
      <c r="AA490" s="326" t="str">
        <f t="shared" si="115"/>
        <v>44615Đ166-90500-S1-A1</v>
      </c>
    </row>
    <row r="491" spans="1:27" s="326" customFormat="1" ht="18" hidden="1" customHeight="1">
      <c r="A491" s="50">
        <v>44615</v>
      </c>
      <c r="B491" s="182" t="s">
        <v>1202</v>
      </c>
      <c r="C491" s="56" t="s">
        <v>3637</v>
      </c>
      <c r="D491" s="56" t="str">
        <f>LEFT(C491,6)&amp;"06"&amp;MID(C491,9,3)</f>
        <v>66-90006-S1</v>
      </c>
      <c r="E491" s="322" t="str">
        <f t="shared" si="107"/>
        <v>S1</v>
      </c>
      <c r="F491" s="322" t="str">
        <f t="shared" si="108"/>
        <v>B</v>
      </c>
      <c r="G491" s="322" t="str">
        <f t="shared" si="109"/>
        <v>06</v>
      </c>
      <c r="H491" s="322" t="str">
        <f t="shared" si="110"/>
        <v/>
      </c>
      <c r="I491" s="287" t="str">
        <f t="shared" si="111"/>
        <v>ĐHC</v>
      </c>
      <c r="J491" s="44" t="s">
        <v>1191</v>
      </c>
      <c r="K491" s="287" t="str">
        <f t="shared" si="112"/>
        <v>Cái</v>
      </c>
      <c r="L491" s="291">
        <v>20</v>
      </c>
      <c r="M491" s="287">
        <f>VLOOKUP(D491,'GIA CONG DOAN'!$A$3:$D$4246,MATCH(I491,'GIA CONG DOAN'!$A$4:$D$4,0),0)</f>
        <v>16940</v>
      </c>
      <c r="N491" s="289"/>
      <c r="O491" s="328">
        <f t="shared" si="113"/>
        <v>0</v>
      </c>
      <c r="P491" s="56" t="s">
        <v>3803</v>
      </c>
      <c r="Q491" s="305"/>
      <c r="R491" s="305"/>
      <c r="S491" s="313">
        <f t="shared" si="106"/>
        <v>20</v>
      </c>
      <c r="V491" s="327"/>
      <c r="W491" s="327"/>
      <c r="X491" s="327"/>
      <c r="Y491" s="326" t="str">
        <f t="shared" si="116"/>
        <v>66</v>
      </c>
      <c r="Z491" s="326" t="str">
        <f t="shared" si="117"/>
        <v>Đ144615</v>
      </c>
      <c r="AA491" s="326" t="str">
        <f t="shared" si="115"/>
        <v>44615Đ166-90006-S1-B20</v>
      </c>
    </row>
    <row r="492" spans="1:27" s="326" customFormat="1" ht="18" hidden="1" customHeight="1">
      <c r="A492" s="50">
        <v>44615</v>
      </c>
      <c r="B492" s="182" t="s">
        <v>1202</v>
      </c>
      <c r="C492" s="56" t="s">
        <v>3637</v>
      </c>
      <c r="D492" s="56" t="str">
        <f>LEFT(C492,6)&amp;"06"&amp;MID(C492,9,3)</f>
        <v>66-90006-S1</v>
      </c>
      <c r="E492" s="322" t="str">
        <f t="shared" si="107"/>
        <v>S1</v>
      </c>
      <c r="F492" s="322" t="str">
        <f t="shared" si="108"/>
        <v>B</v>
      </c>
      <c r="G492" s="322" t="str">
        <f t="shared" si="109"/>
        <v>06</v>
      </c>
      <c r="H492" s="322" t="str">
        <f t="shared" si="110"/>
        <v/>
      </c>
      <c r="I492" s="287" t="str">
        <f t="shared" si="111"/>
        <v>ĐHC</v>
      </c>
      <c r="J492" s="44" t="s">
        <v>1191</v>
      </c>
      <c r="K492" s="287" t="str">
        <f t="shared" si="112"/>
        <v>Cái</v>
      </c>
      <c r="L492" s="291">
        <v>1</v>
      </c>
      <c r="M492" s="287">
        <f>VLOOKUP(D492,'GIA CONG DOAN'!$A$3:$D$4246,MATCH(I492,'GIA CONG DOAN'!$A$4:$D$4,0),0)</f>
        <v>16940</v>
      </c>
      <c r="N492" s="289"/>
      <c r="O492" s="328">
        <f t="shared" si="113"/>
        <v>0</v>
      </c>
      <c r="P492" s="56" t="s">
        <v>3803</v>
      </c>
      <c r="Q492" s="305"/>
      <c r="R492" s="305"/>
      <c r="S492" s="313">
        <f t="shared" si="106"/>
        <v>1</v>
      </c>
      <c r="V492" s="327"/>
      <c r="W492" s="327"/>
      <c r="X492" s="327"/>
      <c r="Y492" s="326" t="str">
        <f t="shared" si="116"/>
        <v>66</v>
      </c>
      <c r="Z492" s="326" t="str">
        <f t="shared" si="117"/>
        <v>Đ144615</v>
      </c>
      <c r="AA492" s="326" t="str">
        <f t="shared" si="115"/>
        <v>44615Đ166-90006-S1-B1</v>
      </c>
    </row>
    <row r="493" spans="1:27" s="326" customFormat="1" ht="18" hidden="1" customHeight="1">
      <c r="A493" s="50">
        <v>44614</v>
      </c>
      <c r="B493" s="182" t="s">
        <v>1204</v>
      </c>
      <c r="C493" s="56" t="s">
        <v>3690</v>
      </c>
      <c r="D493" s="56" t="str">
        <f>LEFT(C493,6)&amp;"36"&amp;MID(C493,9,3)</f>
        <v>66-80036-03</v>
      </c>
      <c r="E493" s="322" t="str">
        <f t="shared" si="107"/>
        <v>03</v>
      </c>
      <c r="F493" s="322" t="str">
        <f t="shared" si="108"/>
        <v>B</v>
      </c>
      <c r="G493" s="322" t="str">
        <f t="shared" si="109"/>
        <v>36</v>
      </c>
      <c r="H493" s="322" t="str">
        <f t="shared" si="110"/>
        <v/>
      </c>
      <c r="I493" s="287" t="str">
        <f t="shared" si="111"/>
        <v>ĐHC</v>
      </c>
      <c r="J493" s="44" t="s">
        <v>1191</v>
      </c>
      <c r="K493" s="287" t="str">
        <f t="shared" si="112"/>
        <v>Cái</v>
      </c>
      <c r="L493" s="291">
        <v>2</v>
      </c>
      <c r="M493" s="287">
        <f>VLOOKUP(D493,'GIA CONG DOAN'!$A$3:$D$4246,MATCH(I493,'GIA CONG DOAN'!$A$4:$D$4,0),0)</f>
        <v>16582.508396551722</v>
      </c>
      <c r="N493" s="289"/>
      <c r="O493" s="328">
        <f t="shared" si="113"/>
        <v>0</v>
      </c>
      <c r="P493" s="56" t="s">
        <v>3800</v>
      </c>
      <c r="Q493" s="305"/>
      <c r="R493" s="305"/>
      <c r="S493" s="313">
        <f t="shared" si="106"/>
        <v>2</v>
      </c>
      <c r="V493" s="327"/>
      <c r="W493" s="327"/>
      <c r="X493" s="327"/>
      <c r="Y493" s="326" t="str">
        <f t="shared" si="116"/>
        <v>66</v>
      </c>
      <c r="Z493" s="326" t="str">
        <f t="shared" si="117"/>
        <v>Đ344614</v>
      </c>
      <c r="AA493" s="326" t="str">
        <f t="shared" si="115"/>
        <v>44614Đ366-80036-03-B2</v>
      </c>
    </row>
    <row r="494" spans="1:27" s="326" customFormat="1" ht="18" hidden="1" customHeight="1">
      <c r="A494" s="50">
        <v>44614</v>
      </c>
      <c r="B494" s="182" t="s">
        <v>1204</v>
      </c>
      <c r="C494" s="56" t="s">
        <v>3690</v>
      </c>
      <c r="D494" s="56" t="str">
        <f>LEFT(C494,6)&amp;"36"&amp;MID(C494,9,3)</f>
        <v>66-80036-03</v>
      </c>
      <c r="E494" s="322" t="str">
        <f t="shared" si="107"/>
        <v>03</v>
      </c>
      <c r="F494" s="322" t="str">
        <f t="shared" si="108"/>
        <v>B</v>
      </c>
      <c r="G494" s="322" t="str">
        <f t="shared" si="109"/>
        <v>36</v>
      </c>
      <c r="H494" s="322" t="str">
        <f t="shared" si="110"/>
        <v/>
      </c>
      <c r="I494" s="287" t="str">
        <f t="shared" si="111"/>
        <v>ĐHC</v>
      </c>
      <c r="J494" s="44" t="s">
        <v>1191</v>
      </c>
      <c r="K494" s="287" t="str">
        <f t="shared" si="112"/>
        <v>Cái</v>
      </c>
      <c r="L494" s="291">
        <v>2</v>
      </c>
      <c r="M494" s="287">
        <f>VLOOKUP(D494,'GIA CONG DOAN'!$A$3:$D$4246,MATCH(I494,'GIA CONG DOAN'!$A$4:$D$4,0),0)</f>
        <v>16582.508396551722</v>
      </c>
      <c r="N494" s="289">
        <v>0.1</v>
      </c>
      <c r="O494" s="328">
        <f t="shared" si="113"/>
        <v>3316.5016793103446</v>
      </c>
      <c r="P494" s="56" t="s">
        <v>3814</v>
      </c>
      <c r="Q494" s="305"/>
      <c r="R494" s="305"/>
      <c r="S494" s="313">
        <f t="shared" si="106"/>
        <v>2</v>
      </c>
      <c r="V494" s="327"/>
      <c r="W494" s="327"/>
      <c r="X494" s="327"/>
      <c r="Y494" s="326" t="str">
        <f t="shared" si="116"/>
        <v>66</v>
      </c>
      <c r="Z494" s="326" t="str">
        <f t="shared" si="117"/>
        <v>Đ344614</v>
      </c>
      <c r="AA494" s="326" t="str">
        <f t="shared" si="115"/>
        <v>44614Đ366-80036-03-B2</v>
      </c>
    </row>
    <row r="495" spans="1:27" s="326" customFormat="1" ht="18" hidden="1" customHeight="1">
      <c r="A495" s="50">
        <v>44614</v>
      </c>
      <c r="B495" s="182" t="s">
        <v>1204</v>
      </c>
      <c r="C495" s="56" t="s">
        <v>3637</v>
      </c>
      <c r="D495" s="56" t="str">
        <f>LEFT(C495,6)&amp;"06"&amp;MID(C495,9,3)</f>
        <v>66-90006-S1</v>
      </c>
      <c r="E495" s="322" t="str">
        <f t="shared" si="107"/>
        <v>S1</v>
      </c>
      <c r="F495" s="322" t="str">
        <f t="shared" si="108"/>
        <v>B</v>
      </c>
      <c r="G495" s="322" t="str">
        <f t="shared" si="109"/>
        <v>06</v>
      </c>
      <c r="H495" s="322" t="str">
        <f t="shared" si="110"/>
        <v/>
      </c>
      <c r="I495" s="287" t="str">
        <f t="shared" si="111"/>
        <v>ĐHC</v>
      </c>
      <c r="J495" s="44" t="s">
        <v>1191</v>
      </c>
      <c r="K495" s="287" t="str">
        <f t="shared" si="112"/>
        <v>Cái</v>
      </c>
      <c r="L495" s="291">
        <v>3</v>
      </c>
      <c r="M495" s="287">
        <f>VLOOKUP(D495,'GIA CONG DOAN'!$A$3:$D$4246,MATCH(I495,'GIA CONG DOAN'!$A$4:$D$4,0),0)</f>
        <v>16940</v>
      </c>
      <c r="N495" s="289"/>
      <c r="O495" s="328">
        <f t="shared" si="113"/>
        <v>0</v>
      </c>
      <c r="P495" s="56" t="s">
        <v>3652</v>
      </c>
      <c r="Q495" s="305"/>
      <c r="R495" s="305"/>
      <c r="S495" s="313">
        <f t="shared" si="106"/>
        <v>3</v>
      </c>
      <c r="V495" s="327"/>
      <c r="W495" s="327"/>
      <c r="X495" s="327"/>
      <c r="Y495" s="326" t="str">
        <f t="shared" si="116"/>
        <v>66</v>
      </c>
      <c r="AA495" s="326" t="str">
        <f t="shared" si="115"/>
        <v>44614Đ366-90006-S1-B3</v>
      </c>
    </row>
    <row r="496" spans="1:27" s="326" customFormat="1" ht="18" hidden="1" customHeight="1">
      <c r="A496" s="50">
        <v>44614</v>
      </c>
      <c r="B496" s="182" t="s">
        <v>1204</v>
      </c>
      <c r="C496" s="56" t="s">
        <v>3784</v>
      </c>
      <c r="D496" s="56" t="str">
        <f t="shared" si="114"/>
        <v>66-55400-03</v>
      </c>
      <c r="E496" s="322" t="str">
        <f t="shared" si="107"/>
        <v>03</v>
      </c>
      <c r="F496" s="322" t="str">
        <f t="shared" si="108"/>
        <v>B</v>
      </c>
      <c r="G496" s="322" t="str">
        <f t="shared" si="109"/>
        <v>05</v>
      </c>
      <c r="H496" s="322" t="str">
        <f t="shared" si="110"/>
        <v/>
      </c>
      <c r="I496" s="287" t="str">
        <f t="shared" si="111"/>
        <v>ĐHC</v>
      </c>
      <c r="J496" s="44" t="s">
        <v>1191</v>
      </c>
      <c r="K496" s="287" t="str">
        <f t="shared" si="112"/>
        <v>Cái</v>
      </c>
      <c r="L496" s="291">
        <v>1</v>
      </c>
      <c r="M496" s="287">
        <f>VLOOKUP(D496,'GIA CONG DOAN'!$A$3:$D$4246,MATCH(I496,'GIA CONG DOAN'!$A$4:$D$4,0),0)</f>
        <v>10217.563200000008</v>
      </c>
      <c r="N496" s="289">
        <v>0.1</v>
      </c>
      <c r="O496" s="328">
        <f t="shared" si="113"/>
        <v>1021.7563200000009</v>
      </c>
      <c r="P496" s="56" t="s">
        <v>3619</v>
      </c>
      <c r="Q496" s="305"/>
      <c r="R496" s="305"/>
      <c r="S496" s="313">
        <f t="shared" si="106"/>
        <v>1</v>
      </c>
      <c r="V496" s="327"/>
      <c r="W496" s="327"/>
      <c r="X496" s="327"/>
      <c r="Y496" s="326" t="str">
        <f t="shared" si="116"/>
        <v>66</v>
      </c>
      <c r="Z496" s="326" t="str">
        <f t="shared" si="117"/>
        <v>Đ344614</v>
      </c>
      <c r="AA496" s="326" t="str">
        <f t="shared" si="115"/>
        <v>44614Đ366-55405-03-B1</v>
      </c>
    </row>
    <row r="497" spans="1:27" s="326" customFormat="1" ht="18" hidden="1" customHeight="1">
      <c r="A497" s="50">
        <v>44614</v>
      </c>
      <c r="B497" s="182" t="s">
        <v>1204</v>
      </c>
      <c r="C497" s="56" t="s">
        <v>3769</v>
      </c>
      <c r="D497" s="56" t="str">
        <f t="shared" si="114"/>
        <v>66-70900-03</v>
      </c>
      <c r="E497" s="322" t="str">
        <f t="shared" si="107"/>
        <v>03</v>
      </c>
      <c r="F497" s="322" t="str">
        <f t="shared" si="108"/>
        <v>B</v>
      </c>
      <c r="G497" s="322" t="str">
        <f t="shared" si="109"/>
        <v>00</v>
      </c>
      <c r="H497" s="322" t="str">
        <f t="shared" si="110"/>
        <v/>
      </c>
      <c r="I497" s="287" t="str">
        <f t="shared" si="111"/>
        <v>ĐHC</v>
      </c>
      <c r="J497" s="44" t="s">
        <v>1191</v>
      </c>
      <c r="K497" s="287" t="str">
        <f t="shared" si="112"/>
        <v>Cái</v>
      </c>
      <c r="L497" s="291">
        <v>1</v>
      </c>
      <c r="M497" s="287">
        <f>VLOOKUP(D497,'GIA CONG DOAN'!$A$3:$D$4246,MATCH(I497,'GIA CONG DOAN'!$A$4:$D$4,0),0)</f>
        <v>9474.7875344827553</v>
      </c>
      <c r="N497" s="289"/>
      <c r="O497" s="328">
        <f t="shared" si="113"/>
        <v>0</v>
      </c>
      <c r="P497" s="56" t="s">
        <v>3652</v>
      </c>
      <c r="Q497" s="305"/>
      <c r="R497" s="305"/>
      <c r="S497" s="313">
        <f t="shared" si="106"/>
        <v>1</v>
      </c>
      <c r="V497" s="327"/>
      <c r="W497" s="327"/>
      <c r="X497" s="327"/>
      <c r="Y497" s="326" t="str">
        <f t="shared" si="116"/>
        <v>66</v>
      </c>
      <c r="Z497" s="326" t="str">
        <f t="shared" si="117"/>
        <v>Đ344614</v>
      </c>
      <c r="AA497" s="326" t="str">
        <f t="shared" si="115"/>
        <v>44614Đ366-70900-03-B1</v>
      </c>
    </row>
    <row r="498" spans="1:27" s="326" customFormat="1" ht="18" customHeight="1">
      <c r="A498" s="50">
        <v>44614</v>
      </c>
      <c r="B498" s="182" t="s">
        <v>1192</v>
      </c>
      <c r="C498" s="56" t="s">
        <v>3815</v>
      </c>
      <c r="D498" s="56" t="str">
        <f>LEFT(C498,6)&amp;"12"&amp;MID(C498,9,3)</f>
        <v>66-51712-01</v>
      </c>
      <c r="E498" s="322" t="str">
        <f t="shared" si="107"/>
        <v>01</v>
      </c>
      <c r="F498" s="322" t="str">
        <f t="shared" si="108"/>
        <v>b</v>
      </c>
      <c r="G498" s="322" t="str">
        <f t="shared" si="109"/>
        <v>12</v>
      </c>
      <c r="H498" s="322" t="str">
        <f t="shared" si="110"/>
        <v/>
      </c>
      <c r="I498" s="287" t="str">
        <f t="shared" si="111"/>
        <v>ĐHC</v>
      </c>
      <c r="J498" s="44" t="s">
        <v>1191</v>
      </c>
      <c r="K498" s="287" t="str">
        <f t="shared" si="112"/>
        <v>Cái</v>
      </c>
      <c r="L498" s="291">
        <v>1</v>
      </c>
      <c r="M498" s="287">
        <f>VLOOKUP(D498,'GIA CONG DOAN'!$A$3:$D$4246,MATCH(I498,'GIA CONG DOAN'!$A$4:$D$4,0),0)</f>
        <v>15406.376283185838</v>
      </c>
      <c r="N498" s="289">
        <v>0.1</v>
      </c>
      <c r="O498" s="328">
        <f t="shared" si="113"/>
        <v>1540.6376283185839</v>
      </c>
      <c r="P498" s="56" t="s">
        <v>3803</v>
      </c>
      <c r="Q498" s="305"/>
      <c r="R498" s="305"/>
      <c r="S498" s="313">
        <f t="shared" si="106"/>
        <v>1</v>
      </c>
      <c r="V498" s="327"/>
      <c r="W498" s="327"/>
      <c r="X498" s="327"/>
      <c r="Y498" s="326" t="str">
        <f t="shared" si="116"/>
        <v>66</v>
      </c>
      <c r="Z498" s="326" t="str">
        <f t="shared" si="117"/>
        <v>Đ444614</v>
      </c>
      <c r="AA498" s="326" t="str">
        <f t="shared" si="115"/>
        <v>44614Đ466-51712-01-b1</v>
      </c>
    </row>
    <row r="499" spans="1:27" s="326" customFormat="1" ht="18" customHeight="1">
      <c r="A499" s="50">
        <v>44614</v>
      </c>
      <c r="B499" s="182" t="s">
        <v>1192</v>
      </c>
      <c r="C499" s="56" t="s">
        <v>3762</v>
      </c>
      <c r="D499" s="56" t="str">
        <f t="shared" si="114"/>
        <v>66-83200-02</v>
      </c>
      <c r="E499" s="322" t="str">
        <f t="shared" si="107"/>
        <v>02</v>
      </c>
      <c r="F499" s="322" t="str">
        <f t="shared" si="108"/>
        <v>B</v>
      </c>
      <c r="G499" s="322" t="str">
        <f t="shared" si="109"/>
        <v>00</v>
      </c>
      <c r="H499" s="322" t="str">
        <f t="shared" si="110"/>
        <v/>
      </c>
      <c r="I499" s="287" t="str">
        <f t="shared" si="111"/>
        <v>ĐHC</v>
      </c>
      <c r="J499" s="44" t="s">
        <v>1191</v>
      </c>
      <c r="K499" s="287" t="str">
        <f t="shared" si="112"/>
        <v>Cái</v>
      </c>
      <c r="L499" s="291">
        <v>2</v>
      </c>
      <c r="M499" s="287">
        <f>VLOOKUP(D499,'GIA CONG DOAN'!$A$3:$D$4246,MATCH(I499,'GIA CONG DOAN'!$A$4:$D$4,0),0)</f>
        <v>16915.07148275862</v>
      </c>
      <c r="N499" s="289">
        <v>0.1</v>
      </c>
      <c r="O499" s="328">
        <f t="shared" si="113"/>
        <v>3383.0142965517243</v>
      </c>
      <c r="P499" s="56" t="s">
        <v>3803</v>
      </c>
      <c r="Q499" s="305"/>
      <c r="R499" s="305"/>
      <c r="S499" s="313">
        <f t="shared" si="106"/>
        <v>2</v>
      </c>
      <c r="V499" s="327"/>
      <c r="W499" s="327"/>
      <c r="X499" s="327"/>
      <c r="Y499" s="326" t="str">
        <f t="shared" si="116"/>
        <v>66</v>
      </c>
      <c r="Z499" s="326" t="str">
        <f t="shared" si="117"/>
        <v>Đ444614</v>
      </c>
      <c r="AA499" s="326" t="str">
        <f t="shared" si="115"/>
        <v>44614Đ466-83200-02-B2</v>
      </c>
    </row>
    <row r="500" spans="1:27" s="326" customFormat="1" ht="18" hidden="1" customHeight="1">
      <c r="A500" s="50">
        <v>44614</v>
      </c>
      <c r="B500" s="182" t="s">
        <v>1192</v>
      </c>
      <c r="C500" s="56" t="s">
        <v>3816</v>
      </c>
      <c r="D500" s="56" t="str">
        <f>LEFT(C500,6)&amp;"20"&amp;MID(C500,9,3)</f>
        <v>66-51620-03</v>
      </c>
      <c r="E500" s="322" t="str">
        <f t="shared" si="107"/>
        <v>03</v>
      </c>
      <c r="F500" s="322" t="str">
        <f t="shared" si="108"/>
        <v>B</v>
      </c>
      <c r="G500" s="322" t="str">
        <f t="shared" si="109"/>
        <v>20</v>
      </c>
      <c r="H500" s="322" t="str">
        <f t="shared" si="110"/>
        <v>DTM</v>
      </c>
      <c r="I500" s="287" t="str">
        <f t="shared" si="111"/>
        <v>ĐHC</v>
      </c>
      <c r="J500" s="44" t="s">
        <v>1191</v>
      </c>
      <c r="K500" s="287" t="str">
        <f t="shared" si="112"/>
        <v>Cái</v>
      </c>
      <c r="L500" s="291">
        <v>1</v>
      </c>
      <c r="M500" s="287">
        <f>VLOOKUP(D500,'GIA CONG DOAN'!$A$3:$D$4246,MATCH(I500,'GIA CONG DOAN'!$A$4:$D$4,0),0)</f>
        <v>11613.316460176989</v>
      </c>
      <c r="N500" s="289"/>
      <c r="O500" s="328">
        <f t="shared" si="113"/>
        <v>0</v>
      </c>
      <c r="P500" s="56" t="s">
        <v>3798</v>
      </c>
      <c r="Q500" s="305"/>
      <c r="R500" s="305"/>
      <c r="S500" s="313">
        <f t="shared" si="106"/>
        <v>1</v>
      </c>
      <c r="V500" s="327"/>
      <c r="W500" s="327"/>
      <c r="X500" s="327"/>
      <c r="Y500" s="326" t="str">
        <f t="shared" si="116"/>
        <v>66</v>
      </c>
      <c r="Z500" s="326" t="str">
        <f t="shared" si="117"/>
        <v>Đ444614</v>
      </c>
      <c r="AA500" s="326" t="str">
        <f t="shared" si="115"/>
        <v>44614Đ466-51620-03-B1</v>
      </c>
    </row>
    <row r="501" spans="1:27" s="326" customFormat="1" ht="18" customHeight="1">
      <c r="A501" s="50">
        <v>44614</v>
      </c>
      <c r="B501" s="182" t="s">
        <v>1192</v>
      </c>
      <c r="C501" s="56" t="s">
        <v>3817</v>
      </c>
      <c r="D501" s="56" t="str">
        <f t="shared" si="114"/>
        <v>66-86800-S1</v>
      </c>
      <c r="E501" s="322" t="str">
        <f t="shared" si="107"/>
        <v>S1</v>
      </c>
      <c r="F501" s="322" t="str">
        <f t="shared" si="108"/>
        <v>B</v>
      </c>
      <c r="G501" s="322" t="str">
        <f t="shared" si="109"/>
        <v>00</v>
      </c>
      <c r="H501" s="322" t="str">
        <f t="shared" si="110"/>
        <v/>
      </c>
      <c r="I501" s="287" t="str">
        <f t="shared" si="111"/>
        <v>ĐHC</v>
      </c>
      <c r="J501" s="44" t="s">
        <v>1191</v>
      </c>
      <c r="K501" s="287" t="str">
        <f t="shared" si="112"/>
        <v>Cái</v>
      </c>
      <c r="L501" s="291">
        <v>1</v>
      </c>
      <c r="M501" s="287">
        <f>VLOOKUP(D501,'GIA CONG DOAN'!$A$3:$D$4246,MATCH(I501,'GIA CONG DOAN'!$A$4:$D$4,0),0)</f>
        <v>20428.45275862069</v>
      </c>
      <c r="N501" s="289">
        <v>0.1</v>
      </c>
      <c r="O501" s="328">
        <f t="shared" si="113"/>
        <v>2042.845275862069</v>
      </c>
      <c r="P501" s="56" t="s">
        <v>3819</v>
      </c>
      <c r="Q501" s="305"/>
      <c r="R501" s="305"/>
      <c r="S501" s="313">
        <f t="shared" si="106"/>
        <v>1</v>
      </c>
      <c r="V501" s="327"/>
      <c r="W501" s="327"/>
      <c r="X501" s="327"/>
      <c r="Y501" s="326" t="str">
        <f t="shared" si="116"/>
        <v>66</v>
      </c>
      <c r="Z501" s="326" t="str">
        <f t="shared" si="117"/>
        <v>Đ444614</v>
      </c>
      <c r="AA501" s="326" t="str">
        <f t="shared" si="115"/>
        <v>44614Đ466-86800-S1-B1</v>
      </c>
    </row>
    <row r="502" spans="1:27" s="326" customFormat="1" ht="18" customHeight="1">
      <c r="A502" s="50">
        <v>44614</v>
      </c>
      <c r="B502" s="182" t="s">
        <v>1192</v>
      </c>
      <c r="C502" s="56" t="s">
        <v>3692</v>
      </c>
      <c r="D502" s="56" t="str">
        <f>LEFT(C502,6)&amp;"09"&amp;MID(C502,9,3)</f>
        <v>66-65109-02</v>
      </c>
      <c r="E502" s="322" t="str">
        <f t="shared" si="107"/>
        <v>02</v>
      </c>
      <c r="F502" s="322" t="str">
        <f t="shared" si="108"/>
        <v>B</v>
      </c>
      <c r="G502" s="322" t="str">
        <f t="shared" si="109"/>
        <v>09</v>
      </c>
      <c r="H502" s="322" t="str">
        <f t="shared" si="110"/>
        <v/>
      </c>
      <c r="I502" s="287" t="str">
        <f t="shared" si="111"/>
        <v>ĐHC</v>
      </c>
      <c r="J502" s="44" t="s">
        <v>1191</v>
      </c>
      <c r="K502" s="287" t="str">
        <f t="shared" si="112"/>
        <v>Cái</v>
      </c>
      <c r="L502" s="291">
        <v>1</v>
      </c>
      <c r="M502" s="287">
        <f>VLOOKUP(D502,'GIA CONG DOAN'!$A$3:$D$4246,MATCH(I502,'GIA CONG DOAN'!$A$4:$D$4,0),0)</f>
        <v>14418.070734375002</v>
      </c>
      <c r="N502" s="289">
        <v>0.1</v>
      </c>
      <c r="O502" s="328">
        <f t="shared" si="113"/>
        <v>1441.8070734375003</v>
      </c>
      <c r="P502" s="56" t="s">
        <v>3820</v>
      </c>
      <c r="Q502" s="305"/>
      <c r="R502" s="305"/>
      <c r="S502" s="313">
        <f t="shared" si="106"/>
        <v>1</v>
      </c>
      <c r="V502" s="327"/>
      <c r="W502" s="327"/>
      <c r="X502" s="327"/>
      <c r="Y502" s="326" t="str">
        <f t="shared" si="116"/>
        <v>66</v>
      </c>
      <c r="Z502" s="326" t="str">
        <f t="shared" si="117"/>
        <v>Đ444614</v>
      </c>
      <c r="AA502" s="326" t="str">
        <f t="shared" si="115"/>
        <v>44614Đ466-65109-02-B1</v>
      </c>
    </row>
    <row r="503" spans="1:27" s="326" customFormat="1" ht="18" hidden="1" customHeight="1">
      <c r="A503" s="50">
        <v>44614</v>
      </c>
      <c r="B503" s="182" t="s">
        <v>1192</v>
      </c>
      <c r="C503" s="56" t="s">
        <v>3818</v>
      </c>
      <c r="D503" s="56" t="str">
        <f>LEFT(C503,6)&amp;"00"&amp;MID(C503,9,3)</f>
        <v>68-57700-01</v>
      </c>
      <c r="E503" s="322" t="str">
        <f t="shared" si="107"/>
        <v>01</v>
      </c>
      <c r="F503" s="322" t="str">
        <f t="shared" si="108"/>
        <v>B</v>
      </c>
      <c r="G503" s="322" t="str">
        <f t="shared" si="109"/>
        <v>20</v>
      </c>
      <c r="H503" s="322" t="str">
        <f t="shared" si="110"/>
        <v>DTM</v>
      </c>
      <c r="I503" s="287" t="str">
        <f t="shared" si="111"/>
        <v>ĐHC</v>
      </c>
      <c r="J503" s="44" t="s">
        <v>1191</v>
      </c>
      <c r="K503" s="287" t="str">
        <f t="shared" si="112"/>
        <v>Cái</v>
      </c>
      <c r="L503" s="291">
        <v>1</v>
      </c>
      <c r="M503" s="287">
        <f>VLOOKUP(D503,'GIA CONG DOAN'!$A$3:$D$4246,MATCH(I503,'GIA CONG DOAN'!$A$4:$D$4,0),0)</f>
        <v>43578.763199999994</v>
      </c>
      <c r="N503" s="289"/>
      <c r="O503" s="328">
        <f t="shared" si="113"/>
        <v>0</v>
      </c>
      <c r="P503" s="56" t="s">
        <v>3800</v>
      </c>
      <c r="Q503" s="305"/>
      <c r="R503" s="305"/>
      <c r="S503" s="313">
        <f t="shared" si="106"/>
        <v>1</v>
      </c>
      <c r="V503" s="327"/>
      <c r="W503" s="327"/>
      <c r="X503" s="327"/>
      <c r="Y503" s="326" t="str">
        <f t="shared" si="116"/>
        <v>68</v>
      </c>
      <c r="Z503" s="326" t="str">
        <f t="shared" si="117"/>
        <v>Đ444614</v>
      </c>
      <c r="AA503" s="326" t="str">
        <f t="shared" si="115"/>
        <v>44614Đ468-57720-01-B1</v>
      </c>
    </row>
    <row r="504" spans="1:27" s="326" customFormat="1" ht="18" hidden="1" customHeight="1">
      <c r="A504" s="50">
        <v>44614</v>
      </c>
      <c r="B504" s="182" t="s">
        <v>1202</v>
      </c>
      <c r="C504" s="56" t="s">
        <v>3261</v>
      </c>
      <c r="D504" s="56" t="str">
        <f t="shared" si="114"/>
        <v>66-70300-01</v>
      </c>
      <c r="E504" s="322" t="str">
        <f t="shared" si="107"/>
        <v>01</v>
      </c>
      <c r="F504" s="322" t="str">
        <f t="shared" si="108"/>
        <v>b</v>
      </c>
      <c r="G504" s="322" t="str">
        <f t="shared" si="109"/>
        <v>00</v>
      </c>
      <c r="H504" s="322" t="str">
        <f t="shared" si="110"/>
        <v/>
      </c>
      <c r="I504" s="287" t="str">
        <f t="shared" si="111"/>
        <v>ĐHC</v>
      </c>
      <c r="J504" s="44" t="s">
        <v>1191</v>
      </c>
      <c r="K504" s="287" t="str">
        <f t="shared" si="112"/>
        <v>Cái</v>
      </c>
      <c r="L504" s="291">
        <v>1</v>
      </c>
      <c r="M504" s="287">
        <f>VLOOKUP(D504,'GIA CONG DOAN'!$A$3:$D$4246,MATCH(I504,'GIA CONG DOAN'!$A$4:$D$4,0),0)</f>
        <v>32638.180726895993</v>
      </c>
      <c r="N504" s="289">
        <v>0.1</v>
      </c>
      <c r="O504" s="328">
        <f t="shared" si="113"/>
        <v>3263.8180726895994</v>
      </c>
      <c r="P504" s="56" t="s">
        <v>3821</v>
      </c>
      <c r="Q504" s="305"/>
      <c r="R504" s="305"/>
      <c r="S504" s="313">
        <f t="shared" si="106"/>
        <v>1</v>
      </c>
      <c r="V504" s="327"/>
      <c r="W504" s="327"/>
      <c r="X504" s="327"/>
      <c r="Y504" s="326" t="str">
        <f t="shared" si="116"/>
        <v>66</v>
      </c>
      <c r="Z504" s="326" t="str">
        <f t="shared" si="117"/>
        <v>Đ144614</v>
      </c>
      <c r="AA504" s="326" t="str">
        <f t="shared" si="115"/>
        <v>44614Đ166-70300-01-b1</v>
      </c>
    </row>
    <row r="505" spans="1:27" s="326" customFormat="1" ht="18" hidden="1" customHeight="1">
      <c r="A505" s="50">
        <v>44614</v>
      </c>
      <c r="B505" s="182" t="s">
        <v>1202</v>
      </c>
      <c r="C505" s="56" t="s">
        <v>3747</v>
      </c>
      <c r="D505" s="56" t="str">
        <f t="shared" si="114"/>
        <v>68-79900-01</v>
      </c>
      <c r="E505" s="322" t="str">
        <f t="shared" si="107"/>
        <v>01</v>
      </c>
      <c r="F505" s="322" t="str">
        <f t="shared" si="108"/>
        <v>b</v>
      </c>
      <c r="G505" s="322" t="str">
        <f t="shared" si="109"/>
        <v>00</v>
      </c>
      <c r="H505" s="322" t="str">
        <f t="shared" si="110"/>
        <v/>
      </c>
      <c r="I505" s="287" t="str">
        <f t="shared" si="111"/>
        <v>ĐHC</v>
      </c>
      <c r="J505" s="44" t="s">
        <v>1191</v>
      </c>
      <c r="K505" s="287" t="str">
        <f t="shared" si="112"/>
        <v>Cái</v>
      </c>
      <c r="L505" s="291">
        <v>1</v>
      </c>
      <c r="M505" s="287">
        <f>VLOOKUP(D505,'GIA CONG DOAN'!$A$3:$D$4246,MATCH(I505,'GIA CONG DOAN'!$A$4:$D$4,0),0)</f>
        <v>68756.859199999992</v>
      </c>
      <c r="N505" s="289"/>
      <c r="O505" s="328">
        <f t="shared" si="113"/>
        <v>0</v>
      </c>
      <c r="P505" s="56" t="s">
        <v>3800</v>
      </c>
      <c r="Q505" s="305"/>
      <c r="R505" s="305"/>
      <c r="S505" s="313">
        <f t="shared" si="106"/>
        <v>1</v>
      </c>
      <c r="V505" s="327"/>
      <c r="W505" s="327"/>
      <c r="X505" s="327"/>
      <c r="Y505" s="326" t="str">
        <f t="shared" si="116"/>
        <v>68</v>
      </c>
      <c r="Z505" s="326" t="str">
        <f t="shared" si="117"/>
        <v>Đ144614</v>
      </c>
      <c r="AA505" s="326" t="str">
        <f t="shared" si="115"/>
        <v>44614Đ168-79900-01-b1</v>
      </c>
    </row>
    <row r="506" spans="1:27" s="326" customFormat="1" ht="18" hidden="1" customHeight="1">
      <c r="A506" s="50">
        <v>44614</v>
      </c>
      <c r="B506" s="182" t="s">
        <v>1202</v>
      </c>
      <c r="C506" s="56" t="s">
        <v>3748</v>
      </c>
      <c r="D506" s="56" t="str">
        <f>LEFT(C506,6)&amp;"40"&amp;MID(C506,9,3)</f>
        <v>66-90240-01</v>
      </c>
      <c r="E506" s="322" t="str">
        <f t="shared" si="107"/>
        <v>01</v>
      </c>
      <c r="F506" s="322" t="str">
        <f t="shared" si="108"/>
        <v>b</v>
      </c>
      <c r="G506" s="322" t="str">
        <f t="shared" si="109"/>
        <v>40</v>
      </c>
      <c r="H506" s="322" t="str">
        <f t="shared" si="110"/>
        <v/>
      </c>
      <c r="I506" s="287" t="str">
        <f t="shared" si="111"/>
        <v>ĐHC</v>
      </c>
      <c r="J506" s="44" t="s">
        <v>1191</v>
      </c>
      <c r="K506" s="287" t="str">
        <f t="shared" si="112"/>
        <v>Cái</v>
      </c>
      <c r="L506" s="291">
        <v>1</v>
      </c>
      <c r="M506" s="287">
        <f>VLOOKUP(D506,'GIA CONG DOAN'!$A$3:$D$4246,MATCH(I506,'GIA CONG DOAN'!$A$4:$D$4,0),0)</f>
        <v>27210</v>
      </c>
      <c r="N506" s="289"/>
      <c r="O506" s="328">
        <f t="shared" si="113"/>
        <v>0</v>
      </c>
      <c r="P506" s="56" t="s">
        <v>3800</v>
      </c>
      <c r="Q506" s="305"/>
      <c r="R506" s="305"/>
      <c r="S506" s="313">
        <f t="shared" si="106"/>
        <v>1</v>
      </c>
      <c r="V506" s="327"/>
      <c r="W506" s="327"/>
      <c r="X506" s="327"/>
      <c r="Y506" s="326" t="str">
        <f t="shared" si="116"/>
        <v>66</v>
      </c>
      <c r="Z506" s="326" t="str">
        <f t="shared" si="117"/>
        <v>Đ144614</v>
      </c>
      <c r="AA506" s="326" t="str">
        <f t="shared" si="115"/>
        <v>44614Đ166-90240-01-b1</v>
      </c>
    </row>
    <row r="507" spans="1:27" s="326" customFormat="1" ht="18" hidden="1" customHeight="1">
      <c r="A507" s="50">
        <v>44614</v>
      </c>
      <c r="B507" s="182" t="s">
        <v>1202</v>
      </c>
      <c r="C507" s="56" t="s">
        <v>3804</v>
      </c>
      <c r="D507" s="56" t="str">
        <f t="shared" si="114"/>
        <v>66-82500-02</v>
      </c>
      <c r="E507" s="322" t="str">
        <f t="shared" si="107"/>
        <v>02</v>
      </c>
      <c r="F507" s="322" t="str">
        <f t="shared" si="108"/>
        <v>b</v>
      </c>
      <c r="G507" s="322" t="str">
        <f t="shared" si="109"/>
        <v>00</v>
      </c>
      <c r="H507" s="322" t="str">
        <f t="shared" si="110"/>
        <v/>
      </c>
      <c r="I507" s="287" t="str">
        <f t="shared" si="111"/>
        <v>ĐHC</v>
      </c>
      <c r="J507" s="44" t="s">
        <v>1191</v>
      </c>
      <c r="K507" s="287" t="str">
        <f t="shared" si="112"/>
        <v>Cái</v>
      </c>
      <c r="L507" s="291">
        <v>1</v>
      </c>
      <c r="M507" s="287">
        <f>VLOOKUP(D507,'GIA CONG DOAN'!$A$3:$D$4246,MATCH(I507,'GIA CONG DOAN'!$A$4:$D$4,0),0)</f>
        <v>17871.263793103437</v>
      </c>
      <c r="N507" s="289"/>
      <c r="O507" s="328">
        <f t="shared" si="113"/>
        <v>0</v>
      </c>
      <c r="P507" s="56" t="s">
        <v>3800</v>
      </c>
      <c r="Q507" s="305"/>
      <c r="R507" s="305"/>
      <c r="S507" s="313">
        <f t="shared" si="106"/>
        <v>1</v>
      </c>
      <c r="V507" s="327"/>
      <c r="W507" s="327"/>
      <c r="X507" s="327"/>
      <c r="Y507" s="326" t="str">
        <f t="shared" si="116"/>
        <v>66</v>
      </c>
      <c r="Z507" s="326" t="str">
        <f t="shared" si="117"/>
        <v>Đ144614</v>
      </c>
      <c r="AA507" s="326" t="str">
        <f t="shared" si="115"/>
        <v>44614Đ166-82500-02-b1</v>
      </c>
    </row>
    <row r="508" spans="1:27" s="326" customFormat="1" ht="18" hidden="1" customHeight="1">
      <c r="A508" s="50">
        <v>44614</v>
      </c>
      <c r="B508" s="182" t="s">
        <v>1202</v>
      </c>
      <c r="C508" s="56" t="s">
        <v>3804</v>
      </c>
      <c r="D508" s="56" t="str">
        <f t="shared" si="114"/>
        <v>66-82500-02</v>
      </c>
      <c r="E508" s="322" t="str">
        <f t="shared" si="107"/>
        <v>02</v>
      </c>
      <c r="F508" s="322" t="str">
        <f t="shared" si="108"/>
        <v>b</v>
      </c>
      <c r="G508" s="322" t="str">
        <f t="shared" si="109"/>
        <v>00</v>
      </c>
      <c r="H508" s="322" t="str">
        <f t="shared" si="110"/>
        <v/>
      </c>
      <c r="I508" s="287" t="str">
        <f t="shared" si="111"/>
        <v>ĐHC</v>
      </c>
      <c r="J508" s="44" t="s">
        <v>1191</v>
      </c>
      <c r="K508" s="287" t="str">
        <f t="shared" si="112"/>
        <v>Cái</v>
      </c>
      <c r="L508" s="291">
        <v>1</v>
      </c>
      <c r="M508" s="287">
        <f>VLOOKUP(D508,'GIA CONG DOAN'!$A$3:$D$4246,MATCH(I508,'GIA CONG DOAN'!$A$4:$D$4,0),0)</f>
        <v>17871.263793103437</v>
      </c>
      <c r="N508" s="289">
        <v>0.1</v>
      </c>
      <c r="O508" s="328">
        <f t="shared" si="113"/>
        <v>1787.1263793103437</v>
      </c>
      <c r="P508" s="56" t="s">
        <v>3822</v>
      </c>
      <c r="Q508" s="305"/>
      <c r="R508" s="305"/>
      <c r="S508" s="313">
        <f t="shared" si="106"/>
        <v>1</v>
      </c>
      <c r="V508" s="327"/>
      <c r="W508" s="327"/>
      <c r="X508" s="327"/>
      <c r="Y508" s="326" t="str">
        <f t="shared" si="116"/>
        <v>66</v>
      </c>
      <c r="Z508" s="326" t="str">
        <f t="shared" si="117"/>
        <v>Đ144614</v>
      </c>
      <c r="AA508" s="326" t="str">
        <f t="shared" si="115"/>
        <v>44614Đ166-82500-02-b1</v>
      </c>
    </row>
    <row r="509" spans="1:27" s="326" customFormat="1" ht="18" hidden="1" customHeight="1">
      <c r="A509" s="50">
        <v>44614</v>
      </c>
      <c r="B509" s="182" t="s">
        <v>1202</v>
      </c>
      <c r="C509" s="56" t="s">
        <v>3804</v>
      </c>
      <c r="D509" s="56" t="str">
        <f t="shared" si="114"/>
        <v>66-82500-02</v>
      </c>
      <c r="E509" s="322" t="str">
        <f t="shared" si="107"/>
        <v>02</v>
      </c>
      <c r="F509" s="322" t="str">
        <f t="shared" si="108"/>
        <v>b</v>
      </c>
      <c r="G509" s="322" t="str">
        <f t="shared" si="109"/>
        <v>00</v>
      </c>
      <c r="H509" s="322" t="str">
        <f t="shared" si="110"/>
        <v/>
      </c>
      <c r="I509" s="287" t="str">
        <f t="shared" si="111"/>
        <v>ĐHC</v>
      </c>
      <c r="J509" s="44" t="s">
        <v>1191</v>
      </c>
      <c r="K509" s="287" t="str">
        <f t="shared" si="112"/>
        <v>Cái</v>
      </c>
      <c r="L509" s="291">
        <v>1</v>
      </c>
      <c r="M509" s="287">
        <f>VLOOKUP(D509,'GIA CONG DOAN'!$A$3:$D$4246,MATCH(I509,'GIA CONG DOAN'!$A$4:$D$4,0),0)</f>
        <v>17871.263793103437</v>
      </c>
      <c r="N509" s="289">
        <v>0.1</v>
      </c>
      <c r="O509" s="328">
        <f t="shared" si="113"/>
        <v>1787.1263793103437</v>
      </c>
      <c r="P509" s="56" t="s">
        <v>3803</v>
      </c>
      <c r="Q509" s="305"/>
      <c r="R509" s="305"/>
      <c r="S509" s="313">
        <f t="shared" si="106"/>
        <v>1</v>
      </c>
      <c r="V509" s="327"/>
      <c r="W509" s="327"/>
      <c r="X509" s="327"/>
      <c r="Y509" s="326" t="str">
        <f t="shared" si="116"/>
        <v>66</v>
      </c>
      <c r="Z509" s="326" t="str">
        <f t="shared" si="117"/>
        <v>Đ144614</v>
      </c>
      <c r="AA509" s="326" t="str">
        <f t="shared" si="115"/>
        <v>44614Đ166-82500-02-b1</v>
      </c>
    </row>
    <row r="510" spans="1:27" s="326" customFormat="1" ht="18" hidden="1" customHeight="1">
      <c r="A510" s="50">
        <v>44614</v>
      </c>
      <c r="B510" s="182" t="s">
        <v>1203</v>
      </c>
      <c r="C510" s="56" t="s">
        <v>3299</v>
      </c>
      <c r="D510" s="56" t="str">
        <f t="shared" si="114"/>
        <v>66-70300-01</v>
      </c>
      <c r="E510" s="322" t="str">
        <f t="shared" si="107"/>
        <v>01</v>
      </c>
      <c r="F510" s="322" t="str">
        <f t="shared" si="108"/>
        <v>B</v>
      </c>
      <c r="G510" s="322" t="str">
        <f t="shared" si="109"/>
        <v>00</v>
      </c>
      <c r="H510" s="322" t="str">
        <f t="shared" si="110"/>
        <v/>
      </c>
      <c r="I510" s="287" t="str">
        <f t="shared" si="111"/>
        <v>ĐHC</v>
      </c>
      <c r="J510" s="44" t="s">
        <v>1191</v>
      </c>
      <c r="K510" s="287" t="str">
        <f t="shared" si="112"/>
        <v>Cái</v>
      </c>
      <c r="L510" s="291">
        <v>1</v>
      </c>
      <c r="M510" s="287">
        <f>VLOOKUP(D510,'GIA CONG DOAN'!$A$3:$D$4246,MATCH(I510,'GIA CONG DOAN'!$A$4:$D$4,0),0)</f>
        <v>32638.180726895993</v>
      </c>
      <c r="N510" s="289">
        <v>0.1</v>
      </c>
      <c r="O510" s="328">
        <f t="shared" si="113"/>
        <v>3263.8180726895994</v>
      </c>
      <c r="P510" s="56" t="s">
        <v>3798</v>
      </c>
      <c r="Q510" s="305"/>
      <c r="R510" s="305"/>
      <c r="S510" s="313">
        <f t="shared" si="106"/>
        <v>1</v>
      </c>
      <c r="V510" s="327"/>
      <c r="W510" s="327"/>
      <c r="X510" s="327"/>
      <c r="Y510" s="326" t="str">
        <f t="shared" si="116"/>
        <v>66</v>
      </c>
      <c r="Z510" s="326" t="str">
        <f t="shared" si="117"/>
        <v>Đ244614</v>
      </c>
      <c r="AA510" s="326" t="str">
        <f t="shared" si="115"/>
        <v>44614Đ266-70300-01-B1</v>
      </c>
    </row>
    <row r="511" spans="1:27" s="326" customFormat="1" ht="18" hidden="1" customHeight="1">
      <c r="A511" s="50">
        <v>44614</v>
      </c>
      <c r="B511" s="182" t="s">
        <v>1203</v>
      </c>
      <c r="C511" s="56" t="s">
        <v>3645</v>
      </c>
      <c r="D511" s="56" t="str">
        <f>LEFT(C511,6)&amp;"36"&amp;MID(C511,9,3)</f>
        <v>66-80136-02</v>
      </c>
      <c r="E511" s="322" t="str">
        <f t="shared" si="107"/>
        <v>02</v>
      </c>
      <c r="F511" s="322" t="str">
        <f t="shared" si="108"/>
        <v>B</v>
      </c>
      <c r="G511" s="322" t="str">
        <f t="shared" si="109"/>
        <v>36</v>
      </c>
      <c r="H511" s="322" t="str">
        <f t="shared" si="110"/>
        <v/>
      </c>
      <c r="I511" s="287" t="str">
        <f t="shared" si="111"/>
        <v>ĐHC</v>
      </c>
      <c r="J511" s="44" t="s">
        <v>1191</v>
      </c>
      <c r="K511" s="287" t="str">
        <f t="shared" si="112"/>
        <v>Cái</v>
      </c>
      <c r="L511" s="291">
        <v>3</v>
      </c>
      <c r="M511" s="287">
        <f>VLOOKUP(D511,'GIA CONG DOAN'!$A$3:$D$4246,MATCH(I511,'GIA CONG DOAN'!$A$4:$D$4,0),0)</f>
        <v>22033.93467241379</v>
      </c>
      <c r="N511" s="289">
        <v>0.1</v>
      </c>
      <c r="O511" s="328">
        <f t="shared" si="113"/>
        <v>6610.1804017241375</v>
      </c>
      <c r="P511" s="56" t="s">
        <v>3619</v>
      </c>
      <c r="Q511" s="305"/>
      <c r="R511" s="305"/>
      <c r="S511" s="313">
        <f t="shared" si="106"/>
        <v>3</v>
      </c>
      <c r="V511" s="327"/>
      <c r="W511" s="327"/>
      <c r="X511" s="327"/>
      <c r="Y511" s="326" t="str">
        <f t="shared" si="116"/>
        <v>66</v>
      </c>
      <c r="Z511" s="326" t="str">
        <f t="shared" si="117"/>
        <v>Đ244614</v>
      </c>
      <c r="AA511" s="326" t="str">
        <f t="shared" si="115"/>
        <v>44614Đ266-80136-02-B3</v>
      </c>
    </row>
    <row r="512" spans="1:27" s="326" customFormat="1" ht="18" hidden="1" customHeight="1">
      <c r="A512" s="50">
        <v>44614</v>
      </c>
      <c r="B512" s="182" t="s">
        <v>1203</v>
      </c>
      <c r="C512" s="56" t="s">
        <v>3674</v>
      </c>
      <c r="D512" s="56" t="str">
        <f t="shared" si="114"/>
        <v>66-83200-02</v>
      </c>
      <c r="E512" s="322" t="str">
        <f t="shared" si="107"/>
        <v>02</v>
      </c>
      <c r="F512" s="322" t="str">
        <f t="shared" si="108"/>
        <v>B</v>
      </c>
      <c r="G512" s="322" t="str">
        <f t="shared" si="109"/>
        <v>37</v>
      </c>
      <c r="H512" s="322" t="str">
        <f t="shared" si="110"/>
        <v/>
      </c>
      <c r="I512" s="287" t="str">
        <f t="shared" si="111"/>
        <v>ĐHC</v>
      </c>
      <c r="J512" s="44" t="s">
        <v>1191</v>
      </c>
      <c r="K512" s="287" t="str">
        <f t="shared" si="112"/>
        <v>Cái</v>
      </c>
      <c r="L512" s="291">
        <v>1</v>
      </c>
      <c r="M512" s="287">
        <f>VLOOKUP(D512,'GIA CONG DOAN'!$A$3:$D$4246,MATCH(I512,'GIA CONG DOAN'!$A$4:$D$4,0),0)</f>
        <v>16915.07148275862</v>
      </c>
      <c r="N512" s="289">
        <v>0.1</v>
      </c>
      <c r="O512" s="328">
        <f t="shared" si="113"/>
        <v>1691.5071482758622</v>
      </c>
      <c r="P512" s="56" t="s">
        <v>3813</v>
      </c>
      <c r="Q512" s="305"/>
      <c r="R512" s="305"/>
      <c r="S512" s="313">
        <f t="shared" ref="S512:S575" si="119">IF(MID(C512,10,1)="0",L512,IF(OR(MID(C512,10,2)="X1",MID(C512,10,2)="X2"),L512*2,IF(OR(MID(C512,10,2)="X4",MID(C512,10,2)="X4"),L512*3,IF(MID(C512,10,1)="f",L512,IF(OR(MID(C512,10,1)="S",MID(C512,10,1)="L",MID(C512,10,1)="B",MID(C512,10,1)="X"),MID(C512,11,1)*L512,0)))))</f>
        <v>1</v>
      </c>
      <c r="V512" s="327"/>
      <c r="W512" s="327"/>
      <c r="X512" s="327"/>
      <c r="Y512" s="326" t="str">
        <f t="shared" si="116"/>
        <v>66</v>
      </c>
      <c r="Z512" s="326" t="str">
        <f t="shared" si="117"/>
        <v>Đ244614</v>
      </c>
      <c r="AA512" s="326" t="str">
        <f t="shared" si="115"/>
        <v>44614Đ266-83237-02-B1</v>
      </c>
    </row>
    <row r="513" spans="1:27" s="326" customFormat="1" ht="18" hidden="1" customHeight="1">
      <c r="A513" s="50">
        <v>44614</v>
      </c>
      <c r="B513" s="182" t="s">
        <v>1203</v>
      </c>
      <c r="C513" s="56" t="s">
        <v>3823</v>
      </c>
      <c r="D513" s="56" t="str">
        <f t="shared" si="114"/>
        <v>66-68500-L2</v>
      </c>
      <c r="E513" s="322" t="str">
        <f t="shared" si="107"/>
        <v>L2</v>
      </c>
      <c r="F513" s="322" t="str">
        <f t="shared" si="108"/>
        <v>B</v>
      </c>
      <c r="G513" s="322" t="str">
        <f t="shared" si="109"/>
        <v>00</v>
      </c>
      <c r="H513" s="322" t="str">
        <f t="shared" si="110"/>
        <v/>
      </c>
      <c r="I513" s="287" t="str">
        <f t="shared" si="111"/>
        <v>ĐHC</v>
      </c>
      <c r="J513" s="44" t="s">
        <v>1191</v>
      </c>
      <c r="K513" s="287" t="str">
        <f t="shared" si="112"/>
        <v>Bộ</v>
      </c>
      <c r="L513" s="291">
        <v>1</v>
      </c>
      <c r="M513" s="287">
        <f>VLOOKUP(D513,'GIA CONG DOAN'!$A$3:$D$4246,MATCH(I513,'GIA CONG DOAN'!$A$4:$D$4,0),0)</f>
        <v>33406.186758620686</v>
      </c>
      <c r="N513" s="289"/>
      <c r="O513" s="328">
        <f t="shared" si="113"/>
        <v>0</v>
      </c>
      <c r="P513" s="56" t="s">
        <v>3800</v>
      </c>
      <c r="Q513" s="305"/>
      <c r="R513" s="305"/>
      <c r="S513" s="313">
        <f t="shared" si="119"/>
        <v>2</v>
      </c>
      <c r="V513" s="327"/>
      <c r="W513" s="327"/>
      <c r="X513" s="327"/>
      <c r="Y513" s="326" t="str">
        <f t="shared" si="116"/>
        <v>66</v>
      </c>
      <c r="Z513" s="326" t="str">
        <f t="shared" si="117"/>
        <v>Đ244614</v>
      </c>
      <c r="AA513" s="326" t="str">
        <f t="shared" si="115"/>
        <v>44614Đ266-68500-L2-B1</v>
      </c>
    </row>
    <row r="514" spans="1:27" s="326" customFormat="1" ht="18" hidden="1" customHeight="1">
      <c r="A514" s="50">
        <v>44614</v>
      </c>
      <c r="B514" s="182" t="s">
        <v>1203</v>
      </c>
      <c r="C514" s="56" t="s">
        <v>3824</v>
      </c>
      <c r="D514" s="56" t="str">
        <f t="shared" si="114"/>
        <v>66-68500-03</v>
      </c>
      <c r="E514" s="322" t="str">
        <f t="shared" si="107"/>
        <v>03</v>
      </c>
      <c r="F514" s="322" t="str">
        <f t="shared" si="108"/>
        <v>B</v>
      </c>
      <c r="G514" s="322" t="str">
        <f t="shared" si="109"/>
        <v>00</v>
      </c>
      <c r="H514" s="322" t="str">
        <f t="shared" si="110"/>
        <v/>
      </c>
      <c r="I514" s="287" t="str">
        <f t="shared" si="111"/>
        <v>ĐHC</v>
      </c>
      <c r="J514" s="44" t="s">
        <v>1191</v>
      </c>
      <c r="K514" s="287" t="str">
        <f t="shared" si="112"/>
        <v>Cái</v>
      </c>
      <c r="L514" s="291">
        <v>1</v>
      </c>
      <c r="M514" s="287">
        <f>VLOOKUP(D514,'GIA CONG DOAN'!$A$3:$D$4246,MATCH(I514,'GIA CONG DOAN'!$A$4:$D$4,0),0)</f>
        <v>10711.134689655169</v>
      </c>
      <c r="N514" s="289">
        <v>0.1</v>
      </c>
      <c r="O514" s="328">
        <f t="shared" si="113"/>
        <v>1071.1134689655171</v>
      </c>
      <c r="P514" s="56" t="s">
        <v>3619</v>
      </c>
      <c r="Q514" s="305"/>
      <c r="R514" s="305"/>
      <c r="S514" s="313">
        <f t="shared" si="119"/>
        <v>1</v>
      </c>
      <c r="V514" s="327"/>
      <c r="W514" s="327"/>
      <c r="X514" s="327"/>
      <c r="Y514" s="326" t="str">
        <f t="shared" si="116"/>
        <v>66</v>
      </c>
      <c r="Z514" s="326" t="str">
        <f t="shared" si="117"/>
        <v>Đ244614</v>
      </c>
      <c r="AA514" s="326" t="str">
        <f t="shared" si="115"/>
        <v>44614Đ266-68500-03-B1</v>
      </c>
    </row>
    <row r="515" spans="1:27" s="326" customFormat="1" ht="18" hidden="1" customHeight="1">
      <c r="A515" s="50">
        <v>44614</v>
      </c>
      <c r="B515" s="182" t="s">
        <v>1203</v>
      </c>
      <c r="C515" s="56" t="s">
        <v>3825</v>
      </c>
      <c r="D515" s="56" t="str">
        <f t="shared" si="114"/>
        <v>66-53200-F3</v>
      </c>
      <c r="E515" s="322" t="str">
        <f t="shared" si="107"/>
        <v>F3</v>
      </c>
      <c r="F515" s="322" t="str">
        <f t="shared" si="108"/>
        <v>B</v>
      </c>
      <c r="G515" s="322" t="str">
        <f t="shared" si="109"/>
        <v>00</v>
      </c>
      <c r="H515" s="322" t="str">
        <f t="shared" si="110"/>
        <v/>
      </c>
      <c r="I515" s="287" t="str">
        <f t="shared" si="111"/>
        <v>ĐHC</v>
      </c>
      <c r="J515" s="44" t="s">
        <v>1191</v>
      </c>
      <c r="K515" s="287" t="str">
        <f t="shared" si="112"/>
        <v>Cái</v>
      </c>
      <c r="L515" s="291">
        <v>1</v>
      </c>
      <c r="M515" s="287">
        <f>VLOOKUP(D515,'GIA CONG DOAN'!$A$3:$D$4246,MATCH(I515,'GIA CONG DOAN'!$A$4:$D$4,0),0)</f>
        <v>17540.88</v>
      </c>
      <c r="N515" s="289"/>
      <c r="O515" s="328">
        <f t="shared" si="113"/>
        <v>0</v>
      </c>
      <c r="P515" s="56" t="s">
        <v>3800</v>
      </c>
      <c r="Q515" s="305"/>
      <c r="R515" s="305"/>
      <c r="S515" s="313">
        <f t="shared" si="119"/>
        <v>1</v>
      </c>
      <c r="V515" s="327"/>
      <c r="W515" s="327"/>
      <c r="X515" s="327"/>
      <c r="Y515" s="326" t="str">
        <f t="shared" si="116"/>
        <v>66</v>
      </c>
      <c r="Z515" s="326" t="str">
        <f t="shared" si="117"/>
        <v>Đ244614</v>
      </c>
      <c r="AA515" s="326" t="str">
        <f t="shared" si="115"/>
        <v>44614Đ266-53200-F3-B1</v>
      </c>
    </row>
    <row r="516" spans="1:27" s="326" customFormat="1" ht="18" hidden="1" customHeight="1">
      <c r="A516" s="50">
        <v>44614</v>
      </c>
      <c r="B516" s="182" t="s">
        <v>1203</v>
      </c>
      <c r="C516" s="56" t="s">
        <v>3700</v>
      </c>
      <c r="D516" s="56" t="str">
        <f t="shared" si="114"/>
        <v>66-61300-01</v>
      </c>
      <c r="E516" s="322" t="str">
        <f t="shared" si="107"/>
        <v>01</v>
      </c>
      <c r="F516" s="322" t="str">
        <f t="shared" si="108"/>
        <v>B</v>
      </c>
      <c r="G516" s="322" t="str">
        <f t="shared" si="109"/>
        <v>20</v>
      </c>
      <c r="H516" s="322" t="str">
        <f t="shared" si="110"/>
        <v>DTM</v>
      </c>
      <c r="I516" s="287" t="str">
        <f t="shared" si="111"/>
        <v>ĐHC</v>
      </c>
      <c r="J516" s="44" t="s">
        <v>1191</v>
      </c>
      <c r="K516" s="287" t="str">
        <f t="shared" si="112"/>
        <v>Cái</v>
      </c>
      <c r="L516" s="291">
        <v>2</v>
      </c>
      <c r="M516" s="287">
        <f>VLOOKUP(D516,'GIA CONG DOAN'!$A$3:$D$4246,MATCH(I516,'GIA CONG DOAN'!$A$4:$D$4,0),0)</f>
        <v>18056.219327586205</v>
      </c>
      <c r="N516" s="289">
        <v>0.1</v>
      </c>
      <c r="O516" s="328">
        <f t="shared" si="113"/>
        <v>3611.2438655172409</v>
      </c>
      <c r="P516" s="56" t="s">
        <v>3813</v>
      </c>
      <c r="Q516" s="305"/>
      <c r="R516" s="305"/>
      <c r="S516" s="313">
        <f t="shared" si="119"/>
        <v>2</v>
      </c>
      <c r="V516" s="327"/>
      <c r="W516" s="327"/>
      <c r="X516" s="327"/>
      <c r="Y516" s="326" t="str">
        <f t="shared" si="116"/>
        <v>66</v>
      </c>
      <c r="Z516" s="326" t="str">
        <f t="shared" si="117"/>
        <v>Đ244614</v>
      </c>
      <c r="AA516" s="326" t="str">
        <f t="shared" si="115"/>
        <v>44614Đ266-61320-01-B2</v>
      </c>
    </row>
    <row r="517" spans="1:27" s="326" customFormat="1" ht="18" customHeight="1">
      <c r="A517" s="50">
        <v>44614</v>
      </c>
      <c r="B517" s="182" t="s">
        <v>1194</v>
      </c>
      <c r="C517" s="56" t="s">
        <v>3746</v>
      </c>
      <c r="D517" s="56" t="str">
        <f t="shared" si="114"/>
        <v>66-70300-03</v>
      </c>
      <c r="E517" s="322" t="str">
        <f t="shared" si="107"/>
        <v>03</v>
      </c>
      <c r="F517" s="322" t="str">
        <f t="shared" si="108"/>
        <v>b</v>
      </c>
      <c r="G517" s="322" t="str">
        <f t="shared" si="109"/>
        <v>00</v>
      </c>
      <c r="H517" s="322" t="str">
        <f t="shared" si="110"/>
        <v/>
      </c>
      <c r="I517" s="287" t="str">
        <f t="shared" si="111"/>
        <v>ĐHC</v>
      </c>
      <c r="J517" s="44" t="s">
        <v>1191</v>
      </c>
      <c r="K517" s="287" t="str">
        <f t="shared" si="112"/>
        <v>Cái</v>
      </c>
      <c r="L517" s="291">
        <v>8</v>
      </c>
      <c r="M517" s="287">
        <f>VLOOKUP(D517,'GIA CONG DOAN'!$A$3:$D$4246,MATCH(I517,'GIA CONG DOAN'!$A$4:$D$4,0),0)</f>
        <v>11198.250937500001</v>
      </c>
      <c r="N517" s="289">
        <v>0.1</v>
      </c>
      <c r="O517" s="328">
        <f t="shared" si="113"/>
        <v>8958.6007500000014</v>
      </c>
      <c r="P517" s="56" t="s">
        <v>3798</v>
      </c>
      <c r="Q517" s="305"/>
      <c r="R517" s="305"/>
      <c r="S517" s="313">
        <f t="shared" si="119"/>
        <v>8</v>
      </c>
      <c r="V517" s="327"/>
      <c r="W517" s="327"/>
      <c r="X517" s="327"/>
      <c r="Y517" s="326" t="str">
        <f t="shared" si="116"/>
        <v>66</v>
      </c>
      <c r="Z517" s="326" t="str">
        <f t="shared" si="117"/>
        <v>Đ644614</v>
      </c>
      <c r="AA517" s="326" t="str">
        <f t="shared" si="115"/>
        <v>44614Đ666-70300-03-b8</v>
      </c>
    </row>
    <row r="518" spans="1:27" s="326" customFormat="1" ht="18" hidden="1" customHeight="1">
      <c r="A518" s="50">
        <v>44614</v>
      </c>
      <c r="B518" s="182" t="s">
        <v>1194</v>
      </c>
      <c r="C518" s="56" t="s">
        <v>3746</v>
      </c>
      <c r="D518" s="56" t="str">
        <f t="shared" si="114"/>
        <v>66-70300-03</v>
      </c>
      <c r="E518" s="322" t="str">
        <f t="shared" si="107"/>
        <v>03</v>
      </c>
      <c r="F518" s="322" t="str">
        <f t="shared" si="108"/>
        <v>b</v>
      </c>
      <c r="G518" s="322" t="str">
        <f t="shared" si="109"/>
        <v>00</v>
      </c>
      <c r="H518" s="322" t="str">
        <f t="shared" si="110"/>
        <v/>
      </c>
      <c r="I518" s="287" t="str">
        <f t="shared" si="111"/>
        <v>ĐHC</v>
      </c>
      <c r="J518" s="44" t="s">
        <v>1191</v>
      </c>
      <c r="K518" s="287" t="str">
        <f t="shared" si="112"/>
        <v>Cái</v>
      </c>
      <c r="L518" s="291">
        <v>1</v>
      </c>
      <c r="M518" s="287">
        <f>VLOOKUP(D518,'GIA CONG DOAN'!$A$3:$D$4246,MATCH(I518,'GIA CONG DOAN'!$A$4:$D$4,0),0)</f>
        <v>11198.250937500001</v>
      </c>
      <c r="N518" s="289"/>
      <c r="O518" s="328">
        <f t="shared" si="113"/>
        <v>0</v>
      </c>
      <c r="P518" s="56" t="s">
        <v>3652</v>
      </c>
      <c r="Q518" s="305"/>
      <c r="R518" s="305"/>
      <c r="S518" s="313">
        <f t="shared" si="119"/>
        <v>1</v>
      </c>
      <c r="V518" s="327"/>
      <c r="W518" s="327"/>
      <c r="X518" s="327"/>
      <c r="Y518" s="326" t="str">
        <f t="shared" si="116"/>
        <v>66</v>
      </c>
      <c r="Z518" s="326" t="str">
        <f t="shared" si="117"/>
        <v>Đ644614</v>
      </c>
      <c r="AA518" s="326" t="str">
        <f t="shared" si="115"/>
        <v>44614Đ666-70300-03-b1</v>
      </c>
    </row>
    <row r="519" spans="1:27" s="326" customFormat="1" ht="18" customHeight="1">
      <c r="A519" s="50">
        <v>44614</v>
      </c>
      <c r="B519" s="182" t="s">
        <v>1194</v>
      </c>
      <c r="C519" s="56" t="s">
        <v>3826</v>
      </c>
      <c r="D519" s="56" t="str">
        <f t="shared" si="114"/>
        <v>66-55100-01</v>
      </c>
      <c r="E519" s="322" t="str">
        <f t="shared" si="107"/>
        <v>01</v>
      </c>
      <c r="F519" s="322" t="str">
        <f t="shared" si="108"/>
        <v>b</v>
      </c>
      <c r="G519" s="322" t="str">
        <f t="shared" si="109"/>
        <v>37</v>
      </c>
      <c r="H519" s="322" t="str">
        <f t="shared" si="110"/>
        <v/>
      </c>
      <c r="I519" s="287" t="str">
        <f t="shared" si="111"/>
        <v>ĐHC</v>
      </c>
      <c r="J519" s="44" t="s">
        <v>1191</v>
      </c>
      <c r="K519" s="287" t="str">
        <f t="shared" si="112"/>
        <v>Cái</v>
      </c>
      <c r="L519" s="291">
        <v>4</v>
      </c>
      <c r="M519" s="287">
        <f>VLOOKUP(D519,'GIA CONG DOAN'!$A$3:$D$4246,MATCH(I519,'GIA CONG DOAN'!$A$4:$D$4,0),0)</f>
        <v>15937.332743362835</v>
      </c>
      <c r="N519" s="289">
        <v>0.1</v>
      </c>
      <c r="O519" s="328">
        <f t="shared" si="113"/>
        <v>6374.9330973451342</v>
      </c>
      <c r="P519" s="56" t="s">
        <v>3828</v>
      </c>
      <c r="Q519" s="305"/>
      <c r="R519" s="305"/>
      <c r="S519" s="313">
        <f t="shared" si="119"/>
        <v>4</v>
      </c>
      <c r="V519" s="327"/>
      <c r="W519" s="327"/>
      <c r="X519" s="327"/>
      <c r="Y519" s="326" t="str">
        <f t="shared" si="116"/>
        <v>66</v>
      </c>
      <c r="Z519" s="326" t="str">
        <f t="shared" si="117"/>
        <v>Đ644614</v>
      </c>
      <c r="AA519" s="326" t="str">
        <f t="shared" si="115"/>
        <v>44614Đ666-55137-01-b4</v>
      </c>
    </row>
    <row r="520" spans="1:27" s="326" customFormat="1" ht="18" customHeight="1">
      <c r="A520" s="50">
        <v>44614</v>
      </c>
      <c r="B520" s="182" t="s">
        <v>1194</v>
      </c>
      <c r="C520" s="56" t="s">
        <v>3826</v>
      </c>
      <c r="D520" s="56" t="str">
        <f t="shared" ref="D520:D583" si="120">LEFT(C520,6)&amp;"00"&amp;MID(C520,9,3)</f>
        <v>66-55100-01</v>
      </c>
      <c r="E520" s="322" t="str">
        <f t="shared" ref="E520:E583" si="121">RIGHT(D520,2)</f>
        <v>01</v>
      </c>
      <c r="F520" s="322" t="str">
        <f t="shared" ref="F520:F583" si="122">MID(C520,13,2)</f>
        <v>b</v>
      </c>
      <c r="G520" s="322" t="str">
        <f t="shared" ref="G520:G583" si="123">MID(C520,7,2)</f>
        <v>37</v>
      </c>
      <c r="H520" s="322" t="str">
        <f t="shared" ref="H520:H583" si="124">IF(OR(G520="18",G520="20",G520="21"),"DTM","")</f>
        <v/>
      </c>
      <c r="I520" s="287" t="str">
        <f t="shared" ref="I520:I583" si="125">(LEFT(J520,1))&amp;IF(OR(F520="A",F520="A",F520="43",F520="44",F520="77"),"HC",IF(OR(F520="B",F520="B1",F520="B2",F520="B4",F520="30",F520="39",F520="17",F520="C"),"HC",IF(OR(F520="01",F520="04",F520="54",F520="11",F520="05",F520="06"),"HC",IF(OR(F520="A1"),"HT",IF(OR(F520="32",F520="14",F520="15",F520="78",F520="49"),"HS",0)))))</f>
        <v>ĐHC</v>
      </c>
      <c r="J520" s="44" t="s">
        <v>1191</v>
      </c>
      <c r="K520" s="287" t="str">
        <f t="shared" ref="K520:K583" si="126">IF(AND(MID(C520,10,1)="s",MID(C520,11,1)="1"),"Cái",IF(OR(MID(C520,10,1)="s",MID(C520,10,1)="l",MID(C520,10,1)="b",MID(C520,10,1)="x"),"Bộ","Cái"))</f>
        <v>Cái</v>
      </c>
      <c r="L520" s="291">
        <v>4</v>
      </c>
      <c r="M520" s="287">
        <f>VLOOKUP(D520,'GIA CONG DOAN'!$A$3:$D$4246,MATCH(I520,'GIA CONG DOAN'!$A$4:$D$4,0),0)</f>
        <v>15937.332743362835</v>
      </c>
      <c r="N520" s="289">
        <v>0.1</v>
      </c>
      <c r="O520" s="328">
        <f t="shared" ref="O520:O583" si="127">IFERROR(L520*M520*N520,"")</f>
        <v>6374.9330973451342</v>
      </c>
      <c r="P520" s="56" t="s">
        <v>3811</v>
      </c>
      <c r="Q520" s="305"/>
      <c r="R520" s="305"/>
      <c r="S520" s="313">
        <f t="shared" si="119"/>
        <v>4</v>
      </c>
      <c r="V520" s="327"/>
      <c r="W520" s="327"/>
      <c r="X520" s="327"/>
      <c r="Y520" s="326" t="str">
        <f t="shared" si="116"/>
        <v>66</v>
      </c>
      <c r="Z520" s="326" t="str">
        <f t="shared" si="117"/>
        <v>Đ644614</v>
      </c>
      <c r="AA520" s="326" t="str">
        <f t="shared" si="115"/>
        <v>44614Đ666-55137-01-b4</v>
      </c>
    </row>
    <row r="521" spans="1:27" s="326" customFormat="1" ht="18" customHeight="1">
      <c r="A521" s="50">
        <v>44614</v>
      </c>
      <c r="B521" s="182" t="s">
        <v>1194</v>
      </c>
      <c r="C521" s="56" t="s">
        <v>3729</v>
      </c>
      <c r="D521" s="56" t="str">
        <f t="shared" si="120"/>
        <v>66-55100-02</v>
      </c>
      <c r="E521" s="322" t="str">
        <f t="shared" si="121"/>
        <v>02</v>
      </c>
      <c r="F521" s="322" t="str">
        <f t="shared" si="122"/>
        <v>b</v>
      </c>
      <c r="G521" s="322" t="str">
        <f t="shared" si="123"/>
        <v>37</v>
      </c>
      <c r="H521" s="322" t="str">
        <f t="shared" si="124"/>
        <v/>
      </c>
      <c r="I521" s="287" t="str">
        <f t="shared" si="125"/>
        <v>ĐHC</v>
      </c>
      <c r="J521" s="44" t="s">
        <v>1191</v>
      </c>
      <c r="K521" s="287" t="str">
        <f t="shared" si="126"/>
        <v>Cái</v>
      </c>
      <c r="L521" s="291">
        <v>7</v>
      </c>
      <c r="M521" s="287">
        <f>VLOOKUP(D521,'GIA CONG DOAN'!$A$3:$D$4246,MATCH(I521,'GIA CONG DOAN'!$A$4:$D$4,0),0)</f>
        <v>8979.8823008849595</v>
      </c>
      <c r="N521" s="289">
        <v>0.1</v>
      </c>
      <c r="O521" s="328">
        <f t="shared" si="127"/>
        <v>6285.9176106194718</v>
      </c>
      <c r="P521" s="56" t="s">
        <v>3721</v>
      </c>
      <c r="Q521" s="305"/>
      <c r="R521" s="305"/>
      <c r="S521" s="313">
        <f t="shared" si="119"/>
        <v>7</v>
      </c>
      <c r="V521" s="327"/>
      <c r="W521" s="327"/>
      <c r="X521" s="327"/>
      <c r="Y521" s="326" t="str">
        <f t="shared" si="116"/>
        <v>66</v>
      </c>
      <c r="Z521" s="326" t="str">
        <f t="shared" si="117"/>
        <v>Đ644614</v>
      </c>
      <c r="AA521" s="326" t="str">
        <f t="shared" si="115"/>
        <v>44614Đ666-55137-02-b7</v>
      </c>
    </row>
    <row r="522" spans="1:27" s="326" customFormat="1" ht="18" customHeight="1">
      <c r="A522" s="50">
        <v>44614</v>
      </c>
      <c r="B522" s="182" t="s">
        <v>1194</v>
      </c>
      <c r="C522" s="56" t="s">
        <v>3729</v>
      </c>
      <c r="D522" s="56" t="str">
        <f t="shared" si="120"/>
        <v>66-55100-02</v>
      </c>
      <c r="E522" s="322" t="str">
        <f t="shared" si="121"/>
        <v>02</v>
      </c>
      <c r="F522" s="322" t="str">
        <f t="shared" si="122"/>
        <v>b</v>
      </c>
      <c r="G522" s="322" t="str">
        <f t="shared" si="123"/>
        <v>37</v>
      </c>
      <c r="H522" s="322" t="str">
        <f t="shared" si="124"/>
        <v/>
      </c>
      <c r="I522" s="287" t="str">
        <f t="shared" si="125"/>
        <v>ĐHC</v>
      </c>
      <c r="J522" s="44" t="s">
        <v>1191</v>
      </c>
      <c r="K522" s="287" t="str">
        <f t="shared" si="126"/>
        <v>Cái</v>
      </c>
      <c r="L522" s="291">
        <v>6</v>
      </c>
      <c r="M522" s="287">
        <f>VLOOKUP(D522,'GIA CONG DOAN'!$A$3:$D$4246,MATCH(I522,'GIA CONG DOAN'!$A$4:$D$4,0),0)</f>
        <v>8979.8823008849595</v>
      </c>
      <c r="N522" s="289">
        <v>0.1</v>
      </c>
      <c r="O522" s="328">
        <f t="shared" si="127"/>
        <v>5387.9293805309762</v>
      </c>
      <c r="P522" s="56" t="s">
        <v>3774</v>
      </c>
      <c r="Q522" s="305"/>
      <c r="R522" s="305"/>
      <c r="S522" s="313">
        <f t="shared" si="119"/>
        <v>6</v>
      </c>
      <c r="V522" s="327"/>
      <c r="W522" s="327"/>
      <c r="X522" s="327"/>
      <c r="Y522" s="326" t="str">
        <f t="shared" si="116"/>
        <v>66</v>
      </c>
      <c r="Z522" s="326" t="str">
        <f t="shared" si="117"/>
        <v>Đ644614</v>
      </c>
      <c r="AA522" s="326" t="str">
        <f t="shared" si="115"/>
        <v>44614Đ666-55137-02-b6</v>
      </c>
    </row>
    <row r="523" spans="1:27" s="326" customFormat="1" ht="18" customHeight="1">
      <c r="A523" s="50">
        <v>44614</v>
      </c>
      <c r="B523" s="182" t="s">
        <v>1194</v>
      </c>
      <c r="C523" s="56" t="s">
        <v>3827</v>
      </c>
      <c r="D523" s="56" t="str">
        <f t="shared" si="120"/>
        <v>66-66600-01</v>
      </c>
      <c r="E523" s="322" t="str">
        <f t="shared" si="121"/>
        <v>01</v>
      </c>
      <c r="F523" s="322" t="str">
        <f t="shared" si="122"/>
        <v>b</v>
      </c>
      <c r="G523" s="322" t="str">
        <f t="shared" si="123"/>
        <v>00</v>
      </c>
      <c r="H523" s="322" t="str">
        <f t="shared" si="124"/>
        <v/>
      </c>
      <c r="I523" s="287" t="str">
        <f t="shared" si="125"/>
        <v>ĐHC</v>
      </c>
      <c r="J523" s="44" t="s">
        <v>1191</v>
      </c>
      <c r="K523" s="287" t="str">
        <f t="shared" si="126"/>
        <v>Cái</v>
      </c>
      <c r="L523" s="291">
        <v>1</v>
      </c>
      <c r="M523" s="287">
        <f>VLOOKUP(D523,'GIA CONG DOAN'!$A$3:$D$4246,MATCH(I523,'GIA CONG DOAN'!$A$4:$D$4,0),0)</f>
        <v>14732.895517241379</v>
      </c>
      <c r="N523" s="289">
        <v>0.1</v>
      </c>
      <c r="O523" s="328">
        <f t="shared" si="127"/>
        <v>1473.2895517241379</v>
      </c>
      <c r="P523" s="56" t="s">
        <v>3829</v>
      </c>
      <c r="Q523" s="305"/>
      <c r="R523" s="305"/>
      <c r="S523" s="313">
        <f t="shared" si="119"/>
        <v>1</v>
      </c>
      <c r="V523" s="327"/>
      <c r="W523" s="327"/>
      <c r="X523" s="327"/>
      <c r="Y523" s="326" t="str">
        <f t="shared" si="116"/>
        <v>66</v>
      </c>
      <c r="Z523" s="326" t="str">
        <f t="shared" si="117"/>
        <v>Đ644614</v>
      </c>
      <c r="AA523" s="326" t="str">
        <f t="shared" si="115"/>
        <v>44614Đ666-66600-01-b1</v>
      </c>
    </row>
    <row r="524" spans="1:27" s="326" customFormat="1" ht="18" customHeight="1">
      <c r="A524" s="50">
        <v>44614</v>
      </c>
      <c r="B524" s="182" t="s">
        <v>1194</v>
      </c>
      <c r="C524" s="56" t="s">
        <v>3654</v>
      </c>
      <c r="D524" s="56" t="str">
        <f t="shared" si="120"/>
        <v>66-55100-01</v>
      </c>
      <c r="E524" s="322" t="str">
        <f t="shared" si="121"/>
        <v>01</v>
      </c>
      <c r="F524" s="322" t="str">
        <f t="shared" si="122"/>
        <v>B</v>
      </c>
      <c r="G524" s="322" t="str">
        <f t="shared" si="123"/>
        <v>37</v>
      </c>
      <c r="H524" s="322" t="str">
        <f t="shared" si="124"/>
        <v/>
      </c>
      <c r="I524" s="287" t="str">
        <f t="shared" si="125"/>
        <v>ĐHC</v>
      </c>
      <c r="J524" s="44" t="s">
        <v>1191</v>
      </c>
      <c r="K524" s="287" t="str">
        <f t="shared" si="126"/>
        <v>Cái</v>
      </c>
      <c r="L524" s="291">
        <v>1</v>
      </c>
      <c r="M524" s="287">
        <f>VLOOKUP(D524,'GIA CONG DOAN'!$A$3:$D$4246,MATCH(I524,'GIA CONG DOAN'!$A$4:$D$4,0),0)</f>
        <v>15937.332743362835</v>
      </c>
      <c r="N524" s="289">
        <v>0.1</v>
      </c>
      <c r="O524" s="328">
        <f t="shared" si="127"/>
        <v>1593.7332743362836</v>
      </c>
      <c r="P524" s="56" t="s">
        <v>3721</v>
      </c>
      <c r="Q524" s="305"/>
      <c r="R524" s="305"/>
      <c r="S524" s="313">
        <f t="shared" si="119"/>
        <v>1</v>
      </c>
      <c r="V524" s="327"/>
      <c r="W524" s="327"/>
      <c r="X524" s="327"/>
      <c r="Y524" s="326" t="str">
        <f t="shared" si="116"/>
        <v>66</v>
      </c>
      <c r="Z524" s="326" t="str">
        <f t="shared" si="117"/>
        <v>Đ644614</v>
      </c>
      <c r="AA524" s="326" t="str">
        <f t="shared" si="115"/>
        <v>44614Đ666-55137-01-B1</v>
      </c>
    </row>
    <row r="525" spans="1:27" s="326" customFormat="1" ht="18" customHeight="1">
      <c r="A525" s="50">
        <v>44614</v>
      </c>
      <c r="B525" s="182" t="s">
        <v>1194</v>
      </c>
      <c r="C525" s="56" t="s">
        <v>3719</v>
      </c>
      <c r="D525" s="56" t="str">
        <f t="shared" si="120"/>
        <v>66-06400-03</v>
      </c>
      <c r="E525" s="322" t="str">
        <f t="shared" si="121"/>
        <v>03</v>
      </c>
      <c r="F525" s="322" t="str">
        <f t="shared" si="122"/>
        <v>B</v>
      </c>
      <c r="G525" s="322" t="str">
        <f t="shared" si="123"/>
        <v>22</v>
      </c>
      <c r="H525" s="322" t="str">
        <f t="shared" si="124"/>
        <v/>
      </c>
      <c r="I525" s="287" t="str">
        <f t="shared" si="125"/>
        <v>ĐHC</v>
      </c>
      <c r="J525" s="44" t="s">
        <v>1191</v>
      </c>
      <c r="K525" s="287" t="str">
        <f t="shared" si="126"/>
        <v>Cái</v>
      </c>
      <c r="L525" s="291">
        <v>14</v>
      </c>
      <c r="M525" s="287">
        <f>VLOOKUP(D525,'GIA CONG DOAN'!$A$3:$D$4246,MATCH(I525,'GIA CONG DOAN'!$A$4:$D$4,0),0)</f>
        <v>3232.6140000000014</v>
      </c>
      <c r="N525" s="289">
        <v>0.1</v>
      </c>
      <c r="O525" s="328">
        <f t="shared" si="127"/>
        <v>4525.6596000000018</v>
      </c>
      <c r="P525" s="56" t="s">
        <v>3721</v>
      </c>
      <c r="Q525" s="305"/>
      <c r="R525" s="305"/>
      <c r="S525" s="313">
        <f t="shared" si="119"/>
        <v>14</v>
      </c>
      <c r="V525" s="327"/>
      <c r="W525" s="327"/>
      <c r="X525" s="327"/>
      <c r="Y525" s="326" t="str">
        <f t="shared" si="116"/>
        <v>66</v>
      </c>
      <c r="Z525" s="326" t="str">
        <f t="shared" si="117"/>
        <v>Đ644614</v>
      </c>
      <c r="AA525" s="326" t="str">
        <f t="shared" si="115"/>
        <v>44614Đ666-06422-03-B14</v>
      </c>
    </row>
    <row r="526" spans="1:27" s="326" customFormat="1" ht="18" hidden="1" customHeight="1">
      <c r="A526" s="50">
        <v>44614</v>
      </c>
      <c r="B526" s="182" t="s">
        <v>1194</v>
      </c>
      <c r="C526" s="56" t="s">
        <v>3719</v>
      </c>
      <c r="D526" s="56" t="str">
        <f t="shared" si="120"/>
        <v>66-06400-03</v>
      </c>
      <c r="E526" s="322" t="str">
        <f t="shared" si="121"/>
        <v>03</v>
      </c>
      <c r="F526" s="322" t="str">
        <f t="shared" si="122"/>
        <v>B</v>
      </c>
      <c r="G526" s="322" t="str">
        <f t="shared" si="123"/>
        <v>22</v>
      </c>
      <c r="H526" s="322" t="str">
        <f t="shared" si="124"/>
        <v/>
      </c>
      <c r="I526" s="287" t="str">
        <f t="shared" si="125"/>
        <v>ĐHC</v>
      </c>
      <c r="J526" s="44" t="s">
        <v>1191</v>
      </c>
      <c r="K526" s="287" t="str">
        <f t="shared" si="126"/>
        <v>Cái</v>
      </c>
      <c r="L526" s="291">
        <v>4</v>
      </c>
      <c r="M526" s="287">
        <f>VLOOKUP(D526,'GIA CONG DOAN'!$A$3:$D$4246,MATCH(I526,'GIA CONG DOAN'!$A$4:$D$4,0),0)</f>
        <v>3232.6140000000014</v>
      </c>
      <c r="N526" s="289"/>
      <c r="O526" s="328">
        <f t="shared" si="127"/>
        <v>0</v>
      </c>
      <c r="P526" s="56" t="s">
        <v>3652</v>
      </c>
      <c r="Q526" s="305"/>
      <c r="R526" s="305"/>
      <c r="S526" s="313">
        <f t="shared" si="119"/>
        <v>4</v>
      </c>
      <c r="V526" s="327"/>
      <c r="W526" s="327"/>
      <c r="X526" s="327"/>
      <c r="Y526" s="326" t="str">
        <f t="shared" si="116"/>
        <v>66</v>
      </c>
      <c r="Z526" s="326" t="str">
        <f t="shared" si="117"/>
        <v>Đ644614</v>
      </c>
      <c r="AA526" s="326" t="str">
        <f t="shared" si="115"/>
        <v>44614Đ666-06422-03-B4</v>
      </c>
    </row>
    <row r="527" spans="1:27" s="326" customFormat="1" ht="18" hidden="1" customHeight="1">
      <c r="A527" s="50">
        <v>44614</v>
      </c>
      <c r="B527" s="182" t="s">
        <v>1204</v>
      </c>
      <c r="C527" s="56" t="s">
        <v>3830</v>
      </c>
      <c r="D527" s="56" t="str">
        <f t="shared" si="120"/>
        <v>68-75200-s1</v>
      </c>
      <c r="E527" s="322" t="str">
        <f t="shared" si="121"/>
        <v>s1</v>
      </c>
      <c r="F527" s="322" t="str">
        <f t="shared" si="122"/>
        <v>b</v>
      </c>
      <c r="G527" s="322" t="str">
        <f t="shared" si="123"/>
        <v>00</v>
      </c>
      <c r="H527" s="322" t="str">
        <f t="shared" si="124"/>
        <v/>
      </c>
      <c r="I527" s="287" t="str">
        <f t="shared" si="125"/>
        <v>ĐHC</v>
      </c>
      <c r="J527" s="44" t="s">
        <v>1191</v>
      </c>
      <c r="K527" s="287" t="str">
        <f t="shared" si="126"/>
        <v>Cái</v>
      </c>
      <c r="L527" s="291">
        <v>2</v>
      </c>
      <c r="M527" s="287">
        <f>VLOOKUP(D527,'GIA CONG DOAN'!$A$3:$D$4246,MATCH(I527,'GIA CONG DOAN'!$A$4:$D$4,0),0)</f>
        <v>22077.820799999998</v>
      </c>
      <c r="N527" s="289"/>
      <c r="O527" s="328">
        <f t="shared" si="127"/>
        <v>0</v>
      </c>
      <c r="P527" s="56" t="s">
        <v>3800</v>
      </c>
      <c r="Q527" s="305"/>
      <c r="R527" s="305"/>
      <c r="S527" s="313">
        <f t="shared" si="119"/>
        <v>2</v>
      </c>
      <c r="V527" s="327"/>
      <c r="W527" s="327"/>
      <c r="X527" s="327"/>
      <c r="Y527" s="326" t="str">
        <f t="shared" si="116"/>
        <v>68</v>
      </c>
      <c r="Z527" s="326" t="str">
        <f t="shared" si="117"/>
        <v>Đ344614</v>
      </c>
      <c r="AA527" s="326" t="str">
        <f t="shared" si="115"/>
        <v>44614Đ368-75200-s1-b2</v>
      </c>
    </row>
    <row r="528" spans="1:27" s="326" customFormat="1" ht="18" hidden="1" customHeight="1">
      <c r="A528" s="50">
        <v>44614</v>
      </c>
      <c r="B528" s="182" t="s">
        <v>1204</v>
      </c>
      <c r="C528" s="56" t="s">
        <v>3830</v>
      </c>
      <c r="D528" s="56" t="str">
        <f t="shared" si="120"/>
        <v>68-75200-s1</v>
      </c>
      <c r="E528" s="322" t="str">
        <f t="shared" si="121"/>
        <v>s1</v>
      </c>
      <c r="F528" s="322" t="str">
        <f t="shared" si="122"/>
        <v>b</v>
      </c>
      <c r="G528" s="322" t="str">
        <f t="shared" si="123"/>
        <v>00</v>
      </c>
      <c r="H528" s="322" t="str">
        <f t="shared" si="124"/>
        <v/>
      </c>
      <c r="I528" s="287" t="str">
        <f t="shared" si="125"/>
        <v>ĐHC</v>
      </c>
      <c r="J528" s="44" t="s">
        <v>1191</v>
      </c>
      <c r="K528" s="287" t="str">
        <f t="shared" si="126"/>
        <v>Cái</v>
      </c>
      <c r="L528" s="291">
        <v>2</v>
      </c>
      <c r="M528" s="287">
        <f>VLOOKUP(D528,'GIA CONG DOAN'!$A$3:$D$4246,MATCH(I528,'GIA CONG DOAN'!$A$4:$D$4,0),0)</f>
        <v>22077.820799999998</v>
      </c>
      <c r="N528" s="289"/>
      <c r="O528" s="328">
        <f t="shared" si="127"/>
        <v>0</v>
      </c>
      <c r="P528" s="56" t="s">
        <v>3652</v>
      </c>
      <c r="Q528" s="305"/>
      <c r="R528" s="305"/>
      <c r="S528" s="313">
        <f t="shared" si="119"/>
        <v>2</v>
      </c>
      <c r="V528" s="327"/>
      <c r="W528" s="327"/>
      <c r="X528" s="327"/>
      <c r="Y528" s="326" t="str">
        <f t="shared" si="116"/>
        <v>68</v>
      </c>
      <c r="Z528" s="326" t="str">
        <f t="shared" si="117"/>
        <v>Đ344614</v>
      </c>
      <c r="AA528" s="326" t="str">
        <f t="shared" ref="AA528:AA584" si="128">A528&amp;B528&amp;C528&amp;L528&amp;Q528</f>
        <v>44614Đ368-75200-s1-b2</v>
      </c>
    </row>
    <row r="529" spans="1:27" s="326" customFormat="1" ht="18" hidden="1" customHeight="1">
      <c r="A529" s="50">
        <v>44616</v>
      </c>
      <c r="B529" s="182" t="s">
        <v>1204</v>
      </c>
      <c r="C529" s="56" t="s">
        <v>3715</v>
      </c>
      <c r="D529" s="56" t="str">
        <f t="shared" si="120"/>
        <v>66-83200-01</v>
      </c>
      <c r="E529" s="322" t="str">
        <f t="shared" si="121"/>
        <v>01</v>
      </c>
      <c r="F529" s="322" t="str">
        <f t="shared" si="122"/>
        <v>B</v>
      </c>
      <c r="G529" s="322" t="str">
        <f t="shared" si="123"/>
        <v>00</v>
      </c>
      <c r="H529" s="322" t="str">
        <f t="shared" si="124"/>
        <v/>
      </c>
      <c r="I529" s="287" t="str">
        <f t="shared" si="125"/>
        <v>ĐHC</v>
      </c>
      <c r="J529" s="44" t="s">
        <v>1191</v>
      </c>
      <c r="K529" s="287" t="str">
        <f t="shared" si="126"/>
        <v>Cái</v>
      </c>
      <c r="L529" s="291">
        <v>3</v>
      </c>
      <c r="M529" s="287">
        <f>VLOOKUP(D529,'GIA CONG DOAN'!$A$3:$D$4246,MATCH(I529,'GIA CONG DOAN'!$A$4:$D$4,0),0)</f>
        <v>24127.125862068959</v>
      </c>
      <c r="N529" s="289"/>
      <c r="O529" s="328">
        <f t="shared" si="127"/>
        <v>0</v>
      </c>
      <c r="P529" s="56" t="s">
        <v>3800</v>
      </c>
      <c r="Q529" s="305"/>
      <c r="R529" s="305"/>
      <c r="S529" s="313">
        <f t="shared" si="119"/>
        <v>3</v>
      </c>
      <c r="V529" s="327"/>
      <c r="W529" s="327"/>
      <c r="X529" s="327"/>
      <c r="Y529" s="326" t="str">
        <f t="shared" ref="Y529:Y586" si="129">LEFT(C529,2)</f>
        <v>66</v>
      </c>
      <c r="Z529" s="326" t="str">
        <f t="shared" ref="Z529:Z586" si="130">B529&amp;A529</f>
        <v>Đ344616</v>
      </c>
      <c r="AA529" s="326" t="str">
        <f t="shared" si="128"/>
        <v>44616Đ366-83200-01-B3</v>
      </c>
    </row>
    <row r="530" spans="1:27" s="326" customFormat="1" ht="18" hidden="1" customHeight="1">
      <c r="A530" s="50">
        <v>44616</v>
      </c>
      <c r="B530" s="182" t="s">
        <v>1204</v>
      </c>
      <c r="C530" s="56" t="s">
        <v>3715</v>
      </c>
      <c r="D530" s="56" t="str">
        <f t="shared" si="120"/>
        <v>66-83200-01</v>
      </c>
      <c r="E530" s="322" t="str">
        <f t="shared" si="121"/>
        <v>01</v>
      </c>
      <c r="F530" s="322" t="str">
        <f t="shared" si="122"/>
        <v>B</v>
      </c>
      <c r="G530" s="322" t="str">
        <f t="shared" si="123"/>
        <v>00</v>
      </c>
      <c r="H530" s="322" t="str">
        <f t="shared" si="124"/>
        <v/>
      </c>
      <c r="I530" s="287" t="str">
        <f t="shared" si="125"/>
        <v>ĐHC</v>
      </c>
      <c r="J530" s="44" t="s">
        <v>1191</v>
      </c>
      <c r="K530" s="287" t="str">
        <f t="shared" si="126"/>
        <v>Cái</v>
      </c>
      <c r="L530" s="291">
        <v>1</v>
      </c>
      <c r="M530" s="287">
        <f>VLOOKUP(D530,'GIA CONG DOAN'!$A$3:$D$4246,MATCH(I530,'GIA CONG DOAN'!$A$4:$D$4,0),0)</f>
        <v>24127.125862068959</v>
      </c>
      <c r="N530" s="289">
        <v>0.1</v>
      </c>
      <c r="O530" s="328">
        <f t="shared" si="127"/>
        <v>2412.712586206896</v>
      </c>
      <c r="P530" s="56" t="s">
        <v>3834</v>
      </c>
      <c r="Q530" s="305"/>
      <c r="R530" s="305"/>
      <c r="S530" s="313">
        <f t="shared" si="119"/>
        <v>1</v>
      </c>
      <c r="V530" s="327"/>
      <c r="W530" s="327"/>
      <c r="X530" s="327"/>
      <c r="Y530" s="326" t="str">
        <f t="shared" si="129"/>
        <v>66</v>
      </c>
      <c r="Z530" s="326" t="str">
        <f t="shared" si="130"/>
        <v>Đ344616</v>
      </c>
      <c r="AA530" s="326" t="str">
        <f t="shared" si="128"/>
        <v>44616Đ366-83200-01-B1</v>
      </c>
    </row>
    <row r="531" spans="1:27" s="326" customFormat="1" ht="18" hidden="1" customHeight="1">
      <c r="A531" s="50">
        <v>44616</v>
      </c>
      <c r="B531" s="182" t="s">
        <v>1204</v>
      </c>
      <c r="C531" s="56" t="s">
        <v>3715</v>
      </c>
      <c r="D531" s="56" t="str">
        <f t="shared" si="120"/>
        <v>66-83200-01</v>
      </c>
      <c r="E531" s="322" t="str">
        <f t="shared" si="121"/>
        <v>01</v>
      </c>
      <c r="F531" s="322" t="str">
        <f t="shared" si="122"/>
        <v>B</v>
      </c>
      <c r="G531" s="322" t="str">
        <f t="shared" si="123"/>
        <v>00</v>
      </c>
      <c r="H531" s="322" t="str">
        <f t="shared" si="124"/>
        <v/>
      </c>
      <c r="I531" s="287" t="str">
        <f t="shared" si="125"/>
        <v>ĐHC</v>
      </c>
      <c r="J531" s="44" t="s">
        <v>1191</v>
      </c>
      <c r="K531" s="287" t="str">
        <f t="shared" si="126"/>
        <v>Cái</v>
      </c>
      <c r="L531" s="291">
        <v>1</v>
      </c>
      <c r="M531" s="287">
        <f>VLOOKUP(D531,'GIA CONG DOAN'!$A$3:$D$4246,MATCH(I531,'GIA CONG DOAN'!$A$4:$D$4,0),0)</f>
        <v>24127.125862068959</v>
      </c>
      <c r="N531" s="289">
        <v>0.1</v>
      </c>
      <c r="O531" s="328">
        <f t="shared" si="127"/>
        <v>2412.712586206896</v>
      </c>
      <c r="P531" s="56" t="s">
        <v>3835</v>
      </c>
      <c r="Q531" s="305"/>
      <c r="R531" s="305"/>
      <c r="S531" s="313">
        <f t="shared" si="119"/>
        <v>1</v>
      </c>
      <c r="V531" s="327"/>
      <c r="W531" s="327"/>
      <c r="X531" s="327"/>
      <c r="Y531" s="326" t="str">
        <f t="shared" si="129"/>
        <v>66</v>
      </c>
      <c r="Z531" s="326" t="str">
        <f t="shared" si="130"/>
        <v>Đ344616</v>
      </c>
      <c r="AA531" s="326" t="str">
        <f t="shared" si="128"/>
        <v>44616Đ366-83200-01-B1</v>
      </c>
    </row>
    <row r="532" spans="1:27" s="326" customFormat="1" ht="18" hidden="1" customHeight="1">
      <c r="A532" s="50">
        <v>44616</v>
      </c>
      <c r="B532" s="182" t="s">
        <v>1204</v>
      </c>
      <c r="C532" s="56" t="s">
        <v>3690</v>
      </c>
      <c r="D532" s="56" t="str">
        <f>LEFT(C532,6)&amp;"36"&amp;MID(C532,9,3)</f>
        <v>66-80036-03</v>
      </c>
      <c r="E532" s="322" t="str">
        <f t="shared" si="121"/>
        <v>03</v>
      </c>
      <c r="F532" s="322" t="str">
        <f t="shared" si="122"/>
        <v>B</v>
      </c>
      <c r="G532" s="322" t="str">
        <f t="shared" si="123"/>
        <v>36</v>
      </c>
      <c r="H532" s="322" t="str">
        <f t="shared" si="124"/>
        <v/>
      </c>
      <c r="I532" s="287" t="str">
        <f t="shared" si="125"/>
        <v>ĐHC</v>
      </c>
      <c r="J532" s="44" t="s">
        <v>1191</v>
      </c>
      <c r="K532" s="287" t="str">
        <f t="shared" si="126"/>
        <v>Cái</v>
      </c>
      <c r="L532" s="291">
        <v>2</v>
      </c>
      <c r="M532" s="287">
        <f>VLOOKUP(D532,'GIA CONG DOAN'!$A$3:$D$4246,MATCH(I532,'GIA CONG DOAN'!$A$4:$D$4,0),0)</f>
        <v>16582.508396551722</v>
      </c>
      <c r="N532" s="289"/>
      <c r="O532" s="328">
        <f t="shared" si="127"/>
        <v>0</v>
      </c>
      <c r="P532" s="56" t="s">
        <v>3800</v>
      </c>
      <c r="Q532" s="305"/>
      <c r="R532" s="305"/>
      <c r="S532" s="313">
        <f t="shared" si="119"/>
        <v>2</v>
      </c>
      <c r="V532" s="327"/>
      <c r="W532" s="327"/>
      <c r="X532" s="327"/>
      <c r="Y532" s="326" t="str">
        <f t="shared" si="129"/>
        <v>66</v>
      </c>
      <c r="Z532" s="326" t="str">
        <f t="shared" si="130"/>
        <v>Đ344616</v>
      </c>
      <c r="AA532" s="326" t="str">
        <f t="shared" si="128"/>
        <v>44616Đ366-80036-03-B2</v>
      </c>
    </row>
    <row r="533" spans="1:27" s="326" customFormat="1" ht="18" hidden="1" customHeight="1">
      <c r="A533" s="50">
        <v>44616</v>
      </c>
      <c r="B533" s="182" t="s">
        <v>1204</v>
      </c>
      <c r="C533" s="56" t="s">
        <v>3690</v>
      </c>
      <c r="D533" s="56" t="str">
        <f>LEFT(C533,6)&amp;"36"&amp;MID(C533,9,3)</f>
        <v>66-80036-03</v>
      </c>
      <c r="E533" s="322" t="str">
        <f t="shared" si="121"/>
        <v>03</v>
      </c>
      <c r="F533" s="322" t="str">
        <f t="shared" si="122"/>
        <v>B</v>
      </c>
      <c r="G533" s="322" t="str">
        <f t="shared" si="123"/>
        <v>36</v>
      </c>
      <c r="H533" s="322" t="str">
        <f t="shared" si="124"/>
        <v/>
      </c>
      <c r="I533" s="287" t="str">
        <f t="shared" si="125"/>
        <v>ĐHC</v>
      </c>
      <c r="J533" s="44" t="s">
        <v>1191</v>
      </c>
      <c r="K533" s="287" t="str">
        <f t="shared" si="126"/>
        <v>Cái</v>
      </c>
      <c r="L533" s="291">
        <v>2</v>
      </c>
      <c r="M533" s="287">
        <f>VLOOKUP(D533,'GIA CONG DOAN'!$A$3:$D$4246,MATCH(I533,'GIA CONG DOAN'!$A$4:$D$4,0),0)</f>
        <v>16582.508396551722</v>
      </c>
      <c r="N533" s="289">
        <v>0.1</v>
      </c>
      <c r="O533" s="328">
        <f t="shared" si="127"/>
        <v>3316.5016793103446</v>
      </c>
      <c r="P533" s="56" t="s">
        <v>3834</v>
      </c>
      <c r="Q533" s="305"/>
      <c r="R533" s="305"/>
      <c r="S533" s="313">
        <f t="shared" si="119"/>
        <v>2</v>
      </c>
      <c r="V533" s="327"/>
      <c r="W533" s="327"/>
      <c r="X533" s="327"/>
      <c r="Y533" s="326" t="str">
        <f t="shared" si="129"/>
        <v>66</v>
      </c>
      <c r="Z533" s="326" t="str">
        <f>B533&amp;A538</f>
        <v>Đ344616</v>
      </c>
      <c r="AA533" s="326" t="str">
        <f>A538&amp;B533&amp;C533&amp;L533&amp;Q533</f>
        <v>44616Đ366-80036-03-B2</v>
      </c>
    </row>
    <row r="534" spans="1:27" s="326" customFormat="1" ht="18" hidden="1" customHeight="1">
      <c r="A534" s="50">
        <v>44616</v>
      </c>
      <c r="B534" s="182" t="s">
        <v>1204</v>
      </c>
      <c r="C534" s="56" t="s">
        <v>3783</v>
      </c>
      <c r="D534" s="56" t="str">
        <f t="shared" si="120"/>
        <v>66-34700-S1</v>
      </c>
      <c r="E534" s="322" t="str">
        <f t="shared" si="121"/>
        <v>S1</v>
      </c>
      <c r="F534" s="322" t="str">
        <f t="shared" si="122"/>
        <v>B</v>
      </c>
      <c r="G534" s="322" t="str">
        <f t="shared" si="123"/>
        <v>00</v>
      </c>
      <c r="H534" s="322" t="str">
        <f t="shared" si="124"/>
        <v/>
      </c>
      <c r="I534" s="287" t="str">
        <f t="shared" si="125"/>
        <v>ĐHC</v>
      </c>
      <c r="J534" s="44" t="s">
        <v>1191</v>
      </c>
      <c r="K534" s="287" t="str">
        <f t="shared" si="126"/>
        <v>Cái</v>
      </c>
      <c r="L534" s="291">
        <v>1</v>
      </c>
      <c r="M534" s="287">
        <f>VLOOKUP(D534,'GIA CONG DOAN'!$A$3:$D$4246,MATCH(I534,'GIA CONG DOAN'!$A$4:$D$4,0),0)</f>
        <v>12191.205</v>
      </c>
      <c r="N534" s="289"/>
      <c r="O534" s="328">
        <f t="shared" si="127"/>
        <v>0</v>
      </c>
      <c r="P534" s="56" t="s">
        <v>3619</v>
      </c>
      <c r="Q534" s="305"/>
      <c r="R534" s="305"/>
      <c r="S534" s="313">
        <f t="shared" si="119"/>
        <v>1</v>
      </c>
      <c r="V534" s="327"/>
      <c r="W534" s="327"/>
      <c r="X534" s="327"/>
      <c r="Y534" s="326" t="str">
        <f t="shared" si="129"/>
        <v>66</v>
      </c>
      <c r="Z534" s="326" t="str">
        <f t="shared" si="130"/>
        <v>Đ344616</v>
      </c>
      <c r="AA534" s="326" t="str">
        <f t="shared" si="128"/>
        <v>44616Đ366-34700-S1-B1</v>
      </c>
    </row>
    <row r="535" spans="1:27" s="326" customFormat="1" ht="18" hidden="1" customHeight="1">
      <c r="A535" s="50">
        <v>44616</v>
      </c>
      <c r="B535" s="182" t="s">
        <v>1204</v>
      </c>
      <c r="C535" s="56" t="s">
        <v>3831</v>
      </c>
      <c r="D535" s="56" t="str">
        <f>LEFT(C535,6)&amp;"00"&amp;MID(C535,9,3)</f>
        <v>66-55400-01</v>
      </c>
      <c r="E535" s="322" t="str">
        <f t="shared" si="121"/>
        <v>01</v>
      </c>
      <c r="F535" s="322" t="str">
        <f t="shared" si="122"/>
        <v>B</v>
      </c>
      <c r="G535" s="322" t="str">
        <f t="shared" si="123"/>
        <v>12</v>
      </c>
      <c r="H535" s="322" t="str">
        <f t="shared" si="124"/>
        <v/>
      </c>
      <c r="I535" s="287" t="str">
        <f t="shared" si="125"/>
        <v>ĐHC</v>
      </c>
      <c r="J535" s="44" t="s">
        <v>1191</v>
      </c>
      <c r="K535" s="287" t="str">
        <f t="shared" si="126"/>
        <v>Cái</v>
      </c>
      <c r="L535" s="291">
        <v>5</v>
      </c>
      <c r="M535" s="287">
        <f>VLOOKUP(D535,'GIA CONG DOAN'!$A$3:$D$4246,MATCH(I535,'GIA CONG DOAN'!$A$4:$D$4,0),0)</f>
        <v>21171.443362831858</v>
      </c>
      <c r="N535" s="289">
        <v>0.1</v>
      </c>
      <c r="O535" s="328">
        <f t="shared" si="127"/>
        <v>10585.721681415931</v>
      </c>
      <c r="P535" s="56" t="s">
        <v>3834</v>
      </c>
      <c r="Q535" s="305"/>
      <c r="R535" s="305"/>
      <c r="S535" s="313">
        <f t="shared" si="119"/>
        <v>5</v>
      </c>
      <c r="V535" s="327"/>
      <c r="W535" s="327"/>
      <c r="X535" s="327"/>
      <c r="Y535" s="326" t="str">
        <f t="shared" si="129"/>
        <v>66</v>
      </c>
      <c r="Z535" s="326" t="str">
        <f t="shared" si="130"/>
        <v>Đ344616</v>
      </c>
      <c r="AA535" s="326" t="str">
        <f t="shared" si="128"/>
        <v>44616Đ366-55412-01-B5</v>
      </c>
    </row>
    <row r="536" spans="1:27" s="326" customFormat="1" ht="18" hidden="1" customHeight="1">
      <c r="A536" s="50">
        <v>44616</v>
      </c>
      <c r="B536" s="182" t="s">
        <v>1204</v>
      </c>
      <c r="C536" s="56" t="s">
        <v>3832</v>
      </c>
      <c r="D536" s="56" t="str">
        <f>LEFT(C536,6)&amp;"24"&amp;MID(C536,9,3)</f>
        <v>66-59124-01</v>
      </c>
      <c r="E536" s="322" t="str">
        <f t="shared" si="121"/>
        <v>01</v>
      </c>
      <c r="F536" s="322" t="str">
        <f t="shared" si="122"/>
        <v>B</v>
      </c>
      <c r="G536" s="322" t="str">
        <f t="shared" si="123"/>
        <v>24</v>
      </c>
      <c r="H536" s="322" t="str">
        <f t="shared" si="124"/>
        <v/>
      </c>
      <c r="I536" s="287" t="str">
        <f t="shared" si="125"/>
        <v>ĐHC</v>
      </c>
      <c r="J536" s="44" t="s">
        <v>1191</v>
      </c>
      <c r="K536" s="287" t="str">
        <f t="shared" si="126"/>
        <v>Cái</v>
      </c>
      <c r="L536" s="291">
        <v>2</v>
      </c>
      <c r="M536" s="287">
        <f>VLOOKUP(D536,'GIA CONG DOAN'!$A$3:$D$4246,MATCH(I536,'GIA CONG DOAN'!$A$4:$D$4,0),0)</f>
        <v>18662.657896551718</v>
      </c>
      <c r="N536" s="289">
        <v>0.1</v>
      </c>
      <c r="O536" s="328">
        <f t="shared" si="127"/>
        <v>3732.5315793103437</v>
      </c>
      <c r="P536" s="56" t="s">
        <v>3619</v>
      </c>
      <c r="Q536" s="305"/>
      <c r="R536" s="305"/>
      <c r="S536" s="313">
        <f t="shared" si="119"/>
        <v>2</v>
      </c>
      <c r="V536" s="327"/>
      <c r="W536" s="327"/>
      <c r="X536" s="327"/>
      <c r="Y536" s="326" t="str">
        <f t="shared" si="129"/>
        <v>66</v>
      </c>
      <c r="Z536" s="326" t="str">
        <f t="shared" si="130"/>
        <v>Đ344616</v>
      </c>
      <c r="AA536" s="326" t="str">
        <f t="shared" si="128"/>
        <v>44616Đ366-59124-01-B2</v>
      </c>
    </row>
    <row r="537" spans="1:27" s="326" customFormat="1" ht="18" hidden="1" customHeight="1">
      <c r="A537" s="50">
        <v>44616</v>
      </c>
      <c r="B537" s="182" t="s">
        <v>1204</v>
      </c>
      <c r="C537" s="56" t="s">
        <v>3637</v>
      </c>
      <c r="D537" s="56" t="str">
        <f>LEFT(C537,6)&amp;"06"&amp;MID(C537,9,3)</f>
        <v>66-90006-S1</v>
      </c>
      <c r="E537" s="322" t="str">
        <f t="shared" si="121"/>
        <v>S1</v>
      </c>
      <c r="F537" s="322" t="str">
        <f t="shared" si="122"/>
        <v>B</v>
      </c>
      <c r="G537" s="322" t="str">
        <f t="shared" si="123"/>
        <v>06</v>
      </c>
      <c r="H537" s="322" t="str">
        <f t="shared" si="124"/>
        <v/>
      </c>
      <c r="I537" s="287" t="str">
        <f t="shared" si="125"/>
        <v>ĐHC</v>
      </c>
      <c r="J537" s="44" t="s">
        <v>1191</v>
      </c>
      <c r="K537" s="287" t="str">
        <f t="shared" si="126"/>
        <v>Cái</v>
      </c>
      <c r="L537" s="291">
        <v>6</v>
      </c>
      <c r="M537" s="287">
        <f>VLOOKUP(D537,'GIA CONG DOAN'!$A$3:$D$4246,MATCH(I537,'GIA CONG DOAN'!$A$4:$D$4,0),0)</f>
        <v>16940</v>
      </c>
      <c r="N537" s="289"/>
      <c r="O537" s="328">
        <f t="shared" si="127"/>
        <v>0</v>
      </c>
      <c r="P537" s="56" t="s">
        <v>3652</v>
      </c>
      <c r="Q537" s="305"/>
      <c r="R537" s="305"/>
      <c r="S537" s="313">
        <f t="shared" si="119"/>
        <v>6</v>
      </c>
      <c r="V537" s="327"/>
      <c r="W537" s="327"/>
      <c r="X537" s="327"/>
      <c r="Y537" s="326" t="str">
        <f t="shared" si="129"/>
        <v>66</v>
      </c>
      <c r="Z537" s="326" t="str">
        <f t="shared" si="130"/>
        <v>Đ344616</v>
      </c>
      <c r="AA537" s="326" t="str">
        <f t="shared" si="128"/>
        <v>44616Đ366-90006-S1-B6</v>
      </c>
    </row>
    <row r="538" spans="1:27" s="326" customFormat="1" ht="18" hidden="1" customHeight="1">
      <c r="A538" s="50">
        <v>44616</v>
      </c>
      <c r="B538" s="182" t="s">
        <v>1204</v>
      </c>
      <c r="C538" s="56" t="s">
        <v>3833</v>
      </c>
      <c r="D538" s="56" t="str">
        <f t="shared" si="120"/>
        <v>66-77700-04</v>
      </c>
      <c r="E538" s="322" t="str">
        <f t="shared" si="121"/>
        <v>04</v>
      </c>
      <c r="F538" s="322" t="str">
        <f t="shared" si="122"/>
        <v>B</v>
      </c>
      <c r="G538" s="322" t="str">
        <f t="shared" si="123"/>
        <v>24</v>
      </c>
      <c r="H538" s="322" t="str">
        <f t="shared" si="124"/>
        <v/>
      </c>
      <c r="I538" s="287" t="str">
        <f t="shared" si="125"/>
        <v>ĐHC</v>
      </c>
      <c r="J538" s="44" t="s">
        <v>1191</v>
      </c>
      <c r="K538" s="287" t="str">
        <f t="shared" si="126"/>
        <v>Cái</v>
      </c>
      <c r="L538" s="291">
        <v>1</v>
      </c>
      <c r="M538" s="287">
        <f>VLOOKUP(D538,'GIA CONG DOAN'!$A$3:$D$4246,MATCH(I538,'GIA CONG DOAN'!$A$4:$D$4,0),0)</f>
        <v>5960.55</v>
      </c>
      <c r="N538" s="289"/>
      <c r="O538" s="328">
        <f t="shared" si="127"/>
        <v>0</v>
      </c>
      <c r="P538" s="56" t="s">
        <v>3834</v>
      </c>
      <c r="Q538" s="305"/>
      <c r="R538" s="305"/>
      <c r="S538" s="313">
        <f t="shared" si="119"/>
        <v>1</v>
      </c>
      <c r="V538" s="327"/>
      <c r="W538" s="327"/>
      <c r="X538" s="327"/>
      <c r="Y538" s="326" t="str">
        <f t="shared" si="129"/>
        <v>66</v>
      </c>
      <c r="Z538" s="326" t="e">
        <f>B538&amp;#REF!</f>
        <v>#REF!</v>
      </c>
      <c r="AA538" s="326" t="e">
        <f>#REF!&amp;B538&amp;C538&amp;L538&amp;Q538</f>
        <v>#REF!</v>
      </c>
    </row>
    <row r="539" spans="1:27" s="326" customFormat="1" ht="18" hidden="1" customHeight="1">
      <c r="A539" s="50">
        <v>44616</v>
      </c>
      <c r="B539" s="182" t="s">
        <v>1204</v>
      </c>
      <c r="C539" s="56" t="s">
        <v>3648</v>
      </c>
      <c r="D539" s="56" t="str">
        <f t="shared" si="120"/>
        <v>66-64700-S1</v>
      </c>
      <c r="E539" s="322" t="str">
        <f t="shared" si="121"/>
        <v>S1</v>
      </c>
      <c r="F539" s="322" t="str">
        <f t="shared" si="122"/>
        <v>B</v>
      </c>
      <c r="G539" s="322" t="str">
        <f t="shared" si="123"/>
        <v>00</v>
      </c>
      <c r="H539" s="322" t="str">
        <f t="shared" si="124"/>
        <v/>
      </c>
      <c r="I539" s="287" t="str">
        <f t="shared" si="125"/>
        <v>ĐHC</v>
      </c>
      <c r="J539" s="44" t="s">
        <v>1191</v>
      </c>
      <c r="K539" s="287" t="str">
        <f t="shared" si="126"/>
        <v>Cái</v>
      </c>
      <c r="L539" s="291">
        <v>6</v>
      </c>
      <c r="M539" s="287">
        <f>VLOOKUP(D539,'GIA CONG DOAN'!$A$3:$D$4246,MATCH(I539,'GIA CONG DOAN'!$A$4:$D$4,0),0)</f>
        <v>21668.767362068964</v>
      </c>
      <c r="N539" s="289">
        <v>0.1</v>
      </c>
      <c r="O539" s="328">
        <f t="shared" si="127"/>
        <v>13001.260417241379</v>
      </c>
      <c r="P539" s="56" t="s">
        <v>3652</v>
      </c>
      <c r="Q539" s="305"/>
      <c r="R539" s="305"/>
      <c r="S539" s="313">
        <f t="shared" si="119"/>
        <v>6</v>
      </c>
      <c r="V539" s="327"/>
      <c r="W539" s="327"/>
      <c r="X539" s="327"/>
      <c r="Y539" s="326" t="str">
        <f t="shared" si="129"/>
        <v>66</v>
      </c>
      <c r="Z539" s="326" t="str">
        <f t="shared" si="130"/>
        <v>Đ344616</v>
      </c>
      <c r="AA539" s="326" t="str">
        <f t="shared" si="128"/>
        <v>44616Đ366-64700-S1-B6</v>
      </c>
    </row>
    <row r="540" spans="1:27" s="326" customFormat="1" ht="18" customHeight="1">
      <c r="A540" s="50">
        <v>44616</v>
      </c>
      <c r="B540" s="182" t="s">
        <v>1192</v>
      </c>
      <c r="C540" s="56" t="s">
        <v>3815</v>
      </c>
      <c r="D540" s="56" t="str">
        <f>LEFT(C540,6)&amp;"12"&amp;MID(C540,9,3)</f>
        <v>66-51712-01</v>
      </c>
      <c r="E540" s="322" t="str">
        <f t="shared" si="121"/>
        <v>01</v>
      </c>
      <c r="F540" s="322" t="str">
        <f t="shared" si="122"/>
        <v>b</v>
      </c>
      <c r="G540" s="322" t="str">
        <f t="shared" si="123"/>
        <v>12</v>
      </c>
      <c r="H540" s="322" t="str">
        <f t="shared" si="124"/>
        <v/>
      </c>
      <c r="I540" s="287" t="str">
        <f t="shared" si="125"/>
        <v>ĐHC</v>
      </c>
      <c r="J540" s="44" t="s">
        <v>1191</v>
      </c>
      <c r="K540" s="287" t="str">
        <f t="shared" si="126"/>
        <v>Cái</v>
      </c>
      <c r="L540" s="291">
        <v>1</v>
      </c>
      <c r="M540" s="287">
        <f>VLOOKUP(D540,'GIA CONG DOAN'!$A$3:$D$4246,MATCH(I540,'GIA CONG DOAN'!$A$4:$D$4,0),0)</f>
        <v>15406.376283185838</v>
      </c>
      <c r="N540" s="289">
        <v>0.1</v>
      </c>
      <c r="O540" s="328">
        <f t="shared" si="127"/>
        <v>1540.6376283185839</v>
      </c>
      <c r="P540" s="56" t="s">
        <v>3803</v>
      </c>
      <c r="Q540" s="305"/>
      <c r="R540" s="305"/>
      <c r="S540" s="313">
        <f t="shared" si="119"/>
        <v>1</v>
      </c>
      <c r="V540" s="327"/>
      <c r="W540" s="327"/>
      <c r="X540" s="327"/>
      <c r="Y540" s="326" t="str">
        <f t="shared" si="129"/>
        <v>66</v>
      </c>
      <c r="Z540" s="326" t="str">
        <f t="shared" si="130"/>
        <v>Đ444616</v>
      </c>
      <c r="AA540" s="326" t="str">
        <f t="shared" si="128"/>
        <v>44616Đ466-51712-01-b1</v>
      </c>
    </row>
    <row r="541" spans="1:27" s="326" customFormat="1" ht="18" hidden="1" customHeight="1">
      <c r="A541" s="50">
        <v>44616</v>
      </c>
      <c r="B541" s="182" t="s">
        <v>1192</v>
      </c>
      <c r="C541" s="56" t="s">
        <v>3692</v>
      </c>
      <c r="D541" s="56" t="str">
        <f>LEFT(C541,6)&amp;"09"&amp;MID(C541,9,3)</f>
        <v>66-65109-02</v>
      </c>
      <c r="E541" s="322" t="str">
        <f t="shared" si="121"/>
        <v>02</v>
      </c>
      <c r="F541" s="322" t="str">
        <f t="shared" si="122"/>
        <v>B</v>
      </c>
      <c r="G541" s="322" t="str">
        <f t="shared" si="123"/>
        <v>09</v>
      </c>
      <c r="H541" s="322" t="str">
        <f t="shared" si="124"/>
        <v/>
      </c>
      <c r="I541" s="287" t="str">
        <f t="shared" si="125"/>
        <v>ĐHC</v>
      </c>
      <c r="J541" s="44" t="s">
        <v>1191</v>
      </c>
      <c r="K541" s="287" t="str">
        <f t="shared" si="126"/>
        <v>Cái</v>
      </c>
      <c r="L541" s="291">
        <v>1</v>
      </c>
      <c r="M541" s="287">
        <f>VLOOKUP(D541,'GIA CONG DOAN'!$A$3:$D$4246,MATCH(I541,'GIA CONG DOAN'!$A$4:$D$4,0),0)</f>
        <v>14418.070734375002</v>
      </c>
      <c r="N541" s="289"/>
      <c r="O541" s="328">
        <f t="shared" si="127"/>
        <v>0</v>
      </c>
      <c r="P541" s="56" t="s">
        <v>3800</v>
      </c>
      <c r="Q541" s="305"/>
      <c r="R541" s="305"/>
      <c r="S541" s="313">
        <f t="shared" si="119"/>
        <v>1</v>
      </c>
      <c r="V541" s="327"/>
      <c r="W541" s="327"/>
      <c r="X541" s="327"/>
      <c r="Y541" s="326" t="str">
        <f t="shared" si="129"/>
        <v>66</v>
      </c>
      <c r="Z541" s="326" t="str">
        <f t="shared" si="130"/>
        <v>Đ444616</v>
      </c>
      <c r="AA541" s="326" t="str">
        <f t="shared" si="128"/>
        <v>44616Đ466-65109-02-B1</v>
      </c>
    </row>
    <row r="542" spans="1:27" s="326" customFormat="1" ht="18" hidden="1" customHeight="1">
      <c r="A542" s="50">
        <v>44616</v>
      </c>
      <c r="B542" s="182" t="s">
        <v>1192</v>
      </c>
      <c r="C542" s="56" t="s">
        <v>3637</v>
      </c>
      <c r="D542" s="56" t="str">
        <f>LEFT(C542,6)&amp;"06"&amp;MID(C542,9,3)</f>
        <v>66-90006-S1</v>
      </c>
      <c r="E542" s="322" t="str">
        <f t="shared" si="121"/>
        <v>S1</v>
      </c>
      <c r="F542" s="322" t="str">
        <f t="shared" si="122"/>
        <v>B</v>
      </c>
      <c r="G542" s="322" t="str">
        <f t="shared" si="123"/>
        <v>06</v>
      </c>
      <c r="H542" s="322" t="str">
        <f t="shared" si="124"/>
        <v/>
      </c>
      <c r="I542" s="287" t="str">
        <f t="shared" si="125"/>
        <v>ĐHC</v>
      </c>
      <c r="J542" s="44" t="s">
        <v>1191</v>
      </c>
      <c r="K542" s="287" t="str">
        <f t="shared" si="126"/>
        <v>Cái</v>
      </c>
      <c r="L542" s="291">
        <v>3</v>
      </c>
      <c r="M542" s="287">
        <f>VLOOKUP(D542,'GIA CONG DOAN'!$A$3:$D$4246,MATCH(I542,'GIA CONG DOAN'!$A$4:$D$4,0),0)</f>
        <v>16940</v>
      </c>
      <c r="N542" s="289"/>
      <c r="O542" s="328">
        <f t="shared" si="127"/>
        <v>0</v>
      </c>
      <c r="P542" s="56" t="s">
        <v>3652</v>
      </c>
      <c r="Q542" s="305"/>
      <c r="R542" s="305"/>
      <c r="S542" s="313">
        <f t="shared" si="119"/>
        <v>3</v>
      </c>
      <c r="V542" s="327"/>
      <c r="W542" s="327"/>
      <c r="X542" s="327"/>
      <c r="Y542" s="326" t="str">
        <f t="shared" si="129"/>
        <v>66</v>
      </c>
      <c r="Z542" s="326" t="str">
        <f t="shared" si="130"/>
        <v>Đ444616</v>
      </c>
      <c r="AA542" s="326" t="str">
        <f t="shared" si="128"/>
        <v>44616Đ466-90006-S1-B3</v>
      </c>
    </row>
    <row r="543" spans="1:27" s="326" customFormat="1" ht="18" hidden="1" customHeight="1">
      <c r="A543" s="50">
        <v>44616</v>
      </c>
      <c r="B543" s="182" t="s">
        <v>1192</v>
      </c>
      <c r="C543" s="56" t="s">
        <v>3836</v>
      </c>
      <c r="D543" s="56" t="str">
        <f>LEFT(C543,6)&amp;"20"&amp;MID(C543,9,3)</f>
        <v>66-51620-02</v>
      </c>
      <c r="E543" s="322" t="str">
        <f t="shared" si="121"/>
        <v>02</v>
      </c>
      <c r="F543" s="322" t="str">
        <f t="shared" si="122"/>
        <v>B</v>
      </c>
      <c r="G543" s="322" t="str">
        <f t="shared" si="123"/>
        <v>20</v>
      </c>
      <c r="H543" s="322" t="str">
        <f t="shared" si="124"/>
        <v>DTM</v>
      </c>
      <c r="I543" s="287" t="str">
        <f t="shared" si="125"/>
        <v>ĐHC</v>
      </c>
      <c r="J543" s="44" t="s">
        <v>1191</v>
      </c>
      <c r="K543" s="287" t="str">
        <f t="shared" si="126"/>
        <v>Cái</v>
      </c>
      <c r="L543" s="291">
        <v>1</v>
      </c>
      <c r="M543" s="287">
        <f>VLOOKUP(D543,'GIA CONG DOAN'!$A$3:$D$4246,MATCH(I543,'GIA CONG DOAN'!$A$4:$D$4,0),0)</f>
        <v>18437.747256637173</v>
      </c>
      <c r="N543" s="289"/>
      <c r="O543" s="328">
        <f t="shared" si="127"/>
        <v>0</v>
      </c>
      <c r="P543" s="56" t="s">
        <v>3800</v>
      </c>
      <c r="Q543" s="305"/>
      <c r="R543" s="305"/>
      <c r="S543" s="313">
        <f t="shared" si="119"/>
        <v>1</v>
      </c>
      <c r="V543" s="327"/>
      <c r="W543" s="327"/>
      <c r="X543" s="327"/>
      <c r="Y543" s="326" t="str">
        <f t="shared" si="129"/>
        <v>66</v>
      </c>
      <c r="Z543" s="326" t="str">
        <f t="shared" si="130"/>
        <v>Đ444616</v>
      </c>
      <c r="AA543" s="326" t="str">
        <f t="shared" si="128"/>
        <v>44616Đ466-51620-02-B1</v>
      </c>
    </row>
    <row r="544" spans="1:27" s="326" customFormat="1" ht="18" hidden="1" customHeight="1">
      <c r="A544" s="50">
        <v>44616</v>
      </c>
      <c r="B544" s="182" t="s">
        <v>1204</v>
      </c>
      <c r="C544" s="56" t="s">
        <v>3671</v>
      </c>
      <c r="D544" s="56" t="str">
        <f t="shared" si="120"/>
        <v>66-70300-02</v>
      </c>
      <c r="E544" s="322" t="str">
        <f t="shared" si="121"/>
        <v>02</v>
      </c>
      <c r="F544" s="322" t="str">
        <f t="shared" si="122"/>
        <v>B</v>
      </c>
      <c r="G544" s="322" t="str">
        <f t="shared" si="123"/>
        <v>00</v>
      </c>
      <c r="H544" s="322" t="str">
        <f t="shared" si="124"/>
        <v/>
      </c>
      <c r="I544" s="287" t="str">
        <f t="shared" si="125"/>
        <v>ĐHC</v>
      </c>
      <c r="J544" s="44" t="s">
        <v>1191</v>
      </c>
      <c r="K544" s="287" t="str">
        <f t="shared" si="126"/>
        <v>Cái</v>
      </c>
      <c r="L544" s="291">
        <v>1</v>
      </c>
      <c r="M544" s="287">
        <f>VLOOKUP(D544,'GIA CONG DOAN'!$A$3:$D$4246,MATCH(I544,'GIA CONG DOAN'!$A$4:$D$4,0),0)</f>
        <v>19351.489619999997</v>
      </c>
      <c r="N544" s="289"/>
      <c r="O544" s="328">
        <f t="shared" si="127"/>
        <v>0</v>
      </c>
      <c r="P544" s="56" t="s">
        <v>3834</v>
      </c>
      <c r="Q544" s="305"/>
      <c r="R544" s="305"/>
      <c r="S544" s="313">
        <f t="shared" si="119"/>
        <v>1</v>
      </c>
      <c r="V544" s="327"/>
      <c r="W544" s="327"/>
      <c r="X544" s="327"/>
      <c r="Y544" s="326" t="str">
        <f t="shared" si="129"/>
        <v>66</v>
      </c>
      <c r="Z544" s="326" t="str">
        <f t="shared" si="130"/>
        <v>Đ344616</v>
      </c>
      <c r="AA544" s="326" t="str">
        <f t="shared" si="128"/>
        <v>44616Đ366-70300-02-B1</v>
      </c>
    </row>
    <row r="545" spans="1:27" s="326" customFormat="1" ht="18" customHeight="1">
      <c r="A545" s="50">
        <v>44616</v>
      </c>
      <c r="B545" s="182" t="s">
        <v>1194</v>
      </c>
      <c r="C545" s="56" t="s">
        <v>3646</v>
      </c>
      <c r="D545" s="56" t="str">
        <f t="shared" si="120"/>
        <v>66-70300-03</v>
      </c>
      <c r="E545" s="322" t="str">
        <f t="shared" si="121"/>
        <v>03</v>
      </c>
      <c r="F545" s="322" t="str">
        <f t="shared" si="122"/>
        <v>B</v>
      </c>
      <c r="G545" s="322" t="str">
        <f t="shared" si="123"/>
        <v>00</v>
      </c>
      <c r="H545" s="322" t="str">
        <f t="shared" si="124"/>
        <v/>
      </c>
      <c r="I545" s="287" t="str">
        <f t="shared" si="125"/>
        <v>ĐHC</v>
      </c>
      <c r="J545" s="44" t="s">
        <v>1191</v>
      </c>
      <c r="K545" s="287" t="str">
        <f t="shared" si="126"/>
        <v>Cái</v>
      </c>
      <c r="L545" s="291">
        <v>7</v>
      </c>
      <c r="M545" s="287">
        <f>VLOOKUP(D545,'GIA CONG DOAN'!$A$3:$D$4246,MATCH(I545,'GIA CONG DOAN'!$A$4:$D$4,0),0)</f>
        <v>11198.250937500001</v>
      </c>
      <c r="N545" s="289">
        <v>0.1</v>
      </c>
      <c r="O545" s="328">
        <f t="shared" si="127"/>
        <v>7838.7756562499999</v>
      </c>
      <c r="P545" s="56" t="s">
        <v>3798</v>
      </c>
      <c r="Q545" s="305"/>
      <c r="R545" s="305"/>
      <c r="S545" s="313">
        <f t="shared" si="119"/>
        <v>7</v>
      </c>
      <c r="V545" s="327"/>
      <c r="W545" s="327"/>
      <c r="X545" s="327"/>
      <c r="Y545" s="326" t="str">
        <f t="shared" si="129"/>
        <v>66</v>
      </c>
      <c r="Z545" s="326" t="str">
        <f t="shared" si="130"/>
        <v>Đ644616</v>
      </c>
      <c r="AA545" s="326" t="str">
        <f t="shared" si="128"/>
        <v>44616Đ666-70300-03-B7</v>
      </c>
    </row>
    <row r="546" spans="1:27" s="326" customFormat="1" ht="18" customHeight="1">
      <c r="A546" s="50">
        <v>44616</v>
      </c>
      <c r="B546" s="182" t="s">
        <v>1194</v>
      </c>
      <c r="C546" s="56" t="s">
        <v>3646</v>
      </c>
      <c r="D546" s="56" t="str">
        <f t="shared" si="120"/>
        <v>66-70300-03</v>
      </c>
      <c r="E546" s="322" t="str">
        <f t="shared" si="121"/>
        <v>03</v>
      </c>
      <c r="F546" s="322" t="str">
        <f t="shared" si="122"/>
        <v>B</v>
      </c>
      <c r="G546" s="322" t="str">
        <f t="shared" si="123"/>
        <v>00</v>
      </c>
      <c r="H546" s="322" t="str">
        <f t="shared" si="124"/>
        <v/>
      </c>
      <c r="I546" s="287" t="str">
        <f t="shared" si="125"/>
        <v>ĐHC</v>
      </c>
      <c r="J546" s="44" t="s">
        <v>1191</v>
      </c>
      <c r="K546" s="287" t="str">
        <f t="shared" si="126"/>
        <v>Cái</v>
      </c>
      <c r="L546" s="291">
        <v>11</v>
      </c>
      <c r="M546" s="287">
        <f>VLOOKUP(D546,'GIA CONG DOAN'!$A$3:$D$4246,MATCH(I546,'GIA CONG DOAN'!$A$4:$D$4,0),0)</f>
        <v>11198.250937500001</v>
      </c>
      <c r="N546" s="289">
        <v>0.1</v>
      </c>
      <c r="O546" s="328">
        <f t="shared" si="127"/>
        <v>12318.076031250001</v>
      </c>
      <c r="P546" s="56" t="s">
        <v>3821</v>
      </c>
      <c r="Q546" s="305"/>
      <c r="R546" s="305"/>
      <c r="S546" s="313">
        <f t="shared" si="119"/>
        <v>11</v>
      </c>
      <c r="V546" s="327"/>
      <c r="W546" s="327"/>
      <c r="X546" s="327"/>
      <c r="Y546" s="326" t="str">
        <f t="shared" si="129"/>
        <v>66</v>
      </c>
      <c r="Z546" s="326" t="str">
        <f t="shared" si="130"/>
        <v>Đ644616</v>
      </c>
      <c r="AA546" s="326" t="str">
        <f t="shared" si="128"/>
        <v>44616Đ666-70300-03-B11</v>
      </c>
    </row>
    <row r="547" spans="1:27" s="326" customFormat="1" ht="18" customHeight="1">
      <c r="A547" s="50">
        <v>44616</v>
      </c>
      <c r="B547" s="182" t="s">
        <v>1194</v>
      </c>
      <c r="C547" s="56" t="s">
        <v>3646</v>
      </c>
      <c r="D547" s="56" t="str">
        <f t="shared" si="120"/>
        <v>66-70300-03</v>
      </c>
      <c r="E547" s="322" t="str">
        <f t="shared" si="121"/>
        <v>03</v>
      </c>
      <c r="F547" s="322" t="str">
        <f t="shared" si="122"/>
        <v>B</v>
      </c>
      <c r="G547" s="322" t="str">
        <f t="shared" si="123"/>
        <v>00</v>
      </c>
      <c r="H547" s="322" t="str">
        <f t="shared" si="124"/>
        <v/>
      </c>
      <c r="I547" s="287" t="str">
        <f t="shared" si="125"/>
        <v>ĐHC</v>
      </c>
      <c r="J547" s="44" t="s">
        <v>1191</v>
      </c>
      <c r="K547" s="287" t="str">
        <f t="shared" si="126"/>
        <v>Cái</v>
      </c>
      <c r="L547" s="291">
        <v>1</v>
      </c>
      <c r="M547" s="287">
        <f>VLOOKUP(D547,'GIA CONG DOAN'!$A$3:$D$4246,MATCH(I547,'GIA CONG DOAN'!$A$4:$D$4,0),0)</f>
        <v>11198.250937500001</v>
      </c>
      <c r="N547" s="289">
        <v>0.1</v>
      </c>
      <c r="O547" s="328">
        <f t="shared" si="127"/>
        <v>1119.8250937500002</v>
      </c>
      <c r="P547" s="56" t="s">
        <v>3828</v>
      </c>
      <c r="Q547" s="305"/>
      <c r="R547" s="305"/>
      <c r="S547" s="313">
        <f t="shared" si="119"/>
        <v>1</v>
      </c>
      <c r="V547" s="327"/>
      <c r="W547" s="327"/>
      <c r="X547" s="327"/>
      <c r="Y547" s="326" t="str">
        <f t="shared" si="129"/>
        <v>66</v>
      </c>
      <c r="Z547" s="326" t="str">
        <f t="shared" si="130"/>
        <v>Đ644616</v>
      </c>
      <c r="AA547" s="326" t="str">
        <f t="shared" si="128"/>
        <v>44616Đ666-70300-03-B1</v>
      </c>
    </row>
    <row r="548" spans="1:27" s="326" customFormat="1" ht="18" customHeight="1">
      <c r="A548" s="50">
        <v>44616</v>
      </c>
      <c r="B548" s="182" t="s">
        <v>1194</v>
      </c>
      <c r="C548" s="56" t="s">
        <v>3771</v>
      </c>
      <c r="D548" s="56" t="str">
        <f t="shared" si="120"/>
        <v>66-70300-04</v>
      </c>
      <c r="E548" s="322" t="str">
        <f t="shared" si="121"/>
        <v>04</v>
      </c>
      <c r="F548" s="322" t="str">
        <f t="shared" si="122"/>
        <v>B</v>
      </c>
      <c r="G548" s="322" t="str">
        <f t="shared" si="123"/>
        <v>00</v>
      </c>
      <c r="H548" s="322" t="str">
        <f t="shared" si="124"/>
        <v/>
      </c>
      <c r="I548" s="287" t="str">
        <f t="shared" si="125"/>
        <v>ĐHC</v>
      </c>
      <c r="J548" s="44" t="s">
        <v>1191</v>
      </c>
      <c r="K548" s="287" t="str">
        <f t="shared" si="126"/>
        <v>Cái</v>
      </c>
      <c r="L548" s="291">
        <v>2</v>
      </c>
      <c r="M548" s="287">
        <f>VLOOKUP(D548,'GIA CONG DOAN'!$A$3:$D$4246,MATCH(I548,'GIA CONG DOAN'!$A$4:$D$4,0),0)</f>
        <v>7794.6359999999986</v>
      </c>
      <c r="N548" s="289">
        <v>0.1</v>
      </c>
      <c r="O548" s="328">
        <f t="shared" si="127"/>
        <v>1558.9271999999999</v>
      </c>
      <c r="P548" s="56" t="s">
        <v>3798</v>
      </c>
      <c r="Q548" s="305"/>
      <c r="R548" s="305"/>
      <c r="S548" s="313">
        <f t="shared" si="119"/>
        <v>2</v>
      </c>
      <c r="V548" s="327"/>
      <c r="W548" s="327"/>
      <c r="X548" s="327"/>
      <c r="Y548" s="326" t="str">
        <f t="shared" si="129"/>
        <v>66</v>
      </c>
      <c r="Z548" s="326" t="str">
        <f t="shared" si="130"/>
        <v>Đ644616</v>
      </c>
      <c r="AA548" s="326" t="str">
        <f t="shared" si="128"/>
        <v>44616Đ666-70300-04-B2</v>
      </c>
    </row>
    <row r="549" spans="1:27" s="326" customFormat="1" ht="18" customHeight="1">
      <c r="A549" s="50">
        <v>44616</v>
      </c>
      <c r="B549" s="182" t="s">
        <v>1194</v>
      </c>
      <c r="C549" s="56" t="s">
        <v>3771</v>
      </c>
      <c r="D549" s="56" t="str">
        <f t="shared" si="120"/>
        <v>66-70300-04</v>
      </c>
      <c r="E549" s="322" t="str">
        <f t="shared" si="121"/>
        <v>04</v>
      </c>
      <c r="F549" s="322" t="str">
        <f t="shared" si="122"/>
        <v>B</v>
      </c>
      <c r="G549" s="322" t="str">
        <f t="shared" si="123"/>
        <v>00</v>
      </c>
      <c r="H549" s="322" t="str">
        <f t="shared" si="124"/>
        <v/>
      </c>
      <c r="I549" s="287" t="str">
        <f t="shared" si="125"/>
        <v>ĐHC</v>
      </c>
      <c r="J549" s="44" t="s">
        <v>1191</v>
      </c>
      <c r="K549" s="287" t="str">
        <f t="shared" si="126"/>
        <v>Cái</v>
      </c>
      <c r="L549" s="291">
        <v>1</v>
      </c>
      <c r="M549" s="287">
        <f>VLOOKUP(D549,'GIA CONG DOAN'!$A$3:$D$4246,MATCH(I549,'GIA CONG DOAN'!$A$4:$D$4,0),0)</f>
        <v>7794.6359999999986</v>
      </c>
      <c r="N549" s="289">
        <v>0.1</v>
      </c>
      <c r="O549" s="328">
        <f t="shared" si="127"/>
        <v>779.46359999999993</v>
      </c>
      <c r="P549" s="56" t="s">
        <v>3805</v>
      </c>
      <c r="Q549" s="305"/>
      <c r="R549" s="305"/>
      <c r="S549" s="313">
        <f t="shared" si="119"/>
        <v>1</v>
      </c>
      <c r="V549" s="327"/>
      <c r="W549" s="327"/>
      <c r="X549" s="327"/>
      <c r="Y549" s="326" t="str">
        <f t="shared" si="129"/>
        <v>66</v>
      </c>
      <c r="Z549" s="326" t="str">
        <f t="shared" si="130"/>
        <v>Đ644616</v>
      </c>
      <c r="AA549" s="326" t="str">
        <f t="shared" si="128"/>
        <v>44616Đ666-70300-04-B1</v>
      </c>
    </row>
    <row r="550" spans="1:27" s="326" customFormat="1" ht="18" customHeight="1">
      <c r="A550" s="50">
        <v>44616</v>
      </c>
      <c r="B550" s="182" t="s">
        <v>1194</v>
      </c>
      <c r="C550" s="56" t="s">
        <v>3771</v>
      </c>
      <c r="D550" s="56" t="str">
        <f t="shared" si="120"/>
        <v>66-70300-04</v>
      </c>
      <c r="E550" s="322" t="str">
        <f t="shared" si="121"/>
        <v>04</v>
      </c>
      <c r="F550" s="322" t="str">
        <f t="shared" si="122"/>
        <v>B</v>
      </c>
      <c r="G550" s="322" t="str">
        <f t="shared" si="123"/>
        <v>00</v>
      </c>
      <c r="H550" s="322" t="str">
        <f t="shared" si="124"/>
        <v/>
      </c>
      <c r="I550" s="287" t="str">
        <f t="shared" si="125"/>
        <v>ĐHC</v>
      </c>
      <c r="J550" s="44" t="s">
        <v>1191</v>
      </c>
      <c r="K550" s="287" t="str">
        <f t="shared" si="126"/>
        <v>Cái</v>
      </c>
      <c r="L550" s="291">
        <v>1</v>
      </c>
      <c r="M550" s="287">
        <f>VLOOKUP(D550,'GIA CONG DOAN'!$A$3:$D$4246,MATCH(I550,'GIA CONG DOAN'!$A$4:$D$4,0),0)</f>
        <v>7794.6359999999986</v>
      </c>
      <c r="N550" s="289">
        <v>0.1</v>
      </c>
      <c r="O550" s="328">
        <f t="shared" si="127"/>
        <v>779.46359999999993</v>
      </c>
      <c r="P550" s="56" t="s">
        <v>3828</v>
      </c>
      <c r="Q550" s="305"/>
      <c r="R550" s="305"/>
      <c r="S550" s="313">
        <f t="shared" si="119"/>
        <v>1</v>
      </c>
      <c r="V550" s="327"/>
      <c r="W550" s="327"/>
      <c r="X550" s="327"/>
      <c r="Y550" s="326" t="str">
        <f t="shared" si="129"/>
        <v>66</v>
      </c>
      <c r="Z550" s="326" t="str">
        <f t="shared" si="130"/>
        <v>Đ644616</v>
      </c>
      <c r="AA550" s="326" t="str">
        <f t="shared" si="128"/>
        <v>44616Đ666-70300-04-B1</v>
      </c>
    </row>
    <row r="551" spans="1:27" s="326" customFormat="1" ht="18" customHeight="1">
      <c r="A551" s="50">
        <v>44616</v>
      </c>
      <c r="B551" s="182" t="s">
        <v>1194</v>
      </c>
      <c r="C551" s="56" t="s">
        <v>3771</v>
      </c>
      <c r="D551" s="56" t="str">
        <f t="shared" si="120"/>
        <v>66-70300-04</v>
      </c>
      <c r="E551" s="322" t="str">
        <f t="shared" si="121"/>
        <v>04</v>
      </c>
      <c r="F551" s="322" t="str">
        <f t="shared" si="122"/>
        <v>B</v>
      </c>
      <c r="G551" s="322" t="str">
        <f t="shared" si="123"/>
        <v>00</v>
      </c>
      <c r="H551" s="322" t="str">
        <f t="shared" si="124"/>
        <v/>
      </c>
      <c r="I551" s="287" t="str">
        <f t="shared" si="125"/>
        <v>ĐHC</v>
      </c>
      <c r="J551" s="44" t="s">
        <v>1191</v>
      </c>
      <c r="K551" s="287" t="str">
        <f t="shared" si="126"/>
        <v>Cái</v>
      </c>
      <c r="L551" s="291">
        <v>15</v>
      </c>
      <c r="M551" s="287">
        <f>VLOOKUP(D551,'GIA CONG DOAN'!$A$3:$D$4246,MATCH(I551,'GIA CONG DOAN'!$A$4:$D$4,0),0)</f>
        <v>7794.6359999999986</v>
      </c>
      <c r="N551" s="289">
        <v>0.1</v>
      </c>
      <c r="O551" s="328">
        <f t="shared" si="127"/>
        <v>11691.953999999998</v>
      </c>
      <c r="P551" s="56" t="s">
        <v>3721</v>
      </c>
      <c r="Q551" s="305"/>
      <c r="R551" s="305"/>
      <c r="S551" s="313">
        <f t="shared" si="119"/>
        <v>15</v>
      </c>
      <c r="V551" s="327"/>
      <c r="W551" s="327"/>
      <c r="X551" s="327"/>
      <c r="Y551" s="326" t="str">
        <f t="shared" si="129"/>
        <v>66</v>
      </c>
      <c r="Z551" s="326" t="str">
        <f t="shared" si="130"/>
        <v>Đ644616</v>
      </c>
      <c r="AA551" s="326" t="str">
        <f t="shared" si="128"/>
        <v>44616Đ666-70300-04-B15</v>
      </c>
    </row>
    <row r="552" spans="1:27" s="326" customFormat="1" ht="18" customHeight="1">
      <c r="A552" s="50">
        <v>44616</v>
      </c>
      <c r="B552" s="182" t="s">
        <v>1194</v>
      </c>
      <c r="C552" s="56" t="s">
        <v>3771</v>
      </c>
      <c r="D552" s="56" t="str">
        <f t="shared" si="120"/>
        <v>66-70300-04</v>
      </c>
      <c r="E552" s="322" t="str">
        <f t="shared" si="121"/>
        <v>04</v>
      </c>
      <c r="F552" s="322" t="str">
        <f t="shared" si="122"/>
        <v>B</v>
      </c>
      <c r="G552" s="322" t="str">
        <f t="shared" si="123"/>
        <v>00</v>
      </c>
      <c r="H552" s="322" t="str">
        <f t="shared" si="124"/>
        <v/>
      </c>
      <c r="I552" s="287" t="str">
        <f t="shared" si="125"/>
        <v>ĐHC</v>
      </c>
      <c r="J552" s="44" t="s">
        <v>1191</v>
      </c>
      <c r="K552" s="287" t="str">
        <f t="shared" si="126"/>
        <v>Cái</v>
      </c>
      <c r="L552" s="291">
        <v>1</v>
      </c>
      <c r="M552" s="287">
        <f>VLOOKUP(D552,'GIA CONG DOAN'!$A$3:$D$4246,MATCH(I552,'GIA CONG DOAN'!$A$4:$D$4,0),0)</f>
        <v>7794.6359999999986</v>
      </c>
      <c r="N552" s="289">
        <v>0.1</v>
      </c>
      <c r="O552" s="328">
        <f t="shared" si="127"/>
        <v>779.46359999999993</v>
      </c>
      <c r="P552" s="56" t="s">
        <v>3838</v>
      </c>
      <c r="Q552" s="305"/>
      <c r="R552" s="305"/>
      <c r="S552" s="313">
        <f t="shared" si="119"/>
        <v>1</v>
      </c>
      <c r="V552" s="327"/>
      <c r="W552" s="327"/>
      <c r="X552" s="327"/>
      <c r="Y552" s="326" t="str">
        <f t="shared" si="129"/>
        <v>66</v>
      </c>
      <c r="Z552" s="326" t="str">
        <f t="shared" si="130"/>
        <v>Đ644616</v>
      </c>
      <c r="AA552" s="326" t="str">
        <f t="shared" si="128"/>
        <v>44616Đ666-70300-04-B1</v>
      </c>
    </row>
    <row r="553" spans="1:27" s="326" customFormat="1" ht="18" customHeight="1">
      <c r="A553" s="50">
        <v>44616</v>
      </c>
      <c r="B553" s="182" t="s">
        <v>1194</v>
      </c>
      <c r="C553" s="56" t="s">
        <v>3717</v>
      </c>
      <c r="D553" s="56" t="str">
        <f t="shared" si="120"/>
        <v>66-39600-02</v>
      </c>
      <c r="E553" s="322" t="str">
        <f t="shared" si="121"/>
        <v>02</v>
      </c>
      <c r="F553" s="322" t="str">
        <f t="shared" si="122"/>
        <v>B</v>
      </c>
      <c r="G553" s="322" t="str">
        <f t="shared" si="123"/>
        <v>00</v>
      </c>
      <c r="H553" s="322" t="str">
        <f t="shared" si="124"/>
        <v/>
      </c>
      <c r="I553" s="287" t="str">
        <f t="shared" si="125"/>
        <v>ĐHC</v>
      </c>
      <c r="J553" s="44" t="s">
        <v>1191</v>
      </c>
      <c r="K553" s="287" t="str">
        <f t="shared" si="126"/>
        <v>Cái</v>
      </c>
      <c r="L553" s="291">
        <v>3</v>
      </c>
      <c r="M553" s="287">
        <f>VLOOKUP(D553,'GIA CONG DOAN'!$A$3:$D$4246,MATCH(I553,'GIA CONG DOAN'!$A$4:$D$4,0),0)</f>
        <v>8533.843499999999</v>
      </c>
      <c r="N553" s="289">
        <v>0.1</v>
      </c>
      <c r="O553" s="328">
        <f t="shared" si="127"/>
        <v>2560.1530499999999</v>
      </c>
      <c r="P553" s="56" t="s">
        <v>3721</v>
      </c>
      <c r="Q553" s="305"/>
      <c r="R553" s="305"/>
      <c r="S553" s="313">
        <f t="shared" si="119"/>
        <v>3</v>
      </c>
      <c r="V553" s="327"/>
      <c r="W553" s="327"/>
      <c r="X553" s="327"/>
      <c r="Y553" s="326" t="str">
        <f t="shared" si="129"/>
        <v>66</v>
      </c>
      <c r="Z553" s="326" t="str">
        <f t="shared" si="130"/>
        <v>Đ644616</v>
      </c>
      <c r="AA553" s="326" t="str">
        <f t="shared" si="128"/>
        <v>44616Đ666-39600-02-B3</v>
      </c>
    </row>
    <row r="554" spans="1:27" s="326" customFormat="1" ht="18" customHeight="1">
      <c r="A554" s="50">
        <v>44616</v>
      </c>
      <c r="B554" s="182" t="s">
        <v>1194</v>
      </c>
      <c r="C554" s="56" t="s">
        <v>3694</v>
      </c>
      <c r="D554" s="56" t="str">
        <f t="shared" si="120"/>
        <v>66-06700-01</v>
      </c>
      <c r="E554" s="322" t="str">
        <f t="shared" si="121"/>
        <v>01</v>
      </c>
      <c r="F554" s="322" t="str">
        <f t="shared" si="122"/>
        <v>B</v>
      </c>
      <c r="G554" s="322" t="str">
        <f t="shared" si="123"/>
        <v>23</v>
      </c>
      <c r="H554" s="322" t="str">
        <f t="shared" si="124"/>
        <v/>
      </c>
      <c r="I554" s="287" t="str">
        <f t="shared" si="125"/>
        <v>ĐHC</v>
      </c>
      <c r="J554" s="44" t="s">
        <v>1191</v>
      </c>
      <c r="K554" s="287" t="str">
        <f t="shared" si="126"/>
        <v>Cái</v>
      </c>
      <c r="L554" s="291">
        <v>8</v>
      </c>
      <c r="M554" s="287">
        <f>VLOOKUP(D554,'GIA CONG DOAN'!$A$3:$D$4246,MATCH(I554,'GIA CONG DOAN'!$A$4:$D$4,0),0)</f>
        <v>6499.5</v>
      </c>
      <c r="N554" s="289">
        <v>0.1</v>
      </c>
      <c r="O554" s="328">
        <f t="shared" si="127"/>
        <v>5199.6000000000004</v>
      </c>
      <c r="P554" s="56" t="s">
        <v>3721</v>
      </c>
      <c r="Q554" s="305"/>
      <c r="R554" s="305"/>
      <c r="S554" s="313">
        <f t="shared" si="119"/>
        <v>8</v>
      </c>
      <c r="V554" s="327"/>
      <c r="W554" s="327"/>
      <c r="X554" s="327"/>
      <c r="Y554" s="326" t="str">
        <f t="shared" si="129"/>
        <v>66</v>
      </c>
      <c r="Z554" s="326" t="str">
        <f t="shared" si="130"/>
        <v>Đ644616</v>
      </c>
      <c r="AA554" s="326" t="str">
        <f t="shared" si="128"/>
        <v>44616Đ666-06723-01-B8</v>
      </c>
    </row>
    <row r="555" spans="1:27" s="326" customFormat="1" ht="18" customHeight="1">
      <c r="A555" s="50">
        <v>44616</v>
      </c>
      <c r="B555" s="182" t="s">
        <v>1194</v>
      </c>
      <c r="C555" s="56" t="s">
        <v>3695</v>
      </c>
      <c r="D555" s="56" t="str">
        <f t="shared" si="120"/>
        <v>66-06700-02</v>
      </c>
      <c r="E555" s="322" t="str">
        <f t="shared" si="121"/>
        <v>02</v>
      </c>
      <c r="F555" s="322" t="str">
        <f t="shared" si="122"/>
        <v>B</v>
      </c>
      <c r="G555" s="322" t="str">
        <f t="shared" si="123"/>
        <v>23</v>
      </c>
      <c r="H555" s="322" t="str">
        <f t="shared" si="124"/>
        <v/>
      </c>
      <c r="I555" s="287" t="str">
        <f t="shared" si="125"/>
        <v>ĐHC</v>
      </c>
      <c r="J555" s="44" t="s">
        <v>1191</v>
      </c>
      <c r="K555" s="287" t="str">
        <f t="shared" si="126"/>
        <v>Cái</v>
      </c>
      <c r="L555" s="291">
        <v>8</v>
      </c>
      <c r="M555" s="287">
        <f>VLOOKUP(D555,'GIA CONG DOAN'!$A$3:$D$4246,MATCH(I555,'GIA CONG DOAN'!$A$4:$D$4,0),0)</f>
        <v>3500</v>
      </c>
      <c r="N555" s="289">
        <v>0.1</v>
      </c>
      <c r="O555" s="328">
        <f t="shared" si="127"/>
        <v>2800</v>
      </c>
      <c r="P555" s="56" t="s">
        <v>3837</v>
      </c>
      <c r="Q555" s="305"/>
      <c r="R555" s="305"/>
      <c r="S555" s="313">
        <f t="shared" si="119"/>
        <v>8</v>
      </c>
      <c r="V555" s="327"/>
      <c r="W555" s="327"/>
      <c r="X555" s="327"/>
      <c r="Y555" s="326" t="str">
        <f t="shared" si="129"/>
        <v>66</v>
      </c>
      <c r="Z555" s="326" t="str">
        <f t="shared" si="130"/>
        <v>Đ644616</v>
      </c>
      <c r="AA555" s="326" t="str">
        <f t="shared" si="128"/>
        <v>44616Đ666-06723-02-B8</v>
      </c>
    </row>
    <row r="556" spans="1:27" s="326" customFormat="1" ht="18" hidden="1" customHeight="1">
      <c r="A556" s="50">
        <v>44616</v>
      </c>
      <c r="B556" s="182" t="s">
        <v>1203</v>
      </c>
      <c r="C556" s="56" t="s">
        <v>3671</v>
      </c>
      <c r="D556" s="56" t="str">
        <f t="shared" si="120"/>
        <v>66-70300-02</v>
      </c>
      <c r="E556" s="322" t="str">
        <f t="shared" si="121"/>
        <v>02</v>
      </c>
      <c r="F556" s="322" t="str">
        <f t="shared" si="122"/>
        <v>B</v>
      </c>
      <c r="G556" s="322" t="str">
        <f t="shared" si="123"/>
        <v>00</v>
      </c>
      <c r="H556" s="322" t="str">
        <f t="shared" si="124"/>
        <v/>
      </c>
      <c r="I556" s="287" t="str">
        <f t="shared" si="125"/>
        <v>ĐHC</v>
      </c>
      <c r="J556" s="44" t="s">
        <v>1191</v>
      </c>
      <c r="K556" s="287" t="str">
        <f t="shared" si="126"/>
        <v>Cái</v>
      </c>
      <c r="L556" s="291">
        <v>3</v>
      </c>
      <c r="M556" s="287">
        <f>VLOOKUP(D556,'GIA CONG DOAN'!$A$3:$D$4246,MATCH(I556,'GIA CONG DOAN'!$A$4:$D$4,0),0)</f>
        <v>19351.489619999997</v>
      </c>
      <c r="N556" s="289">
        <v>0.1</v>
      </c>
      <c r="O556" s="328">
        <f t="shared" si="127"/>
        <v>5805.4468859999997</v>
      </c>
      <c r="P556" s="56" t="s">
        <v>3839</v>
      </c>
      <c r="Q556" s="305"/>
      <c r="R556" s="305"/>
      <c r="S556" s="313">
        <f t="shared" si="119"/>
        <v>3</v>
      </c>
      <c r="V556" s="327"/>
      <c r="W556" s="327"/>
      <c r="X556" s="327"/>
      <c r="Y556" s="326" t="str">
        <f t="shared" si="129"/>
        <v>66</v>
      </c>
      <c r="Z556" s="326" t="str">
        <f t="shared" si="130"/>
        <v>Đ244616</v>
      </c>
      <c r="AA556" s="326" t="str">
        <f t="shared" si="128"/>
        <v>44616Đ266-70300-02-B3</v>
      </c>
    </row>
    <row r="557" spans="1:27" s="326" customFormat="1" ht="18" hidden="1" customHeight="1">
      <c r="A557" s="50">
        <v>44616</v>
      </c>
      <c r="B557" s="182" t="s">
        <v>1203</v>
      </c>
      <c r="C557" s="56" t="s">
        <v>3674</v>
      </c>
      <c r="D557" s="56" t="str">
        <f t="shared" si="120"/>
        <v>66-83200-02</v>
      </c>
      <c r="E557" s="322" t="str">
        <f t="shared" si="121"/>
        <v>02</v>
      </c>
      <c r="F557" s="322" t="str">
        <f t="shared" si="122"/>
        <v>B</v>
      </c>
      <c r="G557" s="322" t="str">
        <f t="shared" si="123"/>
        <v>37</v>
      </c>
      <c r="H557" s="322" t="str">
        <f t="shared" si="124"/>
        <v/>
      </c>
      <c r="I557" s="287" t="str">
        <f t="shared" si="125"/>
        <v>ĐHC</v>
      </c>
      <c r="J557" s="44" t="s">
        <v>1191</v>
      </c>
      <c r="K557" s="287" t="str">
        <f t="shared" si="126"/>
        <v>Cái</v>
      </c>
      <c r="L557" s="291">
        <v>3</v>
      </c>
      <c r="M557" s="287">
        <f>VLOOKUP(D557,'GIA CONG DOAN'!$A$3:$D$4246,MATCH(I557,'GIA CONG DOAN'!$A$4:$D$4,0),0)</f>
        <v>16915.07148275862</v>
      </c>
      <c r="N557" s="289">
        <v>0.1</v>
      </c>
      <c r="O557" s="328">
        <f t="shared" si="127"/>
        <v>5074.5214448275865</v>
      </c>
      <c r="P557" s="56" t="s">
        <v>3813</v>
      </c>
      <c r="Q557" s="305"/>
      <c r="R557" s="305"/>
      <c r="S557" s="313">
        <f t="shared" si="119"/>
        <v>3</v>
      </c>
      <c r="V557" s="327"/>
      <c r="W557" s="327"/>
      <c r="X557" s="327"/>
      <c r="Y557" s="326" t="str">
        <f t="shared" si="129"/>
        <v>66</v>
      </c>
      <c r="Z557" s="326" t="str">
        <f t="shared" si="130"/>
        <v>Đ244616</v>
      </c>
      <c r="AA557" s="326" t="str">
        <f t="shared" si="128"/>
        <v>44616Đ266-83237-02-B3</v>
      </c>
    </row>
    <row r="558" spans="1:27" s="326" customFormat="1" ht="18" hidden="1" customHeight="1">
      <c r="A558" s="50">
        <v>44616</v>
      </c>
      <c r="B558" s="182" t="s">
        <v>1203</v>
      </c>
      <c r="C558" s="56" t="s">
        <v>3645</v>
      </c>
      <c r="D558" s="56" t="str">
        <f>LEFT(C558,6)&amp;"36"&amp;MID(C558,9,3)</f>
        <v>66-80136-02</v>
      </c>
      <c r="E558" s="322" t="str">
        <f t="shared" si="121"/>
        <v>02</v>
      </c>
      <c r="F558" s="322" t="str">
        <f t="shared" si="122"/>
        <v>B</v>
      </c>
      <c r="G558" s="322" t="str">
        <f t="shared" si="123"/>
        <v>36</v>
      </c>
      <c r="H558" s="322" t="str">
        <f t="shared" si="124"/>
        <v/>
      </c>
      <c r="I558" s="287" t="str">
        <f t="shared" si="125"/>
        <v>ĐHC</v>
      </c>
      <c r="J558" s="44" t="s">
        <v>1191</v>
      </c>
      <c r="K558" s="287" t="str">
        <f t="shared" si="126"/>
        <v>Cái</v>
      </c>
      <c r="L558" s="291">
        <v>2</v>
      </c>
      <c r="M558" s="287">
        <f>VLOOKUP(D558,'GIA CONG DOAN'!$A$3:$D$4246,MATCH(I558,'GIA CONG DOAN'!$A$4:$D$4,0),0)</f>
        <v>22033.93467241379</v>
      </c>
      <c r="N558" s="289">
        <v>0.1</v>
      </c>
      <c r="O558" s="328">
        <f t="shared" si="127"/>
        <v>4406.7869344827586</v>
      </c>
      <c r="P558" s="56" t="s">
        <v>3809</v>
      </c>
      <c r="Q558" s="305"/>
      <c r="R558" s="305"/>
      <c r="S558" s="313">
        <f t="shared" si="119"/>
        <v>2</v>
      </c>
      <c r="V558" s="327"/>
      <c r="W558" s="327"/>
      <c r="X558" s="327"/>
      <c r="Y558" s="326" t="str">
        <f t="shared" si="129"/>
        <v>66</v>
      </c>
      <c r="Z558" s="326" t="str">
        <f t="shared" si="130"/>
        <v>Đ244616</v>
      </c>
      <c r="AA558" s="326" t="str">
        <f t="shared" si="128"/>
        <v>44616Đ266-80136-02-B2</v>
      </c>
    </row>
    <row r="559" spans="1:27" s="326" customFormat="1" ht="18" hidden="1" customHeight="1">
      <c r="A559" s="50">
        <v>44616</v>
      </c>
      <c r="B559" s="182" t="s">
        <v>1203</v>
      </c>
      <c r="C559" s="56" t="s">
        <v>3637</v>
      </c>
      <c r="D559" s="56" t="str">
        <f>LEFT(C559,6)&amp;"06"&amp;MID(C559,9,3)</f>
        <v>66-90006-S1</v>
      </c>
      <c r="E559" s="322" t="str">
        <f t="shared" si="121"/>
        <v>S1</v>
      </c>
      <c r="F559" s="322" t="str">
        <f t="shared" si="122"/>
        <v>B</v>
      </c>
      <c r="G559" s="322" t="str">
        <f t="shared" si="123"/>
        <v>06</v>
      </c>
      <c r="H559" s="322" t="str">
        <f t="shared" si="124"/>
        <v/>
      </c>
      <c r="I559" s="287" t="str">
        <f t="shared" si="125"/>
        <v>ĐHC</v>
      </c>
      <c r="J559" s="44" t="s">
        <v>1191</v>
      </c>
      <c r="K559" s="287" t="str">
        <f t="shared" si="126"/>
        <v>Cái</v>
      </c>
      <c r="L559" s="291">
        <v>2</v>
      </c>
      <c r="M559" s="287">
        <f>VLOOKUP(D559,'GIA CONG DOAN'!$A$3:$D$4246,MATCH(I559,'GIA CONG DOAN'!$A$4:$D$4,0),0)</f>
        <v>16940</v>
      </c>
      <c r="N559" s="289"/>
      <c r="O559" s="328">
        <f t="shared" si="127"/>
        <v>0</v>
      </c>
      <c r="P559" s="56" t="s">
        <v>3652</v>
      </c>
      <c r="Q559" s="305"/>
      <c r="R559" s="305"/>
      <c r="S559" s="313">
        <f t="shared" si="119"/>
        <v>2</v>
      </c>
      <c r="V559" s="327"/>
      <c r="W559" s="327"/>
      <c r="X559" s="327"/>
      <c r="Y559" s="326" t="str">
        <f t="shared" si="129"/>
        <v>66</v>
      </c>
      <c r="Z559" s="326" t="str">
        <f t="shared" si="130"/>
        <v>Đ244616</v>
      </c>
      <c r="AA559" s="326" t="str">
        <f t="shared" si="128"/>
        <v>44616Đ266-90006-S1-B2</v>
      </c>
    </row>
    <row r="560" spans="1:27" s="326" customFormat="1" ht="18" hidden="1" customHeight="1">
      <c r="A560" s="50">
        <v>44616</v>
      </c>
      <c r="B560" s="182" t="s">
        <v>1202</v>
      </c>
      <c r="C560" s="56" t="s">
        <v>3775</v>
      </c>
      <c r="D560" s="56" t="str">
        <f t="shared" si="120"/>
        <v>66-20700-03</v>
      </c>
      <c r="E560" s="322" t="str">
        <f t="shared" si="121"/>
        <v>03</v>
      </c>
      <c r="F560" s="322" t="str">
        <f t="shared" si="122"/>
        <v>B</v>
      </c>
      <c r="G560" s="322" t="str">
        <f t="shared" si="123"/>
        <v>00</v>
      </c>
      <c r="H560" s="322" t="str">
        <f t="shared" si="124"/>
        <v/>
      </c>
      <c r="I560" s="287" t="str">
        <f t="shared" si="125"/>
        <v>ĐHC</v>
      </c>
      <c r="J560" s="44" t="s">
        <v>1191</v>
      </c>
      <c r="K560" s="287" t="str">
        <f t="shared" si="126"/>
        <v>Cái</v>
      </c>
      <c r="L560" s="291">
        <v>5</v>
      </c>
      <c r="M560" s="287">
        <f>VLOOKUP(D560,'GIA CONG DOAN'!$A$3:$D$4246,MATCH(I560,'GIA CONG DOAN'!$A$4:$D$4,0),0)</f>
        <v>7916.4271875000013</v>
      </c>
      <c r="N560" s="289"/>
      <c r="O560" s="328">
        <f t="shared" si="127"/>
        <v>0</v>
      </c>
      <c r="P560" s="56" t="s">
        <v>3800</v>
      </c>
      <c r="Q560" s="305"/>
      <c r="R560" s="305"/>
      <c r="S560" s="313">
        <f t="shared" si="119"/>
        <v>5</v>
      </c>
      <c r="V560" s="327"/>
      <c r="W560" s="327"/>
      <c r="X560" s="327"/>
      <c r="Y560" s="326" t="str">
        <f t="shared" si="129"/>
        <v>66</v>
      </c>
      <c r="Z560" s="326" t="str">
        <f t="shared" si="130"/>
        <v>Đ144616</v>
      </c>
      <c r="AA560" s="326" t="str">
        <f t="shared" si="128"/>
        <v>44616Đ166-20700-03-B5</v>
      </c>
    </row>
    <row r="561" spans="1:27" s="326" customFormat="1" ht="18" hidden="1" customHeight="1">
      <c r="A561" s="50">
        <v>44616</v>
      </c>
      <c r="B561" s="182" t="s">
        <v>1202</v>
      </c>
      <c r="C561" s="56" t="s">
        <v>3776</v>
      </c>
      <c r="D561" s="56" t="str">
        <f t="shared" si="120"/>
        <v>66-20700-02</v>
      </c>
      <c r="E561" s="322" t="str">
        <f t="shared" si="121"/>
        <v>02</v>
      </c>
      <c r="F561" s="322" t="str">
        <f t="shared" si="122"/>
        <v>B</v>
      </c>
      <c r="G561" s="322" t="str">
        <f t="shared" si="123"/>
        <v>00</v>
      </c>
      <c r="H561" s="322" t="str">
        <f t="shared" si="124"/>
        <v/>
      </c>
      <c r="I561" s="287" t="str">
        <f t="shared" si="125"/>
        <v>ĐHC</v>
      </c>
      <c r="J561" s="44" t="s">
        <v>1191</v>
      </c>
      <c r="K561" s="287" t="str">
        <f t="shared" si="126"/>
        <v>Cái</v>
      </c>
      <c r="L561" s="291">
        <v>3</v>
      </c>
      <c r="M561" s="287">
        <f>VLOOKUP(D561,'GIA CONG DOAN'!$A$3:$D$4246,MATCH(I561,'GIA CONG DOAN'!$A$4:$D$4,0),0)</f>
        <v>13833.274687499999</v>
      </c>
      <c r="N561" s="289"/>
      <c r="O561" s="328">
        <f t="shared" si="127"/>
        <v>0</v>
      </c>
      <c r="P561" s="56" t="s">
        <v>3800</v>
      </c>
      <c r="Q561" s="305"/>
      <c r="R561" s="305"/>
      <c r="S561" s="313">
        <f t="shared" si="119"/>
        <v>3</v>
      </c>
      <c r="V561" s="327"/>
      <c r="W561" s="327"/>
      <c r="X561" s="327"/>
      <c r="Y561" s="326" t="str">
        <f t="shared" si="129"/>
        <v>66</v>
      </c>
      <c r="Z561" s="326" t="str">
        <f t="shared" si="130"/>
        <v>Đ144616</v>
      </c>
      <c r="AA561" s="326" t="str">
        <f t="shared" si="128"/>
        <v>44616Đ166-20700-02-B3</v>
      </c>
    </row>
    <row r="562" spans="1:27" s="326" customFormat="1" ht="18" hidden="1" customHeight="1">
      <c r="A562" s="50">
        <v>44616</v>
      </c>
      <c r="B562" s="182" t="s">
        <v>1202</v>
      </c>
      <c r="C562" s="56" t="s">
        <v>3777</v>
      </c>
      <c r="D562" s="56" t="str">
        <f t="shared" si="120"/>
        <v>66-57800-01</v>
      </c>
      <c r="E562" s="322" t="str">
        <f t="shared" si="121"/>
        <v>01</v>
      </c>
      <c r="F562" s="322" t="str">
        <f t="shared" si="122"/>
        <v>B</v>
      </c>
      <c r="G562" s="322" t="str">
        <f t="shared" si="123"/>
        <v>00</v>
      </c>
      <c r="H562" s="322" t="str">
        <f t="shared" si="124"/>
        <v/>
      </c>
      <c r="I562" s="287" t="str">
        <f t="shared" si="125"/>
        <v>ĐHC</v>
      </c>
      <c r="J562" s="44" t="s">
        <v>1191</v>
      </c>
      <c r="K562" s="287" t="str">
        <f t="shared" si="126"/>
        <v>Cái</v>
      </c>
      <c r="L562" s="291">
        <v>1</v>
      </c>
      <c r="M562" s="287">
        <f>VLOOKUP(D562,'GIA CONG DOAN'!$A$3:$D$4246,MATCH(I562,'GIA CONG DOAN'!$A$4:$D$4,0),0)</f>
        <v>54912.65</v>
      </c>
      <c r="N562" s="289"/>
      <c r="O562" s="328">
        <f t="shared" si="127"/>
        <v>0</v>
      </c>
      <c r="P562" s="56" t="s">
        <v>3800</v>
      </c>
      <c r="Q562" s="305"/>
      <c r="R562" s="305"/>
      <c r="S562" s="313">
        <f t="shared" si="119"/>
        <v>1</v>
      </c>
      <c r="V562" s="327"/>
      <c r="W562" s="327"/>
      <c r="X562" s="327"/>
      <c r="Y562" s="326" t="str">
        <f t="shared" si="129"/>
        <v>66</v>
      </c>
      <c r="Z562" s="326" t="str">
        <f t="shared" si="130"/>
        <v>Đ144616</v>
      </c>
      <c r="AA562" s="326" t="str">
        <f t="shared" si="128"/>
        <v>44616Đ166-57800-01-B1</v>
      </c>
    </row>
    <row r="563" spans="1:27" s="326" customFormat="1" ht="18" hidden="1" customHeight="1">
      <c r="A563" s="50">
        <v>44616</v>
      </c>
      <c r="B563" s="182" t="s">
        <v>1202</v>
      </c>
      <c r="C563" s="56" t="s">
        <v>3757</v>
      </c>
      <c r="D563" s="56" t="str">
        <f>LEFT(C563,6)&amp;"36"&amp;MID(C563,9,3)</f>
        <v>66-80036-01</v>
      </c>
      <c r="E563" s="322" t="str">
        <f t="shared" si="121"/>
        <v>01</v>
      </c>
      <c r="F563" s="322" t="str">
        <f t="shared" si="122"/>
        <v>B</v>
      </c>
      <c r="G563" s="322" t="str">
        <f t="shared" si="123"/>
        <v>36</v>
      </c>
      <c r="H563" s="322" t="str">
        <f t="shared" si="124"/>
        <v/>
      </c>
      <c r="I563" s="287" t="str">
        <f t="shared" si="125"/>
        <v>ĐHC</v>
      </c>
      <c r="J563" s="44" t="s">
        <v>1191</v>
      </c>
      <c r="K563" s="287" t="str">
        <f t="shared" si="126"/>
        <v>Cái</v>
      </c>
      <c r="L563" s="291">
        <v>1</v>
      </c>
      <c r="M563" s="287">
        <f>VLOOKUP(D563,'GIA CONG DOAN'!$A$3:$D$4246,MATCH(I563,'GIA CONG DOAN'!$A$4:$D$4,0),0)</f>
        <v>37657.878879310338</v>
      </c>
      <c r="N563" s="289"/>
      <c r="O563" s="328">
        <f t="shared" si="127"/>
        <v>0</v>
      </c>
      <c r="P563" s="56" t="s">
        <v>3800</v>
      </c>
      <c r="Q563" s="305"/>
      <c r="R563" s="305"/>
      <c r="S563" s="313">
        <f t="shared" si="119"/>
        <v>1</v>
      </c>
      <c r="V563" s="327"/>
      <c r="W563" s="327"/>
      <c r="X563" s="327"/>
      <c r="Y563" s="326" t="str">
        <f t="shared" si="129"/>
        <v>66</v>
      </c>
      <c r="Z563" s="326" t="str">
        <f t="shared" si="130"/>
        <v>Đ144616</v>
      </c>
      <c r="AA563" s="326" t="str">
        <f t="shared" si="128"/>
        <v>44616Đ166-80036-01-B1</v>
      </c>
    </row>
    <row r="564" spans="1:27" s="326" customFormat="1" ht="18" hidden="1" customHeight="1">
      <c r="A564" s="50">
        <v>44616</v>
      </c>
      <c r="B564" s="182" t="s">
        <v>1202</v>
      </c>
      <c r="C564" s="56" t="s">
        <v>3777</v>
      </c>
      <c r="D564" s="56" t="str">
        <f t="shared" si="120"/>
        <v>66-57800-01</v>
      </c>
      <c r="E564" s="322" t="str">
        <f t="shared" si="121"/>
        <v>01</v>
      </c>
      <c r="F564" s="322" t="str">
        <f t="shared" si="122"/>
        <v>B</v>
      </c>
      <c r="G564" s="322" t="str">
        <f t="shared" si="123"/>
        <v>00</v>
      </c>
      <c r="H564" s="322" t="str">
        <f t="shared" si="124"/>
        <v/>
      </c>
      <c r="I564" s="287" t="str">
        <f t="shared" si="125"/>
        <v>ĐHC</v>
      </c>
      <c r="J564" s="44" t="s">
        <v>1191</v>
      </c>
      <c r="K564" s="287" t="str">
        <f t="shared" si="126"/>
        <v>Cái</v>
      </c>
      <c r="L564" s="291">
        <v>3</v>
      </c>
      <c r="M564" s="287">
        <f>VLOOKUP(D564,'GIA CONG DOAN'!$A$3:$D$4246,MATCH(I564,'GIA CONG DOAN'!$A$4:$D$4,0),0)</f>
        <v>54912.65</v>
      </c>
      <c r="N564" s="289">
        <v>0.1</v>
      </c>
      <c r="O564" s="328">
        <f t="shared" si="127"/>
        <v>16473.795000000002</v>
      </c>
      <c r="P564" s="56" t="s">
        <v>3798</v>
      </c>
      <c r="Q564" s="305"/>
      <c r="R564" s="305"/>
      <c r="S564" s="313">
        <f t="shared" si="119"/>
        <v>3</v>
      </c>
      <c r="V564" s="327"/>
      <c r="W564" s="327"/>
      <c r="X564" s="327"/>
      <c r="Y564" s="326" t="str">
        <f t="shared" si="129"/>
        <v>66</v>
      </c>
      <c r="Z564" s="326" t="str">
        <f>B564&amp;A564</f>
        <v>Đ144616</v>
      </c>
      <c r="AA564" s="326" t="str">
        <f>A564&amp;B564&amp;C564&amp;L564&amp;Q564</f>
        <v>44616Đ166-57800-01-B3</v>
      </c>
    </row>
    <row r="565" spans="1:27" s="326" customFormat="1" ht="18" hidden="1" customHeight="1">
      <c r="A565" s="50">
        <v>44616</v>
      </c>
      <c r="B565" s="182" t="s">
        <v>1202</v>
      </c>
      <c r="C565" s="56" t="s">
        <v>3777</v>
      </c>
      <c r="D565" s="56" t="str">
        <f t="shared" si="120"/>
        <v>66-57800-01</v>
      </c>
      <c r="E565" s="322" t="str">
        <f t="shared" si="121"/>
        <v>01</v>
      </c>
      <c r="F565" s="322" t="str">
        <f t="shared" si="122"/>
        <v>B</v>
      </c>
      <c r="G565" s="322" t="str">
        <f t="shared" si="123"/>
        <v>00</v>
      </c>
      <c r="H565" s="322" t="str">
        <f t="shared" si="124"/>
        <v/>
      </c>
      <c r="I565" s="287" t="str">
        <f t="shared" si="125"/>
        <v>ĐHC</v>
      </c>
      <c r="J565" s="44" t="s">
        <v>1191</v>
      </c>
      <c r="K565" s="287" t="str">
        <f t="shared" si="126"/>
        <v>Cái</v>
      </c>
      <c r="L565" s="291">
        <v>1</v>
      </c>
      <c r="M565" s="287">
        <f>VLOOKUP(D565,'GIA CONG DOAN'!$A$3:$D$4246,MATCH(I565,'GIA CONG DOAN'!$A$4:$D$4,0),0)</f>
        <v>54912.65</v>
      </c>
      <c r="N565" s="289">
        <v>0.1</v>
      </c>
      <c r="O565" s="328">
        <f t="shared" si="127"/>
        <v>5491.2650000000003</v>
      </c>
      <c r="P565" s="56" t="s">
        <v>3842</v>
      </c>
      <c r="Q565" s="305"/>
      <c r="R565" s="305"/>
      <c r="S565" s="313">
        <f t="shared" si="119"/>
        <v>1</v>
      </c>
      <c r="V565" s="327"/>
      <c r="W565" s="327"/>
      <c r="X565" s="327"/>
      <c r="Y565" s="326" t="str">
        <f t="shared" si="129"/>
        <v>66</v>
      </c>
      <c r="Z565" s="326" t="str">
        <f t="shared" si="130"/>
        <v>Đ144616</v>
      </c>
      <c r="AA565" s="326" t="str">
        <f t="shared" si="128"/>
        <v>44616Đ166-57800-01-B1</v>
      </c>
    </row>
    <row r="566" spans="1:27" s="326" customFormat="1" ht="18" hidden="1" customHeight="1">
      <c r="A566" s="50">
        <v>44616</v>
      </c>
      <c r="B566" s="182" t="s">
        <v>1202</v>
      </c>
      <c r="C566" s="56" t="s">
        <v>3646</v>
      </c>
      <c r="D566" s="56" t="str">
        <f t="shared" si="120"/>
        <v>66-70300-03</v>
      </c>
      <c r="E566" s="322" t="str">
        <f t="shared" si="121"/>
        <v>03</v>
      </c>
      <c r="F566" s="322" t="str">
        <f t="shared" si="122"/>
        <v>B</v>
      </c>
      <c r="G566" s="322" t="str">
        <f t="shared" si="123"/>
        <v>00</v>
      </c>
      <c r="H566" s="322" t="str">
        <f t="shared" si="124"/>
        <v/>
      </c>
      <c r="I566" s="287" t="str">
        <f t="shared" si="125"/>
        <v>ĐHC</v>
      </c>
      <c r="J566" s="44" t="s">
        <v>1191</v>
      </c>
      <c r="K566" s="287" t="str">
        <f t="shared" si="126"/>
        <v>Cái</v>
      </c>
      <c r="L566" s="291">
        <v>1</v>
      </c>
      <c r="M566" s="287">
        <f>VLOOKUP(D566,'GIA CONG DOAN'!$A$3:$D$4246,MATCH(I566,'GIA CONG DOAN'!$A$4:$D$4,0),0)</f>
        <v>11198.250937500001</v>
      </c>
      <c r="N566" s="289">
        <v>0.1</v>
      </c>
      <c r="O566" s="328">
        <f t="shared" si="127"/>
        <v>1119.8250937500002</v>
      </c>
      <c r="P566" s="56" t="s">
        <v>3840</v>
      </c>
      <c r="Q566" s="305"/>
      <c r="R566" s="305"/>
      <c r="S566" s="313">
        <f t="shared" si="119"/>
        <v>1</v>
      </c>
      <c r="V566" s="327"/>
      <c r="W566" s="327"/>
      <c r="X566" s="327"/>
      <c r="Y566" s="326" t="str">
        <f t="shared" si="129"/>
        <v>66</v>
      </c>
      <c r="Z566" s="326" t="str">
        <f t="shared" si="130"/>
        <v>Đ144616</v>
      </c>
      <c r="AA566" s="326" t="str">
        <f t="shared" si="128"/>
        <v>44616Đ166-70300-03-B1</v>
      </c>
    </row>
    <row r="567" spans="1:27" s="326" customFormat="1" ht="18" hidden="1" customHeight="1">
      <c r="A567" s="50">
        <v>44616</v>
      </c>
      <c r="B567" s="182" t="s">
        <v>1202</v>
      </c>
      <c r="C567" s="56" t="s">
        <v>3841</v>
      </c>
      <c r="D567" s="56" t="str">
        <f t="shared" si="120"/>
        <v>66-05600-S1</v>
      </c>
      <c r="E567" s="322" t="str">
        <f t="shared" si="121"/>
        <v>S1</v>
      </c>
      <c r="F567" s="322" t="str">
        <f t="shared" si="122"/>
        <v>B</v>
      </c>
      <c r="G567" s="322" t="str">
        <f t="shared" si="123"/>
        <v>00</v>
      </c>
      <c r="H567" s="322" t="str">
        <f t="shared" si="124"/>
        <v/>
      </c>
      <c r="I567" s="287" t="str">
        <f t="shared" si="125"/>
        <v>ĐHC</v>
      </c>
      <c r="J567" s="44" t="s">
        <v>1191</v>
      </c>
      <c r="K567" s="287" t="str">
        <f t="shared" si="126"/>
        <v>Cái</v>
      </c>
      <c r="L567" s="291">
        <v>3</v>
      </c>
      <c r="M567" s="287">
        <f>VLOOKUP(D567,'GIA CONG DOAN'!$A$3:$D$4246,MATCH(I567,'GIA CONG DOAN'!$A$4:$D$4,0),0)</f>
        <v>9340.2632812499978</v>
      </c>
      <c r="N567" s="289">
        <v>0.1</v>
      </c>
      <c r="O567" s="328">
        <f t="shared" si="127"/>
        <v>2802.0789843749994</v>
      </c>
      <c r="P567" s="56" t="s">
        <v>3842</v>
      </c>
      <c r="Q567" s="305"/>
      <c r="R567" s="305"/>
      <c r="S567" s="313">
        <f t="shared" si="119"/>
        <v>3</v>
      </c>
      <c r="V567" s="327"/>
      <c r="W567" s="327"/>
      <c r="X567" s="327"/>
      <c r="Y567" s="326" t="str">
        <f t="shared" si="129"/>
        <v>66</v>
      </c>
      <c r="Z567" s="326" t="str">
        <f>B567&amp;A567</f>
        <v>Đ144616</v>
      </c>
      <c r="AA567" s="326" t="str">
        <f>A567&amp;B567&amp;C567&amp;L567&amp;Q567</f>
        <v>44616Đ166-05600-S1-B3</v>
      </c>
    </row>
    <row r="568" spans="1:27" s="326" customFormat="1" ht="18" hidden="1" customHeight="1">
      <c r="A568" s="50">
        <v>44616</v>
      </c>
      <c r="B568" s="182" t="s">
        <v>1202</v>
      </c>
      <c r="C568" s="56" t="s">
        <v>3810</v>
      </c>
      <c r="D568" s="56" t="str">
        <f t="shared" si="120"/>
        <v>66-28500-S1</v>
      </c>
      <c r="E568" s="322" t="str">
        <f t="shared" si="121"/>
        <v>S1</v>
      </c>
      <c r="F568" s="322" t="str">
        <f t="shared" si="122"/>
        <v>B</v>
      </c>
      <c r="G568" s="322" t="str">
        <f t="shared" si="123"/>
        <v>00</v>
      </c>
      <c r="H568" s="322" t="str">
        <f t="shared" si="124"/>
        <v/>
      </c>
      <c r="I568" s="287" t="str">
        <f t="shared" si="125"/>
        <v>ĐHC</v>
      </c>
      <c r="J568" s="44" t="s">
        <v>1191</v>
      </c>
      <c r="K568" s="287" t="str">
        <f t="shared" si="126"/>
        <v>Cái</v>
      </c>
      <c r="L568" s="291">
        <v>2</v>
      </c>
      <c r="M568" s="287">
        <f>VLOOKUP(D568,'GIA CONG DOAN'!$A$3:$D$4246,MATCH(I568,'GIA CONG DOAN'!$A$4:$D$4,0),0)</f>
        <v>15800.25</v>
      </c>
      <c r="N568" s="289">
        <v>0.1</v>
      </c>
      <c r="O568" s="328">
        <f t="shared" si="127"/>
        <v>3160.05</v>
      </c>
      <c r="P568" s="56" t="s">
        <v>3795</v>
      </c>
      <c r="Q568" s="305"/>
      <c r="R568" s="305"/>
      <c r="S568" s="313">
        <f t="shared" si="119"/>
        <v>2</v>
      </c>
      <c r="V568" s="327"/>
      <c r="W568" s="327"/>
      <c r="X568" s="327"/>
      <c r="Y568" s="326" t="str">
        <f t="shared" si="129"/>
        <v>66</v>
      </c>
      <c r="Z568" s="326" t="str">
        <f t="shared" si="130"/>
        <v>Đ144616</v>
      </c>
      <c r="AA568" s="326" t="str">
        <f t="shared" si="128"/>
        <v>44616Đ166-28500-S1-B2</v>
      </c>
    </row>
    <row r="569" spans="1:27" s="326" customFormat="1" ht="18" hidden="1" customHeight="1">
      <c r="A569" s="50">
        <v>44616</v>
      </c>
      <c r="B569" s="182" t="s">
        <v>1202</v>
      </c>
      <c r="C569" s="56" t="s">
        <v>3810</v>
      </c>
      <c r="D569" s="56" t="str">
        <f t="shared" si="120"/>
        <v>66-28500-S1</v>
      </c>
      <c r="E569" s="322" t="str">
        <f t="shared" si="121"/>
        <v>S1</v>
      </c>
      <c r="F569" s="322" t="str">
        <f t="shared" si="122"/>
        <v>B</v>
      </c>
      <c r="G569" s="322" t="str">
        <f t="shared" si="123"/>
        <v>00</v>
      </c>
      <c r="H569" s="322" t="str">
        <f t="shared" si="124"/>
        <v/>
      </c>
      <c r="I569" s="287" t="str">
        <f t="shared" si="125"/>
        <v>ĐHC</v>
      </c>
      <c r="J569" s="44" t="s">
        <v>1191</v>
      </c>
      <c r="K569" s="287" t="str">
        <f t="shared" si="126"/>
        <v>Cái</v>
      </c>
      <c r="L569" s="291">
        <v>1</v>
      </c>
      <c r="M569" s="287">
        <f>VLOOKUP(D569,'GIA CONG DOAN'!$A$3:$D$4246,MATCH(I569,'GIA CONG DOAN'!$A$4:$D$4,0),0)</f>
        <v>15800.25</v>
      </c>
      <c r="N569" s="289">
        <v>0.1</v>
      </c>
      <c r="O569" s="328">
        <f t="shared" si="127"/>
        <v>1580.0250000000001</v>
      </c>
      <c r="P569" s="56" t="s">
        <v>3843</v>
      </c>
      <c r="Q569" s="305"/>
      <c r="R569" s="305"/>
      <c r="S569" s="313">
        <f t="shared" si="119"/>
        <v>1</v>
      </c>
      <c r="V569" s="327"/>
      <c r="W569" s="327"/>
      <c r="X569" s="327"/>
      <c r="Y569" s="326" t="str">
        <f t="shared" si="129"/>
        <v>66</v>
      </c>
      <c r="Z569" s="326" t="str">
        <f t="shared" si="130"/>
        <v>Đ144616</v>
      </c>
      <c r="AA569" s="326" t="str">
        <f t="shared" si="128"/>
        <v>44616Đ166-28500-S1-B1</v>
      </c>
    </row>
    <row r="570" spans="1:27" s="326" customFormat="1" ht="18" hidden="1" customHeight="1">
      <c r="A570" s="50">
        <v>44616</v>
      </c>
      <c r="B570" s="182" t="s">
        <v>1202</v>
      </c>
      <c r="C570" s="56" t="s">
        <v>3637</v>
      </c>
      <c r="D570" s="56" t="str">
        <f>LEFT(C570,6)&amp;"06"&amp;MID(C570,9,3)</f>
        <v>66-90006-S1</v>
      </c>
      <c r="E570" s="322" t="str">
        <f t="shared" si="121"/>
        <v>S1</v>
      </c>
      <c r="F570" s="322" t="str">
        <f t="shared" si="122"/>
        <v>B</v>
      </c>
      <c r="G570" s="322" t="str">
        <f t="shared" si="123"/>
        <v>06</v>
      </c>
      <c r="H570" s="322" t="str">
        <f t="shared" si="124"/>
        <v/>
      </c>
      <c r="I570" s="287" t="str">
        <f t="shared" si="125"/>
        <v>ĐHC</v>
      </c>
      <c r="J570" s="44" t="s">
        <v>1191</v>
      </c>
      <c r="K570" s="287" t="str">
        <f t="shared" si="126"/>
        <v>Cái</v>
      </c>
      <c r="L570" s="291">
        <v>1</v>
      </c>
      <c r="M570" s="287">
        <f>VLOOKUP(D570,'GIA CONG DOAN'!$A$3:$D$4246,MATCH(I570,'GIA CONG DOAN'!$A$4:$D$4,0),0)</f>
        <v>16940</v>
      </c>
      <c r="N570" s="289"/>
      <c r="O570" s="328">
        <f t="shared" si="127"/>
        <v>0</v>
      </c>
      <c r="P570" s="56" t="s">
        <v>3652</v>
      </c>
      <c r="Q570" s="305"/>
      <c r="R570" s="305"/>
      <c r="S570" s="313">
        <f t="shared" si="119"/>
        <v>1</v>
      </c>
      <c r="V570" s="327"/>
      <c r="W570" s="327"/>
      <c r="X570" s="327"/>
      <c r="Y570" s="326" t="str">
        <f t="shared" si="129"/>
        <v>66</v>
      </c>
      <c r="Z570" s="326" t="str">
        <f t="shared" si="130"/>
        <v>Đ144616</v>
      </c>
      <c r="AA570" s="326" t="str">
        <f t="shared" si="128"/>
        <v>44616Đ166-90006-S1-B1</v>
      </c>
    </row>
    <row r="571" spans="1:27" s="326" customFormat="1" ht="18" hidden="1" customHeight="1">
      <c r="A571" s="50">
        <v>44616</v>
      </c>
      <c r="B571" s="182" t="s">
        <v>1202</v>
      </c>
      <c r="C571" s="56" t="s">
        <v>3779</v>
      </c>
      <c r="D571" s="56" t="str">
        <f t="shared" si="120"/>
        <v>66-90500-S1</v>
      </c>
      <c r="E571" s="322" t="str">
        <f t="shared" si="121"/>
        <v>S1</v>
      </c>
      <c r="F571" s="322" t="str">
        <f t="shared" si="122"/>
        <v>A</v>
      </c>
      <c r="G571" s="322" t="str">
        <f t="shared" si="123"/>
        <v>00</v>
      </c>
      <c r="H571" s="322" t="str">
        <f t="shared" si="124"/>
        <v/>
      </c>
      <c r="I571" s="287" t="str">
        <f t="shared" si="125"/>
        <v>ĐHC</v>
      </c>
      <c r="J571" s="44" t="s">
        <v>1191</v>
      </c>
      <c r="K571" s="287" t="str">
        <f t="shared" si="126"/>
        <v>Cái</v>
      </c>
      <c r="L571" s="291">
        <v>4</v>
      </c>
      <c r="M571" s="287">
        <f>VLOOKUP(D571,'GIA CONG DOAN'!$A$3:$D$4246,MATCH(I571,'GIA CONG DOAN'!$A$4:$D$4,0),0)</f>
        <v>21800</v>
      </c>
      <c r="N571" s="289"/>
      <c r="O571" s="328">
        <f t="shared" si="127"/>
        <v>0</v>
      </c>
      <c r="P571" s="56" t="s">
        <v>3811</v>
      </c>
      <c r="Q571" s="305"/>
      <c r="R571" s="305"/>
      <c r="S571" s="313">
        <f t="shared" si="119"/>
        <v>4</v>
      </c>
      <c r="V571" s="327"/>
      <c r="W571" s="327"/>
      <c r="X571" s="327"/>
      <c r="Y571" s="326" t="str">
        <f t="shared" si="129"/>
        <v>66</v>
      </c>
      <c r="Z571" s="326" t="str">
        <f t="shared" si="130"/>
        <v>Đ144616</v>
      </c>
      <c r="AA571" s="326" t="str">
        <f t="shared" si="128"/>
        <v>44616Đ166-90500-S1-A4</v>
      </c>
    </row>
    <row r="572" spans="1:27" s="326" customFormat="1" ht="18" hidden="1" customHeight="1">
      <c r="A572" s="50">
        <v>44617</v>
      </c>
      <c r="B572" s="182" t="s">
        <v>1203</v>
      </c>
      <c r="C572" s="56" t="s">
        <v>3844</v>
      </c>
      <c r="D572" s="56" t="str">
        <f t="shared" si="120"/>
        <v>66-90400-s1</v>
      </c>
      <c r="E572" s="322" t="str">
        <f t="shared" si="121"/>
        <v>s1</v>
      </c>
      <c r="F572" s="322" t="str">
        <f t="shared" si="122"/>
        <v>a</v>
      </c>
      <c r="G572" s="322" t="str">
        <f t="shared" si="123"/>
        <v>00</v>
      </c>
      <c r="H572" s="322" t="str">
        <f t="shared" si="124"/>
        <v/>
      </c>
      <c r="I572" s="287" t="str">
        <f t="shared" si="125"/>
        <v>ĐHC</v>
      </c>
      <c r="J572" s="44" t="s">
        <v>1191</v>
      </c>
      <c r="K572" s="287" t="str">
        <f t="shared" si="126"/>
        <v>Cái</v>
      </c>
      <c r="L572" s="291">
        <v>5</v>
      </c>
      <c r="M572" s="287">
        <f>VLOOKUP(D572,'GIA CONG DOAN'!$A$3:$D$4246,MATCH(I572,'GIA CONG DOAN'!$A$4:$D$4,0),0)</f>
        <v>13630</v>
      </c>
      <c r="N572" s="289">
        <v>0.1</v>
      </c>
      <c r="O572" s="328">
        <f t="shared" si="127"/>
        <v>6815</v>
      </c>
      <c r="P572" s="56" t="s">
        <v>3811</v>
      </c>
      <c r="Q572" s="305"/>
      <c r="R572" s="305"/>
      <c r="S572" s="313">
        <f t="shared" si="119"/>
        <v>5</v>
      </c>
      <c r="V572" s="327"/>
      <c r="W572" s="327"/>
      <c r="X572" s="327"/>
      <c r="Y572" s="326" t="str">
        <f t="shared" si="129"/>
        <v>66</v>
      </c>
      <c r="Z572" s="326" t="str">
        <f t="shared" si="130"/>
        <v>Đ244617</v>
      </c>
      <c r="AA572" s="326" t="str">
        <f t="shared" si="128"/>
        <v>44617Đ266-90400-s1-a5</v>
      </c>
    </row>
    <row r="573" spans="1:27" s="326" customFormat="1" ht="18" hidden="1" customHeight="1">
      <c r="A573" s="50">
        <v>44617</v>
      </c>
      <c r="B573" s="182" t="s">
        <v>1203</v>
      </c>
      <c r="C573" s="56" t="s">
        <v>3844</v>
      </c>
      <c r="D573" s="56" t="str">
        <f t="shared" si="120"/>
        <v>66-90400-s1</v>
      </c>
      <c r="E573" s="322" t="str">
        <f t="shared" si="121"/>
        <v>s1</v>
      </c>
      <c r="F573" s="322" t="str">
        <f t="shared" si="122"/>
        <v>a</v>
      </c>
      <c r="G573" s="322" t="str">
        <f t="shared" si="123"/>
        <v>00</v>
      </c>
      <c r="H573" s="322" t="str">
        <f t="shared" si="124"/>
        <v/>
      </c>
      <c r="I573" s="287" t="str">
        <f t="shared" si="125"/>
        <v>ĐHC</v>
      </c>
      <c r="J573" s="44" t="s">
        <v>1191</v>
      </c>
      <c r="K573" s="287" t="str">
        <f t="shared" si="126"/>
        <v>Cái</v>
      </c>
      <c r="L573" s="291">
        <v>1</v>
      </c>
      <c r="M573" s="287">
        <f>VLOOKUP(D573,'GIA CONG DOAN'!$A$3:$D$4246,MATCH(I573,'GIA CONG DOAN'!$A$4:$D$4,0),0)</f>
        <v>13630</v>
      </c>
      <c r="N573" s="289">
        <v>0.1</v>
      </c>
      <c r="O573" s="328">
        <f t="shared" si="127"/>
        <v>1363</v>
      </c>
      <c r="P573" s="56" t="s">
        <v>3803</v>
      </c>
      <c r="Q573" s="305"/>
      <c r="R573" s="305"/>
      <c r="S573" s="313">
        <f t="shared" si="119"/>
        <v>1</v>
      </c>
      <c r="V573" s="327"/>
      <c r="W573" s="327"/>
      <c r="X573" s="327"/>
      <c r="Y573" s="326" t="str">
        <f t="shared" si="129"/>
        <v>66</v>
      </c>
      <c r="Z573" s="326" t="str">
        <f t="shared" si="130"/>
        <v>Đ244617</v>
      </c>
      <c r="AA573" s="326" t="str">
        <f t="shared" si="128"/>
        <v>44617Đ266-90400-s1-a1</v>
      </c>
    </row>
    <row r="574" spans="1:27" s="326" customFormat="1" ht="18" hidden="1" customHeight="1">
      <c r="A574" s="50">
        <v>44617</v>
      </c>
      <c r="B574" s="182" t="s">
        <v>1203</v>
      </c>
      <c r="C574" s="56" t="s">
        <v>3845</v>
      </c>
      <c r="D574" s="56" t="str">
        <f t="shared" si="120"/>
        <v>66-90300-s1</v>
      </c>
      <c r="E574" s="322" t="str">
        <f t="shared" si="121"/>
        <v>s1</v>
      </c>
      <c r="F574" s="322" t="str">
        <f t="shared" si="122"/>
        <v>a</v>
      </c>
      <c r="G574" s="322" t="str">
        <f t="shared" si="123"/>
        <v>00</v>
      </c>
      <c r="H574" s="322" t="str">
        <f t="shared" si="124"/>
        <v/>
      </c>
      <c r="I574" s="287" t="str">
        <f t="shared" si="125"/>
        <v>ĐHC</v>
      </c>
      <c r="J574" s="44" t="s">
        <v>1191</v>
      </c>
      <c r="K574" s="287" t="str">
        <f t="shared" si="126"/>
        <v>Cái</v>
      </c>
      <c r="L574" s="291">
        <v>1</v>
      </c>
      <c r="M574" s="287">
        <f>VLOOKUP(D574,'GIA CONG DOAN'!$A$3:$D$4246,MATCH(I574,'GIA CONG DOAN'!$A$4:$D$4,0),0)</f>
        <v>7420</v>
      </c>
      <c r="N574" s="289">
        <v>0.1</v>
      </c>
      <c r="O574" s="328">
        <f t="shared" si="127"/>
        <v>742</v>
      </c>
      <c r="P574" s="56" t="s">
        <v>3811</v>
      </c>
      <c r="Q574" s="305"/>
      <c r="R574" s="305"/>
      <c r="S574" s="313">
        <f t="shared" si="119"/>
        <v>1</v>
      </c>
      <c r="V574" s="327"/>
      <c r="W574" s="327"/>
      <c r="X574" s="327"/>
      <c r="Y574" s="326" t="str">
        <f t="shared" si="129"/>
        <v>66</v>
      </c>
      <c r="Z574" s="326" t="str">
        <f t="shared" si="130"/>
        <v>Đ244617</v>
      </c>
      <c r="AA574" s="326" t="str">
        <f t="shared" si="128"/>
        <v>44617Đ266-90300-s1-a1</v>
      </c>
    </row>
    <row r="575" spans="1:27" s="326" customFormat="1" ht="18" hidden="1" customHeight="1">
      <c r="A575" s="50">
        <v>44617</v>
      </c>
      <c r="B575" s="182" t="s">
        <v>1203</v>
      </c>
      <c r="C575" s="56" t="s">
        <v>3748</v>
      </c>
      <c r="D575" s="56" t="str">
        <f>LEFT(C575,6)&amp;"40"&amp;MID(C575,9,3)</f>
        <v>66-90240-01</v>
      </c>
      <c r="E575" s="322" t="str">
        <f t="shared" si="121"/>
        <v>01</v>
      </c>
      <c r="F575" s="322" t="str">
        <f t="shared" si="122"/>
        <v>b</v>
      </c>
      <c r="G575" s="322" t="str">
        <f t="shared" si="123"/>
        <v>40</v>
      </c>
      <c r="H575" s="322" t="str">
        <f t="shared" si="124"/>
        <v/>
      </c>
      <c r="I575" s="287" t="str">
        <f t="shared" si="125"/>
        <v>ĐHC</v>
      </c>
      <c r="J575" s="44" t="s">
        <v>1191</v>
      </c>
      <c r="K575" s="287" t="str">
        <f t="shared" si="126"/>
        <v>Cái</v>
      </c>
      <c r="L575" s="291">
        <v>3</v>
      </c>
      <c r="M575" s="287">
        <f>VLOOKUP(D575,'GIA CONG DOAN'!$A$3:$D$4246,MATCH(I575,'GIA CONG DOAN'!$A$4:$D$4,0),0)</f>
        <v>27210</v>
      </c>
      <c r="N575" s="289">
        <v>0.1</v>
      </c>
      <c r="O575" s="328">
        <f t="shared" si="127"/>
        <v>8163</v>
      </c>
      <c r="P575" s="56" t="s">
        <v>3691</v>
      </c>
      <c r="Q575" s="305"/>
      <c r="R575" s="305"/>
      <c r="S575" s="313">
        <f t="shared" si="119"/>
        <v>3</v>
      </c>
      <c r="V575" s="327"/>
      <c r="W575" s="327"/>
      <c r="X575" s="327"/>
      <c r="Y575" s="326" t="str">
        <f t="shared" si="129"/>
        <v>66</v>
      </c>
      <c r="Z575" s="326" t="str">
        <f t="shared" si="130"/>
        <v>Đ244617</v>
      </c>
      <c r="AA575" s="326" t="str">
        <f t="shared" si="128"/>
        <v>44617Đ266-90240-01-b3</v>
      </c>
    </row>
    <row r="576" spans="1:27" s="326" customFormat="1" ht="18" hidden="1" customHeight="1">
      <c r="A576" s="50">
        <v>44617</v>
      </c>
      <c r="B576" s="182" t="s">
        <v>1203</v>
      </c>
      <c r="C576" s="56" t="s">
        <v>3846</v>
      </c>
      <c r="D576" s="56" t="str">
        <f t="shared" si="120"/>
        <v>66-12500-b2</v>
      </c>
      <c r="E576" s="322" t="str">
        <f t="shared" si="121"/>
        <v>b2</v>
      </c>
      <c r="F576" s="322" t="str">
        <f t="shared" si="122"/>
        <v>b</v>
      </c>
      <c r="G576" s="322" t="str">
        <f t="shared" si="123"/>
        <v>00</v>
      </c>
      <c r="H576" s="322" t="str">
        <f t="shared" si="124"/>
        <v/>
      </c>
      <c r="I576" s="287" t="str">
        <f t="shared" si="125"/>
        <v>ĐHC</v>
      </c>
      <c r="J576" s="44" t="s">
        <v>1191</v>
      </c>
      <c r="K576" s="287" t="str">
        <f t="shared" si="126"/>
        <v>Bộ</v>
      </c>
      <c r="L576" s="291">
        <v>1</v>
      </c>
      <c r="M576" s="287">
        <f>VLOOKUP(D576,'GIA CONG DOAN'!$A$3:$D$4246,MATCH(I576,'GIA CONG DOAN'!$A$4:$D$4,0),0)</f>
        <v>24458.569687499999</v>
      </c>
      <c r="N576" s="289">
        <v>0.1</v>
      </c>
      <c r="O576" s="328">
        <f t="shared" si="127"/>
        <v>2445.8569687499999</v>
      </c>
      <c r="P576" s="56" t="s">
        <v>3619</v>
      </c>
      <c r="Q576" s="305"/>
      <c r="R576" s="305"/>
      <c r="S576" s="313">
        <f t="shared" ref="S576:S639" si="131">IF(MID(C576,10,1)="0",L576,IF(OR(MID(C576,10,2)="X1",MID(C576,10,2)="X2"),L576*2,IF(OR(MID(C576,10,2)="X4",MID(C576,10,2)="X4"),L576*3,IF(MID(C576,10,1)="f",L576,IF(OR(MID(C576,10,1)="S",MID(C576,10,1)="L",MID(C576,10,1)="B",MID(C576,10,1)="X"),MID(C576,11,1)*L576,0)))))</f>
        <v>2</v>
      </c>
      <c r="V576" s="327"/>
      <c r="W576" s="327"/>
      <c r="X576" s="327"/>
      <c r="Y576" s="326" t="str">
        <f t="shared" si="129"/>
        <v>66</v>
      </c>
      <c r="Z576" s="326" t="str">
        <f t="shared" si="130"/>
        <v>Đ244617</v>
      </c>
      <c r="AA576" s="326" t="str">
        <f t="shared" si="128"/>
        <v>44617Đ266-12500-b2-b1</v>
      </c>
    </row>
    <row r="577" spans="1:27" s="326" customFormat="1" ht="18" hidden="1" customHeight="1">
      <c r="A577" s="50">
        <v>44617</v>
      </c>
      <c r="B577" s="182" t="s">
        <v>1203</v>
      </c>
      <c r="C577" s="56" t="s">
        <v>3731</v>
      </c>
      <c r="D577" s="56" t="str">
        <f>LEFT(C577,6)&amp;"36"&amp;MID(C577,9,3)</f>
        <v>66-80136-02</v>
      </c>
      <c r="E577" s="322" t="str">
        <f t="shared" si="121"/>
        <v>02</v>
      </c>
      <c r="F577" s="322" t="str">
        <f t="shared" si="122"/>
        <v>b</v>
      </c>
      <c r="G577" s="322" t="str">
        <f t="shared" si="123"/>
        <v>36</v>
      </c>
      <c r="H577" s="322" t="str">
        <f t="shared" si="124"/>
        <v/>
      </c>
      <c r="I577" s="287" t="str">
        <f t="shared" si="125"/>
        <v>ĐHC</v>
      </c>
      <c r="J577" s="44" t="s">
        <v>1191</v>
      </c>
      <c r="K577" s="287" t="str">
        <f t="shared" si="126"/>
        <v>Cái</v>
      </c>
      <c r="L577" s="291">
        <v>3</v>
      </c>
      <c r="M577" s="287">
        <f>VLOOKUP(D577,'GIA CONG DOAN'!$A$3:$D$4246,MATCH(I577,'GIA CONG DOAN'!$A$4:$D$4,0),0)</f>
        <v>22033.93467241379</v>
      </c>
      <c r="N577" s="289">
        <v>0.1</v>
      </c>
      <c r="O577" s="328">
        <f t="shared" si="127"/>
        <v>6610.1804017241375</v>
      </c>
      <c r="P577" s="56" t="s">
        <v>3619</v>
      </c>
      <c r="Q577" s="305"/>
      <c r="R577" s="305"/>
      <c r="S577" s="313">
        <f t="shared" si="131"/>
        <v>3</v>
      </c>
      <c r="V577" s="327"/>
      <c r="W577" s="327"/>
      <c r="X577" s="327"/>
      <c r="Y577" s="326" t="str">
        <f t="shared" si="129"/>
        <v>66</v>
      </c>
      <c r="Z577" s="326" t="str">
        <f t="shared" si="130"/>
        <v>Đ244617</v>
      </c>
      <c r="AA577" s="326" t="str">
        <f t="shared" si="128"/>
        <v>44617Đ266-80136-02-b3</v>
      </c>
    </row>
    <row r="578" spans="1:27" s="326" customFormat="1" ht="18" hidden="1" customHeight="1">
      <c r="A578" s="50">
        <v>44617</v>
      </c>
      <c r="B578" s="182" t="s">
        <v>1203</v>
      </c>
      <c r="C578" s="56" t="s">
        <v>3847</v>
      </c>
      <c r="D578" s="56" t="str">
        <f t="shared" si="120"/>
        <v>66-83200-02</v>
      </c>
      <c r="E578" s="322" t="str">
        <f t="shared" si="121"/>
        <v>02</v>
      </c>
      <c r="F578" s="322" t="str">
        <f t="shared" si="122"/>
        <v>b</v>
      </c>
      <c r="G578" s="322" t="str">
        <f t="shared" si="123"/>
        <v>35</v>
      </c>
      <c r="H578" s="322" t="str">
        <f t="shared" si="124"/>
        <v/>
      </c>
      <c r="I578" s="287" t="str">
        <f t="shared" si="125"/>
        <v>ĐHC</v>
      </c>
      <c r="J578" s="44" t="s">
        <v>1191</v>
      </c>
      <c r="K578" s="287" t="str">
        <f t="shared" si="126"/>
        <v>Cái</v>
      </c>
      <c r="L578" s="291">
        <v>1</v>
      </c>
      <c r="M578" s="287">
        <f>VLOOKUP(D578,'GIA CONG DOAN'!$A$3:$D$4246,MATCH(I578,'GIA CONG DOAN'!$A$4:$D$4,0),0)</f>
        <v>16915.07148275862</v>
      </c>
      <c r="N578" s="289">
        <v>0.1</v>
      </c>
      <c r="O578" s="328">
        <f t="shared" si="127"/>
        <v>1691.5071482758622</v>
      </c>
      <c r="P578" s="56" t="s">
        <v>3813</v>
      </c>
      <c r="Q578" s="305"/>
      <c r="R578" s="305"/>
      <c r="S578" s="313">
        <f t="shared" si="131"/>
        <v>1</v>
      </c>
      <c r="V578" s="327"/>
      <c r="W578" s="327"/>
      <c r="X578" s="327"/>
      <c r="Y578" s="326" t="str">
        <f t="shared" si="129"/>
        <v>66</v>
      </c>
      <c r="Z578" s="326" t="str">
        <f t="shared" si="130"/>
        <v>Đ244617</v>
      </c>
      <c r="AA578" s="326" t="str">
        <f t="shared" si="128"/>
        <v>44617Đ266-83235-02-b1</v>
      </c>
    </row>
    <row r="579" spans="1:27" s="326" customFormat="1" ht="18" hidden="1" customHeight="1">
      <c r="A579" s="50">
        <v>44617</v>
      </c>
      <c r="B579" s="182" t="s">
        <v>1203</v>
      </c>
      <c r="C579" s="56" t="s">
        <v>3731</v>
      </c>
      <c r="D579" s="56" t="str">
        <f>LEFT(C579,6)&amp;"36"&amp;MID(C579,9,3)</f>
        <v>66-80136-02</v>
      </c>
      <c r="E579" s="322" t="str">
        <f t="shared" si="121"/>
        <v>02</v>
      </c>
      <c r="F579" s="322" t="str">
        <f t="shared" si="122"/>
        <v>b</v>
      </c>
      <c r="G579" s="322" t="str">
        <f t="shared" si="123"/>
        <v>36</v>
      </c>
      <c r="H579" s="322" t="str">
        <f t="shared" si="124"/>
        <v/>
      </c>
      <c r="I579" s="287" t="str">
        <f t="shared" si="125"/>
        <v>ĐHC</v>
      </c>
      <c r="J579" s="44" t="s">
        <v>1191</v>
      </c>
      <c r="K579" s="287" t="str">
        <f t="shared" si="126"/>
        <v>Cái</v>
      </c>
      <c r="L579" s="291">
        <v>3</v>
      </c>
      <c r="M579" s="287">
        <f>VLOOKUP(D579,'GIA CONG DOAN'!$A$3:$D$4246,MATCH(I579,'GIA CONG DOAN'!$A$4:$D$4,0),0)</f>
        <v>22033.93467241379</v>
      </c>
      <c r="N579" s="289">
        <v>0.1</v>
      </c>
      <c r="O579" s="328">
        <f t="shared" si="127"/>
        <v>6610.1804017241375</v>
      </c>
      <c r="P579" s="56" t="s">
        <v>3795</v>
      </c>
      <c r="Q579" s="305"/>
      <c r="R579" s="305"/>
      <c r="S579" s="313">
        <f t="shared" si="131"/>
        <v>3</v>
      </c>
      <c r="V579" s="327"/>
      <c r="W579" s="327"/>
      <c r="X579" s="327"/>
      <c r="Y579" s="326" t="str">
        <f t="shared" si="129"/>
        <v>66</v>
      </c>
      <c r="Z579" s="326" t="str">
        <f t="shared" si="130"/>
        <v>Đ244617</v>
      </c>
      <c r="AA579" s="326" t="str">
        <f t="shared" si="128"/>
        <v>44617Đ266-80136-02-b3</v>
      </c>
    </row>
    <row r="580" spans="1:27" s="326" customFormat="1" ht="18" hidden="1" customHeight="1">
      <c r="A580" s="50">
        <v>44617</v>
      </c>
      <c r="B580" s="182" t="s">
        <v>1202</v>
      </c>
      <c r="C580" s="56" t="s">
        <v>3731</v>
      </c>
      <c r="D580" s="56" t="str">
        <f>LEFT(C580,6)&amp;"36"&amp;MID(C580,9,3)</f>
        <v>66-80136-02</v>
      </c>
      <c r="E580" s="322" t="str">
        <f t="shared" si="121"/>
        <v>02</v>
      </c>
      <c r="F580" s="322" t="str">
        <f t="shared" si="122"/>
        <v>b</v>
      </c>
      <c r="G580" s="322" t="str">
        <f t="shared" si="123"/>
        <v>36</v>
      </c>
      <c r="H580" s="322" t="str">
        <f t="shared" si="124"/>
        <v/>
      </c>
      <c r="I580" s="287" t="str">
        <f t="shared" si="125"/>
        <v>ĐHC</v>
      </c>
      <c r="J580" s="44" t="s">
        <v>1191</v>
      </c>
      <c r="K580" s="287" t="str">
        <f t="shared" si="126"/>
        <v>Cái</v>
      </c>
      <c r="L580" s="291">
        <v>1</v>
      </c>
      <c r="M580" s="287">
        <f>VLOOKUP(D580,'GIA CONG DOAN'!$A$3:$D$4246,MATCH(I580,'GIA CONG DOAN'!$A$4:$D$4,0),0)</f>
        <v>22033.93467241379</v>
      </c>
      <c r="N580" s="289"/>
      <c r="O580" s="328">
        <f t="shared" si="127"/>
        <v>0</v>
      </c>
      <c r="P580" s="56" t="s">
        <v>3800</v>
      </c>
      <c r="Q580" s="305"/>
      <c r="R580" s="305"/>
      <c r="S580" s="313">
        <f t="shared" si="131"/>
        <v>1</v>
      </c>
      <c r="V580" s="327"/>
      <c r="W580" s="327"/>
      <c r="X580" s="327"/>
      <c r="Y580" s="326" t="str">
        <f t="shared" si="129"/>
        <v>66</v>
      </c>
      <c r="Z580" s="326" t="str">
        <f t="shared" si="130"/>
        <v>Đ144617</v>
      </c>
      <c r="AA580" s="326" t="str">
        <f t="shared" si="128"/>
        <v>44617Đ166-80136-02-b1</v>
      </c>
    </row>
    <row r="581" spans="1:27" s="326" customFormat="1" ht="18" hidden="1" customHeight="1">
      <c r="A581" s="50">
        <v>44617</v>
      </c>
      <c r="B581" s="182" t="s">
        <v>1202</v>
      </c>
      <c r="C581" s="56" t="s">
        <v>3804</v>
      </c>
      <c r="D581" s="56" t="str">
        <f t="shared" si="120"/>
        <v>66-82500-02</v>
      </c>
      <c r="E581" s="322" t="str">
        <f t="shared" si="121"/>
        <v>02</v>
      </c>
      <c r="F581" s="322" t="str">
        <f t="shared" si="122"/>
        <v>b</v>
      </c>
      <c r="G581" s="322" t="str">
        <f t="shared" si="123"/>
        <v>00</v>
      </c>
      <c r="H581" s="322" t="str">
        <f t="shared" si="124"/>
        <v/>
      </c>
      <c r="I581" s="287" t="str">
        <f t="shared" si="125"/>
        <v>ĐHC</v>
      </c>
      <c r="J581" s="44" t="s">
        <v>1191</v>
      </c>
      <c r="K581" s="287" t="str">
        <f t="shared" si="126"/>
        <v>Cái</v>
      </c>
      <c r="L581" s="291">
        <v>1</v>
      </c>
      <c r="M581" s="287">
        <f>VLOOKUP(D581,'GIA CONG DOAN'!$A$3:$D$4246,MATCH(I581,'GIA CONG DOAN'!$A$4:$D$4,0),0)</f>
        <v>17871.263793103437</v>
      </c>
      <c r="N581" s="289"/>
      <c r="O581" s="328">
        <f t="shared" si="127"/>
        <v>0</v>
      </c>
      <c r="P581" s="56" t="s">
        <v>3800</v>
      </c>
      <c r="Q581" s="305"/>
      <c r="R581" s="305"/>
      <c r="S581" s="313">
        <f t="shared" si="131"/>
        <v>1</v>
      </c>
      <c r="V581" s="327"/>
      <c r="W581" s="327"/>
      <c r="X581" s="327"/>
      <c r="Y581" s="326" t="str">
        <f t="shared" si="129"/>
        <v>66</v>
      </c>
      <c r="Z581" s="326" t="str">
        <f t="shared" si="130"/>
        <v>Đ144617</v>
      </c>
      <c r="AA581" s="326" t="str">
        <f t="shared" si="128"/>
        <v>44617Đ166-82500-02-b1</v>
      </c>
    </row>
    <row r="582" spans="1:27" s="326" customFormat="1" ht="18" hidden="1" customHeight="1">
      <c r="A582" s="50">
        <v>44617</v>
      </c>
      <c r="B582" s="182" t="s">
        <v>1202</v>
      </c>
      <c r="C582" s="56" t="s">
        <v>3804</v>
      </c>
      <c r="D582" s="56" t="str">
        <f t="shared" si="120"/>
        <v>66-82500-02</v>
      </c>
      <c r="E582" s="322" t="str">
        <f t="shared" si="121"/>
        <v>02</v>
      </c>
      <c r="F582" s="322" t="str">
        <f t="shared" si="122"/>
        <v>b</v>
      </c>
      <c r="G582" s="322" t="str">
        <f t="shared" si="123"/>
        <v>00</v>
      </c>
      <c r="H582" s="322" t="str">
        <f t="shared" si="124"/>
        <v/>
      </c>
      <c r="I582" s="287" t="str">
        <f t="shared" si="125"/>
        <v>ĐHC</v>
      </c>
      <c r="J582" s="44" t="s">
        <v>1191</v>
      </c>
      <c r="K582" s="287" t="str">
        <f t="shared" si="126"/>
        <v>Cái</v>
      </c>
      <c r="L582" s="291">
        <v>1</v>
      </c>
      <c r="M582" s="287">
        <f>VLOOKUP(D582,'GIA CONG DOAN'!$A$3:$D$4246,MATCH(I582,'GIA CONG DOAN'!$A$4:$D$4,0),0)</f>
        <v>17871.263793103437</v>
      </c>
      <c r="N582" s="289">
        <v>0.1</v>
      </c>
      <c r="O582" s="328">
        <f t="shared" si="127"/>
        <v>1787.1263793103437</v>
      </c>
      <c r="P582" s="56" t="s">
        <v>3803</v>
      </c>
      <c r="Q582" s="305"/>
      <c r="R582" s="305"/>
      <c r="S582" s="313">
        <f t="shared" si="131"/>
        <v>1</v>
      </c>
      <c r="V582" s="327"/>
      <c r="W582" s="327"/>
      <c r="X582" s="327"/>
      <c r="Y582" s="326" t="str">
        <f t="shared" si="129"/>
        <v>66</v>
      </c>
      <c r="Z582" s="326" t="str">
        <f>B582&amp;A582</f>
        <v>Đ144617</v>
      </c>
      <c r="AA582" s="326" t="str">
        <f>A582&amp;B582&amp;C582&amp;L582&amp;Q582</f>
        <v>44617Đ166-82500-02-b1</v>
      </c>
    </row>
    <row r="583" spans="1:27" s="326" customFormat="1" ht="18" hidden="1" customHeight="1">
      <c r="A583" s="50">
        <v>44617</v>
      </c>
      <c r="B583" s="182" t="s">
        <v>1202</v>
      </c>
      <c r="C583" s="56" t="s">
        <v>3746</v>
      </c>
      <c r="D583" s="56" t="str">
        <f t="shared" si="120"/>
        <v>66-70300-03</v>
      </c>
      <c r="E583" s="322" t="str">
        <f t="shared" si="121"/>
        <v>03</v>
      </c>
      <c r="F583" s="322" t="str">
        <f t="shared" si="122"/>
        <v>b</v>
      </c>
      <c r="G583" s="322" t="str">
        <f t="shared" si="123"/>
        <v>00</v>
      </c>
      <c r="H583" s="322" t="str">
        <f t="shared" si="124"/>
        <v/>
      </c>
      <c r="I583" s="287" t="str">
        <f t="shared" si="125"/>
        <v>ĐHC</v>
      </c>
      <c r="J583" s="44" t="s">
        <v>1191</v>
      </c>
      <c r="K583" s="287" t="str">
        <f t="shared" si="126"/>
        <v>Cái</v>
      </c>
      <c r="L583" s="291">
        <v>1</v>
      </c>
      <c r="M583" s="287">
        <f>VLOOKUP(D583,'GIA CONG DOAN'!$A$3:$D$4246,MATCH(I583,'GIA CONG DOAN'!$A$4:$D$4,0),0)</f>
        <v>11198.250937500001</v>
      </c>
      <c r="N583" s="289">
        <v>0.1</v>
      </c>
      <c r="O583" s="328">
        <f t="shared" si="127"/>
        <v>1119.8250937500002</v>
      </c>
      <c r="P583" s="56" t="s">
        <v>3809</v>
      </c>
      <c r="Q583" s="305"/>
      <c r="R583" s="305"/>
      <c r="S583" s="313">
        <f t="shared" si="131"/>
        <v>1</v>
      </c>
      <c r="V583" s="327"/>
      <c r="W583" s="327"/>
      <c r="X583" s="327"/>
      <c r="Y583" s="326" t="str">
        <f t="shared" si="129"/>
        <v>66</v>
      </c>
      <c r="Z583" s="326" t="str">
        <f t="shared" si="130"/>
        <v>Đ144617</v>
      </c>
      <c r="AA583" s="326" t="str">
        <f t="shared" si="128"/>
        <v>44617Đ166-70300-03-b1</v>
      </c>
    </row>
    <row r="584" spans="1:27" s="326" customFormat="1" ht="18" hidden="1" customHeight="1">
      <c r="A584" s="50">
        <v>44617</v>
      </c>
      <c r="B584" s="182" t="s">
        <v>1202</v>
      </c>
      <c r="C584" s="56" t="s">
        <v>3637</v>
      </c>
      <c r="D584" s="56" t="str">
        <f>LEFT(C584,6)&amp;"06"&amp;MID(C584,9,3)</f>
        <v>66-90006-S1</v>
      </c>
      <c r="E584" s="322" t="str">
        <f t="shared" ref="E584:E647" si="132">RIGHT(D584,2)</f>
        <v>S1</v>
      </c>
      <c r="F584" s="322" t="str">
        <f t="shared" ref="F584:F647" si="133">MID(C584,13,2)</f>
        <v>B</v>
      </c>
      <c r="G584" s="322" t="str">
        <f t="shared" ref="G584:G647" si="134">MID(C584,7,2)</f>
        <v>06</v>
      </c>
      <c r="H584" s="322" t="str">
        <f t="shared" ref="H584:H647" si="135">IF(OR(G584="18",G584="20",G584="21"),"DTM","")</f>
        <v/>
      </c>
      <c r="I584" s="287" t="str">
        <f t="shared" ref="I584:I647" si="136">(LEFT(J584,1))&amp;IF(OR(F584="A",F584="A",F584="43",F584="44",F584="77"),"HC",IF(OR(F584="B",F584="B1",F584="B2",F584="B4",F584="30",F584="39",F584="17",F584="C"),"HC",IF(OR(F584="01",F584="04",F584="54",F584="11",F584="05",F584="06"),"HC",IF(OR(F584="A1"),"HT",IF(OR(F584="32",F584="14",F584="15",F584="78",F584="49"),"HS",0)))))</f>
        <v>ĐHC</v>
      </c>
      <c r="J584" s="44" t="s">
        <v>1191</v>
      </c>
      <c r="K584" s="287" t="str">
        <f t="shared" ref="K584:K647" si="137">IF(AND(MID(C584,10,1)="s",MID(C584,11,1)="1"),"Cái",IF(OR(MID(C584,10,1)="s",MID(C584,10,1)="l",MID(C584,10,1)="b",MID(C584,10,1)="x"),"Bộ","Cái"))</f>
        <v>Cái</v>
      </c>
      <c r="L584" s="291">
        <v>3</v>
      </c>
      <c r="M584" s="287">
        <f>VLOOKUP(D584,'GIA CONG DOAN'!$A$3:$D$4246,MATCH(I584,'GIA CONG DOAN'!$A$4:$D$4,0),0)</f>
        <v>16940</v>
      </c>
      <c r="N584" s="289"/>
      <c r="O584" s="328">
        <f t="shared" ref="O584:O647" si="138">IFERROR(L584*M584*N584,"")</f>
        <v>0</v>
      </c>
      <c r="P584" s="56" t="s">
        <v>3803</v>
      </c>
      <c r="Q584" s="305"/>
      <c r="R584" s="305"/>
      <c r="S584" s="313">
        <f t="shared" si="131"/>
        <v>3</v>
      </c>
      <c r="V584" s="327"/>
      <c r="W584" s="327"/>
      <c r="X584" s="327"/>
      <c r="Y584" s="326" t="str">
        <f t="shared" si="129"/>
        <v>66</v>
      </c>
      <c r="Z584" s="326" t="str">
        <f t="shared" si="130"/>
        <v>Đ144617</v>
      </c>
      <c r="AA584" s="326" t="str">
        <f t="shared" si="128"/>
        <v>44617Đ166-90006-S1-B3</v>
      </c>
    </row>
    <row r="585" spans="1:27" s="326" customFormat="1" ht="18" hidden="1" customHeight="1">
      <c r="A585" s="50">
        <v>44617</v>
      </c>
      <c r="B585" s="182" t="s">
        <v>1204</v>
      </c>
      <c r="C585" s="56" t="s">
        <v>3848</v>
      </c>
      <c r="D585" s="56" t="str">
        <f t="shared" ref="D585:D647" si="139">LEFT(C585,6)&amp;"00"&amp;MID(C585,9,3)</f>
        <v>66-65100-01</v>
      </c>
      <c r="E585" s="322" t="str">
        <f t="shared" si="132"/>
        <v>01</v>
      </c>
      <c r="F585" s="322" t="str">
        <f t="shared" si="133"/>
        <v>B</v>
      </c>
      <c r="G585" s="322" t="str">
        <f t="shared" si="134"/>
        <v>00</v>
      </c>
      <c r="H585" s="322" t="str">
        <f t="shared" si="135"/>
        <v/>
      </c>
      <c r="I585" s="287" t="str">
        <f t="shared" si="136"/>
        <v>ĐHC</v>
      </c>
      <c r="J585" s="44" t="s">
        <v>1191</v>
      </c>
      <c r="K585" s="287" t="str">
        <f t="shared" si="137"/>
        <v>Cái</v>
      </c>
      <c r="L585" s="291">
        <v>2</v>
      </c>
      <c r="M585" s="287">
        <f>VLOOKUP(D585,'GIA CONG DOAN'!$A$3:$D$4246,MATCH(I585,'GIA CONG DOAN'!$A$4:$D$4,0),0)</f>
        <v>21062.920725000007</v>
      </c>
      <c r="N585" s="289"/>
      <c r="O585" s="328">
        <f t="shared" si="138"/>
        <v>0</v>
      </c>
      <c r="P585" s="56" t="s">
        <v>3800</v>
      </c>
      <c r="Q585" s="305"/>
      <c r="R585" s="305"/>
      <c r="S585" s="313">
        <f t="shared" si="131"/>
        <v>2</v>
      </c>
      <c r="V585" s="327"/>
      <c r="W585" s="327"/>
      <c r="X585" s="327"/>
      <c r="Y585" s="326" t="str">
        <f t="shared" si="129"/>
        <v>66</v>
      </c>
      <c r="Z585" s="326" t="str">
        <f>B585&amp;A585</f>
        <v>Đ344617</v>
      </c>
      <c r="AA585" s="326" t="str">
        <f>A585&amp;B585&amp;C585&amp;L585&amp;Q585</f>
        <v>44617Đ366-65100-01-B2</v>
      </c>
    </row>
    <row r="586" spans="1:27" s="326" customFormat="1" ht="18" hidden="1" customHeight="1">
      <c r="A586" s="50">
        <v>44617</v>
      </c>
      <c r="B586" s="182" t="s">
        <v>1204</v>
      </c>
      <c r="C586" s="56" t="s">
        <v>3849</v>
      </c>
      <c r="D586" s="56" t="str">
        <f t="shared" si="139"/>
        <v>66-65100-02</v>
      </c>
      <c r="E586" s="322" t="str">
        <f t="shared" si="132"/>
        <v>02</v>
      </c>
      <c r="F586" s="322" t="str">
        <f t="shared" si="133"/>
        <v>B</v>
      </c>
      <c r="G586" s="322" t="str">
        <f t="shared" si="134"/>
        <v>00</v>
      </c>
      <c r="H586" s="322" t="str">
        <f t="shared" si="135"/>
        <v/>
      </c>
      <c r="I586" s="287" t="str">
        <f t="shared" si="136"/>
        <v>ĐHC</v>
      </c>
      <c r="J586" s="44" t="s">
        <v>1191</v>
      </c>
      <c r="K586" s="287" t="str">
        <f t="shared" si="137"/>
        <v>Cái</v>
      </c>
      <c r="L586" s="291">
        <v>5</v>
      </c>
      <c r="M586" s="287">
        <f>VLOOKUP(D586,'GIA CONG DOAN'!$A$3:$D$4246,MATCH(I586,'GIA CONG DOAN'!$A$4:$D$4,0),0)</f>
        <v>14418.070734375002</v>
      </c>
      <c r="N586" s="289"/>
      <c r="O586" s="328">
        <f t="shared" si="138"/>
        <v>0</v>
      </c>
      <c r="P586" s="56" t="s">
        <v>3800</v>
      </c>
      <c r="Q586" s="305"/>
      <c r="R586" s="305"/>
      <c r="S586" s="313">
        <f t="shared" si="131"/>
        <v>5</v>
      </c>
      <c r="V586" s="327"/>
      <c r="W586" s="327"/>
      <c r="X586" s="327"/>
      <c r="Y586" s="326" t="str">
        <f t="shared" si="129"/>
        <v>66</v>
      </c>
      <c r="Z586" s="326" t="str">
        <f t="shared" si="130"/>
        <v>Đ344617</v>
      </c>
      <c r="AA586" s="326" t="str">
        <f t="shared" ref="AA586:AA649" si="140">A586&amp;B586&amp;C586&amp;L586&amp;Q586</f>
        <v>44617Đ366-65100-02-B5</v>
      </c>
    </row>
    <row r="587" spans="1:27" s="326" customFormat="1" ht="18" hidden="1" customHeight="1">
      <c r="A587" s="50">
        <v>44617</v>
      </c>
      <c r="B587" s="182" t="s">
        <v>1204</v>
      </c>
      <c r="C587" s="56" t="s">
        <v>3850</v>
      </c>
      <c r="D587" s="56" t="str">
        <f t="shared" si="139"/>
        <v>66-65100-03</v>
      </c>
      <c r="E587" s="322" t="str">
        <f t="shared" si="132"/>
        <v>03</v>
      </c>
      <c r="F587" s="322" t="str">
        <f t="shared" si="133"/>
        <v>B</v>
      </c>
      <c r="G587" s="322" t="str">
        <f t="shared" si="134"/>
        <v>00</v>
      </c>
      <c r="H587" s="322" t="str">
        <f t="shared" si="135"/>
        <v/>
      </c>
      <c r="I587" s="287" t="str">
        <f t="shared" si="136"/>
        <v>ĐHC</v>
      </c>
      <c r="J587" s="44" t="s">
        <v>1191</v>
      </c>
      <c r="K587" s="287" t="str">
        <f t="shared" si="137"/>
        <v>Cái</v>
      </c>
      <c r="L587" s="291">
        <v>3</v>
      </c>
      <c r="M587" s="287">
        <f>VLOOKUP(D587,'GIA CONG DOAN'!$A$3:$D$4246,MATCH(I587,'GIA CONG DOAN'!$A$4:$D$4,0),0)</f>
        <v>9403.089609374998</v>
      </c>
      <c r="N587" s="289"/>
      <c r="O587" s="328">
        <f t="shared" si="138"/>
        <v>0</v>
      </c>
      <c r="P587" s="56" t="s">
        <v>3800</v>
      </c>
      <c r="Q587" s="305"/>
      <c r="R587" s="305"/>
      <c r="S587" s="313">
        <f t="shared" si="131"/>
        <v>3</v>
      </c>
      <c r="V587" s="327"/>
      <c r="W587" s="327"/>
      <c r="X587" s="327"/>
      <c r="Y587" s="326" t="str">
        <f t="shared" ref="Y587:Y647" si="141">LEFT(C587,2)</f>
        <v>66</v>
      </c>
      <c r="Z587" s="326" t="str">
        <f t="shared" ref="Z587:Z647" si="142">B587&amp;A587</f>
        <v>Đ344617</v>
      </c>
      <c r="AA587" s="326" t="str">
        <f t="shared" si="140"/>
        <v>44617Đ366-65100-03-B3</v>
      </c>
    </row>
    <row r="588" spans="1:27" s="326" customFormat="1" ht="18" hidden="1" customHeight="1">
      <c r="A588" s="50">
        <v>44617</v>
      </c>
      <c r="B588" s="182" t="s">
        <v>1204</v>
      </c>
      <c r="C588" s="56" t="s">
        <v>3851</v>
      </c>
      <c r="D588" s="56" t="str">
        <f t="shared" si="139"/>
        <v>66-65100-04</v>
      </c>
      <c r="E588" s="322" t="str">
        <f t="shared" si="132"/>
        <v>04</v>
      </c>
      <c r="F588" s="322" t="str">
        <f t="shared" si="133"/>
        <v>B</v>
      </c>
      <c r="G588" s="322" t="str">
        <f t="shared" si="134"/>
        <v>00</v>
      </c>
      <c r="H588" s="322" t="str">
        <f t="shared" si="135"/>
        <v/>
      </c>
      <c r="I588" s="287" t="str">
        <f t="shared" si="136"/>
        <v>ĐHC</v>
      </c>
      <c r="J588" s="44" t="s">
        <v>1191</v>
      </c>
      <c r="K588" s="287" t="str">
        <f t="shared" si="137"/>
        <v>Cái</v>
      </c>
      <c r="L588" s="291">
        <v>48</v>
      </c>
      <c r="M588" s="287">
        <f>VLOOKUP(D588,'GIA CONG DOAN'!$A$3:$D$4246,MATCH(I588,'GIA CONG DOAN'!$A$4:$D$4,0),0)</f>
        <v>6769.4025983999982</v>
      </c>
      <c r="N588" s="289">
        <v>0.1</v>
      </c>
      <c r="O588" s="328">
        <f t="shared" si="138"/>
        <v>32493.132472319994</v>
      </c>
      <c r="P588" s="56" t="s">
        <v>3800</v>
      </c>
      <c r="Q588" s="305"/>
      <c r="R588" s="305"/>
      <c r="S588" s="313">
        <f t="shared" si="131"/>
        <v>48</v>
      </c>
      <c r="V588" s="327"/>
      <c r="W588" s="327"/>
      <c r="X588" s="327"/>
      <c r="Y588" s="326" t="str">
        <f t="shared" si="141"/>
        <v>66</v>
      </c>
      <c r="Z588" s="326" t="str">
        <f t="shared" si="142"/>
        <v>Đ344617</v>
      </c>
      <c r="AA588" s="326" t="str">
        <f t="shared" si="140"/>
        <v>44617Đ366-65100-04-B48</v>
      </c>
    </row>
    <row r="589" spans="1:27" s="326" customFormat="1" ht="18" hidden="1" customHeight="1">
      <c r="A589" s="50">
        <v>44617</v>
      </c>
      <c r="B589" s="182" t="s">
        <v>1204</v>
      </c>
      <c r="C589" s="56" t="s">
        <v>3356</v>
      </c>
      <c r="D589" s="56" t="str">
        <f t="shared" si="139"/>
        <v>66-54100-01</v>
      </c>
      <c r="E589" s="322" t="str">
        <f t="shared" si="132"/>
        <v>01</v>
      </c>
      <c r="F589" s="322" t="str">
        <f t="shared" si="133"/>
        <v>B</v>
      </c>
      <c r="G589" s="322" t="str">
        <f t="shared" si="134"/>
        <v>00</v>
      </c>
      <c r="H589" s="322" t="str">
        <f t="shared" si="135"/>
        <v/>
      </c>
      <c r="I589" s="287" t="str">
        <f t="shared" si="136"/>
        <v>ĐHC</v>
      </c>
      <c r="J589" s="44" t="s">
        <v>1191</v>
      </c>
      <c r="K589" s="287" t="str">
        <f t="shared" si="137"/>
        <v>Cái</v>
      </c>
      <c r="L589" s="291">
        <v>1</v>
      </c>
      <c r="M589" s="287">
        <f>VLOOKUP(D589,'GIA CONG DOAN'!$A$3:$D$4246,MATCH(I589,'GIA CONG DOAN'!$A$4:$D$4,0),0)</f>
        <v>65985.596720000001</v>
      </c>
      <c r="N589" s="289">
        <v>0.1</v>
      </c>
      <c r="O589" s="328">
        <f t="shared" si="138"/>
        <v>6598.5596720000003</v>
      </c>
      <c r="P589" s="56" t="s">
        <v>3852</v>
      </c>
      <c r="Q589" s="305"/>
      <c r="R589" s="305"/>
      <c r="S589" s="313">
        <f t="shared" si="131"/>
        <v>1</v>
      </c>
      <c r="V589" s="327"/>
      <c r="W589" s="327"/>
      <c r="X589" s="327"/>
      <c r="Y589" s="326" t="str">
        <f t="shared" si="141"/>
        <v>66</v>
      </c>
      <c r="Z589" s="326" t="str">
        <f t="shared" si="142"/>
        <v>Đ344617</v>
      </c>
      <c r="AA589" s="326" t="str">
        <f t="shared" si="140"/>
        <v>44617Đ366-54100-01-B1</v>
      </c>
    </row>
    <row r="590" spans="1:27" s="326" customFormat="1" ht="18" hidden="1" customHeight="1">
      <c r="A590" s="50">
        <v>44617</v>
      </c>
      <c r="B590" s="182" t="s">
        <v>1204</v>
      </c>
      <c r="C590" s="56" t="s">
        <v>3849</v>
      </c>
      <c r="D590" s="56" t="str">
        <f t="shared" si="139"/>
        <v>66-65100-02</v>
      </c>
      <c r="E590" s="322" t="str">
        <f t="shared" si="132"/>
        <v>02</v>
      </c>
      <c r="F590" s="322" t="str">
        <f t="shared" si="133"/>
        <v>B</v>
      </c>
      <c r="G590" s="322" t="str">
        <f t="shared" si="134"/>
        <v>00</v>
      </c>
      <c r="H590" s="322" t="str">
        <f t="shared" si="135"/>
        <v/>
      </c>
      <c r="I590" s="287" t="str">
        <f t="shared" si="136"/>
        <v>ĐHC</v>
      </c>
      <c r="J590" s="44" t="s">
        <v>1191</v>
      </c>
      <c r="K590" s="287" t="str">
        <f t="shared" si="137"/>
        <v>Cái</v>
      </c>
      <c r="L590" s="291">
        <v>1</v>
      </c>
      <c r="M590" s="287">
        <f>VLOOKUP(D590,'GIA CONG DOAN'!$A$3:$D$4246,MATCH(I590,'GIA CONG DOAN'!$A$4:$D$4,0),0)</f>
        <v>14418.070734375002</v>
      </c>
      <c r="N590" s="289">
        <v>0.1</v>
      </c>
      <c r="O590" s="328">
        <f t="shared" si="138"/>
        <v>1441.8070734375003</v>
      </c>
      <c r="P590" s="56" t="s">
        <v>3800</v>
      </c>
      <c r="Q590" s="305"/>
      <c r="R590" s="305"/>
      <c r="S590" s="313">
        <f t="shared" si="131"/>
        <v>1</v>
      </c>
      <c r="V590" s="327"/>
      <c r="W590" s="327"/>
      <c r="X590" s="327"/>
      <c r="Y590" s="326" t="str">
        <f t="shared" si="141"/>
        <v>66</v>
      </c>
      <c r="Z590" s="326" t="str">
        <f t="shared" si="142"/>
        <v>Đ344617</v>
      </c>
      <c r="AA590" s="326" t="str">
        <f t="shared" si="140"/>
        <v>44617Đ366-65100-02-B1</v>
      </c>
    </row>
    <row r="591" spans="1:27" s="326" customFormat="1" ht="18" hidden="1" customHeight="1">
      <c r="A591" s="50">
        <v>44617</v>
      </c>
      <c r="B591" s="182" t="s">
        <v>1204</v>
      </c>
      <c r="C591" s="56" t="s">
        <v>3671</v>
      </c>
      <c r="D591" s="56" t="str">
        <f t="shared" si="139"/>
        <v>66-70300-02</v>
      </c>
      <c r="E591" s="322" t="str">
        <f t="shared" si="132"/>
        <v>02</v>
      </c>
      <c r="F591" s="322" t="str">
        <f t="shared" si="133"/>
        <v>B</v>
      </c>
      <c r="G591" s="322" t="str">
        <f t="shared" si="134"/>
        <v>00</v>
      </c>
      <c r="H591" s="322" t="str">
        <f t="shared" si="135"/>
        <v/>
      </c>
      <c r="I591" s="287" t="str">
        <f t="shared" si="136"/>
        <v>ĐHC</v>
      </c>
      <c r="J591" s="44" t="s">
        <v>1191</v>
      </c>
      <c r="K591" s="287" t="str">
        <f t="shared" si="137"/>
        <v>Cái</v>
      </c>
      <c r="L591" s="291">
        <v>1</v>
      </c>
      <c r="M591" s="287">
        <f>VLOOKUP(D591,'GIA CONG DOAN'!$A$3:$D$4246,MATCH(I591,'GIA CONG DOAN'!$A$4:$D$4,0),0)</f>
        <v>19351.489619999997</v>
      </c>
      <c r="N591" s="289"/>
      <c r="O591" s="328">
        <f t="shared" si="138"/>
        <v>0</v>
      </c>
      <c r="P591" s="56" t="s">
        <v>3803</v>
      </c>
      <c r="Q591" s="305"/>
      <c r="R591" s="305"/>
      <c r="S591" s="313">
        <f t="shared" si="131"/>
        <v>1</v>
      </c>
      <c r="V591" s="327"/>
      <c r="W591" s="327"/>
      <c r="X591" s="327"/>
      <c r="Y591" s="326" t="str">
        <f t="shared" si="141"/>
        <v>66</v>
      </c>
      <c r="Z591" s="326" t="str">
        <f t="shared" si="142"/>
        <v>Đ344617</v>
      </c>
      <c r="AA591" s="326" t="str">
        <f t="shared" si="140"/>
        <v>44617Đ366-70300-02-B1</v>
      </c>
    </row>
    <row r="592" spans="1:27" s="326" customFormat="1" ht="18" hidden="1" customHeight="1">
      <c r="A592" s="50">
        <v>44617</v>
      </c>
      <c r="B592" s="182" t="s">
        <v>1204</v>
      </c>
      <c r="C592" s="56" t="s">
        <v>3648</v>
      </c>
      <c r="D592" s="56" t="str">
        <f t="shared" si="139"/>
        <v>66-64700-S1</v>
      </c>
      <c r="E592" s="322" t="str">
        <f t="shared" si="132"/>
        <v>S1</v>
      </c>
      <c r="F592" s="322" t="str">
        <f t="shared" si="133"/>
        <v>B</v>
      </c>
      <c r="G592" s="322" t="str">
        <f t="shared" si="134"/>
        <v>00</v>
      </c>
      <c r="H592" s="322" t="str">
        <f t="shared" si="135"/>
        <v/>
      </c>
      <c r="I592" s="287" t="str">
        <f t="shared" si="136"/>
        <v>ĐHC</v>
      </c>
      <c r="J592" s="44" t="s">
        <v>1191</v>
      </c>
      <c r="K592" s="287" t="str">
        <f t="shared" si="137"/>
        <v>Cái</v>
      </c>
      <c r="L592" s="291">
        <v>2</v>
      </c>
      <c r="M592" s="287">
        <f>VLOOKUP(D592,'GIA CONG DOAN'!$A$3:$D$4246,MATCH(I592,'GIA CONG DOAN'!$A$4:$D$4,0),0)</f>
        <v>21668.767362068964</v>
      </c>
      <c r="N592" s="289">
        <v>0.1</v>
      </c>
      <c r="O592" s="328">
        <f t="shared" si="138"/>
        <v>4333.7534724137931</v>
      </c>
      <c r="P592" s="56" t="s">
        <v>3800</v>
      </c>
      <c r="Q592" s="305"/>
      <c r="R592" s="305"/>
      <c r="S592" s="313">
        <f t="shared" si="131"/>
        <v>2</v>
      </c>
      <c r="V592" s="327"/>
      <c r="W592" s="327"/>
      <c r="X592" s="327"/>
      <c r="Y592" s="326" t="str">
        <f t="shared" si="141"/>
        <v>66</v>
      </c>
      <c r="Z592" s="326" t="str">
        <f t="shared" si="142"/>
        <v>Đ344617</v>
      </c>
      <c r="AA592" s="326" t="str">
        <f t="shared" si="140"/>
        <v>44617Đ366-64700-S1-B2</v>
      </c>
    </row>
    <row r="593" spans="1:27" s="326" customFormat="1" ht="18" hidden="1" customHeight="1">
      <c r="A593" s="50">
        <v>44617</v>
      </c>
      <c r="B593" s="182" t="s">
        <v>1204</v>
      </c>
      <c r="C593" s="56" t="s">
        <v>3637</v>
      </c>
      <c r="D593" s="56" t="str">
        <f>LEFT(C593,6)&amp;"06"&amp;MID(C593,9,3)</f>
        <v>66-90006-S1</v>
      </c>
      <c r="E593" s="322" t="str">
        <f t="shared" si="132"/>
        <v>S1</v>
      </c>
      <c r="F593" s="322" t="str">
        <f t="shared" si="133"/>
        <v>B</v>
      </c>
      <c r="G593" s="322" t="str">
        <f t="shared" si="134"/>
        <v>06</v>
      </c>
      <c r="H593" s="322" t="str">
        <f t="shared" si="135"/>
        <v/>
      </c>
      <c r="I593" s="287" t="str">
        <f t="shared" si="136"/>
        <v>ĐHC</v>
      </c>
      <c r="J593" s="44" t="s">
        <v>1191</v>
      </c>
      <c r="K593" s="287" t="str">
        <f t="shared" si="137"/>
        <v>Cái</v>
      </c>
      <c r="L593" s="291">
        <v>1</v>
      </c>
      <c r="M593" s="287">
        <f>VLOOKUP(D593,'GIA CONG DOAN'!$A$3:$D$4246,MATCH(I593,'GIA CONG DOAN'!$A$4:$D$4,0),0)</f>
        <v>16940</v>
      </c>
      <c r="N593" s="289"/>
      <c r="O593" s="328">
        <f t="shared" si="138"/>
        <v>0</v>
      </c>
      <c r="P593" s="56" t="s">
        <v>3652</v>
      </c>
      <c r="Q593" s="305"/>
      <c r="R593" s="305"/>
      <c r="S593" s="313">
        <f t="shared" si="131"/>
        <v>1</v>
      </c>
      <c r="V593" s="327"/>
      <c r="W593" s="327"/>
      <c r="X593" s="327"/>
      <c r="Y593" s="326" t="str">
        <f t="shared" si="141"/>
        <v>66</v>
      </c>
      <c r="Z593" s="326" t="str">
        <f>B593&amp;A593</f>
        <v>Đ344617</v>
      </c>
      <c r="AA593" s="326" t="str">
        <f>A593&amp;B593&amp;C593&amp;L593&amp;Q593</f>
        <v>44617Đ366-90006-S1-B1</v>
      </c>
    </row>
    <row r="594" spans="1:27" s="326" customFormat="1" ht="18" hidden="1" customHeight="1">
      <c r="A594" s="50">
        <v>44617</v>
      </c>
      <c r="B594" s="182" t="s">
        <v>1192</v>
      </c>
      <c r="C594" s="56" t="s">
        <v>3801</v>
      </c>
      <c r="D594" s="56" t="str">
        <f t="shared" si="139"/>
        <v>66-54100-01</v>
      </c>
      <c r="E594" s="322" t="str">
        <f t="shared" si="132"/>
        <v>01</v>
      </c>
      <c r="F594" s="322" t="str">
        <f t="shared" si="133"/>
        <v>b</v>
      </c>
      <c r="G594" s="322" t="str">
        <f t="shared" si="134"/>
        <v>00</v>
      </c>
      <c r="H594" s="322" t="str">
        <f t="shared" si="135"/>
        <v/>
      </c>
      <c r="I594" s="287" t="str">
        <f t="shared" si="136"/>
        <v>ĐHC</v>
      </c>
      <c r="J594" s="44" t="s">
        <v>1191</v>
      </c>
      <c r="K594" s="287" t="str">
        <f t="shared" si="137"/>
        <v>Cái</v>
      </c>
      <c r="L594" s="291">
        <v>4</v>
      </c>
      <c r="M594" s="287">
        <f>VLOOKUP(D594,'GIA CONG DOAN'!$A$3:$D$4246,MATCH(I594,'GIA CONG DOAN'!$A$4:$D$4,0),0)</f>
        <v>65985.596720000001</v>
      </c>
      <c r="N594" s="289"/>
      <c r="O594" s="328">
        <f t="shared" si="138"/>
        <v>0</v>
      </c>
      <c r="P594" s="56" t="s">
        <v>3800</v>
      </c>
      <c r="Q594" s="305"/>
      <c r="R594" s="305"/>
      <c r="S594" s="313">
        <f t="shared" si="131"/>
        <v>4</v>
      </c>
      <c r="V594" s="327"/>
      <c r="W594" s="327"/>
      <c r="X594" s="327"/>
      <c r="Y594" s="326" t="str">
        <f t="shared" si="141"/>
        <v>66</v>
      </c>
      <c r="Z594" s="326" t="str">
        <f>B594&amp;A594</f>
        <v>Đ444617</v>
      </c>
      <c r="AA594" s="326" t="str">
        <f>A594&amp;B594&amp;C594&amp;L594&amp;Q594</f>
        <v>44617Đ466-54100-01-b4</v>
      </c>
    </row>
    <row r="595" spans="1:27" s="326" customFormat="1" ht="18" hidden="1" customHeight="1">
      <c r="A595" s="50">
        <v>44617</v>
      </c>
      <c r="B595" s="182" t="s">
        <v>1192</v>
      </c>
      <c r="C595" s="56" t="s">
        <v>2454</v>
      </c>
      <c r="D595" s="56" t="str">
        <f t="shared" si="139"/>
        <v>68-57700-01</v>
      </c>
      <c r="E595" s="322" t="str">
        <f t="shared" si="132"/>
        <v>01</v>
      </c>
      <c r="F595" s="322" t="str">
        <f t="shared" si="133"/>
        <v>B</v>
      </c>
      <c r="G595" s="322" t="str">
        <f t="shared" si="134"/>
        <v>00</v>
      </c>
      <c r="H595" s="322" t="str">
        <f t="shared" si="135"/>
        <v/>
      </c>
      <c r="I595" s="287" t="str">
        <f t="shared" si="136"/>
        <v>ĐHC</v>
      </c>
      <c r="J595" s="44" t="s">
        <v>1191</v>
      </c>
      <c r="K595" s="287" t="str">
        <f t="shared" si="137"/>
        <v>Cái</v>
      </c>
      <c r="L595" s="291">
        <v>10</v>
      </c>
      <c r="M595" s="287">
        <f>VLOOKUP(D595,'GIA CONG DOAN'!$A$3:$D$4246,MATCH(I595,'GIA CONG DOAN'!$A$4:$D$4,0),0)</f>
        <v>43578.763199999994</v>
      </c>
      <c r="N595" s="289"/>
      <c r="O595" s="328">
        <f t="shared" si="138"/>
        <v>0</v>
      </c>
      <c r="P595" s="56" t="s">
        <v>3800</v>
      </c>
      <c r="Q595" s="305"/>
      <c r="R595" s="305"/>
      <c r="S595" s="313">
        <f t="shared" si="131"/>
        <v>10</v>
      </c>
      <c r="V595" s="327"/>
      <c r="W595" s="327"/>
      <c r="X595" s="327"/>
      <c r="Y595" s="326" t="str">
        <f t="shared" si="141"/>
        <v>68</v>
      </c>
      <c r="Z595" s="326" t="str">
        <f t="shared" si="142"/>
        <v>Đ444617</v>
      </c>
      <c r="AA595" s="326" t="str">
        <f t="shared" si="140"/>
        <v>44617Đ468-57700-01-B10</v>
      </c>
    </row>
    <row r="596" spans="1:27" s="326" customFormat="1" ht="18" hidden="1" customHeight="1">
      <c r="A596" s="50">
        <v>44617</v>
      </c>
      <c r="B596" s="182" t="s">
        <v>1192</v>
      </c>
      <c r="C596" s="56" t="s">
        <v>3692</v>
      </c>
      <c r="D596" s="56" t="str">
        <f t="shared" si="139"/>
        <v>66-65100-02</v>
      </c>
      <c r="E596" s="322" t="str">
        <f t="shared" si="132"/>
        <v>02</v>
      </c>
      <c r="F596" s="322" t="str">
        <f t="shared" si="133"/>
        <v>B</v>
      </c>
      <c r="G596" s="322" t="str">
        <f t="shared" si="134"/>
        <v>09</v>
      </c>
      <c r="H596" s="322" t="str">
        <f t="shared" si="135"/>
        <v/>
      </c>
      <c r="I596" s="287" t="str">
        <f t="shared" si="136"/>
        <v>ĐHC</v>
      </c>
      <c r="J596" s="44" t="s">
        <v>1191</v>
      </c>
      <c r="K596" s="287" t="str">
        <f t="shared" si="137"/>
        <v>Cái</v>
      </c>
      <c r="L596" s="291">
        <v>2</v>
      </c>
      <c r="M596" s="287">
        <f>VLOOKUP(D596,'GIA CONG DOAN'!$A$3:$D$4246,MATCH(I596,'GIA CONG DOAN'!$A$4:$D$4,0),0)</f>
        <v>14418.070734375002</v>
      </c>
      <c r="N596" s="289"/>
      <c r="O596" s="328">
        <f t="shared" si="138"/>
        <v>0</v>
      </c>
      <c r="P596" s="56" t="s">
        <v>3800</v>
      </c>
      <c r="Q596" s="305"/>
      <c r="R596" s="305"/>
      <c r="S596" s="313">
        <f t="shared" si="131"/>
        <v>2</v>
      </c>
      <c r="V596" s="327"/>
      <c r="W596" s="327"/>
      <c r="X596" s="327"/>
      <c r="Y596" s="326" t="str">
        <f t="shared" si="141"/>
        <v>66</v>
      </c>
      <c r="Z596" s="326" t="str">
        <f t="shared" si="142"/>
        <v>Đ444617</v>
      </c>
      <c r="AA596" s="326" t="str">
        <f t="shared" si="140"/>
        <v>44617Đ466-65109-02-B2</v>
      </c>
    </row>
    <row r="597" spans="1:27" s="326" customFormat="1" ht="18" customHeight="1">
      <c r="A597" s="50">
        <v>44617</v>
      </c>
      <c r="B597" s="182" t="s">
        <v>1192</v>
      </c>
      <c r="C597" s="56" t="s">
        <v>2454</v>
      </c>
      <c r="D597" s="56" t="str">
        <f t="shared" si="139"/>
        <v>68-57700-01</v>
      </c>
      <c r="E597" s="322" t="str">
        <f t="shared" si="132"/>
        <v>01</v>
      </c>
      <c r="F597" s="322" t="str">
        <f t="shared" si="133"/>
        <v>B</v>
      </c>
      <c r="G597" s="322" t="str">
        <f t="shared" si="134"/>
        <v>00</v>
      </c>
      <c r="H597" s="322" t="str">
        <f t="shared" si="135"/>
        <v/>
      </c>
      <c r="I597" s="287" t="str">
        <f t="shared" si="136"/>
        <v>ĐHC</v>
      </c>
      <c r="J597" s="44" t="s">
        <v>1191</v>
      </c>
      <c r="K597" s="287" t="str">
        <f t="shared" si="137"/>
        <v>Cái</v>
      </c>
      <c r="L597" s="291">
        <v>1</v>
      </c>
      <c r="M597" s="287">
        <f>VLOOKUP(D597,'GIA CONG DOAN'!$A$3:$D$4246,MATCH(I597,'GIA CONG DOAN'!$A$4:$D$4,0),0)</f>
        <v>43578.763199999994</v>
      </c>
      <c r="N597" s="289">
        <v>0.1</v>
      </c>
      <c r="O597" s="328">
        <f t="shared" si="138"/>
        <v>4357.8763199999994</v>
      </c>
      <c r="P597" s="56" t="s">
        <v>3800</v>
      </c>
      <c r="Q597" s="305"/>
      <c r="R597" s="305"/>
      <c r="S597" s="313">
        <f t="shared" si="131"/>
        <v>1</v>
      </c>
      <c r="V597" s="327"/>
      <c r="W597" s="327"/>
      <c r="X597" s="327"/>
      <c r="Y597" s="326" t="str">
        <f t="shared" si="141"/>
        <v>68</v>
      </c>
      <c r="Z597" s="326" t="str">
        <f t="shared" si="142"/>
        <v>Đ444617</v>
      </c>
      <c r="AA597" s="326" t="str">
        <f t="shared" si="140"/>
        <v>44617Đ468-57700-01-B1</v>
      </c>
    </row>
    <row r="598" spans="1:27" s="326" customFormat="1" ht="18" customHeight="1">
      <c r="A598" s="50">
        <v>44617</v>
      </c>
      <c r="B598" s="182" t="s">
        <v>1194</v>
      </c>
      <c r="C598" s="56" t="s">
        <v>3646</v>
      </c>
      <c r="D598" s="56" t="str">
        <f t="shared" si="139"/>
        <v>66-70300-03</v>
      </c>
      <c r="E598" s="322" t="str">
        <f t="shared" si="132"/>
        <v>03</v>
      </c>
      <c r="F598" s="322" t="str">
        <f t="shared" si="133"/>
        <v>B</v>
      </c>
      <c r="G598" s="322" t="str">
        <f t="shared" si="134"/>
        <v>00</v>
      </c>
      <c r="H598" s="322" t="str">
        <f t="shared" si="135"/>
        <v/>
      </c>
      <c r="I598" s="287" t="str">
        <f t="shared" si="136"/>
        <v>ĐHC</v>
      </c>
      <c r="J598" s="44" t="s">
        <v>1191</v>
      </c>
      <c r="K598" s="287" t="str">
        <f t="shared" si="137"/>
        <v>Cái</v>
      </c>
      <c r="L598" s="291">
        <v>2</v>
      </c>
      <c r="M598" s="287">
        <f>VLOOKUP(D598,'GIA CONG DOAN'!$A$3:$D$4246,MATCH(I598,'GIA CONG DOAN'!$A$4:$D$4,0),0)</f>
        <v>11198.250937500001</v>
      </c>
      <c r="N598" s="289">
        <v>0.1</v>
      </c>
      <c r="O598" s="328">
        <f t="shared" si="138"/>
        <v>2239.6501875000004</v>
      </c>
      <c r="P598" s="56" t="s">
        <v>3798</v>
      </c>
      <c r="Q598" s="305"/>
      <c r="R598" s="305"/>
      <c r="S598" s="313">
        <f t="shared" si="131"/>
        <v>2</v>
      </c>
      <c r="V598" s="327"/>
      <c r="W598" s="327"/>
      <c r="X598" s="327"/>
      <c r="Y598" s="326" t="str">
        <f t="shared" si="141"/>
        <v>66</v>
      </c>
      <c r="Z598" s="326" t="str">
        <f t="shared" si="142"/>
        <v>Đ644617</v>
      </c>
      <c r="AA598" s="326" t="str">
        <f t="shared" si="140"/>
        <v>44617Đ666-70300-03-B2</v>
      </c>
    </row>
    <row r="599" spans="1:27" s="326" customFormat="1" ht="18" customHeight="1">
      <c r="A599" s="50">
        <v>44617</v>
      </c>
      <c r="B599" s="182" t="s">
        <v>1194</v>
      </c>
      <c r="C599" s="56" t="s">
        <v>3646</v>
      </c>
      <c r="D599" s="56" t="str">
        <f t="shared" si="139"/>
        <v>66-70300-03</v>
      </c>
      <c r="E599" s="322" t="str">
        <f t="shared" si="132"/>
        <v>03</v>
      </c>
      <c r="F599" s="322" t="str">
        <f t="shared" si="133"/>
        <v>B</v>
      </c>
      <c r="G599" s="322" t="str">
        <f t="shared" si="134"/>
        <v>00</v>
      </c>
      <c r="H599" s="322" t="str">
        <f t="shared" si="135"/>
        <v/>
      </c>
      <c r="I599" s="287" t="str">
        <f t="shared" si="136"/>
        <v>ĐHC</v>
      </c>
      <c r="J599" s="44" t="s">
        <v>1191</v>
      </c>
      <c r="K599" s="287" t="str">
        <f t="shared" si="137"/>
        <v>Cái</v>
      </c>
      <c r="L599" s="291">
        <v>1</v>
      </c>
      <c r="M599" s="287">
        <f>VLOOKUP(D599,'GIA CONG DOAN'!$A$3:$D$4246,MATCH(I599,'GIA CONG DOAN'!$A$4:$D$4,0),0)</f>
        <v>11198.250937500001</v>
      </c>
      <c r="N599" s="289">
        <v>0.1</v>
      </c>
      <c r="O599" s="328">
        <f t="shared" si="138"/>
        <v>1119.8250937500002</v>
      </c>
      <c r="P599" s="56" t="s">
        <v>3821</v>
      </c>
      <c r="Q599" s="305"/>
      <c r="R599" s="305"/>
      <c r="S599" s="313">
        <f t="shared" si="131"/>
        <v>1</v>
      </c>
      <c r="V599" s="327"/>
      <c r="W599" s="327"/>
      <c r="X599" s="327"/>
      <c r="Y599" s="326" t="str">
        <f t="shared" si="141"/>
        <v>66</v>
      </c>
      <c r="Z599" s="326" t="str">
        <f t="shared" si="142"/>
        <v>Đ644617</v>
      </c>
      <c r="AA599" s="326" t="str">
        <f t="shared" si="140"/>
        <v>44617Đ666-70300-03-B1</v>
      </c>
    </row>
    <row r="600" spans="1:27" s="326" customFormat="1" ht="18" customHeight="1">
      <c r="A600" s="50">
        <v>44617</v>
      </c>
      <c r="B600" s="182" t="s">
        <v>1194</v>
      </c>
      <c r="C600" s="56" t="s">
        <v>3646</v>
      </c>
      <c r="D600" s="56" t="str">
        <f t="shared" si="139"/>
        <v>66-70300-03</v>
      </c>
      <c r="E600" s="322" t="str">
        <f t="shared" si="132"/>
        <v>03</v>
      </c>
      <c r="F600" s="322" t="str">
        <f t="shared" si="133"/>
        <v>B</v>
      </c>
      <c r="G600" s="322" t="str">
        <f t="shared" si="134"/>
        <v>00</v>
      </c>
      <c r="H600" s="322" t="str">
        <f t="shared" si="135"/>
        <v/>
      </c>
      <c r="I600" s="287" t="str">
        <f t="shared" si="136"/>
        <v>ĐHC</v>
      </c>
      <c r="J600" s="44" t="s">
        <v>1191</v>
      </c>
      <c r="K600" s="287" t="str">
        <f t="shared" si="137"/>
        <v>Cái</v>
      </c>
      <c r="L600" s="291">
        <v>1</v>
      </c>
      <c r="M600" s="287">
        <f>VLOOKUP(D600,'GIA CONG DOAN'!$A$3:$D$4246,MATCH(I600,'GIA CONG DOAN'!$A$4:$D$4,0),0)</f>
        <v>11198.250937500001</v>
      </c>
      <c r="N600" s="289">
        <v>0.1</v>
      </c>
      <c r="O600" s="328">
        <f t="shared" si="138"/>
        <v>1119.8250937500002</v>
      </c>
      <c r="P600" s="56" t="s">
        <v>3828</v>
      </c>
      <c r="Q600" s="305"/>
      <c r="R600" s="305"/>
      <c r="S600" s="313">
        <f t="shared" si="131"/>
        <v>1</v>
      </c>
      <c r="V600" s="327"/>
      <c r="W600" s="327"/>
      <c r="X600" s="327"/>
      <c r="Y600" s="326" t="str">
        <f t="shared" si="141"/>
        <v>66</v>
      </c>
      <c r="Z600" s="326" t="str">
        <f t="shared" si="142"/>
        <v>Đ644617</v>
      </c>
      <c r="AA600" s="326" t="str">
        <f t="shared" si="140"/>
        <v>44617Đ666-70300-03-B1</v>
      </c>
    </row>
    <row r="601" spans="1:27" s="326" customFormat="1" ht="18" customHeight="1">
      <c r="A601" s="50">
        <v>44617</v>
      </c>
      <c r="B601" s="182" t="s">
        <v>1194</v>
      </c>
      <c r="C601" s="56" t="s">
        <v>3853</v>
      </c>
      <c r="D601" s="56" t="str">
        <f t="shared" si="139"/>
        <v>66-39600-03</v>
      </c>
      <c r="E601" s="322" t="str">
        <f t="shared" si="132"/>
        <v>03</v>
      </c>
      <c r="F601" s="322" t="str">
        <f t="shared" si="133"/>
        <v>B</v>
      </c>
      <c r="G601" s="322" t="str">
        <f t="shared" si="134"/>
        <v>00</v>
      </c>
      <c r="H601" s="322" t="str">
        <f t="shared" si="135"/>
        <v/>
      </c>
      <c r="I601" s="287" t="str">
        <f t="shared" si="136"/>
        <v>ĐHC</v>
      </c>
      <c r="J601" s="44" t="s">
        <v>1191</v>
      </c>
      <c r="K601" s="287" t="str">
        <f t="shared" si="137"/>
        <v>Cái</v>
      </c>
      <c r="L601" s="291">
        <v>1</v>
      </c>
      <c r="M601" s="287">
        <f>VLOOKUP(D601,'GIA CONG DOAN'!$A$3:$D$4246,MATCH(I601,'GIA CONG DOAN'!$A$4:$D$4,0),0)</f>
        <v>4993.5175679999993</v>
      </c>
      <c r="N601" s="289">
        <v>0.1</v>
      </c>
      <c r="O601" s="328">
        <f t="shared" si="138"/>
        <v>499.35175679999998</v>
      </c>
      <c r="P601" s="56" t="s">
        <v>3854</v>
      </c>
      <c r="Q601" s="305"/>
      <c r="R601" s="305"/>
      <c r="S601" s="313">
        <f t="shared" si="131"/>
        <v>1</v>
      </c>
      <c r="V601" s="327"/>
      <c r="W601" s="327"/>
      <c r="X601" s="327"/>
      <c r="Y601" s="326" t="str">
        <f t="shared" si="141"/>
        <v>66</v>
      </c>
      <c r="Z601" s="326" t="str">
        <f t="shared" si="142"/>
        <v>Đ644617</v>
      </c>
      <c r="AA601" s="326" t="str">
        <f t="shared" si="140"/>
        <v>44617Đ666-39600-03-B1</v>
      </c>
    </row>
    <row r="602" spans="1:27" s="326" customFormat="1" ht="18" customHeight="1">
      <c r="A602" s="50">
        <v>44617</v>
      </c>
      <c r="B602" s="182" t="s">
        <v>1194</v>
      </c>
      <c r="C602" s="56" t="s">
        <v>3853</v>
      </c>
      <c r="D602" s="56" t="str">
        <f t="shared" si="139"/>
        <v>66-39600-03</v>
      </c>
      <c r="E602" s="322" t="str">
        <f t="shared" si="132"/>
        <v>03</v>
      </c>
      <c r="F602" s="322" t="str">
        <f t="shared" si="133"/>
        <v>B</v>
      </c>
      <c r="G602" s="322" t="str">
        <f t="shared" si="134"/>
        <v>00</v>
      </c>
      <c r="H602" s="322" t="str">
        <f t="shared" si="135"/>
        <v/>
      </c>
      <c r="I602" s="287" t="str">
        <f t="shared" si="136"/>
        <v>ĐHC</v>
      </c>
      <c r="J602" s="44" t="s">
        <v>1191</v>
      </c>
      <c r="K602" s="287" t="str">
        <f t="shared" si="137"/>
        <v>Cái</v>
      </c>
      <c r="L602" s="291">
        <v>11</v>
      </c>
      <c r="M602" s="287">
        <f>VLOOKUP(D602,'GIA CONG DOAN'!$A$3:$D$4246,MATCH(I602,'GIA CONG DOAN'!$A$4:$D$4,0),0)</f>
        <v>4993.5175679999993</v>
      </c>
      <c r="N602" s="289">
        <v>0.1</v>
      </c>
      <c r="O602" s="328">
        <f t="shared" si="138"/>
        <v>5492.8693248</v>
      </c>
      <c r="P602" s="56" t="s">
        <v>3855</v>
      </c>
      <c r="Q602" s="305"/>
      <c r="R602" s="305"/>
      <c r="S602" s="313">
        <f t="shared" si="131"/>
        <v>11</v>
      </c>
      <c r="V602" s="327"/>
      <c r="W602" s="327"/>
      <c r="X602" s="327"/>
      <c r="Y602" s="326" t="str">
        <f t="shared" si="141"/>
        <v>66</v>
      </c>
      <c r="Z602" s="326" t="str">
        <f t="shared" si="142"/>
        <v>Đ644617</v>
      </c>
      <c r="AA602" s="326" t="str">
        <f t="shared" si="140"/>
        <v>44617Đ666-39600-03-B11</v>
      </c>
    </row>
    <row r="603" spans="1:27" s="326" customFormat="1" ht="18" hidden="1" customHeight="1">
      <c r="A603" s="50">
        <v>44617</v>
      </c>
      <c r="B603" s="182" t="s">
        <v>1194</v>
      </c>
      <c r="C603" s="56" t="s">
        <v>3659</v>
      </c>
      <c r="D603" s="56" t="str">
        <f t="shared" si="139"/>
        <v>66-07400-S1</v>
      </c>
      <c r="E603" s="322" t="str">
        <f t="shared" si="132"/>
        <v>S1</v>
      </c>
      <c r="F603" s="322" t="str">
        <f t="shared" si="133"/>
        <v>B</v>
      </c>
      <c r="G603" s="322" t="str">
        <f t="shared" si="134"/>
        <v>00</v>
      </c>
      <c r="H603" s="322" t="str">
        <f t="shared" si="135"/>
        <v/>
      </c>
      <c r="I603" s="287" t="str">
        <f t="shared" si="136"/>
        <v>ĐHC</v>
      </c>
      <c r="J603" s="44" t="s">
        <v>1191</v>
      </c>
      <c r="K603" s="287" t="str">
        <f t="shared" si="137"/>
        <v>Cái</v>
      </c>
      <c r="L603" s="291">
        <v>2</v>
      </c>
      <c r="M603" s="287">
        <f>VLOOKUP(D603,'GIA CONG DOAN'!$A$3:$D$4246,MATCH(I603,'GIA CONG DOAN'!$A$4:$D$4,0),0)</f>
        <v>3473.579999999999</v>
      </c>
      <c r="N603" s="289"/>
      <c r="O603" s="328">
        <f t="shared" si="138"/>
        <v>0</v>
      </c>
      <c r="P603" s="56" t="s">
        <v>3837</v>
      </c>
      <c r="Q603" s="305"/>
      <c r="R603" s="305"/>
      <c r="S603" s="313">
        <f t="shared" si="131"/>
        <v>2</v>
      </c>
      <c r="V603" s="327"/>
      <c r="W603" s="327"/>
      <c r="X603" s="327"/>
      <c r="Y603" s="326" t="str">
        <f t="shared" si="141"/>
        <v>66</v>
      </c>
      <c r="Z603" s="326" t="str">
        <f t="shared" si="142"/>
        <v>Đ644617</v>
      </c>
      <c r="AA603" s="326" t="str">
        <f t="shared" si="140"/>
        <v>44617Đ666-07400-S1-B2</v>
      </c>
    </row>
    <row r="604" spans="1:27" s="326" customFormat="1" ht="18" customHeight="1">
      <c r="A604" s="50">
        <v>44617</v>
      </c>
      <c r="B604" s="182" t="s">
        <v>1194</v>
      </c>
      <c r="C604" s="56" t="s">
        <v>3659</v>
      </c>
      <c r="D604" s="56" t="str">
        <f t="shared" si="139"/>
        <v>66-07400-S1</v>
      </c>
      <c r="E604" s="322" t="str">
        <f t="shared" si="132"/>
        <v>S1</v>
      </c>
      <c r="F604" s="322" t="str">
        <f t="shared" si="133"/>
        <v>B</v>
      </c>
      <c r="G604" s="322" t="str">
        <f t="shared" si="134"/>
        <v>00</v>
      </c>
      <c r="H604" s="322" t="str">
        <f t="shared" si="135"/>
        <v/>
      </c>
      <c r="I604" s="287" t="str">
        <f t="shared" si="136"/>
        <v>ĐHC</v>
      </c>
      <c r="J604" s="44" t="s">
        <v>1191</v>
      </c>
      <c r="K604" s="287" t="str">
        <f t="shared" si="137"/>
        <v>Cái</v>
      </c>
      <c r="L604" s="291">
        <v>1</v>
      </c>
      <c r="M604" s="287">
        <f>VLOOKUP(D604,'GIA CONG DOAN'!$A$3:$D$4246,MATCH(I604,'GIA CONG DOAN'!$A$4:$D$4,0),0)</f>
        <v>3473.579999999999</v>
      </c>
      <c r="N604" s="289">
        <v>0.1</v>
      </c>
      <c r="O604" s="328">
        <f t="shared" si="138"/>
        <v>347.35799999999995</v>
      </c>
      <c r="P604" s="56" t="s">
        <v>3619</v>
      </c>
      <c r="Q604" s="305"/>
      <c r="R604" s="305"/>
      <c r="S604" s="313">
        <f t="shared" si="131"/>
        <v>1</v>
      </c>
      <c r="V604" s="327"/>
      <c r="W604" s="327"/>
      <c r="X604" s="327"/>
      <c r="Y604" s="326" t="str">
        <f t="shared" si="141"/>
        <v>66</v>
      </c>
      <c r="Z604" s="326" t="str">
        <f t="shared" si="142"/>
        <v>Đ644617</v>
      </c>
      <c r="AA604" s="326" t="str">
        <f t="shared" si="140"/>
        <v>44617Đ666-07400-S1-B1</v>
      </c>
    </row>
    <row r="605" spans="1:27" s="326" customFormat="1" ht="18" customHeight="1">
      <c r="A605" s="50">
        <v>44617</v>
      </c>
      <c r="B605" s="182" t="s">
        <v>1194</v>
      </c>
      <c r="C605" s="56" t="s">
        <v>3856</v>
      </c>
      <c r="D605" s="56" t="str">
        <f t="shared" si="139"/>
        <v>66-01700-01</v>
      </c>
      <c r="E605" s="322" t="str">
        <f t="shared" si="132"/>
        <v>01</v>
      </c>
      <c r="F605" s="322" t="str">
        <f t="shared" si="133"/>
        <v>b</v>
      </c>
      <c r="G605" s="322" t="str">
        <f t="shared" si="134"/>
        <v>05</v>
      </c>
      <c r="H605" s="322" t="str">
        <f t="shared" si="135"/>
        <v/>
      </c>
      <c r="I605" s="287" t="str">
        <f t="shared" si="136"/>
        <v>ĐHC</v>
      </c>
      <c r="J605" s="44" t="s">
        <v>1191</v>
      </c>
      <c r="K605" s="287" t="str">
        <f t="shared" si="137"/>
        <v>Cái</v>
      </c>
      <c r="L605" s="291">
        <v>2</v>
      </c>
      <c r="M605" s="287">
        <f>VLOOKUP(D605,'GIA CONG DOAN'!$A$3:$D$4246,MATCH(I605,'GIA CONG DOAN'!$A$4:$D$4,0),0)</f>
        <v>16505.999970000001</v>
      </c>
      <c r="N605" s="289">
        <v>0.1</v>
      </c>
      <c r="O605" s="328">
        <f t="shared" si="138"/>
        <v>3301.1999940000005</v>
      </c>
      <c r="P605" s="56" t="s">
        <v>3619</v>
      </c>
      <c r="Q605" s="305"/>
      <c r="R605" s="305"/>
      <c r="S605" s="313">
        <f t="shared" si="131"/>
        <v>2</v>
      </c>
      <c r="V605" s="327"/>
      <c r="W605" s="327"/>
      <c r="X605" s="327"/>
      <c r="Y605" s="326" t="str">
        <f t="shared" si="141"/>
        <v>66</v>
      </c>
      <c r="Z605" s="326" t="str">
        <f t="shared" si="142"/>
        <v>Đ644617</v>
      </c>
      <c r="AA605" s="326" t="str">
        <f t="shared" si="140"/>
        <v>44617Đ666-01705-01-b2</v>
      </c>
    </row>
    <row r="606" spans="1:27" s="326" customFormat="1" ht="18" customHeight="1">
      <c r="A606" s="50">
        <v>44617</v>
      </c>
      <c r="B606" s="182" t="s">
        <v>1194</v>
      </c>
      <c r="C606" s="56" t="s">
        <v>3857</v>
      </c>
      <c r="D606" s="56" t="str">
        <f t="shared" si="139"/>
        <v>66-01700-02</v>
      </c>
      <c r="E606" s="322" t="str">
        <f t="shared" si="132"/>
        <v>02</v>
      </c>
      <c r="F606" s="322" t="str">
        <f t="shared" si="133"/>
        <v>b</v>
      </c>
      <c r="G606" s="322" t="str">
        <f t="shared" si="134"/>
        <v>05</v>
      </c>
      <c r="H606" s="322" t="str">
        <f t="shared" si="135"/>
        <v/>
      </c>
      <c r="I606" s="287" t="str">
        <f t="shared" si="136"/>
        <v>ĐHC</v>
      </c>
      <c r="J606" s="44" t="s">
        <v>1191</v>
      </c>
      <c r="K606" s="287" t="str">
        <f t="shared" si="137"/>
        <v>Cái</v>
      </c>
      <c r="L606" s="291">
        <v>2</v>
      </c>
      <c r="M606" s="287">
        <f>VLOOKUP(D606,'GIA CONG DOAN'!$A$3:$D$4246,MATCH(I606,'GIA CONG DOAN'!$A$4:$D$4,0),0)</f>
        <v>11857.606874999999</v>
      </c>
      <c r="N606" s="289">
        <v>0.1</v>
      </c>
      <c r="O606" s="328">
        <f t="shared" si="138"/>
        <v>2371.5213749999998</v>
      </c>
      <c r="P606" s="56" t="s">
        <v>3619</v>
      </c>
      <c r="Q606" s="305"/>
      <c r="R606" s="305"/>
      <c r="S606" s="313">
        <f t="shared" si="131"/>
        <v>2</v>
      </c>
      <c r="V606" s="327"/>
      <c r="W606" s="327"/>
      <c r="X606" s="327"/>
      <c r="Y606" s="326" t="str">
        <f t="shared" si="141"/>
        <v>66</v>
      </c>
      <c r="Z606" s="326" t="str">
        <f t="shared" si="142"/>
        <v>Đ644617</v>
      </c>
      <c r="AA606" s="326" t="str">
        <f t="shared" si="140"/>
        <v>44617Đ666-01705-02-b2</v>
      </c>
    </row>
    <row r="607" spans="1:27" s="326" customFormat="1" ht="18" customHeight="1">
      <c r="A607" s="50">
        <v>44617</v>
      </c>
      <c r="B607" s="182" t="s">
        <v>1194</v>
      </c>
      <c r="C607" s="56" t="s">
        <v>3752</v>
      </c>
      <c r="D607" s="56" t="str">
        <f t="shared" si="139"/>
        <v>66-06400-03</v>
      </c>
      <c r="E607" s="322" t="str">
        <f t="shared" si="132"/>
        <v>03</v>
      </c>
      <c r="F607" s="322" t="str">
        <f t="shared" si="133"/>
        <v>b</v>
      </c>
      <c r="G607" s="322" t="str">
        <f t="shared" si="134"/>
        <v>22</v>
      </c>
      <c r="H607" s="322" t="str">
        <f t="shared" si="135"/>
        <v/>
      </c>
      <c r="I607" s="287" t="str">
        <f t="shared" si="136"/>
        <v>ĐHC</v>
      </c>
      <c r="J607" s="44" t="s">
        <v>1191</v>
      </c>
      <c r="K607" s="287" t="str">
        <f t="shared" si="137"/>
        <v>Cái</v>
      </c>
      <c r="L607" s="291">
        <v>2</v>
      </c>
      <c r="M607" s="287">
        <f>VLOOKUP(D607,'GIA CONG DOAN'!$A$3:$D$4246,MATCH(I607,'GIA CONG DOAN'!$A$4:$D$4,0),0)</f>
        <v>3232.6140000000014</v>
      </c>
      <c r="N607" s="289">
        <v>0.1</v>
      </c>
      <c r="O607" s="328">
        <f t="shared" si="138"/>
        <v>646.5228000000003</v>
      </c>
      <c r="P607" s="56" t="s">
        <v>3798</v>
      </c>
      <c r="Q607" s="305"/>
      <c r="R607" s="305"/>
      <c r="S607" s="313">
        <f t="shared" si="131"/>
        <v>2</v>
      </c>
      <c r="V607" s="327"/>
      <c r="W607" s="327"/>
      <c r="X607" s="327"/>
      <c r="Y607" s="326" t="str">
        <f t="shared" si="141"/>
        <v>66</v>
      </c>
      <c r="Z607" s="326" t="str">
        <f t="shared" si="142"/>
        <v>Đ644617</v>
      </c>
      <c r="AA607" s="326" t="str">
        <f t="shared" si="140"/>
        <v>44617Đ666-06422-03-b2</v>
      </c>
    </row>
    <row r="608" spans="1:27" s="326" customFormat="1" ht="18" hidden="1" customHeight="1">
      <c r="A608" s="50">
        <v>44617</v>
      </c>
      <c r="B608" s="182" t="s">
        <v>1194</v>
      </c>
      <c r="C608" s="56" t="s">
        <v>3752</v>
      </c>
      <c r="D608" s="56" t="str">
        <f t="shared" si="139"/>
        <v>66-06400-03</v>
      </c>
      <c r="E608" s="322" t="str">
        <f t="shared" si="132"/>
        <v>03</v>
      </c>
      <c r="F608" s="322" t="str">
        <f t="shared" si="133"/>
        <v>b</v>
      </c>
      <c r="G608" s="322" t="str">
        <f t="shared" si="134"/>
        <v>22</v>
      </c>
      <c r="H608" s="322" t="str">
        <f t="shared" si="135"/>
        <v/>
      </c>
      <c r="I608" s="287" t="str">
        <f t="shared" si="136"/>
        <v>ĐHC</v>
      </c>
      <c r="J608" s="44" t="s">
        <v>1191</v>
      </c>
      <c r="K608" s="287" t="str">
        <f t="shared" si="137"/>
        <v>Cái</v>
      </c>
      <c r="L608" s="291">
        <v>2</v>
      </c>
      <c r="M608" s="287">
        <f>VLOOKUP(D608,'GIA CONG DOAN'!$A$3:$D$4246,MATCH(I608,'GIA CONG DOAN'!$A$4:$D$4,0),0)</f>
        <v>3232.6140000000014</v>
      </c>
      <c r="N608" s="289"/>
      <c r="O608" s="328">
        <f t="shared" si="138"/>
        <v>0</v>
      </c>
      <c r="P608" s="56" t="s">
        <v>3652</v>
      </c>
      <c r="Q608" s="305"/>
      <c r="R608" s="305"/>
      <c r="S608" s="313">
        <f t="shared" si="131"/>
        <v>2</v>
      </c>
      <c r="V608" s="327"/>
      <c r="W608" s="327"/>
      <c r="X608" s="327"/>
      <c r="Y608" s="326" t="str">
        <f t="shared" si="141"/>
        <v>66</v>
      </c>
      <c r="Z608" s="326" t="str">
        <f t="shared" si="142"/>
        <v>Đ644617</v>
      </c>
      <c r="AA608" s="326" t="str">
        <f t="shared" si="140"/>
        <v>44617Đ666-06422-03-b2</v>
      </c>
    </row>
    <row r="609" spans="1:27" s="326" customFormat="1" ht="18" customHeight="1">
      <c r="A609" s="50">
        <v>44617</v>
      </c>
      <c r="B609" s="182" t="s">
        <v>1194</v>
      </c>
      <c r="C609" s="56" t="s">
        <v>3752</v>
      </c>
      <c r="D609" s="56" t="str">
        <f t="shared" si="139"/>
        <v>66-06400-03</v>
      </c>
      <c r="E609" s="322" t="str">
        <f t="shared" si="132"/>
        <v>03</v>
      </c>
      <c r="F609" s="322" t="str">
        <f t="shared" si="133"/>
        <v>b</v>
      </c>
      <c r="G609" s="322" t="str">
        <f t="shared" si="134"/>
        <v>22</v>
      </c>
      <c r="H609" s="322" t="str">
        <f t="shared" si="135"/>
        <v/>
      </c>
      <c r="I609" s="287" t="str">
        <f t="shared" si="136"/>
        <v>ĐHC</v>
      </c>
      <c r="J609" s="44" t="s">
        <v>1191</v>
      </c>
      <c r="K609" s="287" t="str">
        <f t="shared" si="137"/>
        <v>Cái</v>
      </c>
      <c r="L609" s="291">
        <v>1</v>
      </c>
      <c r="M609" s="287">
        <f>VLOOKUP(D609,'GIA CONG DOAN'!$A$3:$D$4246,MATCH(I609,'GIA CONG DOAN'!$A$4:$D$4,0),0)</f>
        <v>3232.6140000000014</v>
      </c>
      <c r="N609" s="289">
        <v>0.1</v>
      </c>
      <c r="O609" s="328">
        <f t="shared" si="138"/>
        <v>323.26140000000015</v>
      </c>
      <c r="P609" s="56" t="s">
        <v>3828</v>
      </c>
      <c r="Q609" s="305"/>
      <c r="R609" s="305"/>
      <c r="S609" s="313">
        <f t="shared" si="131"/>
        <v>1</v>
      </c>
      <c r="V609" s="327"/>
      <c r="W609" s="327"/>
      <c r="X609" s="327"/>
      <c r="Y609" s="326" t="str">
        <f t="shared" si="141"/>
        <v>66</v>
      </c>
      <c r="Z609" s="326" t="str">
        <f t="shared" si="142"/>
        <v>Đ644617</v>
      </c>
      <c r="AA609" s="326" t="str">
        <f t="shared" si="140"/>
        <v>44617Đ666-06422-03-b1</v>
      </c>
    </row>
    <row r="610" spans="1:27" s="326" customFormat="1" ht="18" customHeight="1">
      <c r="A610" s="50">
        <v>44617</v>
      </c>
      <c r="B610" s="182" t="s">
        <v>1194</v>
      </c>
      <c r="C610" s="56" t="s">
        <v>3858</v>
      </c>
      <c r="D610" s="56" t="str">
        <f t="shared" si="139"/>
        <v>66-06700-01</v>
      </c>
      <c r="E610" s="322" t="str">
        <f t="shared" si="132"/>
        <v>01</v>
      </c>
      <c r="F610" s="322" t="str">
        <f t="shared" si="133"/>
        <v>b</v>
      </c>
      <c r="G610" s="322" t="str">
        <f t="shared" si="134"/>
        <v>23</v>
      </c>
      <c r="H610" s="322" t="str">
        <f t="shared" si="135"/>
        <v/>
      </c>
      <c r="I610" s="287" t="str">
        <f t="shared" si="136"/>
        <v>ĐHC</v>
      </c>
      <c r="J610" s="44" t="s">
        <v>1191</v>
      </c>
      <c r="K610" s="287" t="str">
        <f t="shared" si="137"/>
        <v>Cái</v>
      </c>
      <c r="L610" s="291">
        <v>16</v>
      </c>
      <c r="M610" s="287">
        <f>VLOOKUP(D610,'GIA CONG DOAN'!$A$3:$D$4246,MATCH(I610,'GIA CONG DOAN'!$A$4:$D$4,0),0)</f>
        <v>6499.5</v>
      </c>
      <c r="N610" s="289">
        <v>0.1</v>
      </c>
      <c r="O610" s="328">
        <f t="shared" si="138"/>
        <v>10399.200000000001</v>
      </c>
      <c r="P610" s="56" t="s">
        <v>3798</v>
      </c>
      <c r="Q610" s="305"/>
      <c r="R610" s="305"/>
      <c r="S610" s="313">
        <f t="shared" si="131"/>
        <v>16</v>
      </c>
      <c r="V610" s="327"/>
      <c r="W610" s="327"/>
      <c r="X610" s="327"/>
      <c r="Y610" s="326" t="str">
        <f t="shared" si="141"/>
        <v>66</v>
      </c>
      <c r="Z610" s="326" t="str">
        <f t="shared" si="142"/>
        <v>Đ644617</v>
      </c>
      <c r="AA610" s="326" t="str">
        <f t="shared" si="140"/>
        <v>44617Đ666-06723-01-b16</v>
      </c>
    </row>
    <row r="611" spans="1:27" s="326" customFormat="1" ht="18" hidden="1" customHeight="1">
      <c r="A611" s="50">
        <v>44617</v>
      </c>
      <c r="B611" s="182" t="s">
        <v>1194</v>
      </c>
      <c r="C611" s="56" t="s">
        <v>3858</v>
      </c>
      <c r="D611" s="56" t="str">
        <f t="shared" si="139"/>
        <v>66-06700-01</v>
      </c>
      <c r="E611" s="322" t="str">
        <f t="shared" si="132"/>
        <v>01</v>
      </c>
      <c r="F611" s="322" t="str">
        <f t="shared" si="133"/>
        <v>b</v>
      </c>
      <c r="G611" s="322" t="str">
        <f t="shared" si="134"/>
        <v>23</v>
      </c>
      <c r="H611" s="322" t="str">
        <f t="shared" si="135"/>
        <v/>
      </c>
      <c r="I611" s="287" t="str">
        <f t="shared" si="136"/>
        <v>ĐHC</v>
      </c>
      <c r="J611" s="44" t="s">
        <v>1191</v>
      </c>
      <c r="K611" s="287" t="str">
        <f t="shared" si="137"/>
        <v>Cái</v>
      </c>
      <c r="L611" s="291">
        <v>1</v>
      </c>
      <c r="M611" s="287">
        <f>VLOOKUP(D611,'GIA CONG DOAN'!$A$3:$D$4246,MATCH(I611,'GIA CONG DOAN'!$A$4:$D$4,0),0)</f>
        <v>6499.5</v>
      </c>
      <c r="N611" s="289"/>
      <c r="O611" s="328">
        <f t="shared" si="138"/>
        <v>0</v>
      </c>
      <c r="P611" s="56" t="s">
        <v>3837</v>
      </c>
      <c r="Q611" s="305"/>
      <c r="R611" s="305"/>
      <c r="S611" s="313">
        <f t="shared" si="131"/>
        <v>1</v>
      </c>
      <c r="V611" s="327"/>
      <c r="W611" s="327"/>
      <c r="X611" s="327"/>
      <c r="Y611" s="326" t="str">
        <f t="shared" si="141"/>
        <v>66</v>
      </c>
      <c r="Z611" s="326" t="str">
        <f t="shared" si="142"/>
        <v>Đ644617</v>
      </c>
      <c r="AA611" s="326" t="str">
        <f t="shared" si="140"/>
        <v>44617Đ666-06723-01-b1</v>
      </c>
    </row>
    <row r="612" spans="1:27" s="326" customFormat="1" ht="18" hidden="1" customHeight="1">
      <c r="A612" s="50">
        <v>44617</v>
      </c>
      <c r="B612" s="182" t="s">
        <v>1194</v>
      </c>
      <c r="C612" s="56" t="s">
        <v>3859</v>
      </c>
      <c r="D612" s="56" t="str">
        <f t="shared" si="139"/>
        <v>66-06700-02</v>
      </c>
      <c r="E612" s="322" t="str">
        <f t="shared" si="132"/>
        <v>02</v>
      </c>
      <c r="F612" s="322" t="str">
        <f t="shared" si="133"/>
        <v>b</v>
      </c>
      <c r="G612" s="322" t="str">
        <f t="shared" si="134"/>
        <v>23</v>
      </c>
      <c r="H612" s="322" t="str">
        <f t="shared" si="135"/>
        <v/>
      </c>
      <c r="I612" s="287" t="str">
        <f t="shared" si="136"/>
        <v>ĐHC</v>
      </c>
      <c r="J612" s="44" t="s">
        <v>1191</v>
      </c>
      <c r="K612" s="287" t="str">
        <f t="shared" si="137"/>
        <v>Cái</v>
      </c>
      <c r="L612" s="291">
        <v>3</v>
      </c>
      <c r="M612" s="287">
        <f>VLOOKUP(D612,'GIA CONG DOAN'!$A$3:$D$4246,MATCH(I612,'GIA CONG DOAN'!$A$4:$D$4,0),0)</f>
        <v>3500</v>
      </c>
      <c r="N612" s="289"/>
      <c r="O612" s="328">
        <f t="shared" si="138"/>
        <v>0</v>
      </c>
      <c r="P612" s="56" t="s">
        <v>3662</v>
      </c>
      <c r="Q612" s="305"/>
      <c r="R612" s="305"/>
      <c r="S612" s="313">
        <f t="shared" si="131"/>
        <v>3</v>
      </c>
      <c r="V612" s="327"/>
      <c r="W612" s="327"/>
      <c r="X612" s="327"/>
      <c r="Y612" s="326" t="str">
        <f t="shared" si="141"/>
        <v>66</v>
      </c>
      <c r="Z612" s="326" t="str">
        <f t="shared" si="142"/>
        <v>Đ644617</v>
      </c>
      <c r="AA612" s="326" t="str">
        <f t="shared" si="140"/>
        <v>44617Đ666-06723-02-b3</v>
      </c>
    </row>
    <row r="613" spans="1:27" s="326" customFormat="1" ht="18" customHeight="1">
      <c r="A613" s="50">
        <v>44617</v>
      </c>
      <c r="B613" s="182" t="s">
        <v>1194</v>
      </c>
      <c r="C613" s="56" t="s">
        <v>3859</v>
      </c>
      <c r="D613" s="56" t="str">
        <f t="shared" si="139"/>
        <v>66-06700-02</v>
      </c>
      <c r="E613" s="322" t="str">
        <f t="shared" si="132"/>
        <v>02</v>
      </c>
      <c r="F613" s="322" t="str">
        <f t="shared" si="133"/>
        <v>b</v>
      </c>
      <c r="G613" s="322" t="str">
        <f t="shared" si="134"/>
        <v>23</v>
      </c>
      <c r="H613" s="322" t="str">
        <f t="shared" si="135"/>
        <v/>
      </c>
      <c r="I613" s="287" t="str">
        <f t="shared" si="136"/>
        <v>ĐHC</v>
      </c>
      <c r="J613" s="44" t="s">
        <v>1191</v>
      </c>
      <c r="K613" s="287" t="str">
        <f t="shared" si="137"/>
        <v>Cái</v>
      </c>
      <c r="L613" s="291">
        <v>3</v>
      </c>
      <c r="M613" s="287">
        <f>VLOOKUP(D613,'GIA CONG DOAN'!$A$3:$D$4246,MATCH(I613,'GIA CONG DOAN'!$A$4:$D$4,0),0)</f>
        <v>3500</v>
      </c>
      <c r="N613" s="289">
        <v>0.1</v>
      </c>
      <c r="O613" s="328">
        <f t="shared" si="138"/>
        <v>1050</v>
      </c>
      <c r="P613" s="56" t="s">
        <v>3829</v>
      </c>
      <c r="Q613" s="305"/>
      <c r="R613" s="305"/>
      <c r="S613" s="313">
        <f t="shared" si="131"/>
        <v>3</v>
      </c>
      <c r="V613" s="327"/>
      <c r="W613" s="327"/>
      <c r="X613" s="327"/>
      <c r="Y613" s="326" t="str">
        <f t="shared" si="141"/>
        <v>66</v>
      </c>
      <c r="Z613" s="326" t="str">
        <f t="shared" si="142"/>
        <v>Đ644617</v>
      </c>
      <c r="AA613" s="326" t="str">
        <f t="shared" si="140"/>
        <v>44617Đ666-06723-02-b3</v>
      </c>
    </row>
    <row r="614" spans="1:27" s="326" customFormat="1" ht="18" customHeight="1">
      <c r="A614" s="50">
        <v>44617</v>
      </c>
      <c r="B614" s="182" t="s">
        <v>1194</v>
      </c>
      <c r="C614" s="56" t="s">
        <v>3860</v>
      </c>
      <c r="D614" s="56" t="str">
        <f t="shared" si="139"/>
        <v>66-70900-04</v>
      </c>
      <c r="E614" s="322" t="str">
        <f t="shared" si="132"/>
        <v>04</v>
      </c>
      <c r="F614" s="322" t="str">
        <f t="shared" si="133"/>
        <v>b</v>
      </c>
      <c r="G614" s="322" t="str">
        <f t="shared" si="134"/>
        <v>00</v>
      </c>
      <c r="H614" s="322" t="str">
        <f t="shared" si="135"/>
        <v/>
      </c>
      <c r="I614" s="287" t="str">
        <f t="shared" si="136"/>
        <v>ĐHC</v>
      </c>
      <c r="J614" s="44" t="s">
        <v>1191</v>
      </c>
      <c r="K614" s="287" t="str">
        <f t="shared" si="137"/>
        <v>Cái</v>
      </c>
      <c r="L614" s="291">
        <v>5</v>
      </c>
      <c r="M614" s="287">
        <f>VLOOKUP(D614,'GIA CONG DOAN'!$A$3:$D$4246,MATCH(I614,'GIA CONG DOAN'!$A$4:$D$4,0),0)</f>
        <v>8203.2227931034467</v>
      </c>
      <c r="N614" s="289">
        <v>0.1</v>
      </c>
      <c r="O614" s="328">
        <f t="shared" si="138"/>
        <v>4101.6113965517234</v>
      </c>
      <c r="P614" s="56" t="s">
        <v>3798</v>
      </c>
      <c r="Q614" s="305"/>
      <c r="R614" s="305"/>
      <c r="S614" s="313">
        <f t="shared" si="131"/>
        <v>5</v>
      </c>
      <c r="V614" s="327"/>
      <c r="W614" s="327"/>
      <c r="X614" s="327"/>
      <c r="Y614" s="326" t="str">
        <f t="shared" si="141"/>
        <v>66</v>
      </c>
      <c r="Z614" s="326" t="str">
        <f t="shared" si="142"/>
        <v>Đ644617</v>
      </c>
      <c r="AA614" s="326" t="str">
        <f t="shared" si="140"/>
        <v>44617Đ666-70900-04-b5</v>
      </c>
    </row>
    <row r="615" spans="1:27" s="326" customFormat="1" ht="18" hidden="1" customHeight="1">
      <c r="A615" s="50">
        <v>44618</v>
      </c>
      <c r="B615" s="182" t="s">
        <v>1204</v>
      </c>
      <c r="C615" s="56" t="s">
        <v>3647</v>
      </c>
      <c r="D615" s="56" t="str">
        <f>LEFT(C615,6)&amp;"36"&amp;MID(C615,9,3)</f>
        <v>66-90136-01</v>
      </c>
      <c r="E615" s="322" t="str">
        <f t="shared" si="132"/>
        <v>01</v>
      </c>
      <c r="F615" s="322" t="str">
        <f t="shared" si="133"/>
        <v>B</v>
      </c>
      <c r="G615" s="322" t="str">
        <f t="shared" si="134"/>
        <v>36</v>
      </c>
      <c r="H615" s="322" t="str">
        <f t="shared" si="135"/>
        <v/>
      </c>
      <c r="I615" s="287" t="str">
        <f t="shared" si="136"/>
        <v>ĐHC</v>
      </c>
      <c r="J615" s="44" t="s">
        <v>1191</v>
      </c>
      <c r="K615" s="287" t="str">
        <f t="shared" si="137"/>
        <v>Cái</v>
      </c>
      <c r="L615" s="291">
        <v>2</v>
      </c>
      <c r="M615" s="287">
        <f>VLOOKUP(D615,'GIA CONG DOAN'!$A$3:$D$4246,MATCH(I615,'GIA CONG DOAN'!$A$4:$D$4,0),0)</f>
        <v>27950</v>
      </c>
      <c r="N615" s="289">
        <v>0.1</v>
      </c>
      <c r="O615" s="328">
        <f t="shared" si="138"/>
        <v>5590</v>
      </c>
      <c r="P615" s="56" t="s">
        <v>3691</v>
      </c>
      <c r="Q615" s="305"/>
      <c r="R615" s="305"/>
      <c r="S615" s="313">
        <f t="shared" si="131"/>
        <v>2</v>
      </c>
      <c r="V615" s="327"/>
      <c r="W615" s="327"/>
      <c r="X615" s="327"/>
      <c r="Y615" s="326" t="str">
        <f t="shared" si="141"/>
        <v>66</v>
      </c>
      <c r="Z615" s="326" t="str">
        <f t="shared" si="142"/>
        <v>Đ344618</v>
      </c>
      <c r="AA615" s="326" t="str">
        <f t="shared" si="140"/>
        <v>44618Đ366-90136-01-B2</v>
      </c>
    </row>
    <row r="616" spans="1:27" s="326" customFormat="1" ht="18" hidden="1" customHeight="1">
      <c r="A616" s="50">
        <v>44618</v>
      </c>
      <c r="B616" s="182" t="s">
        <v>1204</v>
      </c>
      <c r="C616" s="56" t="s">
        <v>3650</v>
      </c>
      <c r="D616" s="56" t="str">
        <f t="shared" si="139"/>
        <v>66-55400-02</v>
      </c>
      <c r="E616" s="322" t="str">
        <f t="shared" si="132"/>
        <v>02</v>
      </c>
      <c r="F616" s="322" t="str">
        <f t="shared" si="133"/>
        <v>B</v>
      </c>
      <c r="G616" s="322" t="str">
        <f t="shared" si="134"/>
        <v>12</v>
      </c>
      <c r="H616" s="322" t="str">
        <f t="shared" si="135"/>
        <v/>
      </c>
      <c r="I616" s="287" t="str">
        <f t="shared" si="136"/>
        <v>ĐHC</v>
      </c>
      <c r="J616" s="44" t="s">
        <v>1191</v>
      </c>
      <c r="K616" s="287" t="str">
        <f t="shared" si="137"/>
        <v>Cái</v>
      </c>
      <c r="L616" s="291">
        <v>1</v>
      </c>
      <c r="M616" s="287">
        <f>VLOOKUP(D616,'GIA CONG DOAN'!$A$3:$D$4246,MATCH(I616,'GIA CONG DOAN'!$A$4:$D$4,0),0)</f>
        <v>13833.274687499999</v>
      </c>
      <c r="N616" s="289"/>
      <c r="O616" s="328">
        <f t="shared" si="138"/>
        <v>0</v>
      </c>
      <c r="P616" s="56" t="s">
        <v>3798</v>
      </c>
      <c r="Q616" s="305"/>
      <c r="R616" s="305"/>
      <c r="S616" s="313">
        <f t="shared" si="131"/>
        <v>1</v>
      </c>
      <c r="V616" s="327"/>
      <c r="W616" s="327"/>
      <c r="X616" s="327"/>
      <c r="Y616" s="326" t="str">
        <f t="shared" si="141"/>
        <v>66</v>
      </c>
      <c r="Z616" s="326" t="str">
        <f t="shared" si="142"/>
        <v>Đ344618</v>
      </c>
      <c r="AA616" s="326" t="str">
        <f t="shared" si="140"/>
        <v>44618Đ366-55412-02-B1</v>
      </c>
    </row>
    <row r="617" spans="1:27" s="326" customFormat="1" ht="18" hidden="1" customHeight="1">
      <c r="A617" s="50">
        <v>44618</v>
      </c>
      <c r="B617" s="182" t="s">
        <v>1204</v>
      </c>
      <c r="C617" s="56" t="s">
        <v>3651</v>
      </c>
      <c r="D617" s="56" t="str">
        <f>LEFT(C617,6)&amp;"24"&amp;MID(C617,9,3)</f>
        <v>66-59124-02</v>
      </c>
      <c r="E617" s="322" t="str">
        <f t="shared" si="132"/>
        <v>02</v>
      </c>
      <c r="F617" s="322" t="str">
        <f t="shared" si="133"/>
        <v>B</v>
      </c>
      <c r="G617" s="322" t="str">
        <f t="shared" si="134"/>
        <v>24</v>
      </c>
      <c r="H617" s="322" t="str">
        <f t="shared" si="135"/>
        <v/>
      </c>
      <c r="I617" s="287" t="str">
        <f t="shared" si="136"/>
        <v>ĐHC</v>
      </c>
      <c r="J617" s="44" t="s">
        <v>1191</v>
      </c>
      <c r="K617" s="287" t="str">
        <f t="shared" si="137"/>
        <v>Cái</v>
      </c>
      <c r="L617" s="291">
        <v>1</v>
      </c>
      <c r="M617" s="287">
        <f>VLOOKUP(D617,'GIA CONG DOAN'!$A$3:$D$4246,MATCH(I617,'GIA CONG DOAN'!$A$4:$D$4,0),0)</f>
        <v>12539.584603448273</v>
      </c>
      <c r="N617" s="289">
        <v>0.1</v>
      </c>
      <c r="O617" s="328">
        <f t="shared" si="138"/>
        <v>1253.9584603448275</v>
      </c>
      <c r="P617" s="56" t="s">
        <v>3619</v>
      </c>
      <c r="Q617" s="305"/>
      <c r="R617" s="305"/>
      <c r="S617" s="313">
        <f t="shared" si="131"/>
        <v>1</v>
      </c>
      <c r="V617" s="327"/>
      <c r="W617" s="327"/>
      <c r="X617" s="327"/>
      <c r="Y617" s="326" t="str">
        <f t="shared" si="141"/>
        <v>66</v>
      </c>
      <c r="Z617" s="326" t="str">
        <f t="shared" si="142"/>
        <v>Đ344618</v>
      </c>
      <c r="AA617" s="326" t="str">
        <f t="shared" si="140"/>
        <v>44618Đ366-59124-02-B1</v>
      </c>
    </row>
    <row r="618" spans="1:27" s="326" customFormat="1" ht="18" hidden="1" customHeight="1">
      <c r="A618" s="50">
        <v>44618</v>
      </c>
      <c r="B618" s="182" t="s">
        <v>1204</v>
      </c>
      <c r="C618" s="56" t="s">
        <v>3671</v>
      </c>
      <c r="D618" s="56" t="str">
        <f t="shared" si="139"/>
        <v>66-70300-02</v>
      </c>
      <c r="E618" s="322" t="str">
        <f t="shared" si="132"/>
        <v>02</v>
      </c>
      <c r="F618" s="322" t="str">
        <f t="shared" si="133"/>
        <v>B</v>
      </c>
      <c r="G618" s="322" t="str">
        <f t="shared" si="134"/>
        <v>00</v>
      </c>
      <c r="H618" s="322" t="str">
        <f t="shared" si="135"/>
        <v/>
      </c>
      <c r="I618" s="287" t="str">
        <f t="shared" si="136"/>
        <v>ĐHC</v>
      </c>
      <c r="J618" s="44" t="s">
        <v>1191</v>
      </c>
      <c r="K618" s="287" t="str">
        <f t="shared" si="137"/>
        <v>Cái</v>
      </c>
      <c r="L618" s="291">
        <v>1</v>
      </c>
      <c r="M618" s="287">
        <f>VLOOKUP(D618,'GIA CONG DOAN'!$A$3:$D$4246,MATCH(I618,'GIA CONG DOAN'!$A$4:$D$4,0),0)</f>
        <v>19351.489619999997</v>
      </c>
      <c r="N618" s="289"/>
      <c r="O618" s="328">
        <f t="shared" si="138"/>
        <v>0</v>
      </c>
      <c r="P618" s="56" t="s">
        <v>3798</v>
      </c>
      <c r="Q618" s="305"/>
      <c r="R618" s="305"/>
      <c r="S618" s="313">
        <f t="shared" si="131"/>
        <v>1</v>
      </c>
      <c r="V618" s="327"/>
      <c r="W618" s="327"/>
      <c r="X618" s="327"/>
      <c r="Y618" s="326" t="str">
        <f t="shared" si="141"/>
        <v>66</v>
      </c>
      <c r="Z618" s="326" t="str">
        <f t="shared" si="142"/>
        <v>Đ344618</v>
      </c>
      <c r="AA618" s="326" t="str">
        <f t="shared" si="140"/>
        <v>44618Đ366-70300-02-B1</v>
      </c>
    </row>
    <row r="619" spans="1:27" s="326" customFormat="1" ht="18" hidden="1" customHeight="1">
      <c r="A619" s="50">
        <v>44618</v>
      </c>
      <c r="B619" s="182" t="s">
        <v>1204</v>
      </c>
      <c r="C619" s="56" t="s">
        <v>3784</v>
      </c>
      <c r="D619" s="56" t="str">
        <f t="shared" si="139"/>
        <v>66-55400-03</v>
      </c>
      <c r="E619" s="322" t="str">
        <f t="shared" si="132"/>
        <v>03</v>
      </c>
      <c r="F619" s="322" t="str">
        <f t="shared" si="133"/>
        <v>B</v>
      </c>
      <c r="G619" s="322" t="str">
        <f t="shared" si="134"/>
        <v>05</v>
      </c>
      <c r="H619" s="322" t="str">
        <f t="shared" si="135"/>
        <v/>
      </c>
      <c r="I619" s="287" t="str">
        <f t="shared" si="136"/>
        <v>ĐHC</v>
      </c>
      <c r="J619" s="44" t="s">
        <v>1191</v>
      </c>
      <c r="K619" s="287" t="str">
        <f t="shared" si="137"/>
        <v>Cái</v>
      </c>
      <c r="L619" s="291">
        <v>1</v>
      </c>
      <c r="M619" s="287">
        <f>VLOOKUP(D619,'GIA CONG DOAN'!$A$3:$D$4246,MATCH(I619,'GIA CONG DOAN'!$A$4:$D$4,0),0)</f>
        <v>10217.563200000008</v>
      </c>
      <c r="N619" s="289">
        <v>0.1</v>
      </c>
      <c r="O619" s="328">
        <f t="shared" si="138"/>
        <v>1021.7563200000009</v>
      </c>
      <c r="P619" s="56" t="s">
        <v>3619</v>
      </c>
      <c r="Q619" s="305"/>
      <c r="R619" s="305"/>
      <c r="S619" s="313">
        <f t="shared" si="131"/>
        <v>1</v>
      </c>
      <c r="V619" s="327"/>
      <c r="W619" s="327"/>
      <c r="X619" s="327"/>
      <c r="Y619" s="326" t="str">
        <f t="shared" si="141"/>
        <v>66</v>
      </c>
      <c r="Z619" s="326" t="str">
        <f t="shared" si="142"/>
        <v>Đ344618</v>
      </c>
      <c r="AA619" s="326" t="str">
        <f t="shared" si="140"/>
        <v>44618Đ366-55405-03-B1</v>
      </c>
    </row>
    <row r="620" spans="1:27" s="326" customFormat="1" ht="18" hidden="1" customHeight="1">
      <c r="A620" s="50">
        <v>44618</v>
      </c>
      <c r="B620" s="182" t="s">
        <v>1204</v>
      </c>
      <c r="C620" s="56" t="s">
        <v>3861</v>
      </c>
      <c r="D620" s="56" t="str">
        <f t="shared" si="139"/>
        <v>66-61300-01</v>
      </c>
      <c r="E620" s="322" t="str">
        <f t="shared" si="132"/>
        <v>01</v>
      </c>
      <c r="F620" s="322" t="str">
        <f t="shared" si="133"/>
        <v>B</v>
      </c>
      <c r="G620" s="322" t="str">
        <f t="shared" si="134"/>
        <v>18</v>
      </c>
      <c r="H620" s="322" t="str">
        <f t="shared" si="135"/>
        <v>DTM</v>
      </c>
      <c r="I620" s="287" t="str">
        <f t="shared" si="136"/>
        <v>ĐHC</v>
      </c>
      <c r="J620" s="44" t="s">
        <v>1191</v>
      </c>
      <c r="K620" s="287" t="str">
        <f t="shared" si="137"/>
        <v>Cái</v>
      </c>
      <c r="L620" s="291">
        <v>1</v>
      </c>
      <c r="M620" s="287">
        <f>VLOOKUP(D620,'GIA CONG DOAN'!$A$3:$D$4246,MATCH(I620,'GIA CONG DOAN'!$A$4:$D$4,0),0)</f>
        <v>18056.219327586205</v>
      </c>
      <c r="N620" s="289">
        <v>0.1</v>
      </c>
      <c r="O620" s="328">
        <f t="shared" si="138"/>
        <v>1805.6219327586205</v>
      </c>
      <c r="P620" s="56" t="s">
        <v>3798</v>
      </c>
      <c r="Q620" s="305"/>
      <c r="R620" s="305"/>
      <c r="S620" s="313">
        <f t="shared" si="131"/>
        <v>1</v>
      </c>
      <c r="V620" s="327"/>
      <c r="W620" s="327"/>
      <c r="X620" s="327"/>
      <c r="Y620" s="326" t="str">
        <f t="shared" si="141"/>
        <v>66</v>
      </c>
      <c r="Z620" s="326" t="str">
        <f t="shared" si="142"/>
        <v>Đ344618</v>
      </c>
      <c r="AA620" s="326" t="str">
        <f t="shared" si="140"/>
        <v>44618Đ366-61318-01-B1</v>
      </c>
    </row>
    <row r="621" spans="1:27" s="326" customFormat="1" ht="18" hidden="1" customHeight="1">
      <c r="A621" s="50">
        <v>44618</v>
      </c>
      <c r="B621" s="182" t="s">
        <v>1204</v>
      </c>
      <c r="C621" s="56" t="s">
        <v>3783</v>
      </c>
      <c r="D621" s="56" t="str">
        <f t="shared" si="139"/>
        <v>66-34700-S1</v>
      </c>
      <c r="E621" s="322" t="str">
        <f t="shared" si="132"/>
        <v>S1</v>
      </c>
      <c r="F621" s="322" t="str">
        <f t="shared" si="133"/>
        <v>B</v>
      </c>
      <c r="G621" s="322" t="str">
        <f t="shared" si="134"/>
        <v>00</v>
      </c>
      <c r="H621" s="322" t="str">
        <f t="shared" si="135"/>
        <v/>
      </c>
      <c r="I621" s="287" t="str">
        <f t="shared" si="136"/>
        <v>ĐHC</v>
      </c>
      <c r="J621" s="44" t="s">
        <v>1191</v>
      </c>
      <c r="K621" s="287" t="str">
        <f t="shared" si="137"/>
        <v>Cái</v>
      </c>
      <c r="L621" s="291">
        <v>1</v>
      </c>
      <c r="M621" s="287">
        <f>VLOOKUP(D621,'GIA CONG DOAN'!$A$3:$D$4246,MATCH(I621,'GIA CONG DOAN'!$A$4:$D$4,0),0)</f>
        <v>12191.205</v>
      </c>
      <c r="N621" s="289"/>
      <c r="O621" s="328">
        <f t="shared" si="138"/>
        <v>0</v>
      </c>
      <c r="P621" s="56" t="s">
        <v>3652</v>
      </c>
      <c r="Q621" s="305"/>
      <c r="R621" s="305"/>
      <c r="S621" s="313">
        <f t="shared" si="131"/>
        <v>1</v>
      </c>
      <c r="V621" s="327"/>
      <c r="W621" s="327"/>
      <c r="X621" s="327"/>
      <c r="Y621" s="326" t="str">
        <f t="shared" si="141"/>
        <v>66</v>
      </c>
      <c r="Z621" s="326" t="str">
        <f t="shared" si="142"/>
        <v>Đ344618</v>
      </c>
      <c r="AA621" s="326" t="str">
        <f t="shared" si="140"/>
        <v>44618Đ366-34700-S1-B1</v>
      </c>
    </row>
    <row r="622" spans="1:27" s="326" customFormat="1" ht="18" hidden="1" customHeight="1">
      <c r="A622" s="50">
        <v>44618</v>
      </c>
      <c r="B622" s="182" t="s">
        <v>1203</v>
      </c>
      <c r="C622" s="56" t="s">
        <v>3724</v>
      </c>
      <c r="D622" s="56" t="str">
        <f>LEFT(C622,6)&amp;"40"&amp;MID(C622,9,3)</f>
        <v>66-90240-01</v>
      </c>
      <c r="E622" s="322" t="str">
        <f t="shared" si="132"/>
        <v>01</v>
      </c>
      <c r="F622" s="322" t="str">
        <f t="shared" si="133"/>
        <v>B</v>
      </c>
      <c r="G622" s="322" t="str">
        <f t="shared" si="134"/>
        <v>40</v>
      </c>
      <c r="H622" s="322" t="str">
        <f t="shared" si="135"/>
        <v/>
      </c>
      <c r="I622" s="287" t="str">
        <f t="shared" si="136"/>
        <v>ĐHC</v>
      </c>
      <c r="J622" s="44" t="s">
        <v>1191</v>
      </c>
      <c r="K622" s="287" t="str">
        <f t="shared" si="137"/>
        <v>Cái</v>
      </c>
      <c r="L622" s="291">
        <v>3</v>
      </c>
      <c r="M622" s="287">
        <f>VLOOKUP(D622,'GIA CONG DOAN'!$A$3:$D$4246,MATCH(I622,'GIA CONG DOAN'!$A$4:$D$4,0),0)</f>
        <v>27210</v>
      </c>
      <c r="N622" s="289">
        <v>0.1</v>
      </c>
      <c r="O622" s="328">
        <f t="shared" si="138"/>
        <v>8163</v>
      </c>
      <c r="P622" s="56" t="s">
        <v>3863</v>
      </c>
      <c r="Q622" s="305"/>
      <c r="R622" s="305"/>
      <c r="S622" s="313">
        <f t="shared" si="131"/>
        <v>3</v>
      </c>
      <c r="V622" s="327"/>
      <c r="W622" s="327"/>
      <c r="X622" s="327"/>
      <c r="Y622" s="326" t="str">
        <f t="shared" si="141"/>
        <v>66</v>
      </c>
      <c r="Z622" s="326" t="str">
        <f t="shared" si="142"/>
        <v>Đ244618</v>
      </c>
      <c r="AA622" s="326" t="str">
        <f t="shared" si="140"/>
        <v>44618Đ266-90240-01-B3</v>
      </c>
    </row>
    <row r="623" spans="1:27" s="326" customFormat="1" ht="18" hidden="1" customHeight="1">
      <c r="A623" s="50">
        <v>44618</v>
      </c>
      <c r="B623" s="182" t="s">
        <v>1203</v>
      </c>
      <c r="C623" s="56" t="s">
        <v>3670</v>
      </c>
      <c r="D623" s="56" t="str">
        <f t="shared" si="139"/>
        <v>66-12500-02</v>
      </c>
      <c r="E623" s="322" t="str">
        <f t="shared" si="132"/>
        <v>02</v>
      </c>
      <c r="F623" s="322" t="str">
        <f t="shared" si="133"/>
        <v>B</v>
      </c>
      <c r="G623" s="322" t="str">
        <f t="shared" si="134"/>
        <v>00</v>
      </c>
      <c r="H623" s="322" t="str">
        <f t="shared" si="135"/>
        <v/>
      </c>
      <c r="I623" s="287" t="str">
        <f t="shared" si="136"/>
        <v>ĐHC</v>
      </c>
      <c r="J623" s="44" t="s">
        <v>1191</v>
      </c>
      <c r="K623" s="287" t="str">
        <f t="shared" si="137"/>
        <v>Cái</v>
      </c>
      <c r="L623" s="291">
        <v>1</v>
      </c>
      <c r="M623" s="287">
        <f>VLOOKUP(D623,'GIA CONG DOAN'!$A$3:$D$4246,MATCH(I623,'GIA CONG DOAN'!$A$4:$D$4,0),0)</f>
        <v>15810.1425</v>
      </c>
      <c r="N623" s="289">
        <v>0.1</v>
      </c>
      <c r="O623" s="328">
        <f t="shared" si="138"/>
        <v>1581.0142500000002</v>
      </c>
      <c r="P623" s="56" t="s">
        <v>3619</v>
      </c>
      <c r="Q623" s="305"/>
      <c r="R623" s="305"/>
      <c r="S623" s="313">
        <f t="shared" si="131"/>
        <v>1</v>
      </c>
      <c r="V623" s="327"/>
      <c r="W623" s="327"/>
      <c r="X623" s="327"/>
      <c r="Y623" s="326" t="str">
        <f t="shared" si="141"/>
        <v>66</v>
      </c>
      <c r="Z623" s="326" t="str">
        <f t="shared" si="142"/>
        <v>Đ244618</v>
      </c>
      <c r="AA623" s="326" t="str">
        <f t="shared" si="140"/>
        <v>44618Đ266-12500-02-B1</v>
      </c>
    </row>
    <row r="624" spans="1:27" s="326" customFormat="1" ht="18" hidden="1" customHeight="1">
      <c r="A624" s="50">
        <v>44618</v>
      </c>
      <c r="B624" s="182" t="s">
        <v>1203</v>
      </c>
      <c r="C624" s="56" t="s">
        <v>3671</v>
      </c>
      <c r="D624" s="56" t="str">
        <f t="shared" si="139"/>
        <v>66-70300-02</v>
      </c>
      <c r="E624" s="322" t="str">
        <f t="shared" si="132"/>
        <v>02</v>
      </c>
      <c r="F624" s="322" t="str">
        <f t="shared" si="133"/>
        <v>B</v>
      </c>
      <c r="G624" s="322" t="str">
        <f t="shared" si="134"/>
        <v>00</v>
      </c>
      <c r="H624" s="322" t="str">
        <f t="shared" si="135"/>
        <v/>
      </c>
      <c r="I624" s="287" t="str">
        <f t="shared" si="136"/>
        <v>ĐHC</v>
      </c>
      <c r="J624" s="44" t="s">
        <v>1191</v>
      </c>
      <c r="K624" s="287" t="str">
        <f t="shared" si="137"/>
        <v>Cái</v>
      </c>
      <c r="L624" s="291">
        <v>1</v>
      </c>
      <c r="M624" s="287">
        <f>VLOOKUP(D624,'GIA CONG DOAN'!$A$3:$D$4246,MATCH(I624,'GIA CONG DOAN'!$A$4:$D$4,0),0)</f>
        <v>19351.489619999997</v>
      </c>
      <c r="N624" s="289"/>
      <c r="O624" s="328">
        <f t="shared" si="138"/>
        <v>0</v>
      </c>
      <c r="P624" s="56" t="s">
        <v>3803</v>
      </c>
      <c r="Q624" s="305"/>
      <c r="R624" s="305"/>
      <c r="S624" s="313">
        <f t="shared" si="131"/>
        <v>1</v>
      </c>
      <c r="V624" s="327"/>
      <c r="W624" s="327"/>
      <c r="X624" s="327"/>
      <c r="Y624" s="326" t="str">
        <f t="shared" si="141"/>
        <v>66</v>
      </c>
      <c r="Z624" s="326" t="str">
        <f t="shared" si="142"/>
        <v>Đ244618</v>
      </c>
      <c r="AA624" s="326" t="str">
        <f t="shared" si="140"/>
        <v>44618Đ266-70300-02-B1</v>
      </c>
    </row>
    <row r="625" spans="1:27" s="326" customFormat="1" ht="18" hidden="1" customHeight="1">
      <c r="A625" s="50">
        <v>44618</v>
      </c>
      <c r="B625" s="182" t="s">
        <v>1203</v>
      </c>
      <c r="C625" s="56" t="s">
        <v>3674</v>
      </c>
      <c r="D625" s="56" t="str">
        <f t="shared" si="139"/>
        <v>66-83200-02</v>
      </c>
      <c r="E625" s="322" t="str">
        <f t="shared" si="132"/>
        <v>02</v>
      </c>
      <c r="F625" s="322" t="str">
        <f t="shared" si="133"/>
        <v>B</v>
      </c>
      <c r="G625" s="322" t="str">
        <f t="shared" si="134"/>
        <v>37</v>
      </c>
      <c r="H625" s="322" t="str">
        <f t="shared" si="135"/>
        <v/>
      </c>
      <c r="I625" s="287" t="str">
        <f t="shared" si="136"/>
        <v>ĐHC</v>
      </c>
      <c r="J625" s="44" t="s">
        <v>1191</v>
      </c>
      <c r="K625" s="287" t="str">
        <f t="shared" si="137"/>
        <v>Cái</v>
      </c>
      <c r="L625" s="291">
        <v>1</v>
      </c>
      <c r="M625" s="287">
        <f>VLOOKUP(D625,'GIA CONG DOAN'!$A$3:$D$4246,MATCH(I625,'GIA CONG DOAN'!$A$4:$D$4,0),0)</f>
        <v>16915.07148275862</v>
      </c>
      <c r="N625" s="289">
        <v>0.1</v>
      </c>
      <c r="O625" s="328">
        <f t="shared" si="138"/>
        <v>1691.5071482758622</v>
      </c>
      <c r="P625" s="56" t="s">
        <v>3811</v>
      </c>
      <c r="Q625" s="305"/>
      <c r="R625" s="305"/>
      <c r="S625" s="313">
        <f t="shared" si="131"/>
        <v>1</v>
      </c>
      <c r="V625" s="327"/>
      <c r="W625" s="327"/>
      <c r="X625" s="327"/>
      <c r="Y625" s="326" t="str">
        <f t="shared" si="141"/>
        <v>66</v>
      </c>
      <c r="Z625" s="326" t="str">
        <f t="shared" si="142"/>
        <v>Đ244618</v>
      </c>
      <c r="AA625" s="326" t="str">
        <f t="shared" si="140"/>
        <v>44618Đ266-83237-02-B1</v>
      </c>
    </row>
    <row r="626" spans="1:27" s="326" customFormat="1" ht="18" hidden="1" customHeight="1">
      <c r="A626" s="50">
        <v>44618</v>
      </c>
      <c r="B626" s="182" t="s">
        <v>1203</v>
      </c>
      <c r="C626" s="56" t="s">
        <v>3862</v>
      </c>
      <c r="D626" s="56" t="str">
        <f t="shared" si="139"/>
        <v>66-61300-02</v>
      </c>
      <c r="E626" s="322" t="str">
        <f t="shared" si="132"/>
        <v>02</v>
      </c>
      <c r="F626" s="322" t="str">
        <f t="shared" si="133"/>
        <v>B</v>
      </c>
      <c r="G626" s="322" t="str">
        <f t="shared" si="134"/>
        <v>37</v>
      </c>
      <c r="H626" s="322" t="str">
        <f t="shared" si="135"/>
        <v/>
      </c>
      <c r="I626" s="287" t="str">
        <f t="shared" si="136"/>
        <v>ĐHC</v>
      </c>
      <c r="J626" s="44" t="s">
        <v>1191</v>
      </c>
      <c r="K626" s="287" t="str">
        <f t="shared" si="137"/>
        <v>Cái</v>
      </c>
      <c r="L626" s="291">
        <v>1</v>
      </c>
      <c r="M626" s="287">
        <f>VLOOKUP(D626,'GIA CONG DOAN'!$A$3:$D$4246,MATCH(I626,'GIA CONG DOAN'!$A$4:$D$4,0),0)</f>
        <v>11144.123810344829</v>
      </c>
      <c r="N626" s="289">
        <v>0.1</v>
      </c>
      <c r="O626" s="328">
        <f t="shared" si="138"/>
        <v>1114.4123810344829</v>
      </c>
      <c r="P626" s="56" t="s">
        <v>3863</v>
      </c>
      <c r="Q626" s="305"/>
      <c r="R626" s="305"/>
      <c r="S626" s="313">
        <f t="shared" si="131"/>
        <v>1</v>
      </c>
      <c r="V626" s="327"/>
      <c r="W626" s="327"/>
      <c r="X626" s="327"/>
      <c r="Y626" s="326" t="str">
        <f t="shared" si="141"/>
        <v>66</v>
      </c>
      <c r="Z626" s="326" t="str">
        <f t="shared" si="142"/>
        <v>Đ244618</v>
      </c>
      <c r="AA626" s="326" t="str">
        <f t="shared" si="140"/>
        <v>44618Đ266-61337-02-B1</v>
      </c>
    </row>
    <row r="627" spans="1:27" s="326" customFormat="1" ht="18" hidden="1" customHeight="1">
      <c r="A627" s="50">
        <v>44618</v>
      </c>
      <c r="B627" s="182" t="s">
        <v>1203</v>
      </c>
      <c r="C627" s="56" t="s">
        <v>3676</v>
      </c>
      <c r="D627" s="56" t="str">
        <f t="shared" si="139"/>
        <v>66-61300-03</v>
      </c>
      <c r="E627" s="322" t="str">
        <f t="shared" si="132"/>
        <v>03</v>
      </c>
      <c r="F627" s="322" t="str">
        <f t="shared" si="133"/>
        <v>B</v>
      </c>
      <c r="G627" s="322" t="str">
        <f t="shared" si="134"/>
        <v>37</v>
      </c>
      <c r="H627" s="322" t="str">
        <f t="shared" si="135"/>
        <v/>
      </c>
      <c r="I627" s="287" t="str">
        <f t="shared" si="136"/>
        <v>ĐHC</v>
      </c>
      <c r="J627" s="44" t="s">
        <v>1191</v>
      </c>
      <c r="K627" s="287" t="str">
        <f t="shared" si="137"/>
        <v>Cái</v>
      </c>
      <c r="L627" s="291">
        <v>1</v>
      </c>
      <c r="M627" s="287">
        <f>VLOOKUP(D627,'GIA CONG DOAN'!$A$3:$D$4246,MATCH(I627,'GIA CONG DOAN'!$A$4:$D$4,0),0)</f>
        <v>7133.6016551724142</v>
      </c>
      <c r="N627" s="289">
        <v>0.1</v>
      </c>
      <c r="O627" s="328">
        <f t="shared" si="138"/>
        <v>713.36016551724151</v>
      </c>
      <c r="P627" s="56" t="s">
        <v>3798</v>
      </c>
      <c r="Q627" s="305"/>
      <c r="R627" s="305"/>
      <c r="S627" s="313">
        <f t="shared" si="131"/>
        <v>1</v>
      </c>
      <c r="V627" s="327"/>
      <c r="W627" s="327"/>
      <c r="X627" s="327"/>
      <c r="Y627" s="326" t="str">
        <f t="shared" si="141"/>
        <v>66</v>
      </c>
      <c r="Z627" s="326" t="str">
        <f t="shared" si="142"/>
        <v>Đ244618</v>
      </c>
      <c r="AA627" s="326" t="str">
        <f t="shared" si="140"/>
        <v>44618Đ266-61337-03-B1</v>
      </c>
    </row>
    <row r="628" spans="1:27" s="326" customFormat="1" ht="18" hidden="1" customHeight="1">
      <c r="A628" s="50">
        <v>44618</v>
      </c>
      <c r="B628" s="182" t="s">
        <v>1203</v>
      </c>
      <c r="C628" s="56" t="s">
        <v>3825</v>
      </c>
      <c r="D628" s="56" t="str">
        <f t="shared" si="139"/>
        <v>66-53200-F3</v>
      </c>
      <c r="E628" s="322" t="str">
        <f t="shared" si="132"/>
        <v>F3</v>
      </c>
      <c r="F628" s="322" t="str">
        <f t="shared" si="133"/>
        <v>B</v>
      </c>
      <c r="G628" s="322" t="str">
        <f t="shared" si="134"/>
        <v>00</v>
      </c>
      <c r="H628" s="322" t="str">
        <f t="shared" si="135"/>
        <v/>
      </c>
      <c r="I628" s="287" t="str">
        <f t="shared" si="136"/>
        <v>ĐHC</v>
      </c>
      <c r="J628" s="44" t="s">
        <v>1191</v>
      </c>
      <c r="K628" s="287" t="str">
        <f t="shared" si="137"/>
        <v>Cái</v>
      </c>
      <c r="L628" s="291">
        <v>2</v>
      </c>
      <c r="M628" s="287">
        <f>VLOOKUP(D628,'GIA CONG DOAN'!$A$3:$D$4246,MATCH(I628,'GIA CONG DOAN'!$A$4:$D$4,0),0)</f>
        <v>17540.88</v>
      </c>
      <c r="N628" s="289">
        <v>0.1</v>
      </c>
      <c r="O628" s="328">
        <f t="shared" si="138"/>
        <v>3508.1760000000004</v>
      </c>
      <c r="P628" s="56" t="s">
        <v>3822</v>
      </c>
      <c r="Q628" s="305"/>
      <c r="R628" s="305"/>
      <c r="S628" s="313">
        <f t="shared" si="131"/>
        <v>2</v>
      </c>
      <c r="V628" s="327"/>
      <c r="W628" s="327"/>
      <c r="X628" s="327"/>
      <c r="Y628" s="326" t="str">
        <f t="shared" si="141"/>
        <v>66</v>
      </c>
      <c r="Z628" s="326" t="str">
        <f t="shared" si="142"/>
        <v>Đ244618</v>
      </c>
      <c r="AA628" s="326" t="str">
        <f t="shared" si="140"/>
        <v>44618Đ266-53200-F3-B2</v>
      </c>
    </row>
    <row r="629" spans="1:27" s="326" customFormat="1" ht="18" customHeight="1">
      <c r="A629" s="50">
        <v>44618</v>
      </c>
      <c r="B629" s="182" t="s">
        <v>1194</v>
      </c>
      <c r="C629" s="56" t="s">
        <v>3694</v>
      </c>
      <c r="D629" s="56" t="str">
        <f t="shared" si="139"/>
        <v>66-06700-01</v>
      </c>
      <c r="E629" s="322" t="str">
        <f t="shared" si="132"/>
        <v>01</v>
      </c>
      <c r="F629" s="322" t="str">
        <f t="shared" si="133"/>
        <v>B</v>
      </c>
      <c r="G629" s="322" t="str">
        <f t="shared" si="134"/>
        <v>23</v>
      </c>
      <c r="H629" s="322" t="str">
        <f t="shared" si="135"/>
        <v/>
      </c>
      <c r="I629" s="287" t="str">
        <f t="shared" si="136"/>
        <v>ĐHC</v>
      </c>
      <c r="J629" s="44" t="s">
        <v>1191</v>
      </c>
      <c r="K629" s="287" t="str">
        <f t="shared" si="137"/>
        <v>Cái</v>
      </c>
      <c r="L629" s="291">
        <v>3</v>
      </c>
      <c r="M629" s="287">
        <f>VLOOKUP(D629,'GIA CONG DOAN'!$A$3:$D$4246,MATCH(I629,'GIA CONG DOAN'!$A$4:$D$4,0),0)</f>
        <v>6499.5</v>
      </c>
      <c r="N629" s="289">
        <v>0.1</v>
      </c>
      <c r="O629" s="328">
        <f t="shared" si="138"/>
        <v>1949.8500000000001</v>
      </c>
      <c r="P629" s="56" t="s">
        <v>3798</v>
      </c>
      <c r="Q629" s="305"/>
      <c r="R629" s="305"/>
      <c r="S629" s="313">
        <f t="shared" si="131"/>
        <v>3</v>
      </c>
      <c r="V629" s="327"/>
      <c r="W629" s="327"/>
      <c r="X629" s="327"/>
      <c r="Y629" s="326" t="str">
        <f t="shared" si="141"/>
        <v>66</v>
      </c>
      <c r="Z629" s="326" t="str">
        <f t="shared" si="142"/>
        <v>Đ644618</v>
      </c>
      <c r="AA629" s="326" t="str">
        <f t="shared" si="140"/>
        <v>44618Đ666-06723-01-B3</v>
      </c>
    </row>
    <row r="630" spans="1:27" s="326" customFormat="1" ht="18" customHeight="1">
      <c r="A630" s="50">
        <v>44618</v>
      </c>
      <c r="B630" s="182" t="s">
        <v>1194</v>
      </c>
      <c r="C630" s="56" t="s">
        <v>3694</v>
      </c>
      <c r="D630" s="56" t="str">
        <f t="shared" si="139"/>
        <v>66-06700-01</v>
      </c>
      <c r="E630" s="322" t="str">
        <f t="shared" si="132"/>
        <v>01</v>
      </c>
      <c r="F630" s="322" t="str">
        <f t="shared" si="133"/>
        <v>B</v>
      </c>
      <c r="G630" s="322" t="str">
        <f t="shared" si="134"/>
        <v>23</v>
      </c>
      <c r="H630" s="322" t="str">
        <f t="shared" si="135"/>
        <v/>
      </c>
      <c r="I630" s="287" t="str">
        <f t="shared" si="136"/>
        <v>ĐHC</v>
      </c>
      <c r="J630" s="44" t="s">
        <v>1191</v>
      </c>
      <c r="K630" s="287" t="str">
        <f t="shared" si="137"/>
        <v>Cái</v>
      </c>
      <c r="L630" s="291">
        <v>1</v>
      </c>
      <c r="M630" s="287">
        <f>VLOOKUP(D630,'GIA CONG DOAN'!$A$3:$D$4246,MATCH(I630,'GIA CONG DOAN'!$A$4:$D$4,0),0)</f>
        <v>6499.5</v>
      </c>
      <c r="N630" s="289">
        <v>0.1</v>
      </c>
      <c r="O630" s="328">
        <f t="shared" si="138"/>
        <v>649.95000000000005</v>
      </c>
      <c r="P630" s="56" t="s">
        <v>2238</v>
      </c>
      <c r="Q630" s="305"/>
      <c r="R630" s="305"/>
      <c r="S630" s="313">
        <f t="shared" si="131"/>
        <v>1</v>
      </c>
      <c r="V630" s="327"/>
      <c r="W630" s="327"/>
      <c r="X630" s="327"/>
      <c r="Y630" s="326" t="str">
        <f t="shared" si="141"/>
        <v>66</v>
      </c>
      <c r="Z630" s="326" t="str">
        <f t="shared" si="142"/>
        <v>Đ644618</v>
      </c>
      <c r="AA630" s="326" t="str">
        <f t="shared" si="140"/>
        <v>44618Đ666-06723-01-B1</v>
      </c>
    </row>
    <row r="631" spans="1:27" s="326" customFormat="1" ht="18" hidden="1" customHeight="1">
      <c r="A631" s="50">
        <v>44618</v>
      </c>
      <c r="B631" s="182" t="s">
        <v>1194</v>
      </c>
      <c r="C631" s="56" t="s">
        <v>3694</v>
      </c>
      <c r="D631" s="56" t="str">
        <f t="shared" si="139"/>
        <v>66-06700-01</v>
      </c>
      <c r="E631" s="322" t="str">
        <f t="shared" si="132"/>
        <v>01</v>
      </c>
      <c r="F631" s="322" t="str">
        <f t="shared" si="133"/>
        <v>B</v>
      </c>
      <c r="G631" s="322" t="str">
        <f t="shared" si="134"/>
        <v>23</v>
      </c>
      <c r="H631" s="322" t="str">
        <f t="shared" si="135"/>
        <v/>
      </c>
      <c r="I631" s="287" t="str">
        <f t="shared" si="136"/>
        <v>ĐHC</v>
      </c>
      <c r="J631" s="44" t="s">
        <v>1191</v>
      </c>
      <c r="K631" s="287" t="str">
        <f t="shared" si="137"/>
        <v>Cái</v>
      </c>
      <c r="L631" s="291">
        <v>1</v>
      </c>
      <c r="M631" s="287">
        <f>VLOOKUP(D631,'GIA CONG DOAN'!$A$3:$D$4246,MATCH(I631,'GIA CONG DOAN'!$A$4:$D$4,0),0)</f>
        <v>6499.5</v>
      </c>
      <c r="N631" s="289"/>
      <c r="O631" s="328">
        <f t="shared" si="138"/>
        <v>0</v>
      </c>
      <c r="P631" s="56" t="s">
        <v>3662</v>
      </c>
      <c r="Q631" s="305"/>
      <c r="R631" s="305"/>
      <c r="S631" s="313">
        <f t="shared" si="131"/>
        <v>1</v>
      </c>
      <c r="V631" s="327"/>
      <c r="W631" s="327"/>
      <c r="X631" s="327"/>
      <c r="Y631" s="326" t="str">
        <f t="shared" si="141"/>
        <v>66</v>
      </c>
      <c r="Z631" s="326" t="str">
        <f t="shared" si="142"/>
        <v>Đ644618</v>
      </c>
      <c r="AA631" s="326" t="str">
        <f t="shared" si="140"/>
        <v>44618Đ666-06723-01-B1</v>
      </c>
    </row>
    <row r="632" spans="1:27" s="326" customFormat="1" ht="18" customHeight="1">
      <c r="A632" s="50">
        <v>44618</v>
      </c>
      <c r="B632" s="182" t="s">
        <v>1194</v>
      </c>
      <c r="C632" s="56" t="s">
        <v>3646</v>
      </c>
      <c r="D632" s="56" t="str">
        <f t="shared" si="139"/>
        <v>66-70300-03</v>
      </c>
      <c r="E632" s="322" t="str">
        <f t="shared" si="132"/>
        <v>03</v>
      </c>
      <c r="F632" s="322" t="str">
        <f t="shared" si="133"/>
        <v>B</v>
      </c>
      <c r="G632" s="322" t="str">
        <f t="shared" si="134"/>
        <v>00</v>
      </c>
      <c r="H632" s="322" t="str">
        <f t="shared" si="135"/>
        <v/>
      </c>
      <c r="I632" s="287" t="str">
        <f t="shared" si="136"/>
        <v>ĐHC</v>
      </c>
      <c r="J632" s="44" t="s">
        <v>1191</v>
      </c>
      <c r="K632" s="287" t="str">
        <f t="shared" si="137"/>
        <v>Cái</v>
      </c>
      <c r="L632" s="291">
        <v>2</v>
      </c>
      <c r="M632" s="287">
        <f>VLOOKUP(D632,'GIA CONG DOAN'!$A$3:$D$4246,MATCH(I632,'GIA CONG DOAN'!$A$4:$D$4,0),0)</f>
        <v>11198.250937500001</v>
      </c>
      <c r="N632" s="289">
        <v>0.1</v>
      </c>
      <c r="O632" s="328">
        <f t="shared" si="138"/>
        <v>2239.6501875000004</v>
      </c>
      <c r="P632" s="56" t="s">
        <v>3798</v>
      </c>
      <c r="Q632" s="305"/>
      <c r="R632" s="305"/>
      <c r="S632" s="313">
        <f t="shared" si="131"/>
        <v>2</v>
      </c>
      <c r="V632" s="327"/>
      <c r="W632" s="327"/>
      <c r="X632" s="327"/>
      <c r="Y632" s="326" t="str">
        <f t="shared" si="141"/>
        <v>66</v>
      </c>
      <c r="Z632" s="326" t="str">
        <f t="shared" si="142"/>
        <v>Đ644618</v>
      </c>
      <c r="AA632" s="326" t="str">
        <f t="shared" si="140"/>
        <v>44618Đ666-70300-03-B2</v>
      </c>
    </row>
    <row r="633" spans="1:27" s="326" customFormat="1" ht="18" customHeight="1">
      <c r="A633" s="50">
        <v>44618</v>
      </c>
      <c r="B633" s="182" t="s">
        <v>1194</v>
      </c>
      <c r="C633" s="56" t="s">
        <v>3646</v>
      </c>
      <c r="D633" s="56" t="str">
        <f t="shared" si="139"/>
        <v>66-70300-03</v>
      </c>
      <c r="E633" s="322" t="str">
        <f t="shared" si="132"/>
        <v>03</v>
      </c>
      <c r="F633" s="322" t="str">
        <f t="shared" si="133"/>
        <v>B</v>
      </c>
      <c r="G633" s="322" t="str">
        <f t="shared" si="134"/>
        <v>00</v>
      </c>
      <c r="H633" s="322" t="str">
        <f t="shared" si="135"/>
        <v/>
      </c>
      <c r="I633" s="287" t="str">
        <f t="shared" si="136"/>
        <v>ĐHC</v>
      </c>
      <c r="J633" s="44" t="s">
        <v>1191</v>
      </c>
      <c r="K633" s="287" t="str">
        <f t="shared" si="137"/>
        <v>Cái</v>
      </c>
      <c r="L633" s="291">
        <v>1</v>
      </c>
      <c r="M633" s="287">
        <f>VLOOKUP(D633,'GIA CONG DOAN'!$A$3:$D$4246,MATCH(I633,'GIA CONG DOAN'!$A$4:$D$4,0),0)</f>
        <v>11198.250937500001</v>
      </c>
      <c r="N633" s="289">
        <v>0.1</v>
      </c>
      <c r="O633" s="328">
        <f t="shared" si="138"/>
        <v>1119.8250937500002</v>
      </c>
      <c r="P633" s="56" t="s">
        <v>3798</v>
      </c>
      <c r="Q633" s="305"/>
      <c r="R633" s="305"/>
      <c r="S633" s="313">
        <f t="shared" si="131"/>
        <v>1</v>
      </c>
      <c r="V633" s="327"/>
      <c r="W633" s="327"/>
      <c r="X633" s="327"/>
      <c r="Y633" s="326" t="str">
        <f t="shared" si="141"/>
        <v>66</v>
      </c>
      <c r="Z633" s="326" t="str">
        <f t="shared" si="142"/>
        <v>Đ644618</v>
      </c>
      <c r="AA633" s="326" t="str">
        <f t="shared" si="140"/>
        <v>44618Đ666-70300-03-B1</v>
      </c>
    </row>
    <row r="634" spans="1:27" s="326" customFormat="1" ht="18" customHeight="1">
      <c r="A634" s="50">
        <v>44618</v>
      </c>
      <c r="B634" s="182" t="s">
        <v>1194</v>
      </c>
      <c r="C634" s="56" t="s">
        <v>3773</v>
      </c>
      <c r="D634" s="56" t="str">
        <f t="shared" si="139"/>
        <v>66-70900-04</v>
      </c>
      <c r="E634" s="322" t="str">
        <f t="shared" si="132"/>
        <v>04</v>
      </c>
      <c r="F634" s="322" t="str">
        <f t="shared" si="133"/>
        <v>B</v>
      </c>
      <c r="G634" s="322" t="str">
        <f t="shared" si="134"/>
        <v>00</v>
      </c>
      <c r="H634" s="322" t="str">
        <f t="shared" si="135"/>
        <v/>
      </c>
      <c r="I634" s="287" t="str">
        <f t="shared" si="136"/>
        <v>ĐHC</v>
      </c>
      <c r="J634" s="44" t="s">
        <v>1191</v>
      </c>
      <c r="K634" s="287" t="str">
        <f t="shared" si="137"/>
        <v>Cái</v>
      </c>
      <c r="L634" s="291">
        <v>1</v>
      </c>
      <c r="M634" s="287">
        <f>VLOOKUP(D634,'GIA CONG DOAN'!$A$3:$D$4246,MATCH(I634,'GIA CONG DOAN'!$A$4:$D$4,0),0)</f>
        <v>8203.2227931034467</v>
      </c>
      <c r="N634" s="289">
        <v>0.1</v>
      </c>
      <c r="O634" s="328">
        <f t="shared" si="138"/>
        <v>820.3222793103447</v>
      </c>
      <c r="P634" s="56" t="s">
        <v>3798</v>
      </c>
      <c r="Q634" s="305"/>
      <c r="R634" s="305"/>
      <c r="S634" s="313">
        <f t="shared" si="131"/>
        <v>1</v>
      </c>
      <c r="V634" s="327"/>
      <c r="W634" s="327"/>
      <c r="X634" s="327"/>
      <c r="Y634" s="326" t="str">
        <f t="shared" si="141"/>
        <v>66</v>
      </c>
      <c r="Z634" s="326" t="str">
        <f t="shared" si="142"/>
        <v>Đ644618</v>
      </c>
      <c r="AA634" s="326" t="str">
        <f t="shared" si="140"/>
        <v>44618Đ666-70900-04-B1</v>
      </c>
    </row>
    <row r="635" spans="1:27" s="326" customFormat="1" ht="18" customHeight="1">
      <c r="A635" s="50">
        <v>44618</v>
      </c>
      <c r="B635" s="182" t="s">
        <v>1194</v>
      </c>
      <c r="C635" s="56" t="s">
        <v>3864</v>
      </c>
      <c r="D635" s="56" t="str">
        <f t="shared" si="139"/>
        <v>66-06400-02</v>
      </c>
      <c r="E635" s="322" t="str">
        <f t="shared" si="132"/>
        <v>02</v>
      </c>
      <c r="F635" s="322" t="str">
        <f t="shared" si="133"/>
        <v>B</v>
      </c>
      <c r="G635" s="322" t="str">
        <f t="shared" si="134"/>
        <v>22</v>
      </c>
      <c r="H635" s="322" t="str">
        <f t="shared" si="135"/>
        <v/>
      </c>
      <c r="I635" s="287" t="str">
        <f t="shared" si="136"/>
        <v>ĐHC</v>
      </c>
      <c r="J635" s="44" t="s">
        <v>1191</v>
      </c>
      <c r="K635" s="287" t="str">
        <f t="shared" si="137"/>
        <v>Cái</v>
      </c>
      <c r="L635" s="291">
        <v>5</v>
      </c>
      <c r="M635" s="287">
        <f>VLOOKUP(D635,'GIA CONG DOAN'!$A$3:$D$4246,MATCH(I635,'GIA CONG DOAN'!$A$4:$D$4,0),0)</f>
        <v>5656.5120000000015</v>
      </c>
      <c r="N635" s="289">
        <v>0.1</v>
      </c>
      <c r="O635" s="328">
        <f t="shared" si="138"/>
        <v>2828.2560000000012</v>
      </c>
      <c r="P635" s="56" t="s">
        <v>3798</v>
      </c>
      <c r="Q635" s="305"/>
      <c r="R635" s="305"/>
      <c r="S635" s="313">
        <f t="shared" si="131"/>
        <v>5</v>
      </c>
      <c r="V635" s="327"/>
      <c r="W635" s="327"/>
      <c r="X635" s="327"/>
      <c r="Y635" s="326" t="str">
        <f t="shared" si="141"/>
        <v>66</v>
      </c>
      <c r="Z635" s="326" t="str">
        <f t="shared" si="142"/>
        <v>Đ644618</v>
      </c>
      <c r="AA635" s="326" t="str">
        <f t="shared" si="140"/>
        <v>44618Đ666-06422-02-B5</v>
      </c>
    </row>
    <row r="636" spans="1:27" s="326" customFormat="1" ht="18" customHeight="1">
      <c r="A636" s="50">
        <v>44618</v>
      </c>
      <c r="B636" s="182" t="s">
        <v>1194</v>
      </c>
      <c r="C636" s="56" t="s">
        <v>3719</v>
      </c>
      <c r="D636" s="56" t="str">
        <f t="shared" si="139"/>
        <v>66-06400-03</v>
      </c>
      <c r="E636" s="322" t="str">
        <f t="shared" si="132"/>
        <v>03</v>
      </c>
      <c r="F636" s="322" t="str">
        <f t="shared" si="133"/>
        <v>B</v>
      </c>
      <c r="G636" s="322" t="str">
        <f t="shared" si="134"/>
        <v>22</v>
      </c>
      <c r="H636" s="322" t="str">
        <f t="shared" si="135"/>
        <v/>
      </c>
      <c r="I636" s="287" t="str">
        <f t="shared" si="136"/>
        <v>ĐHC</v>
      </c>
      <c r="J636" s="44" t="s">
        <v>1191</v>
      </c>
      <c r="K636" s="287" t="str">
        <f t="shared" si="137"/>
        <v>Cái</v>
      </c>
      <c r="L636" s="291">
        <v>8</v>
      </c>
      <c r="M636" s="287">
        <f>VLOOKUP(D636,'GIA CONG DOAN'!$A$3:$D$4246,MATCH(I636,'GIA CONG DOAN'!$A$4:$D$4,0),0)</f>
        <v>3232.6140000000014</v>
      </c>
      <c r="N636" s="289">
        <v>0.1</v>
      </c>
      <c r="O636" s="328">
        <f t="shared" si="138"/>
        <v>2586.0912000000012</v>
      </c>
      <c r="P636" s="56" t="s">
        <v>3798</v>
      </c>
      <c r="Q636" s="305"/>
      <c r="R636" s="305"/>
      <c r="S636" s="313">
        <f t="shared" si="131"/>
        <v>8</v>
      </c>
      <c r="V636" s="327"/>
      <c r="W636" s="327"/>
      <c r="X636" s="327"/>
      <c r="Y636" s="326" t="str">
        <f t="shared" si="141"/>
        <v>66</v>
      </c>
      <c r="Z636" s="326" t="str">
        <f t="shared" si="142"/>
        <v>Đ644618</v>
      </c>
      <c r="AA636" s="326" t="str">
        <f t="shared" si="140"/>
        <v>44618Đ666-06422-03-B8</v>
      </c>
    </row>
    <row r="637" spans="1:27" s="326" customFormat="1" ht="18" hidden="1" customHeight="1">
      <c r="A637" s="50">
        <v>44618</v>
      </c>
      <c r="B637" s="182" t="s">
        <v>1202</v>
      </c>
      <c r="C637" s="56" t="s">
        <v>3779</v>
      </c>
      <c r="D637" s="56" t="str">
        <f t="shared" si="139"/>
        <v>66-90500-S1</v>
      </c>
      <c r="E637" s="322" t="str">
        <f t="shared" si="132"/>
        <v>S1</v>
      </c>
      <c r="F637" s="322" t="str">
        <f t="shared" si="133"/>
        <v>A</v>
      </c>
      <c r="G637" s="322" t="str">
        <f t="shared" si="134"/>
        <v>00</v>
      </c>
      <c r="H637" s="322" t="str">
        <f t="shared" si="135"/>
        <v/>
      </c>
      <c r="I637" s="287" t="str">
        <f t="shared" si="136"/>
        <v>ĐHC</v>
      </c>
      <c r="J637" s="44" t="s">
        <v>1191</v>
      </c>
      <c r="K637" s="287" t="str">
        <f t="shared" si="137"/>
        <v>Cái</v>
      </c>
      <c r="L637" s="291">
        <v>5</v>
      </c>
      <c r="M637" s="287">
        <f>VLOOKUP(D637,'GIA CONG DOAN'!$A$3:$D$4246,MATCH(I637,'GIA CONG DOAN'!$A$4:$D$4,0),0)</f>
        <v>21800</v>
      </c>
      <c r="N637" s="289">
        <v>0.1</v>
      </c>
      <c r="O637" s="328">
        <f t="shared" si="138"/>
        <v>10900</v>
      </c>
      <c r="P637" s="56" t="s">
        <v>3811</v>
      </c>
      <c r="Q637" s="305"/>
      <c r="R637" s="305"/>
      <c r="S637" s="313">
        <f t="shared" si="131"/>
        <v>5</v>
      </c>
      <c r="V637" s="327"/>
      <c r="W637" s="327"/>
      <c r="X637" s="327"/>
      <c r="Y637" s="326" t="str">
        <f t="shared" si="141"/>
        <v>66</v>
      </c>
      <c r="Z637" s="326" t="str">
        <f t="shared" si="142"/>
        <v>Đ144618</v>
      </c>
      <c r="AA637" s="326" t="str">
        <f t="shared" si="140"/>
        <v>44618Đ166-90500-S1-A5</v>
      </c>
    </row>
    <row r="638" spans="1:27" s="326" customFormat="1" ht="18" hidden="1" customHeight="1">
      <c r="A638" s="50">
        <v>44620</v>
      </c>
      <c r="B638" s="182" t="s">
        <v>1203</v>
      </c>
      <c r="C638" s="56" t="s">
        <v>3786</v>
      </c>
      <c r="D638" s="56" t="str">
        <f t="shared" si="139"/>
        <v>66-12500-B2</v>
      </c>
      <c r="E638" s="322" t="str">
        <f t="shared" si="132"/>
        <v>B2</v>
      </c>
      <c r="F638" s="322" t="str">
        <f t="shared" si="133"/>
        <v>B</v>
      </c>
      <c r="G638" s="322" t="str">
        <f t="shared" si="134"/>
        <v>00</v>
      </c>
      <c r="H638" s="322" t="str">
        <f t="shared" si="135"/>
        <v/>
      </c>
      <c r="I638" s="287" t="str">
        <f t="shared" si="136"/>
        <v>ĐHC</v>
      </c>
      <c r="J638" s="44" t="s">
        <v>1191</v>
      </c>
      <c r="K638" s="287" t="str">
        <f t="shared" si="137"/>
        <v>Bộ</v>
      </c>
      <c r="L638" s="291">
        <v>2</v>
      </c>
      <c r="M638" s="287">
        <f>VLOOKUP(D638,'GIA CONG DOAN'!$A$3:$D$4246,MATCH(I638,'GIA CONG DOAN'!$A$4:$D$4,0),0)</f>
        <v>24458.569687499999</v>
      </c>
      <c r="N638" s="289">
        <v>0.1</v>
      </c>
      <c r="O638" s="328">
        <f t="shared" si="138"/>
        <v>4891.7139374999997</v>
      </c>
      <c r="P638" s="56" t="s">
        <v>3809</v>
      </c>
      <c r="Q638" s="305"/>
      <c r="R638" s="305"/>
      <c r="S638" s="313">
        <f t="shared" si="131"/>
        <v>4</v>
      </c>
      <c r="V638" s="327"/>
      <c r="W638" s="327"/>
      <c r="X638" s="327"/>
      <c r="Y638" s="326" t="str">
        <f t="shared" si="141"/>
        <v>66</v>
      </c>
      <c r="Z638" s="326" t="str">
        <f t="shared" si="142"/>
        <v>Đ244620</v>
      </c>
      <c r="AA638" s="326" t="str">
        <f t="shared" si="140"/>
        <v>44620Đ266-12500-B2-B2</v>
      </c>
    </row>
    <row r="639" spans="1:27" s="326" customFormat="1" ht="18" hidden="1" customHeight="1">
      <c r="A639" s="50">
        <v>44620</v>
      </c>
      <c r="B639" s="182" t="s">
        <v>1203</v>
      </c>
      <c r="C639" s="56" t="s">
        <v>3671</v>
      </c>
      <c r="D639" s="56" t="str">
        <f t="shared" si="139"/>
        <v>66-70300-02</v>
      </c>
      <c r="E639" s="322" t="str">
        <f t="shared" si="132"/>
        <v>02</v>
      </c>
      <c r="F639" s="322" t="str">
        <f t="shared" si="133"/>
        <v>B</v>
      </c>
      <c r="G639" s="322" t="str">
        <f t="shared" si="134"/>
        <v>00</v>
      </c>
      <c r="H639" s="322" t="str">
        <f t="shared" si="135"/>
        <v/>
      </c>
      <c r="I639" s="287" t="str">
        <f t="shared" si="136"/>
        <v>ĐHC</v>
      </c>
      <c r="J639" s="44" t="s">
        <v>1191</v>
      </c>
      <c r="K639" s="287" t="str">
        <f t="shared" si="137"/>
        <v>Cái</v>
      </c>
      <c r="L639" s="291">
        <v>3</v>
      </c>
      <c r="M639" s="287">
        <f>VLOOKUP(D639,'GIA CONG DOAN'!$A$3:$D$4246,MATCH(I639,'GIA CONG DOAN'!$A$4:$D$4,0),0)</f>
        <v>19351.489619999997</v>
      </c>
      <c r="N639" s="289">
        <v>0.1</v>
      </c>
      <c r="O639" s="328">
        <f t="shared" si="138"/>
        <v>5805.4468859999997</v>
      </c>
      <c r="P639" s="56" t="s">
        <v>3803</v>
      </c>
      <c r="Q639" s="305"/>
      <c r="R639" s="305"/>
      <c r="S639" s="313">
        <f t="shared" si="131"/>
        <v>3</v>
      </c>
      <c r="V639" s="327"/>
      <c r="W639" s="327"/>
      <c r="X639" s="327"/>
      <c r="Y639" s="326" t="str">
        <f t="shared" si="141"/>
        <v>66</v>
      </c>
      <c r="Z639" s="326" t="str">
        <f t="shared" si="142"/>
        <v>Đ244620</v>
      </c>
      <c r="AA639" s="326" t="str">
        <f t="shared" si="140"/>
        <v>44620Đ266-70300-02-B3</v>
      </c>
    </row>
    <row r="640" spans="1:27" s="326" customFormat="1" ht="18" hidden="1" customHeight="1">
      <c r="A640" s="50">
        <v>44620</v>
      </c>
      <c r="B640" s="182" t="s">
        <v>1203</v>
      </c>
      <c r="C640" s="56" t="s">
        <v>3865</v>
      </c>
      <c r="D640" s="56" t="str">
        <f t="shared" si="139"/>
        <v>66-86900-S1</v>
      </c>
      <c r="E640" s="322" t="str">
        <f t="shared" si="132"/>
        <v>S1</v>
      </c>
      <c r="F640" s="322" t="str">
        <f t="shared" si="133"/>
        <v>B</v>
      </c>
      <c r="G640" s="322" t="str">
        <f t="shared" si="134"/>
        <v>00</v>
      </c>
      <c r="H640" s="322" t="str">
        <f t="shared" si="135"/>
        <v/>
      </c>
      <c r="I640" s="287" t="str">
        <f t="shared" si="136"/>
        <v>ĐHC</v>
      </c>
      <c r="J640" s="44" t="s">
        <v>1191</v>
      </c>
      <c r="K640" s="287" t="str">
        <f t="shared" si="137"/>
        <v>Cái</v>
      </c>
      <c r="L640" s="291">
        <v>1</v>
      </c>
      <c r="M640" s="287">
        <f>VLOOKUP(D640,'GIA CONG DOAN'!$A$3:$D$4246,MATCH(I640,'GIA CONG DOAN'!$A$4:$D$4,0),0)</f>
        <v>35506.000086206892</v>
      </c>
      <c r="N640" s="289">
        <v>0.1</v>
      </c>
      <c r="O640" s="328">
        <f t="shared" si="138"/>
        <v>3550.6000086206896</v>
      </c>
      <c r="P640" s="56" t="s">
        <v>3821</v>
      </c>
      <c r="Q640" s="305"/>
      <c r="R640" s="305"/>
      <c r="S640" s="313">
        <f t="shared" ref="S640:S703" si="143">IF(MID(C640,10,1)="0",L640,IF(OR(MID(C640,10,2)="X1",MID(C640,10,2)="X2"),L640*2,IF(OR(MID(C640,10,2)="X4",MID(C640,10,2)="X4"),L640*3,IF(MID(C640,10,1)="f",L640,IF(OR(MID(C640,10,1)="S",MID(C640,10,1)="L",MID(C640,10,1)="B",MID(C640,10,1)="X"),MID(C640,11,1)*L640,0)))))</f>
        <v>1</v>
      </c>
      <c r="V640" s="327"/>
      <c r="W640" s="327"/>
      <c r="X640" s="327"/>
      <c r="Y640" s="326" t="str">
        <f t="shared" si="141"/>
        <v>66</v>
      </c>
      <c r="Z640" s="326" t="str">
        <f t="shared" si="142"/>
        <v>Đ244620</v>
      </c>
      <c r="AA640" s="326" t="str">
        <f t="shared" si="140"/>
        <v>44620Đ266-86900-S1-B1</v>
      </c>
    </row>
    <row r="641" spans="1:27" s="326" customFormat="1" ht="18" hidden="1" customHeight="1">
      <c r="A641" s="50">
        <v>44620</v>
      </c>
      <c r="B641" s="182" t="s">
        <v>1203</v>
      </c>
      <c r="C641" s="56" t="s">
        <v>3825</v>
      </c>
      <c r="D641" s="56" t="str">
        <f t="shared" si="139"/>
        <v>66-53200-F3</v>
      </c>
      <c r="E641" s="322" t="str">
        <f t="shared" si="132"/>
        <v>F3</v>
      </c>
      <c r="F641" s="322" t="str">
        <f t="shared" si="133"/>
        <v>B</v>
      </c>
      <c r="G641" s="322" t="str">
        <f t="shared" si="134"/>
        <v>00</v>
      </c>
      <c r="H641" s="322" t="str">
        <f t="shared" si="135"/>
        <v/>
      </c>
      <c r="I641" s="287" t="str">
        <f t="shared" si="136"/>
        <v>ĐHC</v>
      </c>
      <c r="J641" s="44" t="s">
        <v>1191</v>
      </c>
      <c r="K641" s="287" t="str">
        <f t="shared" si="137"/>
        <v>Cái</v>
      </c>
      <c r="L641" s="291">
        <v>4</v>
      </c>
      <c r="M641" s="287">
        <f>VLOOKUP(D641,'GIA CONG DOAN'!$A$3:$D$4246,MATCH(I641,'GIA CONG DOAN'!$A$4:$D$4,0),0)</f>
        <v>17540.88</v>
      </c>
      <c r="N641" s="289">
        <v>0.1</v>
      </c>
      <c r="O641" s="328">
        <f t="shared" si="138"/>
        <v>7016.3520000000008</v>
      </c>
      <c r="P641" s="56" t="s">
        <v>3866</v>
      </c>
      <c r="Q641" s="305"/>
      <c r="R641" s="305"/>
      <c r="S641" s="313">
        <f t="shared" si="143"/>
        <v>4</v>
      </c>
      <c r="V641" s="327"/>
      <c r="W641" s="327"/>
      <c r="X641" s="327"/>
      <c r="Y641" s="326" t="str">
        <f t="shared" si="141"/>
        <v>66</v>
      </c>
      <c r="Z641" s="326" t="str">
        <f t="shared" si="142"/>
        <v>Đ244620</v>
      </c>
      <c r="AA641" s="326" t="str">
        <f t="shared" si="140"/>
        <v>44620Đ266-53200-F3-B4</v>
      </c>
    </row>
    <row r="642" spans="1:27" s="326" customFormat="1" ht="18" hidden="1" customHeight="1">
      <c r="A642" s="50">
        <v>44620</v>
      </c>
      <c r="B642" s="182" t="s">
        <v>1203</v>
      </c>
      <c r="C642" s="56" t="s">
        <v>3825</v>
      </c>
      <c r="D642" s="56" t="str">
        <f t="shared" si="139"/>
        <v>66-53200-F3</v>
      </c>
      <c r="E642" s="322" t="str">
        <f t="shared" si="132"/>
        <v>F3</v>
      </c>
      <c r="F642" s="322" t="str">
        <f t="shared" si="133"/>
        <v>B</v>
      </c>
      <c r="G642" s="322" t="str">
        <f t="shared" si="134"/>
        <v>00</v>
      </c>
      <c r="H642" s="322" t="str">
        <f t="shared" si="135"/>
        <v/>
      </c>
      <c r="I642" s="287" t="str">
        <f t="shared" si="136"/>
        <v>ĐHC</v>
      </c>
      <c r="J642" s="44" t="s">
        <v>1191</v>
      </c>
      <c r="K642" s="287" t="str">
        <f t="shared" si="137"/>
        <v>Cái</v>
      </c>
      <c r="L642" s="291">
        <v>3</v>
      </c>
      <c r="M642" s="287">
        <f>VLOOKUP(D642,'GIA CONG DOAN'!$A$3:$D$4246,MATCH(I642,'GIA CONG DOAN'!$A$4:$D$4,0),0)</f>
        <v>17540.88</v>
      </c>
      <c r="N642" s="289">
        <v>0.1</v>
      </c>
      <c r="O642" s="328">
        <f t="shared" si="138"/>
        <v>5262.2640000000001</v>
      </c>
      <c r="P642" s="56" t="s">
        <v>3867</v>
      </c>
      <c r="Q642" s="305"/>
      <c r="R642" s="305"/>
      <c r="S642" s="313">
        <f t="shared" si="143"/>
        <v>3</v>
      </c>
      <c r="V642" s="327"/>
      <c r="W642" s="327"/>
      <c r="X642" s="327"/>
      <c r="Y642" s="326" t="str">
        <f t="shared" si="141"/>
        <v>66</v>
      </c>
      <c r="Z642" s="326" t="str">
        <f t="shared" si="142"/>
        <v>Đ244620</v>
      </c>
      <c r="AA642" s="326" t="str">
        <f t="shared" si="140"/>
        <v>44620Đ266-53200-F3-B3</v>
      </c>
    </row>
    <row r="643" spans="1:27" s="326" customFormat="1" ht="18" hidden="1" customHeight="1">
      <c r="A643" s="50">
        <v>44620</v>
      </c>
      <c r="B643" s="182" t="s">
        <v>1203</v>
      </c>
      <c r="C643" s="56" t="s">
        <v>3637</v>
      </c>
      <c r="D643" s="56" t="str">
        <f>LEFT(C643,6)&amp;"06"&amp;MID(C643,9,3)</f>
        <v>66-90006-S1</v>
      </c>
      <c r="E643" s="322" t="str">
        <f t="shared" si="132"/>
        <v>S1</v>
      </c>
      <c r="F643" s="322" t="str">
        <f t="shared" si="133"/>
        <v>B</v>
      </c>
      <c r="G643" s="322" t="str">
        <f t="shared" si="134"/>
        <v>06</v>
      </c>
      <c r="H643" s="322" t="str">
        <f t="shared" si="135"/>
        <v/>
      </c>
      <c r="I643" s="287" t="str">
        <f t="shared" si="136"/>
        <v>ĐHC</v>
      </c>
      <c r="J643" s="44" t="s">
        <v>1191</v>
      </c>
      <c r="K643" s="287" t="str">
        <f t="shared" si="137"/>
        <v>Cái</v>
      </c>
      <c r="L643" s="291">
        <v>20</v>
      </c>
      <c r="M643" s="287">
        <f>VLOOKUP(D643,'GIA CONG DOAN'!$A$3:$D$4246,MATCH(I643,'GIA CONG DOAN'!$A$4:$D$4,0),0)</f>
        <v>16940</v>
      </c>
      <c r="N643" s="289"/>
      <c r="O643" s="328">
        <f t="shared" si="138"/>
        <v>0</v>
      </c>
      <c r="P643" s="56" t="s">
        <v>3803</v>
      </c>
      <c r="Q643" s="305"/>
      <c r="R643" s="305"/>
      <c r="S643" s="313">
        <f t="shared" si="143"/>
        <v>20</v>
      </c>
      <c r="V643" s="327"/>
      <c r="W643" s="327"/>
      <c r="X643" s="327"/>
      <c r="Y643" s="326" t="str">
        <f t="shared" si="141"/>
        <v>66</v>
      </c>
      <c r="Z643" s="326" t="str">
        <f t="shared" si="142"/>
        <v>Đ244620</v>
      </c>
      <c r="AA643" s="326" t="str">
        <f t="shared" si="140"/>
        <v>44620Đ266-90006-S1-B20</v>
      </c>
    </row>
    <row r="644" spans="1:27" s="326" customFormat="1" ht="18" hidden="1" customHeight="1">
      <c r="A644" s="50">
        <v>44620</v>
      </c>
      <c r="B644" s="182" t="s">
        <v>1203</v>
      </c>
      <c r="C644" s="56" t="s">
        <v>3724</v>
      </c>
      <c r="D644" s="56" t="str">
        <f>LEFT(C644,6)&amp;"40"&amp;MID(C644,9,3)</f>
        <v>66-90240-01</v>
      </c>
      <c r="E644" s="322" t="str">
        <f t="shared" si="132"/>
        <v>01</v>
      </c>
      <c r="F644" s="322" t="str">
        <f t="shared" si="133"/>
        <v>B</v>
      </c>
      <c r="G644" s="322" t="str">
        <f t="shared" si="134"/>
        <v>40</v>
      </c>
      <c r="H644" s="322" t="str">
        <f t="shared" si="135"/>
        <v/>
      </c>
      <c r="I644" s="287" t="str">
        <f t="shared" si="136"/>
        <v>ĐHC</v>
      </c>
      <c r="J644" s="44" t="s">
        <v>1191</v>
      </c>
      <c r="K644" s="287" t="str">
        <f t="shared" si="137"/>
        <v>Cái</v>
      </c>
      <c r="L644" s="291">
        <v>1</v>
      </c>
      <c r="M644" s="287">
        <f>VLOOKUP(D644,'GIA CONG DOAN'!$A$3:$D$4246,MATCH(I644,'GIA CONG DOAN'!$A$4:$D$4,0),0)</f>
        <v>27210</v>
      </c>
      <c r="N644" s="289">
        <v>0.1</v>
      </c>
      <c r="O644" s="328">
        <f t="shared" si="138"/>
        <v>2721</v>
      </c>
      <c r="P644" s="56" t="s">
        <v>3863</v>
      </c>
      <c r="Q644" s="305"/>
      <c r="R644" s="305"/>
      <c r="S644" s="313">
        <f t="shared" si="143"/>
        <v>1</v>
      </c>
      <c r="V644" s="327"/>
      <c r="W644" s="327"/>
      <c r="X644" s="327"/>
      <c r="Y644" s="326" t="str">
        <f t="shared" si="141"/>
        <v>66</v>
      </c>
      <c r="Z644" s="326" t="str">
        <f t="shared" si="142"/>
        <v>Đ244620</v>
      </c>
      <c r="AA644" s="326" t="str">
        <f t="shared" si="140"/>
        <v>44620Đ266-90240-01-B1</v>
      </c>
    </row>
    <row r="645" spans="1:27" s="326" customFormat="1" ht="18" customHeight="1">
      <c r="A645" s="50">
        <v>44620</v>
      </c>
      <c r="B645" s="182" t="s">
        <v>1194</v>
      </c>
      <c r="C645" s="56" t="s">
        <v>3746</v>
      </c>
      <c r="D645" s="56" t="str">
        <f t="shared" si="139"/>
        <v>66-70300-03</v>
      </c>
      <c r="E645" s="322" t="str">
        <f t="shared" si="132"/>
        <v>03</v>
      </c>
      <c r="F645" s="322" t="str">
        <f t="shared" si="133"/>
        <v>b</v>
      </c>
      <c r="G645" s="322" t="str">
        <f t="shared" si="134"/>
        <v>00</v>
      </c>
      <c r="H645" s="322" t="str">
        <f t="shared" si="135"/>
        <v/>
      </c>
      <c r="I645" s="287" t="str">
        <f t="shared" si="136"/>
        <v>ĐHC</v>
      </c>
      <c r="J645" s="44" t="s">
        <v>1191</v>
      </c>
      <c r="K645" s="287" t="str">
        <f t="shared" si="137"/>
        <v>Cái</v>
      </c>
      <c r="L645" s="291">
        <v>1</v>
      </c>
      <c r="M645" s="287">
        <f>VLOOKUP(D645,'GIA CONG DOAN'!$A$3:$D$4246,MATCH(I645,'GIA CONG DOAN'!$A$4:$D$4,0),0)</f>
        <v>11198.250937500001</v>
      </c>
      <c r="N645" s="289">
        <v>0.1</v>
      </c>
      <c r="O645" s="328">
        <f t="shared" si="138"/>
        <v>1119.8250937500002</v>
      </c>
      <c r="P645" s="56" t="s">
        <v>3798</v>
      </c>
      <c r="Q645" s="305"/>
      <c r="R645" s="305"/>
      <c r="S645" s="313">
        <f t="shared" si="143"/>
        <v>1</v>
      </c>
      <c r="V645" s="327"/>
      <c r="W645" s="327"/>
      <c r="X645" s="327"/>
      <c r="Y645" s="326" t="str">
        <f t="shared" si="141"/>
        <v>66</v>
      </c>
      <c r="Z645" s="326" t="str">
        <f t="shared" si="142"/>
        <v>Đ644620</v>
      </c>
      <c r="AA645" s="326" t="str">
        <f t="shared" si="140"/>
        <v>44620Đ666-70300-03-b1</v>
      </c>
    </row>
    <row r="646" spans="1:27" s="326" customFormat="1" ht="18" customHeight="1">
      <c r="A646" s="50">
        <v>44620</v>
      </c>
      <c r="B646" s="182" t="s">
        <v>1194</v>
      </c>
      <c r="C646" s="56" t="s">
        <v>3746</v>
      </c>
      <c r="D646" s="56" t="str">
        <f t="shared" si="139"/>
        <v>66-70300-03</v>
      </c>
      <c r="E646" s="322" t="str">
        <f t="shared" si="132"/>
        <v>03</v>
      </c>
      <c r="F646" s="322" t="str">
        <f t="shared" si="133"/>
        <v>b</v>
      </c>
      <c r="G646" s="322" t="str">
        <f t="shared" si="134"/>
        <v>00</v>
      </c>
      <c r="H646" s="322" t="str">
        <f t="shared" si="135"/>
        <v/>
      </c>
      <c r="I646" s="287" t="str">
        <f t="shared" si="136"/>
        <v>ĐHC</v>
      </c>
      <c r="J646" s="44" t="s">
        <v>1191</v>
      </c>
      <c r="K646" s="287" t="str">
        <f t="shared" si="137"/>
        <v>Cái</v>
      </c>
      <c r="L646" s="291">
        <v>2</v>
      </c>
      <c r="M646" s="287">
        <f>VLOOKUP(D646,'GIA CONG DOAN'!$A$3:$D$4246,MATCH(I646,'GIA CONG DOAN'!$A$4:$D$4,0),0)</f>
        <v>11198.250937500001</v>
      </c>
      <c r="N646" s="289">
        <v>0.1</v>
      </c>
      <c r="O646" s="328">
        <f t="shared" si="138"/>
        <v>2239.6501875000004</v>
      </c>
      <c r="P646" s="56" t="s">
        <v>3619</v>
      </c>
      <c r="Q646" s="305"/>
      <c r="R646" s="305"/>
      <c r="S646" s="313">
        <f t="shared" si="143"/>
        <v>2</v>
      </c>
      <c r="V646" s="327"/>
      <c r="W646" s="327"/>
      <c r="X646" s="327"/>
      <c r="Y646" s="326" t="str">
        <f t="shared" si="141"/>
        <v>66</v>
      </c>
      <c r="Z646" s="326" t="str">
        <f t="shared" si="142"/>
        <v>Đ644620</v>
      </c>
      <c r="AA646" s="326" t="str">
        <f t="shared" si="140"/>
        <v>44620Đ666-70300-03-b2</v>
      </c>
    </row>
    <row r="647" spans="1:27" s="326" customFormat="1" ht="18" customHeight="1">
      <c r="A647" s="50">
        <v>44620</v>
      </c>
      <c r="B647" s="182" t="s">
        <v>1194</v>
      </c>
      <c r="C647" s="56" t="s">
        <v>3864</v>
      </c>
      <c r="D647" s="56" t="str">
        <f t="shared" si="139"/>
        <v>66-06400-02</v>
      </c>
      <c r="E647" s="322" t="str">
        <f t="shared" si="132"/>
        <v>02</v>
      </c>
      <c r="F647" s="322" t="str">
        <f t="shared" si="133"/>
        <v>B</v>
      </c>
      <c r="G647" s="322" t="str">
        <f t="shared" si="134"/>
        <v>22</v>
      </c>
      <c r="H647" s="322" t="str">
        <f t="shared" si="135"/>
        <v/>
      </c>
      <c r="I647" s="287" t="str">
        <f t="shared" si="136"/>
        <v>ĐHC</v>
      </c>
      <c r="J647" s="44" t="s">
        <v>1191</v>
      </c>
      <c r="K647" s="287" t="str">
        <f t="shared" si="137"/>
        <v>Cái</v>
      </c>
      <c r="L647" s="291">
        <v>8</v>
      </c>
      <c r="M647" s="287">
        <f>VLOOKUP(D647,'GIA CONG DOAN'!$A$3:$D$4246,MATCH(I647,'GIA CONG DOAN'!$A$4:$D$4,0),0)</f>
        <v>5656.5120000000015</v>
      </c>
      <c r="N647" s="289">
        <v>0.1</v>
      </c>
      <c r="O647" s="328">
        <f t="shared" si="138"/>
        <v>4525.209600000001</v>
      </c>
      <c r="P647" s="56" t="s">
        <v>3721</v>
      </c>
      <c r="Q647" s="364">
        <f>346252/3+254528</f>
        <v>369945.33333333331</v>
      </c>
      <c r="R647" s="305"/>
      <c r="S647" s="313">
        <f t="shared" si="143"/>
        <v>8</v>
      </c>
      <c r="V647" s="327"/>
      <c r="W647" s="327"/>
      <c r="X647" s="327"/>
      <c r="Y647" s="326" t="str">
        <f t="shared" si="141"/>
        <v>66</v>
      </c>
      <c r="Z647" s="326" t="str">
        <f t="shared" si="142"/>
        <v>Đ644620</v>
      </c>
      <c r="AA647" s="326" t="str">
        <f t="shared" si="140"/>
        <v>44620Đ666-06422-02-B8369945.333333333</v>
      </c>
    </row>
    <row r="648" spans="1:27" s="326" customFormat="1" ht="18" customHeight="1">
      <c r="A648" s="50">
        <v>44620</v>
      </c>
      <c r="B648" s="182" t="s">
        <v>1194</v>
      </c>
      <c r="C648" s="56" t="s">
        <v>3864</v>
      </c>
      <c r="D648" s="56" t="str">
        <f t="shared" ref="D648:D711" si="144">LEFT(C648,6)&amp;"00"&amp;MID(C648,9,3)</f>
        <v>66-06400-02</v>
      </c>
      <c r="E648" s="322" t="str">
        <f t="shared" ref="E648:E711" si="145">RIGHT(D648,2)</f>
        <v>02</v>
      </c>
      <c r="F648" s="322" t="str">
        <f t="shared" ref="F648:F711" si="146">MID(C648,13,2)</f>
        <v>B</v>
      </c>
      <c r="G648" s="322" t="str">
        <f t="shared" ref="G648:G711" si="147">MID(C648,7,2)</f>
        <v>22</v>
      </c>
      <c r="H648" s="322" t="str">
        <f t="shared" ref="H648:H711" si="148">IF(OR(G648="18",G648="20",G648="21"),"DTM","")</f>
        <v/>
      </c>
      <c r="I648" s="287" t="str">
        <f t="shared" ref="I648:I711" si="149">(LEFT(J648,1))&amp;IF(OR(F648="A",F648="A",F648="43",F648="44",F648="77"),"HC",IF(OR(F648="B",F648="B1",F648="B2",F648="B4",F648="30",F648="39",F648="17",F648="C"),"HC",IF(OR(F648="01",F648="04",F648="54",F648="11",F648="05",F648="06"),"HC",IF(OR(F648="A1"),"HT",IF(OR(F648="32",F648="14",F648="15",F648="78",F648="49"),"HS",0)))))</f>
        <v>ĐHC</v>
      </c>
      <c r="J648" s="44" t="s">
        <v>1191</v>
      </c>
      <c r="K648" s="287" t="str">
        <f t="shared" ref="K648:K711" si="150">IF(AND(MID(C648,10,1)="s",MID(C648,11,1)="1"),"Cái",IF(OR(MID(C648,10,1)="s",MID(C648,10,1)="l",MID(C648,10,1)="b",MID(C648,10,1)="x"),"Bộ","Cái"))</f>
        <v>Cái</v>
      </c>
      <c r="L648" s="291">
        <v>1</v>
      </c>
      <c r="M648" s="287">
        <f>VLOOKUP(D648,'GIA CONG DOAN'!$A$3:$D$4246,MATCH(I648,'GIA CONG DOAN'!$A$4:$D$4,0),0)</f>
        <v>5656.5120000000015</v>
      </c>
      <c r="N648" s="289">
        <v>0.1</v>
      </c>
      <c r="O648" s="328">
        <f t="shared" ref="O648:O711" si="151">IFERROR(L648*M648*N648,"")</f>
        <v>565.65120000000013</v>
      </c>
      <c r="P648" s="56" t="s">
        <v>3821</v>
      </c>
      <c r="Q648" s="305"/>
      <c r="R648" s="305"/>
      <c r="S648" s="313">
        <f t="shared" si="143"/>
        <v>1</v>
      </c>
      <c r="V648" s="327"/>
      <c r="W648" s="327"/>
      <c r="X648" s="327"/>
      <c r="Y648" s="326" t="str">
        <f t="shared" ref="Y648:Y710" si="152">LEFT(C648,2)</f>
        <v>66</v>
      </c>
      <c r="Z648" s="326" t="str">
        <f t="shared" ref="Z648:Z710" si="153">B648&amp;A648</f>
        <v>Đ644620</v>
      </c>
      <c r="AA648" s="326" t="str">
        <f t="shared" si="140"/>
        <v>44620Đ666-06422-02-B1</v>
      </c>
    </row>
    <row r="649" spans="1:27" s="326" customFormat="1" ht="18" customHeight="1">
      <c r="A649" s="50">
        <v>44620</v>
      </c>
      <c r="B649" s="182" t="s">
        <v>1194</v>
      </c>
      <c r="C649" s="56" t="s">
        <v>3719</v>
      </c>
      <c r="D649" s="56" t="str">
        <f t="shared" si="144"/>
        <v>66-06400-03</v>
      </c>
      <c r="E649" s="322" t="str">
        <f t="shared" si="145"/>
        <v>03</v>
      </c>
      <c r="F649" s="322" t="str">
        <f t="shared" si="146"/>
        <v>B</v>
      </c>
      <c r="G649" s="322" t="str">
        <f t="shared" si="147"/>
        <v>22</v>
      </c>
      <c r="H649" s="322" t="str">
        <f t="shared" si="148"/>
        <v/>
      </c>
      <c r="I649" s="287" t="str">
        <f t="shared" si="149"/>
        <v>ĐHC</v>
      </c>
      <c r="J649" s="44" t="s">
        <v>1191</v>
      </c>
      <c r="K649" s="287" t="str">
        <f t="shared" si="150"/>
        <v>Cái</v>
      </c>
      <c r="L649" s="291">
        <v>23</v>
      </c>
      <c r="M649" s="287">
        <f>VLOOKUP(D649,'GIA CONG DOAN'!$A$3:$D$4246,MATCH(I649,'GIA CONG DOAN'!$A$4:$D$4,0),0)</f>
        <v>3232.6140000000014</v>
      </c>
      <c r="N649" s="289">
        <v>0.1</v>
      </c>
      <c r="O649" s="328">
        <f t="shared" si="151"/>
        <v>7435.0122000000038</v>
      </c>
      <c r="P649" s="56" t="s">
        <v>3798</v>
      </c>
      <c r="Q649" s="305"/>
      <c r="R649" s="305"/>
      <c r="S649" s="313">
        <f t="shared" si="143"/>
        <v>23</v>
      </c>
      <c r="V649" s="327"/>
      <c r="W649" s="327"/>
      <c r="X649" s="327"/>
      <c r="Y649" s="326" t="str">
        <f t="shared" si="152"/>
        <v>66</v>
      </c>
      <c r="Z649" s="326" t="str">
        <f t="shared" si="153"/>
        <v>Đ644620</v>
      </c>
      <c r="AA649" s="326" t="str">
        <f t="shared" si="140"/>
        <v>44620Đ666-06422-03-B23</v>
      </c>
    </row>
    <row r="650" spans="1:27" s="326" customFormat="1" ht="18" hidden="1" customHeight="1">
      <c r="A650" s="50">
        <v>44620</v>
      </c>
      <c r="B650" s="182" t="s">
        <v>1194</v>
      </c>
      <c r="C650" s="56" t="s">
        <v>3719</v>
      </c>
      <c r="D650" s="56" t="str">
        <f t="shared" si="144"/>
        <v>66-06400-03</v>
      </c>
      <c r="E650" s="322" t="str">
        <f t="shared" si="145"/>
        <v>03</v>
      </c>
      <c r="F650" s="322" t="str">
        <f t="shared" si="146"/>
        <v>B</v>
      </c>
      <c r="G650" s="322" t="str">
        <f t="shared" si="147"/>
        <v>22</v>
      </c>
      <c r="H650" s="322" t="str">
        <f t="shared" si="148"/>
        <v/>
      </c>
      <c r="I650" s="287" t="str">
        <f t="shared" si="149"/>
        <v>ĐHC</v>
      </c>
      <c r="J650" s="44" t="s">
        <v>1191</v>
      </c>
      <c r="K650" s="287" t="str">
        <f t="shared" si="150"/>
        <v>Cái</v>
      </c>
      <c r="L650" s="291">
        <v>1</v>
      </c>
      <c r="M650" s="287">
        <f>VLOOKUP(D650,'GIA CONG DOAN'!$A$3:$D$4246,MATCH(I650,'GIA CONG DOAN'!$A$4:$D$4,0),0)</f>
        <v>3232.6140000000014</v>
      </c>
      <c r="N650" s="289"/>
      <c r="O650" s="328">
        <f t="shared" si="151"/>
        <v>0</v>
      </c>
      <c r="P650" s="56" t="s">
        <v>3652</v>
      </c>
      <c r="Q650" s="305"/>
      <c r="R650" s="305"/>
      <c r="S650" s="313">
        <f t="shared" si="143"/>
        <v>1</v>
      </c>
      <c r="V650" s="327"/>
      <c r="W650" s="327"/>
      <c r="X650" s="327"/>
      <c r="Y650" s="326" t="str">
        <f t="shared" si="152"/>
        <v>66</v>
      </c>
      <c r="Z650" s="326" t="str">
        <f t="shared" si="153"/>
        <v>Đ644620</v>
      </c>
      <c r="AA650" s="326" t="str">
        <f t="shared" ref="AA650:AA712" si="154">A650&amp;B650&amp;C650&amp;L650&amp;Q650</f>
        <v>44620Đ666-06422-03-B1</v>
      </c>
    </row>
    <row r="651" spans="1:27" s="326" customFormat="1" ht="18" customHeight="1">
      <c r="A651" s="50">
        <v>44620</v>
      </c>
      <c r="B651" s="182" t="s">
        <v>1194</v>
      </c>
      <c r="C651" s="56" t="s">
        <v>3694</v>
      </c>
      <c r="D651" s="56" t="str">
        <f t="shared" si="144"/>
        <v>66-06700-01</v>
      </c>
      <c r="E651" s="322" t="str">
        <f t="shared" si="145"/>
        <v>01</v>
      </c>
      <c r="F651" s="322" t="str">
        <f t="shared" si="146"/>
        <v>B</v>
      </c>
      <c r="G651" s="322" t="str">
        <f t="shared" si="147"/>
        <v>23</v>
      </c>
      <c r="H651" s="322" t="str">
        <f t="shared" si="148"/>
        <v/>
      </c>
      <c r="I651" s="287" t="str">
        <f t="shared" si="149"/>
        <v>ĐHC</v>
      </c>
      <c r="J651" s="44" t="s">
        <v>1191</v>
      </c>
      <c r="K651" s="287" t="str">
        <f t="shared" si="150"/>
        <v>Cái</v>
      </c>
      <c r="L651" s="291">
        <v>6</v>
      </c>
      <c r="M651" s="287">
        <f>VLOOKUP(D651,'GIA CONG DOAN'!$A$3:$D$4246,MATCH(I651,'GIA CONG DOAN'!$A$4:$D$4,0),0)</f>
        <v>6499.5</v>
      </c>
      <c r="N651" s="289">
        <v>0.1</v>
      </c>
      <c r="O651" s="328">
        <f t="shared" si="151"/>
        <v>3899.7000000000003</v>
      </c>
      <c r="P651" s="56" t="s">
        <v>3798</v>
      </c>
      <c r="Q651" s="305"/>
      <c r="R651" s="305"/>
      <c r="S651" s="313">
        <f t="shared" si="143"/>
        <v>6</v>
      </c>
      <c r="V651" s="327"/>
      <c r="W651" s="327"/>
      <c r="X651" s="327"/>
      <c r="Y651" s="326" t="str">
        <f t="shared" si="152"/>
        <v>66</v>
      </c>
      <c r="Z651" s="326" t="str">
        <f t="shared" si="153"/>
        <v>Đ644620</v>
      </c>
      <c r="AA651" s="326" t="str">
        <f t="shared" si="154"/>
        <v>44620Đ666-06723-01-B6</v>
      </c>
    </row>
    <row r="652" spans="1:27" s="326" customFormat="1" ht="18" customHeight="1">
      <c r="A652" s="50">
        <v>44620</v>
      </c>
      <c r="B652" s="182" t="s">
        <v>1194</v>
      </c>
      <c r="C652" s="56" t="s">
        <v>3694</v>
      </c>
      <c r="D652" s="56" t="str">
        <f t="shared" si="144"/>
        <v>66-06700-01</v>
      </c>
      <c r="E652" s="322" t="str">
        <f t="shared" si="145"/>
        <v>01</v>
      </c>
      <c r="F652" s="322" t="str">
        <f t="shared" si="146"/>
        <v>B</v>
      </c>
      <c r="G652" s="322" t="str">
        <f t="shared" si="147"/>
        <v>23</v>
      </c>
      <c r="H652" s="322" t="str">
        <f t="shared" si="148"/>
        <v/>
      </c>
      <c r="I652" s="287" t="str">
        <f t="shared" si="149"/>
        <v>ĐHC</v>
      </c>
      <c r="J652" s="44" t="s">
        <v>1191</v>
      </c>
      <c r="K652" s="287" t="str">
        <f t="shared" si="150"/>
        <v>Cái</v>
      </c>
      <c r="L652" s="291">
        <v>3</v>
      </c>
      <c r="M652" s="287">
        <f>VLOOKUP(D652,'GIA CONG DOAN'!$A$3:$D$4246,MATCH(I652,'GIA CONG DOAN'!$A$4:$D$4,0),0)</f>
        <v>6499.5</v>
      </c>
      <c r="N652" s="289">
        <v>0.1</v>
      </c>
      <c r="O652" s="328">
        <f t="shared" si="151"/>
        <v>1949.8500000000001</v>
      </c>
      <c r="P652" s="56" t="s">
        <v>3868</v>
      </c>
      <c r="Q652" s="305"/>
      <c r="R652" s="305"/>
      <c r="S652" s="313">
        <f t="shared" si="143"/>
        <v>3</v>
      </c>
      <c r="V652" s="327"/>
      <c r="W652" s="327"/>
      <c r="X652" s="327"/>
      <c r="Y652" s="326" t="str">
        <f t="shared" si="152"/>
        <v>66</v>
      </c>
      <c r="Z652" s="326" t="str">
        <f t="shared" si="153"/>
        <v>Đ644620</v>
      </c>
      <c r="AA652" s="326" t="str">
        <f t="shared" si="154"/>
        <v>44620Đ666-06723-01-B3</v>
      </c>
    </row>
    <row r="653" spans="1:27" s="326" customFormat="1" ht="18" customHeight="1">
      <c r="A653" s="50">
        <v>44620</v>
      </c>
      <c r="B653" s="182" t="s">
        <v>1194</v>
      </c>
      <c r="C653" s="56" t="s">
        <v>3695</v>
      </c>
      <c r="D653" s="56" t="str">
        <f t="shared" si="144"/>
        <v>66-06700-02</v>
      </c>
      <c r="E653" s="322" t="str">
        <f t="shared" si="145"/>
        <v>02</v>
      </c>
      <c r="F653" s="322" t="str">
        <f t="shared" si="146"/>
        <v>B</v>
      </c>
      <c r="G653" s="322" t="str">
        <f t="shared" si="147"/>
        <v>23</v>
      </c>
      <c r="H653" s="322" t="str">
        <f t="shared" si="148"/>
        <v/>
      </c>
      <c r="I653" s="287" t="str">
        <f t="shared" si="149"/>
        <v>ĐHC</v>
      </c>
      <c r="J653" s="44" t="s">
        <v>1191</v>
      </c>
      <c r="K653" s="287" t="str">
        <f t="shared" si="150"/>
        <v>Cái</v>
      </c>
      <c r="L653" s="291">
        <v>1</v>
      </c>
      <c r="M653" s="287">
        <f>VLOOKUP(D653,'GIA CONG DOAN'!$A$3:$D$4246,MATCH(I653,'GIA CONG DOAN'!$A$4:$D$4,0),0)</f>
        <v>3500</v>
      </c>
      <c r="N653" s="289">
        <v>0.1</v>
      </c>
      <c r="O653" s="328">
        <f t="shared" si="151"/>
        <v>350</v>
      </c>
      <c r="P653" s="56" t="s">
        <v>3795</v>
      </c>
      <c r="Q653" s="305"/>
      <c r="R653" s="305"/>
      <c r="S653" s="313">
        <f t="shared" si="143"/>
        <v>1</v>
      </c>
      <c r="V653" s="327"/>
      <c r="W653" s="327"/>
      <c r="X653" s="327"/>
      <c r="Y653" s="326" t="str">
        <f t="shared" si="152"/>
        <v>66</v>
      </c>
      <c r="Z653" s="326" t="str">
        <f>B653&amp;A660</f>
        <v>Đ644620</v>
      </c>
      <c r="AA653" s="326" t="str">
        <f>A660&amp;B653&amp;C653&amp;L653&amp;Q653</f>
        <v>44620Đ666-06723-02-B1</v>
      </c>
    </row>
    <row r="654" spans="1:27" s="326" customFormat="1" ht="18" customHeight="1">
      <c r="A654" s="50">
        <v>44620</v>
      </c>
      <c r="B654" s="182" t="s">
        <v>1194</v>
      </c>
      <c r="C654" s="56" t="s">
        <v>3869</v>
      </c>
      <c r="D654" s="56" t="str">
        <f t="shared" si="144"/>
        <v>66-06700-01</v>
      </c>
      <c r="E654" s="322" t="str">
        <f t="shared" si="145"/>
        <v>01</v>
      </c>
      <c r="F654" s="322" t="str">
        <f t="shared" si="146"/>
        <v>B</v>
      </c>
      <c r="G654" s="322" t="str">
        <f t="shared" si="147"/>
        <v>22</v>
      </c>
      <c r="H654" s="322" t="str">
        <f t="shared" si="148"/>
        <v/>
      </c>
      <c r="I654" s="287" t="str">
        <f t="shared" si="149"/>
        <v>ĐHC</v>
      </c>
      <c r="J654" s="44" t="s">
        <v>1191</v>
      </c>
      <c r="K654" s="287" t="str">
        <f t="shared" si="150"/>
        <v>Cái</v>
      </c>
      <c r="L654" s="291">
        <v>7</v>
      </c>
      <c r="M654" s="287">
        <f>VLOOKUP(D654,'GIA CONG DOAN'!$A$3:$D$4246,MATCH(I654,'GIA CONG DOAN'!$A$4:$D$4,0),0)</f>
        <v>6499.5</v>
      </c>
      <c r="N654" s="289">
        <v>0.1</v>
      </c>
      <c r="O654" s="328">
        <f t="shared" si="151"/>
        <v>4549.6500000000005</v>
      </c>
      <c r="P654" s="56" t="s">
        <v>3798</v>
      </c>
      <c r="Q654" s="305"/>
      <c r="R654" s="305"/>
      <c r="S654" s="313">
        <f t="shared" si="143"/>
        <v>7</v>
      </c>
      <c r="V654" s="327"/>
      <c r="W654" s="327"/>
      <c r="X654" s="327"/>
      <c r="Y654" s="326" t="str">
        <f t="shared" si="152"/>
        <v>66</v>
      </c>
      <c r="Z654" s="326" t="str">
        <f t="shared" si="153"/>
        <v>Đ644620</v>
      </c>
      <c r="AA654" s="326" t="str">
        <f t="shared" si="154"/>
        <v>44620Đ666-06722-01-B7</v>
      </c>
    </row>
    <row r="655" spans="1:27" s="326" customFormat="1" ht="18" customHeight="1">
      <c r="A655" s="50">
        <v>44620</v>
      </c>
      <c r="B655" s="182" t="s">
        <v>1194</v>
      </c>
      <c r="C655" s="56" t="s">
        <v>3869</v>
      </c>
      <c r="D655" s="56" t="str">
        <f t="shared" si="144"/>
        <v>66-06700-01</v>
      </c>
      <c r="E655" s="322" t="str">
        <f t="shared" si="145"/>
        <v>01</v>
      </c>
      <c r="F655" s="322" t="str">
        <f t="shared" si="146"/>
        <v>B</v>
      </c>
      <c r="G655" s="322" t="str">
        <f t="shared" si="147"/>
        <v>22</v>
      </c>
      <c r="H655" s="322" t="str">
        <f t="shared" si="148"/>
        <v/>
      </c>
      <c r="I655" s="287" t="str">
        <f t="shared" si="149"/>
        <v>ĐHC</v>
      </c>
      <c r="J655" s="44" t="s">
        <v>1191</v>
      </c>
      <c r="K655" s="287" t="str">
        <f t="shared" si="150"/>
        <v>Cái</v>
      </c>
      <c r="L655" s="291">
        <v>2</v>
      </c>
      <c r="M655" s="287">
        <f>VLOOKUP(D655,'GIA CONG DOAN'!$A$3:$D$4246,MATCH(I655,'GIA CONG DOAN'!$A$4:$D$4,0),0)</f>
        <v>6499.5</v>
      </c>
      <c r="N655" s="289">
        <v>0.1</v>
      </c>
      <c r="O655" s="328">
        <f t="shared" si="151"/>
        <v>1299.9000000000001</v>
      </c>
      <c r="P655" s="56" t="s">
        <v>3821</v>
      </c>
      <c r="Q655" s="305"/>
      <c r="R655" s="305"/>
      <c r="S655" s="313">
        <f t="shared" si="143"/>
        <v>2</v>
      </c>
      <c r="V655" s="327"/>
      <c r="W655" s="327"/>
      <c r="X655" s="327"/>
      <c r="Y655" s="326" t="str">
        <f t="shared" si="152"/>
        <v>66</v>
      </c>
      <c r="Z655" s="326" t="str">
        <f t="shared" si="153"/>
        <v>Đ644620</v>
      </c>
      <c r="AA655" s="326" t="str">
        <f t="shared" si="154"/>
        <v>44620Đ666-06722-01-B2</v>
      </c>
    </row>
    <row r="656" spans="1:27" s="326" customFormat="1" ht="18" customHeight="1">
      <c r="A656" s="50">
        <v>44620</v>
      </c>
      <c r="B656" s="182" t="s">
        <v>1194</v>
      </c>
      <c r="C656" s="56" t="s">
        <v>3870</v>
      </c>
      <c r="D656" s="56" t="str">
        <f t="shared" si="144"/>
        <v>66-06700-02</v>
      </c>
      <c r="E656" s="322" t="str">
        <f t="shared" si="145"/>
        <v>02</v>
      </c>
      <c r="F656" s="322" t="str">
        <f t="shared" si="146"/>
        <v>B</v>
      </c>
      <c r="G656" s="322" t="str">
        <f t="shared" si="147"/>
        <v>22</v>
      </c>
      <c r="H656" s="322" t="str">
        <f t="shared" si="148"/>
        <v/>
      </c>
      <c r="I656" s="287" t="str">
        <f t="shared" si="149"/>
        <v>ĐHC</v>
      </c>
      <c r="J656" s="44" t="s">
        <v>1191</v>
      </c>
      <c r="K656" s="287" t="str">
        <f t="shared" si="150"/>
        <v>Cái</v>
      </c>
      <c r="L656" s="291">
        <v>2</v>
      </c>
      <c r="M656" s="287">
        <f>VLOOKUP(D656,'GIA CONG DOAN'!$A$3:$D$4246,MATCH(I656,'GIA CONG DOAN'!$A$4:$D$4,0),0)</f>
        <v>3500</v>
      </c>
      <c r="N656" s="289">
        <v>0.1</v>
      </c>
      <c r="O656" s="328">
        <f t="shared" si="151"/>
        <v>700</v>
      </c>
      <c r="P656" s="56" t="s">
        <v>3662</v>
      </c>
      <c r="Q656" s="305"/>
      <c r="R656" s="305"/>
      <c r="S656" s="313">
        <f t="shared" si="143"/>
        <v>2</v>
      </c>
      <c r="V656" s="327"/>
      <c r="W656" s="327"/>
      <c r="X656" s="327"/>
      <c r="Y656" s="326" t="str">
        <f>LEFT(C656,2)</f>
        <v>66</v>
      </c>
      <c r="Z656" s="326" t="str">
        <f>B656&amp;A656</f>
        <v>Đ644620</v>
      </c>
      <c r="AA656" s="326" t="str">
        <f>A656&amp;B656&amp;C656&amp;L656&amp;Q656</f>
        <v>44620Đ666-06722-02-B2</v>
      </c>
    </row>
    <row r="657" spans="1:27" s="326" customFormat="1" ht="18" customHeight="1">
      <c r="A657" s="50">
        <v>44620</v>
      </c>
      <c r="B657" s="182" t="s">
        <v>1194</v>
      </c>
      <c r="C657" s="56" t="s">
        <v>3773</v>
      </c>
      <c r="D657" s="56" t="str">
        <f t="shared" si="144"/>
        <v>66-70900-04</v>
      </c>
      <c r="E657" s="322" t="str">
        <f t="shared" si="145"/>
        <v>04</v>
      </c>
      <c r="F657" s="322" t="str">
        <f t="shared" si="146"/>
        <v>B</v>
      </c>
      <c r="G657" s="322" t="str">
        <f t="shared" si="147"/>
        <v>00</v>
      </c>
      <c r="H657" s="322" t="str">
        <f t="shared" si="148"/>
        <v/>
      </c>
      <c r="I657" s="287" t="str">
        <f t="shared" si="149"/>
        <v>ĐHC</v>
      </c>
      <c r="J657" s="44" t="s">
        <v>1191</v>
      </c>
      <c r="K657" s="287" t="str">
        <f t="shared" si="150"/>
        <v>Cái</v>
      </c>
      <c r="L657" s="291">
        <v>1</v>
      </c>
      <c r="M657" s="287">
        <f>VLOOKUP(D657,'GIA CONG DOAN'!$A$3:$D$4246,MATCH(I657,'GIA CONG DOAN'!$A$4:$D$4,0),0)</f>
        <v>8203.2227931034467</v>
      </c>
      <c r="N657" s="289">
        <v>0.1</v>
      </c>
      <c r="O657" s="328">
        <f t="shared" si="151"/>
        <v>820.3222793103447</v>
      </c>
      <c r="P657" s="56" t="s">
        <v>3821</v>
      </c>
      <c r="Q657" s="305"/>
      <c r="R657" s="305"/>
      <c r="S657" s="313">
        <f t="shared" si="143"/>
        <v>1</v>
      </c>
      <c r="V657" s="327"/>
      <c r="W657" s="327"/>
      <c r="X657" s="327"/>
      <c r="Y657" s="326" t="str">
        <f>LEFT(C657,2)</f>
        <v>66</v>
      </c>
      <c r="Z657" s="326" t="str">
        <f t="shared" si="153"/>
        <v>Đ644620</v>
      </c>
      <c r="AA657" s="326" t="str">
        <f>A657&amp;B657&amp;C657&amp;L657&amp;Q657</f>
        <v>44620Đ666-70900-04-B1</v>
      </c>
    </row>
    <row r="658" spans="1:27" s="326" customFormat="1" ht="18" hidden="1" customHeight="1">
      <c r="A658" s="50">
        <v>44620</v>
      </c>
      <c r="B658" s="182" t="s">
        <v>1203</v>
      </c>
      <c r="C658" s="56" t="s">
        <v>3844</v>
      </c>
      <c r="D658" s="56" t="str">
        <f t="shared" si="144"/>
        <v>66-90400-s1</v>
      </c>
      <c r="E658" s="322" t="str">
        <f t="shared" si="145"/>
        <v>s1</v>
      </c>
      <c r="F658" s="322" t="str">
        <f t="shared" si="146"/>
        <v>a</v>
      </c>
      <c r="G658" s="322" t="str">
        <f t="shared" si="147"/>
        <v>00</v>
      </c>
      <c r="H658" s="322" t="str">
        <f t="shared" si="148"/>
        <v/>
      </c>
      <c r="I658" s="287" t="str">
        <f t="shared" si="149"/>
        <v>ĐHC</v>
      </c>
      <c r="J658" s="44" t="s">
        <v>1191</v>
      </c>
      <c r="K658" s="287" t="str">
        <f t="shared" si="150"/>
        <v>Cái</v>
      </c>
      <c r="L658" s="291">
        <v>5</v>
      </c>
      <c r="M658" s="287">
        <f>VLOOKUP(D658,'GIA CONG DOAN'!$A$3:$D$4246,MATCH(I658,'GIA CONG DOAN'!$A$4:$D$4,0),0)</f>
        <v>13630</v>
      </c>
      <c r="N658" s="289"/>
      <c r="O658" s="328">
        <f t="shared" si="151"/>
        <v>0</v>
      </c>
      <c r="P658" s="56" t="s">
        <v>3811</v>
      </c>
      <c r="Q658" s="305"/>
      <c r="R658" s="305"/>
      <c r="S658" s="313">
        <f t="shared" si="143"/>
        <v>5</v>
      </c>
      <c r="V658" s="327"/>
      <c r="W658" s="327"/>
      <c r="X658" s="327"/>
      <c r="Y658" s="326" t="str">
        <f t="shared" si="152"/>
        <v>66</v>
      </c>
      <c r="Z658" s="326" t="str">
        <f t="shared" si="153"/>
        <v>Đ244620</v>
      </c>
      <c r="AA658" s="326" t="str">
        <f t="shared" si="154"/>
        <v>44620Đ266-90400-s1-a5</v>
      </c>
    </row>
    <row r="659" spans="1:27" s="326" customFormat="1" ht="18" hidden="1" customHeight="1">
      <c r="A659" s="50">
        <v>44620</v>
      </c>
      <c r="B659" s="182" t="s">
        <v>1192</v>
      </c>
      <c r="C659" s="56" t="s">
        <v>3356</v>
      </c>
      <c r="D659" s="56" t="str">
        <f t="shared" si="144"/>
        <v>66-54100-01</v>
      </c>
      <c r="E659" s="322" t="str">
        <f t="shared" si="145"/>
        <v>01</v>
      </c>
      <c r="F659" s="322" t="str">
        <f t="shared" si="146"/>
        <v>B</v>
      </c>
      <c r="G659" s="322" t="str">
        <f t="shared" si="147"/>
        <v>00</v>
      </c>
      <c r="H659" s="322" t="str">
        <f t="shared" si="148"/>
        <v/>
      </c>
      <c r="I659" s="287" t="str">
        <f t="shared" si="149"/>
        <v>ĐHC</v>
      </c>
      <c r="J659" s="44" t="s">
        <v>1191</v>
      </c>
      <c r="K659" s="287" t="str">
        <f t="shared" si="150"/>
        <v>Cái</v>
      </c>
      <c r="L659" s="291">
        <v>3</v>
      </c>
      <c r="M659" s="287">
        <f>VLOOKUP(D659,'GIA CONG DOAN'!$A$3:$D$4246,MATCH(I659,'GIA CONG DOAN'!$A$4:$D$4,0),0)</f>
        <v>65985.596720000001</v>
      </c>
      <c r="N659" s="289"/>
      <c r="O659" s="328">
        <f t="shared" si="151"/>
        <v>0</v>
      </c>
      <c r="P659" s="56" t="s">
        <v>3800</v>
      </c>
      <c r="Q659" s="305"/>
      <c r="R659" s="305"/>
      <c r="S659" s="313">
        <f t="shared" si="143"/>
        <v>3</v>
      </c>
      <c r="V659" s="327"/>
      <c r="W659" s="327"/>
      <c r="X659" s="327"/>
      <c r="Y659" s="326" t="str">
        <f t="shared" si="152"/>
        <v>66</v>
      </c>
      <c r="Z659" s="326" t="str">
        <f t="shared" si="153"/>
        <v>Đ444620</v>
      </c>
      <c r="AA659" s="326" t="str">
        <f t="shared" si="154"/>
        <v>44620Đ466-54100-01-B3</v>
      </c>
    </row>
    <row r="660" spans="1:27" s="326" customFormat="1" ht="18" hidden="1" customHeight="1">
      <c r="A660" s="50">
        <v>44620</v>
      </c>
      <c r="B660" s="182" t="s">
        <v>1192</v>
      </c>
      <c r="C660" s="56" t="s">
        <v>2454</v>
      </c>
      <c r="D660" s="56" t="str">
        <f t="shared" si="144"/>
        <v>68-57700-01</v>
      </c>
      <c r="E660" s="322" t="str">
        <f t="shared" si="145"/>
        <v>01</v>
      </c>
      <c r="F660" s="322" t="str">
        <f t="shared" si="146"/>
        <v>B</v>
      </c>
      <c r="G660" s="322" t="str">
        <f t="shared" si="147"/>
        <v>00</v>
      </c>
      <c r="H660" s="322" t="str">
        <f t="shared" si="148"/>
        <v/>
      </c>
      <c r="I660" s="287" t="str">
        <f t="shared" si="149"/>
        <v>ĐHC</v>
      </c>
      <c r="J660" s="44" t="s">
        <v>1191</v>
      </c>
      <c r="K660" s="287" t="str">
        <f t="shared" si="150"/>
        <v>Cái</v>
      </c>
      <c r="L660" s="291">
        <v>8</v>
      </c>
      <c r="M660" s="287">
        <f>VLOOKUP(D660,'GIA CONG DOAN'!$A$3:$D$4246,MATCH(I660,'GIA CONG DOAN'!$A$4:$D$4,0),0)</f>
        <v>43578.763199999994</v>
      </c>
      <c r="N660" s="289"/>
      <c r="O660" s="328">
        <f t="shared" si="151"/>
        <v>0</v>
      </c>
      <c r="P660" s="56" t="s">
        <v>3800</v>
      </c>
      <c r="Q660" s="305"/>
      <c r="R660" s="305"/>
      <c r="S660" s="313">
        <f t="shared" si="143"/>
        <v>8</v>
      </c>
      <c r="V660" s="327"/>
      <c r="W660" s="327"/>
      <c r="X660" s="327"/>
      <c r="Y660" s="326" t="str">
        <f t="shared" si="152"/>
        <v>68</v>
      </c>
      <c r="Z660" s="326" t="e">
        <f>B660&amp;#REF!</f>
        <v>#REF!</v>
      </c>
      <c r="AA660" s="326" t="e">
        <f>#REF!&amp;B660&amp;C660&amp;L660&amp;Q660</f>
        <v>#REF!</v>
      </c>
    </row>
    <row r="661" spans="1:27" s="326" customFormat="1" ht="18" hidden="1" customHeight="1">
      <c r="A661" s="50">
        <v>44618</v>
      </c>
      <c r="B661" s="182" t="s">
        <v>1193</v>
      </c>
      <c r="C661" s="56" t="s">
        <v>3871</v>
      </c>
      <c r="D661" s="56" t="str">
        <f t="shared" si="144"/>
        <v>66-03000-01</v>
      </c>
      <c r="E661" s="322" t="str">
        <f t="shared" si="145"/>
        <v>01</v>
      </c>
      <c r="F661" s="322" t="str">
        <f t="shared" si="146"/>
        <v>A</v>
      </c>
      <c r="G661" s="322" t="str">
        <f t="shared" si="147"/>
        <v>00</v>
      </c>
      <c r="H661" s="322" t="str">
        <f t="shared" si="148"/>
        <v/>
      </c>
      <c r="I661" s="287" t="str">
        <f t="shared" si="149"/>
        <v>ĐHC</v>
      </c>
      <c r="J661" s="44" t="s">
        <v>1191</v>
      </c>
      <c r="K661" s="287" t="str">
        <f t="shared" si="150"/>
        <v>Cái</v>
      </c>
      <c r="L661" s="291">
        <v>1</v>
      </c>
      <c r="M661" s="287">
        <f>VLOOKUP(D661,'GIA CONG DOAN'!$A$3:$D$4246,MATCH(I661,'GIA CONG DOAN'!$A$4:$D$4,0),0)</f>
        <v>21715.24134</v>
      </c>
      <c r="N661" s="289">
        <v>0.1</v>
      </c>
      <c r="O661" s="328">
        <f t="shared" si="151"/>
        <v>2171.5241340000002</v>
      </c>
      <c r="P661" s="56" t="s">
        <v>3795</v>
      </c>
      <c r="Q661" s="305"/>
      <c r="R661" s="305"/>
      <c r="S661" s="313">
        <f t="shared" si="143"/>
        <v>1</v>
      </c>
      <c r="V661" s="327"/>
      <c r="W661" s="327"/>
      <c r="X661" s="327"/>
      <c r="Y661" s="326" t="str">
        <f t="shared" si="152"/>
        <v>66</v>
      </c>
      <c r="Z661" s="326" t="str">
        <f t="shared" si="153"/>
        <v>Đ544618</v>
      </c>
      <c r="AA661" s="326" t="str">
        <f t="shared" si="154"/>
        <v>44618Đ566-03000-01-A1</v>
      </c>
    </row>
    <row r="662" spans="1:27" s="326" customFormat="1" ht="18" hidden="1" customHeight="1">
      <c r="A662" s="50">
        <v>44618</v>
      </c>
      <c r="B662" s="182" t="s">
        <v>1193</v>
      </c>
      <c r="C662" s="56" t="s">
        <v>3872</v>
      </c>
      <c r="D662" s="56" t="str">
        <f t="shared" si="144"/>
        <v>66-66600-02</v>
      </c>
      <c r="E662" s="322" t="str">
        <f t="shared" si="145"/>
        <v>02</v>
      </c>
      <c r="F662" s="322" t="str">
        <f t="shared" si="146"/>
        <v>A</v>
      </c>
      <c r="G662" s="322" t="str">
        <f t="shared" si="147"/>
        <v>00</v>
      </c>
      <c r="H662" s="322" t="str">
        <f t="shared" si="148"/>
        <v/>
      </c>
      <c r="I662" s="287" t="str">
        <f t="shared" si="149"/>
        <v>ĐHC</v>
      </c>
      <c r="J662" s="44" t="s">
        <v>1191</v>
      </c>
      <c r="K662" s="287" t="str">
        <f t="shared" si="150"/>
        <v>Cái</v>
      </c>
      <c r="L662" s="291">
        <v>2</v>
      </c>
      <c r="M662" s="287">
        <f>VLOOKUP(D662,'GIA CONG DOAN'!$A$3:$D$4246,MATCH(I662,'GIA CONG DOAN'!$A$4:$D$4,0),0)</f>
        <v>9386.0458620689624</v>
      </c>
      <c r="N662" s="289">
        <v>0.1</v>
      </c>
      <c r="O662" s="328">
        <f t="shared" si="151"/>
        <v>1877.2091724137927</v>
      </c>
      <c r="P662" s="56" t="s">
        <v>3795</v>
      </c>
      <c r="Q662" s="305"/>
      <c r="R662" s="305"/>
      <c r="S662" s="313">
        <f t="shared" si="143"/>
        <v>2</v>
      </c>
      <c r="V662" s="327"/>
      <c r="W662" s="327"/>
      <c r="X662" s="327"/>
      <c r="Y662" s="326" t="str">
        <f t="shared" si="152"/>
        <v>66</v>
      </c>
      <c r="Z662" s="326" t="str">
        <f t="shared" si="153"/>
        <v>Đ544618</v>
      </c>
      <c r="AA662" s="326" t="str">
        <f t="shared" si="154"/>
        <v>44618Đ566-66600-02-A2</v>
      </c>
    </row>
    <row r="663" spans="1:27" s="326" customFormat="1" ht="18" hidden="1" customHeight="1">
      <c r="A663" s="50">
        <v>44618</v>
      </c>
      <c r="B663" s="182" t="s">
        <v>1193</v>
      </c>
      <c r="C663" s="56" t="s">
        <v>3873</v>
      </c>
      <c r="D663" s="56" t="str">
        <f t="shared" si="144"/>
        <v>66-66400-02</v>
      </c>
      <c r="E663" s="322" t="str">
        <f t="shared" si="145"/>
        <v>02</v>
      </c>
      <c r="F663" s="322" t="str">
        <f t="shared" si="146"/>
        <v>A</v>
      </c>
      <c r="G663" s="322" t="str">
        <f t="shared" si="147"/>
        <v>00</v>
      </c>
      <c r="H663" s="322" t="str">
        <f t="shared" si="148"/>
        <v/>
      </c>
      <c r="I663" s="287" t="str">
        <f t="shared" si="149"/>
        <v>ĐHC</v>
      </c>
      <c r="J663" s="44" t="s">
        <v>1191</v>
      </c>
      <c r="K663" s="287" t="str">
        <f t="shared" si="150"/>
        <v>Cái</v>
      </c>
      <c r="L663" s="291">
        <v>1</v>
      </c>
      <c r="M663" s="287">
        <f>VLOOKUP(D663,'GIA CONG DOAN'!$A$3:$D$4246,MATCH(I663,'GIA CONG DOAN'!$A$4:$D$4,0),0)</f>
        <v>6834.6686896551701</v>
      </c>
      <c r="N663" s="289">
        <v>0.1</v>
      </c>
      <c r="O663" s="328">
        <f t="shared" si="151"/>
        <v>683.46686896551705</v>
      </c>
      <c r="P663" s="56" t="s">
        <v>3795</v>
      </c>
      <c r="Q663" s="305"/>
      <c r="R663" s="305"/>
      <c r="S663" s="313">
        <f t="shared" si="143"/>
        <v>1</v>
      </c>
      <c r="V663" s="327"/>
      <c r="W663" s="327"/>
      <c r="X663" s="327"/>
      <c r="Y663" s="326" t="str">
        <f t="shared" si="152"/>
        <v>66</v>
      </c>
      <c r="Z663" s="326" t="str">
        <f t="shared" si="153"/>
        <v>Đ544618</v>
      </c>
      <c r="AA663" s="326" t="str">
        <f t="shared" si="154"/>
        <v>44618Đ566-66400-02-A1</v>
      </c>
    </row>
    <row r="664" spans="1:27" s="326" customFormat="1" ht="18" hidden="1" customHeight="1">
      <c r="A664" s="50">
        <v>44618</v>
      </c>
      <c r="B664" s="182" t="s">
        <v>1193</v>
      </c>
      <c r="C664" s="56" t="s">
        <v>3627</v>
      </c>
      <c r="D664" s="56" t="str">
        <f t="shared" si="144"/>
        <v>66-77900-01</v>
      </c>
      <c r="E664" s="322" t="str">
        <f t="shared" si="145"/>
        <v>01</v>
      </c>
      <c r="F664" s="322" t="str">
        <f t="shared" si="146"/>
        <v>A</v>
      </c>
      <c r="G664" s="322" t="str">
        <f t="shared" si="147"/>
        <v>00</v>
      </c>
      <c r="H664" s="322" t="str">
        <f t="shared" si="148"/>
        <v/>
      </c>
      <c r="I664" s="287" t="str">
        <f t="shared" si="149"/>
        <v>ĐHC</v>
      </c>
      <c r="J664" s="44" t="s">
        <v>1191</v>
      </c>
      <c r="K664" s="287" t="str">
        <f t="shared" si="150"/>
        <v>Cái</v>
      </c>
      <c r="L664" s="291">
        <v>5</v>
      </c>
      <c r="M664" s="287">
        <f>VLOOKUP(D664,'GIA CONG DOAN'!$A$3:$D$4246,MATCH(I664,'GIA CONG DOAN'!$A$4:$D$4,0),0)</f>
        <v>13973.999100000001</v>
      </c>
      <c r="N664" s="289">
        <v>0.1</v>
      </c>
      <c r="O664" s="328">
        <f t="shared" si="151"/>
        <v>6986.9995500000005</v>
      </c>
      <c r="P664" s="56" t="s">
        <v>3795</v>
      </c>
      <c r="Q664" s="305"/>
      <c r="R664" s="305"/>
      <c r="S664" s="313">
        <f t="shared" si="143"/>
        <v>5</v>
      </c>
      <c r="V664" s="327"/>
      <c r="W664" s="327"/>
      <c r="X664" s="327"/>
      <c r="Y664" s="326" t="str">
        <f t="shared" si="152"/>
        <v>66</v>
      </c>
      <c r="Z664" s="326" t="str">
        <f t="shared" si="153"/>
        <v>Đ544618</v>
      </c>
      <c r="AA664" s="326" t="str">
        <f t="shared" si="154"/>
        <v>44618Đ566-77900-01-A5</v>
      </c>
    </row>
    <row r="665" spans="1:27" s="326" customFormat="1" ht="18" hidden="1" customHeight="1">
      <c r="A665" s="50">
        <v>44618</v>
      </c>
      <c r="B665" s="182" t="s">
        <v>1193</v>
      </c>
      <c r="C665" s="56" t="s">
        <v>3874</v>
      </c>
      <c r="D665" s="56" t="str">
        <f t="shared" si="144"/>
        <v>66-77900-02</v>
      </c>
      <c r="E665" s="322" t="str">
        <f t="shared" si="145"/>
        <v>02</v>
      </c>
      <c r="F665" s="322" t="str">
        <f t="shared" si="146"/>
        <v>A</v>
      </c>
      <c r="G665" s="322" t="str">
        <f t="shared" si="147"/>
        <v>00</v>
      </c>
      <c r="H665" s="322" t="str">
        <f t="shared" si="148"/>
        <v/>
      </c>
      <c r="I665" s="287" t="str">
        <f t="shared" si="149"/>
        <v>ĐHC</v>
      </c>
      <c r="J665" s="44" t="s">
        <v>1191</v>
      </c>
      <c r="K665" s="287" t="str">
        <f t="shared" si="150"/>
        <v>Cái</v>
      </c>
      <c r="L665" s="291">
        <v>1</v>
      </c>
      <c r="M665" s="287">
        <f>VLOOKUP(D665,'GIA CONG DOAN'!$A$3:$D$4246,MATCH(I665,'GIA CONG DOAN'!$A$4:$D$4,0),0)</f>
        <v>10183.096874999999</v>
      </c>
      <c r="N665" s="289">
        <v>0.1</v>
      </c>
      <c r="O665" s="328">
        <f t="shared" si="151"/>
        <v>1018.3096875</v>
      </c>
      <c r="P665" s="56" t="s">
        <v>3795</v>
      </c>
      <c r="Q665" s="305"/>
      <c r="R665" s="305"/>
      <c r="S665" s="313">
        <f t="shared" si="143"/>
        <v>1</v>
      </c>
      <c r="V665" s="327"/>
      <c r="W665" s="327"/>
      <c r="X665" s="327"/>
      <c r="Y665" s="326" t="str">
        <f t="shared" si="152"/>
        <v>66</v>
      </c>
      <c r="Z665" s="326" t="str">
        <f t="shared" si="153"/>
        <v>Đ544618</v>
      </c>
      <c r="AA665" s="326" t="str">
        <f t="shared" si="154"/>
        <v>44618Đ566-77900-02-A1</v>
      </c>
    </row>
    <row r="666" spans="1:27" s="326" customFormat="1" ht="18" hidden="1" customHeight="1">
      <c r="A666" s="50">
        <v>44618</v>
      </c>
      <c r="B666" s="182" t="s">
        <v>1193</v>
      </c>
      <c r="C666" s="56" t="s">
        <v>3616</v>
      </c>
      <c r="D666" s="56" t="str">
        <f t="shared" si="144"/>
        <v>68-72800-03</v>
      </c>
      <c r="E666" s="322" t="str">
        <f t="shared" si="145"/>
        <v>03</v>
      </c>
      <c r="F666" s="322" t="str">
        <f t="shared" si="146"/>
        <v>A</v>
      </c>
      <c r="G666" s="322" t="str">
        <f t="shared" si="147"/>
        <v>00</v>
      </c>
      <c r="H666" s="322" t="str">
        <f t="shared" si="148"/>
        <v/>
      </c>
      <c r="I666" s="287" t="str">
        <f t="shared" si="149"/>
        <v>ĐHC</v>
      </c>
      <c r="J666" s="44" t="s">
        <v>1191</v>
      </c>
      <c r="K666" s="287" t="str">
        <f t="shared" si="150"/>
        <v>Cái</v>
      </c>
      <c r="L666" s="291">
        <v>1</v>
      </c>
      <c r="M666" s="287">
        <f>VLOOKUP(D666,'GIA CONG DOAN'!$A$3:$D$4246,MATCH(I666,'GIA CONG DOAN'!$A$4:$D$4,0),0)</f>
        <v>29914.567200000001</v>
      </c>
      <c r="N666" s="289">
        <v>0.1</v>
      </c>
      <c r="O666" s="328">
        <f t="shared" si="151"/>
        <v>2991.4567200000001</v>
      </c>
      <c r="P666" s="56" t="s">
        <v>3876</v>
      </c>
      <c r="Q666" s="305"/>
      <c r="R666" s="305"/>
      <c r="S666" s="313">
        <f t="shared" si="143"/>
        <v>1</v>
      </c>
      <c r="V666" s="327"/>
      <c r="W666" s="327"/>
      <c r="X666" s="327"/>
      <c r="Y666" s="326" t="str">
        <f t="shared" si="152"/>
        <v>68</v>
      </c>
      <c r="Z666" s="326" t="str">
        <f t="shared" si="153"/>
        <v>Đ544618</v>
      </c>
      <c r="AA666" s="326" t="str">
        <f t="shared" si="154"/>
        <v>44618Đ568-72800-03-A1</v>
      </c>
    </row>
    <row r="667" spans="1:27" s="326" customFormat="1" ht="18" hidden="1" customHeight="1">
      <c r="A667" s="50">
        <v>44618</v>
      </c>
      <c r="B667" s="182" t="s">
        <v>1193</v>
      </c>
      <c r="C667" s="56" t="s">
        <v>2416</v>
      </c>
      <c r="D667" s="56" t="str">
        <f t="shared" si="144"/>
        <v>68-72800-04</v>
      </c>
      <c r="E667" s="322" t="str">
        <f t="shared" si="145"/>
        <v>04</v>
      </c>
      <c r="F667" s="322" t="str">
        <f t="shared" si="146"/>
        <v>A</v>
      </c>
      <c r="G667" s="322" t="str">
        <f t="shared" si="147"/>
        <v>00</v>
      </c>
      <c r="H667" s="322" t="str">
        <f t="shared" si="148"/>
        <v/>
      </c>
      <c r="I667" s="287" t="str">
        <f t="shared" si="149"/>
        <v>ĐHC</v>
      </c>
      <c r="J667" s="44" t="s">
        <v>1191</v>
      </c>
      <c r="K667" s="287" t="str">
        <f t="shared" si="150"/>
        <v>Cái</v>
      </c>
      <c r="L667" s="291">
        <v>1</v>
      </c>
      <c r="M667" s="287">
        <f>VLOOKUP(D667,'GIA CONG DOAN'!$A$3:$D$4246,MATCH(I667,'GIA CONG DOAN'!$A$4:$D$4,0),0)</f>
        <v>23358.686400000002</v>
      </c>
      <c r="N667" s="289">
        <v>0.1</v>
      </c>
      <c r="O667" s="328">
        <f t="shared" si="151"/>
        <v>2335.8686400000001</v>
      </c>
      <c r="P667" s="56" t="s">
        <v>3877</v>
      </c>
      <c r="Q667" s="305"/>
      <c r="R667" s="305"/>
      <c r="S667" s="313">
        <f t="shared" si="143"/>
        <v>1</v>
      </c>
      <c r="V667" s="327"/>
      <c r="W667" s="327"/>
      <c r="X667" s="327"/>
      <c r="Y667" s="326" t="str">
        <f t="shared" si="152"/>
        <v>68</v>
      </c>
      <c r="Z667" s="326" t="str">
        <f t="shared" si="153"/>
        <v>Đ544618</v>
      </c>
      <c r="AA667" s="326" t="str">
        <f t="shared" si="154"/>
        <v>44618Đ568-72800-04-A1</v>
      </c>
    </row>
    <row r="668" spans="1:27" s="326" customFormat="1" ht="18" hidden="1" customHeight="1">
      <c r="A668" s="50">
        <v>44618</v>
      </c>
      <c r="B668" s="182" t="s">
        <v>1193</v>
      </c>
      <c r="C668" s="56" t="s">
        <v>3875</v>
      </c>
      <c r="D668" s="56" t="str">
        <f t="shared" si="144"/>
        <v>68-72600-01</v>
      </c>
      <c r="E668" s="322" t="str">
        <f t="shared" si="145"/>
        <v>01</v>
      </c>
      <c r="F668" s="322" t="str">
        <f t="shared" si="146"/>
        <v>A</v>
      </c>
      <c r="G668" s="322" t="str">
        <f t="shared" si="147"/>
        <v>00</v>
      </c>
      <c r="H668" s="322" t="str">
        <f t="shared" si="148"/>
        <v/>
      </c>
      <c r="I668" s="287" t="str">
        <f t="shared" si="149"/>
        <v>ĐHC</v>
      </c>
      <c r="J668" s="44" t="s">
        <v>1191</v>
      </c>
      <c r="K668" s="287" t="str">
        <f t="shared" si="150"/>
        <v>Cái</v>
      </c>
      <c r="L668" s="291">
        <v>1</v>
      </c>
      <c r="M668" s="287">
        <f>VLOOKUP(D668,'GIA CONG DOAN'!$A$3:$D$4246,MATCH(I668,'GIA CONG DOAN'!$A$4:$D$4,0),0)</f>
        <v>103544.78400000001</v>
      </c>
      <c r="N668" s="289">
        <v>0.1</v>
      </c>
      <c r="O668" s="328">
        <f t="shared" si="151"/>
        <v>10354.478400000002</v>
      </c>
      <c r="P668" s="56" t="s">
        <v>3876</v>
      </c>
      <c r="Q668" s="305"/>
      <c r="R668" s="305"/>
      <c r="S668" s="313">
        <f t="shared" si="143"/>
        <v>1</v>
      </c>
      <c r="V668" s="327"/>
      <c r="W668" s="327"/>
      <c r="X668" s="327"/>
      <c r="Y668" s="326" t="str">
        <f t="shared" si="152"/>
        <v>68</v>
      </c>
      <c r="Z668" s="326" t="str">
        <f t="shared" si="153"/>
        <v>Đ544618</v>
      </c>
      <c r="AA668" s="326" t="str">
        <f t="shared" si="154"/>
        <v>44618Đ568-72600-01-A1</v>
      </c>
    </row>
    <row r="669" spans="1:27" s="326" customFormat="1" ht="18" hidden="1" customHeight="1">
      <c r="A669" s="50"/>
      <c r="B669" s="182"/>
      <c r="C669" s="56"/>
      <c r="D669" s="56" t="str">
        <f t="shared" si="144"/>
        <v>00</v>
      </c>
      <c r="E669" s="322" t="str">
        <f t="shared" si="145"/>
        <v>00</v>
      </c>
      <c r="F669" s="322" t="str">
        <f t="shared" si="146"/>
        <v/>
      </c>
      <c r="G669" s="322" t="str">
        <f t="shared" si="147"/>
        <v/>
      </c>
      <c r="H669" s="322" t="str">
        <f t="shared" si="148"/>
        <v/>
      </c>
      <c r="I669" s="287" t="str">
        <f t="shared" si="149"/>
        <v>Đ0</v>
      </c>
      <c r="J669" s="44" t="s">
        <v>1191</v>
      </c>
      <c r="K669" s="287" t="str">
        <f t="shared" si="150"/>
        <v>Cái</v>
      </c>
      <c r="L669" s="291"/>
      <c r="M669" s="287" t="e">
        <f>VLOOKUP(D669,'GIA CONG DOAN'!$A$3:$D$4246,MATCH(I669,'GIA CONG DOAN'!$A$4:$D$4,0),0)</f>
        <v>#N/A</v>
      </c>
      <c r="N669" s="289"/>
      <c r="O669" s="328" t="str">
        <f t="shared" si="151"/>
        <v/>
      </c>
      <c r="P669" s="56"/>
      <c r="Q669" s="305"/>
      <c r="R669" s="305"/>
      <c r="S669" s="313">
        <f t="shared" si="143"/>
        <v>0</v>
      </c>
      <c r="V669" s="327"/>
      <c r="W669" s="327"/>
      <c r="X669" s="327"/>
      <c r="Y669" s="326" t="str">
        <f t="shared" si="152"/>
        <v/>
      </c>
      <c r="Z669" s="326" t="str">
        <f t="shared" si="153"/>
        <v/>
      </c>
      <c r="AA669" s="326" t="str">
        <f t="shared" si="154"/>
        <v/>
      </c>
    </row>
    <row r="670" spans="1:27" s="326" customFormat="1" ht="18" hidden="1" customHeight="1">
      <c r="A670" s="50"/>
      <c r="B670" s="182"/>
      <c r="C670" s="56"/>
      <c r="D670" s="56" t="str">
        <f t="shared" si="144"/>
        <v>00</v>
      </c>
      <c r="E670" s="322" t="str">
        <f t="shared" si="145"/>
        <v>00</v>
      </c>
      <c r="F670" s="322" t="str">
        <f t="shared" si="146"/>
        <v/>
      </c>
      <c r="G670" s="322" t="str">
        <f t="shared" si="147"/>
        <v/>
      </c>
      <c r="H670" s="322" t="str">
        <f t="shared" si="148"/>
        <v/>
      </c>
      <c r="I670" s="287" t="str">
        <f t="shared" si="149"/>
        <v>Đ0</v>
      </c>
      <c r="J670" s="44" t="s">
        <v>1191</v>
      </c>
      <c r="K670" s="287" t="str">
        <f t="shared" si="150"/>
        <v>Cái</v>
      </c>
      <c r="L670" s="291"/>
      <c r="M670" s="287" t="e">
        <f>VLOOKUP(D670,'GIA CONG DOAN'!$A$3:$D$4246,MATCH(I670,'GIA CONG DOAN'!$A$4:$D$4,0),0)</f>
        <v>#N/A</v>
      </c>
      <c r="N670" s="289"/>
      <c r="O670" s="328" t="str">
        <f t="shared" si="151"/>
        <v/>
      </c>
      <c r="P670" s="56"/>
      <c r="Q670" s="305"/>
      <c r="R670" s="305"/>
      <c r="S670" s="313">
        <f t="shared" si="143"/>
        <v>0</v>
      </c>
      <c r="V670" s="327"/>
      <c r="W670" s="327"/>
      <c r="X670" s="327"/>
      <c r="Y670" s="326" t="str">
        <f t="shared" si="152"/>
        <v/>
      </c>
      <c r="Z670" s="326" t="str">
        <f t="shared" si="153"/>
        <v/>
      </c>
      <c r="AA670" s="326" t="str">
        <f t="shared" si="154"/>
        <v/>
      </c>
    </row>
    <row r="671" spans="1:27" s="326" customFormat="1" ht="18" hidden="1" customHeight="1">
      <c r="A671" s="50"/>
      <c r="B671" s="182"/>
      <c r="C671" s="56"/>
      <c r="D671" s="56" t="str">
        <f t="shared" si="144"/>
        <v>00</v>
      </c>
      <c r="E671" s="322" t="str">
        <f t="shared" si="145"/>
        <v>00</v>
      </c>
      <c r="F671" s="322" t="str">
        <f t="shared" si="146"/>
        <v/>
      </c>
      <c r="G671" s="322" t="str">
        <f t="shared" si="147"/>
        <v/>
      </c>
      <c r="H671" s="322" t="str">
        <f t="shared" si="148"/>
        <v/>
      </c>
      <c r="I671" s="287" t="str">
        <f t="shared" si="149"/>
        <v>Đ0</v>
      </c>
      <c r="J671" s="44" t="s">
        <v>1191</v>
      </c>
      <c r="K671" s="287" t="str">
        <f t="shared" si="150"/>
        <v>Cái</v>
      </c>
      <c r="L671" s="291"/>
      <c r="M671" s="287" t="e">
        <f>VLOOKUP(D671,'GIA CONG DOAN'!$A$3:$D$4246,MATCH(I671,'GIA CONG DOAN'!$A$4:$D$4,0),0)</f>
        <v>#N/A</v>
      </c>
      <c r="N671" s="289"/>
      <c r="O671" s="328" t="str">
        <f t="shared" si="151"/>
        <v/>
      </c>
      <c r="P671" s="56"/>
      <c r="Q671" s="305"/>
      <c r="R671" s="305"/>
      <c r="S671" s="313">
        <f t="shared" si="143"/>
        <v>0</v>
      </c>
      <c r="V671" s="327"/>
      <c r="W671" s="327"/>
      <c r="X671" s="327"/>
      <c r="Y671" s="326" t="str">
        <f t="shared" si="152"/>
        <v/>
      </c>
      <c r="Z671" s="326" t="str">
        <f t="shared" si="153"/>
        <v/>
      </c>
      <c r="AA671" s="326" t="str">
        <f t="shared" si="154"/>
        <v/>
      </c>
    </row>
    <row r="672" spans="1:27" s="326" customFormat="1" ht="18" hidden="1" customHeight="1">
      <c r="A672" s="50"/>
      <c r="B672" s="182"/>
      <c r="C672" s="56"/>
      <c r="D672" s="56" t="str">
        <f t="shared" si="144"/>
        <v>00</v>
      </c>
      <c r="E672" s="322" t="str">
        <f t="shared" si="145"/>
        <v>00</v>
      </c>
      <c r="F672" s="322" t="str">
        <f t="shared" si="146"/>
        <v/>
      </c>
      <c r="G672" s="322" t="str">
        <f t="shared" si="147"/>
        <v/>
      </c>
      <c r="H672" s="322" t="str">
        <f t="shared" si="148"/>
        <v/>
      </c>
      <c r="I672" s="287" t="str">
        <f t="shared" si="149"/>
        <v>Đ0</v>
      </c>
      <c r="J672" s="44" t="s">
        <v>1191</v>
      </c>
      <c r="K672" s="287" t="str">
        <f t="shared" si="150"/>
        <v>Cái</v>
      </c>
      <c r="L672" s="291"/>
      <c r="M672" s="287" t="e">
        <f>VLOOKUP(D672,'GIA CONG DOAN'!$A$3:$D$4246,MATCH(I672,'GIA CONG DOAN'!$A$4:$D$4,0),0)</f>
        <v>#N/A</v>
      </c>
      <c r="N672" s="289"/>
      <c r="O672" s="328" t="str">
        <f t="shared" si="151"/>
        <v/>
      </c>
      <c r="P672" s="56"/>
      <c r="Q672" s="305"/>
      <c r="R672" s="305"/>
      <c r="S672" s="313">
        <f t="shared" si="143"/>
        <v>0</v>
      </c>
      <c r="V672" s="327"/>
      <c r="W672" s="327"/>
      <c r="X672" s="327"/>
      <c r="Y672" s="326" t="str">
        <f t="shared" si="152"/>
        <v/>
      </c>
      <c r="Z672" s="326" t="str">
        <f>B673&amp;A672</f>
        <v/>
      </c>
      <c r="AA672" s="326" t="str">
        <f>A672&amp;B673&amp;C672&amp;L672&amp;Q672</f>
        <v/>
      </c>
    </row>
    <row r="673" spans="1:27" s="326" customFormat="1" ht="18" hidden="1" customHeight="1">
      <c r="A673" s="50"/>
      <c r="B673" s="182"/>
      <c r="C673" s="56"/>
      <c r="D673" s="56" t="str">
        <f t="shared" si="144"/>
        <v>00</v>
      </c>
      <c r="E673" s="322" t="str">
        <f t="shared" si="145"/>
        <v>00</v>
      </c>
      <c r="F673" s="322" t="str">
        <f t="shared" si="146"/>
        <v/>
      </c>
      <c r="G673" s="322" t="str">
        <f t="shared" si="147"/>
        <v/>
      </c>
      <c r="H673" s="322" t="str">
        <f t="shared" si="148"/>
        <v/>
      </c>
      <c r="I673" s="287" t="str">
        <f t="shared" si="149"/>
        <v>Đ0</v>
      </c>
      <c r="J673" s="44" t="s">
        <v>1191</v>
      </c>
      <c r="K673" s="287" t="str">
        <f t="shared" si="150"/>
        <v>Cái</v>
      </c>
      <c r="L673" s="291"/>
      <c r="M673" s="287" t="e">
        <f>VLOOKUP(D673,'GIA CONG DOAN'!$A$3:$D$4246,MATCH(I673,'GIA CONG DOAN'!$A$4:$D$4,0),0)</f>
        <v>#N/A</v>
      </c>
      <c r="N673" s="289"/>
      <c r="O673" s="328" t="str">
        <f t="shared" si="151"/>
        <v/>
      </c>
      <c r="P673" s="56"/>
      <c r="Q673" s="305"/>
      <c r="R673" s="305"/>
      <c r="S673" s="313">
        <f t="shared" si="143"/>
        <v>0</v>
      </c>
      <c r="V673" s="327"/>
      <c r="W673" s="327"/>
      <c r="X673" s="327"/>
      <c r="Y673" s="326" t="str">
        <f t="shared" si="152"/>
        <v/>
      </c>
      <c r="Z673" s="326" t="e">
        <f>#REF!&amp;A673</f>
        <v>#REF!</v>
      </c>
      <c r="AA673" s="326" t="e">
        <f>A673&amp;#REF!&amp;C673&amp;L673&amp;Q673</f>
        <v>#REF!</v>
      </c>
    </row>
    <row r="674" spans="1:27" s="326" customFormat="1" ht="18" hidden="1" customHeight="1">
      <c r="A674" s="50"/>
      <c r="B674" s="182"/>
      <c r="C674" s="56"/>
      <c r="D674" s="56" t="str">
        <f t="shared" si="144"/>
        <v>00</v>
      </c>
      <c r="E674" s="322" t="str">
        <f t="shared" si="145"/>
        <v>00</v>
      </c>
      <c r="F674" s="322" t="str">
        <f t="shared" si="146"/>
        <v/>
      </c>
      <c r="G674" s="322" t="str">
        <f t="shared" si="147"/>
        <v/>
      </c>
      <c r="H674" s="322" t="str">
        <f t="shared" si="148"/>
        <v/>
      </c>
      <c r="I674" s="287" t="str">
        <f t="shared" si="149"/>
        <v>Đ0</v>
      </c>
      <c r="J674" s="44" t="s">
        <v>1191</v>
      </c>
      <c r="K674" s="287" t="str">
        <f t="shared" si="150"/>
        <v>Cái</v>
      </c>
      <c r="L674" s="291"/>
      <c r="M674" s="287" t="e">
        <f>VLOOKUP(D674,'GIA CONG DOAN'!$A$3:$D$4246,MATCH(I674,'GIA CONG DOAN'!$A$4:$D$4,0),0)</f>
        <v>#N/A</v>
      </c>
      <c r="N674" s="289"/>
      <c r="O674" s="328" t="str">
        <f t="shared" si="151"/>
        <v/>
      </c>
      <c r="P674" s="56"/>
      <c r="Q674" s="305"/>
      <c r="R674" s="305"/>
      <c r="S674" s="313">
        <f t="shared" si="143"/>
        <v>0</v>
      </c>
      <c r="V674" s="327"/>
      <c r="W674" s="327"/>
      <c r="X674" s="327"/>
      <c r="Y674" s="326" t="str">
        <f t="shared" si="152"/>
        <v/>
      </c>
      <c r="Z674" s="326" t="str">
        <f t="shared" si="153"/>
        <v/>
      </c>
      <c r="AA674" s="326" t="str">
        <f t="shared" si="154"/>
        <v/>
      </c>
    </row>
    <row r="675" spans="1:27" s="326" customFormat="1" ht="18" hidden="1" customHeight="1">
      <c r="A675" s="50"/>
      <c r="B675" s="182"/>
      <c r="C675" s="56"/>
      <c r="D675" s="56" t="str">
        <f t="shared" si="144"/>
        <v>00</v>
      </c>
      <c r="E675" s="322" t="str">
        <f t="shared" si="145"/>
        <v>00</v>
      </c>
      <c r="F675" s="322" t="str">
        <f t="shared" si="146"/>
        <v/>
      </c>
      <c r="G675" s="322" t="str">
        <f t="shared" si="147"/>
        <v/>
      </c>
      <c r="H675" s="322" t="str">
        <f t="shared" si="148"/>
        <v/>
      </c>
      <c r="I675" s="287" t="str">
        <f t="shared" si="149"/>
        <v>Đ0</v>
      </c>
      <c r="J675" s="44" t="s">
        <v>1191</v>
      </c>
      <c r="K675" s="287" t="str">
        <f t="shared" si="150"/>
        <v>Cái</v>
      </c>
      <c r="L675" s="291"/>
      <c r="M675" s="287" t="e">
        <f>VLOOKUP(D675,'GIA CONG DOAN'!$A$3:$D$4246,MATCH(I675,'GIA CONG DOAN'!$A$4:$D$4,0),0)</f>
        <v>#N/A</v>
      </c>
      <c r="N675" s="289"/>
      <c r="O675" s="328" t="str">
        <f t="shared" si="151"/>
        <v/>
      </c>
      <c r="P675" s="56"/>
      <c r="Q675" s="305"/>
      <c r="R675" s="305"/>
      <c r="S675" s="313">
        <f t="shared" si="143"/>
        <v>0</v>
      </c>
      <c r="V675" s="327"/>
      <c r="W675" s="327"/>
      <c r="X675" s="327"/>
      <c r="Y675" s="326" t="str">
        <f t="shared" si="152"/>
        <v/>
      </c>
      <c r="Z675" s="326" t="str">
        <f t="shared" si="153"/>
        <v/>
      </c>
      <c r="AA675" s="326" t="str">
        <f t="shared" si="154"/>
        <v/>
      </c>
    </row>
    <row r="676" spans="1:27" s="326" customFormat="1" ht="18" hidden="1" customHeight="1">
      <c r="A676" s="50"/>
      <c r="B676" s="182"/>
      <c r="C676" s="56"/>
      <c r="D676" s="56" t="str">
        <f t="shared" si="144"/>
        <v>00</v>
      </c>
      <c r="E676" s="322" t="str">
        <f t="shared" si="145"/>
        <v>00</v>
      </c>
      <c r="F676" s="322" t="str">
        <f t="shared" si="146"/>
        <v/>
      </c>
      <c r="G676" s="322" t="str">
        <f t="shared" si="147"/>
        <v/>
      </c>
      <c r="H676" s="322" t="str">
        <f t="shared" si="148"/>
        <v/>
      </c>
      <c r="I676" s="287" t="str">
        <f t="shared" si="149"/>
        <v>Đ0</v>
      </c>
      <c r="J676" s="44" t="s">
        <v>1191</v>
      </c>
      <c r="K676" s="287" t="str">
        <f t="shared" si="150"/>
        <v>Cái</v>
      </c>
      <c r="L676" s="291"/>
      <c r="M676" s="287" t="e">
        <f>VLOOKUP(D676,'GIA CONG DOAN'!$A$3:$D$4246,MATCH(I676,'GIA CONG DOAN'!$A$4:$D$4,0),0)</f>
        <v>#N/A</v>
      </c>
      <c r="N676" s="289"/>
      <c r="O676" s="328" t="str">
        <f t="shared" si="151"/>
        <v/>
      </c>
      <c r="P676" s="56"/>
      <c r="Q676" s="305"/>
      <c r="R676" s="305"/>
      <c r="S676" s="313">
        <f t="shared" si="143"/>
        <v>0</v>
      </c>
      <c r="V676" s="327"/>
      <c r="W676" s="327"/>
      <c r="X676" s="327"/>
      <c r="Y676" s="326" t="str">
        <f t="shared" si="152"/>
        <v/>
      </c>
      <c r="Z676" s="326" t="str">
        <f t="shared" si="153"/>
        <v/>
      </c>
      <c r="AA676" s="326" t="str">
        <f t="shared" si="154"/>
        <v/>
      </c>
    </row>
    <row r="677" spans="1:27" s="326" customFormat="1" ht="18" hidden="1" customHeight="1">
      <c r="A677" s="50"/>
      <c r="B677" s="182"/>
      <c r="C677" s="56"/>
      <c r="D677" s="56" t="str">
        <f t="shared" si="144"/>
        <v>00</v>
      </c>
      <c r="E677" s="322" t="str">
        <f t="shared" si="145"/>
        <v>00</v>
      </c>
      <c r="F677" s="322" t="str">
        <f t="shared" si="146"/>
        <v/>
      </c>
      <c r="G677" s="322" t="str">
        <f t="shared" si="147"/>
        <v/>
      </c>
      <c r="H677" s="322" t="str">
        <f t="shared" si="148"/>
        <v/>
      </c>
      <c r="I677" s="287" t="str">
        <f t="shared" si="149"/>
        <v>Đ0</v>
      </c>
      <c r="J677" s="44" t="s">
        <v>1191</v>
      </c>
      <c r="K677" s="287" t="str">
        <f t="shared" si="150"/>
        <v>Cái</v>
      </c>
      <c r="L677" s="291"/>
      <c r="M677" s="287" t="e">
        <f>VLOOKUP(D677,'GIA CONG DOAN'!$A$3:$D$4246,MATCH(I677,'GIA CONG DOAN'!$A$4:$D$4,0),0)</f>
        <v>#N/A</v>
      </c>
      <c r="N677" s="289"/>
      <c r="O677" s="328" t="str">
        <f t="shared" si="151"/>
        <v/>
      </c>
      <c r="P677" s="56"/>
      <c r="Q677" s="305"/>
      <c r="R677" s="305"/>
      <c r="S677" s="313">
        <f t="shared" si="143"/>
        <v>0</v>
      </c>
      <c r="V677" s="327"/>
      <c r="W677" s="327"/>
      <c r="X677" s="327"/>
      <c r="Y677" s="326" t="str">
        <f t="shared" si="152"/>
        <v/>
      </c>
      <c r="Z677" s="326" t="str">
        <f t="shared" si="153"/>
        <v/>
      </c>
      <c r="AA677" s="326" t="str">
        <f t="shared" si="154"/>
        <v/>
      </c>
    </row>
    <row r="678" spans="1:27" s="326" customFormat="1" ht="18" hidden="1" customHeight="1">
      <c r="A678" s="50"/>
      <c r="B678" s="182"/>
      <c r="C678" s="56"/>
      <c r="D678" s="56" t="str">
        <f t="shared" si="144"/>
        <v>00</v>
      </c>
      <c r="E678" s="322" t="str">
        <f t="shared" si="145"/>
        <v>00</v>
      </c>
      <c r="F678" s="322" t="str">
        <f t="shared" si="146"/>
        <v/>
      </c>
      <c r="G678" s="322" t="str">
        <f t="shared" si="147"/>
        <v/>
      </c>
      <c r="H678" s="322" t="str">
        <f t="shared" si="148"/>
        <v/>
      </c>
      <c r="I678" s="287" t="str">
        <f t="shared" si="149"/>
        <v>Đ0</v>
      </c>
      <c r="J678" s="44" t="s">
        <v>1191</v>
      </c>
      <c r="K678" s="287" t="str">
        <f t="shared" si="150"/>
        <v>Cái</v>
      </c>
      <c r="L678" s="291"/>
      <c r="M678" s="287" t="e">
        <f>VLOOKUP(D678,'GIA CONG DOAN'!$A$3:$D$4246,MATCH(I678,'GIA CONG DOAN'!$A$4:$D$4,0),0)</f>
        <v>#N/A</v>
      </c>
      <c r="N678" s="289"/>
      <c r="O678" s="328" t="str">
        <f t="shared" si="151"/>
        <v/>
      </c>
      <c r="P678" s="56"/>
      <c r="Q678" s="305"/>
      <c r="R678" s="305"/>
      <c r="S678" s="313">
        <f t="shared" si="143"/>
        <v>0</v>
      </c>
      <c r="V678" s="327"/>
      <c r="W678" s="327"/>
      <c r="X678" s="327"/>
      <c r="Y678" s="326" t="str">
        <f t="shared" si="152"/>
        <v/>
      </c>
      <c r="Z678" s="326" t="str">
        <f t="shared" si="153"/>
        <v/>
      </c>
      <c r="AA678" s="326" t="str">
        <f t="shared" si="154"/>
        <v/>
      </c>
    </row>
    <row r="679" spans="1:27" s="326" customFormat="1" ht="18" hidden="1" customHeight="1">
      <c r="A679" s="50"/>
      <c r="B679" s="182"/>
      <c r="C679" s="56"/>
      <c r="D679" s="56" t="str">
        <f t="shared" si="144"/>
        <v>00</v>
      </c>
      <c r="E679" s="322" t="str">
        <f t="shared" si="145"/>
        <v>00</v>
      </c>
      <c r="F679" s="322" t="str">
        <f t="shared" si="146"/>
        <v/>
      </c>
      <c r="G679" s="322" t="str">
        <f t="shared" si="147"/>
        <v/>
      </c>
      <c r="H679" s="322" t="str">
        <f t="shared" si="148"/>
        <v/>
      </c>
      <c r="I679" s="287" t="str">
        <f t="shared" si="149"/>
        <v>Đ0</v>
      </c>
      <c r="J679" s="44" t="s">
        <v>1191</v>
      </c>
      <c r="K679" s="287" t="str">
        <f t="shared" si="150"/>
        <v>Cái</v>
      </c>
      <c r="L679" s="291"/>
      <c r="M679" s="287" t="e">
        <f>VLOOKUP(D679,'GIA CONG DOAN'!$A$3:$D$4246,MATCH(I679,'GIA CONG DOAN'!$A$4:$D$4,0),0)</f>
        <v>#N/A</v>
      </c>
      <c r="N679" s="289"/>
      <c r="O679" s="328" t="str">
        <f t="shared" si="151"/>
        <v/>
      </c>
      <c r="P679" s="56"/>
      <c r="Q679" s="305"/>
      <c r="R679" s="305"/>
      <c r="S679" s="313">
        <f t="shared" si="143"/>
        <v>0</v>
      </c>
      <c r="V679" s="327"/>
      <c r="W679" s="327"/>
      <c r="X679" s="327"/>
      <c r="Y679" s="326" t="str">
        <f t="shared" si="152"/>
        <v/>
      </c>
      <c r="Z679" s="326" t="str">
        <f t="shared" si="153"/>
        <v/>
      </c>
      <c r="AA679" s="326" t="str">
        <f t="shared" si="154"/>
        <v/>
      </c>
    </row>
    <row r="680" spans="1:27" s="326" customFormat="1" ht="18" hidden="1" customHeight="1">
      <c r="A680" s="50"/>
      <c r="B680" s="182"/>
      <c r="C680" s="56"/>
      <c r="D680" s="56" t="str">
        <f t="shared" si="144"/>
        <v>00</v>
      </c>
      <c r="E680" s="322" t="str">
        <f t="shared" si="145"/>
        <v>00</v>
      </c>
      <c r="F680" s="322" t="str">
        <f t="shared" si="146"/>
        <v/>
      </c>
      <c r="G680" s="322" t="str">
        <f t="shared" si="147"/>
        <v/>
      </c>
      <c r="H680" s="322" t="str">
        <f t="shared" si="148"/>
        <v/>
      </c>
      <c r="I680" s="287" t="str">
        <f t="shared" si="149"/>
        <v>Đ0</v>
      </c>
      <c r="J680" s="44" t="s">
        <v>1191</v>
      </c>
      <c r="K680" s="287" t="str">
        <f t="shared" si="150"/>
        <v>Cái</v>
      </c>
      <c r="L680" s="291"/>
      <c r="M680" s="287" t="e">
        <f>VLOOKUP(D680,'GIA CONG DOAN'!$A$3:$D$4246,MATCH(I680,'GIA CONG DOAN'!$A$4:$D$4,0),0)</f>
        <v>#N/A</v>
      </c>
      <c r="N680" s="289"/>
      <c r="O680" s="328" t="str">
        <f t="shared" si="151"/>
        <v/>
      </c>
      <c r="P680" s="56"/>
      <c r="Q680" s="305"/>
      <c r="R680" s="305"/>
      <c r="S680" s="313">
        <f t="shared" si="143"/>
        <v>0</v>
      </c>
      <c r="V680" s="327"/>
      <c r="W680" s="327"/>
      <c r="X680" s="327"/>
      <c r="Y680" s="326" t="str">
        <f t="shared" si="152"/>
        <v/>
      </c>
      <c r="Z680" s="326" t="str">
        <f t="shared" si="153"/>
        <v/>
      </c>
      <c r="AA680" s="326" t="str">
        <f t="shared" si="154"/>
        <v/>
      </c>
    </row>
    <row r="681" spans="1:27" s="326" customFormat="1" ht="18" hidden="1" customHeight="1">
      <c r="A681" s="50"/>
      <c r="B681" s="182"/>
      <c r="C681" s="56"/>
      <c r="D681" s="56" t="str">
        <f t="shared" si="144"/>
        <v>00</v>
      </c>
      <c r="E681" s="322" t="str">
        <f t="shared" si="145"/>
        <v>00</v>
      </c>
      <c r="F681" s="322" t="str">
        <f t="shared" si="146"/>
        <v/>
      </c>
      <c r="G681" s="322" t="str">
        <f t="shared" si="147"/>
        <v/>
      </c>
      <c r="H681" s="322" t="str">
        <f t="shared" si="148"/>
        <v/>
      </c>
      <c r="I681" s="287" t="str">
        <f t="shared" si="149"/>
        <v>Đ0</v>
      </c>
      <c r="J681" s="44" t="s">
        <v>1191</v>
      </c>
      <c r="K681" s="287" t="str">
        <f t="shared" si="150"/>
        <v>Cái</v>
      </c>
      <c r="L681" s="291"/>
      <c r="M681" s="287" t="e">
        <f>VLOOKUP(D681,'GIA CONG DOAN'!$A$3:$D$4246,MATCH(I681,'GIA CONG DOAN'!$A$4:$D$4,0),0)</f>
        <v>#N/A</v>
      </c>
      <c r="N681" s="289"/>
      <c r="O681" s="328" t="str">
        <f t="shared" si="151"/>
        <v/>
      </c>
      <c r="P681" s="56"/>
      <c r="Q681" s="305"/>
      <c r="R681" s="305"/>
      <c r="S681" s="313">
        <f t="shared" si="143"/>
        <v>0</v>
      </c>
      <c r="V681" s="327"/>
      <c r="W681" s="327"/>
      <c r="X681" s="327"/>
      <c r="Y681" s="326" t="str">
        <f t="shared" si="152"/>
        <v/>
      </c>
      <c r="Z681" s="326" t="str">
        <f t="shared" si="153"/>
        <v/>
      </c>
      <c r="AA681" s="326" t="str">
        <f t="shared" si="154"/>
        <v/>
      </c>
    </row>
    <row r="682" spans="1:27" s="326" customFormat="1" ht="18" hidden="1" customHeight="1">
      <c r="A682" s="50"/>
      <c r="B682" s="182"/>
      <c r="C682" s="56"/>
      <c r="D682" s="56" t="str">
        <f t="shared" si="144"/>
        <v>00</v>
      </c>
      <c r="E682" s="322" t="str">
        <f t="shared" si="145"/>
        <v>00</v>
      </c>
      <c r="F682" s="322" t="str">
        <f t="shared" si="146"/>
        <v/>
      </c>
      <c r="G682" s="322" t="str">
        <f t="shared" si="147"/>
        <v/>
      </c>
      <c r="H682" s="322" t="str">
        <f t="shared" si="148"/>
        <v/>
      </c>
      <c r="I682" s="287" t="str">
        <f t="shared" si="149"/>
        <v>Đ0</v>
      </c>
      <c r="J682" s="44" t="s">
        <v>1191</v>
      </c>
      <c r="K682" s="287" t="str">
        <f t="shared" si="150"/>
        <v>Cái</v>
      </c>
      <c r="L682" s="291"/>
      <c r="M682" s="287" t="e">
        <f>VLOOKUP(D682,'GIA CONG DOAN'!$A$3:$D$4246,MATCH(I682,'GIA CONG DOAN'!$A$4:$D$4,0),0)</f>
        <v>#N/A</v>
      </c>
      <c r="N682" s="289"/>
      <c r="O682" s="328" t="str">
        <f t="shared" si="151"/>
        <v/>
      </c>
      <c r="P682" s="56"/>
      <c r="Q682" s="305"/>
      <c r="R682" s="305"/>
      <c r="S682" s="313">
        <f t="shared" si="143"/>
        <v>0</v>
      </c>
      <c r="V682" s="327"/>
      <c r="W682" s="327"/>
      <c r="X682" s="327"/>
      <c r="Y682" s="326" t="str">
        <f t="shared" si="152"/>
        <v/>
      </c>
      <c r="Z682" s="326" t="str">
        <f t="shared" si="153"/>
        <v/>
      </c>
      <c r="AA682" s="326" t="str">
        <f t="shared" si="154"/>
        <v/>
      </c>
    </row>
    <row r="683" spans="1:27" s="326" customFormat="1" ht="18" hidden="1" customHeight="1">
      <c r="A683" s="50"/>
      <c r="B683" s="182"/>
      <c r="C683" s="56"/>
      <c r="D683" s="56" t="str">
        <f t="shared" si="144"/>
        <v>00</v>
      </c>
      <c r="E683" s="322" t="str">
        <f t="shared" si="145"/>
        <v>00</v>
      </c>
      <c r="F683" s="322" t="str">
        <f t="shared" si="146"/>
        <v/>
      </c>
      <c r="G683" s="322" t="str">
        <f t="shared" si="147"/>
        <v/>
      </c>
      <c r="H683" s="322" t="str">
        <f t="shared" si="148"/>
        <v/>
      </c>
      <c r="I683" s="287" t="str">
        <f t="shared" si="149"/>
        <v>Đ0</v>
      </c>
      <c r="J683" s="44" t="s">
        <v>1191</v>
      </c>
      <c r="K683" s="287" t="str">
        <f t="shared" si="150"/>
        <v>Cái</v>
      </c>
      <c r="L683" s="291"/>
      <c r="M683" s="287" t="e">
        <f>VLOOKUP(D683,'GIA CONG DOAN'!$A$3:$D$4246,MATCH(I683,'GIA CONG DOAN'!$A$4:$D$4,0),0)</f>
        <v>#N/A</v>
      </c>
      <c r="N683" s="289"/>
      <c r="O683" s="328" t="str">
        <f t="shared" si="151"/>
        <v/>
      </c>
      <c r="P683" s="56"/>
      <c r="Q683" s="305"/>
      <c r="R683" s="305"/>
      <c r="S683" s="313">
        <f t="shared" si="143"/>
        <v>0</v>
      </c>
      <c r="V683" s="327"/>
      <c r="W683" s="327"/>
      <c r="X683" s="327"/>
      <c r="Y683" s="326" t="str">
        <f t="shared" si="152"/>
        <v/>
      </c>
      <c r="Z683" s="326" t="str">
        <f t="shared" si="153"/>
        <v/>
      </c>
      <c r="AA683" s="326" t="str">
        <f t="shared" si="154"/>
        <v/>
      </c>
    </row>
    <row r="684" spans="1:27" s="326" customFormat="1" ht="18" hidden="1" customHeight="1">
      <c r="A684" s="50"/>
      <c r="B684" s="182"/>
      <c r="C684" s="56"/>
      <c r="D684" s="56" t="str">
        <f t="shared" si="144"/>
        <v>00</v>
      </c>
      <c r="E684" s="322" t="str">
        <f t="shared" si="145"/>
        <v>00</v>
      </c>
      <c r="F684" s="322" t="str">
        <f t="shared" si="146"/>
        <v/>
      </c>
      <c r="G684" s="322" t="str">
        <f t="shared" si="147"/>
        <v/>
      </c>
      <c r="H684" s="322" t="str">
        <f t="shared" si="148"/>
        <v/>
      </c>
      <c r="I684" s="287" t="str">
        <f t="shared" si="149"/>
        <v>Đ0</v>
      </c>
      <c r="J684" s="44" t="s">
        <v>1191</v>
      </c>
      <c r="K684" s="287" t="str">
        <f t="shared" si="150"/>
        <v>Cái</v>
      </c>
      <c r="L684" s="291"/>
      <c r="M684" s="287" t="e">
        <f>VLOOKUP(D684,'GIA CONG DOAN'!$A$3:$D$4246,MATCH(I684,'GIA CONG DOAN'!$A$4:$D$4,0),0)</f>
        <v>#N/A</v>
      </c>
      <c r="N684" s="289"/>
      <c r="O684" s="328" t="str">
        <f t="shared" si="151"/>
        <v/>
      </c>
      <c r="P684" s="56"/>
      <c r="Q684" s="305"/>
      <c r="R684" s="305"/>
      <c r="S684" s="313">
        <f t="shared" si="143"/>
        <v>0</v>
      </c>
      <c r="V684" s="327"/>
      <c r="W684" s="327"/>
      <c r="X684" s="327"/>
      <c r="Y684" s="326" t="str">
        <f t="shared" si="152"/>
        <v/>
      </c>
      <c r="Z684" s="326" t="str">
        <f t="shared" si="153"/>
        <v/>
      </c>
      <c r="AA684" s="326" t="str">
        <f t="shared" si="154"/>
        <v/>
      </c>
    </row>
    <row r="685" spans="1:27" s="326" customFormat="1" ht="18" hidden="1" customHeight="1">
      <c r="A685" s="50"/>
      <c r="B685" s="182"/>
      <c r="C685" s="56"/>
      <c r="D685" s="56" t="str">
        <f t="shared" si="144"/>
        <v>00</v>
      </c>
      <c r="E685" s="322" t="str">
        <f t="shared" si="145"/>
        <v>00</v>
      </c>
      <c r="F685" s="322" t="str">
        <f t="shared" si="146"/>
        <v/>
      </c>
      <c r="G685" s="322" t="str">
        <f t="shared" si="147"/>
        <v/>
      </c>
      <c r="H685" s="322" t="str">
        <f t="shared" si="148"/>
        <v/>
      </c>
      <c r="I685" s="287" t="str">
        <f t="shared" si="149"/>
        <v>Đ0</v>
      </c>
      <c r="J685" s="44" t="s">
        <v>1191</v>
      </c>
      <c r="K685" s="287" t="str">
        <f t="shared" si="150"/>
        <v>Cái</v>
      </c>
      <c r="L685" s="291"/>
      <c r="M685" s="287" t="e">
        <f>VLOOKUP(D685,'GIA CONG DOAN'!$A$3:$D$4246,MATCH(I685,'GIA CONG DOAN'!$A$4:$D$4,0),0)</f>
        <v>#N/A</v>
      </c>
      <c r="N685" s="289"/>
      <c r="O685" s="328" t="str">
        <f t="shared" si="151"/>
        <v/>
      </c>
      <c r="P685" s="56"/>
      <c r="Q685" s="305"/>
      <c r="R685" s="305"/>
      <c r="S685" s="313">
        <f t="shared" si="143"/>
        <v>0</v>
      </c>
      <c r="V685" s="327"/>
      <c r="W685" s="327"/>
      <c r="X685" s="327"/>
      <c r="Y685" s="326" t="str">
        <f t="shared" si="152"/>
        <v/>
      </c>
      <c r="Z685" s="326" t="str">
        <f t="shared" si="153"/>
        <v/>
      </c>
      <c r="AA685" s="326" t="str">
        <f t="shared" si="154"/>
        <v/>
      </c>
    </row>
    <row r="686" spans="1:27" s="326" customFormat="1" ht="18" hidden="1" customHeight="1">
      <c r="A686" s="50"/>
      <c r="B686" s="182"/>
      <c r="C686" s="56"/>
      <c r="D686" s="56" t="str">
        <f t="shared" si="144"/>
        <v>00</v>
      </c>
      <c r="E686" s="322" t="str">
        <f t="shared" si="145"/>
        <v>00</v>
      </c>
      <c r="F686" s="322" t="str">
        <f t="shared" si="146"/>
        <v/>
      </c>
      <c r="G686" s="322" t="str">
        <f t="shared" si="147"/>
        <v/>
      </c>
      <c r="H686" s="322" t="str">
        <f t="shared" si="148"/>
        <v/>
      </c>
      <c r="I686" s="287" t="str">
        <f t="shared" si="149"/>
        <v>Đ0</v>
      </c>
      <c r="J686" s="44" t="s">
        <v>1191</v>
      </c>
      <c r="K686" s="287" t="str">
        <f t="shared" si="150"/>
        <v>Cái</v>
      </c>
      <c r="L686" s="291"/>
      <c r="M686" s="287" t="e">
        <f>VLOOKUP(D686,'GIA CONG DOAN'!$A$3:$D$4246,MATCH(I686,'GIA CONG DOAN'!$A$4:$D$4,0),0)</f>
        <v>#N/A</v>
      </c>
      <c r="N686" s="289"/>
      <c r="O686" s="328" t="str">
        <f t="shared" si="151"/>
        <v/>
      </c>
      <c r="P686" s="56"/>
      <c r="Q686" s="305"/>
      <c r="R686" s="305"/>
      <c r="S686" s="313">
        <f t="shared" si="143"/>
        <v>0</v>
      </c>
      <c r="V686" s="327"/>
      <c r="W686" s="327"/>
      <c r="X686" s="327"/>
      <c r="Y686" s="326" t="str">
        <f t="shared" si="152"/>
        <v/>
      </c>
      <c r="Z686" s="326" t="str">
        <f t="shared" si="153"/>
        <v/>
      </c>
      <c r="AA686" s="326" t="str">
        <f t="shared" si="154"/>
        <v/>
      </c>
    </row>
    <row r="687" spans="1:27" s="326" customFormat="1" ht="18" hidden="1" customHeight="1">
      <c r="A687" s="50"/>
      <c r="B687" s="182"/>
      <c r="C687" s="56"/>
      <c r="D687" s="56" t="str">
        <f t="shared" si="144"/>
        <v>00</v>
      </c>
      <c r="E687" s="322" t="str">
        <f t="shared" si="145"/>
        <v>00</v>
      </c>
      <c r="F687" s="322" t="str">
        <f t="shared" si="146"/>
        <v/>
      </c>
      <c r="G687" s="322" t="str">
        <f t="shared" si="147"/>
        <v/>
      </c>
      <c r="H687" s="322" t="str">
        <f t="shared" si="148"/>
        <v/>
      </c>
      <c r="I687" s="287" t="str">
        <f t="shared" si="149"/>
        <v>Đ0</v>
      </c>
      <c r="J687" s="44" t="s">
        <v>1191</v>
      </c>
      <c r="K687" s="287" t="str">
        <f t="shared" si="150"/>
        <v>Cái</v>
      </c>
      <c r="L687" s="291"/>
      <c r="M687" s="287" t="e">
        <f>VLOOKUP(D687,'GIA CONG DOAN'!$A$3:$D$4246,MATCH(I687,'GIA CONG DOAN'!$A$4:$D$4,0),0)</f>
        <v>#N/A</v>
      </c>
      <c r="N687" s="289"/>
      <c r="O687" s="328" t="str">
        <f t="shared" si="151"/>
        <v/>
      </c>
      <c r="P687" s="56"/>
      <c r="Q687" s="305"/>
      <c r="R687" s="305"/>
      <c r="S687" s="313">
        <f t="shared" si="143"/>
        <v>0</v>
      </c>
      <c r="V687" s="327"/>
      <c r="W687" s="327"/>
      <c r="X687" s="327"/>
      <c r="Y687" s="326" t="str">
        <f t="shared" si="152"/>
        <v/>
      </c>
      <c r="Z687" s="326" t="str">
        <f t="shared" si="153"/>
        <v/>
      </c>
      <c r="AA687" s="326" t="str">
        <f t="shared" si="154"/>
        <v/>
      </c>
    </row>
    <row r="688" spans="1:27" s="326" customFormat="1" ht="18" hidden="1" customHeight="1">
      <c r="A688" s="50"/>
      <c r="B688" s="182"/>
      <c r="C688" s="56"/>
      <c r="D688" s="56" t="str">
        <f t="shared" si="144"/>
        <v>00</v>
      </c>
      <c r="E688" s="322" t="str">
        <f t="shared" si="145"/>
        <v>00</v>
      </c>
      <c r="F688" s="322" t="str">
        <f t="shared" si="146"/>
        <v/>
      </c>
      <c r="G688" s="322" t="str">
        <f t="shared" si="147"/>
        <v/>
      </c>
      <c r="H688" s="322" t="str">
        <f t="shared" si="148"/>
        <v/>
      </c>
      <c r="I688" s="287" t="str">
        <f t="shared" si="149"/>
        <v>Đ0</v>
      </c>
      <c r="J688" s="44" t="s">
        <v>1191</v>
      </c>
      <c r="K688" s="287" t="str">
        <f t="shared" si="150"/>
        <v>Cái</v>
      </c>
      <c r="L688" s="291"/>
      <c r="M688" s="287" t="e">
        <f>VLOOKUP(D688,'GIA CONG DOAN'!$A$3:$D$4246,MATCH(I688,'GIA CONG DOAN'!$A$4:$D$4,0),0)</f>
        <v>#N/A</v>
      </c>
      <c r="N688" s="289"/>
      <c r="O688" s="328" t="str">
        <f t="shared" si="151"/>
        <v/>
      </c>
      <c r="P688" s="56"/>
      <c r="Q688" s="305"/>
      <c r="R688" s="305"/>
      <c r="S688" s="313">
        <f t="shared" si="143"/>
        <v>0</v>
      </c>
      <c r="V688" s="327"/>
      <c r="W688" s="327"/>
      <c r="X688" s="327"/>
      <c r="Y688" s="326" t="str">
        <f t="shared" si="152"/>
        <v/>
      </c>
      <c r="Z688" s="326" t="str">
        <f t="shared" si="153"/>
        <v/>
      </c>
      <c r="AA688" s="326" t="str">
        <f t="shared" si="154"/>
        <v/>
      </c>
    </row>
    <row r="689" spans="1:27" s="326" customFormat="1" ht="18" hidden="1" customHeight="1">
      <c r="A689" s="50"/>
      <c r="B689" s="182"/>
      <c r="C689" s="56"/>
      <c r="D689" s="56" t="str">
        <f t="shared" si="144"/>
        <v>00</v>
      </c>
      <c r="E689" s="322" t="str">
        <f t="shared" si="145"/>
        <v>00</v>
      </c>
      <c r="F689" s="322" t="str">
        <f t="shared" si="146"/>
        <v/>
      </c>
      <c r="G689" s="322" t="str">
        <f t="shared" si="147"/>
        <v/>
      </c>
      <c r="H689" s="322" t="str">
        <f t="shared" si="148"/>
        <v/>
      </c>
      <c r="I689" s="287" t="str">
        <f t="shared" si="149"/>
        <v>Đ0</v>
      </c>
      <c r="J689" s="44" t="s">
        <v>1191</v>
      </c>
      <c r="K689" s="287" t="str">
        <f t="shared" si="150"/>
        <v>Cái</v>
      </c>
      <c r="L689" s="291"/>
      <c r="M689" s="287" t="e">
        <f>VLOOKUP(D689,'GIA CONG DOAN'!$A$3:$D$4246,MATCH(I689,'GIA CONG DOAN'!$A$4:$D$4,0),0)</f>
        <v>#N/A</v>
      </c>
      <c r="N689" s="289"/>
      <c r="O689" s="328" t="str">
        <f t="shared" si="151"/>
        <v/>
      </c>
      <c r="P689" s="56"/>
      <c r="Q689" s="305"/>
      <c r="R689" s="305"/>
      <c r="S689" s="313">
        <f t="shared" si="143"/>
        <v>0</v>
      </c>
      <c r="V689" s="327"/>
      <c r="W689" s="327"/>
      <c r="X689" s="327"/>
      <c r="Y689" s="326" t="str">
        <f t="shared" si="152"/>
        <v/>
      </c>
      <c r="Z689" s="326" t="str">
        <f t="shared" si="153"/>
        <v/>
      </c>
      <c r="AA689" s="326" t="str">
        <f t="shared" si="154"/>
        <v/>
      </c>
    </row>
    <row r="690" spans="1:27" s="326" customFormat="1" ht="18" hidden="1" customHeight="1">
      <c r="A690" s="50"/>
      <c r="B690" s="182"/>
      <c r="C690" s="56"/>
      <c r="D690" s="56" t="str">
        <f t="shared" si="144"/>
        <v>00</v>
      </c>
      <c r="E690" s="322" t="str">
        <f t="shared" si="145"/>
        <v>00</v>
      </c>
      <c r="F690" s="322" t="str">
        <f t="shared" si="146"/>
        <v/>
      </c>
      <c r="G690" s="322" t="str">
        <f t="shared" si="147"/>
        <v/>
      </c>
      <c r="H690" s="322" t="str">
        <f t="shared" si="148"/>
        <v/>
      </c>
      <c r="I690" s="287" t="str">
        <f t="shared" si="149"/>
        <v>Đ0</v>
      </c>
      <c r="J690" s="44" t="s">
        <v>1191</v>
      </c>
      <c r="K690" s="287" t="str">
        <f t="shared" si="150"/>
        <v>Cái</v>
      </c>
      <c r="L690" s="291"/>
      <c r="M690" s="287" t="e">
        <f>VLOOKUP(D690,'GIA CONG DOAN'!$A$3:$D$4246,MATCH(I690,'GIA CONG DOAN'!$A$4:$D$4,0),0)</f>
        <v>#N/A</v>
      </c>
      <c r="N690" s="289"/>
      <c r="O690" s="328" t="str">
        <f t="shared" si="151"/>
        <v/>
      </c>
      <c r="P690" s="56"/>
      <c r="Q690" s="305"/>
      <c r="R690" s="305"/>
      <c r="S690" s="313">
        <f t="shared" si="143"/>
        <v>0</v>
      </c>
      <c r="V690" s="327"/>
      <c r="W690" s="327"/>
      <c r="X690" s="327"/>
      <c r="Y690" s="326" t="str">
        <f t="shared" si="152"/>
        <v/>
      </c>
      <c r="Z690" s="326" t="str">
        <f t="shared" si="153"/>
        <v/>
      </c>
      <c r="AA690" s="326" t="str">
        <f t="shared" si="154"/>
        <v/>
      </c>
    </row>
    <row r="691" spans="1:27" s="326" customFormat="1" ht="18" hidden="1" customHeight="1">
      <c r="A691" s="50"/>
      <c r="B691" s="182"/>
      <c r="C691" s="56"/>
      <c r="D691" s="56" t="str">
        <f t="shared" si="144"/>
        <v>00</v>
      </c>
      <c r="E691" s="322" t="str">
        <f t="shared" si="145"/>
        <v>00</v>
      </c>
      <c r="F691" s="322" t="str">
        <f t="shared" si="146"/>
        <v/>
      </c>
      <c r="G691" s="322" t="str">
        <f t="shared" si="147"/>
        <v/>
      </c>
      <c r="H691" s="322" t="str">
        <f t="shared" si="148"/>
        <v/>
      </c>
      <c r="I691" s="287" t="str">
        <f t="shared" si="149"/>
        <v>Đ0</v>
      </c>
      <c r="J691" s="44" t="s">
        <v>1191</v>
      </c>
      <c r="K691" s="287" t="str">
        <f t="shared" si="150"/>
        <v>Cái</v>
      </c>
      <c r="L691" s="291"/>
      <c r="M691" s="287" t="e">
        <f>VLOOKUP(D691,'GIA CONG DOAN'!$A$3:$D$4246,MATCH(I691,'GIA CONG DOAN'!$A$4:$D$4,0),0)</f>
        <v>#N/A</v>
      </c>
      <c r="N691" s="289"/>
      <c r="O691" s="328" t="str">
        <f t="shared" si="151"/>
        <v/>
      </c>
      <c r="P691" s="56"/>
      <c r="Q691" s="305"/>
      <c r="R691" s="305"/>
      <c r="S691" s="313">
        <f t="shared" si="143"/>
        <v>0</v>
      </c>
      <c r="V691" s="327"/>
      <c r="W691" s="327"/>
      <c r="X691" s="327"/>
      <c r="Y691" s="326" t="str">
        <f t="shared" si="152"/>
        <v/>
      </c>
      <c r="Z691" s="326" t="str">
        <f t="shared" si="153"/>
        <v/>
      </c>
      <c r="AA691" s="326" t="str">
        <f t="shared" si="154"/>
        <v/>
      </c>
    </row>
    <row r="692" spans="1:27" s="326" customFormat="1" ht="18" hidden="1" customHeight="1">
      <c r="A692" s="50"/>
      <c r="B692" s="182"/>
      <c r="C692" s="56"/>
      <c r="D692" s="56" t="str">
        <f t="shared" si="144"/>
        <v>00</v>
      </c>
      <c r="E692" s="322" t="str">
        <f t="shared" si="145"/>
        <v>00</v>
      </c>
      <c r="F692" s="322" t="str">
        <f t="shared" si="146"/>
        <v/>
      </c>
      <c r="G692" s="322" t="str">
        <f t="shared" si="147"/>
        <v/>
      </c>
      <c r="H692" s="322" t="str">
        <f t="shared" si="148"/>
        <v/>
      </c>
      <c r="I692" s="287" t="str">
        <f t="shared" si="149"/>
        <v>Đ0</v>
      </c>
      <c r="J692" s="44" t="s">
        <v>1191</v>
      </c>
      <c r="K692" s="287" t="str">
        <f t="shared" si="150"/>
        <v>Cái</v>
      </c>
      <c r="L692" s="291"/>
      <c r="M692" s="287" t="e">
        <f>VLOOKUP(D692,'GIA CONG DOAN'!$A$3:$D$4246,MATCH(I692,'GIA CONG DOAN'!$A$4:$D$4,0),0)</f>
        <v>#N/A</v>
      </c>
      <c r="N692" s="289"/>
      <c r="O692" s="328" t="str">
        <f t="shared" si="151"/>
        <v/>
      </c>
      <c r="P692" s="56"/>
      <c r="Q692" s="305"/>
      <c r="R692" s="305"/>
      <c r="S692" s="313">
        <f t="shared" si="143"/>
        <v>0</v>
      </c>
      <c r="V692" s="327"/>
      <c r="W692" s="327"/>
      <c r="X692" s="327"/>
      <c r="Y692" s="326" t="str">
        <f t="shared" si="152"/>
        <v/>
      </c>
      <c r="Z692" s="326" t="str">
        <f t="shared" si="153"/>
        <v/>
      </c>
      <c r="AA692" s="326" t="str">
        <f t="shared" si="154"/>
        <v/>
      </c>
    </row>
    <row r="693" spans="1:27" s="326" customFormat="1" ht="18" hidden="1" customHeight="1">
      <c r="A693" s="50"/>
      <c r="B693" s="182"/>
      <c r="C693" s="56"/>
      <c r="D693" s="56" t="str">
        <f t="shared" si="144"/>
        <v>00</v>
      </c>
      <c r="E693" s="322" t="str">
        <f t="shared" si="145"/>
        <v>00</v>
      </c>
      <c r="F693" s="322" t="str">
        <f t="shared" si="146"/>
        <v/>
      </c>
      <c r="G693" s="322" t="str">
        <f t="shared" si="147"/>
        <v/>
      </c>
      <c r="H693" s="322" t="str">
        <f t="shared" si="148"/>
        <v/>
      </c>
      <c r="I693" s="287" t="str">
        <f t="shared" si="149"/>
        <v>Đ0</v>
      </c>
      <c r="J693" s="44" t="s">
        <v>1191</v>
      </c>
      <c r="K693" s="287" t="str">
        <f t="shared" si="150"/>
        <v>Cái</v>
      </c>
      <c r="L693" s="291"/>
      <c r="M693" s="287" t="e">
        <f>VLOOKUP(D693,'GIA CONG DOAN'!$A$3:$D$4246,MATCH(I693,'GIA CONG DOAN'!$A$4:$D$4,0),0)</f>
        <v>#N/A</v>
      </c>
      <c r="N693" s="289"/>
      <c r="O693" s="328" t="str">
        <f t="shared" si="151"/>
        <v/>
      </c>
      <c r="P693" s="56"/>
      <c r="Q693" s="305"/>
      <c r="R693" s="305"/>
      <c r="S693" s="313">
        <f t="shared" si="143"/>
        <v>0</v>
      </c>
      <c r="V693" s="327"/>
      <c r="W693" s="327"/>
      <c r="X693" s="327"/>
      <c r="Y693" s="326" t="str">
        <f t="shared" si="152"/>
        <v/>
      </c>
      <c r="Z693" s="326" t="str">
        <f t="shared" si="153"/>
        <v/>
      </c>
      <c r="AA693" s="326" t="str">
        <f t="shared" si="154"/>
        <v/>
      </c>
    </row>
    <row r="694" spans="1:27" s="326" customFormat="1" ht="18" hidden="1" customHeight="1">
      <c r="A694" s="50"/>
      <c r="B694" s="182"/>
      <c r="C694" s="56"/>
      <c r="D694" s="56" t="str">
        <f t="shared" si="144"/>
        <v>00</v>
      </c>
      <c r="E694" s="322" t="str">
        <f t="shared" si="145"/>
        <v>00</v>
      </c>
      <c r="F694" s="322" t="str">
        <f t="shared" si="146"/>
        <v/>
      </c>
      <c r="G694" s="322" t="str">
        <f t="shared" si="147"/>
        <v/>
      </c>
      <c r="H694" s="322" t="str">
        <f t="shared" si="148"/>
        <v/>
      </c>
      <c r="I694" s="287" t="str">
        <f t="shared" si="149"/>
        <v>Đ0</v>
      </c>
      <c r="J694" s="44" t="s">
        <v>1191</v>
      </c>
      <c r="K694" s="287" t="str">
        <f t="shared" si="150"/>
        <v>Cái</v>
      </c>
      <c r="L694" s="291"/>
      <c r="M694" s="287" t="e">
        <f>VLOOKUP(D694,'GIA CONG DOAN'!$A$3:$D$4246,MATCH(I694,'GIA CONG DOAN'!$A$4:$D$4,0),0)</f>
        <v>#N/A</v>
      </c>
      <c r="N694" s="289"/>
      <c r="O694" s="328" t="str">
        <f t="shared" si="151"/>
        <v/>
      </c>
      <c r="P694" s="56"/>
      <c r="Q694" s="305"/>
      <c r="R694" s="305"/>
      <c r="S694" s="313">
        <f t="shared" si="143"/>
        <v>0</v>
      </c>
      <c r="V694" s="327"/>
      <c r="W694" s="327"/>
      <c r="X694" s="327"/>
      <c r="Y694" s="326" t="str">
        <f t="shared" si="152"/>
        <v/>
      </c>
      <c r="Z694" s="326" t="str">
        <f t="shared" si="153"/>
        <v/>
      </c>
      <c r="AA694" s="326" t="str">
        <f t="shared" si="154"/>
        <v/>
      </c>
    </row>
    <row r="695" spans="1:27" s="326" customFormat="1" ht="18" hidden="1" customHeight="1">
      <c r="A695" s="50"/>
      <c r="B695" s="182"/>
      <c r="C695" s="56"/>
      <c r="D695" s="56" t="str">
        <f t="shared" si="144"/>
        <v>00</v>
      </c>
      <c r="E695" s="322" t="str">
        <f t="shared" si="145"/>
        <v>00</v>
      </c>
      <c r="F695" s="322" t="str">
        <f t="shared" si="146"/>
        <v/>
      </c>
      <c r="G695" s="322" t="str">
        <f t="shared" si="147"/>
        <v/>
      </c>
      <c r="H695" s="322" t="str">
        <f t="shared" si="148"/>
        <v/>
      </c>
      <c r="I695" s="287" t="str">
        <f t="shared" si="149"/>
        <v>Đ0</v>
      </c>
      <c r="J695" s="44" t="s">
        <v>1191</v>
      </c>
      <c r="K695" s="287" t="str">
        <f t="shared" si="150"/>
        <v>Cái</v>
      </c>
      <c r="L695" s="291"/>
      <c r="M695" s="287" t="e">
        <f>VLOOKUP(D695,'GIA CONG DOAN'!$A$3:$D$4246,MATCH(I695,'GIA CONG DOAN'!$A$4:$D$4,0),0)</f>
        <v>#N/A</v>
      </c>
      <c r="N695" s="289"/>
      <c r="O695" s="328" t="str">
        <f t="shared" si="151"/>
        <v/>
      </c>
      <c r="P695" s="56"/>
      <c r="Q695" s="305"/>
      <c r="R695" s="305"/>
      <c r="S695" s="313">
        <f t="shared" si="143"/>
        <v>0</v>
      </c>
      <c r="V695" s="327"/>
      <c r="W695" s="327"/>
      <c r="X695" s="327"/>
      <c r="Y695" s="326" t="str">
        <f t="shared" si="152"/>
        <v/>
      </c>
      <c r="Z695" s="326" t="str">
        <f t="shared" si="153"/>
        <v/>
      </c>
      <c r="AA695" s="326" t="str">
        <f t="shared" si="154"/>
        <v/>
      </c>
    </row>
    <row r="696" spans="1:27" s="326" customFormat="1" ht="18" hidden="1" customHeight="1">
      <c r="A696" s="50"/>
      <c r="B696" s="182"/>
      <c r="C696" s="56"/>
      <c r="D696" s="56" t="str">
        <f t="shared" si="144"/>
        <v>00</v>
      </c>
      <c r="E696" s="322" t="str">
        <f t="shared" si="145"/>
        <v>00</v>
      </c>
      <c r="F696" s="322" t="str">
        <f t="shared" si="146"/>
        <v/>
      </c>
      <c r="G696" s="322" t="str">
        <f t="shared" si="147"/>
        <v/>
      </c>
      <c r="H696" s="322" t="str">
        <f t="shared" si="148"/>
        <v/>
      </c>
      <c r="I696" s="287" t="str">
        <f t="shared" si="149"/>
        <v>Đ0</v>
      </c>
      <c r="J696" s="44" t="s">
        <v>1191</v>
      </c>
      <c r="K696" s="287" t="str">
        <f t="shared" si="150"/>
        <v>Cái</v>
      </c>
      <c r="L696" s="291"/>
      <c r="M696" s="287" t="e">
        <f>VLOOKUP(D696,'GIA CONG DOAN'!$A$3:$D$4246,MATCH(I696,'GIA CONG DOAN'!$A$4:$D$4,0),0)</f>
        <v>#N/A</v>
      </c>
      <c r="N696" s="289"/>
      <c r="O696" s="328" t="str">
        <f t="shared" si="151"/>
        <v/>
      </c>
      <c r="P696" s="56"/>
      <c r="Q696" s="305"/>
      <c r="R696" s="305"/>
      <c r="S696" s="313">
        <f t="shared" si="143"/>
        <v>0</v>
      </c>
      <c r="V696" s="327"/>
      <c r="W696" s="327"/>
      <c r="X696" s="327"/>
      <c r="Y696" s="326" t="str">
        <f t="shared" si="152"/>
        <v/>
      </c>
      <c r="Z696" s="326" t="str">
        <f t="shared" si="153"/>
        <v/>
      </c>
      <c r="AA696" s="326" t="str">
        <f t="shared" si="154"/>
        <v/>
      </c>
    </row>
    <row r="697" spans="1:27" s="326" customFormat="1" ht="18" hidden="1" customHeight="1">
      <c r="A697" s="50"/>
      <c r="B697" s="182"/>
      <c r="C697" s="56"/>
      <c r="D697" s="56" t="str">
        <f t="shared" si="144"/>
        <v>00</v>
      </c>
      <c r="E697" s="322" t="str">
        <f t="shared" si="145"/>
        <v>00</v>
      </c>
      <c r="F697" s="322" t="str">
        <f t="shared" si="146"/>
        <v/>
      </c>
      <c r="G697" s="322" t="str">
        <f t="shared" si="147"/>
        <v/>
      </c>
      <c r="H697" s="322" t="str">
        <f t="shared" si="148"/>
        <v/>
      </c>
      <c r="I697" s="287" t="str">
        <f t="shared" si="149"/>
        <v>Đ0</v>
      </c>
      <c r="J697" s="44" t="s">
        <v>1191</v>
      </c>
      <c r="K697" s="287" t="str">
        <f t="shared" si="150"/>
        <v>Cái</v>
      </c>
      <c r="L697" s="291"/>
      <c r="M697" s="287" t="e">
        <f>VLOOKUP(D697,'GIA CONG DOAN'!$A$3:$D$4246,MATCH(I697,'GIA CONG DOAN'!$A$4:$D$4,0),0)</f>
        <v>#N/A</v>
      </c>
      <c r="N697" s="289"/>
      <c r="O697" s="328" t="str">
        <f t="shared" si="151"/>
        <v/>
      </c>
      <c r="P697" s="56"/>
      <c r="Q697" s="305"/>
      <c r="R697" s="305"/>
      <c r="S697" s="313">
        <f t="shared" si="143"/>
        <v>0</v>
      </c>
      <c r="V697" s="327"/>
      <c r="W697" s="327"/>
      <c r="X697" s="327"/>
      <c r="Y697" s="326" t="str">
        <f t="shared" si="152"/>
        <v/>
      </c>
      <c r="Z697" s="326" t="str">
        <f t="shared" si="153"/>
        <v/>
      </c>
      <c r="AA697" s="326" t="str">
        <f t="shared" si="154"/>
        <v/>
      </c>
    </row>
    <row r="698" spans="1:27" s="326" customFormat="1" ht="18" hidden="1" customHeight="1">
      <c r="A698" s="50"/>
      <c r="B698" s="182"/>
      <c r="C698" s="56"/>
      <c r="D698" s="56" t="str">
        <f t="shared" si="144"/>
        <v>00</v>
      </c>
      <c r="E698" s="322" t="str">
        <f t="shared" si="145"/>
        <v>00</v>
      </c>
      <c r="F698" s="322" t="str">
        <f t="shared" si="146"/>
        <v/>
      </c>
      <c r="G698" s="322" t="str">
        <f t="shared" si="147"/>
        <v/>
      </c>
      <c r="H698" s="322" t="str">
        <f t="shared" si="148"/>
        <v/>
      </c>
      <c r="I698" s="287" t="str">
        <f t="shared" si="149"/>
        <v>Đ0</v>
      </c>
      <c r="J698" s="44" t="s">
        <v>1191</v>
      </c>
      <c r="K698" s="287" t="str">
        <f t="shared" si="150"/>
        <v>Cái</v>
      </c>
      <c r="L698" s="291"/>
      <c r="M698" s="287" t="e">
        <f>VLOOKUP(D698,'GIA CONG DOAN'!$A$3:$D$4246,MATCH(I698,'GIA CONG DOAN'!$A$4:$D$4,0),0)</f>
        <v>#N/A</v>
      </c>
      <c r="N698" s="289"/>
      <c r="O698" s="328" t="str">
        <f t="shared" si="151"/>
        <v/>
      </c>
      <c r="P698" s="56"/>
      <c r="Q698" s="305"/>
      <c r="R698" s="305"/>
      <c r="S698" s="313">
        <f t="shared" si="143"/>
        <v>0</v>
      </c>
      <c r="V698" s="327"/>
      <c r="W698" s="327"/>
      <c r="X698" s="327"/>
      <c r="Y698" s="326" t="str">
        <f t="shared" si="152"/>
        <v/>
      </c>
      <c r="Z698" s="326" t="str">
        <f t="shared" si="153"/>
        <v/>
      </c>
      <c r="AA698" s="326" t="str">
        <f t="shared" si="154"/>
        <v/>
      </c>
    </row>
    <row r="699" spans="1:27" s="326" customFormat="1" ht="18" hidden="1" customHeight="1">
      <c r="A699" s="50"/>
      <c r="B699" s="182"/>
      <c r="C699" s="56"/>
      <c r="D699" s="56" t="str">
        <f t="shared" si="144"/>
        <v>00</v>
      </c>
      <c r="E699" s="322" t="str">
        <f t="shared" si="145"/>
        <v>00</v>
      </c>
      <c r="F699" s="322" t="str">
        <f t="shared" si="146"/>
        <v/>
      </c>
      <c r="G699" s="322" t="str">
        <f t="shared" si="147"/>
        <v/>
      </c>
      <c r="H699" s="322" t="str">
        <f t="shared" si="148"/>
        <v/>
      </c>
      <c r="I699" s="287" t="str">
        <f t="shared" si="149"/>
        <v>Đ0</v>
      </c>
      <c r="J699" s="44" t="s">
        <v>1191</v>
      </c>
      <c r="K699" s="287" t="str">
        <f t="shared" si="150"/>
        <v>Cái</v>
      </c>
      <c r="L699" s="291"/>
      <c r="M699" s="287" t="e">
        <f>VLOOKUP(D699,'GIA CONG DOAN'!$A$3:$D$4246,MATCH(I699,'GIA CONG DOAN'!$A$4:$D$4,0),0)</f>
        <v>#N/A</v>
      </c>
      <c r="N699" s="289"/>
      <c r="O699" s="328" t="str">
        <f t="shared" si="151"/>
        <v/>
      </c>
      <c r="P699" s="56"/>
      <c r="Q699" s="305"/>
      <c r="R699" s="305"/>
      <c r="S699" s="313">
        <f t="shared" si="143"/>
        <v>0</v>
      </c>
      <c r="V699" s="327"/>
      <c r="W699" s="327"/>
      <c r="X699" s="327"/>
      <c r="Y699" s="326" t="str">
        <f t="shared" si="152"/>
        <v/>
      </c>
      <c r="Z699" s="326" t="str">
        <f t="shared" si="153"/>
        <v/>
      </c>
      <c r="AA699" s="326" t="str">
        <f t="shared" si="154"/>
        <v/>
      </c>
    </row>
    <row r="700" spans="1:27" s="326" customFormat="1" ht="18" hidden="1" customHeight="1">
      <c r="A700" s="50"/>
      <c r="B700" s="182"/>
      <c r="C700" s="56"/>
      <c r="D700" s="56" t="str">
        <f t="shared" si="144"/>
        <v>00</v>
      </c>
      <c r="E700" s="322" t="str">
        <f t="shared" si="145"/>
        <v>00</v>
      </c>
      <c r="F700" s="322" t="str">
        <f t="shared" si="146"/>
        <v/>
      </c>
      <c r="G700" s="322" t="str">
        <f t="shared" si="147"/>
        <v/>
      </c>
      <c r="H700" s="322" t="str">
        <f t="shared" si="148"/>
        <v/>
      </c>
      <c r="I700" s="287" t="str">
        <f t="shared" si="149"/>
        <v>Đ0</v>
      </c>
      <c r="J700" s="44" t="s">
        <v>1191</v>
      </c>
      <c r="K700" s="287" t="str">
        <f t="shared" si="150"/>
        <v>Cái</v>
      </c>
      <c r="L700" s="291"/>
      <c r="M700" s="287" t="e">
        <f>VLOOKUP(D700,'GIA CONG DOAN'!$A$3:$D$4246,MATCH(I700,'GIA CONG DOAN'!$A$4:$D$4,0),0)</f>
        <v>#N/A</v>
      </c>
      <c r="N700" s="289"/>
      <c r="O700" s="328" t="str">
        <f t="shared" si="151"/>
        <v/>
      </c>
      <c r="P700" s="56"/>
      <c r="Q700" s="305"/>
      <c r="R700" s="305"/>
      <c r="S700" s="313">
        <f t="shared" si="143"/>
        <v>0</v>
      </c>
      <c r="V700" s="327"/>
      <c r="W700" s="327"/>
      <c r="X700" s="327"/>
      <c r="Y700" s="326" t="str">
        <f t="shared" si="152"/>
        <v/>
      </c>
      <c r="Z700" s="326" t="str">
        <f t="shared" si="153"/>
        <v/>
      </c>
      <c r="AA700" s="326" t="str">
        <f t="shared" si="154"/>
        <v/>
      </c>
    </row>
    <row r="701" spans="1:27" s="326" customFormat="1" ht="18" hidden="1" customHeight="1">
      <c r="A701" s="50"/>
      <c r="B701" s="182"/>
      <c r="C701" s="56"/>
      <c r="D701" s="56" t="str">
        <f t="shared" si="144"/>
        <v>00</v>
      </c>
      <c r="E701" s="322" t="str">
        <f t="shared" si="145"/>
        <v>00</v>
      </c>
      <c r="F701" s="322" t="str">
        <f t="shared" si="146"/>
        <v/>
      </c>
      <c r="G701" s="322" t="str">
        <f t="shared" si="147"/>
        <v/>
      </c>
      <c r="H701" s="322" t="str">
        <f t="shared" si="148"/>
        <v/>
      </c>
      <c r="I701" s="287" t="str">
        <f t="shared" si="149"/>
        <v>Đ0</v>
      </c>
      <c r="J701" s="44" t="s">
        <v>1191</v>
      </c>
      <c r="K701" s="287" t="str">
        <f t="shared" si="150"/>
        <v>Cái</v>
      </c>
      <c r="L701" s="291"/>
      <c r="M701" s="287" t="e">
        <f>VLOOKUP(D701,'GIA CONG DOAN'!$A$3:$D$4246,MATCH(I701,'GIA CONG DOAN'!$A$4:$D$4,0),0)</f>
        <v>#N/A</v>
      </c>
      <c r="N701" s="289"/>
      <c r="O701" s="328" t="str">
        <f t="shared" si="151"/>
        <v/>
      </c>
      <c r="P701" s="56"/>
      <c r="Q701" s="305"/>
      <c r="R701" s="305"/>
      <c r="S701" s="313">
        <f t="shared" si="143"/>
        <v>0</v>
      </c>
      <c r="V701" s="327"/>
      <c r="W701" s="327"/>
      <c r="X701" s="327"/>
      <c r="Y701" s="326" t="str">
        <f t="shared" si="152"/>
        <v/>
      </c>
      <c r="Z701" s="326" t="str">
        <f t="shared" si="153"/>
        <v/>
      </c>
      <c r="AA701" s="326" t="str">
        <f t="shared" si="154"/>
        <v/>
      </c>
    </row>
    <row r="702" spans="1:27" s="326" customFormat="1" ht="18" hidden="1" customHeight="1">
      <c r="A702" s="50"/>
      <c r="B702" s="182"/>
      <c r="C702" s="56"/>
      <c r="D702" s="56" t="str">
        <f t="shared" si="144"/>
        <v>00</v>
      </c>
      <c r="E702" s="322" t="str">
        <f t="shared" si="145"/>
        <v>00</v>
      </c>
      <c r="F702" s="322" t="str">
        <f t="shared" si="146"/>
        <v/>
      </c>
      <c r="G702" s="322" t="str">
        <f t="shared" si="147"/>
        <v/>
      </c>
      <c r="H702" s="322" t="str">
        <f t="shared" si="148"/>
        <v/>
      </c>
      <c r="I702" s="287" t="str">
        <f t="shared" si="149"/>
        <v>Đ0</v>
      </c>
      <c r="J702" s="44" t="s">
        <v>1191</v>
      </c>
      <c r="K702" s="287" t="str">
        <f t="shared" si="150"/>
        <v>Cái</v>
      </c>
      <c r="L702" s="291"/>
      <c r="M702" s="287" t="e">
        <f>VLOOKUP(D702,'GIA CONG DOAN'!$A$3:$D$4246,MATCH(I702,'GIA CONG DOAN'!$A$4:$D$4,0),0)</f>
        <v>#N/A</v>
      </c>
      <c r="N702" s="289"/>
      <c r="O702" s="328" t="str">
        <f t="shared" si="151"/>
        <v/>
      </c>
      <c r="P702" s="56"/>
      <c r="Q702" s="305"/>
      <c r="R702" s="305"/>
      <c r="S702" s="313">
        <f t="shared" si="143"/>
        <v>0</v>
      </c>
      <c r="V702" s="327"/>
      <c r="W702" s="327"/>
      <c r="X702" s="327"/>
      <c r="Y702" s="326" t="str">
        <f t="shared" si="152"/>
        <v/>
      </c>
      <c r="Z702" s="326" t="str">
        <f t="shared" si="153"/>
        <v/>
      </c>
      <c r="AA702" s="326" t="str">
        <f t="shared" si="154"/>
        <v/>
      </c>
    </row>
    <row r="703" spans="1:27" s="326" customFormat="1" ht="18" hidden="1" customHeight="1">
      <c r="A703" s="50"/>
      <c r="B703" s="182"/>
      <c r="C703" s="56"/>
      <c r="D703" s="56" t="str">
        <f t="shared" si="144"/>
        <v>00</v>
      </c>
      <c r="E703" s="322" t="str">
        <f t="shared" si="145"/>
        <v>00</v>
      </c>
      <c r="F703" s="322" t="str">
        <f t="shared" si="146"/>
        <v/>
      </c>
      <c r="G703" s="322" t="str">
        <f t="shared" si="147"/>
        <v/>
      </c>
      <c r="H703" s="322" t="str">
        <f t="shared" si="148"/>
        <v/>
      </c>
      <c r="I703" s="287" t="str">
        <f t="shared" si="149"/>
        <v>Đ0</v>
      </c>
      <c r="J703" s="44" t="s">
        <v>1191</v>
      </c>
      <c r="K703" s="287" t="str">
        <f t="shared" si="150"/>
        <v>Cái</v>
      </c>
      <c r="L703" s="291"/>
      <c r="M703" s="287" t="e">
        <f>VLOOKUP(D703,'GIA CONG DOAN'!$A$3:$D$4246,MATCH(I703,'GIA CONG DOAN'!$A$4:$D$4,0),0)</f>
        <v>#N/A</v>
      </c>
      <c r="N703" s="289"/>
      <c r="O703" s="328" t="str">
        <f t="shared" si="151"/>
        <v/>
      </c>
      <c r="P703" s="56"/>
      <c r="Q703" s="305"/>
      <c r="R703" s="305"/>
      <c r="S703" s="313">
        <f t="shared" si="143"/>
        <v>0</v>
      </c>
      <c r="V703" s="327"/>
      <c r="W703" s="327"/>
      <c r="X703" s="327"/>
      <c r="Y703" s="326" t="str">
        <f t="shared" si="152"/>
        <v/>
      </c>
      <c r="Z703" s="326" t="str">
        <f t="shared" si="153"/>
        <v/>
      </c>
      <c r="AA703" s="326" t="str">
        <f t="shared" si="154"/>
        <v/>
      </c>
    </row>
    <row r="704" spans="1:27" s="326" customFormat="1" ht="18" hidden="1" customHeight="1">
      <c r="A704" s="50"/>
      <c r="B704" s="182"/>
      <c r="C704" s="56"/>
      <c r="D704" s="56" t="str">
        <f t="shared" si="144"/>
        <v>00</v>
      </c>
      <c r="E704" s="322" t="str">
        <f t="shared" si="145"/>
        <v>00</v>
      </c>
      <c r="F704" s="322" t="str">
        <f t="shared" si="146"/>
        <v/>
      </c>
      <c r="G704" s="322" t="str">
        <f t="shared" si="147"/>
        <v/>
      </c>
      <c r="H704" s="322" t="str">
        <f t="shared" si="148"/>
        <v/>
      </c>
      <c r="I704" s="287" t="str">
        <f t="shared" si="149"/>
        <v>Đ0</v>
      </c>
      <c r="J704" s="44" t="s">
        <v>1191</v>
      </c>
      <c r="K704" s="287" t="str">
        <f t="shared" si="150"/>
        <v>Cái</v>
      </c>
      <c r="L704" s="291"/>
      <c r="M704" s="287" t="e">
        <f>VLOOKUP(D704,'GIA CONG DOAN'!$A$3:$D$4246,MATCH(I704,'GIA CONG DOAN'!$A$4:$D$4,0),0)</f>
        <v>#N/A</v>
      </c>
      <c r="N704" s="289"/>
      <c r="O704" s="328" t="str">
        <f t="shared" si="151"/>
        <v/>
      </c>
      <c r="P704" s="56"/>
      <c r="Q704" s="305"/>
      <c r="R704" s="305"/>
      <c r="S704" s="313">
        <f t="shared" ref="S704:S767" si="155">IF(MID(C704,10,1)="0",L704,IF(OR(MID(C704,10,2)="X1",MID(C704,10,2)="X2"),L704*2,IF(OR(MID(C704,10,2)="X4",MID(C704,10,2)="X4"),L704*3,IF(MID(C704,10,1)="f",L704,IF(OR(MID(C704,10,1)="S",MID(C704,10,1)="L",MID(C704,10,1)="B",MID(C704,10,1)="X"),MID(C704,11,1)*L704,0)))))</f>
        <v>0</v>
      </c>
      <c r="V704" s="327"/>
      <c r="W704" s="327"/>
      <c r="X704" s="327"/>
      <c r="Y704" s="326" t="str">
        <f t="shared" si="152"/>
        <v/>
      </c>
      <c r="Z704" s="326" t="str">
        <f t="shared" si="153"/>
        <v/>
      </c>
      <c r="AA704" s="326" t="str">
        <f t="shared" si="154"/>
        <v/>
      </c>
    </row>
    <row r="705" spans="1:27" s="326" customFormat="1" ht="18" hidden="1" customHeight="1">
      <c r="A705" s="50"/>
      <c r="B705" s="182"/>
      <c r="C705" s="56"/>
      <c r="D705" s="56" t="str">
        <f t="shared" si="144"/>
        <v>00</v>
      </c>
      <c r="E705" s="322" t="str">
        <f t="shared" si="145"/>
        <v>00</v>
      </c>
      <c r="F705" s="322" t="str">
        <f t="shared" si="146"/>
        <v/>
      </c>
      <c r="G705" s="322" t="str">
        <f t="shared" si="147"/>
        <v/>
      </c>
      <c r="H705" s="322" t="str">
        <f t="shared" si="148"/>
        <v/>
      </c>
      <c r="I705" s="287" t="str">
        <f t="shared" si="149"/>
        <v>Đ0</v>
      </c>
      <c r="J705" s="44" t="s">
        <v>1191</v>
      </c>
      <c r="K705" s="287" t="str">
        <f t="shared" si="150"/>
        <v>Cái</v>
      </c>
      <c r="L705" s="291"/>
      <c r="M705" s="287" t="e">
        <f>VLOOKUP(D705,'GIA CONG DOAN'!$A$3:$D$4246,MATCH(I705,'GIA CONG DOAN'!$A$4:$D$4,0),0)</f>
        <v>#N/A</v>
      </c>
      <c r="N705" s="289"/>
      <c r="O705" s="328" t="str">
        <f t="shared" si="151"/>
        <v/>
      </c>
      <c r="P705" s="56"/>
      <c r="Q705" s="305"/>
      <c r="R705" s="305"/>
      <c r="S705" s="313">
        <f t="shared" si="155"/>
        <v>0</v>
      </c>
      <c r="V705" s="327"/>
      <c r="W705" s="327"/>
      <c r="X705" s="327"/>
      <c r="Y705" s="326" t="str">
        <f t="shared" si="152"/>
        <v/>
      </c>
      <c r="Z705" s="326" t="str">
        <f t="shared" si="153"/>
        <v/>
      </c>
      <c r="AA705" s="326" t="str">
        <f t="shared" si="154"/>
        <v/>
      </c>
    </row>
    <row r="706" spans="1:27" s="326" customFormat="1" ht="18" hidden="1" customHeight="1">
      <c r="A706" s="50"/>
      <c r="B706" s="182"/>
      <c r="C706" s="56"/>
      <c r="D706" s="56" t="str">
        <f t="shared" si="144"/>
        <v>00</v>
      </c>
      <c r="E706" s="322" t="str">
        <f t="shared" si="145"/>
        <v>00</v>
      </c>
      <c r="F706" s="322" t="str">
        <f t="shared" si="146"/>
        <v/>
      </c>
      <c r="G706" s="322" t="str">
        <f t="shared" si="147"/>
        <v/>
      </c>
      <c r="H706" s="322" t="str">
        <f t="shared" si="148"/>
        <v/>
      </c>
      <c r="I706" s="287" t="str">
        <f t="shared" si="149"/>
        <v>Đ0</v>
      </c>
      <c r="J706" s="44" t="s">
        <v>1191</v>
      </c>
      <c r="K706" s="287" t="str">
        <f t="shared" si="150"/>
        <v>Cái</v>
      </c>
      <c r="L706" s="291"/>
      <c r="M706" s="287" t="e">
        <f>VLOOKUP(D706,'GIA CONG DOAN'!$A$3:$D$4246,MATCH(I706,'GIA CONG DOAN'!$A$4:$D$4,0),0)</f>
        <v>#N/A</v>
      </c>
      <c r="N706" s="289"/>
      <c r="O706" s="328" t="str">
        <f t="shared" si="151"/>
        <v/>
      </c>
      <c r="P706" s="56"/>
      <c r="Q706" s="305"/>
      <c r="R706" s="305"/>
      <c r="S706" s="313">
        <f t="shared" si="155"/>
        <v>0</v>
      </c>
      <c r="V706" s="327"/>
      <c r="W706" s="327"/>
      <c r="X706" s="327"/>
      <c r="Y706" s="326" t="str">
        <f t="shared" si="152"/>
        <v/>
      </c>
      <c r="Z706" s="326" t="str">
        <f t="shared" si="153"/>
        <v/>
      </c>
      <c r="AA706" s="326" t="str">
        <f t="shared" si="154"/>
        <v/>
      </c>
    </row>
    <row r="707" spans="1:27" s="326" customFormat="1" ht="18" hidden="1" customHeight="1">
      <c r="A707" s="50"/>
      <c r="B707" s="182"/>
      <c r="C707" s="56"/>
      <c r="D707" s="56" t="str">
        <f t="shared" si="144"/>
        <v>00</v>
      </c>
      <c r="E707" s="322" t="str">
        <f t="shared" si="145"/>
        <v>00</v>
      </c>
      <c r="F707" s="322" t="str">
        <f t="shared" si="146"/>
        <v/>
      </c>
      <c r="G707" s="322" t="str">
        <f t="shared" si="147"/>
        <v/>
      </c>
      <c r="H707" s="322" t="str">
        <f t="shared" si="148"/>
        <v/>
      </c>
      <c r="I707" s="287" t="str">
        <f t="shared" si="149"/>
        <v>Đ0</v>
      </c>
      <c r="J707" s="44" t="s">
        <v>1191</v>
      </c>
      <c r="K707" s="287" t="str">
        <f t="shared" si="150"/>
        <v>Cái</v>
      </c>
      <c r="L707" s="291"/>
      <c r="M707" s="287" t="e">
        <f>VLOOKUP(D707,'GIA CONG DOAN'!$A$3:$D$4246,MATCH(I707,'GIA CONG DOAN'!$A$4:$D$4,0),0)</f>
        <v>#N/A</v>
      </c>
      <c r="N707" s="289"/>
      <c r="O707" s="328" t="str">
        <f t="shared" si="151"/>
        <v/>
      </c>
      <c r="P707" s="56"/>
      <c r="Q707" s="305"/>
      <c r="R707" s="305"/>
      <c r="S707" s="313">
        <f t="shared" si="155"/>
        <v>0</v>
      </c>
      <c r="V707" s="327"/>
      <c r="W707" s="327"/>
      <c r="X707" s="327"/>
      <c r="Y707" s="326" t="str">
        <f t="shared" si="152"/>
        <v/>
      </c>
      <c r="Z707" s="326" t="str">
        <f t="shared" si="153"/>
        <v/>
      </c>
      <c r="AA707" s="326" t="str">
        <f t="shared" si="154"/>
        <v/>
      </c>
    </row>
    <row r="708" spans="1:27" s="326" customFormat="1" ht="18" hidden="1" customHeight="1">
      <c r="A708" s="50"/>
      <c r="B708" s="182"/>
      <c r="C708" s="56"/>
      <c r="D708" s="56" t="str">
        <f t="shared" si="144"/>
        <v>00</v>
      </c>
      <c r="E708" s="322" t="str">
        <f t="shared" si="145"/>
        <v>00</v>
      </c>
      <c r="F708" s="322" t="str">
        <f t="shared" si="146"/>
        <v/>
      </c>
      <c r="G708" s="322" t="str">
        <f t="shared" si="147"/>
        <v/>
      </c>
      <c r="H708" s="322" t="str">
        <f t="shared" si="148"/>
        <v/>
      </c>
      <c r="I708" s="287" t="str">
        <f t="shared" si="149"/>
        <v>Đ0</v>
      </c>
      <c r="J708" s="44" t="s">
        <v>1191</v>
      </c>
      <c r="K708" s="287" t="str">
        <f t="shared" si="150"/>
        <v>Cái</v>
      </c>
      <c r="L708" s="291"/>
      <c r="M708" s="287" t="e">
        <f>VLOOKUP(D708,'GIA CONG DOAN'!$A$3:$D$4246,MATCH(I708,'GIA CONG DOAN'!$A$4:$D$4,0),0)</f>
        <v>#N/A</v>
      </c>
      <c r="N708" s="289"/>
      <c r="O708" s="328" t="str">
        <f t="shared" si="151"/>
        <v/>
      </c>
      <c r="P708" s="56"/>
      <c r="Q708" s="305"/>
      <c r="R708" s="305"/>
      <c r="S708" s="313">
        <f t="shared" si="155"/>
        <v>0</v>
      </c>
      <c r="V708" s="327"/>
      <c r="W708" s="327"/>
      <c r="X708" s="327"/>
      <c r="Y708" s="326" t="str">
        <f t="shared" si="152"/>
        <v/>
      </c>
      <c r="Z708" s="326" t="str">
        <f t="shared" si="153"/>
        <v/>
      </c>
      <c r="AA708" s="326" t="str">
        <f t="shared" si="154"/>
        <v/>
      </c>
    </row>
    <row r="709" spans="1:27" s="326" customFormat="1" ht="18" hidden="1" customHeight="1">
      <c r="A709" s="50"/>
      <c r="B709" s="182"/>
      <c r="C709" s="56"/>
      <c r="D709" s="56" t="str">
        <f t="shared" si="144"/>
        <v>00</v>
      </c>
      <c r="E709" s="322" t="str">
        <f t="shared" si="145"/>
        <v>00</v>
      </c>
      <c r="F709" s="322" t="str">
        <f t="shared" si="146"/>
        <v/>
      </c>
      <c r="G709" s="322" t="str">
        <f t="shared" si="147"/>
        <v/>
      </c>
      <c r="H709" s="322" t="str">
        <f t="shared" si="148"/>
        <v/>
      </c>
      <c r="I709" s="287" t="str">
        <f t="shared" si="149"/>
        <v>Đ0</v>
      </c>
      <c r="J709" s="44" t="s">
        <v>1191</v>
      </c>
      <c r="K709" s="287" t="str">
        <f t="shared" si="150"/>
        <v>Cái</v>
      </c>
      <c r="L709" s="291"/>
      <c r="M709" s="287" t="e">
        <f>VLOOKUP(D709,'GIA CONG DOAN'!$A$3:$D$4246,MATCH(I709,'GIA CONG DOAN'!$A$4:$D$4,0),0)</f>
        <v>#N/A</v>
      </c>
      <c r="N709" s="289"/>
      <c r="O709" s="328" t="str">
        <f t="shared" si="151"/>
        <v/>
      </c>
      <c r="P709" s="56"/>
      <c r="Q709" s="305"/>
      <c r="R709" s="305"/>
      <c r="S709" s="313">
        <f t="shared" si="155"/>
        <v>0</v>
      </c>
      <c r="V709" s="327"/>
      <c r="W709" s="327"/>
      <c r="X709" s="327"/>
      <c r="Y709" s="326" t="str">
        <f t="shared" si="152"/>
        <v/>
      </c>
      <c r="Z709" s="326" t="str">
        <f t="shared" si="153"/>
        <v/>
      </c>
      <c r="AA709" s="326" t="str">
        <f t="shared" si="154"/>
        <v/>
      </c>
    </row>
    <row r="710" spans="1:27" s="326" customFormat="1" ht="18" hidden="1" customHeight="1">
      <c r="A710" s="50"/>
      <c r="B710" s="182"/>
      <c r="C710" s="56"/>
      <c r="D710" s="56" t="str">
        <f t="shared" si="144"/>
        <v>00</v>
      </c>
      <c r="E710" s="322" t="str">
        <f t="shared" si="145"/>
        <v>00</v>
      </c>
      <c r="F710" s="322" t="str">
        <f t="shared" si="146"/>
        <v/>
      </c>
      <c r="G710" s="322" t="str">
        <f t="shared" si="147"/>
        <v/>
      </c>
      <c r="H710" s="322" t="str">
        <f t="shared" si="148"/>
        <v/>
      </c>
      <c r="I710" s="287" t="str">
        <f t="shared" si="149"/>
        <v>Đ0</v>
      </c>
      <c r="J710" s="44" t="s">
        <v>1191</v>
      </c>
      <c r="K710" s="287" t="str">
        <f t="shared" si="150"/>
        <v>Cái</v>
      </c>
      <c r="L710" s="291"/>
      <c r="M710" s="287" t="e">
        <f>VLOOKUP(D710,'GIA CONG DOAN'!$A$3:$D$4246,MATCH(I710,'GIA CONG DOAN'!$A$4:$D$4,0),0)</f>
        <v>#N/A</v>
      </c>
      <c r="N710" s="289"/>
      <c r="O710" s="328" t="str">
        <f t="shared" si="151"/>
        <v/>
      </c>
      <c r="P710" s="56"/>
      <c r="Q710" s="305"/>
      <c r="R710" s="305"/>
      <c r="S710" s="313">
        <f t="shared" si="155"/>
        <v>0</v>
      </c>
      <c r="V710" s="327"/>
      <c r="W710" s="327"/>
      <c r="X710" s="327"/>
      <c r="Y710" s="326" t="str">
        <f t="shared" si="152"/>
        <v/>
      </c>
      <c r="Z710" s="326" t="str">
        <f t="shared" si="153"/>
        <v/>
      </c>
      <c r="AA710" s="326" t="str">
        <f t="shared" si="154"/>
        <v/>
      </c>
    </row>
    <row r="711" spans="1:27" s="326" customFormat="1" ht="18" hidden="1" customHeight="1">
      <c r="A711" s="50"/>
      <c r="B711" s="182"/>
      <c r="C711" s="56"/>
      <c r="D711" s="56" t="str">
        <f t="shared" si="144"/>
        <v>00</v>
      </c>
      <c r="E711" s="322" t="str">
        <f t="shared" si="145"/>
        <v>00</v>
      </c>
      <c r="F711" s="322" t="str">
        <f t="shared" si="146"/>
        <v/>
      </c>
      <c r="G711" s="322" t="str">
        <f t="shared" si="147"/>
        <v/>
      </c>
      <c r="H711" s="322" t="str">
        <f t="shared" si="148"/>
        <v/>
      </c>
      <c r="I711" s="287" t="str">
        <f t="shared" si="149"/>
        <v>Đ0</v>
      </c>
      <c r="J711" s="44" t="s">
        <v>1191</v>
      </c>
      <c r="K711" s="287" t="str">
        <f t="shared" si="150"/>
        <v>Cái</v>
      </c>
      <c r="L711" s="291"/>
      <c r="M711" s="287" t="e">
        <f>VLOOKUP(D711,'GIA CONG DOAN'!$A$3:$D$4246,MATCH(I711,'GIA CONG DOAN'!$A$4:$D$4,0),0)</f>
        <v>#N/A</v>
      </c>
      <c r="N711" s="289"/>
      <c r="O711" s="328" t="str">
        <f t="shared" si="151"/>
        <v/>
      </c>
      <c r="P711" s="56"/>
      <c r="Q711" s="305"/>
      <c r="R711" s="305"/>
      <c r="S711" s="313">
        <f t="shared" si="155"/>
        <v>0</v>
      </c>
      <c r="V711" s="327"/>
      <c r="W711" s="327"/>
      <c r="X711" s="327"/>
      <c r="Y711" s="326" t="str">
        <f t="shared" ref="Y711:Y773" si="156">LEFT(C711,2)</f>
        <v/>
      </c>
      <c r="Z711" s="326" t="str">
        <f t="shared" ref="Z711:Z773" si="157">B711&amp;A711</f>
        <v/>
      </c>
      <c r="AA711" s="326" t="str">
        <f t="shared" si="154"/>
        <v/>
      </c>
    </row>
    <row r="712" spans="1:27" s="326" customFormat="1" ht="18" hidden="1" customHeight="1">
      <c r="A712" s="50"/>
      <c r="B712" s="182"/>
      <c r="C712" s="56"/>
      <c r="D712" s="56" t="str">
        <f t="shared" ref="D712:D775" si="158">LEFT(C712,6)&amp;"00"&amp;MID(C712,9,3)</f>
        <v>00</v>
      </c>
      <c r="E712" s="322" t="str">
        <f t="shared" ref="E712:E775" si="159">RIGHT(D712,2)</f>
        <v>00</v>
      </c>
      <c r="F712" s="322" t="str">
        <f t="shared" ref="F712:F775" si="160">MID(C712,13,2)</f>
        <v/>
      </c>
      <c r="G712" s="322" t="str">
        <f t="shared" ref="G712:G775" si="161">MID(C712,7,2)</f>
        <v/>
      </c>
      <c r="H712" s="322" t="str">
        <f t="shared" ref="H712:H775" si="162">IF(OR(G712="18",G712="20",G712="21"),"DTM","")</f>
        <v/>
      </c>
      <c r="I712" s="287" t="str">
        <f t="shared" ref="I712:I775" si="163">(LEFT(J712,1))&amp;IF(OR(F712="A",F712="A",F712="43",F712="44",F712="77"),"HC",IF(OR(F712="B",F712="B1",F712="B2",F712="B4",F712="30",F712="39",F712="17",F712="C"),"HC",IF(OR(F712="01",F712="04",F712="54",F712="11",F712="05",F712="06"),"HC",IF(OR(F712="A1"),"HT",IF(OR(F712="32",F712="14",F712="15",F712="78",F712="49"),"HS",0)))))</f>
        <v>Đ0</v>
      </c>
      <c r="J712" s="44" t="s">
        <v>1191</v>
      </c>
      <c r="K712" s="287" t="str">
        <f t="shared" ref="K712:K775" si="164">IF(AND(MID(C712,10,1)="s",MID(C712,11,1)="1"),"Cái",IF(OR(MID(C712,10,1)="s",MID(C712,10,1)="l",MID(C712,10,1)="b",MID(C712,10,1)="x"),"Bộ","Cái"))</f>
        <v>Cái</v>
      </c>
      <c r="L712" s="291"/>
      <c r="M712" s="287" t="e">
        <f>VLOOKUP(D712,'GIA CONG DOAN'!$A$3:$D$4246,MATCH(I712,'GIA CONG DOAN'!$A$4:$D$4,0),0)</f>
        <v>#N/A</v>
      </c>
      <c r="N712" s="289"/>
      <c r="O712" s="328" t="str">
        <f t="shared" ref="O712:O775" si="165">IFERROR(L712*M712*N712,"")</f>
        <v/>
      </c>
      <c r="P712" s="56"/>
      <c r="Q712" s="305"/>
      <c r="R712" s="305"/>
      <c r="S712" s="313">
        <f t="shared" si="155"/>
        <v>0</v>
      </c>
      <c r="V712" s="327"/>
      <c r="W712" s="327"/>
      <c r="X712" s="327"/>
      <c r="Y712" s="326" t="str">
        <f t="shared" si="156"/>
        <v/>
      </c>
      <c r="Z712" s="326" t="str">
        <f t="shared" si="157"/>
        <v/>
      </c>
      <c r="AA712" s="326" t="str">
        <f t="shared" si="154"/>
        <v/>
      </c>
    </row>
    <row r="713" spans="1:27" s="326" customFormat="1" ht="18" hidden="1" customHeight="1">
      <c r="A713" s="50"/>
      <c r="B713" s="182"/>
      <c r="C713" s="56"/>
      <c r="D713" s="56" t="str">
        <f t="shared" si="158"/>
        <v>00</v>
      </c>
      <c r="E713" s="322" t="str">
        <f t="shared" si="159"/>
        <v>00</v>
      </c>
      <c r="F713" s="322" t="str">
        <f t="shared" si="160"/>
        <v/>
      </c>
      <c r="G713" s="322" t="str">
        <f t="shared" si="161"/>
        <v/>
      </c>
      <c r="H713" s="322" t="str">
        <f t="shared" si="162"/>
        <v/>
      </c>
      <c r="I713" s="287" t="str">
        <f t="shared" si="163"/>
        <v>Đ0</v>
      </c>
      <c r="J713" s="44" t="s">
        <v>1191</v>
      </c>
      <c r="K713" s="287" t="str">
        <f t="shared" si="164"/>
        <v>Cái</v>
      </c>
      <c r="L713" s="291"/>
      <c r="M713" s="287" t="e">
        <f>VLOOKUP(D713,'GIA CONG DOAN'!$A$3:$D$4246,MATCH(I713,'GIA CONG DOAN'!$A$4:$D$4,0),0)</f>
        <v>#N/A</v>
      </c>
      <c r="N713" s="289"/>
      <c r="O713" s="328" t="str">
        <f t="shared" si="165"/>
        <v/>
      </c>
      <c r="P713" s="56"/>
      <c r="Q713" s="305"/>
      <c r="R713" s="305"/>
      <c r="S713" s="313">
        <f t="shared" si="155"/>
        <v>0</v>
      </c>
      <c r="V713" s="327"/>
      <c r="W713" s="327"/>
      <c r="X713" s="327"/>
      <c r="Y713" s="326" t="str">
        <f t="shared" si="156"/>
        <v/>
      </c>
      <c r="Z713" s="326" t="str">
        <f t="shared" si="157"/>
        <v/>
      </c>
      <c r="AA713" s="326" t="str">
        <f t="shared" ref="AA713:AA777" si="166">A713&amp;B713&amp;C713&amp;L713&amp;Q713</f>
        <v/>
      </c>
    </row>
    <row r="714" spans="1:27" s="326" customFormat="1" ht="18" hidden="1" customHeight="1">
      <c r="A714" s="50"/>
      <c r="B714" s="182"/>
      <c r="C714" s="56"/>
      <c r="D714" s="56" t="str">
        <f t="shared" si="158"/>
        <v>00</v>
      </c>
      <c r="E714" s="322" t="str">
        <f t="shared" si="159"/>
        <v>00</v>
      </c>
      <c r="F714" s="322" t="str">
        <f t="shared" si="160"/>
        <v/>
      </c>
      <c r="G714" s="322" t="str">
        <f t="shared" si="161"/>
        <v/>
      </c>
      <c r="H714" s="322" t="str">
        <f t="shared" si="162"/>
        <v/>
      </c>
      <c r="I714" s="287" t="str">
        <f t="shared" si="163"/>
        <v>Đ0</v>
      </c>
      <c r="J714" s="44" t="s">
        <v>1191</v>
      </c>
      <c r="K714" s="287" t="str">
        <f t="shared" si="164"/>
        <v>Cái</v>
      </c>
      <c r="L714" s="291"/>
      <c r="M714" s="287" t="e">
        <f>VLOOKUP(D714,'GIA CONG DOAN'!$A$3:$D$4246,MATCH(I714,'GIA CONG DOAN'!$A$4:$D$4,0),0)</f>
        <v>#N/A</v>
      </c>
      <c r="N714" s="289"/>
      <c r="O714" s="328" t="str">
        <f t="shared" si="165"/>
        <v/>
      </c>
      <c r="P714" s="56"/>
      <c r="Q714" s="305"/>
      <c r="R714" s="305"/>
      <c r="S714" s="313">
        <f t="shared" si="155"/>
        <v>0</v>
      </c>
      <c r="V714" s="327"/>
      <c r="W714" s="327"/>
      <c r="X714" s="327"/>
      <c r="Y714" s="326" t="str">
        <f t="shared" si="156"/>
        <v/>
      </c>
      <c r="Z714" s="326" t="str">
        <f t="shared" si="157"/>
        <v/>
      </c>
      <c r="AA714" s="326" t="str">
        <f t="shared" si="166"/>
        <v/>
      </c>
    </row>
    <row r="715" spans="1:27" s="326" customFormat="1" ht="18" hidden="1" customHeight="1">
      <c r="A715" s="50"/>
      <c r="B715" s="182"/>
      <c r="C715" s="56"/>
      <c r="D715" s="56" t="str">
        <f t="shared" si="158"/>
        <v>00</v>
      </c>
      <c r="E715" s="322" t="str">
        <f t="shared" si="159"/>
        <v>00</v>
      </c>
      <c r="F715" s="322" t="str">
        <f t="shared" si="160"/>
        <v/>
      </c>
      <c r="G715" s="322" t="str">
        <f t="shared" si="161"/>
        <v/>
      </c>
      <c r="H715" s="322" t="str">
        <f t="shared" si="162"/>
        <v/>
      </c>
      <c r="I715" s="287" t="str">
        <f t="shared" si="163"/>
        <v>Đ0</v>
      </c>
      <c r="J715" s="44" t="s">
        <v>1191</v>
      </c>
      <c r="K715" s="287" t="str">
        <f t="shared" si="164"/>
        <v>Cái</v>
      </c>
      <c r="L715" s="291"/>
      <c r="M715" s="287" t="e">
        <f>VLOOKUP(D715,'GIA CONG DOAN'!$A$3:$D$4246,MATCH(I715,'GIA CONG DOAN'!$A$4:$D$4,0),0)</f>
        <v>#N/A</v>
      </c>
      <c r="N715" s="289"/>
      <c r="O715" s="328" t="str">
        <f t="shared" si="165"/>
        <v/>
      </c>
      <c r="P715" s="56"/>
      <c r="Q715" s="305"/>
      <c r="R715" s="305"/>
      <c r="S715" s="313">
        <f t="shared" si="155"/>
        <v>0</v>
      </c>
      <c r="V715" s="327"/>
      <c r="W715" s="327"/>
      <c r="X715" s="327"/>
      <c r="Y715" s="326" t="str">
        <f t="shared" si="156"/>
        <v/>
      </c>
      <c r="Z715" s="326" t="str">
        <f t="shared" si="157"/>
        <v/>
      </c>
      <c r="AA715" s="326" t="str">
        <f t="shared" si="166"/>
        <v/>
      </c>
    </row>
    <row r="716" spans="1:27" s="326" customFormat="1" ht="18" hidden="1" customHeight="1">
      <c r="A716" s="50"/>
      <c r="B716" s="182"/>
      <c r="C716" s="56"/>
      <c r="D716" s="56" t="str">
        <f t="shared" si="158"/>
        <v>00</v>
      </c>
      <c r="E716" s="322" t="str">
        <f t="shared" si="159"/>
        <v>00</v>
      </c>
      <c r="F716" s="322" t="str">
        <f t="shared" si="160"/>
        <v/>
      </c>
      <c r="G716" s="322" t="str">
        <f t="shared" si="161"/>
        <v/>
      </c>
      <c r="H716" s="322" t="str">
        <f t="shared" si="162"/>
        <v/>
      </c>
      <c r="I716" s="287" t="str">
        <f t="shared" si="163"/>
        <v>Đ0</v>
      </c>
      <c r="J716" s="44" t="s">
        <v>1191</v>
      </c>
      <c r="K716" s="287" t="str">
        <f t="shared" si="164"/>
        <v>Cái</v>
      </c>
      <c r="L716" s="291"/>
      <c r="M716" s="287" t="e">
        <f>VLOOKUP(D716,'GIA CONG DOAN'!$A$3:$D$4246,MATCH(I716,'GIA CONG DOAN'!$A$4:$D$4,0),0)</f>
        <v>#N/A</v>
      </c>
      <c r="N716" s="289"/>
      <c r="O716" s="328" t="str">
        <f t="shared" si="165"/>
        <v/>
      </c>
      <c r="P716" s="56"/>
      <c r="Q716" s="305"/>
      <c r="R716" s="305"/>
      <c r="S716" s="313">
        <f t="shared" si="155"/>
        <v>0</v>
      </c>
      <c r="V716" s="327"/>
      <c r="W716" s="327"/>
      <c r="X716" s="327"/>
      <c r="Y716" s="326" t="str">
        <f t="shared" si="156"/>
        <v/>
      </c>
      <c r="Z716" s="326" t="str">
        <f t="shared" si="157"/>
        <v/>
      </c>
      <c r="AA716" s="326" t="str">
        <f t="shared" si="166"/>
        <v/>
      </c>
    </row>
    <row r="717" spans="1:27" s="326" customFormat="1" ht="18" hidden="1" customHeight="1">
      <c r="A717" s="50"/>
      <c r="B717" s="182"/>
      <c r="C717" s="56"/>
      <c r="D717" s="56" t="str">
        <f t="shared" si="158"/>
        <v>00</v>
      </c>
      <c r="E717" s="322" t="str">
        <f t="shared" si="159"/>
        <v>00</v>
      </c>
      <c r="F717" s="322" t="str">
        <f t="shared" si="160"/>
        <v/>
      </c>
      <c r="G717" s="322" t="str">
        <f t="shared" si="161"/>
        <v/>
      </c>
      <c r="H717" s="322" t="str">
        <f t="shared" si="162"/>
        <v/>
      </c>
      <c r="I717" s="287" t="str">
        <f t="shared" si="163"/>
        <v>Đ0</v>
      </c>
      <c r="J717" s="44" t="s">
        <v>1191</v>
      </c>
      <c r="K717" s="287" t="str">
        <f t="shared" si="164"/>
        <v>Cái</v>
      </c>
      <c r="L717" s="291"/>
      <c r="M717" s="287" t="e">
        <f>VLOOKUP(D717,'GIA CONG DOAN'!$A$3:$D$4246,MATCH(I717,'GIA CONG DOAN'!$A$4:$D$4,0),0)</f>
        <v>#N/A</v>
      </c>
      <c r="N717" s="289"/>
      <c r="O717" s="328" t="str">
        <f t="shared" si="165"/>
        <v/>
      </c>
      <c r="P717" s="56"/>
      <c r="Q717" s="305"/>
      <c r="R717" s="305"/>
      <c r="S717" s="313">
        <f t="shared" si="155"/>
        <v>0</v>
      </c>
      <c r="V717" s="327"/>
      <c r="W717" s="327"/>
      <c r="X717" s="327"/>
      <c r="Y717" s="326" t="str">
        <f t="shared" si="156"/>
        <v/>
      </c>
      <c r="Z717" s="326" t="str">
        <f t="shared" si="157"/>
        <v/>
      </c>
      <c r="AA717" s="326" t="str">
        <f t="shared" si="166"/>
        <v/>
      </c>
    </row>
    <row r="718" spans="1:27" s="326" customFormat="1" ht="18" hidden="1" customHeight="1">
      <c r="A718" s="50"/>
      <c r="B718" s="182"/>
      <c r="C718" s="56"/>
      <c r="D718" s="56" t="str">
        <f t="shared" si="158"/>
        <v>00</v>
      </c>
      <c r="E718" s="322" t="str">
        <f t="shared" si="159"/>
        <v>00</v>
      </c>
      <c r="F718" s="322" t="str">
        <f t="shared" si="160"/>
        <v/>
      </c>
      <c r="G718" s="322" t="str">
        <f t="shared" si="161"/>
        <v/>
      </c>
      <c r="H718" s="322" t="str">
        <f t="shared" si="162"/>
        <v/>
      </c>
      <c r="I718" s="287" t="str">
        <f t="shared" si="163"/>
        <v>Đ0</v>
      </c>
      <c r="J718" s="44" t="s">
        <v>1191</v>
      </c>
      <c r="K718" s="287" t="str">
        <f t="shared" si="164"/>
        <v>Cái</v>
      </c>
      <c r="L718" s="291"/>
      <c r="M718" s="287" t="e">
        <f>VLOOKUP(D718,'GIA CONG DOAN'!$A$3:$D$4246,MATCH(I718,'GIA CONG DOAN'!$A$4:$D$4,0),0)</f>
        <v>#N/A</v>
      </c>
      <c r="N718" s="289"/>
      <c r="O718" s="328" t="str">
        <f t="shared" si="165"/>
        <v/>
      </c>
      <c r="P718" s="56"/>
      <c r="Q718" s="305"/>
      <c r="R718" s="305"/>
      <c r="S718" s="313">
        <f t="shared" si="155"/>
        <v>0</v>
      </c>
      <c r="V718" s="327"/>
      <c r="W718" s="327"/>
      <c r="X718" s="327"/>
      <c r="Y718" s="326" t="str">
        <f t="shared" si="156"/>
        <v/>
      </c>
      <c r="Z718" s="326" t="str">
        <f t="shared" si="157"/>
        <v/>
      </c>
      <c r="AA718" s="326" t="str">
        <f t="shared" si="166"/>
        <v/>
      </c>
    </row>
    <row r="719" spans="1:27" s="326" customFormat="1" ht="18" hidden="1" customHeight="1">
      <c r="A719" s="50"/>
      <c r="B719" s="182"/>
      <c r="C719" s="56"/>
      <c r="D719" s="56" t="str">
        <f t="shared" si="158"/>
        <v>00</v>
      </c>
      <c r="E719" s="322" t="str">
        <f t="shared" si="159"/>
        <v>00</v>
      </c>
      <c r="F719" s="322" t="str">
        <f t="shared" si="160"/>
        <v/>
      </c>
      <c r="G719" s="322" t="str">
        <f t="shared" si="161"/>
        <v/>
      </c>
      <c r="H719" s="322" t="str">
        <f t="shared" si="162"/>
        <v/>
      </c>
      <c r="I719" s="287" t="str">
        <f t="shared" si="163"/>
        <v>Đ0</v>
      </c>
      <c r="J719" s="44" t="s">
        <v>1191</v>
      </c>
      <c r="K719" s="287" t="str">
        <f t="shared" si="164"/>
        <v>Cái</v>
      </c>
      <c r="L719" s="291"/>
      <c r="M719" s="287" t="e">
        <f>VLOOKUP(D719,'GIA CONG DOAN'!$A$3:$D$4246,MATCH(I719,'GIA CONG DOAN'!$A$4:$D$4,0),0)</f>
        <v>#N/A</v>
      </c>
      <c r="N719" s="289"/>
      <c r="O719" s="328" t="str">
        <f t="shared" si="165"/>
        <v/>
      </c>
      <c r="P719" s="56"/>
      <c r="Q719" s="305"/>
      <c r="R719" s="305"/>
      <c r="S719" s="313">
        <f t="shared" si="155"/>
        <v>0</v>
      </c>
      <c r="V719" s="327"/>
      <c r="W719" s="327"/>
      <c r="X719" s="327"/>
      <c r="Y719" s="326" t="str">
        <f t="shared" si="156"/>
        <v/>
      </c>
      <c r="Z719" s="326" t="str">
        <f t="shared" si="157"/>
        <v/>
      </c>
      <c r="AA719" s="326" t="str">
        <f t="shared" si="166"/>
        <v/>
      </c>
    </row>
    <row r="720" spans="1:27" s="326" customFormat="1" ht="18" hidden="1" customHeight="1">
      <c r="A720" s="50"/>
      <c r="B720" s="182"/>
      <c r="C720" s="56"/>
      <c r="D720" s="56" t="str">
        <f t="shared" si="158"/>
        <v>00</v>
      </c>
      <c r="E720" s="322" t="str">
        <f t="shared" si="159"/>
        <v>00</v>
      </c>
      <c r="F720" s="322" t="str">
        <f t="shared" si="160"/>
        <v/>
      </c>
      <c r="G720" s="322" t="str">
        <f t="shared" si="161"/>
        <v/>
      </c>
      <c r="H720" s="322" t="str">
        <f t="shared" si="162"/>
        <v/>
      </c>
      <c r="I720" s="287" t="str">
        <f t="shared" si="163"/>
        <v>Đ0</v>
      </c>
      <c r="J720" s="44" t="s">
        <v>1191</v>
      </c>
      <c r="K720" s="287" t="str">
        <f t="shared" si="164"/>
        <v>Cái</v>
      </c>
      <c r="L720" s="291"/>
      <c r="M720" s="287" t="e">
        <f>VLOOKUP(D720,'GIA CONG DOAN'!$A$3:$D$4246,MATCH(I720,'GIA CONG DOAN'!$A$4:$D$4,0),0)</f>
        <v>#N/A</v>
      </c>
      <c r="N720" s="289"/>
      <c r="O720" s="328" t="str">
        <f t="shared" si="165"/>
        <v/>
      </c>
      <c r="P720" s="56"/>
      <c r="Q720" s="305"/>
      <c r="R720" s="305"/>
      <c r="S720" s="313">
        <f t="shared" si="155"/>
        <v>0</v>
      </c>
      <c r="V720" s="327"/>
      <c r="W720" s="327"/>
      <c r="X720" s="327"/>
      <c r="Y720" s="326" t="str">
        <f t="shared" si="156"/>
        <v/>
      </c>
      <c r="Z720" s="326" t="str">
        <f t="shared" si="157"/>
        <v/>
      </c>
      <c r="AA720" s="326" t="str">
        <f t="shared" si="166"/>
        <v/>
      </c>
    </row>
    <row r="721" spans="1:27" s="326" customFormat="1" ht="18" hidden="1" customHeight="1">
      <c r="A721" s="50"/>
      <c r="B721" s="182"/>
      <c r="C721" s="56"/>
      <c r="D721" s="56" t="str">
        <f t="shared" si="158"/>
        <v>00</v>
      </c>
      <c r="E721" s="322" t="str">
        <f t="shared" si="159"/>
        <v>00</v>
      </c>
      <c r="F721" s="322" t="str">
        <f t="shared" si="160"/>
        <v/>
      </c>
      <c r="G721" s="322" t="str">
        <f t="shared" si="161"/>
        <v/>
      </c>
      <c r="H721" s="322" t="str">
        <f t="shared" si="162"/>
        <v/>
      </c>
      <c r="I721" s="287" t="str">
        <f t="shared" si="163"/>
        <v>Đ0</v>
      </c>
      <c r="J721" s="44" t="s">
        <v>1191</v>
      </c>
      <c r="K721" s="287" t="str">
        <f t="shared" si="164"/>
        <v>Cái</v>
      </c>
      <c r="L721" s="291"/>
      <c r="M721" s="287" t="e">
        <f>VLOOKUP(D721,'GIA CONG DOAN'!$A$3:$D$4246,MATCH(I721,'GIA CONG DOAN'!$A$4:$D$4,0),0)</f>
        <v>#N/A</v>
      </c>
      <c r="N721" s="289"/>
      <c r="O721" s="328" t="str">
        <f t="shared" si="165"/>
        <v/>
      </c>
      <c r="P721" s="56"/>
      <c r="Q721" s="305"/>
      <c r="R721" s="305"/>
      <c r="S721" s="313">
        <f t="shared" si="155"/>
        <v>0</v>
      </c>
      <c r="V721" s="327"/>
      <c r="W721" s="327"/>
      <c r="X721" s="327"/>
      <c r="Y721" s="326" t="str">
        <f t="shared" si="156"/>
        <v/>
      </c>
      <c r="Z721" s="326" t="str">
        <f t="shared" si="157"/>
        <v/>
      </c>
      <c r="AA721" s="326" t="str">
        <f t="shared" si="166"/>
        <v/>
      </c>
    </row>
    <row r="722" spans="1:27" s="326" customFormat="1" ht="18" hidden="1" customHeight="1">
      <c r="A722" s="50"/>
      <c r="B722" s="182"/>
      <c r="C722" s="56"/>
      <c r="D722" s="56" t="str">
        <f t="shared" si="158"/>
        <v>00</v>
      </c>
      <c r="E722" s="322" t="str">
        <f t="shared" si="159"/>
        <v>00</v>
      </c>
      <c r="F722" s="322" t="str">
        <f t="shared" si="160"/>
        <v/>
      </c>
      <c r="G722" s="322" t="str">
        <f t="shared" si="161"/>
        <v/>
      </c>
      <c r="H722" s="322" t="str">
        <f t="shared" si="162"/>
        <v/>
      </c>
      <c r="I722" s="287" t="str">
        <f t="shared" si="163"/>
        <v>Đ0</v>
      </c>
      <c r="J722" s="44" t="s">
        <v>1191</v>
      </c>
      <c r="K722" s="287" t="str">
        <f t="shared" si="164"/>
        <v>Cái</v>
      </c>
      <c r="L722" s="291"/>
      <c r="M722" s="287" t="e">
        <f>VLOOKUP(D722,'GIA CONG DOAN'!$A$3:$D$4246,MATCH(I722,'GIA CONG DOAN'!$A$4:$D$4,0),0)</f>
        <v>#N/A</v>
      </c>
      <c r="N722" s="289"/>
      <c r="O722" s="328" t="str">
        <f t="shared" si="165"/>
        <v/>
      </c>
      <c r="P722" s="56"/>
      <c r="Q722" s="305"/>
      <c r="R722" s="305"/>
      <c r="S722" s="313">
        <f t="shared" si="155"/>
        <v>0</v>
      </c>
      <c r="V722" s="327"/>
      <c r="W722" s="327"/>
      <c r="X722" s="327"/>
      <c r="Y722" s="326" t="str">
        <f t="shared" si="156"/>
        <v/>
      </c>
      <c r="Z722" s="326" t="str">
        <f t="shared" si="157"/>
        <v/>
      </c>
      <c r="AA722" s="326" t="str">
        <f t="shared" si="166"/>
        <v/>
      </c>
    </row>
    <row r="723" spans="1:27" s="326" customFormat="1" ht="18" hidden="1" customHeight="1">
      <c r="A723" s="50"/>
      <c r="B723" s="182"/>
      <c r="C723" s="56"/>
      <c r="D723" s="56" t="str">
        <f t="shared" si="158"/>
        <v>00</v>
      </c>
      <c r="E723" s="322" t="str">
        <f t="shared" si="159"/>
        <v>00</v>
      </c>
      <c r="F723" s="322" t="str">
        <f t="shared" si="160"/>
        <v/>
      </c>
      <c r="G723" s="322" t="str">
        <f t="shared" si="161"/>
        <v/>
      </c>
      <c r="H723" s="322" t="str">
        <f t="shared" si="162"/>
        <v/>
      </c>
      <c r="I723" s="287" t="str">
        <f t="shared" si="163"/>
        <v>Đ0</v>
      </c>
      <c r="J723" s="44" t="s">
        <v>1191</v>
      </c>
      <c r="K723" s="287" t="str">
        <f t="shared" si="164"/>
        <v>Cái</v>
      </c>
      <c r="L723" s="291"/>
      <c r="M723" s="287" t="e">
        <f>VLOOKUP(D723,'GIA CONG DOAN'!$A$3:$D$4246,MATCH(I723,'GIA CONG DOAN'!$A$4:$D$4,0),0)</f>
        <v>#N/A</v>
      </c>
      <c r="N723" s="289"/>
      <c r="O723" s="328" t="str">
        <f t="shared" si="165"/>
        <v/>
      </c>
      <c r="P723" s="56"/>
      <c r="Q723" s="305"/>
      <c r="R723" s="305"/>
      <c r="S723" s="313">
        <f t="shared" si="155"/>
        <v>0</v>
      </c>
      <c r="V723" s="327"/>
      <c r="W723" s="327"/>
      <c r="X723" s="327"/>
      <c r="Y723" s="326" t="str">
        <f t="shared" si="156"/>
        <v/>
      </c>
      <c r="Z723" s="326" t="str">
        <f t="shared" si="157"/>
        <v/>
      </c>
      <c r="AA723" s="326" t="str">
        <f t="shared" si="166"/>
        <v/>
      </c>
    </row>
    <row r="724" spans="1:27" s="326" customFormat="1" ht="18" hidden="1" customHeight="1">
      <c r="A724" s="50"/>
      <c r="B724" s="182"/>
      <c r="C724" s="56"/>
      <c r="D724" s="56" t="str">
        <f t="shared" si="158"/>
        <v>00</v>
      </c>
      <c r="E724" s="322" t="str">
        <f t="shared" si="159"/>
        <v>00</v>
      </c>
      <c r="F724" s="322" t="str">
        <f t="shared" si="160"/>
        <v/>
      </c>
      <c r="G724" s="322" t="str">
        <f t="shared" si="161"/>
        <v/>
      </c>
      <c r="H724" s="322" t="str">
        <f t="shared" si="162"/>
        <v/>
      </c>
      <c r="I724" s="287" t="str">
        <f t="shared" si="163"/>
        <v>Đ0</v>
      </c>
      <c r="J724" s="44" t="s">
        <v>1191</v>
      </c>
      <c r="K724" s="287" t="str">
        <f t="shared" si="164"/>
        <v>Cái</v>
      </c>
      <c r="L724" s="291"/>
      <c r="M724" s="287" t="e">
        <f>VLOOKUP(D724,'GIA CONG DOAN'!$A$3:$D$4246,MATCH(I724,'GIA CONG DOAN'!$A$4:$D$4,0),0)</f>
        <v>#N/A</v>
      </c>
      <c r="N724" s="289"/>
      <c r="O724" s="328" t="str">
        <f t="shared" si="165"/>
        <v/>
      </c>
      <c r="P724" s="56"/>
      <c r="Q724" s="305"/>
      <c r="R724" s="305"/>
      <c r="S724" s="313">
        <f t="shared" si="155"/>
        <v>0</v>
      </c>
      <c r="V724" s="327"/>
      <c r="W724" s="327"/>
      <c r="X724" s="327"/>
      <c r="Y724" s="326" t="str">
        <f t="shared" si="156"/>
        <v/>
      </c>
      <c r="Z724" s="326" t="str">
        <f t="shared" si="157"/>
        <v/>
      </c>
      <c r="AA724" s="326" t="str">
        <f t="shared" si="166"/>
        <v/>
      </c>
    </row>
    <row r="725" spans="1:27" s="326" customFormat="1" ht="18" hidden="1" customHeight="1">
      <c r="A725" s="50"/>
      <c r="B725" s="182"/>
      <c r="C725" s="56"/>
      <c r="D725" s="56" t="str">
        <f t="shared" si="158"/>
        <v>00</v>
      </c>
      <c r="E725" s="322" t="str">
        <f t="shared" si="159"/>
        <v>00</v>
      </c>
      <c r="F725" s="322" t="str">
        <f t="shared" si="160"/>
        <v/>
      </c>
      <c r="G725" s="322" t="str">
        <f t="shared" si="161"/>
        <v/>
      </c>
      <c r="H725" s="322" t="str">
        <f t="shared" si="162"/>
        <v/>
      </c>
      <c r="I725" s="287" t="str">
        <f t="shared" si="163"/>
        <v>Đ0</v>
      </c>
      <c r="J725" s="44" t="s">
        <v>1191</v>
      </c>
      <c r="K725" s="287" t="str">
        <f t="shared" si="164"/>
        <v>Cái</v>
      </c>
      <c r="L725" s="291"/>
      <c r="M725" s="287" t="e">
        <f>VLOOKUP(D725,'GIA CONG DOAN'!$A$3:$D$4246,MATCH(I725,'GIA CONG DOAN'!$A$4:$D$4,0),0)</f>
        <v>#N/A</v>
      </c>
      <c r="N725" s="289"/>
      <c r="O725" s="328" t="str">
        <f t="shared" si="165"/>
        <v/>
      </c>
      <c r="P725" s="56"/>
      <c r="Q725" s="305"/>
      <c r="R725" s="305"/>
      <c r="S725" s="313">
        <f t="shared" si="155"/>
        <v>0</v>
      </c>
      <c r="V725" s="327"/>
      <c r="W725" s="327"/>
      <c r="X725" s="327"/>
      <c r="Y725" s="326" t="str">
        <f t="shared" si="156"/>
        <v/>
      </c>
      <c r="Z725" s="326" t="str">
        <f t="shared" si="157"/>
        <v/>
      </c>
      <c r="AA725" s="326" t="str">
        <f t="shared" si="166"/>
        <v/>
      </c>
    </row>
    <row r="726" spans="1:27" s="326" customFormat="1" ht="18" hidden="1" customHeight="1">
      <c r="A726" s="50"/>
      <c r="B726" s="182"/>
      <c r="C726" s="56"/>
      <c r="D726" s="56" t="str">
        <f t="shared" si="158"/>
        <v>00</v>
      </c>
      <c r="E726" s="322" t="str">
        <f t="shared" si="159"/>
        <v>00</v>
      </c>
      <c r="F726" s="322" t="str">
        <f t="shared" si="160"/>
        <v/>
      </c>
      <c r="G726" s="322" t="str">
        <f t="shared" si="161"/>
        <v/>
      </c>
      <c r="H726" s="322" t="str">
        <f t="shared" si="162"/>
        <v/>
      </c>
      <c r="I726" s="287" t="str">
        <f t="shared" si="163"/>
        <v>Đ0</v>
      </c>
      <c r="J726" s="44" t="s">
        <v>1191</v>
      </c>
      <c r="K726" s="287" t="str">
        <f t="shared" si="164"/>
        <v>Cái</v>
      </c>
      <c r="L726" s="291"/>
      <c r="M726" s="287" t="e">
        <f>VLOOKUP(D726,'GIA CONG DOAN'!$A$3:$D$4246,MATCH(I726,'GIA CONG DOAN'!$A$4:$D$4,0),0)</f>
        <v>#N/A</v>
      </c>
      <c r="N726" s="289"/>
      <c r="O726" s="328" t="str">
        <f t="shared" si="165"/>
        <v/>
      </c>
      <c r="P726" s="56"/>
      <c r="Q726" s="305"/>
      <c r="R726" s="305"/>
      <c r="S726" s="313">
        <f t="shared" si="155"/>
        <v>0</v>
      </c>
      <c r="V726" s="327"/>
      <c r="W726" s="327"/>
      <c r="X726" s="327"/>
      <c r="Y726" s="326" t="str">
        <f t="shared" si="156"/>
        <v/>
      </c>
      <c r="Z726" s="326" t="str">
        <f t="shared" si="157"/>
        <v/>
      </c>
      <c r="AA726" s="326" t="str">
        <f t="shared" si="166"/>
        <v/>
      </c>
    </row>
    <row r="727" spans="1:27" s="326" customFormat="1" ht="18" hidden="1" customHeight="1">
      <c r="A727" s="50"/>
      <c r="B727" s="182"/>
      <c r="C727" s="56"/>
      <c r="D727" s="56" t="str">
        <f t="shared" si="158"/>
        <v>00</v>
      </c>
      <c r="E727" s="322" t="str">
        <f t="shared" si="159"/>
        <v>00</v>
      </c>
      <c r="F727" s="322" t="str">
        <f t="shared" si="160"/>
        <v/>
      </c>
      <c r="G727" s="322" t="str">
        <f t="shared" si="161"/>
        <v/>
      </c>
      <c r="H727" s="322" t="str">
        <f t="shared" si="162"/>
        <v/>
      </c>
      <c r="I727" s="287" t="str">
        <f t="shared" si="163"/>
        <v>Đ0</v>
      </c>
      <c r="J727" s="44" t="s">
        <v>1191</v>
      </c>
      <c r="K727" s="287" t="str">
        <f t="shared" si="164"/>
        <v>Cái</v>
      </c>
      <c r="L727" s="291"/>
      <c r="M727" s="287" t="e">
        <f>VLOOKUP(D727,'GIA CONG DOAN'!$A$3:$D$4246,MATCH(I727,'GIA CONG DOAN'!$A$4:$D$4,0),0)</f>
        <v>#N/A</v>
      </c>
      <c r="N727" s="289"/>
      <c r="O727" s="328" t="str">
        <f t="shared" si="165"/>
        <v/>
      </c>
      <c r="P727" s="56"/>
      <c r="Q727" s="305"/>
      <c r="R727" s="305"/>
      <c r="S727" s="313">
        <f t="shared" si="155"/>
        <v>0</v>
      </c>
      <c r="V727" s="327"/>
      <c r="W727" s="327"/>
      <c r="X727" s="327"/>
      <c r="Y727" s="326" t="str">
        <f t="shared" si="156"/>
        <v/>
      </c>
      <c r="Z727" s="326" t="str">
        <f t="shared" si="157"/>
        <v/>
      </c>
      <c r="AA727" s="326" t="str">
        <f t="shared" si="166"/>
        <v/>
      </c>
    </row>
    <row r="728" spans="1:27" s="326" customFormat="1" ht="18" hidden="1" customHeight="1">
      <c r="A728" s="50"/>
      <c r="B728" s="182"/>
      <c r="C728" s="56"/>
      <c r="D728" s="56" t="str">
        <f t="shared" si="158"/>
        <v>00</v>
      </c>
      <c r="E728" s="322" t="str">
        <f t="shared" si="159"/>
        <v>00</v>
      </c>
      <c r="F728" s="322" t="str">
        <f t="shared" si="160"/>
        <v/>
      </c>
      <c r="G728" s="322" t="str">
        <f t="shared" si="161"/>
        <v/>
      </c>
      <c r="H728" s="322" t="str">
        <f t="shared" si="162"/>
        <v/>
      </c>
      <c r="I728" s="287" t="str">
        <f t="shared" si="163"/>
        <v>Đ0</v>
      </c>
      <c r="J728" s="44" t="s">
        <v>1191</v>
      </c>
      <c r="K728" s="287" t="str">
        <f t="shared" si="164"/>
        <v>Cái</v>
      </c>
      <c r="L728" s="291"/>
      <c r="M728" s="287" t="e">
        <f>VLOOKUP(D728,'GIA CONG DOAN'!$A$3:$D$4246,MATCH(I728,'GIA CONG DOAN'!$A$4:$D$4,0),0)</f>
        <v>#N/A</v>
      </c>
      <c r="N728" s="289"/>
      <c r="O728" s="328" t="str">
        <f t="shared" si="165"/>
        <v/>
      </c>
      <c r="P728" s="56"/>
      <c r="Q728" s="305"/>
      <c r="R728" s="305"/>
      <c r="S728" s="313">
        <f t="shared" si="155"/>
        <v>0</v>
      </c>
      <c r="V728" s="327"/>
      <c r="W728" s="327"/>
      <c r="X728" s="327"/>
      <c r="Y728" s="326" t="str">
        <f t="shared" si="156"/>
        <v/>
      </c>
      <c r="Z728" s="326" t="str">
        <f t="shared" si="157"/>
        <v/>
      </c>
      <c r="AA728" s="326" t="str">
        <f t="shared" si="166"/>
        <v/>
      </c>
    </row>
    <row r="729" spans="1:27" s="326" customFormat="1" ht="18" hidden="1" customHeight="1">
      <c r="A729" s="50"/>
      <c r="B729" s="182"/>
      <c r="C729" s="56"/>
      <c r="D729" s="56" t="str">
        <f t="shared" si="158"/>
        <v>00</v>
      </c>
      <c r="E729" s="322" t="str">
        <f t="shared" si="159"/>
        <v>00</v>
      </c>
      <c r="F729" s="322" t="str">
        <f t="shared" si="160"/>
        <v/>
      </c>
      <c r="G729" s="322" t="str">
        <f t="shared" si="161"/>
        <v/>
      </c>
      <c r="H729" s="322" t="str">
        <f t="shared" si="162"/>
        <v/>
      </c>
      <c r="I729" s="287" t="str">
        <f t="shared" si="163"/>
        <v>Đ0</v>
      </c>
      <c r="J729" s="44" t="s">
        <v>1191</v>
      </c>
      <c r="K729" s="287" t="str">
        <f t="shared" si="164"/>
        <v>Cái</v>
      </c>
      <c r="L729" s="291"/>
      <c r="M729" s="287" t="e">
        <f>VLOOKUP(D729,'GIA CONG DOAN'!$A$3:$D$4246,MATCH(I729,'GIA CONG DOAN'!$A$4:$D$4,0),0)</f>
        <v>#N/A</v>
      </c>
      <c r="N729" s="289"/>
      <c r="O729" s="328" t="str">
        <f t="shared" si="165"/>
        <v/>
      </c>
      <c r="P729" s="56"/>
      <c r="Q729" s="305"/>
      <c r="R729" s="305"/>
      <c r="S729" s="313">
        <f t="shared" si="155"/>
        <v>0</v>
      </c>
      <c r="V729" s="327"/>
      <c r="W729" s="327"/>
      <c r="X729" s="327"/>
      <c r="Y729" s="326" t="str">
        <f t="shared" si="156"/>
        <v/>
      </c>
      <c r="Z729" s="326" t="str">
        <f t="shared" si="157"/>
        <v/>
      </c>
      <c r="AA729" s="326" t="str">
        <f t="shared" si="166"/>
        <v/>
      </c>
    </row>
    <row r="730" spans="1:27" s="326" customFormat="1" ht="18" hidden="1" customHeight="1">
      <c r="A730" s="50"/>
      <c r="B730" s="182"/>
      <c r="C730" s="56"/>
      <c r="D730" s="56" t="str">
        <f t="shared" si="158"/>
        <v>00</v>
      </c>
      <c r="E730" s="322" t="str">
        <f t="shared" si="159"/>
        <v>00</v>
      </c>
      <c r="F730" s="322" t="str">
        <f t="shared" si="160"/>
        <v/>
      </c>
      <c r="G730" s="322" t="str">
        <f t="shared" si="161"/>
        <v/>
      </c>
      <c r="H730" s="322" t="str">
        <f t="shared" si="162"/>
        <v/>
      </c>
      <c r="I730" s="287" t="str">
        <f t="shared" si="163"/>
        <v>Đ0</v>
      </c>
      <c r="J730" s="44" t="s">
        <v>1191</v>
      </c>
      <c r="K730" s="287" t="str">
        <f t="shared" si="164"/>
        <v>Cái</v>
      </c>
      <c r="L730" s="291"/>
      <c r="M730" s="287" t="e">
        <f>VLOOKUP(D730,'GIA CONG DOAN'!$A$3:$D$4246,MATCH(I730,'GIA CONG DOAN'!$A$4:$D$4,0),0)</f>
        <v>#N/A</v>
      </c>
      <c r="N730" s="289"/>
      <c r="O730" s="328" t="str">
        <f t="shared" si="165"/>
        <v/>
      </c>
      <c r="P730" s="56"/>
      <c r="Q730" s="305"/>
      <c r="R730" s="305"/>
      <c r="S730" s="313">
        <f t="shared" si="155"/>
        <v>0</v>
      </c>
      <c r="V730" s="327"/>
      <c r="W730" s="327"/>
      <c r="X730" s="327"/>
      <c r="Y730" s="326" t="str">
        <f t="shared" si="156"/>
        <v/>
      </c>
      <c r="Z730" s="326" t="str">
        <f t="shared" si="157"/>
        <v/>
      </c>
      <c r="AA730" s="326" t="str">
        <f t="shared" si="166"/>
        <v/>
      </c>
    </row>
    <row r="731" spans="1:27" s="326" customFormat="1" ht="18" hidden="1" customHeight="1">
      <c r="A731" s="50"/>
      <c r="B731" s="182"/>
      <c r="C731" s="56"/>
      <c r="D731" s="56" t="str">
        <f t="shared" si="158"/>
        <v>00</v>
      </c>
      <c r="E731" s="322" t="str">
        <f t="shared" si="159"/>
        <v>00</v>
      </c>
      <c r="F731" s="322" t="str">
        <f t="shared" si="160"/>
        <v/>
      </c>
      <c r="G731" s="322" t="str">
        <f t="shared" si="161"/>
        <v/>
      </c>
      <c r="H731" s="322" t="str">
        <f t="shared" si="162"/>
        <v/>
      </c>
      <c r="I731" s="287" t="str">
        <f t="shared" si="163"/>
        <v>Đ0</v>
      </c>
      <c r="J731" s="44" t="s">
        <v>1191</v>
      </c>
      <c r="K731" s="287" t="str">
        <f t="shared" si="164"/>
        <v>Cái</v>
      </c>
      <c r="L731" s="291"/>
      <c r="M731" s="287" t="e">
        <f>VLOOKUP(D731,'GIA CONG DOAN'!$A$3:$D$4246,MATCH(I731,'GIA CONG DOAN'!$A$4:$D$4,0),0)</f>
        <v>#N/A</v>
      </c>
      <c r="N731" s="289"/>
      <c r="O731" s="328" t="str">
        <f t="shared" si="165"/>
        <v/>
      </c>
      <c r="P731" s="56"/>
      <c r="Q731" s="305"/>
      <c r="R731" s="305"/>
      <c r="S731" s="313">
        <f t="shared" si="155"/>
        <v>0</v>
      </c>
      <c r="V731" s="327"/>
      <c r="W731" s="327"/>
      <c r="X731" s="327"/>
      <c r="Y731" s="326" t="str">
        <f t="shared" si="156"/>
        <v/>
      </c>
      <c r="Z731" s="326" t="str">
        <f t="shared" si="157"/>
        <v/>
      </c>
      <c r="AA731" s="326" t="str">
        <f t="shared" si="166"/>
        <v/>
      </c>
    </row>
    <row r="732" spans="1:27" s="326" customFormat="1" ht="18" hidden="1" customHeight="1">
      <c r="A732" s="50"/>
      <c r="B732" s="182"/>
      <c r="C732" s="56"/>
      <c r="D732" s="56" t="str">
        <f t="shared" si="158"/>
        <v>00</v>
      </c>
      <c r="E732" s="322" t="str">
        <f t="shared" si="159"/>
        <v>00</v>
      </c>
      <c r="F732" s="322" t="str">
        <f t="shared" si="160"/>
        <v/>
      </c>
      <c r="G732" s="322" t="str">
        <f t="shared" si="161"/>
        <v/>
      </c>
      <c r="H732" s="322" t="str">
        <f t="shared" si="162"/>
        <v/>
      </c>
      <c r="I732" s="287" t="str">
        <f t="shared" si="163"/>
        <v>Đ0</v>
      </c>
      <c r="J732" s="44" t="s">
        <v>1191</v>
      </c>
      <c r="K732" s="287" t="str">
        <f t="shared" si="164"/>
        <v>Cái</v>
      </c>
      <c r="L732" s="291"/>
      <c r="M732" s="287" t="e">
        <f>VLOOKUP(D732,'GIA CONG DOAN'!$A$3:$D$4246,MATCH(I732,'GIA CONG DOAN'!$A$4:$D$4,0),0)</f>
        <v>#N/A</v>
      </c>
      <c r="N732" s="289"/>
      <c r="O732" s="328" t="str">
        <f t="shared" si="165"/>
        <v/>
      </c>
      <c r="P732" s="56"/>
      <c r="Q732" s="305"/>
      <c r="R732" s="305"/>
      <c r="S732" s="313">
        <f t="shared" si="155"/>
        <v>0</v>
      </c>
      <c r="V732" s="327"/>
      <c r="W732" s="327"/>
      <c r="X732" s="327"/>
      <c r="Y732" s="326" t="str">
        <f t="shared" si="156"/>
        <v/>
      </c>
      <c r="Z732" s="326" t="str">
        <f t="shared" si="157"/>
        <v/>
      </c>
      <c r="AA732" s="326" t="str">
        <f t="shared" si="166"/>
        <v/>
      </c>
    </row>
    <row r="733" spans="1:27" s="326" customFormat="1" ht="18" hidden="1" customHeight="1">
      <c r="A733" s="50"/>
      <c r="B733" s="182"/>
      <c r="C733" s="56"/>
      <c r="D733" s="56" t="str">
        <f t="shared" si="158"/>
        <v>00</v>
      </c>
      <c r="E733" s="322" t="str">
        <f t="shared" si="159"/>
        <v>00</v>
      </c>
      <c r="F733" s="322" t="str">
        <f t="shared" si="160"/>
        <v/>
      </c>
      <c r="G733" s="322" t="str">
        <f t="shared" si="161"/>
        <v/>
      </c>
      <c r="H733" s="322" t="str">
        <f t="shared" si="162"/>
        <v/>
      </c>
      <c r="I733" s="287" t="str">
        <f t="shared" si="163"/>
        <v>Đ0</v>
      </c>
      <c r="J733" s="44" t="s">
        <v>1191</v>
      </c>
      <c r="K733" s="287" t="str">
        <f t="shared" si="164"/>
        <v>Cái</v>
      </c>
      <c r="L733" s="291"/>
      <c r="M733" s="287" t="e">
        <f>VLOOKUP(D733,'GIA CONG DOAN'!$A$3:$D$4246,MATCH(I733,'GIA CONG DOAN'!$A$4:$D$4,0),0)</f>
        <v>#N/A</v>
      </c>
      <c r="N733" s="289"/>
      <c r="O733" s="328" t="str">
        <f t="shared" si="165"/>
        <v/>
      </c>
      <c r="P733" s="56"/>
      <c r="Q733" s="305"/>
      <c r="R733" s="305"/>
      <c r="S733" s="313">
        <f t="shared" si="155"/>
        <v>0</v>
      </c>
      <c r="V733" s="327"/>
      <c r="W733" s="327"/>
      <c r="X733" s="327"/>
      <c r="Y733" s="326" t="str">
        <f t="shared" si="156"/>
        <v/>
      </c>
      <c r="Z733" s="326" t="str">
        <f t="shared" si="157"/>
        <v/>
      </c>
      <c r="AA733" s="326" t="str">
        <f t="shared" si="166"/>
        <v/>
      </c>
    </row>
    <row r="734" spans="1:27" s="326" customFormat="1" ht="18" hidden="1" customHeight="1">
      <c r="A734" s="50"/>
      <c r="B734" s="182"/>
      <c r="C734" s="56"/>
      <c r="D734" s="56" t="str">
        <f t="shared" si="158"/>
        <v>00</v>
      </c>
      <c r="E734" s="322" t="str">
        <f t="shared" si="159"/>
        <v>00</v>
      </c>
      <c r="F734" s="322" t="str">
        <f t="shared" si="160"/>
        <v/>
      </c>
      <c r="G734" s="322" t="str">
        <f t="shared" si="161"/>
        <v/>
      </c>
      <c r="H734" s="322" t="str">
        <f t="shared" si="162"/>
        <v/>
      </c>
      <c r="I734" s="287" t="str">
        <f t="shared" si="163"/>
        <v>Đ0</v>
      </c>
      <c r="J734" s="44" t="s">
        <v>1191</v>
      </c>
      <c r="K734" s="287" t="str">
        <f t="shared" si="164"/>
        <v>Cái</v>
      </c>
      <c r="L734" s="291"/>
      <c r="M734" s="287" t="e">
        <f>VLOOKUP(D734,'GIA CONG DOAN'!$A$3:$D$4246,MATCH(I734,'GIA CONG DOAN'!$A$4:$D$4,0),0)</f>
        <v>#N/A</v>
      </c>
      <c r="N734" s="289"/>
      <c r="O734" s="328" t="str">
        <f t="shared" si="165"/>
        <v/>
      </c>
      <c r="P734" s="56"/>
      <c r="Q734" s="305"/>
      <c r="R734" s="305"/>
      <c r="S734" s="313">
        <f t="shared" si="155"/>
        <v>0</v>
      </c>
      <c r="V734" s="327"/>
      <c r="W734" s="327"/>
      <c r="X734" s="327"/>
      <c r="Y734" s="326" t="str">
        <f t="shared" si="156"/>
        <v/>
      </c>
      <c r="Z734" s="326" t="str">
        <f t="shared" si="157"/>
        <v/>
      </c>
      <c r="AA734" s="326" t="str">
        <f t="shared" si="166"/>
        <v/>
      </c>
    </row>
    <row r="735" spans="1:27" s="326" customFormat="1" ht="18" hidden="1" customHeight="1">
      <c r="A735" s="50"/>
      <c r="B735" s="182"/>
      <c r="C735" s="56"/>
      <c r="D735" s="56" t="str">
        <f t="shared" si="158"/>
        <v>00</v>
      </c>
      <c r="E735" s="322" t="str">
        <f t="shared" si="159"/>
        <v>00</v>
      </c>
      <c r="F735" s="322" t="str">
        <f t="shared" si="160"/>
        <v/>
      </c>
      <c r="G735" s="322" t="str">
        <f t="shared" si="161"/>
        <v/>
      </c>
      <c r="H735" s="322" t="str">
        <f t="shared" si="162"/>
        <v/>
      </c>
      <c r="I735" s="287" t="str">
        <f t="shared" si="163"/>
        <v>Đ0</v>
      </c>
      <c r="J735" s="44" t="s">
        <v>1191</v>
      </c>
      <c r="K735" s="287" t="str">
        <f t="shared" si="164"/>
        <v>Cái</v>
      </c>
      <c r="L735" s="291"/>
      <c r="M735" s="287" t="e">
        <f>VLOOKUP(D735,'GIA CONG DOAN'!$A$3:$D$4246,MATCH(I735,'GIA CONG DOAN'!$A$4:$D$4,0),0)</f>
        <v>#N/A</v>
      </c>
      <c r="N735" s="289"/>
      <c r="O735" s="328" t="str">
        <f t="shared" si="165"/>
        <v/>
      </c>
      <c r="P735" s="56"/>
      <c r="Q735" s="305"/>
      <c r="R735" s="305"/>
      <c r="S735" s="313">
        <f t="shared" si="155"/>
        <v>0</v>
      </c>
      <c r="V735" s="327"/>
      <c r="W735" s="327"/>
      <c r="X735" s="327"/>
      <c r="Y735" s="326" t="str">
        <f t="shared" si="156"/>
        <v/>
      </c>
      <c r="Z735" s="326" t="str">
        <f t="shared" si="157"/>
        <v/>
      </c>
      <c r="AA735" s="326" t="str">
        <f t="shared" si="166"/>
        <v/>
      </c>
    </row>
    <row r="736" spans="1:27" s="326" customFormat="1" ht="18" hidden="1" customHeight="1">
      <c r="A736" s="50"/>
      <c r="B736" s="182"/>
      <c r="C736" s="56"/>
      <c r="D736" s="56" t="str">
        <f t="shared" si="158"/>
        <v>00</v>
      </c>
      <c r="E736" s="322" t="str">
        <f t="shared" si="159"/>
        <v>00</v>
      </c>
      <c r="F736" s="322" t="str">
        <f t="shared" si="160"/>
        <v/>
      </c>
      <c r="G736" s="322" t="str">
        <f t="shared" si="161"/>
        <v/>
      </c>
      <c r="H736" s="322" t="str">
        <f t="shared" si="162"/>
        <v/>
      </c>
      <c r="I736" s="287" t="str">
        <f t="shared" si="163"/>
        <v>Đ0</v>
      </c>
      <c r="J736" s="44" t="s">
        <v>1191</v>
      </c>
      <c r="K736" s="287" t="str">
        <f t="shared" si="164"/>
        <v>Cái</v>
      </c>
      <c r="L736" s="291"/>
      <c r="M736" s="287" t="e">
        <f>VLOOKUP(D736,'GIA CONG DOAN'!$A$3:$D$4246,MATCH(I736,'GIA CONG DOAN'!$A$4:$D$4,0),0)</f>
        <v>#N/A</v>
      </c>
      <c r="N736" s="289"/>
      <c r="O736" s="328" t="str">
        <f t="shared" si="165"/>
        <v/>
      </c>
      <c r="P736" s="56"/>
      <c r="Q736" s="305"/>
      <c r="R736" s="305"/>
      <c r="S736" s="313">
        <f t="shared" si="155"/>
        <v>0</v>
      </c>
      <c r="V736" s="327"/>
      <c r="W736" s="327"/>
      <c r="X736" s="327"/>
      <c r="Y736" s="326" t="str">
        <f t="shared" si="156"/>
        <v/>
      </c>
      <c r="Z736" s="326" t="str">
        <f t="shared" si="157"/>
        <v/>
      </c>
      <c r="AA736" s="326" t="str">
        <f t="shared" si="166"/>
        <v/>
      </c>
    </row>
    <row r="737" spans="1:27" s="326" customFormat="1" ht="18" hidden="1" customHeight="1">
      <c r="A737" s="50"/>
      <c r="B737" s="182"/>
      <c r="C737" s="56"/>
      <c r="D737" s="56" t="str">
        <f t="shared" si="158"/>
        <v>00</v>
      </c>
      <c r="E737" s="322" t="str">
        <f t="shared" si="159"/>
        <v>00</v>
      </c>
      <c r="F737" s="322" t="str">
        <f t="shared" si="160"/>
        <v/>
      </c>
      <c r="G737" s="322" t="str">
        <f t="shared" si="161"/>
        <v/>
      </c>
      <c r="H737" s="322" t="str">
        <f t="shared" si="162"/>
        <v/>
      </c>
      <c r="I737" s="287" t="str">
        <f t="shared" si="163"/>
        <v>Đ0</v>
      </c>
      <c r="J737" s="44" t="s">
        <v>1191</v>
      </c>
      <c r="K737" s="287" t="str">
        <f t="shared" si="164"/>
        <v>Cái</v>
      </c>
      <c r="L737" s="291"/>
      <c r="M737" s="287" t="e">
        <f>VLOOKUP(D737,'GIA CONG DOAN'!$A$3:$D$4246,MATCH(I737,'GIA CONG DOAN'!$A$4:$D$4,0),0)</f>
        <v>#N/A</v>
      </c>
      <c r="N737" s="289"/>
      <c r="O737" s="328" t="str">
        <f t="shared" si="165"/>
        <v/>
      </c>
      <c r="P737" s="56"/>
      <c r="Q737" s="305"/>
      <c r="R737" s="305"/>
      <c r="S737" s="313">
        <f t="shared" si="155"/>
        <v>0</v>
      </c>
      <c r="V737" s="327"/>
      <c r="W737" s="327"/>
      <c r="X737" s="327"/>
      <c r="Y737" s="326" t="str">
        <f t="shared" si="156"/>
        <v/>
      </c>
      <c r="Z737" s="326" t="str">
        <f t="shared" si="157"/>
        <v/>
      </c>
      <c r="AA737" s="326" t="str">
        <f t="shared" si="166"/>
        <v/>
      </c>
    </row>
    <row r="738" spans="1:27" s="326" customFormat="1" ht="18" hidden="1" customHeight="1">
      <c r="A738" s="50"/>
      <c r="B738" s="182"/>
      <c r="C738" s="56"/>
      <c r="D738" s="56" t="str">
        <f t="shared" si="158"/>
        <v>00</v>
      </c>
      <c r="E738" s="322" t="str">
        <f t="shared" si="159"/>
        <v>00</v>
      </c>
      <c r="F738" s="322" t="str">
        <f t="shared" si="160"/>
        <v/>
      </c>
      <c r="G738" s="322" t="str">
        <f t="shared" si="161"/>
        <v/>
      </c>
      <c r="H738" s="322" t="str">
        <f t="shared" si="162"/>
        <v/>
      </c>
      <c r="I738" s="287" t="str">
        <f t="shared" si="163"/>
        <v>Đ0</v>
      </c>
      <c r="J738" s="44" t="s">
        <v>1191</v>
      </c>
      <c r="K738" s="287" t="str">
        <f t="shared" si="164"/>
        <v>Cái</v>
      </c>
      <c r="L738" s="291"/>
      <c r="M738" s="287" t="e">
        <f>VLOOKUP(D738,'GIA CONG DOAN'!$A$3:$D$4246,MATCH(I738,'GIA CONG DOAN'!$A$4:$D$4,0),0)</f>
        <v>#N/A</v>
      </c>
      <c r="N738" s="289"/>
      <c r="O738" s="328" t="str">
        <f t="shared" si="165"/>
        <v/>
      </c>
      <c r="P738" s="56"/>
      <c r="Q738" s="305"/>
      <c r="R738" s="305"/>
      <c r="S738" s="313">
        <f t="shared" si="155"/>
        <v>0</v>
      </c>
      <c r="V738" s="327"/>
      <c r="W738" s="327"/>
      <c r="X738" s="327"/>
      <c r="Y738" s="326" t="str">
        <f t="shared" si="156"/>
        <v/>
      </c>
      <c r="Z738" s="326" t="str">
        <f t="shared" si="157"/>
        <v/>
      </c>
      <c r="AA738" s="326" t="str">
        <f t="shared" si="166"/>
        <v/>
      </c>
    </row>
    <row r="739" spans="1:27" s="326" customFormat="1" ht="18" hidden="1" customHeight="1">
      <c r="A739" s="50"/>
      <c r="B739" s="182"/>
      <c r="C739" s="56"/>
      <c r="D739" s="56" t="str">
        <f t="shared" si="158"/>
        <v>00</v>
      </c>
      <c r="E739" s="322" t="str">
        <f t="shared" si="159"/>
        <v>00</v>
      </c>
      <c r="F739" s="322" t="str">
        <f t="shared" si="160"/>
        <v/>
      </c>
      <c r="G739" s="322" t="str">
        <f t="shared" si="161"/>
        <v/>
      </c>
      <c r="H739" s="322" t="str">
        <f t="shared" si="162"/>
        <v/>
      </c>
      <c r="I739" s="287" t="str">
        <f t="shared" si="163"/>
        <v>Đ0</v>
      </c>
      <c r="J739" s="44" t="s">
        <v>1191</v>
      </c>
      <c r="K739" s="287" t="str">
        <f t="shared" si="164"/>
        <v>Cái</v>
      </c>
      <c r="L739" s="291"/>
      <c r="M739" s="287" t="e">
        <f>VLOOKUP(D739,'GIA CONG DOAN'!$A$3:$D$4246,MATCH(I739,'GIA CONG DOAN'!$A$4:$D$4,0),0)</f>
        <v>#N/A</v>
      </c>
      <c r="N739" s="289"/>
      <c r="O739" s="328" t="str">
        <f t="shared" si="165"/>
        <v/>
      </c>
      <c r="P739" s="56"/>
      <c r="Q739" s="305"/>
      <c r="R739" s="305"/>
      <c r="S739" s="313">
        <f t="shared" si="155"/>
        <v>0</v>
      </c>
      <c r="V739" s="327"/>
      <c r="W739" s="327"/>
      <c r="X739" s="327"/>
      <c r="Y739" s="326" t="str">
        <f t="shared" si="156"/>
        <v/>
      </c>
      <c r="Z739" s="326" t="str">
        <f t="shared" si="157"/>
        <v/>
      </c>
      <c r="AA739" s="326" t="str">
        <f t="shared" si="166"/>
        <v/>
      </c>
    </row>
    <row r="740" spans="1:27" s="326" customFormat="1" ht="18" hidden="1" customHeight="1">
      <c r="A740" s="50"/>
      <c r="B740" s="182"/>
      <c r="C740" s="56"/>
      <c r="D740" s="56" t="str">
        <f t="shared" si="158"/>
        <v>00</v>
      </c>
      <c r="E740" s="322" t="str">
        <f t="shared" si="159"/>
        <v>00</v>
      </c>
      <c r="F740" s="322" t="str">
        <f t="shared" si="160"/>
        <v/>
      </c>
      <c r="G740" s="322" t="str">
        <f t="shared" si="161"/>
        <v/>
      </c>
      <c r="H740" s="322" t="str">
        <f t="shared" si="162"/>
        <v/>
      </c>
      <c r="I740" s="287" t="str">
        <f t="shared" si="163"/>
        <v>Đ0</v>
      </c>
      <c r="J740" s="44" t="s">
        <v>1191</v>
      </c>
      <c r="K740" s="287" t="str">
        <f t="shared" si="164"/>
        <v>Cái</v>
      </c>
      <c r="L740" s="291"/>
      <c r="M740" s="287" t="e">
        <f>VLOOKUP(D740,'GIA CONG DOAN'!$A$3:$D$4246,MATCH(I740,'GIA CONG DOAN'!$A$4:$D$4,0),0)</f>
        <v>#N/A</v>
      </c>
      <c r="N740" s="289"/>
      <c r="O740" s="328" t="str">
        <f t="shared" si="165"/>
        <v/>
      </c>
      <c r="P740" s="56"/>
      <c r="Q740" s="305"/>
      <c r="R740" s="305"/>
      <c r="S740" s="313">
        <f t="shared" si="155"/>
        <v>0</v>
      </c>
      <c r="V740" s="327"/>
      <c r="W740" s="327"/>
      <c r="X740" s="327"/>
      <c r="Y740" s="326" t="str">
        <f t="shared" si="156"/>
        <v/>
      </c>
      <c r="AA740" s="326" t="str">
        <f t="shared" si="166"/>
        <v/>
      </c>
    </row>
    <row r="741" spans="1:27" s="326" customFormat="1" ht="18" hidden="1" customHeight="1">
      <c r="A741" s="50"/>
      <c r="B741" s="182"/>
      <c r="C741" s="56"/>
      <c r="D741" s="56" t="str">
        <f t="shared" si="158"/>
        <v>00</v>
      </c>
      <c r="E741" s="322" t="str">
        <f t="shared" si="159"/>
        <v>00</v>
      </c>
      <c r="F741" s="322" t="str">
        <f t="shared" si="160"/>
        <v/>
      </c>
      <c r="G741" s="322" t="str">
        <f t="shared" si="161"/>
        <v/>
      </c>
      <c r="H741" s="322" t="str">
        <f t="shared" si="162"/>
        <v/>
      </c>
      <c r="I741" s="287" t="str">
        <f t="shared" si="163"/>
        <v>Đ0</v>
      </c>
      <c r="J741" s="44" t="s">
        <v>1191</v>
      </c>
      <c r="K741" s="287" t="str">
        <f t="shared" si="164"/>
        <v>Cái</v>
      </c>
      <c r="L741" s="291"/>
      <c r="M741" s="287" t="e">
        <f>VLOOKUP(D741,'GIA CONG DOAN'!$A$3:$D$4246,MATCH(I741,'GIA CONG DOAN'!$A$4:$D$4,0),0)</f>
        <v>#N/A</v>
      </c>
      <c r="N741" s="289"/>
      <c r="O741" s="328" t="str">
        <f t="shared" si="165"/>
        <v/>
      </c>
      <c r="P741" s="56"/>
      <c r="Q741" s="305"/>
      <c r="R741" s="305"/>
      <c r="S741" s="313">
        <f t="shared" si="155"/>
        <v>0</v>
      </c>
      <c r="V741" s="327"/>
      <c r="W741" s="327"/>
      <c r="X741" s="327"/>
      <c r="Y741" s="326" t="str">
        <f t="shared" si="156"/>
        <v/>
      </c>
      <c r="Z741" s="326" t="str">
        <f t="shared" si="157"/>
        <v/>
      </c>
      <c r="AA741" s="326" t="str">
        <f t="shared" si="166"/>
        <v/>
      </c>
    </row>
    <row r="742" spans="1:27" s="326" customFormat="1" ht="18" hidden="1" customHeight="1">
      <c r="A742" s="50"/>
      <c r="B742" s="182"/>
      <c r="C742" s="56"/>
      <c r="D742" s="56" t="str">
        <f t="shared" si="158"/>
        <v>00</v>
      </c>
      <c r="E742" s="322" t="str">
        <f t="shared" si="159"/>
        <v>00</v>
      </c>
      <c r="F742" s="322" t="str">
        <f t="shared" si="160"/>
        <v/>
      </c>
      <c r="G742" s="322" t="str">
        <f t="shared" si="161"/>
        <v/>
      </c>
      <c r="H742" s="322" t="str">
        <f t="shared" si="162"/>
        <v/>
      </c>
      <c r="I742" s="287" t="str">
        <f t="shared" si="163"/>
        <v>Đ0</v>
      </c>
      <c r="J742" s="44" t="s">
        <v>1191</v>
      </c>
      <c r="K742" s="287" t="str">
        <f t="shared" si="164"/>
        <v>Cái</v>
      </c>
      <c r="L742" s="291"/>
      <c r="M742" s="287" t="e">
        <f>VLOOKUP(D742,'GIA CONG DOAN'!$A$3:$D$4246,MATCH(I742,'GIA CONG DOAN'!$A$4:$D$4,0),0)</f>
        <v>#N/A</v>
      </c>
      <c r="N742" s="289"/>
      <c r="O742" s="328" t="str">
        <f t="shared" si="165"/>
        <v/>
      </c>
      <c r="P742" s="56"/>
      <c r="Q742" s="305"/>
      <c r="R742" s="305"/>
      <c r="S742" s="313">
        <f t="shared" si="155"/>
        <v>0</v>
      </c>
      <c r="V742" s="327"/>
      <c r="W742" s="327"/>
      <c r="X742" s="327"/>
      <c r="Y742" s="326" t="str">
        <f t="shared" si="156"/>
        <v/>
      </c>
      <c r="AA742" s="326" t="str">
        <f t="shared" si="166"/>
        <v/>
      </c>
    </row>
    <row r="743" spans="1:27" s="326" customFormat="1" ht="18" hidden="1" customHeight="1">
      <c r="A743" s="50"/>
      <c r="B743" s="182"/>
      <c r="C743" s="56"/>
      <c r="D743" s="56" t="str">
        <f t="shared" si="158"/>
        <v>00</v>
      </c>
      <c r="E743" s="322" t="str">
        <f t="shared" si="159"/>
        <v>00</v>
      </c>
      <c r="F743" s="322" t="str">
        <f t="shared" si="160"/>
        <v/>
      </c>
      <c r="G743" s="322" t="str">
        <f t="shared" si="161"/>
        <v/>
      </c>
      <c r="H743" s="322" t="str">
        <f t="shared" si="162"/>
        <v/>
      </c>
      <c r="I743" s="287" t="str">
        <f t="shared" si="163"/>
        <v>Đ0</v>
      </c>
      <c r="J743" s="44" t="s">
        <v>1191</v>
      </c>
      <c r="K743" s="287" t="str">
        <f t="shared" si="164"/>
        <v>Cái</v>
      </c>
      <c r="L743" s="291"/>
      <c r="M743" s="287" t="e">
        <f>VLOOKUP(D743,'GIA CONG DOAN'!$A$3:$D$4246,MATCH(I743,'GIA CONG DOAN'!$A$4:$D$4,0),0)</f>
        <v>#N/A</v>
      </c>
      <c r="N743" s="289"/>
      <c r="O743" s="328" t="str">
        <f t="shared" si="165"/>
        <v/>
      </c>
      <c r="P743" s="56"/>
      <c r="Q743" s="305"/>
      <c r="R743" s="305"/>
      <c r="S743" s="313">
        <f t="shared" si="155"/>
        <v>0</v>
      </c>
      <c r="V743" s="327"/>
      <c r="W743" s="327"/>
      <c r="X743" s="327"/>
      <c r="Y743" s="326" t="str">
        <f t="shared" si="156"/>
        <v/>
      </c>
      <c r="Z743" s="326" t="str">
        <f t="shared" si="157"/>
        <v/>
      </c>
      <c r="AA743" s="326" t="str">
        <f t="shared" si="166"/>
        <v/>
      </c>
    </row>
    <row r="744" spans="1:27" s="326" customFormat="1" ht="18" hidden="1" customHeight="1">
      <c r="A744" s="50"/>
      <c r="B744" s="182"/>
      <c r="C744" s="56"/>
      <c r="D744" s="56" t="str">
        <f t="shared" si="158"/>
        <v>00</v>
      </c>
      <c r="E744" s="322" t="str">
        <f t="shared" si="159"/>
        <v>00</v>
      </c>
      <c r="F744" s="322" t="str">
        <f t="shared" si="160"/>
        <v/>
      </c>
      <c r="G744" s="322" t="str">
        <f t="shared" si="161"/>
        <v/>
      </c>
      <c r="H744" s="322" t="str">
        <f t="shared" si="162"/>
        <v/>
      </c>
      <c r="I744" s="287" t="str">
        <f t="shared" si="163"/>
        <v>Đ0</v>
      </c>
      <c r="J744" s="44" t="s">
        <v>1191</v>
      </c>
      <c r="K744" s="287" t="str">
        <f t="shared" si="164"/>
        <v>Cái</v>
      </c>
      <c r="L744" s="291"/>
      <c r="M744" s="287" t="e">
        <f>VLOOKUP(D744,'GIA CONG DOAN'!$A$3:$D$4246,MATCH(I744,'GIA CONG DOAN'!$A$4:$D$4,0),0)</f>
        <v>#N/A</v>
      </c>
      <c r="N744" s="289"/>
      <c r="O744" s="328" t="str">
        <f t="shared" si="165"/>
        <v/>
      </c>
      <c r="P744" s="56"/>
      <c r="Q744" s="305"/>
      <c r="R744" s="305"/>
      <c r="S744" s="313">
        <f t="shared" si="155"/>
        <v>0</v>
      </c>
      <c r="V744" s="327"/>
      <c r="W744" s="327"/>
      <c r="X744" s="327"/>
      <c r="Y744" s="326" t="str">
        <f t="shared" si="156"/>
        <v/>
      </c>
      <c r="Z744" s="326" t="str">
        <f t="shared" si="157"/>
        <v/>
      </c>
      <c r="AA744" s="326" t="str">
        <f t="shared" si="166"/>
        <v/>
      </c>
    </row>
    <row r="745" spans="1:27" s="326" customFormat="1" ht="18" hidden="1" customHeight="1">
      <c r="A745" s="50"/>
      <c r="B745" s="182"/>
      <c r="C745" s="56"/>
      <c r="D745" s="56" t="str">
        <f t="shared" si="158"/>
        <v>00</v>
      </c>
      <c r="E745" s="322" t="str">
        <f t="shared" si="159"/>
        <v>00</v>
      </c>
      <c r="F745" s="322" t="str">
        <f t="shared" si="160"/>
        <v/>
      </c>
      <c r="G745" s="322" t="str">
        <f t="shared" si="161"/>
        <v/>
      </c>
      <c r="H745" s="322" t="str">
        <f t="shared" si="162"/>
        <v/>
      </c>
      <c r="I745" s="287" t="str">
        <f t="shared" si="163"/>
        <v>Đ0</v>
      </c>
      <c r="J745" s="44" t="s">
        <v>1191</v>
      </c>
      <c r="K745" s="287" t="str">
        <f t="shared" si="164"/>
        <v>Cái</v>
      </c>
      <c r="L745" s="291"/>
      <c r="M745" s="287" t="e">
        <f>VLOOKUP(D745,'GIA CONG DOAN'!$A$3:$D$4246,MATCH(I745,'GIA CONG DOAN'!$A$4:$D$4,0),0)</f>
        <v>#N/A</v>
      </c>
      <c r="N745" s="289"/>
      <c r="O745" s="328" t="str">
        <f t="shared" si="165"/>
        <v/>
      </c>
      <c r="P745" s="56"/>
      <c r="Q745" s="305"/>
      <c r="R745" s="305"/>
      <c r="S745" s="313">
        <f t="shared" si="155"/>
        <v>0</v>
      </c>
      <c r="V745" s="327"/>
      <c r="W745" s="327"/>
      <c r="X745" s="327"/>
      <c r="Y745" s="326" t="str">
        <f t="shared" si="156"/>
        <v/>
      </c>
      <c r="Z745" s="326" t="str">
        <f t="shared" si="157"/>
        <v/>
      </c>
      <c r="AA745" s="326" t="str">
        <f t="shared" si="166"/>
        <v/>
      </c>
    </row>
    <row r="746" spans="1:27" s="326" customFormat="1" ht="18" hidden="1" customHeight="1">
      <c r="A746" s="50"/>
      <c r="B746" s="182"/>
      <c r="C746" s="56"/>
      <c r="D746" s="56" t="str">
        <f t="shared" si="158"/>
        <v>00</v>
      </c>
      <c r="E746" s="322" t="str">
        <f t="shared" si="159"/>
        <v>00</v>
      </c>
      <c r="F746" s="322" t="str">
        <f t="shared" si="160"/>
        <v/>
      </c>
      <c r="G746" s="322" t="str">
        <f t="shared" si="161"/>
        <v/>
      </c>
      <c r="H746" s="322" t="str">
        <f t="shared" si="162"/>
        <v/>
      </c>
      <c r="I746" s="287" t="str">
        <f t="shared" si="163"/>
        <v>Đ0</v>
      </c>
      <c r="J746" s="44" t="s">
        <v>1191</v>
      </c>
      <c r="K746" s="287" t="str">
        <f t="shared" si="164"/>
        <v>Cái</v>
      </c>
      <c r="L746" s="291"/>
      <c r="M746" s="287" t="e">
        <f>VLOOKUP(D746,'GIA CONG DOAN'!$A$3:$D$4246,MATCH(I746,'GIA CONG DOAN'!$A$4:$D$4,0),0)</f>
        <v>#N/A</v>
      </c>
      <c r="N746" s="289"/>
      <c r="O746" s="328" t="str">
        <f t="shared" si="165"/>
        <v/>
      </c>
      <c r="P746" s="56"/>
      <c r="Q746" s="305"/>
      <c r="R746" s="305"/>
      <c r="S746" s="313">
        <f t="shared" si="155"/>
        <v>0</v>
      </c>
      <c r="V746" s="327"/>
      <c r="W746" s="327"/>
      <c r="X746" s="327"/>
      <c r="Y746" s="326" t="str">
        <f t="shared" si="156"/>
        <v/>
      </c>
      <c r="Z746" s="326" t="str">
        <f t="shared" si="157"/>
        <v/>
      </c>
      <c r="AA746" s="326" t="str">
        <f t="shared" si="166"/>
        <v/>
      </c>
    </row>
    <row r="747" spans="1:27" s="326" customFormat="1" ht="18" hidden="1" customHeight="1">
      <c r="A747" s="50"/>
      <c r="B747" s="182"/>
      <c r="C747" s="56"/>
      <c r="D747" s="56" t="str">
        <f t="shared" si="158"/>
        <v>00</v>
      </c>
      <c r="E747" s="322" t="str">
        <f t="shared" si="159"/>
        <v>00</v>
      </c>
      <c r="F747" s="322" t="str">
        <f t="shared" si="160"/>
        <v/>
      </c>
      <c r="G747" s="322" t="str">
        <f t="shared" si="161"/>
        <v/>
      </c>
      <c r="H747" s="322" t="str">
        <f t="shared" si="162"/>
        <v/>
      </c>
      <c r="I747" s="287" t="str">
        <f t="shared" si="163"/>
        <v>Đ0</v>
      </c>
      <c r="J747" s="44" t="s">
        <v>1191</v>
      </c>
      <c r="K747" s="287" t="str">
        <f t="shared" si="164"/>
        <v>Cái</v>
      </c>
      <c r="L747" s="291"/>
      <c r="M747" s="287" t="e">
        <f>VLOOKUP(D747,'GIA CONG DOAN'!$A$3:$D$4246,MATCH(I747,'GIA CONG DOAN'!$A$4:$D$4,0),0)</f>
        <v>#N/A</v>
      </c>
      <c r="N747" s="289"/>
      <c r="O747" s="328" t="str">
        <f t="shared" si="165"/>
        <v/>
      </c>
      <c r="P747" s="56"/>
      <c r="Q747" s="305"/>
      <c r="R747" s="305"/>
      <c r="S747" s="313">
        <f t="shared" si="155"/>
        <v>0</v>
      </c>
      <c r="V747" s="327"/>
      <c r="W747" s="327"/>
      <c r="X747" s="327"/>
      <c r="Y747" s="326" t="str">
        <f t="shared" si="156"/>
        <v/>
      </c>
      <c r="Z747" s="326" t="str">
        <f t="shared" si="157"/>
        <v/>
      </c>
      <c r="AA747" s="326" t="str">
        <f t="shared" si="166"/>
        <v/>
      </c>
    </row>
    <row r="748" spans="1:27" s="326" customFormat="1" ht="18" hidden="1" customHeight="1">
      <c r="A748" s="50"/>
      <c r="B748" s="182"/>
      <c r="C748" s="56"/>
      <c r="D748" s="56" t="str">
        <f t="shared" si="158"/>
        <v>00</v>
      </c>
      <c r="E748" s="322" t="str">
        <f t="shared" si="159"/>
        <v>00</v>
      </c>
      <c r="F748" s="322" t="str">
        <f t="shared" si="160"/>
        <v/>
      </c>
      <c r="G748" s="322" t="str">
        <f t="shared" si="161"/>
        <v/>
      </c>
      <c r="H748" s="322" t="str">
        <f t="shared" si="162"/>
        <v/>
      </c>
      <c r="I748" s="287" t="str">
        <f t="shared" si="163"/>
        <v>Đ0</v>
      </c>
      <c r="J748" s="44" t="s">
        <v>1191</v>
      </c>
      <c r="K748" s="287" t="str">
        <f t="shared" si="164"/>
        <v>Cái</v>
      </c>
      <c r="L748" s="291"/>
      <c r="M748" s="287" t="e">
        <f>VLOOKUP(D748,'GIA CONG DOAN'!$A$3:$D$4246,MATCH(I748,'GIA CONG DOAN'!$A$4:$D$4,0),0)</f>
        <v>#N/A</v>
      </c>
      <c r="N748" s="289"/>
      <c r="O748" s="328" t="str">
        <f t="shared" si="165"/>
        <v/>
      </c>
      <c r="P748" s="56"/>
      <c r="Q748" s="305"/>
      <c r="R748" s="305"/>
      <c r="S748" s="313">
        <f t="shared" si="155"/>
        <v>0</v>
      </c>
      <c r="V748" s="327"/>
      <c r="W748" s="327"/>
      <c r="X748" s="327"/>
      <c r="Y748" s="326" t="str">
        <f t="shared" si="156"/>
        <v/>
      </c>
      <c r="Z748" s="326" t="str">
        <f t="shared" si="157"/>
        <v/>
      </c>
      <c r="AA748" s="326" t="str">
        <f t="shared" si="166"/>
        <v/>
      </c>
    </row>
    <row r="749" spans="1:27" s="326" customFormat="1" ht="18" hidden="1" customHeight="1">
      <c r="A749" s="50"/>
      <c r="B749" s="182"/>
      <c r="C749" s="56"/>
      <c r="D749" s="56" t="str">
        <f t="shared" si="158"/>
        <v>00</v>
      </c>
      <c r="E749" s="322" t="str">
        <f t="shared" si="159"/>
        <v>00</v>
      </c>
      <c r="F749" s="322" t="str">
        <f t="shared" si="160"/>
        <v/>
      </c>
      <c r="G749" s="322" t="str">
        <f t="shared" si="161"/>
        <v/>
      </c>
      <c r="H749" s="322" t="str">
        <f t="shared" si="162"/>
        <v/>
      </c>
      <c r="I749" s="287" t="str">
        <f t="shared" si="163"/>
        <v>Đ0</v>
      </c>
      <c r="J749" s="44" t="s">
        <v>1191</v>
      </c>
      <c r="K749" s="287" t="str">
        <f t="shared" si="164"/>
        <v>Cái</v>
      </c>
      <c r="L749" s="291"/>
      <c r="M749" s="287" t="e">
        <f>VLOOKUP(D749,'GIA CONG DOAN'!$A$3:$D$4246,MATCH(I749,'GIA CONG DOAN'!$A$4:$D$4,0),0)</f>
        <v>#N/A</v>
      </c>
      <c r="N749" s="289"/>
      <c r="O749" s="328" t="str">
        <f t="shared" si="165"/>
        <v/>
      </c>
      <c r="P749" s="56"/>
      <c r="Q749" s="305"/>
      <c r="R749" s="305"/>
      <c r="S749" s="313">
        <f t="shared" si="155"/>
        <v>0</v>
      </c>
      <c r="V749" s="327"/>
      <c r="W749" s="327"/>
      <c r="X749" s="327"/>
      <c r="Y749" s="326" t="str">
        <f t="shared" si="156"/>
        <v/>
      </c>
      <c r="Z749" s="326" t="str">
        <f t="shared" si="157"/>
        <v/>
      </c>
      <c r="AA749" s="326" t="str">
        <f t="shared" si="166"/>
        <v/>
      </c>
    </row>
    <row r="750" spans="1:27" s="326" customFormat="1" ht="18" hidden="1" customHeight="1">
      <c r="A750" s="50"/>
      <c r="B750" s="182"/>
      <c r="C750" s="56"/>
      <c r="D750" s="56" t="str">
        <f t="shared" si="158"/>
        <v>00</v>
      </c>
      <c r="E750" s="322" t="str">
        <f t="shared" si="159"/>
        <v>00</v>
      </c>
      <c r="F750" s="322" t="str">
        <f t="shared" si="160"/>
        <v/>
      </c>
      <c r="G750" s="322" t="str">
        <f t="shared" si="161"/>
        <v/>
      </c>
      <c r="H750" s="322" t="str">
        <f t="shared" si="162"/>
        <v/>
      </c>
      <c r="I750" s="287" t="str">
        <f t="shared" si="163"/>
        <v>Đ0</v>
      </c>
      <c r="J750" s="44" t="s">
        <v>1191</v>
      </c>
      <c r="K750" s="287" t="str">
        <f t="shared" si="164"/>
        <v>Cái</v>
      </c>
      <c r="L750" s="291"/>
      <c r="M750" s="287" t="e">
        <f>VLOOKUP(D750,'GIA CONG DOAN'!$A$3:$D$4246,MATCH(I750,'GIA CONG DOAN'!$A$4:$D$4,0),0)</f>
        <v>#N/A</v>
      </c>
      <c r="N750" s="289"/>
      <c r="O750" s="328" t="str">
        <f t="shared" si="165"/>
        <v/>
      </c>
      <c r="P750" s="56"/>
      <c r="Q750" s="305"/>
      <c r="R750" s="305"/>
      <c r="S750" s="313">
        <f t="shared" si="155"/>
        <v>0</v>
      </c>
      <c r="V750" s="327"/>
      <c r="W750" s="327"/>
      <c r="X750" s="327"/>
      <c r="Y750" s="326" t="str">
        <f t="shared" si="156"/>
        <v/>
      </c>
      <c r="Z750" s="326" t="str">
        <f t="shared" si="157"/>
        <v/>
      </c>
      <c r="AA750" s="326" t="str">
        <f t="shared" si="166"/>
        <v/>
      </c>
    </row>
    <row r="751" spans="1:27" s="326" customFormat="1" ht="18" hidden="1" customHeight="1">
      <c r="A751" s="50"/>
      <c r="B751" s="182"/>
      <c r="C751" s="56"/>
      <c r="D751" s="56" t="str">
        <f t="shared" si="158"/>
        <v>00</v>
      </c>
      <c r="E751" s="322" t="str">
        <f t="shared" si="159"/>
        <v>00</v>
      </c>
      <c r="F751" s="322" t="str">
        <f t="shared" si="160"/>
        <v/>
      </c>
      <c r="G751" s="322" t="str">
        <f t="shared" si="161"/>
        <v/>
      </c>
      <c r="H751" s="322" t="str">
        <f t="shared" si="162"/>
        <v/>
      </c>
      <c r="I751" s="287" t="str">
        <f t="shared" si="163"/>
        <v>Đ0</v>
      </c>
      <c r="J751" s="44" t="s">
        <v>1191</v>
      </c>
      <c r="K751" s="287" t="str">
        <f t="shared" si="164"/>
        <v>Cái</v>
      </c>
      <c r="L751" s="291"/>
      <c r="M751" s="287" t="e">
        <f>VLOOKUP(D751,'GIA CONG DOAN'!$A$3:$D$4246,MATCH(I751,'GIA CONG DOAN'!$A$4:$D$4,0),0)</f>
        <v>#N/A</v>
      </c>
      <c r="N751" s="289"/>
      <c r="O751" s="328" t="str">
        <f t="shared" si="165"/>
        <v/>
      </c>
      <c r="P751" s="56"/>
      <c r="Q751" s="305"/>
      <c r="R751" s="305"/>
      <c r="S751" s="313">
        <f t="shared" si="155"/>
        <v>0</v>
      </c>
      <c r="V751" s="327"/>
      <c r="W751" s="327"/>
      <c r="X751" s="327"/>
      <c r="Y751" s="326" t="str">
        <f t="shared" si="156"/>
        <v/>
      </c>
      <c r="Z751" s="326" t="str">
        <f t="shared" si="157"/>
        <v/>
      </c>
      <c r="AA751" s="326" t="str">
        <f t="shared" si="166"/>
        <v/>
      </c>
    </row>
    <row r="752" spans="1:27" s="326" customFormat="1" ht="18" hidden="1" customHeight="1">
      <c r="A752" s="50"/>
      <c r="B752" s="182"/>
      <c r="C752" s="56"/>
      <c r="D752" s="56" t="str">
        <f t="shared" si="158"/>
        <v>00</v>
      </c>
      <c r="E752" s="322" t="str">
        <f t="shared" si="159"/>
        <v>00</v>
      </c>
      <c r="F752" s="322" t="str">
        <f t="shared" si="160"/>
        <v/>
      </c>
      <c r="G752" s="322" t="str">
        <f t="shared" si="161"/>
        <v/>
      </c>
      <c r="H752" s="322" t="str">
        <f t="shared" si="162"/>
        <v/>
      </c>
      <c r="I752" s="287" t="str">
        <f t="shared" si="163"/>
        <v>Đ0</v>
      </c>
      <c r="J752" s="44" t="s">
        <v>1191</v>
      </c>
      <c r="K752" s="287" t="str">
        <f t="shared" si="164"/>
        <v>Cái</v>
      </c>
      <c r="L752" s="291"/>
      <c r="M752" s="287" t="e">
        <f>VLOOKUP(D752,'GIA CONG DOAN'!$A$3:$D$4246,MATCH(I752,'GIA CONG DOAN'!$A$4:$D$4,0),0)</f>
        <v>#N/A</v>
      </c>
      <c r="N752" s="289"/>
      <c r="O752" s="328" t="str">
        <f t="shared" si="165"/>
        <v/>
      </c>
      <c r="P752" s="56"/>
      <c r="Q752" s="305"/>
      <c r="R752" s="305"/>
      <c r="S752" s="313">
        <f t="shared" si="155"/>
        <v>0</v>
      </c>
      <c r="V752" s="327"/>
      <c r="W752" s="327"/>
      <c r="X752" s="327"/>
      <c r="Y752" s="326" t="str">
        <f t="shared" si="156"/>
        <v/>
      </c>
      <c r="Z752" s="326" t="str">
        <f t="shared" si="157"/>
        <v/>
      </c>
      <c r="AA752" s="326" t="str">
        <f t="shared" si="166"/>
        <v/>
      </c>
    </row>
    <row r="753" spans="1:27" s="326" customFormat="1" ht="18" hidden="1" customHeight="1">
      <c r="A753" s="50"/>
      <c r="B753" s="182"/>
      <c r="C753" s="56"/>
      <c r="D753" s="56" t="str">
        <f t="shared" si="158"/>
        <v>00</v>
      </c>
      <c r="E753" s="322" t="str">
        <f t="shared" si="159"/>
        <v>00</v>
      </c>
      <c r="F753" s="322" t="str">
        <f t="shared" si="160"/>
        <v/>
      </c>
      <c r="G753" s="322" t="str">
        <f t="shared" si="161"/>
        <v/>
      </c>
      <c r="H753" s="322" t="str">
        <f t="shared" si="162"/>
        <v/>
      </c>
      <c r="I753" s="287" t="str">
        <f t="shared" si="163"/>
        <v>Đ0</v>
      </c>
      <c r="J753" s="44" t="s">
        <v>1191</v>
      </c>
      <c r="K753" s="287" t="str">
        <f t="shared" si="164"/>
        <v>Cái</v>
      </c>
      <c r="L753" s="291"/>
      <c r="M753" s="287" t="e">
        <f>VLOOKUP(D753,'GIA CONG DOAN'!$A$3:$D$4246,MATCH(I753,'GIA CONG DOAN'!$A$4:$D$4,0),0)</f>
        <v>#N/A</v>
      </c>
      <c r="N753" s="289"/>
      <c r="O753" s="328" t="str">
        <f t="shared" si="165"/>
        <v/>
      </c>
      <c r="P753" s="56"/>
      <c r="Q753" s="305"/>
      <c r="R753" s="305"/>
      <c r="S753" s="313">
        <f t="shared" si="155"/>
        <v>0</v>
      </c>
      <c r="V753" s="327"/>
      <c r="W753" s="327"/>
      <c r="X753" s="327"/>
      <c r="Y753" s="326" t="str">
        <f t="shared" si="156"/>
        <v/>
      </c>
      <c r="Z753" s="326" t="str">
        <f t="shared" si="157"/>
        <v/>
      </c>
      <c r="AA753" s="326" t="str">
        <f t="shared" si="166"/>
        <v/>
      </c>
    </row>
    <row r="754" spans="1:27" s="326" customFormat="1" ht="18" hidden="1" customHeight="1">
      <c r="A754" s="50"/>
      <c r="B754" s="182"/>
      <c r="C754" s="56"/>
      <c r="D754" s="56" t="str">
        <f t="shared" si="158"/>
        <v>00</v>
      </c>
      <c r="E754" s="322" t="str">
        <f t="shared" si="159"/>
        <v>00</v>
      </c>
      <c r="F754" s="322" t="str">
        <f t="shared" si="160"/>
        <v/>
      </c>
      <c r="G754" s="322" t="str">
        <f t="shared" si="161"/>
        <v/>
      </c>
      <c r="H754" s="322" t="str">
        <f t="shared" si="162"/>
        <v/>
      </c>
      <c r="I754" s="287" t="str">
        <f t="shared" si="163"/>
        <v>Đ0</v>
      </c>
      <c r="J754" s="44" t="s">
        <v>1191</v>
      </c>
      <c r="K754" s="287" t="str">
        <f t="shared" si="164"/>
        <v>Cái</v>
      </c>
      <c r="L754" s="291"/>
      <c r="M754" s="287" t="e">
        <f>VLOOKUP(D754,'GIA CONG DOAN'!$A$3:$D$4246,MATCH(I754,'GIA CONG DOAN'!$A$4:$D$4,0),0)</f>
        <v>#N/A</v>
      </c>
      <c r="N754" s="289"/>
      <c r="O754" s="328" t="str">
        <f t="shared" si="165"/>
        <v/>
      </c>
      <c r="P754" s="56"/>
      <c r="Q754" s="305"/>
      <c r="R754" s="305"/>
      <c r="S754" s="313">
        <f t="shared" si="155"/>
        <v>0</v>
      </c>
      <c r="V754" s="327"/>
      <c r="W754" s="327"/>
      <c r="X754" s="327"/>
      <c r="Y754" s="326" t="str">
        <f t="shared" si="156"/>
        <v/>
      </c>
      <c r="Z754" s="326" t="str">
        <f t="shared" si="157"/>
        <v/>
      </c>
      <c r="AA754" s="326" t="str">
        <f t="shared" si="166"/>
        <v/>
      </c>
    </row>
    <row r="755" spans="1:27" s="326" customFormat="1" ht="18" hidden="1" customHeight="1">
      <c r="A755" s="50"/>
      <c r="B755" s="182"/>
      <c r="C755" s="56"/>
      <c r="D755" s="56" t="str">
        <f t="shared" si="158"/>
        <v>00</v>
      </c>
      <c r="E755" s="322" t="str">
        <f t="shared" si="159"/>
        <v>00</v>
      </c>
      <c r="F755" s="322" t="str">
        <f t="shared" si="160"/>
        <v/>
      </c>
      <c r="G755" s="322" t="str">
        <f t="shared" si="161"/>
        <v/>
      </c>
      <c r="H755" s="322" t="str">
        <f t="shared" si="162"/>
        <v/>
      </c>
      <c r="I755" s="287" t="str">
        <f t="shared" si="163"/>
        <v>Đ0</v>
      </c>
      <c r="J755" s="44" t="s">
        <v>1191</v>
      </c>
      <c r="K755" s="287" t="str">
        <f t="shared" si="164"/>
        <v>Cái</v>
      </c>
      <c r="L755" s="291"/>
      <c r="M755" s="287" t="e">
        <f>VLOOKUP(D755,'GIA CONG DOAN'!$A$3:$D$4246,MATCH(I755,'GIA CONG DOAN'!$A$4:$D$4,0),0)</f>
        <v>#N/A</v>
      </c>
      <c r="N755" s="289"/>
      <c r="O755" s="328" t="str">
        <f t="shared" si="165"/>
        <v/>
      </c>
      <c r="P755" s="56"/>
      <c r="Q755" s="305"/>
      <c r="R755" s="305"/>
      <c r="S755" s="313">
        <f t="shared" si="155"/>
        <v>0</v>
      </c>
      <c r="V755" s="327"/>
      <c r="W755" s="327"/>
      <c r="X755" s="327"/>
      <c r="Y755" s="326" t="str">
        <f t="shared" si="156"/>
        <v/>
      </c>
      <c r="Z755" s="326" t="str">
        <f t="shared" si="157"/>
        <v/>
      </c>
      <c r="AA755" s="326" t="str">
        <f t="shared" si="166"/>
        <v/>
      </c>
    </row>
    <row r="756" spans="1:27" s="326" customFormat="1" ht="18" hidden="1" customHeight="1">
      <c r="A756" s="50"/>
      <c r="B756" s="182"/>
      <c r="C756" s="56"/>
      <c r="D756" s="56" t="str">
        <f t="shared" si="158"/>
        <v>00</v>
      </c>
      <c r="E756" s="322" t="str">
        <f t="shared" si="159"/>
        <v>00</v>
      </c>
      <c r="F756" s="322" t="str">
        <f t="shared" si="160"/>
        <v/>
      </c>
      <c r="G756" s="322" t="str">
        <f t="shared" si="161"/>
        <v/>
      </c>
      <c r="H756" s="322" t="str">
        <f t="shared" si="162"/>
        <v/>
      </c>
      <c r="I756" s="287" t="str">
        <f t="shared" si="163"/>
        <v>Đ0</v>
      </c>
      <c r="J756" s="44" t="s">
        <v>1191</v>
      </c>
      <c r="K756" s="287" t="str">
        <f t="shared" si="164"/>
        <v>Cái</v>
      </c>
      <c r="L756" s="291"/>
      <c r="M756" s="287" t="e">
        <f>VLOOKUP(D756,'GIA CONG DOAN'!$A$3:$D$4246,MATCH(I756,'GIA CONG DOAN'!$A$4:$D$4,0),0)</f>
        <v>#N/A</v>
      </c>
      <c r="N756" s="289"/>
      <c r="O756" s="328" t="str">
        <f t="shared" si="165"/>
        <v/>
      </c>
      <c r="P756" s="56"/>
      <c r="Q756" s="305"/>
      <c r="R756" s="305"/>
      <c r="S756" s="313">
        <f t="shared" si="155"/>
        <v>0</v>
      </c>
      <c r="V756" s="327"/>
      <c r="W756" s="327"/>
      <c r="X756" s="327"/>
      <c r="Y756" s="326" t="str">
        <f t="shared" si="156"/>
        <v/>
      </c>
      <c r="Z756" s="326" t="str">
        <f t="shared" si="157"/>
        <v/>
      </c>
      <c r="AA756" s="326" t="str">
        <f t="shared" si="166"/>
        <v/>
      </c>
    </row>
    <row r="757" spans="1:27" s="326" customFormat="1" ht="18" hidden="1" customHeight="1">
      <c r="A757" s="50"/>
      <c r="B757" s="182"/>
      <c r="C757" s="56"/>
      <c r="D757" s="56" t="str">
        <f t="shared" si="158"/>
        <v>00</v>
      </c>
      <c r="E757" s="322" t="str">
        <f t="shared" si="159"/>
        <v>00</v>
      </c>
      <c r="F757" s="322" t="str">
        <f t="shared" si="160"/>
        <v/>
      </c>
      <c r="G757" s="322" t="str">
        <f t="shared" si="161"/>
        <v/>
      </c>
      <c r="H757" s="322" t="str">
        <f t="shared" si="162"/>
        <v/>
      </c>
      <c r="I757" s="287" t="str">
        <f t="shared" si="163"/>
        <v>Đ0</v>
      </c>
      <c r="J757" s="44" t="s">
        <v>1191</v>
      </c>
      <c r="K757" s="287" t="str">
        <f t="shared" si="164"/>
        <v>Cái</v>
      </c>
      <c r="L757" s="291"/>
      <c r="M757" s="287" t="e">
        <f>VLOOKUP(D757,'GIA CONG DOAN'!$A$3:$D$4246,MATCH(I757,'GIA CONG DOAN'!$A$4:$D$4,0),0)</f>
        <v>#N/A</v>
      </c>
      <c r="N757" s="289"/>
      <c r="O757" s="328" t="str">
        <f t="shared" si="165"/>
        <v/>
      </c>
      <c r="P757" s="56"/>
      <c r="Q757" s="305"/>
      <c r="R757" s="305"/>
      <c r="S757" s="313">
        <f t="shared" si="155"/>
        <v>0</v>
      </c>
      <c r="V757" s="327"/>
      <c r="W757" s="327"/>
      <c r="X757" s="327"/>
      <c r="Y757" s="326" t="str">
        <f t="shared" si="156"/>
        <v/>
      </c>
      <c r="Z757" s="326" t="str">
        <f t="shared" si="157"/>
        <v/>
      </c>
      <c r="AA757" s="326" t="str">
        <f t="shared" si="166"/>
        <v/>
      </c>
    </row>
    <row r="758" spans="1:27" s="326" customFormat="1" ht="18" hidden="1" customHeight="1">
      <c r="A758" s="50"/>
      <c r="B758" s="182"/>
      <c r="C758" s="56"/>
      <c r="D758" s="56" t="str">
        <f t="shared" si="158"/>
        <v>00</v>
      </c>
      <c r="E758" s="322" t="str">
        <f t="shared" si="159"/>
        <v>00</v>
      </c>
      <c r="F758" s="322" t="str">
        <f t="shared" si="160"/>
        <v/>
      </c>
      <c r="G758" s="322" t="str">
        <f t="shared" si="161"/>
        <v/>
      </c>
      <c r="H758" s="322" t="str">
        <f t="shared" si="162"/>
        <v/>
      </c>
      <c r="I758" s="287" t="str">
        <f t="shared" si="163"/>
        <v>Đ0</v>
      </c>
      <c r="J758" s="44" t="s">
        <v>1191</v>
      </c>
      <c r="K758" s="287" t="str">
        <f t="shared" si="164"/>
        <v>Cái</v>
      </c>
      <c r="L758" s="291"/>
      <c r="M758" s="287" t="e">
        <f>VLOOKUP(D758,'GIA CONG DOAN'!$A$3:$D$4246,MATCH(I758,'GIA CONG DOAN'!$A$4:$D$4,0),0)</f>
        <v>#N/A</v>
      </c>
      <c r="N758" s="289"/>
      <c r="O758" s="328" t="str">
        <f t="shared" si="165"/>
        <v/>
      </c>
      <c r="P758" s="56"/>
      <c r="Q758" s="305"/>
      <c r="R758" s="305"/>
      <c r="S758" s="313">
        <f t="shared" si="155"/>
        <v>0</v>
      </c>
      <c r="V758" s="327"/>
      <c r="W758" s="327"/>
      <c r="X758" s="327"/>
      <c r="Y758" s="326" t="str">
        <f t="shared" si="156"/>
        <v/>
      </c>
      <c r="Z758" s="326" t="str">
        <f t="shared" si="157"/>
        <v/>
      </c>
      <c r="AA758" s="326" t="str">
        <f t="shared" si="166"/>
        <v/>
      </c>
    </row>
    <row r="759" spans="1:27" s="326" customFormat="1" ht="18" hidden="1" customHeight="1">
      <c r="A759" s="50"/>
      <c r="B759" s="182"/>
      <c r="C759" s="56"/>
      <c r="D759" s="56" t="str">
        <f t="shared" si="158"/>
        <v>00</v>
      </c>
      <c r="E759" s="322" t="str">
        <f t="shared" si="159"/>
        <v>00</v>
      </c>
      <c r="F759" s="322" t="str">
        <f t="shared" si="160"/>
        <v/>
      </c>
      <c r="G759" s="322" t="str">
        <f t="shared" si="161"/>
        <v/>
      </c>
      <c r="H759" s="322" t="str">
        <f t="shared" si="162"/>
        <v/>
      </c>
      <c r="I759" s="287" t="str">
        <f t="shared" si="163"/>
        <v>Đ0</v>
      </c>
      <c r="J759" s="44" t="s">
        <v>1191</v>
      </c>
      <c r="K759" s="287" t="str">
        <f t="shared" si="164"/>
        <v>Cái</v>
      </c>
      <c r="L759" s="291"/>
      <c r="M759" s="287" t="e">
        <f>VLOOKUP(D759,'GIA CONG DOAN'!$A$3:$D$4246,MATCH(I759,'GIA CONG DOAN'!$A$4:$D$4,0),0)</f>
        <v>#N/A</v>
      </c>
      <c r="N759" s="289"/>
      <c r="O759" s="328" t="str">
        <f t="shared" si="165"/>
        <v/>
      </c>
      <c r="P759" s="56"/>
      <c r="Q759" s="305"/>
      <c r="R759" s="305"/>
      <c r="S759" s="313">
        <f t="shared" si="155"/>
        <v>0</v>
      </c>
      <c r="V759" s="327"/>
      <c r="W759" s="327"/>
      <c r="X759" s="327"/>
      <c r="Y759" s="326" t="str">
        <f t="shared" si="156"/>
        <v/>
      </c>
      <c r="Z759" s="326" t="str">
        <f t="shared" si="157"/>
        <v/>
      </c>
      <c r="AA759" s="326" t="str">
        <f t="shared" si="166"/>
        <v/>
      </c>
    </row>
    <row r="760" spans="1:27" s="326" customFormat="1" ht="18" hidden="1" customHeight="1">
      <c r="A760" s="50"/>
      <c r="B760" s="182"/>
      <c r="C760" s="56"/>
      <c r="D760" s="56" t="str">
        <f t="shared" si="158"/>
        <v>00</v>
      </c>
      <c r="E760" s="322" t="str">
        <f t="shared" si="159"/>
        <v>00</v>
      </c>
      <c r="F760" s="322" t="str">
        <f t="shared" si="160"/>
        <v/>
      </c>
      <c r="G760" s="322" t="str">
        <f t="shared" si="161"/>
        <v/>
      </c>
      <c r="H760" s="322" t="str">
        <f t="shared" si="162"/>
        <v/>
      </c>
      <c r="I760" s="287" t="str">
        <f t="shared" si="163"/>
        <v>Đ0</v>
      </c>
      <c r="J760" s="44" t="s">
        <v>1191</v>
      </c>
      <c r="K760" s="287" t="str">
        <f t="shared" si="164"/>
        <v>Cái</v>
      </c>
      <c r="L760" s="291"/>
      <c r="M760" s="287" t="e">
        <f>VLOOKUP(D760,'GIA CONG DOAN'!$A$3:$D$4246,MATCH(I760,'GIA CONG DOAN'!$A$4:$D$4,0),0)</f>
        <v>#N/A</v>
      </c>
      <c r="N760" s="289"/>
      <c r="O760" s="328" t="str">
        <f t="shared" si="165"/>
        <v/>
      </c>
      <c r="P760" s="56"/>
      <c r="Q760" s="305"/>
      <c r="R760" s="305"/>
      <c r="S760" s="313">
        <f t="shared" si="155"/>
        <v>0</v>
      </c>
      <c r="V760" s="327"/>
      <c r="W760" s="327"/>
      <c r="X760" s="327"/>
      <c r="Y760" s="326" t="str">
        <f t="shared" si="156"/>
        <v/>
      </c>
      <c r="Z760" s="326" t="str">
        <f t="shared" si="157"/>
        <v/>
      </c>
      <c r="AA760" s="326" t="str">
        <f t="shared" si="166"/>
        <v/>
      </c>
    </row>
    <row r="761" spans="1:27" s="326" customFormat="1" ht="18" hidden="1" customHeight="1">
      <c r="A761" s="50"/>
      <c r="B761" s="182"/>
      <c r="C761" s="56"/>
      <c r="D761" s="56" t="str">
        <f t="shared" si="158"/>
        <v>00</v>
      </c>
      <c r="E761" s="322" t="str">
        <f t="shared" si="159"/>
        <v>00</v>
      </c>
      <c r="F761" s="322" t="str">
        <f t="shared" si="160"/>
        <v/>
      </c>
      <c r="G761" s="322" t="str">
        <f t="shared" si="161"/>
        <v/>
      </c>
      <c r="H761" s="322" t="str">
        <f t="shared" si="162"/>
        <v/>
      </c>
      <c r="I761" s="287" t="str">
        <f t="shared" si="163"/>
        <v>Đ0</v>
      </c>
      <c r="J761" s="44" t="s">
        <v>1191</v>
      </c>
      <c r="K761" s="287" t="str">
        <f t="shared" si="164"/>
        <v>Cái</v>
      </c>
      <c r="L761" s="291"/>
      <c r="M761" s="287" t="e">
        <f>VLOOKUP(D761,'GIA CONG DOAN'!$A$3:$D$4246,MATCH(I761,'GIA CONG DOAN'!$A$4:$D$4,0),0)</f>
        <v>#N/A</v>
      </c>
      <c r="N761" s="289"/>
      <c r="O761" s="328" t="str">
        <f t="shared" si="165"/>
        <v/>
      </c>
      <c r="P761" s="56"/>
      <c r="Q761" s="305"/>
      <c r="R761" s="305"/>
      <c r="S761" s="313">
        <f t="shared" si="155"/>
        <v>0</v>
      </c>
      <c r="V761" s="327"/>
      <c r="W761" s="327"/>
      <c r="X761" s="327"/>
      <c r="Y761" s="326" t="str">
        <f t="shared" si="156"/>
        <v/>
      </c>
      <c r="Z761" s="326" t="str">
        <f t="shared" si="157"/>
        <v/>
      </c>
      <c r="AA761" s="326" t="str">
        <f t="shared" si="166"/>
        <v/>
      </c>
    </row>
    <row r="762" spans="1:27" s="326" customFormat="1" ht="18" hidden="1" customHeight="1">
      <c r="A762" s="50"/>
      <c r="B762" s="182"/>
      <c r="C762" s="56"/>
      <c r="D762" s="56" t="str">
        <f t="shared" si="158"/>
        <v>00</v>
      </c>
      <c r="E762" s="322" t="str">
        <f t="shared" si="159"/>
        <v>00</v>
      </c>
      <c r="F762" s="322" t="str">
        <f t="shared" si="160"/>
        <v/>
      </c>
      <c r="G762" s="322" t="str">
        <f t="shared" si="161"/>
        <v/>
      </c>
      <c r="H762" s="322" t="str">
        <f t="shared" si="162"/>
        <v/>
      </c>
      <c r="I762" s="287" t="str">
        <f t="shared" si="163"/>
        <v>Đ0</v>
      </c>
      <c r="J762" s="44" t="s">
        <v>1191</v>
      </c>
      <c r="K762" s="287" t="str">
        <f t="shared" si="164"/>
        <v>Cái</v>
      </c>
      <c r="L762" s="291"/>
      <c r="M762" s="287" t="e">
        <f>VLOOKUP(D762,'GIA CONG DOAN'!$A$3:$D$4246,MATCH(I762,'GIA CONG DOAN'!$A$4:$D$4,0),0)</f>
        <v>#N/A</v>
      </c>
      <c r="N762" s="289"/>
      <c r="O762" s="328" t="str">
        <f t="shared" si="165"/>
        <v/>
      </c>
      <c r="P762" s="56"/>
      <c r="Q762" s="305"/>
      <c r="R762" s="305"/>
      <c r="S762" s="313">
        <f t="shared" si="155"/>
        <v>0</v>
      </c>
      <c r="V762" s="327"/>
      <c r="W762" s="327"/>
      <c r="X762" s="327"/>
      <c r="Y762" s="326" t="str">
        <f t="shared" si="156"/>
        <v/>
      </c>
      <c r="Z762" s="326" t="str">
        <f t="shared" si="157"/>
        <v/>
      </c>
      <c r="AA762" s="326" t="str">
        <f t="shared" si="166"/>
        <v/>
      </c>
    </row>
    <row r="763" spans="1:27" s="326" customFormat="1" ht="18" hidden="1" customHeight="1">
      <c r="A763" s="50"/>
      <c r="B763" s="182"/>
      <c r="C763" s="56"/>
      <c r="D763" s="56" t="str">
        <f t="shared" si="158"/>
        <v>00</v>
      </c>
      <c r="E763" s="322" t="str">
        <f t="shared" si="159"/>
        <v>00</v>
      </c>
      <c r="F763" s="322" t="str">
        <f t="shared" si="160"/>
        <v/>
      </c>
      <c r="G763" s="322" t="str">
        <f t="shared" si="161"/>
        <v/>
      </c>
      <c r="H763" s="322" t="str">
        <f t="shared" si="162"/>
        <v/>
      </c>
      <c r="I763" s="287" t="str">
        <f t="shared" si="163"/>
        <v>Đ0</v>
      </c>
      <c r="J763" s="44" t="s">
        <v>1191</v>
      </c>
      <c r="K763" s="287" t="str">
        <f t="shared" si="164"/>
        <v>Cái</v>
      </c>
      <c r="L763" s="291"/>
      <c r="M763" s="287" t="e">
        <f>VLOOKUP(D763,'GIA CONG DOAN'!$A$3:$D$4246,MATCH(I763,'GIA CONG DOAN'!$A$4:$D$4,0),0)</f>
        <v>#N/A</v>
      </c>
      <c r="N763" s="289"/>
      <c r="O763" s="328" t="str">
        <f t="shared" si="165"/>
        <v/>
      </c>
      <c r="P763" s="56"/>
      <c r="Q763" s="305"/>
      <c r="R763" s="305"/>
      <c r="S763" s="313">
        <f t="shared" si="155"/>
        <v>0</v>
      </c>
      <c r="V763" s="327"/>
      <c r="W763" s="327"/>
      <c r="X763" s="327"/>
      <c r="Y763" s="326" t="str">
        <f t="shared" si="156"/>
        <v/>
      </c>
      <c r="Z763" s="326" t="str">
        <f t="shared" si="157"/>
        <v/>
      </c>
      <c r="AA763" s="326" t="str">
        <f t="shared" si="166"/>
        <v/>
      </c>
    </row>
    <row r="764" spans="1:27" s="326" customFormat="1" ht="18" hidden="1" customHeight="1">
      <c r="A764" s="50"/>
      <c r="B764" s="182"/>
      <c r="C764" s="56"/>
      <c r="D764" s="56" t="str">
        <f t="shared" si="158"/>
        <v>00</v>
      </c>
      <c r="E764" s="322" t="str">
        <f t="shared" si="159"/>
        <v>00</v>
      </c>
      <c r="F764" s="322" t="str">
        <f t="shared" si="160"/>
        <v/>
      </c>
      <c r="G764" s="322" t="str">
        <f t="shared" si="161"/>
        <v/>
      </c>
      <c r="H764" s="322" t="str">
        <f t="shared" si="162"/>
        <v/>
      </c>
      <c r="I764" s="287" t="str">
        <f t="shared" si="163"/>
        <v>Đ0</v>
      </c>
      <c r="J764" s="44" t="s">
        <v>1191</v>
      </c>
      <c r="K764" s="287" t="str">
        <f t="shared" si="164"/>
        <v>Cái</v>
      </c>
      <c r="L764" s="291"/>
      <c r="M764" s="287" t="e">
        <f>VLOOKUP(D764,'GIA CONG DOAN'!$A$3:$D$4246,MATCH(I764,'GIA CONG DOAN'!$A$4:$D$4,0),0)</f>
        <v>#N/A</v>
      </c>
      <c r="N764" s="289"/>
      <c r="O764" s="328" t="str">
        <f t="shared" si="165"/>
        <v/>
      </c>
      <c r="P764" s="56"/>
      <c r="Q764" s="305"/>
      <c r="R764" s="305"/>
      <c r="S764" s="313">
        <f t="shared" si="155"/>
        <v>0</v>
      </c>
      <c r="V764" s="327"/>
      <c r="W764" s="327"/>
      <c r="X764" s="327"/>
      <c r="Y764" s="326" t="str">
        <f t="shared" si="156"/>
        <v/>
      </c>
      <c r="Z764" s="326" t="str">
        <f t="shared" si="157"/>
        <v/>
      </c>
      <c r="AA764" s="326" t="str">
        <f t="shared" si="166"/>
        <v/>
      </c>
    </row>
    <row r="765" spans="1:27" s="326" customFormat="1" ht="18" hidden="1" customHeight="1">
      <c r="A765" s="50"/>
      <c r="B765" s="182"/>
      <c r="C765" s="56"/>
      <c r="D765" s="56" t="str">
        <f t="shared" si="158"/>
        <v>00</v>
      </c>
      <c r="E765" s="322" t="str">
        <f t="shared" si="159"/>
        <v>00</v>
      </c>
      <c r="F765" s="322" t="str">
        <f t="shared" si="160"/>
        <v/>
      </c>
      <c r="G765" s="322" t="str">
        <f t="shared" si="161"/>
        <v/>
      </c>
      <c r="H765" s="322" t="str">
        <f t="shared" si="162"/>
        <v/>
      </c>
      <c r="I765" s="287" t="str">
        <f t="shared" si="163"/>
        <v>Đ0</v>
      </c>
      <c r="J765" s="44" t="s">
        <v>1191</v>
      </c>
      <c r="K765" s="287" t="str">
        <f t="shared" si="164"/>
        <v>Cái</v>
      </c>
      <c r="L765" s="291"/>
      <c r="M765" s="287" t="e">
        <f>VLOOKUP(D765,'GIA CONG DOAN'!$A$3:$D$4246,MATCH(I765,'GIA CONG DOAN'!$A$4:$D$4,0),0)</f>
        <v>#N/A</v>
      </c>
      <c r="N765" s="289"/>
      <c r="O765" s="328" t="str">
        <f t="shared" si="165"/>
        <v/>
      </c>
      <c r="P765" s="56"/>
      <c r="Q765" s="305"/>
      <c r="R765" s="305"/>
      <c r="S765" s="313">
        <f t="shared" si="155"/>
        <v>0</v>
      </c>
      <c r="V765" s="327"/>
      <c r="W765" s="327"/>
      <c r="X765" s="327"/>
      <c r="Y765" s="326" t="str">
        <f t="shared" si="156"/>
        <v/>
      </c>
      <c r="Z765" s="326" t="str">
        <f t="shared" si="157"/>
        <v/>
      </c>
      <c r="AA765" s="326" t="str">
        <f t="shared" si="166"/>
        <v/>
      </c>
    </row>
    <row r="766" spans="1:27" s="326" customFormat="1" ht="18" hidden="1" customHeight="1">
      <c r="A766" s="50"/>
      <c r="B766" s="182"/>
      <c r="C766" s="56"/>
      <c r="D766" s="56" t="str">
        <f t="shared" si="158"/>
        <v>00</v>
      </c>
      <c r="E766" s="322" t="str">
        <f t="shared" si="159"/>
        <v>00</v>
      </c>
      <c r="F766" s="322" t="str">
        <f t="shared" si="160"/>
        <v/>
      </c>
      <c r="G766" s="322" t="str">
        <f t="shared" si="161"/>
        <v/>
      </c>
      <c r="H766" s="322" t="str">
        <f t="shared" si="162"/>
        <v/>
      </c>
      <c r="I766" s="287" t="str">
        <f t="shared" si="163"/>
        <v>Đ0</v>
      </c>
      <c r="J766" s="44" t="s">
        <v>1191</v>
      </c>
      <c r="K766" s="287" t="str">
        <f t="shared" si="164"/>
        <v>Cái</v>
      </c>
      <c r="L766" s="291"/>
      <c r="M766" s="287" t="e">
        <f>VLOOKUP(D766,'GIA CONG DOAN'!$A$3:$D$4246,MATCH(I766,'GIA CONG DOAN'!$A$4:$D$4,0),0)</f>
        <v>#N/A</v>
      </c>
      <c r="N766" s="289"/>
      <c r="O766" s="328" t="str">
        <f t="shared" si="165"/>
        <v/>
      </c>
      <c r="P766" s="56"/>
      <c r="Q766" s="305"/>
      <c r="R766" s="305"/>
      <c r="S766" s="313">
        <f t="shared" si="155"/>
        <v>0</v>
      </c>
      <c r="V766" s="327"/>
      <c r="W766" s="327"/>
      <c r="X766" s="327"/>
      <c r="Y766" s="326" t="str">
        <f t="shared" si="156"/>
        <v/>
      </c>
      <c r="Z766" s="326" t="str">
        <f t="shared" si="157"/>
        <v/>
      </c>
      <c r="AA766" s="326" t="str">
        <f t="shared" si="166"/>
        <v/>
      </c>
    </row>
    <row r="767" spans="1:27" s="326" customFormat="1" ht="18" hidden="1" customHeight="1">
      <c r="A767" s="50"/>
      <c r="B767" s="182"/>
      <c r="C767" s="56"/>
      <c r="D767" s="56" t="str">
        <f t="shared" si="158"/>
        <v>00</v>
      </c>
      <c r="E767" s="322" t="str">
        <f t="shared" si="159"/>
        <v>00</v>
      </c>
      <c r="F767" s="322" t="str">
        <f t="shared" si="160"/>
        <v/>
      </c>
      <c r="G767" s="322" t="str">
        <f t="shared" si="161"/>
        <v/>
      </c>
      <c r="H767" s="322" t="str">
        <f t="shared" si="162"/>
        <v/>
      </c>
      <c r="I767" s="287" t="str">
        <f t="shared" si="163"/>
        <v>Đ0</v>
      </c>
      <c r="J767" s="44" t="s">
        <v>1191</v>
      </c>
      <c r="K767" s="287" t="str">
        <f t="shared" si="164"/>
        <v>Cái</v>
      </c>
      <c r="L767" s="291"/>
      <c r="M767" s="287" t="e">
        <f>VLOOKUP(D767,'GIA CONG DOAN'!$A$3:$D$4246,MATCH(I767,'GIA CONG DOAN'!$A$4:$D$4,0),0)</f>
        <v>#N/A</v>
      </c>
      <c r="N767" s="289"/>
      <c r="O767" s="328" t="str">
        <f t="shared" si="165"/>
        <v/>
      </c>
      <c r="P767" s="56"/>
      <c r="Q767" s="305"/>
      <c r="R767" s="305"/>
      <c r="S767" s="313">
        <f t="shared" si="155"/>
        <v>0</v>
      </c>
      <c r="V767" s="327"/>
      <c r="W767" s="327"/>
      <c r="X767" s="327"/>
      <c r="Y767" s="326" t="str">
        <f t="shared" si="156"/>
        <v/>
      </c>
      <c r="Z767" s="326" t="str">
        <f t="shared" si="157"/>
        <v/>
      </c>
      <c r="AA767" s="326" t="str">
        <f t="shared" si="166"/>
        <v/>
      </c>
    </row>
    <row r="768" spans="1:27" s="326" customFormat="1" ht="18" hidden="1" customHeight="1">
      <c r="A768" s="50"/>
      <c r="B768" s="182"/>
      <c r="C768" s="56"/>
      <c r="D768" s="56" t="str">
        <f t="shared" si="158"/>
        <v>00</v>
      </c>
      <c r="E768" s="322" t="str">
        <f t="shared" si="159"/>
        <v>00</v>
      </c>
      <c r="F768" s="322" t="str">
        <f t="shared" si="160"/>
        <v/>
      </c>
      <c r="G768" s="322" t="str">
        <f t="shared" si="161"/>
        <v/>
      </c>
      <c r="H768" s="322" t="str">
        <f t="shared" si="162"/>
        <v/>
      </c>
      <c r="I768" s="287" t="str">
        <f t="shared" si="163"/>
        <v>Đ0</v>
      </c>
      <c r="J768" s="44" t="s">
        <v>1191</v>
      </c>
      <c r="K768" s="287" t="str">
        <f t="shared" si="164"/>
        <v>Cái</v>
      </c>
      <c r="L768" s="291"/>
      <c r="M768" s="287" t="e">
        <f>VLOOKUP(D768,'GIA CONG DOAN'!$A$3:$D$4246,MATCH(I768,'GIA CONG DOAN'!$A$4:$D$4,0),0)</f>
        <v>#N/A</v>
      </c>
      <c r="N768" s="289"/>
      <c r="O768" s="328" t="str">
        <f t="shared" si="165"/>
        <v/>
      </c>
      <c r="P768" s="56"/>
      <c r="Q768" s="305"/>
      <c r="R768" s="305"/>
      <c r="S768" s="313">
        <f t="shared" ref="S768:S830" si="167">IF(MID(C768,10,1)="0",L768,IF(OR(MID(C768,10,2)="X1",MID(C768,10,2)="X2"),L768*2,IF(OR(MID(C768,10,2)="X4",MID(C768,10,2)="X4"),L768*3,IF(MID(C768,10,1)="f",L768,IF(OR(MID(C768,10,1)="S",MID(C768,10,1)="L",MID(C768,10,1)="B",MID(C768,10,1)="X"),MID(C768,11,1)*L768,0)))))</f>
        <v>0</v>
      </c>
      <c r="V768" s="327"/>
      <c r="W768" s="327"/>
      <c r="X768" s="327"/>
      <c r="Y768" s="326" t="str">
        <f t="shared" si="156"/>
        <v/>
      </c>
      <c r="Z768" s="326" t="str">
        <f t="shared" si="157"/>
        <v/>
      </c>
      <c r="AA768" s="326" t="str">
        <f t="shared" si="166"/>
        <v/>
      </c>
    </row>
    <row r="769" spans="1:27" s="326" customFormat="1" ht="18" hidden="1" customHeight="1">
      <c r="A769" s="50"/>
      <c r="B769" s="182"/>
      <c r="C769" s="56"/>
      <c r="D769" s="56" t="str">
        <f t="shared" si="158"/>
        <v>00</v>
      </c>
      <c r="E769" s="322" t="str">
        <f t="shared" si="159"/>
        <v>00</v>
      </c>
      <c r="F769" s="322" t="str">
        <f t="shared" si="160"/>
        <v/>
      </c>
      <c r="G769" s="322" t="str">
        <f t="shared" si="161"/>
        <v/>
      </c>
      <c r="H769" s="322" t="str">
        <f t="shared" si="162"/>
        <v/>
      </c>
      <c r="I769" s="287" t="str">
        <f t="shared" si="163"/>
        <v>Đ0</v>
      </c>
      <c r="J769" s="44" t="s">
        <v>1191</v>
      </c>
      <c r="K769" s="287" t="str">
        <f t="shared" si="164"/>
        <v>Cái</v>
      </c>
      <c r="L769" s="291"/>
      <c r="M769" s="287" t="e">
        <f>VLOOKUP(D769,'GIA CONG DOAN'!$A$3:$D$4246,MATCH(I769,'GIA CONG DOAN'!$A$4:$D$4,0),0)</f>
        <v>#N/A</v>
      </c>
      <c r="N769" s="289"/>
      <c r="O769" s="328" t="str">
        <f t="shared" si="165"/>
        <v/>
      </c>
      <c r="P769" s="56"/>
      <c r="Q769" s="305"/>
      <c r="R769" s="305"/>
      <c r="S769" s="313">
        <f t="shared" si="167"/>
        <v>0</v>
      </c>
      <c r="V769" s="327"/>
      <c r="W769" s="327"/>
      <c r="X769" s="327"/>
      <c r="Y769" s="326" t="str">
        <f t="shared" si="156"/>
        <v/>
      </c>
      <c r="Z769" s="326" t="str">
        <f t="shared" si="157"/>
        <v/>
      </c>
      <c r="AA769" s="326" t="str">
        <f t="shared" si="166"/>
        <v/>
      </c>
    </row>
    <row r="770" spans="1:27" s="326" customFormat="1" ht="18" hidden="1" customHeight="1">
      <c r="A770" s="50"/>
      <c r="B770" s="182"/>
      <c r="C770" s="56"/>
      <c r="D770" s="56" t="str">
        <f t="shared" si="158"/>
        <v>00</v>
      </c>
      <c r="E770" s="322" t="str">
        <f t="shared" si="159"/>
        <v>00</v>
      </c>
      <c r="F770" s="322" t="str">
        <f t="shared" si="160"/>
        <v/>
      </c>
      <c r="G770" s="322" t="str">
        <f t="shared" si="161"/>
        <v/>
      </c>
      <c r="H770" s="322" t="str">
        <f t="shared" si="162"/>
        <v/>
      </c>
      <c r="I770" s="287" t="str">
        <f t="shared" si="163"/>
        <v>Đ0</v>
      </c>
      <c r="J770" s="44" t="s">
        <v>1191</v>
      </c>
      <c r="K770" s="287" t="str">
        <f t="shared" si="164"/>
        <v>Cái</v>
      </c>
      <c r="L770" s="291"/>
      <c r="M770" s="287" t="e">
        <f>VLOOKUP(D770,'GIA CONG DOAN'!$A$3:$D$4246,MATCH(I770,'GIA CONG DOAN'!$A$4:$D$4,0),0)</f>
        <v>#N/A</v>
      </c>
      <c r="N770" s="289"/>
      <c r="O770" s="328" t="str">
        <f t="shared" si="165"/>
        <v/>
      </c>
      <c r="P770" s="56"/>
      <c r="Q770" s="305"/>
      <c r="R770" s="305"/>
      <c r="S770" s="313">
        <f t="shared" si="167"/>
        <v>0</v>
      </c>
      <c r="V770" s="327"/>
      <c r="W770" s="327"/>
      <c r="X770" s="327"/>
      <c r="Y770" s="326" t="str">
        <f t="shared" si="156"/>
        <v/>
      </c>
      <c r="Z770" s="326" t="str">
        <f t="shared" si="157"/>
        <v/>
      </c>
      <c r="AA770" s="326" t="str">
        <f t="shared" si="166"/>
        <v/>
      </c>
    </row>
    <row r="771" spans="1:27" s="326" customFormat="1" ht="18" hidden="1" customHeight="1">
      <c r="A771" s="50"/>
      <c r="B771" s="182"/>
      <c r="C771" s="56"/>
      <c r="D771" s="56" t="str">
        <f t="shared" si="158"/>
        <v>00</v>
      </c>
      <c r="E771" s="322" t="str">
        <f t="shared" si="159"/>
        <v>00</v>
      </c>
      <c r="F771" s="322" t="str">
        <f t="shared" si="160"/>
        <v/>
      </c>
      <c r="G771" s="322" t="str">
        <f t="shared" si="161"/>
        <v/>
      </c>
      <c r="H771" s="322" t="str">
        <f t="shared" si="162"/>
        <v/>
      </c>
      <c r="I771" s="287" t="str">
        <f t="shared" si="163"/>
        <v>Đ0</v>
      </c>
      <c r="J771" s="44" t="s">
        <v>1191</v>
      </c>
      <c r="K771" s="287" t="str">
        <f t="shared" si="164"/>
        <v>Cái</v>
      </c>
      <c r="L771" s="291"/>
      <c r="M771" s="287" t="e">
        <f>VLOOKUP(D771,'GIA CONG DOAN'!$A$3:$D$4246,MATCH(I771,'GIA CONG DOAN'!$A$4:$D$4,0),0)</f>
        <v>#N/A</v>
      </c>
      <c r="N771" s="289"/>
      <c r="O771" s="328" t="str">
        <f t="shared" si="165"/>
        <v/>
      </c>
      <c r="P771" s="56"/>
      <c r="Q771" s="305"/>
      <c r="R771" s="305"/>
      <c r="S771" s="313">
        <f t="shared" si="167"/>
        <v>0</v>
      </c>
      <c r="V771" s="327"/>
      <c r="W771" s="327"/>
      <c r="X771" s="327"/>
      <c r="Y771" s="326" t="str">
        <f t="shared" si="156"/>
        <v/>
      </c>
      <c r="Z771" s="326" t="str">
        <f t="shared" si="157"/>
        <v/>
      </c>
      <c r="AA771" s="326" t="str">
        <f t="shared" si="166"/>
        <v/>
      </c>
    </row>
    <row r="772" spans="1:27" s="326" customFormat="1" ht="18" hidden="1" customHeight="1">
      <c r="A772" s="50"/>
      <c r="B772" s="182"/>
      <c r="C772" s="56"/>
      <c r="D772" s="56" t="str">
        <f t="shared" si="158"/>
        <v>00</v>
      </c>
      <c r="E772" s="322" t="str">
        <f t="shared" si="159"/>
        <v>00</v>
      </c>
      <c r="F772" s="322" t="str">
        <f t="shared" si="160"/>
        <v/>
      </c>
      <c r="G772" s="322" t="str">
        <f t="shared" si="161"/>
        <v/>
      </c>
      <c r="H772" s="322" t="str">
        <f t="shared" si="162"/>
        <v/>
      </c>
      <c r="I772" s="287" t="str">
        <f t="shared" si="163"/>
        <v>Đ0</v>
      </c>
      <c r="J772" s="44" t="s">
        <v>1191</v>
      </c>
      <c r="K772" s="287" t="str">
        <f t="shared" si="164"/>
        <v>Cái</v>
      </c>
      <c r="L772" s="291"/>
      <c r="M772" s="287" t="e">
        <f>VLOOKUP(D772,'GIA CONG DOAN'!$A$3:$D$4246,MATCH(I772,'GIA CONG DOAN'!$A$4:$D$4,0),0)</f>
        <v>#N/A</v>
      </c>
      <c r="N772" s="289"/>
      <c r="O772" s="328" t="str">
        <f t="shared" si="165"/>
        <v/>
      </c>
      <c r="P772" s="56"/>
      <c r="Q772" s="305"/>
      <c r="R772" s="305"/>
      <c r="S772" s="313">
        <f t="shared" si="167"/>
        <v>0</v>
      </c>
      <c r="V772" s="327"/>
      <c r="W772" s="327"/>
      <c r="X772" s="327"/>
      <c r="Y772" s="326" t="str">
        <f t="shared" si="156"/>
        <v/>
      </c>
      <c r="Z772" s="326" t="str">
        <f t="shared" si="157"/>
        <v/>
      </c>
      <c r="AA772" s="326" t="str">
        <f t="shared" si="166"/>
        <v/>
      </c>
    </row>
    <row r="773" spans="1:27" s="326" customFormat="1" ht="18" hidden="1" customHeight="1">
      <c r="A773" s="50"/>
      <c r="B773" s="182"/>
      <c r="C773" s="56"/>
      <c r="D773" s="56" t="str">
        <f t="shared" si="158"/>
        <v>00</v>
      </c>
      <c r="E773" s="322" t="str">
        <f t="shared" si="159"/>
        <v>00</v>
      </c>
      <c r="F773" s="322" t="str">
        <f t="shared" si="160"/>
        <v/>
      </c>
      <c r="G773" s="322" t="str">
        <f t="shared" si="161"/>
        <v/>
      </c>
      <c r="H773" s="322" t="str">
        <f t="shared" si="162"/>
        <v/>
      </c>
      <c r="I773" s="287" t="str">
        <f t="shared" si="163"/>
        <v>Đ0</v>
      </c>
      <c r="J773" s="44" t="s">
        <v>1191</v>
      </c>
      <c r="K773" s="287" t="str">
        <f t="shared" si="164"/>
        <v>Cái</v>
      </c>
      <c r="L773" s="291"/>
      <c r="M773" s="287" t="e">
        <f>VLOOKUP(D773,'GIA CONG DOAN'!$A$3:$D$4246,MATCH(I773,'GIA CONG DOAN'!$A$4:$D$4,0),0)</f>
        <v>#N/A</v>
      </c>
      <c r="N773" s="289"/>
      <c r="O773" s="328" t="str">
        <f t="shared" si="165"/>
        <v/>
      </c>
      <c r="P773" s="56"/>
      <c r="Q773" s="305"/>
      <c r="R773" s="305"/>
      <c r="S773" s="313">
        <f t="shared" si="167"/>
        <v>0</v>
      </c>
      <c r="V773" s="327"/>
      <c r="W773" s="327"/>
      <c r="X773" s="327"/>
      <c r="Y773" s="326" t="str">
        <f t="shared" si="156"/>
        <v/>
      </c>
      <c r="Z773" s="326" t="str">
        <f t="shared" si="157"/>
        <v/>
      </c>
      <c r="AA773" s="326" t="str">
        <f t="shared" si="166"/>
        <v/>
      </c>
    </row>
    <row r="774" spans="1:27" s="326" customFormat="1" ht="18" hidden="1" customHeight="1">
      <c r="A774" s="50"/>
      <c r="B774" s="182"/>
      <c r="C774" s="56"/>
      <c r="D774" s="56" t="str">
        <f t="shared" si="158"/>
        <v>00</v>
      </c>
      <c r="E774" s="322" t="str">
        <f t="shared" si="159"/>
        <v>00</v>
      </c>
      <c r="F774" s="322" t="str">
        <f t="shared" si="160"/>
        <v/>
      </c>
      <c r="G774" s="322" t="str">
        <f t="shared" si="161"/>
        <v/>
      </c>
      <c r="H774" s="322" t="str">
        <f t="shared" si="162"/>
        <v/>
      </c>
      <c r="I774" s="287" t="str">
        <f t="shared" si="163"/>
        <v>Đ0</v>
      </c>
      <c r="J774" s="44" t="s">
        <v>1191</v>
      </c>
      <c r="K774" s="287" t="str">
        <f t="shared" si="164"/>
        <v>Cái</v>
      </c>
      <c r="L774" s="291"/>
      <c r="M774" s="287" t="e">
        <f>VLOOKUP(D774,'GIA CONG DOAN'!$A$3:$D$4246,MATCH(I774,'GIA CONG DOAN'!$A$4:$D$4,0),0)</f>
        <v>#N/A</v>
      </c>
      <c r="N774" s="289"/>
      <c r="O774" s="328" t="str">
        <f t="shared" si="165"/>
        <v/>
      </c>
      <c r="P774" s="56"/>
      <c r="Q774" s="305"/>
      <c r="R774" s="305"/>
      <c r="S774" s="313">
        <f t="shared" si="167"/>
        <v>0</v>
      </c>
      <c r="V774" s="327"/>
      <c r="W774" s="327"/>
      <c r="X774" s="327"/>
      <c r="Y774" s="326" t="str">
        <f t="shared" ref="Y774:Y807" si="168">LEFT(C774,2)</f>
        <v/>
      </c>
      <c r="Z774" s="326" t="str">
        <f t="shared" ref="Z774:Z807" si="169">B774&amp;A774</f>
        <v/>
      </c>
      <c r="AA774" s="326" t="str">
        <f t="shared" si="166"/>
        <v/>
      </c>
    </row>
    <row r="775" spans="1:27" s="326" customFormat="1" ht="18" hidden="1" customHeight="1">
      <c r="A775" s="50"/>
      <c r="B775" s="182"/>
      <c r="C775" s="56"/>
      <c r="D775" s="56" t="str">
        <f t="shared" si="158"/>
        <v>00</v>
      </c>
      <c r="E775" s="322" t="str">
        <f t="shared" si="159"/>
        <v>00</v>
      </c>
      <c r="F775" s="322" t="str">
        <f t="shared" si="160"/>
        <v/>
      </c>
      <c r="G775" s="322" t="str">
        <f t="shared" si="161"/>
        <v/>
      </c>
      <c r="H775" s="322" t="str">
        <f t="shared" si="162"/>
        <v/>
      </c>
      <c r="I775" s="287" t="str">
        <f t="shared" si="163"/>
        <v>Đ0</v>
      </c>
      <c r="J775" s="44" t="s">
        <v>1191</v>
      </c>
      <c r="K775" s="287" t="str">
        <f t="shared" si="164"/>
        <v>Cái</v>
      </c>
      <c r="L775" s="291"/>
      <c r="M775" s="287" t="e">
        <f>VLOOKUP(D775,'GIA CONG DOAN'!$A$3:$D$4246,MATCH(I775,'GIA CONG DOAN'!$A$4:$D$4,0),0)</f>
        <v>#N/A</v>
      </c>
      <c r="N775" s="289"/>
      <c r="O775" s="328" t="str">
        <f t="shared" si="165"/>
        <v/>
      </c>
      <c r="P775" s="56"/>
      <c r="Q775" s="305"/>
      <c r="R775" s="305"/>
      <c r="S775" s="313">
        <f t="shared" si="167"/>
        <v>0</v>
      </c>
      <c r="V775" s="327"/>
      <c r="W775" s="327"/>
      <c r="X775" s="327"/>
      <c r="Y775" s="326" t="str">
        <f t="shared" si="168"/>
        <v/>
      </c>
      <c r="Z775" s="326" t="str">
        <f t="shared" si="169"/>
        <v/>
      </c>
      <c r="AA775" s="326" t="str">
        <f t="shared" si="166"/>
        <v/>
      </c>
    </row>
    <row r="776" spans="1:27" s="326" customFormat="1" ht="18" hidden="1" customHeight="1">
      <c r="A776" s="50"/>
      <c r="B776" s="182"/>
      <c r="C776" s="56"/>
      <c r="D776" s="56" t="str">
        <f t="shared" ref="D776:D839" si="170">LEFT(C776,6)&amp;"00"&amp;MID(C776,9,3)</f>
        <v>00</v>
      </c>
      <c r="E776" s="322" t="str">
        <f t="shared" ref="E776:E839" si="171">RIGHT(D776,2)</f>
        <v>00</v>
      </c>
      <c r="F776" s="322" t="str">
        <f t="shared" ref="F776:F839" si="172">MID(C776,13,2)</f>
        <v/>
      </c>
      <c r="G776" s="322" t="str">
        <f t="shared" ref="G776:G839" si="173">MID(C776,7,2)</f>
        <v/>
      </c>
      <c r="H776" s="322" t="str">
        <f t="shared" ref="H776:H839" si="174">IF(OR(G776="18",G776="20",G776="21"),"DTM","")</f>
        <v/>
      </c>
      <c r="I776" s="287" t="str">
        <f t="shared" ref="I776:I839" si="175">(LEFT(J776,1))&amp;IF(OR(F776="A",F776="A",F776="43",F776="44",F776="77"),"HC",IF(OR(F776="B",F776="B1",F776="B2",F776="B4",F776="30",F776="39",F776="17",F776="C"),"HC",IF(OR(F776="01",F776="04",F776="54",F776="11",F776="05",F776="06"),"HC",IF(OR(F776="A1"),"HT",IF(OR(F776="32",F776="14",F776="15",F776="78",F776="49"),"HS",0)))))</f>
        <v>Đ0</v>
      </c>
      <c r="J776" s="44" t="s">
        <v>1191</v>
      </c>
      <c r="K776" s="287" t="str">
        <f t="shared" ref="K776:K839" si="176">IF(AND(MID(C776,10,1)="s",MID(C776,11,1)="1"),"Cái",IF(OR(MID(C776,10,1)="s",MID(C776,10,1)="l",MID(C776,10,1)="b",MID(C776,10,1)="x"),"Bộ","Cái"))</f>
        <v>Cái</v>
      </c>
      <c r="L776" s="291"/>
      <c r="M776" s="287" t="e">
        <f>VLOOKUP(D776,'GIA CONG DOAN'!$A$3:$D$4246,MATCH(I776,'GIA CONG DOAN'!$A$4:$D$4,0),0)</f>
        <v>#N/A</v>
      </c>
      <c r="N776" s="289"/>
      <c r="O776" s="328" t="str">
        <f t="shared" ref="O776:O839" si="177">IFERROR(L776*M776*N776,"")</f>
        <v/>
      </c>
      <c r="P776" s="56"/>
      <c r="Q776" s="305"/>
      <c r="R776" s="305"/>
      <c r="S776" s="313">
        <f t="shared" si="167"/>
        <v>0</v>
      </c>
      <c r="V776" s="327"/>
      <c r="W776" s="327"/>
      <c r="X776" s="327"/>
      <c r="Y776" s="326" t="str">
        <f t="shared" si="168"/>
        <v/>
      </c>
      <c r="Z776" s="326" t="str">
        <f t="shared" si="169"/>
        <v/>
      </c>
      <c r="AA776" s="326" t="str">
        <f t="shared" si="166"/>
        <v/>
      </c>
    </row>
    <row r="777" spans="1:27" s="326" customFormat="1" ht="18" hidden="1" customHeight="1">
      <c r="A777" s="50"/>
      <c r="B777" s="182"/>
      <c r="C777" s="56"/>
      <c r="D777" s="56" t="str">
        <f t="shared" si="170"/>
        <v>00</v>
      </c>
      <c r="E777" s="322" t="str">
        <f t="shared" si="171"/>
        <v>00</v>
      </c>
      <c r="F777" s="322" t="str">
        <f t="shared" si="172"/>
        <v/>
      </c>
      <c r="G777" s="322" t="str">
        <f t="shared" si="173"/>
        <v/>
      </c>
      <c r="H777" s="322" t="str">
        <f t="shared" si="174"/>
        <v/>
      </c>
      <c r="I777" s="287" t="str">
        <f t="shared" si="175"/>
        <v>Đ0</v>
      </c>
      <c r="J777" s="44" t="s">
        <v>1191</v>
      </c>
      <c r="K777" s="287" t="str">
        <f t="shared" si="176"/>
        <v>Cái</v>
      </c>
      <c r="L777" s="291"/>
      <c r="M777" s="287" t="e">
        <f>VLOOKUP(D777,'GIA CONG DOAN'!$A$3:$D$4246,MATCH(I777,'GIA CONG DOAN'!$A$4:$D$4,0),0)</f>
        <v>#N/A</v>
      </c>
      <c r="N777" s="289"/>
      <c r="O777" s="328" t="str">
        <f t="shared" si="177"/>
        <v/>
      </c>
      <c r="P777" s="56"/>
      <c r="Q777" s="305"/>
      <c r="R777" s="305"/>
      <c r="S777" s="313">
        <f t="shared" si="167"/>
        <v>0</v>
      </c>
      <c r="V777" s="327"/>
      <c r="W777" s="327"/>
      <c r="X777" s="327"/>
      <c r="Y777" s="326" t="str">
        <f t="shared" si="168"/>
        <v/>
      </c>
      <c r="Z777" s="326" t="str">
        <f t="shared" si="169"/>
        <v/>
      </c>
      <c r="AA777" s="326" t="str">
        <f t="shared" si="166"/>
        <v/>
      </c>
    </row>
    <row r="778" spans="1:27" s="326" customFormat="1" ht="18" hidden="1" customHeight="1">
      <c r="A778" s="50"/>
      <c r="B778" s="182"/>
      <c r="C778" s="56"/>
      <c r="D778" s="56" t="str">
        <f t="shared" si="170"/>
        <v>00</v>
      </c>
      <c r="E778" s="322" t="str">
        <f t="shared" si="171"/>
        <v>00</v>
      </c>
      <c r="F778" s="322" t="str">
        <f t="shared" si="172"/>
        <v/>
      </c>
      <c r="G778" s="322" t="str">
        <f t="shared" si="173"/>
        <v/>
      </c>
      <c r="H778" s="322" t="str">
        <f t="shared" si="174"/>
        <v/>
      </c>
      <c r="I778" s="287" t="str">
        <f t="shared" si="175"/>
        <v>Đ0</v>
      </c>
      <c r="J778" s="44" t="s">
        <v>1191</v>
      </c>
      <c r="K778" s="287" t="str">
        <f t="shared" si="176"/>
        <v>Cái</v>
      </c>
      <c r="L778" s="291"/>
      <c r="M778" s="287" t="e">
        <f>VLOOKUP(D778,'GIA CONG DOAN'!$A$3:$D$4246,MATCH(I778,'GIA CONG DOAN'!$A$4:$D$4,0),0)</f>
        <v>#N/A</v>
      </c>
      <c r="N778" s="289"/>
      <c r="O778" s="328" t="str">
        <f t="shared" si="177"/>
        <v/>
      </c>
      <c r="P778" s="56"/>
      <c r="Q778" s="305"/>
      <c r="R778" s="305"/>
      <c r="S778" s="313">
        <f t="shared" si="167"/>
        <v>0</v>
      </c>
      <c r="V778" s="327"/>
      <c r="W778" s="327"/>
      <c r="X778" s="327"/>
      <c r="Y778" s="326" t="str">
        <f t="shared" si="168"/>
        <v/>
      </c>
      <c r="Z778" s="326" t="str">
        <f t="shared" si="169"/>
        <v/>
      </c>
      <c r="AA778" s="326" t="str">
        <f t="shared" ref="AA778:AA840" si="178">A778&amp;B778&amp;C778&amp;L778&amp;Q778</f>
        <v/>
      </c>
    </row>
    <row r="779" spans="1:27" s="326" customFormat="1" ht="18" hidden="1" customHeight="1">
      <c r="A779" s="50"/>
      <c r="B779" s="182"/>
      <c r="C779" s="56"/>
      <c r="D779" s="56" t="str">
        <f t="shared" si="170"/>
        <v>00</v>
      </c>
      <c r="E779" s="322" t="str">
        <f t="shared" si="171"/>
        <v>00</v>
      </c>
      <c r="F779" s="322" t="str">
        <f t="shared" si="172"/>
        <v/>
      </c>
      <c r="G779" s="322" t="str">
        <f t="shared" si="173"/>
        <v/>
      </c>
      <c r="H779" s="322" t="str">
        <f t="shared" si="174"/>
        <v/>
      </c>
      <c r="I779" s="287" t="str">
        <f t="shared" si="175"/>
        <v>Đ0</v>
      </c>
      <c r="J779" s="44" t="s">
        <v>1191</v>
      </c>
      <c r="K779" s="287" t="str">
        <f t="shared" si="176"/>
        <v>Cái</v>
      </c>
      <c r="L779" s="291"/>
      <c r="M779" s="287" t="e">
        <f>VLOOKUP(D779,'GIA CONG DOAN'!$A$3:$D$4246,MATCH(I779,'GIA CONG DOAN'!$A$4:$D$4,0),0)</f>
        <v>#N/A</v>
      </c>
      <c r="N779" s="289"/>
      <c r="O779" s="328" t="str">
        <f t="shared" si="177"/>
        <v/>
      </c>
      <c r="P779" s="56"/>
      <c r="Q779" s="305"/>
      <c r="R779" s="305"/>
      <c r="S779" s="313">
        <f t="shared" si="167"/>
        <v>0</v>
      </c>
      <c r="V779" s="327"/>
      <c r="W779" s="327"/>
      <c r="X779" s="327"/>
      <c r="Y779" s="326" t="str">
        <f t="shared" si="168"/>
        <v/>
      </c>
      <c r="Z779" s="326" t="str">
        <f t="shared" si="169"/>
        <v/>
      </c>
      <c r="AA779" s="326" t="str">
        <f t="shared" si="178"/>
        <v/>
      </c>
    </row>
    <row r="780" spans="1:27" s="326" customFormat="1" ht="18" hidden="1" customHeight="1">
      <c r="A780" s="50"/>
      <c r="B780" s="182"/>
      <c r="C780" s="56"/>
      <c r="D780" s="56" t="str">
        <f t="shared" si="170"/>
        <v>00</v>
      </c>
      <c r="E780" s="322" t="str">
        <f t="shared" si="171"/>
        <v>00</v>
      </c>
      <c r="F780" s="322" t="str">
        <f t="shared" si="172"/>
        <v/>
      </c>
      <c r="G780" s="322" t="str">
        <f t="shared" si="173"/>
        <v/>
      </c>
      <c r="H780" s="322" t="str">
        <f t="shared" si="174"/>
        <v/>
      </c>
      <c r="I780" s="287" t="str">
        <f t="shared" si="175"/>
        <v>Đ0</v>
      </c>
      <c r="J780" s="44" t="s">
        <v>1191</v>
      </c>
      <c r="K780" s="287" t="str">
        <f t="shared" si="176"/>
        <v>Cái</v>
      </c>
      <c r="L780" s="291"/>
      <c r="M780" s="287" t="e">
        <f>VLOOKUP(D780,'GIA CONG DOAN'!$A$3:$D$4246,MATCH(I780,'GIA CONG DOAN'!$A$4:$D$4,0),0)</f>
        <v>#N/A</v>
      </c>
      <c r="N780" s="289"/>
      <c r="O780" s="328" t="str">
        <f t="shared" si="177"/>
        <v/>
      </c>
      <c r="P780" s="56"/>
      <c r="Q780" s="305"/>
      <c r="R780" s="305"/>
      <c r="S780" s="313">
        <f t="shared" si="167"/>
        <v>0</v>
      </c>
      <c r="V780" s="327"/>
      <c r="W780" s="327"/>
      <c r="X780" s="327"/>
      <c r="Y780" s="326" t="str">
        <f t="shared" si="168"/>
        <v/>
      </c>
      <c r="Z780" s="326" t="str">
        <f t="shared" si="169"/>
        <v/>
      </c>
      <c r="AA780" s="326" t="str">
        <f t="shared" si="178"/>
        <v/>
      </c>
    </row>
    <row r="781" spans="1:27" s="326" customFormat="1" ht="18" hidden="1" customHeight="1">
      <c r="A781" s="50"/>
      <c r="B781" s="182"/>
      <c r="C781" s="56"/>
      <c r="D781" s="56" t="str">
        <f t="shared" si="170"/>
        <v>00</v>
      </c>
      <c r="E781" s="322" t="str">
        <f t="shared" si="171"/>
        <v>00</v>
      </c>
      <c r="F781" s="322" t="str">
        <f t="shared" si="172"/>
        <v/>
      </c>
      <c r="G781" s="322" t="str">
        <f t="shared" si="173"/>
        <v/>
      </c>
      <c r="H781" s="322" t="str">
        <f t="shared" si="174"/>
        <v/>
      </c>
      <c r="I781" s="287" t="str">
        <f t="shared" si="175"/>
        <v>Đ0</v>
      </c>
      <c r="J781" s="44" t="s">
        <v>1191</v>
      </c>
      <c r="K781" s="287" t="str">
        <f t="shared" si="176"/>
        <v>Cái</v>
      </c>
      <c r="L781" s="291"/>
      <c r="M781" s="287" t="e">
        <f>VLOOKUP(D781,'GIA CONG DOAN'!$A$3:$D$4246,MATCH(I781,'GIA CONG DOAN'!$A$4:$D$4,0),0)</f>
        <v>#N/A</v>
      </c>
      <c r="N781" s="289"/>
      <c r="O781" s="328" t="str">
        <f t="shared" si="177"/>
        <v/>
      </c>
      <c r="P781" s="56"/>
      <c r="Q781" s="305"/>
      <c r="R781" s="305"/>
      <c r="S781" s="313">
        <f t="shared" si="167"/>
        <v>0</v>
      </c>
      <c r="V781" s="327"/>
      <c r="W781" s="327"/>
      <c r="X781" s="327"/>
      <c r="Y781" s="326" t="str">
        <f t="shared" si="168"/>
        <v/>
      </c>
      <c r="Z781" s="326" t="str">
        <f t="shared" si="169"/>
        <v/>
      </c>
      <c r="AA781" s="326" t="str">
        <f t="shared" si="178"/>
        <v/>
      </c>
    </row>
    <row r="782" spans="1:27" s="326" customFormat="1" ht="18" hidden="1" customHeight="1">
      <c r="A782" s="50"/>
      <c r="B782" s="182"/>
      <c r="C782" s="56"/>
      <c r="D782" s="56" t="str">
        <f t="shared" si="170"/>
        <v>00</v>
      </c>
      <c r="E782" s="322" t="str">
        <f t="shared" si="171"/>
        <v>00</v>
      </c>
      <c r="F782" s="322" t="str">
        <f t="shared" si="172"/>
        <v/>
      </c>
      <c r="G782" s="322" t="str">
        <f t="shared" si="173"/>
        <v/>
      </c>
      <c r="H782" s="322" t="str">
        <f t="shared" si="174"/>
        <v/>
      </c>
      <c r="I782" s="287" t="str">
        <f t="shared" si="175"/>
        <v>Đ0</v>
      </c>
      <c r="J782" s="44" t="s">
        <v>1191</v>
      </c>
      <c r="K782" s="287" t="str">
        <f t="shared" si="176"/>
        <v>Cái</v>
      </c>
      <c r="L782" s="291"/>
      <c r="M782" s="287" t="e">
        <f>VLOOKUP(D782,'GIA CONG DOAN'!$A$3:$D$4246,MATCH(I782,'GIA CONG DOAN'!$A$4:$D$4,0),0)</f>
        <v>#N/A</v>
      </c>
      <c r="N782" s="289"/>
      <c r="O782" s="328" t="str">
        <f t="shared" si="177"/>
        <v/>
      </c>
      <c r="P782" s="56"/>
      <c r="Q782" s="305"/>
      <c r="R782" s="305"/>
      <c r="S782" s="313">
        <f t="shared" si="167"/>
        <v>0</v>
      </c>
      <c r="V782" s="327"/>
      <c r="W782" s="327"/>
      <c r="X782" s="327"/>
      <c r="Y782" s="326" t="str">
        <f t="shared" si="168"/>
        <v/>
      </c>
      <c r="Z782" s="326" t="str">
        <f t="shared" si="169"/>
        <v/>
      </c>
      <c r="AA782" s="326" t="str">
        <f t="shared" si="178"/>
        <v/>
      </c>
    </row>
    <row r="783" spans="1:27" s="326" customFormat="1" ht="18" hidden="1" customHeight="1">
      <c r="A783" s="50"/>
      <c r="B783" s="182"/>
      <c r="C783" s="56"/>
      <c r="D783" s="56" t="str">
        <f t="shared" si="170"/>
        <v>00</v>
      </c>
      <c r="E783" s="322" t="str">
        <f t="shared" si="171"/>
        <v>00</v>
      </c>
      <c r="F783" s="322" t="str">
        <f t="shared" si="172"/>
        <v/>
      </c>
      <c r="G783" s="322" t="str">
        <f t="shared" si="173"/>
        <v/>
      </c>
      <c r="H783" s="322" t="str">
        <f t="shared" si="174"/>
        <v/>
      </c>
      <c r="I783" s="287" t="str">
        <f t="shared" si="175"/>
        <v>Đ0</v>
      </c>
      <c r="J783" s="44" t="s">
        <v>1191</v>
      </c>
      <c r="K783" s="287" t="str">
        <f t="shared" si="176"/>
        <v>Cái</v>
      </c>
      <c r="L783" s="291"/>
      <c r="M783" s="287" t="e">
        <f>VLOOKUP(D783,'GIA CONG DOAN'!$A$3:$D$4246,MATCH(I783,'GIA CONG DOAN'!$A$4:$D$4,0),0)</f>
        <v>#N/A</v>
      </c>
      <c r="N783" s="289"/>
      <c r="O783" s="328" t="str">
        <f t="shared" si="177"/>
        <v/>
      </c>
      <c r="P783" s="56"/>
      <c r="Q783" s="305"/>
      <c r="R783" s="305"/>
      <c r="S783" s="313">
        <f t="shared" si="167"/>
        <v>0</v>
      </c>
      <c r="V783" s="327"/>
      <c r="W783" s="327"/>
      <c r="X783" s="327"/>
      <c r="Y783" s="326" t="str">
        <f t="shared" si="168"/>
        <v/>
      </c>
      <c r="Z783" s="326" t="str">
        <f t="shared" si="169"/>
        <v/>
      </c>
      <c r="AA783" s="326" t="str">
        <f t="shared" si="178"/>
        <v/>
      </c>
    </row>
    <row r="784" spans="1:27" s="326" customFormat="1" ht="18" hidden="1" customHeight="1">
      <c r="A784" s="50"/>
      <c r="B784" s="182"/>
      <c r="C784" s="56"/>
      <c r="D784" s="56" t="str">
        <f t="shared" si="170"/>
        <v>00</v>
      </c>
      <c r="E784" s="322" t="str">
        <f t="shared" si="171"/>
        <v>00</v>
      </c>
      <c r="F784" s="322" t="str">
        <f t="shared" si="172"/>
        <v/>
      </c>
      <c r="G784" s="322" t="str">
        <f t="shared" si="173"/>
        <v/>
      </c>
      <c r="H784" s="322" t="str">
        <f t="shared" si="174"/>
        <v/>
      </c>
      <c r="I784" s="287" t="str">
        <f t="shared" si="175"/>
        <v>Đ0</v>
      </c>
      <c r="J784" s="44" t="s">
        <v>1191</v>
      </c>
      <c r="K784" s="287" t="str">
        <f t="shared" si="176"/>
        <v>Cái</v>
      </c>
      <c r="L784" s="291"/>
      <c r="M784" s="287" t="e">
        <f>VLOOKUP(D784,'GIA CONG DOAN'!$A$3:$D$4246,MATCH(I784,'GIA CONG DOAN'!$A$4:$D$4,0),0)</f>
        <v>#N/A</v>
      </c>
      <c r="N784" s="289"/>
      <c r="O784" s="328" t="str">
        <f t="shared" si="177"/>
        <v/>
      </c>
      <c r="P784" s="56"/>
      <c r="Q784" s="305"/>
      <c r="R784" s="305"/>
      <c r="S784" s="313">
        <f t="shared" si="167"/>
        <v>0</v>
      </c>
      <c r="V784" s="327"/>
      <c r="W784" s="327"/>
      <c r="X784" s="327"/>
      <c r="Y784" s="326" t="str">
        <f t="shared" si="168"/>
        <v/>
      </c>
      <c r="Z784" s="326" t="str">
        <f t="shared" si="169"/>
        <v/>
      </c>
      <c r="AA784" s="326" t="str">
        <f t="shared" si="178"/>
        <v/>
      </c>
    </row>
    <row r="785" spans="1:27" s="326" customFormat="1" ht="18" hidden="1" customHeight="1">
      <c r="A785" s="50"/>
      <c r="B785" s="182"/>
      <c r="C785" s="56"/>
      <c r="D785" s="56" t="str">
        <f t="shared" si="170"/>
        <v>00</v>
      </c>
      <c r="E785" s="322" t="str">
        <f t="shared" si="171"/>
        <v>00</v>
      </c>
      <c r="F785" s="322" t="str">
        <f t="shared" si="172"/>
        <v/>
      </c>
      <c r="G785" s="322" t="str">
        <f t="shared" si="173"/>
        <v/>
      </c>
      <c r="H785" s="322" t="str">
        <f t="shared" si="174"/>
        <v/>
      </c>
      <c r="I785" s="287" t="str">
        <f t="shared" si="175"/>
        <v>Đ0</v>
      </c>
      <c r="J785" s="44" t="s">
        <v>1191</v>
      </c>
      <c r="K785" s="287" t="str">
        <f t="shared" si="176"/>
        <v>Cái</v>
      </c>
      <c r="L785" s="291"/>
      <c r="M785" s="287" t="e">
        <f>VLOOKUP(D785,'GIA CONG DOAN'!$A$3:$D$4246,MATCH(I785,'GIA CONG DOAN'!$A$4:$D$4,0),0)</f>
        <v>#N/A</v>
      </c>
      <c r="N785" s="289"/>
      <c r="O785" s="328" t="str">
        <f t="shared" si="177"/>
        <v/>
      </c>
      <c r="P785" s="56"/>
      <c r="Q785" s="305"/>
      <c r="R785" s="305"/>
      <c r="S785" s="313">
        <f t="shared" si="167"/>
        <v>0</v>
      </c>
      <c r="V785" s="327"/>
      <c r="W785" s="327"/>
      <c r="X785" s="327"/>
      <c r="Y785" s="326" t="str">
        <f t="shared" si="168"/>
        <v/>
      </c>
      <c r="Z785" s="326" t="str">
        <f t="shared" si="169"/>
        <v/>
      </c>
      <c r="AA785" s="326" t="str">
        <f t="shared" si="178"/>
        <v/>
      </c>
    </row>
    <row r="786" spans="1:27" s="326" customFormat="1" ht="18" hidden="1" customHeight="1">
      <c r="A786" s="50"/>
      <c r="B786" s="182"/>
      <c r="C786" s="56"/>
      <c r="D786" s="56" t="str">
        <f t="shared" si="170"/>
        <v>00</v>
      </c>
      <c r="E786" s="322" t="str">
        <f t="shared" si="171"/>
        <v>00</v>
      </c>
      <c r="F786" s="322" t="str">
        <f t="shared" si="172"/>
        <v/>
      </c>
      <c r="G786" s="322" t="str">
        <f t="shared" si="173"/>
        <v/>
      </c>
      <c r="H786" s="322" t="str">
        <f t="shared" si="174"/>
        <v/>
      </c>
      <c r="I786" s="287" t="str">
        <f t="shared" si="175"/>
        <v>Đ0</v>
      </c>
      <c r="J786" s="44" t="s">
        <v>1191</v>
      </c>
      <c r="K786" s="287" t="str">
        <f t="shared" si="176"/>
        <v>Cái</v>
      </c>
      <c r="L786" s="291"/>
      <c r="M786" s="287" t="e">
        <f>VLOOKUP(D786,'GIA CONG DOAN'!$A$3:$D$4246,MATCH(I786,'GIA CONG DOAN'!$A$4:$D$4,0),0)</f>
        <v>#N/A</v>
      </c>
      <c r="N786" s="289"/>
      <c r="O786" s="328" t="str">
        <f t="shared" si="177"/>
        <v/>
      </c>
      <c r="P786" s="56"/>
      <c r="Q786" s="305"/>
      <c r="R786" s="305"/>
      <c r="S786" s="313">
        <f t="shared" si="167"/>
        <v>0</v>
      </c>
      <c r="V786" s="327"/>
      <c r="W786" s="327"/>
      <c r="X786" s="327"/>
      <c r="Y786" s="326" t="str">
        <f t="shared" si="168"/>
        <v/>
      </c>
      <c r="Z786" s="326" t="str">
        <f t="shared" si="169"/>
        <v/>
      </c>
      <c r="AA786" s="326" t="str">
        <f t="shared" si="178"/>
        <v/>
      </c>
    </row>
    <row r="787" spans="1:27" s="326" customFormat="1" ht="18" hidden="1" customHeight="1">
      <c r="A787" s="50"/>
      <c r="B787" s="182"/>
      <c r="C787" s="56"/>
      <c r="D787" s="56" t="str">
        <f t="shared" si="170"/>
        <v>00</v>
      </c>
      <c r="E787" s="322" t="str">
        <f t="shared" si="171"/>
        <v>00</v>
      </c>
      <c r="F787" s="322" t="str">
        <f t="shared" si="172"/>
        <v/>
      </c>
      <c r="G787" s="322" t="str">
        <f t="shared" si="173"/>
        <v/>
      </c>
      <c r="H787" s="322" t="str">
        <f t="shared" si="174"/>
        <v/>
      </c>
      <c r="I787" s="287" t="str">
        <f t="shared" si="175"/>
        <v>Đ0</v>
      </c>
      <c r="J787" s="44" t="s">
        <v>1191</v>
      </c>
      <c r="K787" s="287" t="str">
        <f t="shared" si="176"/>
        <v>Cái</v>
      </c>
      <c r="L787" s="291"/>
      <c r="M787" s="287" t="e">
        <f>VLOOKUP(D787,'GIA CONG DOAN'!$A$3:$D$4246,MATCH(I787,'GIA CONG DOAN'!$A$4:$D$4,0),0)</f>
        <v>#N/A</v>
      </c>
      <c r="N787" s="289"/>
      <c r="O787" s="328" t="str">
        <f t="shared" si="177"/>
        <v/>
      </c>
      <c r="P787" s="56"/>
      <c r="Q787" s="305"/>
      <c r="R787" s="305"/>
      <c r="S787" s="313">
        <f t="shared" si="167"/>
        <v>0</v>
      </c>
      <c r="V787" s="327"/>
      <c r="W787" s="327"/>
      <c r="X787" s="327"/>
      <c r="Y787" s="326" t="str">
        <f t="shared" si="168"/>
        <v/>
      </c>
      <c r="Z787" s="326" t="str">
        <f t="shared" si="169"/>
        <v/>
      </c>
      <c r="AA787" s="326" t="str">
        <f t="shared" si="178"/>
        <v/>
      </c>
    </row>
    <row r="788" spans="1:27" s="326" customFormat="1" ht="18" hidden="1" customHeight="1">
      <c r="A788" s="50"/>
      <c r="B788" s="182"/>
      <c r="C788" s="56"/>
      <c r="D788" s="56" t="str">
        <f t="shared" si="170"/>
        <v>00</v>
      </c>
      <c r="E788" s="322" t="str">
        <f t="shared" si="171"/>
        <v>00</v>
      </c>
      <c r="F788" s="322" t="str">
        <f t="shared" si="172"/>
        <v/>
      </c>
      <c r="G788" s="322" t="str">
        <f t="shared" si="173"/>
        <v/>
      </c>
      <c r="H788" s="322" t="str">
        <f t="shared" si="174"/>
        <v/>
      </c>
      <c r="I788" s="287" t="str">
        <f t="shared" si="175"/>
        <v>Đ0</v>
      </c>
      <c r="J788" s="44" t="s">
        <v>1191</v>
      </c>
      <c r="K788" s="287" t="str">
        <f t="shared" si="176"/>
        <v>Cái</v>
      </c>
      <c r="L788" s="291"/>
      <c r="M788" s="287" t="e">
        <f>VLOOKUP(D788,'GIA CONG DOAN'!$A$3:$D$4246,MATCH(I788,'GIA CONG DOAN'!$A$4:$D$4,0),0)</f>
        <v>#N/A</v>
      </c>
      <c r="N788" s="289"/>
      <c r="O788" s="328" t="str">
        <f t="shared" si="177"/>
        <v/>
      </c>
      <c r="P788" s="56"/>
      <c r="Q788" s="305"/>
      <c r="R788" s="305"/>
      <c r="S788" s="313">
        <f t="shared" si="167"/>
        <v>0</v>
      </c>
      <c r="V788" s="327"/>
      <c r="W788" s="327"/>
      <c r="X788" s="327"/>
      <c r="Y788" s="326" t="str">
        <f t="shared" si="168"/>
        <v/>
      </c>
      <c r="Z788" s="326" t="str">
        <f t="shared" si="169"/>
        <v/>
      </c>
      <c r="AA788" s="326" t="str">
        <f t="shared" si="178"/>
        <v/>
      </c>
    </row>
    <row r="789" spans="1:27" s="326" customFormat="1" ht="18" hidden="1" customHeight="1">
      <c r="A789" s="50"/>
      <c r="B789" s="182"/>
      <c r="C789" s="56"/>
      <c r="D789" s="56" t="str">
        <f t="shared" si="170"/>
        <v>00</v>
      </c>
      <c r="E789" s="322" t="str">
        <f t="shared" si="171"/>
        <v>00</v>
      </c>
      <c r="F789" s="322" t="str">
        <f t="shared" si="172"/>
        <v/>
      </c>
      <c r="G789" s="322" t="str">
        <f t="shared" si="173"/>
        <v/>
      </c>
      <c r="H789" s="322" t="str">
        <f t="shared" si="174"/>
        <v/>
      </c>
      <c r="I789" s="287" t="str">
        <f t="shared" si="175"/>
        <v>Đ0</v>
      </c>
      <c r="J789" s="44" t="s">
        <v>1191</v>
      </c>
      <c r="K789" s="287" t="str">
        <f t="shared" si="176"/>
        <v>Cái</v>
      </c>
      <c r="L789" s="291"/>
      <c r="M789" s="287" t="e">
        <f>VLOOKUP(D789,'GIA CONG DOAN'!$A$3:$D$4246,MATCH(I789,'GIA CONG DOAN'!$A$4:$D$4,0),0)</f>
        <v>#N/A</v>
      </c>
      <c r="N789" s="289"/>
      <c r="O789" s="328" t="str">
        <f t="shared" si="177"/>
        <v/>
      </c>
      <c r="P789" s="56"/>
      <c r="Q789" s="305"/>
      <c r="R789" s="305"/>
      <c r="S789" s="313">
        <f t="shared" si="167"/>
        <v>0</v>
      </c>
      <c r="V789" s="327"/>
      <c r="W789" s="327"/>
      <c r="X789" s="327"/>
      <c r="Y789" s="326" t="str">
        <f t="shared" si="168"/>
        <v/>
      </c>
      <c r="Z789" s="326" t="str">
        <f t="shared" si="169"/>
        <v/>
      </c>
      <c r="AA789" s="326" t="str">
        <f t="shared" si="178"/>
        <v/>
      </c>
    </row>
    <row r="790" spans="1:27" s="326" customFormat="1" ht="18" hidden="1" customHeight="1">
      <c r="A790" s="50"/>
      <c r="B790" s="182"/>
      <c r="C790" s="56"/>
      <c r="D790" s="56" t="str">
        <f t="shared" si="170"/>
        <v>00</v>
      </c>
      <c r="E790" s="322" t="str">
        <f t="shared" si="171"/>
        <v>00</v>
      </c>
      <c r="F790" s="322" t="str">
        <f t="shared" si="172"/>
        <v/>
      </c>
      <c r="G790" s="322" t="str">
        <f t="shared" si="173"/>
        <v/>
      </c>
      <c r="H790" s="322" t="str">
        <f t="shared" si="174"/>
        <v/>
      </c>
      <c r="I790" s="287" t="str">
        <f t="shared" si="175"/>
        <v>Đ0</v>
      </c>
      <c r="J790" s="44" t="s">
        <v>1191</v>
      </c>
      <c r="K790" s="287" t="str">
        <f t="shared" si="176"/>
        <v>Cái</v>
      </c>
      <c r="L790" s="291"/>
      <c r="M790" s="287" t="e">
        <f>VLOOKUP(D790,'GIA CONG DOAN'!$A$3:$D$4246,MATCH(I790,'GIA CONG DOAN'!$A$4:$D$4,0),0)</f>
        <v>#N/A</v>
      </c>
      <c r="N790" s="289"/>
      <c r="O790" s="328" t="str">
        <f t="shared" si="177"/>
        <v/>
      </c>
      <c r="P790" s="56"/>
      <c r="Q790" s="305"/>
      <c r="R790" s="305"/>
      <c r="S790" s="313">
        <f t="shared" si="167"/>
        <v>0</v>
      </c>
      <c r="V790" s="327"/>
      <c r="W790" s="327"/>
      <c r="X790" s="327"/>
      <c r="Y790" s="326" t="str">
        <f t="shared" si="168"/>
        <v/>
      </c>
      <c r="Z790" s="326" t="str">
        <f t="shared" si="169"/>
        <v/>
      </c>
      <c r="AA790" s="326" t="str">
        <f t="shared" si="178"/>
        <v/>
      </c>
    </row>
    <row r="791" spans="1:27" s="326" customFormat="1" ht="18" hidden="1" customHeight="1">
      <c r="A791" s="50"/>
      <c r="B791" s="182"/>
      <c r="C791" s="56"/>
      <c r="D791" s="56" t="str">
        <f t="shared" si="170"/>
        <v>00</v>
      </c>
      <c r="E791" s="322" t="str">
        <f t="shared" si="171"/>
        <v>00</v>
      </c>
      <c r="F791" s="322" t="str">
        <f t="shared" si="172"/>
        <v/>
      </c>
      <c r="G791" s="322" t="str">
        <f t="shared" si="173"/>
        <v/>
      </c>
      <c r="H791" s="322" t="str">
        <f t="shared" si="174"/>
        <v/>
      </c>
      <c r="I791" s="287" t="str">
        <f t="shared" si="175"/>
        <v>Đ0</v>
      </c>
      <c r="J791" s="44" t="s">
        <v>1191</v>
      </c>
      <c r="K791" s="287" t="str">
        <f t="shared" si="176"/>
        <v>Cái</v>
      </c>
      <c r="L791" s="291"/>
      <c r="M791" s="287" t="e">
        <f>VLOOKUP(D791,'GIA CONG DOAN'!$A$3:$D$4246,MATCH(I791,'GIA CONG DOAN'!$A$4:$D$4,0),0)</f>
        <v>#N/A</v>
      </c>
      <c r="N791" s="289"/>
      <c r="O791" s="328" t="str">
        <f t="shared" si="177"/>
        <v/>
      </c>
      <c r="P791" s="56"/>
      <c r="Q791" s="305"/>
      <c r="R791" s="305"/>
      <c r="S791" s="313">
        <f t="shared" si="167"/>
        <v>0</v>
      </c>
      <c r="V791" s="327"/>
      <c r="W791" s="327"/>
      <c r="X791" s="327"/>
      <c r="Y791" s="326" t="str">
        <f t="shared" si="168"/>
        <v/>
      </c>
      <c r="Z791" s="326" t="str">
        <f t="shared" si="169"/>
        <v/>
      </c>
      <c r="AA791" s="326" t="str">
        <f t="shared" si="178"/>
        <v/>
      </c>
    </row>
    <row r="792" spans="1:27" s="326" customFormat="1" ht="18" hidden="1" customHeight="1">
      <c r="A792" s="50"/>
      <c r="B792" s="182"/>
      <c r="C792" s="56"/>
      <c r="D792" s="56" t="str">
        <f t="shared" si="170"/>
        <v>00</v>
      </c>
      <c r="E792" s="322" t="str">
        <f t="shared" si="171"/>
        <v>00</v>
      </c>
      <c r="F792" s="322" t="str">
        <f t="shared" si="172"/>
        <v/>
      </c>
      <c r="G792" s="322" t="str">
        <f t="shared" si="173"/>
        <v/>
      </c>
      <c r="H792" s="322" t="str">
        <f t="shared" si="174"/>
        <v/>
      </c>
      <c r="I792" s="287" t="str">
        <f t="shared" si="175"/>
        <v>Đ0</v>
      </c>
      <c r="J792" s="44" t="s">
        <v>1191</v>
      </c>
      <c r="K792" s="287" t="str">
        <f t="shared" si="176"/>
        <v>Cái</v>
      </c>
      <c r="L792" s="291"/>
      <c r="M792" s="287" t="e">
        <f>VLOOKUP(D792,'GIA CONG DOAN'!$A$3:$D$4246,MATCH(I792,'GIA CONG DOAN'!$A$4:$D$4,0),0)</f>
        <v>#N/A</v>
      </c>
      <c r="N792" s="289"/>
      <c r="O792" s="328" t="str">
        <f t="shared" si="177"/>
        <v/>
      </c>
      <c r="P792" s="56"/>
      <c r="Q792" s="305"/>
      <c r="R792" s="305"/>
      <c r="S792" s="313">
        <f t="shared" si="167"/>
        <v>0</v>
      </c>
      <c r="V792" s="327"/>
      <c r="W792" s="327"/>
      <c r="X792" s="327"/>
      <c r="Y792" s="326" t="str">
        <f t="shared" si="168"/>
        <v/>
      </c>
      <c r="Z792" s="326" t="str">
        <f t="shared" si="169"/>
        <v/>
      </c>
      <c r="AA792" s="326" t="str">
        <f t="shared" si="178"/>
        <v/>
      </c>
    </row>
    <row r="793" spans="1:27" s="326" customFormat="1" ht="18" hidden="1" customHeight="1">
      <c r="A793" s="50"/>
      <c r="B793" s="182"/>
      <c r="C793" s="56"/>
      <c r="D793" s="56" t="str">
        <f t="shared" si="170"/>
        <v>00</v>
      </c>
      <c r="E793" s="322" t="str">
        <f t="shared" si="171"/>
        <v>00</v>
      </c>
      <c r="F793" s="322" t="str">
        <f t="shared" si="172"/>
        <v/>
      </c>
      <c r="G793" s="322" t="str">
        <f t="shared" si="173"/>
        <v/>
      </c>
      <c r="H793" s="322" t="str">
        <f t="shared" si="174"/>
        <v/>
      </c>
      <c r="I793" s="287" t="str">
        <f t="shared" si="175"/>
        <v>Đ0</v>
      </c>
      <c r="J793" s="44" t="s">
        <v>1191</v>
      </c>
      <c r="K793" s="287" t="str">
        <f t="shared" si="176"/>
        <v>Cái</v>
      </c>
      <c r="L793" s="291"/>
      <c r="M793" s="287" t="e">
        <f>VLOOKUP(D793,'GIA CONG DOAN'!$A$3:$D$4246,MATCH(I793,'GIA CONG DOAN'!$A$4:$D$4,0),0)</f>
        <v>#N/A</v>
      </c>
      <c r="N793" s="289"/>
      <c r="O793" s="328" t="str">
        <f t="shared" si="177"/>
        <v/>
      </c>
      <c r="P793" s="56"/>
      <c r="Q793" s="305"/>
      <c r="R793" s="305"/>
      <c r="S793" s="313">
        <f t="shared" si="167"/>
        <v>0</v>
      </c>
      <c r="V793" s="327"/>
      <c r="W793" s="327"/>
      <c r="X793" s="327"/>
      <c r="Y793" s="326" t="str">
        <f t="shared" si="168"/>
        <v/>
      </c>
      <c r="Z793" s="326" t="str">
        <f t="shared" si="169"/>
        <v/>
      </c>
      <c r="AA793" s="326" t="str">
        <f t="shared" si="178"/>
        <v/>
      </c>
    </row>
    <row r="794" spans="1:27" s="326" customFormat="1" ht="18" hidden="1" customHeight="1">
      <c r="A794" s="50"/>
      <c r="B794" s="182"/>
      <c r="C794" s="56"/>
      <c r="D794" s="56" t="str">
        <f t="shared" si="170"/>
        <v>00</v>
      </c>
      <c r="E794" s="322" t="str">
        <f t="shared" si="171"/>
        <v>00</v>
      </c>
      <c r="F794" s="322" t="str">
        <f t="shared" si="172"/>
        <v/>
      </c>
      <c r="G794" s="322" t="str">
        <f t="shared" si="173"/>
        <v/>
      </c>
      <c r="H794" s="322" t="str">
        <f t="shared" si="174"/>
        <v/>
      </c>
      <c r="I794" s="287" t="str">
        <f t="shared" si="175"/>
        <v>Đ0</v>
      </c>
      <c r="J794" s="44" t="s">
        <v>1191</v>
      </c>
      <c r="K794" s="287" t="str">
        <f t="shared" si="176"/>
        <v>Cái</v>
      </c>
      <c r="L794" s="291"/>
      <c r="M794" s="287" t="e">
        <f>VLOOKUP(D794,'GIA CONG DOAN'!$A$3:$D$4246,MATCH(I794,'GIA CONG DOAN'!$A$4:$D$4,0),0)</f>
        <v>#N/A</v>
      </c>
      <c r="N794" s="289"/>
      <c r="O794" s="328" t="str">
        <f t="shared" si="177"/>
        <v/>
      </c>
      <c r="P794" s="56"/>
      <c r="Q794" s="305"/>
      <c r="R794" s="305"/>
      <c r="S794" s="313">
        <f t="shared" si="167"/>
        <v>0</v>
      </c>
      <c r="V794" s="327"/>
      <c r="W794" s="327"/>
      <c r="X794" s="327"/>
      <c r="Y794" s="326" t="str">
        <f t="shared" si="168"/>
        <v/>
      </c>
      <c r="Z794" s="326" t="str">
        <f t="shared" si="169"/>
        <v/>
      </c>
      <c r="AA794" s="326" t="str">
        <f t="shared" si="178"/>
        <v/>
      </c>
    </row>
    <row r="795" spans="1:27" s="326" customFormat="1" ht="18" hidden="1" customHeight="1">
      <c r="A795" s="50"/>
      <c r="B795" s="182"/>
      <c r="C795" s="56"/>
      <c r="D795" s="56" t="str">
        <f t="shared" si="170"/>
        <v>00</v>
      </c>
      <c r="E795" s="322" t="str">
        <f t="shared" si="171"/>
        <v>00</v>
      </c>
      <c r="F795" s="322" t="str">
        <f t="shared" si="172"/>
        <v/>
      </c>
      <c r="G795" s="322" t="str">
        <f t="shared" si="173"/>
        <v/>
      </c>
      <c r="H795" s="322" t="str">
        <f t="shared" si="174"/>
        <v/>
      </c>
      <c r="I795" s="287" t="str">
        <f t="shared" si="175"/>
        <v>Đ0</v>
      </c>
      <c r="J795" s="44" t="s">
        <v>1191</v>
      </c>
      <c r="K795" s="287" t="str">
        <f t="shared" si="176"/>
        <v>Cái</v>
      </c>
      <c r="L795" s="291"/>
      <c r="M795" s="287" t="e">
        <f>VLOOKUP(D795,'GIA CONG DOAN'!$A$3:$D$4246,MATCH(I795,'GIA CONG DOAN'!$A$4:$D$4,0),0)</f>
        <v>#N/A</v>
      </c>
      <c r="N795" s="289"/>
      <c r="O795" s="328" t="str">
        <f t="shared" si="177"/>
        <v/>
      </c>
      <c r="P795" s="56"/>
      <c r="Q795" s="305"/>
      <c r="R795" s="305"/>
      <c r="S795" s="313">
        <f t="shared" si="167"/>
        <v>0</v>
      </c>
      <c r="V795" s="327"/>
      <c r="W795" s="327"/>
      <c r="X795" s="327"/>
      <c r="Y795" s="326" t="str">
        <f t="shared" si="168"/>
        <v/>
      </c>
      <c r="Z795" s="326" t="str">
        <f t="shared" si="169"/>
        <v/>
      </c>
      <c r="AA795" s="326" t="str">
        <f t="shared" si="178"/>
        <v/>
      </c>
    </row>
    <row r="796" spans="1:27" s="326" customFormat="1" ht="18" hidden="1" customHeight="1">
      <c r="A796" s="50"/>
      <c r="B796" s="182"/>
      <c r="C796" s="56"/>
      <c r="D796" s="56" t="str">
        <f t="shared" si="170"/>
        <v>00</v>
      </c>
      <c r="E796" s="322" t="str">
        <f t="shared" si="171"/>
        <v>00</v>
      </c>
      <c r="F796" s="322" t="str">
        <f t="shared" si="172"/>
        <v/>
      </c>
      <c r="G796" s="322" t="str">
        <f t="shared" si="173"/>
        <v/>
      </c>
      <c r="H796" s="322" t="str">
        <f t="shared" si="174"/>
        <v/>
      </c>
      <c r="I796" s="287" t="str">
        <f t="shared" si="175"/>
        <v>Đ0</v>
      </c>
      <c r="J796" s="44" t="s">
        <v>1191</v>
      </c>
      <c r="K796" s="287" t="str">
        <f t="shared" si="176"/>
        <v>Cái</v>
      </c>
      <c r="L796" s="291"/>
      <c r="M796" s="287" t="e">
        <f>VLOOKUP(D796,'GIA CONG DOAN'!$A$3:$D$4246,MATCH(I796,'GIA CONG DOAN'!$A$4:$D$4,0),0)</f>
        <v>#N/A</v>
      </c>
      <c r="N796" s="289"/>
      <c r="O796" s="328" t="str">
        <f t="shared" si="177"/>
        <v/>
      </c>
      <c r="P796" s="56"/>
      <c r="Q796" s="305"/>
      <c r="R796" s="305"/>
      <c r="S796" s="313">
        <f t="shared" si="167"/>
        <v>0</v>
      </c>
      <c r="V796" s="327"/>
      <c r="W796" s="327"/>
      <c r="X796" s="327"/>
      <c r="Y796" s="326" t="str">
        <f t="shared" si="168"/>
        <v/>
      </c>
      <c r="Z796" s="326" t="str">
        <f t="shared" si="169"/>
        <v/>
      </c>
      <c r="AA796" s="326" t="str">
        <f t="shared" si="178"/>
        <v/>
      </c>
    </row>
    <row r="797" spans="1:27" s="326" customFormat="1" ht="18" hidden="1" customHeight="1">
      <c r="A797" s="50"/>
      <c r="B797" s="182"/>
      <c r="C797" s="56"/>
      <c r="D797" s="56" t="str">
        <f t="shared" si="170"/>
        <v>00</v>
      </c>
      <c r="E797" s="322" t="str">
        <f t="shared" si="171"/>
        <v>00</v>
      </c>
      <c r="F797" s="322" t="str">
        <f t="shared" si="172"/>
        <v/>
      </c>
      <c r="G797" s="322" t="str">
        <f t="shared" si="173"/>
        <v/>
      </c>
      <c r="H797" s="322" t="str">
        <f t="shared" si="174"/>
        <v/>
      </c>
      <c r="I797" s="287" t="str">
        <f t="shared" si="175"/>
        <v>Đ0</v>
      </c>
      <c r="J797" s="44" t="s">
        <v>1191</v>
      </c>
      <c r="K797" s="287" t="str">
        <f t="shared" si="176"/>
        <v>Cái</v>
      </c>
      <c r="L797" s="291"/>
      <c r="M797" s="287" t="e">
        <f>VLOOKUP(D797,'GIA CONG DOAN'!$A$3:$D$4246,MATCH(I797,'GIA CONG DOAN'!$A$4:$D$4,0),0)</f>
        <v>#N/A</v>
      </c>
      <c r="N797" s="289"/>
      <c r="O797" s="328" t="str">
        <f t="shared" si="177"/>
        <v/>
      </c>
      <c r="P797" s="56"/>
      <c r="Q797" s="305"/>
      <c r="R797" s="305"/>
      <c r="S797" s="313">
        <f t="shared" si="167"/>
        <v>0</v>
      </c>
      <c r="V797" s="327"/>
      <c r="W797" s="327"/>
      <c r="X797" s="327"/>
      <c r="Y797" s="326" t="str">
        <f t="shared" si="168"/>
        <v/>
      </c>
      <c r="Z797" s="326" t="str">
        <f t="shared" si="169"/>
        <v/>
      </c>
      <c r="AA797" s="326" t="str">
        <f t="shared" si="178"/>
        <v/>
      </c>
    </row>
    <row r="798" spans="1:27" s="326" customFormat="1" ht="18" hidden="1" customHeight="1">
      <c r="A798" s="50"/>
      <c r="B798" s="182"/>
      <c r="C798" s="56"/>
      <c r="D798" s="56" t="str">
        <f t="shared" si="170"/>
        <v>00</v>
      </c>
      <c r="E798" s="322" t="str">
        <f t="shared" si="171"/>
        <v>00</v>
      </c>
      <c r="F798" s="322" t="str">
        <f t="shared" si="172"/>
        <v/>
      </c>
      <c r="G798" s="322" t="str">
        <f t="shared" si="173"/>
        <v/>
      </c>
      <c r="H798" s="322" t="str">
        <f t="shared" si="174"/>
        <v/>
      </c>
      <c r="I798" s="287" t="str">
        <f t="shared" si="175"/>
        <v>Đ0</v>
      </c>
      <c r="J798" s="44" t="s">
        <v>1191</v>
      </c>
      <c r="K798" s="287" t="str">
        <f t="shared" si="176"/>
        <v>Cái</v>
      </c>
      <c r="L798" s="291"/>
      <c r="M798" s="287" t="e">
        <f>VLOOKUP(D798,'GIA CONG DOAN'!$A$3:$D$4246,MATCH(I798,'GIA CONG DOAN'!$A$4:$D$4,0),0)</f>
        <v>#N/A</v>
      </c>
      <c r="N798" s="289"/>
      <c r="O798" s="328" t="str">
        <f t="shared" si="177"/>
        <v/>
      </c>
      <c r="P798" s="56"/>
      <c r="Q798" s="305"/>
      <c r="R798" s="305"/>
      <c r="S798" s="313">
        <f t="shared" si="167"/>
        <v>0</v>
      </c>
      <c r="V798" s="327"/>
      <c r="W798" s="327"/>
      <c r="X798" s="327"/>
      <c r="Y798" s="326" t="str">
        <f t="shared" si="168"/>
        <v/>
      </c>
      <c r="Z798" s="326" t="str">
        <f t="shared" si="169"/>
        <v/>
      </c>
      <c r="AA798" s="326" t="str">
        <f t="shared" si="178"/>
        <v/>
      </c>
    </row>
    <row r="799" spans="1:27" s="326" customFormat="1" ht="18" hidden="1" customHeight="1">
      <c r="A799" s="50"/>
      <c r="B799" s="182"/>
      <c r="C799" s="56"/>
      <c r="D799" s="56" t="str">
        <f t="shared" si="170"/>
        <v>00</v>
      </c>
      <c r="E799" s="322" t="str">
        <f t="shared" si="171"/>
        <v>00</v>
      </c>
      <c r="F799" s="322" t="str">
        <f t="shared" si="172"/>
        <v/>
      </c>
      <c r="G799" s="322" t="str">
        <f t="shared" si="173"/>
        <v/>
      </c>
      <c r="H799" s="322" t="str">
        <f t="shared" si="174"/>
        <v/>
      </c>
      <c r="I799" s="287" t="str">
        <f t="shared" si="175"/>
        <v>Đ0</v>
      </c>
      <c r="J799" s="44" t="s">
        <v>1191</v>
      </c>
      <c r="K799" s="287" t="str">
        <f t="shared" si="176"/>
        <v>Cái</v>
      </c>
      <c r="L799" s="291"/>
      <c r="M799" s="287" t="e">
        <f>VLOOKUP(D799,'GIA CONG DOAN'!$A$3:$D$4246,MATCH(I799,'GIA CONG DOAN'!$A$4:$D$4,0),0)</f>
        <v>#N/A</v>
      </c>
      <c r="N799" s="289"/>
      <c r="O799" s="328" t="str">
        <f t="shared" si="177"/>
        <v/>
      </c>
      <c r="P799" s="56"/>
      <c r="Q799" s="305"/>
      <c r="R799" s="305"/>
      <c r="S799" s="313">
        <f t="shared" si="167"/>
        <v>0</v>
      </c>
      <c r="V799" s="327"/>
      <c r="W799" s="327"/>
      <c r="X799" s="327"/>
      <c r="Y799" s="326" t="str">
        <f t="shared" si="168"/>
        <v/>
      </c>
      <c r="Z799" s="326" t="str">
        <f t="shared" si="169"/>
        <v/>
      </c>
      <c r="AA799" s="326" t="str">
        <f t="shared" si="178"/>
        <v/>
      </c>
    </row>
    <row r="800" spans="1:27" s="326" customFormat="1" ht="18" hidden="1" customHeight="1">
      <c r="A800" s="50"/>
      <c r="B800" s="182"/>
      <c r="C800" s="56"/>
      <c r="D800" s="56" t="str">
        <f t="shared" si="170"/>
        <v>00</v>
      </c>
      <c r="E800" s="322" t="str">
        <f t="shared" si="171"/>
        <v>00</v>
      </c>
      <c r="F800" s="322" t="str">
        <f t="shared" si="172"/>
        <v/>
      </c>
      <c r="G800" s="322" t="str">
        <f t="shared" si="173"/>
        <v/>
      </c>
      <c r="H800" s="322" t="str">
        <f t="shared" si="174"/>
        <v/>
      </c>
      <c r="I800" s="287" t="str">
        <f t="shared" si="175"/>
        <v>Đ0</v>
      </c>
      <c r="J800" s="44" t="s">
        <v>1191</v>
      </c>
      <c r="K800" s="287" t="str">
        <f t="shared" si="176"/>
        <v>Cái</v>
      </c>
      <c r="L800" s="291"/>
      <c r="M800" s="287" t="e">
        <f>VLOOKUP(D800,'GIA CONG DOAN'!$A$3:$D$4246,MATCH(I800,'GIA CONG DOAN'!$A$4:$D$4,0),0)</f>
        <v>#N/A</v>
      </c>
      <c r="N800" s="289"/>
      <c r="O800" s="328" t="str">
        <f t="shared" si="177"/>
        <v/>
      </c>
      <c r="P800" s="56"/>
      <c r="Q800" s="305"/>
      <c r="R800" s="305"/>
      <c r="S800" s="313">
        <f t="shared" si="167"/>
        <v>0</v>
      </c>
      <c r="V800" s="327"/>
      <c r="W800" s="327"/>
      <c r="X800" s="327"/>
      <c r="Y800" s="326" t="str">
        <f t="shared" si="168"/>
        <v/>
      </c>
      <c r="Z800" s="326" t="str">
        <f t="shared" si="169"/>
        <v/>
      </c>
      <c r="AA800" s="326" t="str">
        <f t="shared" si="178"/>
        <v/>
      </c>
    </row>
    <row r="801" spans="1:27" s="326" customFormat="1" ht="18" hidden="1" customHeight="1">
      <c r="A801" s="50"/>
      <c r="B801" s="182"/>
      <c r="C801" s="56"/>
      <c r="D801" s="56" t="str">
        <f t="shared" si="170"/>
        <v>00</v>
      </c>
      <c r="E801" s="322" t="str">
        <f t="shared" si="171"/>
        <v>00</v>
      </c>
      <c r="F801" s="322" t="str">
        <f t="shared" si="172"/>
        <v/>
      </c>
      <c r="G801" s="322" t="str">
        <f t="shared" si="173"/>
        <v/>
      </c>
      <c r="H801" s="322" t="str">
        <f t="shared" si="174"/>
        <v/>
      </c>
      <c r="I801" s="287" t="str">
        <f t="shared" si="175"/>
        <v>Đ0</v>
      </c>
      <c r="J801" s="44" t="s">
        <v>1191</v>
      </c>
      <c r="K801" s="287" t="str">
        <f t="shared" si="176"/>
        <v>Cái</v>
      </c>
      <c r="L801" s="291"/>
      <c r="M801" s="287" t="e">
        <f>VLOOKUP(D801,'GIA CONG DOAN'!$A$3:$D$4246,MATCH(I801,'GIA CONG DOAN'!$A$4:$D$4,0),0)</f>
        <v>#N/A</v>
      </c>
      <c r="N801" s="289"/>
      <c r="O801" s="328" t="str">
        <f t="shared" si="177"/>
        <v/>
      </c>
      <c r="P801" s="56"/>
      <c r="Q801" s="305"/>
      <c r="R801" s="305"/>
      <c r="S801" s="313">
        <f t="shared" si="167"/>
        <v>0</v>
      </c>
      <c r="V801" s="327"/>
      <c r="W801" s="327"/>
      <c r="X801" s="327"/>
      <c r="Y801" s="326" t="str">
        <f t="shared" si="168"/>
        <v/>
      </c>
      <c r="Z801" s="326" t="str">
        <f t="shared" si="169"/>
        <v/>
      </c>
      <c r="AA801" s="326" t="str">
        <f t="shared" si="178"/>
        <v/>
      </c>
    </row>
    <row r="802" spans="1:27" s="326" customFormat="1" ht="18" hidden="1" customHeight="1">
      <c r="A802" s="50"/>
      <c r="B802" s="182"/>
      <c r="C802" s="56"/>
      <c r="D802" s="56" t="str">
        <f t="shared" si="170"/>
        <v>00</v>
      </c>
      <c r="E802" s="322" t="str">
        <f t="shared" si="171"/>
        <v>00</v>
      </c>
      <c r="F802" s="322" t="str">
        <f t="shared" si="172"/>
        <v/>
      </c>
      <c r="G802" s="322" t="str">
        <f t="shared" si="173"/>
        <v/>
      </c>
      <c r="H802" s="322" t="str">
        <f t="shared" si="174"/>
        <v/>
      </c>
      <c r="I802" s="287" t="str">
        <f t="shared" si="175"/>
        <v>Đ0</v>
      </c>
      <c r="J802" s="44" t="s">
        <v>1191</v>
      </c>
      <c r="K802" s="287" t="str">
        <f t="shared" si="176"/>
        <v>Cái</v>
      </c>
      <c r="L802" s="291"/>
      <c r="M802" s="287" t="e">
        <f>VLOOKUP(D802,'GIA CONG DOAN'!$A$3:$D$4246,MATCH(I802,'GIA CONG DOAN'!$A$4:$D$4,0),0)</f>
        <v>#N/A</v>
      </c>
      <c r="N802" s="289"/>
      <c r="O802" s="328" t="str">
        <f t="shared" si="177"/>
        <v/>
      </c>
      <c r="P802" s="56"/>
      <c r="Q802" s="305"/>
      <c r="R802" s="305"/>
      <c r="S802" s="313">
        <f t="shared" si="167"/>
        <v>0</v>
      </c>
      <c r="V802" s="327"/>
      <c r="W802" s="327"/>
      <c r="X802" s="327"/>
      <c r="Y802" s="326" t="str">
        <f t="shared" si="168"/>
        <v/>
      </c>
      <c r="Z802" s="326" t="str">
        <f t="shared" si="169"/>
        <v/>
      </c>
      <c r="AA802" s="326" t="str">
        <f t="shared" si="178"/>
        <v/>
      </c>
    </row>
    <row r="803" spans="1:27" s="326" customFormat="1" ht="18" hidden="1" customHeight="1">
      <c r="A803" s="50"/>
      <c r="B803" s="182"/>
      <c r="C803" s="56"/>
      <c r="D803" s="56" t="str">
        <f t="shared" si="170"/>
        <v>00</v>
      </c>
      <c r="E803" s="322" t="str">
        <f t="shared" si="171"/>
        <v>00</v>
      </c>
      <c r="F803" s="322" t="str">
        <f t="shared" si="172"/>
        <v/>
      </c>
      <c r="G803" s="322" t="str">
        <f t="shared" si="173"/>
        <v/>
      </c>
      <c r="H803" s="322" t="str">
        <f t="shared" si="174"/>
        <v/>
      </c>
      <c r="I803" s="287" t="str">
        <f t="shared" si="175"/>
        <v>Đ0</v>
      </c>
      <c r="J803" s="44" t="s">
        <v>1191</v>
      </c>
      <c r="K803" s="287" t="str">
        <f t="shared" si="176"/>
        <v>Cái</v>
      </c>
      <c r="L803" s="291"/>
      <c r="M803" s="287" t="e">
        <f>VLOOKUP(D803,'GIA CONG DOAN'!$A$3:$D$4246,MATCH(I803,'GIA CONG DOAN'!$A$4:$D$4,0),0)</f>
        <v>#N/A</v>
      </c>
      <c r="N803" s="289"/>
      <c r="O803" s="328" t="str">
        <f t="shared" si="177"/>
        <v/>
      </c>
      <c r="P803" s="56"/>
      <c r="Q803" s="305"/>
      <c r="R803" s="305"/>
      <c r="S803" s="313">
        <f t="shared" si="167"/>
        <v>0</v>
      </c>
      <c r="V803" s="327"/>
      <c r="W803" s="327"/>
      <c r="X803" s="327"/>
      <c r="Y803" s="326" t="str">
        <f t="shared" si="168"/>
        <v/>
      </c>
      <c r="Z803" s="326" t="str">
        <f t="shared" si="169"/>
        <v/>
      </c>
      <c r="AA803" s="326" t="str">
        <f t="shared" si="178"/>
        <v/>
      </c>
    </row>
    <row r="804" spans="1:27" s="326" customFormat="1" ht="18" hidden="1" customHeight="1">
      <c r="A804" s="50"/>
      <c r="B804" s="182"/>
      <c r="C804" s="56"/>
      <c r="D804" s="56" t="str">
        <f t="shared" si="170"/>
        <v>00</v>
      </c>
      <c r="E804" s="322" t="str">
        <f t="shared" si="171"/>
        <v>00</v>
      </c>
      <c r="F804" s="322" t="str">
        <f t="shared" si="172"/>
        <v/>
      </c>
      <c r="G804" s="322" t="str">
        <f t="shared" si="173"/>
        <v/>
      </c>
      <c r="H804" s="322" t="str">
        <f t="shared" si="174"/>
        <v/>
      </c>
      <c r="I804" s="287" t="str">
        <f t="shared" si="175"/>
        <v>Đ0</v>
      </c>
      <c r="J804" s="44" t="s">
        <v>1191</v>
      </c>
      <c r="K804" s="287" t="str">
        <f t="shared" si="176"/>
        <v>Cái</v>
      </c>
      <c r="L804" s="291"/>
      <c r="M804" s="287" t="e">
        <f>VLOOKUP(D804,'GIA CONG DOAN'!$A$3:$D$4246,MATCH(I804,'GIA CONG DOAN'!$A$4:$D$4,0),0)</f>
        <v>#N/A</v>
      </c>
      <c r="N804" s="289"/>
      <c r="O804" s="328" t="str">
        <f t="shared" si="177"/>
        <v/>
      </c>
      <c r="P804" s="56"/>
      <c r="Q804" s="305"/>
      <c r="R804" s="305"/>
      <c r="S804" s="313">
        <f t="shared" si="167"/>
        <v>0</v>
      </c>
      <c r="V804" s="327"/>
      <c r="W804" s="327"/>
      <c r="X804" s="327"/>
      <c r="Y804" s="326" t="str">
        <f t="shared" si="168"/>
        <v/>
      </c>
      <c r="Z804" s="326" t="str">
        <f t="shared" si="169"/>
        <v/>
      </c>
      <c r="AA804" s="326" t="str">
        <f t="shared" si="178"/>
        <v/>
      </c>
    </row>
    <row r="805" spans="1:27" s="326" customFormat="1" ht="18" hidden="1" customHeight="1">
      <c r="A805" s="50"/>
      <c r="B805" s="182"/>
      <c r="C805" s="56"/>
      <c r="D805" s="56" t="str">
        <f t="shared" si="170"/>
        <v>00</v>
      </c>
      <c r="E805" s="322" t="str">
        <f t="shared" si="171"/>
        <v>00</v>
      </c>
      <c r="F805" s="322" t="str">
        <f t="shared" si="172"/>
        <v/>
      </c>
      <c r="G805" s="322" t="str">
        <f t="shared" si="173"/>
        <v/>
      </c>
      <c r="H805" s="322" t="str">
        <f t="shared" si="174"/>
        <v/>
      </c>
      <c r="I805" s="287" t="str">
        <f t="shared" si="175"/>
        <v>Đ0</v>
      </c>
      <c r="J805" s="44" t="s">
        <v>1191</v>
      </c>
      <c r="K805" s="287" t="str">
        <f t="shared" si="176"/>
        <v>Cái</v>
      </c>
      <c r="L805" s="291"/>
      <c r="M805" s="287" t="e">
        <f>VLOOKUP(D805,'GIA CONG DOAN'!$A$3:$D$4246,MATCH(I805,'GIA CONG DOAN'!$A$4:$D$4,0),0)</f>
        <v>#N/A</v>
      </c>
      <c r="N805" s="289"/>
      <c r="O805" s="328" t="str">
        <f t="shared" si="177"/>
        <v/>
      </c>
      <c r="P805" s="56"/>
      <c r="Q805" s="305"/>
      <c r="R805" s="305"/>
      <c r="S805" s="313">
        <f t="shared" si="167"/>
        <v>0</v>
      </c>
      <c r="V805" s="327"/>
      <c r="W805" s="327"/>
      <c r="X805" s="327"/>
      <c r="Y805" s="326" t="str">
        <f t="shared" si="168"/>
        <v/>
      </c>
      <c r="Z805" s="326" t="str">
        <f t="shared" si="169"/>
        <v/>
      </c>
      <c r="AA805" s="326" t="str">
        <f t="shared" si="178"/>
        <v/>
      </c>
    </row>
    <row r="806" spans="1:27" s="326" customFormat="1" ht="18" hidden="1" customHeight="1">
      <c r="A806" s="50"/>
      <c r="B806" s="182"/>
      <c r="C806" s="56"/>
      <c r="D806" s="56" t="str">
        <f t="shared" si="170"/>
        <v>00</v>
      </c>
      <c r="E806" s="322" t="str">
        <f t="shared" si="171"/>
        <v>00</v>
      </c>
      <c r="F806" s="322" t="str">
        <f t="shared" si="172"/>
        <v/>
      </c>
      <c r="G806" s="322" t="str">
        <f t="shared" si="173"/>
        <v/>
      </c>
      <c r="H806" s="322" t="str">
        <f t="shared" si="174"/>
        <v/>
      </c>
      <c r="I806" s="287" t="str">
        <f t="shared" si="175"/>
        <v>Đ0</v>
      </c>
      <c r="J806" s="44" t="s">
        <v>1191</v>
      </c>
      <c r="K806" s="287" t="str">
        <f t="shared" si="176"/>
        <v>Cái</v>
      </c>
      <c r="L806" s="291"/>
      <c r="M806" s="287" t="e">
        <f>VLOOKUP(D806,'GIA CONG DOAN'!$A$3:$D$4246,MATCH(I806,'GIA CONG DOAN'!$A$4:$D$4,0),0)</f>
        <v>#N/A</v>
      </c>
      <c r="N806" s="289"/>
      <c r="O806" s="328" t="str">
        <f t="shared" si="177"/>
        <v/>
      </c>
      <c r="P806" s="56"/>
      <c r="Q806" s="305"/>
      <c r="R806" s="305"/>
      <c r="S806" s="313">
        <f t="shared" si="167"/>
        <v>0</v>
      </c>
      <c r="V806" s="327"/>
      <c r="W806" s="327"/>
      <c r="X806" s="327"/>
      <c r="Y806" s="326" t="str">
        <f t="shared" si="168"/>
        <v/>
      </c>
      <c r="Z806" s="326" t="str">
        <f t="shared" si="169"/>
        <v/>
      </c>
      <c r="AA806" s="326" t="str">
        <f t="shared" si="178"/>
        <v/>
      </c>
    </row>
    <row r="807" spans="1:27" s="326" customFormat="1" ht="18" hidden="1" customHeight="1">
      <c r="A807" s="50"/>
      <c r="B807" s="182"/>
      <c r="C807" s="56"/>
      <c r="D807" s="56" t="str">
        <f t="shared" si="170"/>
        <v>00</v>
      </c>
      <c r="E807" s="322" t="str">
        <f t="shared" si="171"/>
        <v>00</v>
      </c>
      <c r="F807" s="322" t="str">
        <f t="shared" si="172"/>
        <v/>
      </c>
      <c r="G807" s="322" t="str">
        <f t="shared" si="173"/>
        <v/>
      </c>
      <c r="H807" s="322" t="str">
        <f t="shared" si="174"/>
        <v/>
      </c>
      <c r="I807" s="287" t="str">
        <f t="shared" si="175"/>
        <v>Đ0</v>
      </c>
      <c r="J807" s="44" t="s">
        <v>1191</v>
      </c>
      <c r="K807" s="287" t="str">
        <f t="shared" si="176"/>
        <v>Cái</v>
      </c>
      <c r="L807" s="291"/>
      <c r="M807" s="287" t="e">
        <f>VLOOKUP(D807,'GIA CONG DOAN'!$A$3:$D$4246,MATCH(I807,'GIA CONG DOAN'!$A$4:$D$4,0),0)</f>
        <v>#N/A</v>
      </c>
      <c r="N807" s="289"/>
      <c r="O807" s="328" t="str">
        <f t="shared" si="177"/>
        <v/>
      </c>
      <c r="P807" s="56"/>
      <c r="Q807" s="305"/>
      <c r="R807" s="305"/>
      <c r="S807" s="313">
        <f t="shared" si="167"/>
        <v>0</v>
      </c>
      <c r="V807" s="327"/>
      <c r="W807" s="327"/>
      <c r="X807" s="327"/>
      <c r="Y807" s="326" t="str">
        <f t="shared" si="168"/>
        <v/>
      </c>
      <c r="Z807" s="326" t="str">
        <f t="shared" si="169"/>
        <v/>
      </c>
      <c r="AA807" s="326" t="str">
        <f t="shared" si="178"/>
        <v/>
      </c>
    </row>
    <row r="808" spans="1:27" s="326" customFormat="1" ht="18" hidden="1" customHeight="1">
      <c r="A808" s="50"/>
      <c r="B808" s="182"/>
      <c r="C808" s="56"/>
      <c r="D808" s="56" t="str">
        <f t="shared" si="170"/>
        <v>00</v>
      </c>
      <c r="E808" s="322" t="str">
        <f t="shared" si="171"/>
        <v>00</v>
      </c>
      <c r="F808" s="322" t="str">
        <f t="shared" si="172"/>
        <v/>
      </c>
      <c r="G808" s="322" t="str">
        <f t="shared" si="173"/>
        <v/>
      </c>
      <c r="H808" s="322" t="str">
        <f t="shared" si="174"/>
        <v/>
      </c>
      <c r="I808" s="287" t="str">
        <f t="shared" si="175"/>
        <v>Đ0</v>
      </c>
      <c r="J808" s="44" t="s">
        <v>1191</v>
      </c>
      <c r="K808" s="287" t="str">
        <f t="shared" si="176"/>
        <v>Cái</v>
      </c>
      <c r="L808" s="291"/>
      <c r="M808" s="287" t="e">
        <f>VLOOKUP(D808,'GIA CONG DOAN'!$A$3:$D$4246,MATCH(I808,'GIA CONG DOAN'!$A$4:$D$4,0),0)</f>
        <v>#N/A</v>
      </c>
      <c r="N808" s="289"/>
      <c r="O808" s="328" t="str">
        <f t="shared" si="177"/>
        <v/>
      </c>
      <c r="P808" s="56"/>
      <c r="Q808" s="305"/>
      <c r="R808" s="305"/>
      <c r="S808" s="313">
        <f t="shared" si="167"/>
        <v>0</v>
      </c>
      <c r="V808" s="327"/>
      <c r="W808" s="327"/>
      <c r="X808" s="327"/>
      <c r="Y808" s="326" t="str">
        <f t="shared" ref="Y808:Y882" si="179">LEFT(C808,2)</f>
        <v/>
      </c>
      <c r="Z808" s="326" t="str">
        <f>B808&amp;A808</f>
        <v/>
      </c>
      <c r="AA808" s="326" t="str">
        <f>A808&amp;B808&amp;C808&amp;L808&amp;Q808</f>
        <v/>
      </c>
    </row>
    <row r="809" spans="1:27" s="326" customFormat="1" ht="18" hidden="1" customHeight="1">
      <c r="A809" s="50"/>
      <c r="B809" s="182"/>
      <c r="C809" s="56"/>
      <c r="D809" s="56" t="str">
        <f t="shared" si="170"/>
        <v>00</v>
      </c>
      <c r="E809" s="322" t="str">
        <f t="shared" si="171"/>
        <v>00</v>
      </c>
      <c r="F809" s="322" t="str">
        <f t="shared" si="172"/>
        <v/>
      </c>
      <c r="G809" s="322" t="str">
        <f t="shared" si="173"/>
        <v/>
      </c>
      <c r="H809" s="322" t="str">
        <f t="shared" si="174"/>
        <v/>
      </c>
      <c r="I809" s="287" t="str">
        <f t="shared" si="175"/>
        <v>Đ0</v>
      </c>
      <c r="J809" s="44" t="s">
        <v>1191</v>
      </c>
      <c r="K809" s="287" t="str">
        <f t="shared" si="176"/>
        <v>Cái</v>
      </c>
      <c r="L809" s="291"/>
      <c r="M809" s="287" t="e">
        <f>VLOOKUP(D809,'GIA CONG DOAN'!$A$3:$D$4246,MATCH(I809,'GIA CONG DOAN'!$A$4:$D$4,0),0)</f>
        <v>#N/A</v>
      </c>
      <c r="N809" s="289"/>
      <c r="O809" s="328" t="str">
        <f t="shared" si="177"/>
        <v/>
      </c>
      <c r="P809" s="56"/>
      <c r="Q809" s="305"/>
      <c r="R809" s="305"/>
      <c r="S809" s="313">
        <f t="shared" si="167"/>
        <v>0</v>
      </c>
      <c r="V809" s="327"/>
      <c r="W809" s="327"/>
      <c r="X809" s="327"/>
      <c r="Y809" s="326" t="str">
        <f t="shared" si="179"/>
        <v/>
      </c>
      <c r="Z809" s="326" t="str">
        <f t="shared" ref="Z809:Z882" si="180">B809&amp;A809</f>
        <v/>
      </c>
      <c r="AA809" s="326" t="str">
        <f t="shared" si="178"/>
        <v/>
      </c>
    </row>
    <row r="810" spans="1:27" s="326" customFormat="1" ht="18" hidden="1" customHeight="1">
      <c r="A810" s="50"/>
      <c r="B810" s="182"/>
      <c r="C810" s="56"/>
      <c r="D810" s="56" t="str">
        <f t="shared" si="170"/>
        <v>00</v>
      </c>
      <c r="E810" s="322" t="str">
        <f t="shared" si="171"/>
        <v>00</v>
      </c>
      <c r="F810" s="322" t="str">
        <f t="shared" si="172"/>
        <v/>
      </c>
      <c r="G810" s="322" t="str">
        <f t="shared" si="173"/>
        <v/>
      </c>
      <c r="H810" s="322" t="str">
        <f t="shared" si="174"/>
        <v/>
      </c>
      <c r="I810" s="287" t="str">
        <f t="shared" si="175"/>
        <v>Đ0</v>
      </c>
      <c r="J810" s="44" t="s">
        <v>1191</v>
      </c>
      <c r="K810" s="287" t="str">
        <f t="shared" si="176"/>
        <v>Cái</v>
      </c>
      <c r="L810" s="291"/>
      <c r="M810" s="287" t="e">
        <f>VLOOKUP(D810,'GIA CONG DOAN'!$A$3:$D$4246,MATCH(I810,'GIA CONG DOAN'!$A$4:$D$4,0),0)</f>
        <v>#N/A</v>
      </c>
      <c r="N810" s="289"/>
      <c r="O810" s="328" t="str">
        <f t="shared" si="177"/>
        <v/>
      </c>
      <c r="P810" s="56"/>
      <c r="Q810" s="305"/>
      <c r="R810" s="305"/>
      <c r="S810" s="313">
        <f t="shared" si="167"/>
        <v>0</v>
      </c>
      <c r="V810" s="327"/>
      <c r="W810" s="327"/>
      <c r="X810" s="327"/>
      <c r="Y810" s="326" t="str">
        <f t="shared" si="179"/>
        <v/>
      </c>
      <c r="Z810" s="326" t="str">
        <f>B810&amp;A810</f>
        <v/>
      </c>
      <c r="AA810" s="326" t="str">
        <f>A810&amp;B810&amp;C810&amp;L810&amp;Q810</f>
        <v/>
      </c>
    </row>
    <row r="811" spans="1:27" s="326" customFormat="1" ht="18" hidden="1" customHeight="1">
      <c r="A811" s="50"/>
      <c r="B811" s="182"/>
      <c r="C811" s="56"/>
      <c r="D811" s="56" t="str">
        <f t="shared" si="170"/>
        <v>00</v>
      </c>
      <c r="E811" s="322" t="str">
        <f t="shared" si="171"/>
        <v>00</v>
      </c>
      <c r="F811" s="322" t="str">
        <f t="shared" si="172"/>
        <v/>
      </c>
      <c r="G811" s="322" t="str">
        <f t="shared" si="173"/>
        <v/>
      </c>
      <c r="H811" s="322" t="str">
        <f t="shared" si="174"/>
        <v/>
      </c>
      <c r="I811" s="287" t="str">
        <f t="shared" si="175"/>
        <v>Đ0</v>
      </c>
      <c r="J811" s="44" t="s">
        <v>1191</v>
      </c>
      <c r="K811" s="287" t="str">
        <f t="shared" si="176"/>
        <v>Cái</v>
      </c>
      <c r="L811" s="291"/>
      <c r="M811" s="287" t="e">
        <f>VLOOKUP(D811,'GIA CONG DOAN'!$A$3:$D$4246,MATCH(I811,'GIA CONG DOAN'!$A$4:$D$4,0),0)</f>
        <v>#N/A</v>
      </c>
      <c r="N811" s="289"/>
      <c r="O811" s="328" t="str">
        <f t="shared" si="177"/>
        <v/>
      </c>
      <c r="P811" s="56"/>
      <c r="Q811" s="305"/>
      <c r="R811" s="305"/>
      <c r="S811" s="313">
        <f t="shared" si="167"/>
        <v>0</v>
      </c>
      <c r="V811" s="327"/>
      <c r="W811" s="327"/>
      <c r="X811" s="327"/>
      <c r="Y811" s="326" t="str">
        <f t="shared" si="179"/>
        <v/>
      </c>
      <c r="Z811" s="326" t="str">
        <f t="shared" si="180"/>
        <v/>
      </c>
      <c r="AA811" s="326" t="str">
        <f t="shared" si="178"/>
        <v/>
      </c>
    </row>
    <row r="812" spans="1:27" s="326" customFormat="1" ht="18" hidden="1" customHeight="1">
      <c r="A812" s="50"/>
      <c r="B812" s="182"/>
      <c r="C812" s="56"/>
      <c r="D812" s="56" t="str">
        <f t="shared" si="170"/>
        <v>00</v>
      </c>
      <c r="E812" s="322" t="str">
        <f t="shared" si="171"/>
        <v>00</v>
      </c>
      <c r="F812" s="322" t="str">
        <f t="shared" si="172"/>
        <v/>
      </c>
      <c r="G812" s="322" t="str">
        <f t="shared" si="173"/>
        <v/>
      </c>
      <c r="H812" s="322" t="str">
        <f t="shared" si="174"/>
        <v/>
      </c>
      <c r="I812" s="287" t="str">
        <f t="shared" si="175"/>
        <v>Đ0</v>
      </c>
      <c r="J812" s="44" t="s">
        <v>1191</v>
      </c>
      <c r="K812" s="287" t="str">
        <f t="shared" si="176"/>
        <v>Cái</v>
      </c>
      <c r="L812" s="291"/>
      <c r="M812" s="287" t="e">
        <f>VLOOKUP(D812,'GIA CONG DOAN'!$A$3:$D$4246,MATCH(I812,'GIA CONG DOAN'!$A$4:$D$4,0),0)</f>
        <v>#N/A</v>
      </c>
      <c r="N812" s="289"/>
      <c r="O812" s="328" t="str">
        <f t="shared" si="177"/>
        <v/>
      </c>
      <c r="P812" s="56"/>
      <c r="Q812" s="305"/>
      <c r="R812" s="305"/>
      <c r="S812" s="313">
        <f t="shared" si="167"/>
        <v>0</v>
      </c>
      <c r="V812" s="327"/>
      <c r="W812" s="327"/>
      <c r="X812" s="327"/>
      <c r="Y812" s="326" t="str">
        <f t="shared" si="179"/>
        <v/>
      </c>
      <c r="Z812" s="326" t="str">
        <f t="shared" si="180"/>
        <v/>
      </c>
      <c r="AA812" s="326" t="str">
        <f t="shared" si="178"/>
        <v/>
      </c>
    </row>
    <row r="813" spans="1:27" s="326" customFormat="1" ht="18" hidden="1" customHeight="1">
      <c r="A813" s="50"/>
      <c r="B813" s="182"/>
      <c r="C813" s="56"/>
      <c r="D813" s="56" t="str">
        <f t="shared" si="170"/>
        <v>00</v>
      </c>
      <c r="E813" s="322" t="str">
        <f t="shared" si="171"/>
        <v>00</v>
      </c>
      <c r="F813" s="322" t="str">
        <f t="shared" si="172"/>
        <v/>
      </c>
      <c r="G813" s="322" t="str">
        <f t="shared" si="173"/>
        <v/>
      </c>
      <c r="H813" s="322" t="str">
        <f t="shared" si="174"/>
        <v/>
      </c>
      <c r="I813" s="287" t="str">
        <f t="shared" si="175"/>
        <v>Đ0</v>
      </c>
      <c r="J813" s="44" t="s">
        <v>1191</v>
      </c>
      <c r="K813" s="287" t="str">
        <f t="shared" si="176"/>
        <v>Cái</v>
      </c>
      <c r="L813" s="291"/>
      <c r="M813" s="287" t="e">
        <f>VLOOKUP(D813,'GIA CONG DOAN'!$A$3:$D$4246,MATCH(I813,'GIA CONG DOAN'!$A$4:$D$4,0),0)</f>
        <v>#N/A</v>
      </c>
      <c r="N813" s="289"/>
      <c r="O813" s="328" t="str">
        <f t="shared" si="177"/>
        <v/>
      </c>
      <c r="P813" s="56"/>
      <c r="Q813" s="305"/>
      <c r="R813" s="305"/>
      <c r="S813" s="313">
        <f t="shared" si="167"/>
        <v>0</v>
      </c>
      <c r="V813" s="327"/>
      <c r="W813" s="327"/>
      <c r="X813" s="327"/>
      <c r="Y813" s="326" t="str">
        <f t="shared" si="179"/>
        <v/>
      </c>
      <c r="Z813" s="326" t="str">
        <f t="shared" si="180"/>
        <v/>
      </c>
      <c r="AA813" s="326" t="str">
        <f t="shared" si="178"/>
        <v/>
      </c>
    </row>
    <row r="814" spans="1:27" s="326" customFormat="1" ht="18" hidden="1" customHeight="1">
      <c r="A814" s="50"/>
      <c r="B814" s="182"/>
      <c r="C814" s="56"/>
      <c r="D814" s="56" t="str">
        <f t="shared" si="170"/>
        <v>00</v>
      </c>
      <c r="E814" s="322" t="str">
        <f t="shared" si="171"/>
        <v>00</v>
      </c>
      <c r="F814" s="322" t="str">
        <f t="shared" si="172"/>
        <v/>
      </c>
      <c r="G814" s="322" t="str">
        <f t="shared" si="173"/>
        <v/>
      </c>
      <c r="H814" s="322" t="str">
        <f t="shared" si="174"/>
        <v/>
      </c>
      <c r="I814" s="287" t="str">
        <f t="shared" si="175"/>
        <v>Đ0</v>
      </c>
      <c r="J814" s="44" t="s">
        <v>1191</v>
      </c>
      <c r="K814" s="287" t="str">
        <f t="shared" si="176"/>
        <v>Cái</v>
      </c>
      <c r="L814" s="291"/>
      <c r="M814" s="287" t="e">
        <f>VLOOKUP(D814,'GIA CONG DOAN'!$A$3:$D$4246,MATCH(I814,'GIA CONG DOAN'!$A$4:$D$4,0),0)</f>
        <v>#N/A</v>
      </c>
      <c r="N814" s="289"/>
      <c r="O814" s="328" t="str">
        <f t="shared" si="177"/>
        <v/>
      </c>
      <c r="P814" s="56"/>
      <c r="Q814" s="305"/>
      <c r="R814" s="305"/>
      <c r="S814" s="313">
        <f t="shared" si="167"/>
        <v>0</v>
      </c>
      <c r="V814" s="327"/>
      <c r="W814" s="327"/>
      <c r="X814" s="327"/>
      <c r="Y814" s="326" t="str">
        <f t="shared" si="179"/>
        <v/>
      </c>
      <c r="Z814" s="326" t="str">
        <f t="shared" si="180"/>
        <v/>
      </c>
      <c r="AA814" s="326" t="str">
        <f t="shared" si="178"/>
        <v/>
      </c>
    </row>
    <row r="815" spans="1:27" s="326" customFormat="1" ht="18" hidden="1" customHeight="1">
      <c r="A815" s="50"/>
      <c r="B815" s="182"/>
      <c r="C815" s="56"/>
      <c r="D815" s="56" t="str">
        <f t="shared" si="170"/>
        <v>00</v>
      </c>
      <c r="E815" s="322" t="str">
        <f t="shared" si="171"/>
        <v>00</v>
      </c>
      <c r="F815" s="322" t="str">
        <f t="shared" si="172"/>
        <v/>
      </c>
      <c r="G815" s="322" t="str">
        <f t="shared" si="173"/>
        <v/>
      </c>
      <c r="H815" s="322" t="str">
        <f t="shared" si="174"/>
        <v/>
      </c>
      <c r="I815" s="287" t="str">
        <f t="shared" si="175"/>
        <v>Đ0</v>
      </c>
      <c r="J815" s="44" t="s">
        <v>1191</v>
      </c>
      <c r="K815" s="287" t="str">
        <f t="shared" si="176"/>
        <v>Cái</v>
      </c>
      <c r="L815" s="291"/>
      <c r="M815" s="287" t="e">
        <f>VLOOKUP(D815,'GIA CONG DOAN'!$A$3:$D$4246,MATCH(I815,'GIA CONG DOAN'!$A$4:$D$4,0),0)</f>
        <v>#N/A</v>
      </c>
      <c r="N815" s="289"/>
      <c r="O815" s="328" t="str">
        <f t="shared" si="177"/>
        <v/>
      </c>
      <c r="P815" s="56"/>
      <c r="Q815" s="305"/>
      <c r="R815" s="305"/>
      <c r="S815" s="313">
        <f t="shared" si="167"/>
        <v>0</v>
      </c>
      <c r="V815" s="327"/>
      <c r="W815" s="327"/>
      <c r="X815" s="327"/>
      <c r="Y815" s="326" t="str">
        <f t="shared" si="179"/>
        <v/>
      </c>
      <c r="Z815" s="326" t="str">
        <f t="shared" si="180"/>
        <v/>
      </c>
      <c r="AA815" s="326" t="str">
        <f t="shared" si="178"/>
        <v/>
      </c>
    </row>
    <row r="816" spans="1:27" s="326" customFormat="1" ht="18" hidden="1" customHeight="1">
      <c r="A816" s="50"/>
      <c r="B816" s="182"/>
      <c r="C816" s="56"/>
      <c r="D816" s="56" t="str">
        <f t="shared" si="170"/>
        <v>00</v>
      </c>
      <c r="E816" s="322" t="str">
        <f t="shared" si="171"/>
        <v>00</v>
      </c>
      <c r="F816" s="322" t="str">
        <f t="shared" si="172"/>
        <v/>
      </c>
      <c r="G816" s="322" t="str">
        <f t="shared" si="173"/>
        <v/>
      </c>
      <c r="H816" s="322" t="str">
        <f t="shared" si="174"/>
        <v/>
      </c>
      <c r="I816" s="287" t="str">
        <f t="shared" si="175"/>
        <v>Đ0</v>
      </c>
      <c r="J816" s="44" t="s">
        <v>1191</v>
      </c>
      <c r="K816" s="287" t="str">
        <f t="shared" si="176"/>
        <v>Cái</v>
      </c>
      <c r="L816" s="291"/>
      <c r="M816" s="287" t="e">
        <f>VLOOKUP(D816,'GIA CONG DOAN'!$A$3:$D$4246,MATCH(I816,'GIA CONG DOAN'!$A$4:$D$4,0),0)</f>
        <v>#N/A</v>
      </c>
      <c r="N816" s="289"/>
      <c r="O816" s="328" t="str">
        <f t="shared" si="177"/>
        <v/>
      </c>
      <c r="P816" s="56"/>
      <c r="Q816" s="305"/>
      <c r="R816" s="305"/>
      <c r="S816" s="313">
        <f t="shared" si="167"/>
        <v>0</v>
      </c>
      <c r="V816" s="327"/>
      <c r="W816" s="327"/>
      <c r="X816" s="327"/>
      <c r="Y816" s="326" t="str">
        <f t="shared" si="179"/>
        <v/>
      </c>
      <c r="Z816" s="326" t="str">
        <f t="shared" si="180"/>
        <v/>
      </c>
      <c r="AA816" s="326" t="str">
        <f t="shared" si="178"/>
        <v/>
      </c>
    </row>
    <row r="817" spans="1:27" s="326" customFormat="1" ht="18" hidden="1" customHeight="1">
      <c r="A817" s="50"/>
      <c r="B817" s="182"/>
      <c r="C817" s="56"/>
      <c r="D817" s="56" t="str">
        <f t="shared" si="170"/>
        <v>00</v>
      </c>
      <c r="E817" s="322" t="str">
        <f t="shared" si="171"/>
        <v>00</v>
      </c>
      <c r="F817" s="322" t="str">
        <f t="shared" si="172"/>
        <v/>
      </c>
      <c r="G817" s="322" t="str">
        <f t="shared" si="173"/>
        <v/>
      </c>
      <c r="H817" s="322" t="str">
        <f t="shared" si="174"/>
        <v/>
      </c>
      <c r="I817" s="287" t="str">
        <f t="shared" si="175"/>
        <v>Đ0</v>
      </c>
      <c r="J817" s="44" t="s">
        <v>1191</v>
      </c>
      <c r="K817" s="287" t="str">
        <f t="shared" si="176"/>
        <v>Cái</v>
      </c>
      <c r="L817" s="291"/>
      <c r="M817" s="287" t="e">
        <f>VLOOKUP(D817,'GIA CONG DOAN'!$A$3:$D$4246,MATCH(I817,'GIA CONG DOAN'!$A$4:$D$4,0),0)</f>
        <v>#N/A</v>
      </c>
      <c r="N817" s="289"/>
      <c r="O817" s="328" t="str">
        <f t="shared" si="177"/>
        <v/>
      </c>
      <c r="P817" s="56"/>
      <c r="Q817" s="305"/>
      <c r="R817" s="305"/>
      <c r="S817" s="313">
        <f t="shared" si="167"/>
        <v>0</v>
      </c>
      <c r="V817" s="327"/>
      <c r="W817" s="327"/>
      <c r="X817" s="327"/>
      <c r="Y817" s="326" t="str">
        <f t="shared" si="179"/>
        <v/>
      </c>
      <c r="Z817" s="326" t="str">
        <f t="shared" si="180"/>
        <v/>
      </c>
      <c r="AA817" s="326" t="str">
        <f t="shared" si="178"/>
        <v/>
      </c>
    </row>
    <row r="818" spans="1:27" s="326" customFormat="1" ht="18" hidden="1" customHeight="1">
      <c r="A818" s="50"/>
      <c r="B818" s="182"/>
      <c r="C818" s="56"/>
      <c r="D818" s="56" t="str">
        <f t="shared" si="170"/>
        <v>00</v>
      </c>
      <c r="E818" s="322" t="str">
        <f t="shared" si="171"/>
        <v>00</v>
      </c>
      <c r="F818" s="322" t="str">
        <f t="shared" si="172"/>
        <v/>
      </c>
      <c r="G818" s="322" t="str">
        <f t="shared" si="173"/>
        <v/>
      </c>
      <c r="H818" s="322" t="str">
        <f t="shared" si="174"/>
        <v/>
      </c>
      <c r="I818" s="287" t="str">
        <f t="shared" si="175"/>
        <v>Đ0</v>
      </c>
      <c r="J818" s="44" t="s">
        <v>1191</v>
      </c>
      <c r="K818" s="287" t="str">
        <f t="shared" si="176"/>
        <v>Cái</v>
      </c>
      <c r="L818" s="291"/>
      <c r="M818" s="287" t="e">
        <f>VLOOKUP(D818,'GIA CONG DOAN'!$A$3:$D$4246,MATCH(I818,'GIA CONG DOAN'!$A$4:$D$4,0),0)</f>
        <v>#N/A</v>
      </c>
      <c r="N818" s="289"/>
      <c r="O818" s="328" t="str">
        <f t="shared" si="177"/>
        <v/>
      </c>
      <c r="P818" s="56"/>
      <c r="Q818" s="305"/>
      <c r="R818" s="305"/>
      <c r="S818" s="313">
        <f t="shared" si="167"/>
        <v>0</v>
      </c>
      <c r="V818" s="327"/>
      <c r="W818" s="327"/>
      <c r="X818" s="327"/>
      <c r="Y818" s="326" t="str">
        <f t="shared" si="179"/>
        <v/>
      </c>
      <c r="Z818" s="326" t="str">
        <f t="shared" si="180"/>
        <v/>
      </c>
      <c r="AA818" s="326" t="str">
        <f t="shared" si="178"/>
        <v/>
      </c>
    </row>
    <row r="819" spans="1:27" s="326" customFormat="1" ht="18" hidden="1" customHeight="1">
      <c r="A819" s="50"/>
      <c r="B819" s="182"/>
      <c r="C819" s="56"/>
      <c r="D819" s="56" t="str">
        <f t="shared" si="170"/>
        <v>00</v>
      </c>
      <c r="E819" s="322" t="str">
        <f t="shared" si="171"/>
        <v>00</v>
      </c>
      <c r="F819" s="322" t="str">
        <f t="shared" si="172"/>
        <v/>
      </c>
      <c r="G819" s="322" t="str">
        <f t="shared" si="173"/>
        <v/>
      </c>
      <c r="H819" s="322" t="str">
        <f t="shared" si="174"/>
        <v/>
      </c>
      <c r="I819" s="287" t="str">
        <f t="shared" si="175"/>
        <v>Đ0</v>
      </c>
      <c r="J819" s="44" t="s">
        <v>1191</v>
      </c>
      <c r="K819" s="287" t="str">
        <f t="shared" si="176"/>
        <v>Cái</v>
      </c>
      <c r="L819" s="291"/>
      <c r="M819" s="287" t="e">
        <f>VLOOKUP(D819,'GIA CONG DOAN'!$A$3:$D$4246,MATCH(I819,'GIA CONG DOAN'!$A$4:$D$4,0),0)</f>
        <v>#N/A</v>
      </c>
      <c r="N819" s="289"/>
      <c r="O819" s="328" t="str">
        <f t="shared" si="177"/>
        <v/>
      </c>
      <c r="P819" s="56"/>
      <c r="Q819" s="305"/>
      <c r="R819" s="305"/>
      <c r="S819" s="313">
        <f t="shared" si="167"/>
        <v>0</v>
      </c>
      <c r="V819" s="327"/>
      <c r="W819" s="327"/>
      <c r="X819" s="327"/>
      <c r="Y819" s="326" t="str">
        <f t="shared" si="179"/>
        <v/>
      </c>
      <c r="Z819" s="326" t="str">
        <f t="shared" si="180"/>
        <v/>
      </c>
      <c r="AA819" s="326" t="str">
        <f t="shared" si="178"/>
        <v/>
      </c>
    </row>
    <row r="820" spans="1:27" s="326" customFormat="1" ht="18" hidden="1" customHeight="1">
      <c r="A820" s="50"/>
      <c r="B820" s="182"/>
      <c r="C820" s="56"/>
      <c r="D820" s="56" t="str">
        <f t="shared" si="170"/>
        <v>00</v>
      </c>
      <c r="E820" s="322" t="str">
        <f t="shared" si="171"/>
        <v>00</v>
      </c>
      <c r="F820" s="322" t="str">
        <f t="shared" si="172"/>
        <v/>
      </c>
      <c r="G820" s="322" t="str">
        <f t="shared" si="173"/>
        <v/>
      </c>
      <c r="H820" s="322" t="str">
        <f t="shared" si="174"/>
        <v/>
      </c>
      <c r="I820" s="287" t="str">
        <f t="shared" si="175"/>
        <v>Đ0</v>
      </c>
      <c r="J820" s="44" t="s">
        <v>1191</v>
      </c>
      <c r="K820" s="287" t="str">
        <f t="shared" si="176"/>
        <v>Cái</v>
      </c>
      <c r="L820" s="291"/>
      <c r="M820" s="287" t="e">
        <f>VLOOKUP(D820,'GIA CONG DOAN'!$A$3:$D$4246,MATCH(I820,'GIA CONG DOAN'!$A$4:$D$4,0),0)</f>
        <v>#N/A</v>
      </c>
      <c r="N820" s="289"/>
      <c r="O820" s="328" t="str">
        <f t="shared" si="177"/>
        <v/>
      </c>
      <c r="P820" s="56"/>
      <c r="Q820" s="305"/>
      <c r="R820" s="305"/>
      <c r="S820" s="313">
        <f t="shared" si="167"/>
        <v>0</v>
      </c>
      <c r="V820" s="327"/>
      <c r="W820" s="327"/>
      <c r="X820" s="327"/>
      <c r="Y820" s="326" t="str">
        <f t="shared" si="179"/>
        <v/>
      </c>
      <c r="Z820" s="326" t="str">
        <f t="shared" si="180"/>
        <v/>
      </c>
      <c r="AA820" s="326" t="str">
        <f t="shared" si="178"/>
        <v/>
      </c>
    </row>
    <row r="821" spans="1:27" s="326" customFormat="1" ht="18" hidden="1" customHeight="1">
      <c r="A821" s="50"/>
      <c r="B821" s="182"/>
      <c r="C821" s="56"/>
      <c r="D821" s="56" t="str">
        <f t="shared" si="170"/>
        <v>00</v>
      </c>
      <c r="E821" s="322" t="str">
        <f t="shared" si="171"/>
        <v>00</v>
      </c>
      <c r="F821" s="322" t="str">
        <f t="shared" si="172"/>
        <v/>
      </c>
      <c r="G821" s="322" t="str">
        <f t="shared" si="173"/>
        <v/>
      </c>
      <c r="H821" s="322" t="str">
        <f t="shared" si="174"/>
        <v/>
      </c>
      <c r="I821" s="287" t="str">
        <f t="shared" si="175"/>
        <v>Đ0</v>
      </c>
      <c r="J821" s="44" t="s">
        <v>1191</v>
      </c>
      <c r="K821" s="287" t="str">
        <f t="shared" si="176"/>
        <v>Cái</v>
      </c>
      <c r="L821" s="291"/>
      <c r="M821" s="287" t="e">
        <f>VLOOKUP(D821,'GIA CONG DOAN'!$A$3:$D$4246,MATCH(I821,'GIA CONG DOAN'!$A$4:$D$4,0),0)</f>
        <v>#N/A</v>
      </c>
      <c r="N821" s="289"/>
      <c r="O821" s="328" t="str">
        <f t="shared" si="177"/>
        <v/>
      </c>
      <c r="P821" s="56"/>
      <c r="Q821" s="305"/>
      <c r="R821" s="305"/>
      <c r="S821" s="313">
        <f t="shared" si="167"/>
        <v>0</v>
      </c>
      <c r="V821" s="327"/>
      <c r="W821" s="327"/>
      <c r="X821" s="327"/>
      <c r="Y821" s="326" t="str">
        <f t="shared" si="179"/>
        <v/>
      </c>
      <c r="Z821" s="326" t="str">
        <f t="shared" si="180"/>
        <v/>
      </c>
      <c r="AA821" s="326" t="str">
        <f t="shared" si="178"/>
        <v/>
      </c>
    </row>
    <row r="822" spans="1:27" s="326" customFormat="1" ht="18" hidden="1" customHeight="1">
      <c r="A822" s="50"/>
      <c r="B822" s="182"/>
      <c r="C822" s="56"/>
      <c r="D822" s="56" t="str">
        <f t="shared" si="170"/>
        <v>00</v>
      </c>
      <c r="E822" s="322" t="str">
        <f t="shared" si="171"/>
        <v>00</v>
      </c>
      <c r="F822" s="322" t="str">
        <f t="shared" si="172"/>
        <v/>
      </c>
      <c r="G822" s="322" t="str">
        <f t="shared" si="173"/>
        <v/>
      </c>
      <c r="H822" s="322" t="str">
        <f t="shared" si="174"/>
        <v/>
      </c>
      <c r="I822" s="287" t="str">
        <f t="shared" si="175"/>
        <v>Đ0</v>
      </c>
      <c r="J822" s="44" t="s">
        <v>1191</v>
      </c>
      <c r="K822" s="287" t="str">
        <f t="shared" si="176"/>
        <v>Cái</v>
      </c>
      <c r="L822" s="291"/>
      <c r="M822" s="287" t="e">
        <f>VLOOKUP(D822,'GIA CONG DOAN'!$A$3:$D$4246,MATCH(I822,'GIA CONG DOAN'!$A$4:$D$4,0),0)</f>
        <v>#N/A</v>
      </c>
      <c r="N822" s="289"/>
      <c r="O822" s="328" t="str">
        <f t="shared" si="177"/>
        <v/>
      </c>
      <c r="P822" s="56"/>
      <c r="Q822" s="305"/>
      <c r="R822" s="305"/>
      <c r="S822" s="313">
        <f t="shared" si="167"/>
        <v>0</v>
      </c>
      <c r="V822" s="327"/>
      <c r="W822" s="327"/>
      <c r="X822" s="327"/>
      <c r="Y822" s="326" t="str">
        <f t="shared" si="179"/>
        <v/>
      </c>
      <c r="Z822" s="326" t="str">
        <f t="shared" si="180"/>
        <v/>
      </c>
      <c r="AA822" s="326" t="str">
        <f t="shared" si="178"/>
        <v/>
      </c>
    </row>
    <row r="823" spans="1:27" s="326" customFormat="1" ht="18" hidden="1" customHeight="1">
      <c r="A823" s="50"/>
      <c r="B823" s="182"/>
      <c r="C823" s="56"/>
      <c r="D823" s="56" t="str">
        <f t="shared" si="170"/>
        <v>00</v>
      </c>
      <c r="E823" s="322" t="str">
        <f t="shared" si="171"/>
        <v>00</v>
      </c>
      <c r="F823" s="322" t="str">
        <f t="shared" si="172"/>
        <v/>
      </c>
      <c r="G823" s="322" t="str">
        <f t="shared" si="173"/>
        <v/>
      </c>
      <c r="H823" s="322" t="str">
        <f t="shared" si="174"/>
        <v/>
      </c>
      <c r="I823" s="287" t="str">
        <f t="shared" si="175"/>
        <v>Đ0</v>
      </c>
      <c r="J823" s="44" t="s">
        <v>1191</v>
      </c>
      <c r="K823" s="287" t="str">
        <f t="shared" si="176"/>
        <v>Cái</v>
      </c>
      <c r="L823" s="291"/>
      <c r="M823" s="287" t="e">
        <f>VLOOKUP(D823,'GIA CONG DOAN'!$A$3:$D$4246,MATCH(I823,'GIA CONG DOAN'!$A$4:$D$4,0),0)</f>
        <v>#N/A</v>
      </c>
      <c r="N823" s="289"/>
      <c r="O823" s="328" t="str">
        <f t="shared" si="177"/>
        <v/>
      </c>
      <c r="P823" s="56"/>
      <c r="Q823" s="340"/>
      <c r="R823" s="305"/>
      <c r="S823" s="313">
        <f t="shared" si="167"/>
        <v>0</v>
      </c>
      <c r="V823" s="327"/>
      <c r="W823" s="327"/>
      <c r="X823" s="327"/>
      <c r="Y823" s="326" t="str">
        <f t="shared" si="179"/>
        <v/>
      </c>
      <c r="Z823" s="326" t="str">
        <f t="shared" si="180"/>
        <v/>
      </c>
      <c r="AA823" s="326" t="str">
        <f t="shared" si="178"/>
        <v/>
      </c>
    </row>
    <row r="824" spans="1:27" s="326" customFormat="1" ht="18" hidden="1" customHeight="1">
      <c r="A824" s="50"/>
      <c r="B824" s="182"/>
      <c r="C824" s="56"/>
      <c r="D824" s="56" t="str">
        <f t="shared" si="170"/>
        <v>00</v>
      </c>
      <c r="E824" s="322" t="str">
        <f t="shared" si="171"/>
        <v>00</v>
      </c>
      <c r="F824" s="322" t="str">
        <f t="shared" si="172"/>
        <v/>
      </c>
      <c r="G824" s="322" t="str">
        <f t="shared" si="173"/>
        <v/>
      </c>
      <c r="H824" s="322" t="str">
        <f t="shared" si="174"/>
        <v/>
      </c>
      <c r="I824" s="287" t="str">
        <f t="shared" si="175"/>
        <v>Đ0</v>
      </c>
      <c r="J824" s="44" t="s">
        <v>1191</v>
      </c>
      <c r="K824" s="287" t="str">
        <f t="shared" si="176"/>
        <v>Cái</v>
      </c>
      <c r="L824" s="291"/>
      <c r="M824" s="287" t="e">
        <f>VLOOKUP(D824,'GIA CONG DOAN'!$A$3:$D$4246,MATCH(I824,'GIA CONG DOAN'!$A$4:$D$4,0),0)</f>
        <v>#N/A</v>
      </c>
      <c r="N824" s="289"/>
      <c r="O824" s="328" t="str">
        <f t="shared" si="177"/>
        <v/>
      </c>
      <c r="P824" s="56"/>
      <c r="Q824" s="305"/>
      <c r="R824" s="305"/>
      <c r="S824" s="313">
        <f t="shared" si="167"/>
        <v>0</v>
      </c>
      <c r="V824" s="327"/>
      <c r="W824" s="327"/>
      <c r="X824" s="327"/>
      <c r="Y824" s="326" t="str">
        <f t="shared" si="179"/>
        <v/>
      </c>
      <c r="Z824" s="326" t="str">
        <f t="shared" si="180"/>
        <v/>
      </c>
      <c r="AA824" s="326" t="str">
        <f t="shared" si="178"/>
        <v/>
      </c>
    </row>
    <row r="825" spans="1:27" s="326" customFormat="1" ht="18" hidden="1" customHeight="1">
      <c r="A825" s="50"/>
      <c r="B825" s="182"/>
      <c r="C825" s="56"/>
      <c r="D825" s="56" t="str">
        <f t="shared" si="170"/>
        <v>00</v>
      </c>
      <c r="E825" s="322" t="str">
        <f t="shared" si="171"/>
        <v>00</v>
      </c>
      <c r="F825" s="322" t="str">
        <f t="shared" si="172"/>
        <v/>
      </c>
      <c r="G825" s="322" t="str">
        <f t="shared" si="173"/>
        <v/>
      </c>
      <c r="H825" s="322" t="str">
        <f t="shared" si="174"/>
        <v/>
      </c>
      <c r="I825" s="287" t="str">
        <f t="shared" si="175"/>
        <v>Đ0</v>
      </c>
      <c r="J825" s="44" t="s">
        <v>1191</v>
      </c>
      <c r="K825" s="287" t="str">
        <f t="shared" si="176"/>
        <v>Cái</v>
      </c>
      <c r="L825" s="291"/>
      <c r="M825" s="287" t="e">
        <f>VLOOKUP(D825,'GIA CONG DOAN'!$A$3:$D$4246,MATCH(I825,'GIA CONG DOAN'!$A$4:$D$4,0),0)</f>
        <v>#N/A</v>
      </c>
      <c r="N825" s="289"/>
      <c r="O825" s="328" t="str">
        <f t="shared" si="177"/>
        <v/>
      </c>
      <c r="P825" s="56"/>
      <c r="Q825" s="305"/>
      <c r="R825" s="305"/>
      <c r="S825" s="313">
        <f t="shared" si="167"/>
        <v>0</v>
      </c>
      <c r="V825" s="327"/>
      <c r="W825" s="327"/>
      <c r="X825" s="327"/>
      <c r="Y825" s="326" t="str">
        <f t="shared" si="179"/>
        <v/>
      </c>
      <c r="Z825" s="326" t="str">
        <f t="shared" si="180"/>
        <v/>
      </c>
      <c r="AA825" s="326" t="str">
        <f t="shared" si="178"/>
        <v/>
      </c>
    </row>
    <row r="826" spans="1:27" s="326" customFormat="1" ht="18" hidden="1" customHeight="1">
      <c r="A826" s="50"/>
      <c r="B826" s="182"/>
      <c r="C826" s="56"/>
      <c r="D826" s="56" t="str">
        <f t="shared" si="170"/>
        <v>00</v>
      </c>
      <c r="E826" s="322" t="str">
        <f t="shared" si="171"/>
        <v>00</v>
      </c>
      <c r="F826" s="322" t="str">
        <f t="shared" si="172"/>
        <v/>
      </c>
      <c r="G826" s="322" t="str">
        <f t="shared" si="173"/>
        <v/>
      </c>
      <c r="H826" s="322" t="str">
        <f t="shared" si="174"/>
        <v/>
      </c>
      <c r="I826" s="287" t="str">
        <f t="shared" si="175"/>
        <v>Đ0</v>
      </c>
      <c r="J826" s="44" t="s">
        <v>1191</v>
      </c>
      <c r="K826" s="287" t="str">
        <f t="shared" si="176"/>
        <v>Cái</v>
      </c>
      <c r="L826" s="291"/>
      <c r="M826" s="287" t="e">
        <f>VLOOKUP(D826,'GIA CONG DOAN'!$A$3:$D$4246,MATCH(I826,'GIA CONG DOAN'!$A$4:$D$4,0),0)</f>
        <v>#N/A</v>
      </c>
      <c r="N826" s="289"/>
      <c r="O826" s="328" t="str">
        <f t="shared" si="177"/>
        <v/>
      </c>
      <c r="P826" s="56"/>
      <c r="Q826" s="305"/>
      <c r="R826" s="305"/>
      <c r="S826" s="313">
        <f t="shared" si="167"/>
        <v>0</v>
      </c>
      <c r="V826" s="327"/>
      <c r="W826" s="327"/>
      <c r="X826" s="327"/>
      <c r="Y826" s="326" t="str">
        <f t="shared" si="179"/>
        <v/>
      </c>
      <c r="Z826" s="326" t="str">
        <f t="shared" si="180"/>
        <v/>
      </c>
      <c r="AA826" s="326" t="str">
        <f t="shared" si="178"/>
        <v/>
      </c>
    </row>
    <row r="827" spans="1:27" s="326" customFormat="1" ht="18" hidden="1" customHeight="1">
      <c r="A827" s="50"/>
      <c r="B827" s="182"/>
      <c r="C827" s="56"/>
      <c r="D827" s="56" t="str">
        <f t="shared" si="170"/>
        <v>00</v>
      </c>
      <c r="E827" s="322" t="str">
        <f t="shared" si="171"/>
        <v>00</v>
      </c>
      <c r="F827" s="322" t="str">
        <f t="shared" si="172"/>
        <v/>
      </c>
      <c r="G827" s="322" t="str">
        <f t="shared" si="173"/>
        <v/>
      </c>
      <c r="H827" s="322" t="str">
        <f t="shared" si="174"/>
        <v/>
      </c>
      <c r="I827" s="287" t="str">
        <f t="shared" si="175"/>
        <v>Đ0</v>
      </c>
      <c r="J827" s="44" t="s">
        <v>1191</v>
      </c>
      <c r="K827" s="287" t="str">
        <f t="shared" si="176"/>
        <v>Cái</v>
      </c>
      <c r="L827" s="291"/>
      <c r="M827" s="287" t="e">
        <f>VLOOKUP(D827,'GIA CONG DOAN'!$A$3:$D$4246,MATCH(I827,'GIA CONG DOAN'!$A$4:$D$4,0),0)</f>
        <v>#N/A</v>
      </c>
      <c r="N827" s="289"/>
      <c r="O827" s="328" t="str">
        <f t="shared" si="177"/>
        <v/>
      </c>
      <c r="P827" s="56"/>
      <c r="Q827" s="305"/>
      <c r="R827" s="305"/>
      <c r="S827" s="313">
        <f t="shared" si="167"/>
        <v>0</v>
      </c>
      <c r="V827" s="327"/>
      <c r="W827" s="327"/>
      <c r="X827" s="327"/>
      <c r="Y827" s="326" t="str">
        <f t="shared" si="179"/>
        <v/>
      </c>
      <c r="Z827" s="326" t="str">
        <f t="shared" si="180"/>
        <v/>
      </c>
      <c r="AA827" s="326" t="str">
        <f t="shared" si="178"/>
        <v/>
      </c>
    </row>
    <row r="828" spans="1:27" s="326" customFormat="1" ht="18" hidden="1" customHeight="1">
      <c r="A828" s="50"/>
      <c r="B828" s="182"/>
      <c r="C828" s="56"/>
      <c r="D828" s="56" t="str">
        <f t="shared" si="170"/>
        <v>00</v>
      </c>
      <c r="E828" s="322" t="str">
        <f t="shared" si="171"/>
        <v>00</v>
      </c>
      <c r="F828" s="322" t="str">
        <f t="shared" si="172"/>
        <v/>
      </c>
      <c r="G828" s="322" t="str">
        <f t="shared" si="173"/>
        <v/>
      </c>
      <c r="H828" s="322" t="str">
        <f t="shared" si="174"/>
        <v/>
      </c>
      <c r="I828" s="287" t="str">
        <f t="shared" si="175"/>
        <v>Đ0</v>
      </c>
      <c r="J828" s="44" t="s">
        <v>1191</v>
      </c>
      <c r="K828" s="287" t="str">
        <f t="shared" si="176"/>
        <v>Cái</v>
      </c>
      <c r="L828" s="291"/>
      <c r="M828" s="287" t="e">
        <f>VLOOKUP(D828,'GIA CONG DOAN'!$A$3:$D$4246,MATCH(I828,'GIA CONG DOAN'!$A$4:$D$4,0),0)</f>
        <v>#N/A</v>
      </c>
      <c r="N828" s="289"/>
      <c r="O828" s="328" t="str">
        <f t="shared" si="177"/>
        <v/>
      </c>
      <c r="P828" s="56"/>
      <c r="Q828" s="305"/>
      <c r="R828" s="305"/>
      <c r="S828" s="313">
        <f t="shared" si="167"/>
        <v>0</v>
      </c>
      <c r="V828" s="327"/>
      <c r="W828" s="327"/>
      <c r="X828" s="327"/>
      <c r="Y828" s="326" t="str">
        <f t="shared" si="179"/>
        <v/>
      </c>
      <c r="Z828" s="326" t="str">
        <f t="shared" si="180"/>
        <v/>
      </c>
      <c r="AA828" s="326" t="str">
        <f t="shared" si="178"/>
        <v/>
      </c>
    </row>
    <row r="829" spans="1:27" s="326" customFormat="1" ht="18" hidden="1" customHeight="1">
      <c r="A829" s="50"/>
      <c r="B829" s="182"/>
      <c r="C829" s="56"/>
      <c r="D829" s="56" t="str">
        <f t="shared" si="170"/>
        <v>00</v>
      </c>
      <c r="E829" s="322" t="str">
        <f t="shared" si="171"/>
        <v>00</v>
      </c>
      <c r="F829" s="322" t="str">
        <f t="shared" si="172"/>
        <v/>
      </c>
      <c r="G829" s="322" t="str">
        <f t="shared" si="173"/>
        <v/>
      </c>
      <c r="H829" s="322" t="str">
        <f t="shared" si="174"/>
        <v/>
      </c>
      <c r="I829" s="287" t="str">
        <f t="shared" si="175"/>
        <v>Đ0</v>
      </c>
      <c r="J829" s="44" t="s">
        <v>1191</v>
      </c>
      <c r="K829" s="287" t="str">
        <f t="shared" si="176"/>
        <v>Cái</v>
      </c>
      <c r="L829" s="291"/>
      <c r="M829" s="287" t="e">
        <f>VLOOKUP(D829,'GIA CONG DOAN'!$A$3:$D$4246,MATCH(I829,'GIA CONG DOAN'!$A$4:$D$4,0),0)</f>
        <v>#N/A</v>
      </c>
      <c r="N829" s="289"/>
      <c r="O829" s="328" t="str">
        <f t="shared" si="177"/>
        <v/>
      </c>
      <c r="P829" s="56"/>
      <c r="Q829" s="305"/>
      <c r="R829" s="305"/>
      <c r="S829" s="313">
        <f t="shared" si="167"/>
        <v>0</v>
      </c>
      <c r="V829" s="327"/>
      <c r="W829" s="327"/>
      <c r="X829" s="327"/>
      <c r="Y829" s="326" t="str">
        <f t="shared" si="179"/>
        <v/>
      </c>
      <c r="Z829" s="326" t="str">
        <f t="shared" si="180"/>
        <v/>
      </c>
      <c r="AA829" s="326" t="str">
        <f t="shared" si="178"/>
        <v/>
      </c>
    </row>
    <row r="830" spans="1:27" s="326" customFormat="1" ht="18" hidden="1" customHeight="1">
      <c r="A830" s="50"/>
      <c r="B830" s="182"/>
      <c r="C830" s="56"/>
      <c r="D830" s="56" t="str">
        <f t="shared" si="170"/>
        <v>00</v>
      </c>
      <c r="E830" s="322" t="str">
        <f t="shared" si="171"/>
        <v>00</v>
      </c>
      <c r="F830" s="322" t="str">
        <f t="shared" si="172"/>
        <v/>
      </c>
      <c r="G830" s="322" t="str">
        <f t="shared" si="173"/>
        <v/>
      </c>
      <c r="H830" s="322" t="str">
        <f t="shared" si="174"/>
        <v/>
      </c>
      <c r="I830" s="287" t="str">
        <f t="shared" si="175"/>
        <v>Đ0</v>
      </c>
      <c r="J830" s="44" t="s">
        <v>1191</v>
      </c>
      <c r="K830" s="287" t="str">
        <f t="shared" si="176"/>
        <v>Cái</v>
      </c>
      <c r="L830" s="291"/>
      <c r="M830" s="287" t="e">
        <f>VLOOKUP(D830,'GIA CONG DOAN'!$A$3:$D$4246,MATCH(I830,'GIA CONG DOAN'!$A$4:$D$4,0),0)</f>
        <v>#N/A</v>
      </c>
      <c r="N830" s="289"/>
      <c r="O830" s="328" t="str">
        <f t="shared" si="177"/>
        <v/>
      </c>
      <c r="P830" s="56"/>
      <c r="Q830" s="305"/>
      <c r="R830" s="305"/>
      <c r="S830" s="313">
        <f t="shared" si="167"/>
        <v>0</v>
      </c>
      <c r="V830" s="327"/>
      <c r="W830" s="327"/>
      <c r="X830" s="327"/>
      <c r="Y830" s="326" t="str">
        <f t="shared" si="179"/>
        <v/>
      </c>
      <c r="Z830" s="326" t="str">
        <f t="shared" si="180"/>
        <v/>
      </c>
      <c r="AA830" s="326" t="str">
        <f t="shared" si="178"/>
        <v/>
      </c>
    </row>
    <row r="831" spans="1:27" s="326" customFormat="1" ht="18" hidden="1" customHeight="1">
      <c r="A831" s="50"/>
      <c r="B831" s="182"/>
      <c r="C831" s="56"/>
      <c r="D831" s="56" t="str">
        <f t="shared" si="170"/>
        <v>00</v>
      </c>
      <c r="E831" s="322" t="str">
        <f t="shared" si="171"/>
        <v>00</v>
      </c>
      <c r="F831" s="322" t="str">
        <f t="shared" si="172"/>
        <v/>
      </c>
      <c r="G831" s="322" t="str">
        <f t="shared" si="173"/>
        <v/>
      </c>
      <c r="H831" s="322" t="str">
        <f t="shared" si="174"/>
        <v/>
      </c>
      <c r="I831" s="287" t="str">
        <f t="shared" si="175"/>
        <v>Đ0</v>
      </c>
      <c r="J831" s="44" t="s">
        <v>1191</v>
      </c>
      <c r="K831" s="287" t="str">
        <f t="shared" si="176"/>
        <v>Cái</v>
      </c>
      <c r="L831" s="291"/>
      <c r="M831" s="287" t="e">
        <f>VLOOKUP(D831,'GIA CONG DOAN'!$A$3:$D$4246,MATCH(I831,'GIA CONG DOAN'!$A$4:$D$4,0),0)</f>
        <v>#N/A</v>
      </c>
      <c r="N831" s="289"/>
      <c r="O831" s="328" t="str">
        <f t="shared" si="177"/>
        <v/>
      </c>
      <c r="P831" s="56"/>
      <c r="Q831" s="305"/>
      <c r="R831" s="305"/>
      <c r="S831" s="313">
        <f t="shared" ref="S831:S894" si="181">IF(MID(C831,10,1)="0",L831,IF(OR(MID(C831,10,2)="X1",MID(C831,10,2)="X2"),L831*2,IF(OR(MID(C831,10,2)="X4",MID(C831,10,2)="X4"),L831*3,IF(MID(C831,10,1)="f",L831,IF(OR(MID(C831,10,1)="S",MID(C831,10,1)="L",MID(C831,10,1)="B",MID(C831,10,1)="X"),MID(C831,11,1)*L831,0)))))</f>
        <v>0</v>
      </c>
      <c r="V831" s="327"/>
      <c r="W831" s="327"/>
      <c r="X831" s="327"/>
      <c r="Y831" s="326" t="str">
        <f t="shared" si="179"/>
        <v/>
      </c>
      <c r="Z831" s="326" t="str">
        <f t="shared" si="180"/>
        <v/>
      </c>
      <c r="AA831" s="326" t="str">
        <f t="shared" si="178"/>
        <v/>
      </c>
    </row>
    <row r="832" spans="1:27" s="326" customFormat="1" ht="18" hidden="1" customHeight="1">
      <c r="A832" s="50"/>
      <c r="B832" s="182"/>
      <c r="C832" s="56"/>
      <c r="D832" s="56" t="str">
        <f t="shared" si="170"/>
        <v>00</v>
      </c>
      <c r="E832" s="322" t="str">
        <f t="shared" si="171"/>
        <v>00</v>
      </c>
      <c r="F832" s="322" t="str">
        <f t="shared" si="172"/>
        <v/>
      </c>
      <c r="G832" s="322" t="str">
        <f t="shared" si="173"/>
        <v/>
      </c>
      <c r="H832" s="322" t="str">
        <f t="shared" si="174"/>
        <v/>
      </c>
      <c r="I832" s="287" t="str">
        <f t="shared" si="175"/>
        <v>Đ0</v>
      </c>
      <c r="J832" s="44" t="s">
        <v>1191</v>
      </c>
      <c r="K832" s="287" t="str">
        <f t="shared" si="176"/>
        <v>Cái</v>
      </c>
      <c r="L832" s="291"/>
      <c r="M832" s="287" t="e">
        <f>VLOOKUP(D832,'GIA CONG DOAN'!$A$3:$D$4246,MATCH(I832,'GIA CONG DOAN'!$A$4:$D$4,0),0)</f>
        <v>#N/A</v>
      </c>
      <c r="N832" s="289"/>
      <c r="O832" s="328" t="str">
        <f t="shared" si="177"/>
        <v/>
      </c>
      <c r="P832" s="56"/>
      <c r="Q832" s="305"/>
      <c r="R832" s="305"/>
      <c r="S832" s="313">
        <f t="shared" si="181"/>
        <v>0</v>
      </c>
      <c r="V832" s="327"/>
      <c r="W832" s="327"/>
      <c r="X832" s="327"/>
      <c r="Y832" s="326" t="str">
        <f t="shared" si="179"/>
        <v/>
      </c>
      <c r="Z832" s="326" t="str">
        <f t="shared" si="180"/>
        <v/>
      </c>
      <c r="AA832" s="326" t="str">
        <f t="shared" si="178"/>
        <v/>
      </c>
    </row>
    <row r="833" spans="1:27" s="326" customFormat="1" ht="18" hidden="1" customHeight="1">
      <c r="A833" s="50"/>
      <c r="B833" s="182"/>
      <c r="C833" s="56"/>
      <c r="D833" s="56" t="str">
        <f t="shared" si="170"/>
        <v>00</v>
      </c>
      <c r="E833" s="322" t="str">
        <f t="shared" si="171"/>
        <v>00</v>
      </c>
      <c r="F833" s="322" t="str">
        <f t="shared" si="172"/>
        <v/>
      </c>
      <c r="G833" s="322" t="str">
        <f t="shared" si="173"/>
        <v/>
      </c>
      <c r="H833" s="322" t="str">
        <f t="shared" si="174"/>
        <v/>
      </c>
      <c r="I833" s="287" t="str">
        <f t="shared" si="175"/>
        <v>Đ0</v>
      </c>
      <c r="J833" s="44" t="s">
        <v>1191</v>
      </c>
      <c r="K833" s="287" t="str">
        <f t="shared" si="176"/>
        <v>Cái</v>
      </c>
      <c r="L833" s="291"/>
      <c r="M833" s="287" t="e">
        <f>VLOOKUP(D833,'GIA CONG DOAN'!$A$3:$D$4246,MATCH(I833,'GIA CONG DOAN'!$A$4:$D$4,0),0)</f>
        <v>#N/A</v>
      </c>
      <c r="N833" s="289"/>
      <c r="O833" s="328" t="str">
        <f t="shared" si="177"/>
        <v/>
      </c>
      <c r="P833" s="56"/>
      <c r="Q833" s="305"/>
      <c r="R833" s="305"/>
      <c r="S833" s="313">
        <f t="shared" si="181"/>
        <v>0</v>
      </c>
      <c r="V833" s="327"/>
      <c r="W833" s="327"/>
      <c r="X833" s="327"/>
      <c r="Y833" s="326" t="str">
        <f t="shared" si="179"/>
        <v/>
      </c>
      <c r="Z833" s="326" t="str">
        <f t="shared" si="180"/>
        <v/>
      </c>
      <c r="AA833" s="326" t="str">
        <f t="shared" si="178"/>
        <v/>
      </c>
    </row>
    <row r="834" spans="1:27" s="326" customFormat="1" ht="18" hidden="1" customHeight="1">
      <c r="A834" s="50"/>
      <c r="B834" s="182"/>
      <c r="C834" s="56"/>
      <c r="D834" s="56" t="str">
        <f t="shared" si="170"/>
        <v>00</v>
      </c>
      <c r="E834" s="322" t="str">
        <f t="shared" si="171"/>
        <v>00</v>
      </c>
      <c r="F834" s="322" t="str">
        <f t="shared" si="172"/>
        <v/>
      </c>
      <c r="G834" s="322" t="str">
        <f t="shared" si="173"/>
        <v/>
      </c>
      <c r="H834" s="322" t="str">
        <f t="shared" si="174"/>
        <v/>
      </c>
      <c r="I834" s="287" t="str">
        <f t="shared" si="175"/>
        <v>Đ0</v>
      </c>
      <c r="J834" s="44" t="s">
        <v>1191</v>
      </c>
      <c r="K834" s="287" t="str">
        <f t="shared" si="176"/>
        <v>Cái</v>
      </c>
      <c r="L834" s="291"/>
      <c r="M834" s="287" t="e">
        <f>VLOOKUP(D834,'GIA CONG DOAN'!$A$3:$D$4246,MATCH(I834,'GIA CONG DOAN'!$A$4:$D$4,0),0)</f>
        <v>#N/A</v>
      </c>
      <c r="N834" s="289"/>
      <c r="O834" s="328" t="str">
        <f t="shared" si="177"/>
        <v/>
      </c>
      <c r="P834" s="56"/>
      <c r="Q834" s="305"/>
      <c r="R834" s="305"/>
      <c r="S834" s="313">
        <f t="shared" si="181"/>
        <v>0</v>
      </c>
      <c r="V834" s="327"/>
      <c r="W834" s="327"/>
      <c r="X834" s="327"/>
      <c r="Y834" s="326" t="str">
        <f t="shared" si="179"/>
        <v/>
      </c>
      <c r="Z834" s="326" t="str">
        <f t="shared" si="180"/>
        <v/>
      </c>
      <c r="AA834" s="326" t="str">
        <f t="shared" si="178"/>
        <v/>
      </c>
    </row>
    <row r="835" spans="1:27" s="326" customFormat="1" ht="18" hidden="1" customHeight="1">
      <c r="A835" s="50"/>
      <c r="B835" s="182"/>
      <c r="C835" s="56"/>
      <c r="D835" s="56" t="str">
        <f t="shared" si="170"/>
        <v>00</v>
      </c>
      <c r="E835" s="322" t="str">
        <f t="shared" si="171"/>
        <v>00</v>
      </c>
      <c r="F835" s="322" t="str">
        <f t="shared" si="172"/>
        <v/>
      </c>
      <c r="G835" s="322" t="str">
        <f t="shared" si="173"/>
        <v/>
      </c>
      <c r="H835" s="322" t="str">
        <f t="shared" si="174"/>
        <v/>
      </c>
      <c r="I835" s="287" t="str">
        <f t="shared" si="175"/>
        <v>Đ0</v>
      </c>
      <c r="J835" s="44" t="s">
        <v>1191</v>
      </c>
      <c r="K835" s="287" t="str">
        <f t="shared" si="176"/>
        <v>Cái</v>
      </c>
      <c r="L835" s="291"/>
      <c r="M835" s="287" t="e">
        <f>VLOOKUP(D835,'GIA CONG DOAN'!$A$3:$D$4246,MATCH(I835,'GIA CONG DOAN'!$A$4:$D$4,0),0)</f>
        <v>#N/A</v>
      </c>
      <c r="N835" s="289"/>
      <c r="O835" s="328" t="str">
        <f t="shared" si="177"/>
        <v/>
      </c>
      <c r="P835" s="56"/>
      <c r="Q835" s="305"/>
      <c r="R835" s="305"/>
      <c r="S835" s="313">
        <f t="shared" si="181"/>
        <v>0</v>
      </c>
      <c r="V835" s="327"/>
      <c r="W835" s="327"/>
      <c r="X835" s="327"/>
      <c r="Y835" s="326" t="str">
        <f t="shared" si="179"/>
        <v/>
      </c>
      <c r="Z835" s="326" t="str">
        <f t="shared" si="180"/>
        <v/>
      </c>
      <c r="AA835" s="326" t="str">
        <f t="shared" si="178"/>
        <v/>
      </c>
    </row>
    <row r="836" spans="1:27" s="326" customFormat="1" ht="18" hidden="1" customHeight="1">
      <c r="A836" s="50"/>
      <c r="B836" s="182"/>
      <c r="C836" s="56"/>
      <c r="D836" s="56" t="str">
        <f t="shared" si="170"/>
        <v>00</v>
      </c>
      <c r="E836" s="322" t="str">
        <f t="shared" si="171"/>
        <v>00</v>
      </c>
      <c r="F836" s="322" t="str">
        <f t="shared" si="172"/>
        <v/>
      </c>
      <c r="G836" s="322" t="str">
        <f t="shared" si="173"/>
        <v/>
      </c>
      <c r="H836" s="322" t="str">
        <f t="shared" si="174"/>
        <v/>
      </c>
      <c r="I836" s="287" t="str">
        <f t="shared" si="175"/>
        <v>Đ0</v>
      </c>
      <c r="J836" s="44" t="s">
        <v>1191</v>
      </c>
      <c r="K836" s="287" t="str">
        <f t="shared" si="176"/>
        <v>Cái</v>
      </c>
      <c r="L836" s="291"/>
      <c r="M836" s="287" t="e">
        <f>VLOOKUP(D836,'GIA CONG DOAN'!$A$3:$D$4246,MATCH(I836,'GIA CONG DOAN'!$A$4:$D$4,0),0)</f>
        <v>#N/A</v>
      </c>
      <c r="N836" s="289"/>
      <c r="O836" s="328" t="str">
        <f t="shared" si="177"/>
        <v/>
      </c>
      <c r="P836" s="56"/>
      <c r="Q836" s="305"/>
      <c r="R836" s="305"/>
      <c r="S836" s="313">
        <f t="shared" si="181"/>
        <v>0</v>
      </c>
      <c r="V836" s="327"/>
      <c r="W836" s="327"/>
      <c r="X836" s="327"/>
      <c r="Y836" s="326" t="str">
        <f t="shared" ref="Y836:Y846" si="182">LEFT(C836,2)</f>
        <v/>
      </c>
      <c r="Z836" s="326" t="str">
        <f t="shared" ref="Z836:Z846" si="183">B836&amp;A836</f>
        <v/>
      </c>
      <c r="AA836" s="326" t="str">
        <f t="shared" si="178"/>
        <v/>
      </c>
    </row>
    <row r="837" spans="1:27" s="326" customFormat="1" ht="18" hidden="1" customHeight="1">
      <c r="A837" s="50"/>
      <c r="B837" s="182"/>
      <c r="C837" s="56"/>
      <c r="D837" s="56" t="str">
        <f t="shared" si="170"/>
        <v>00</v>
      </c>
      <c r="E837" s="322" t="str">
        <f t="shared" si="171"/>
        <v>00</v>
      </c>
      <c r="F837" s="322" t="str">
        <f t="shared" si="172"/>
        <v/>
      </c>
      <c r="G837" s="322" t="str">
        <f t="shared" si="173"/>
        <v/>
      </c>
      <c r="H837" s="322" t="str">
        <f t="shared" si="174"/>
        <v/>
      </c>
      <c r="I837" s="287" t="str">
        <f t="shared" si="175"/>
        <v>Đ0</v>
      </c>
      <c r="J837" s="44" t="s">
        <v>1191</v>
      </c>
      <c r="K837" s="287" t="str">
        <f t="shared" si="176"/>
        <v>Cái</v>
      </c>
      <c r="L837" s="291"/>
      <c r="M837" s="287" t="e">
        <f>VLOOKUP(D837,'GIA CONG DOAN'!$A$3:$D$4246,MATCH(I837,'GIA CONG DOAN'!$A$4:$D$4,0),0)</f>
        <v>#N/A</v>
      </c>
      <c r="N837" s="289"/>
      <c r="O837" s="328" t="str">
        <f t="shared" si="177"/>
        <v/>
      </c>
      <c r="P837" s="56"/>
      <c r="Q837" s="305"/>
      <c r="R837" s="305"/>
      <c r="S837" s="313">
        <f t="shared" si="181"/>
        <v>0</v>
      </c>
      <c r="V837" s="327"/>
      <c r="W837" s="327"/>
      <c r="X837" s="327"/>
      <c r="Y837" s="326" t="str">
        <f t="shared" si="182"/>
        <v/>
      </c>
      <c r="Z837" s="326" t="str">
        <f t="shared" si="183"/>
        <v/>
      </c>
      <c r="AA837" s="326" t="str">
        <f t="shared" si="178"/>
        <v/>
      </c>
    </row>
    <row r="838" spans="1:27" s="326" customFormat="1" ht="18" hidden="1" customHeight="1">
      <c r="A838" s="50"/>
      <c r="B838" s="182"/>
      <c r="C838" s="56"/>
      <c r="D838" s="56" t="str">
        <f t="shared" si="170"/>
        <v>00</v>
      </c>
      <c r="E838" s="322" t="str">
        <f t="shared" si="171"/>
        <v>00</v>
      </c>
      <c r="F838" s="322" t="str">
        <f t="shared" si="172"/>
        <v/>
      </c>
      <c r="G838" s="322" t="str">
        <f t="shared" si="173"/>
        <v/>
      </c>
      <c r="H838" s="322" t="str">
        <f t="shared" si="174"/>
        <v/>
      </c>
      <c r="I838" s="287" t="str">
        <f t="shared" si="175"/>
        <v>Đ0</v>
      </c>
      <c r="J838" s="44" t="s">
        <v>1191</v>
      </c>
      <c r="K838" s="287" t="str">
        <f t="shared" si="176"/>
        <v>Cái</v>
      </c>
      <c r="L838" s="291"/>
      <c r="M838" s="287" t="e">
        <f>VLOOKUP(D838,'GIA CONG DOAN'!$A$3:$D$4246,MATCH(I838,'GIA CONG DOAN'!$A$4:$D$4,0),0)</f>
        <v>#N/A</v>
      </c>
      <c r="N838" s="289"/>
      <c r="O838" s="328" t="str">
        <f t="shared" si="177"/>
        <v/>
      </c>
      <c r="P838" s="56"/>
      <c r="Q838" s="305"/>
      <c r="R838" s="305"/>
      <c r="S838" s="313">
        <f t="shared" si="181"/>
        <v>0</v>
      </c>
      <c r="V838" s="327"/>
      <c r="W838" s="327"/>
      <c r="X838" s="327"/>
      <c r="Y838" s="326" t="str">
        <f t="shared" si="182"/>
        <v/>
      </c>
      <c r="Z838" s="326" t="str">
        <f t="shared" si="183"/>
        <v/>
      </c>
      <c r="AA838" s="326" t="str">
        <f t="shared" si="178"/>
        <v/>
      </c>
    </row>
    <row r="839" spans="1:27" s="326" customFormat="1" ht="18" hidden="1" customHeight="1">
      <c r="A839" s="50"/>
      <c r="B839" s="182"/>
      <c r="C839" s="56"/>
      <c r="D839" s="56" t="str">
        <f t="shared" si="170"/>
        <v>00</v>
      </c>
      <c r="E839" s="322" t="str">
        <f t="shared" si="171"/>
        <v>00</v>
      </c>
      <c r="F839" s="322" t="str">
        <f t="shared" si="172"/>
        <v/>
      </c>
      <c r="G839" s="322" t="str">
        <f t="shared" si="173"/>
        <v/>
      </c>
      <c r="H839" s="322" t="str">
        <f t="shared" si="174"/>
        <v/>
      </c>
      <c r="I839" s="287" t="str">
        <f t="shared" si="175"/>
        <v>Đ0</v>
      </c>
      <c r="J839" s="44" t="s">
        <v>1191</v>
      </c>
      <c r="K839" s="287" t="str">
        <f t="shared" si="176"/>
        <v>Cái</v>
      </c>
      <c r="L839" s="291"/>
      <c r="M839" s="287" t="e">
        <f>VLOOKUP(D839,'GIA CONG DOAN'!$A$3:$D$4246,MATCH(I839,'GIA CONG DOAN'!$A$4:$D$4,0),0)</f>
        <v>#N/A</v>
      </c>
      <c r="N839" s="289"/>
      <c r="O839" s="328" t="str">
        <f t="shared" si="177"/>
        <v/>
      </c>
      <c r="P839" s="56"/>
      <c r="Q839" s="305"/>
      <c r="R839" s="305"/>
      <c r="S839" s="313">
        <f t="shared" si="181"/>
        <v>0</v>
      </c>
      <c r="V839" s="327"/>
      <c r="W839" s="327"/>
      <c r="X839" s="327"/>
      <c r="Y839" s="326" t="str">
        <f t="shared" si="182"/>
        <v/>
      </c>
      <c r="Z839" s="326" t="str">
        <f t="shared" si="183"/>
        <v/>
      </c>
      <c r="AA839" s="326" t="str">
        <f t="shared" si="178"/>
        <v/>
      </c>
    </row>
    <row r="840" spans="1:27" s="326" customFormat="1" ht="18" hidden="1" customHeight="1">
      <c r="A840" s="50"/>
      <c r="B840" s="182"/>
      <c r="C840" s="56"/>
      <c r="D840" s="56" t="str">
        <f t="shared" ref="D840:D903" si="184">LEFT(C840,6)&amp;"00"&amp;MID(C840,9,3)</f>
        <v>00</v>
      </c>
      <c r="E840" s="322" t="str">
        <f t="shared" ref="E840:E903" si="185">RIGHT(D840,2)</f>
        <v>00</v>
      </c>
      <c r="F840" s="322" t="str">
        <f t="shared" ref="F840:F903" si="186">MID(C840,13,2)</f>
        <v/>
      </c>
      <c r="G840" s="322" t="str">
        <f t="shared" ref="G840:G903" si="187">MID(C840,7,2)</f>
        <v/>
      </c>
      <c r="H840" s="322" t="str">
        <f t="shared" ref="H840:H903" si="188">IF(OR(G840="18",G840="20",G840="21"),"DTM","")</f>
        <v/>
      </c>
      <c r="I840" s="287" t="str">
        <f t="shared" ref="I840:I903" si="189">(LEFT(J840,1))&amp;IF(OR(F840="A",F840="A",F840="43",F840="44",F840="77"),"HC",IF(OR(F840="B",F840="B1",F840="B2",F840="B4",F840="30",F840="39",F840="17",F840="C"),"HC",IF(OR(F840="01",F840="04",F840="54",F840="11",F840="05",F840="06"),"HC",IF(OR(F840="A1"),"HT",IF(OR(F840="32",F840="14",F840="15",F840="78",F840="49"),"HS",0)))))</f>
        <v>Đ0</v>
      </c>
      <c r="J840" s="44" t="s">
        <v>1191</v>
      </c>
      <c r="K840" s="287" t="str">
        <f t="shared" ref="K840:K903" si="190">IF(AND(MID(C840,10,1)="s",MID(C840,11,1)="1"),"Cái",IF(OR(MID(C840,10,1)="s",MID(C840,10,1)="l",MID(C840,10,1)="b",MID(C840,10,1)="x"),"Bộ","Cái"))</f>
        <v>Cái</v>
      </c>
      <c r="L840" s="291"/>
      <c r="M840" s="287" t="e">
        <f>VLOOKUP(D840,'GIA CONG DOAN'!$A$3:$D$4246,MATCH(I840,'GIA CONG DOAN'!$A$4:$D$4,0),0)</f>
        <v>#N/A</v>
      </c>
      <c r="N840" s="289"/>
      <c r="O840" s="328" t="str">
        <f t="shared" ref="O840:O903" si="191">IFERROR(L840*M840*N840,"")</f>
        <v/>
      </c>
      <c r="P840" s="56"/>
      <c r="Q840" s="305"/>
      <c r="R840" s="305"/>
      <c r="S840" s="313">
        <f t="shared" si="181"/>
        <v>0</v>
      </c>
      <c r="V840" s="327"/>
      <c r="W840" s="327"/>
      <c r="X840" s="327"/>
      <c r="Y840" s="326" t="str">
        <f t="shared" si="182"/>
        <v/>
      </c>
      <c r="Z840" s="326" t="str">
        <f t="shared" si="183"/>
        <v/>
      </c>
      <c r="AA840" s="326" t="str">
        <f t="shared" si="178"/>
        <v/>
      </c>
    </row>
    <row r="841" spans="1:27" s="326" customFormat="1" ht="18" hidden="1" customHeight="1">
      <c r="A841" s="50"/>
      <c r="B841" s="182"/>
      <c r="C841" s="56"/>
      <c r="D841" s="56" t="str">
        <f t="shared" si="184"/>
        <v>00</v>
      </c>
      <c r="E841" s="322" t="str">
        <f t="shared" si="185"/>
        <v>00</v>
      </c>
      <c r="F841" s="322" t="str">
        <f t="shared" si="186"/>
        <v/>
      </c>
      <c r="G841" s="322" t="str">
        <f t="shared" si="187"/>
        <v/>
      </c>
      <c r="H841" s="322" t="str">
        <f t="shared" si="188"/>
        <v/>
      </c>
      <c r="I841" s="287" t="str">
        <f t="shared" si="189"/>
        <v>Đ0</v>
      </c>
      <c r="J841" s="44" t="s">
        <v>1191</v>
      </c>
      <c r="K841" s="287" t="str">
        <f t="shared" si="190"/>
        <v>Cái</v>
      </c>
      <c r="L841" s="291"/>
      <c r="M841" s="287" t="e">
        <f>VLOOKUP(D841,'GIA CONG DOAN'!$A$3:$D$4246,MATCH(I841,'GIA CONG DOAN'!$A$4:$D$4,0),0)</f>
        <v>#N/A</v>
      </c>
      <c r="N841" s="289"/>
      <c r="O841" s="328" t="str">
        <f t="shared" si="191"/>
        <v/>
      </c>
      <c r="P841" s="56"/>
      <c r="Q841" s="305"/>
      <c r="R841" s="305"/>
      <c r="S841" s="313">
        <f t="shared" si="181"/>
        <v>0</v>
      </c>
      <c r="V841" s="327"/>
      <c r="W841" s="327"/>
      <c r="X841" s="327"/>
      <c r="Y841" s="326" t="str">
        <f t="shared" si="182"/>
        <v/>
      </c>
      <c r="Z841" s="326" t="str">
        <f t="shared" si="183"/>
        <v/>
      </c>
      <c r="AA841" s="326" t="str">
        <f t="shared" ref="AA841:AA902" si="192">A841&amp;B841&amp;C841&amp;L841&amp;Q841</f>
        <v/>
      </c>
    </row>
    <row r="842" spans="1:27" s="326" customFormat="1" ht="18" hidden="1" customHeight="1">
      <c r="A842" s="50"/>
      <c r="B842" s="182"/>
      <c r="C842" s="56"/>
      <c r="D842" s="56" t="str">
        <f t="shared" si="184"/>
        <v>00</v>
      </c>
      <c r="E842" s="322" t="str">
        <f t="shared" si="185"/>
        <v>00</v>
      </c>
      <c r="F842" s="322" t="str">
        <f t="shared" si="186"/>
        <v/>
      </c>
      <c r="G842" s="322" t="str">
        <f t="shared" si="187"/>
        <v/>
      </c>
      <c r="H842" s="322" t="str">
        <f t="shared" si="188"/>
        <v/>
      </c>
      <c r="I842" s="287" t="str">
        <f t="shared" si="189"/>
        <v>Đ0</v>
      </c>
      <c r="J842" s="44" t="s">
        <v>1191</v>
      </c>
      <c r="K842" s="287" t="str">
        <f t="shared" si="190"/>
        <v>Cái</v>
      </c>
      <c r="L842" s="291"/>
      <c r="M842" s="287" t="e">
        <f>VLOOKUP(D842,'GIA CONG DOAN'!$A$3:$D$4246,MATCH(I842,'GIA CONG DOAN'!$A$4:$D$4,0),0)</f>
        <v>#N/A</v>
      </c>
      <c r="N842" s="289"/>
      <c r="O842" s="328" t="str">
        <f t="shared" si="191"/>
        <v/>
      </c>
      <c r="P842" s="56"/>
      <c r="Q842" s="305"/>
      <c r="R842" s="305"/>
      <c r="S842" s="313">
        <f t="shared" si="181"/>
        <v>0</v>
      </c>
      <c r="V842" s="327"/>
      <c r="W842" s="327"/>
      <c r="X842" s="327"/>
      <c r="Y842" s="326" t="str">
        <f t="shared" si="182"/>
        <v/>
      </c>
      <c r="Z842" s="326" t="str">
        <f t="shared" si="183"/>
        <v/>
      </c>
      <c r="AA842" s="326" t="str">
        <f t="shared" si="192"/>
        <v/>
      </c>
    </row>
    <row r="843" spans="1:27" s="326" customFormat="1" ht="18" hidden="1" customHeight="1">
      <c r="A843" s="50"/>
      <c r="B843" s="182"/>
      <c r="C843" s="56"/>
      <c r="D843" s="56" t="str">
        <f t="shared" si="184"/>
        <v>00</v>
      </c>
      <c r="E843" s="322" t="str">
        <f t="shared" si="185"/>
        <v>00</v>
      </c>
      <c r="F843" s="322" t="str">
        <f t="shared" si="186"/>
        <v/>
      </c>
      <c r="G843" s="322" t="str">
        <f t="shared" si="187"/>
        <v/>
      </c>
      <c r="H843" s="322" t="str">
        <f t="shared" si="188"/>
        <v/>
      </c>
      <c r="I843" s="287" t="str">
        <f t="shared" si="189"/>
        <v>Đ0</v>
      </c>
      <c r="J843" s="44" t="s">
        <v>1191</v>
      </c>
      <c r="K843" s="287" t="str">
        <f t="shared" si="190"/>
        <v>Cái</v>
      </c>
      <c r="L843" s="291"/>
      <c r="M843" s="287" t="e">
        <f>VLOOKUP(D843,'GIA CONG DOAN'!$A$3:$D$4246,MATCH(I843,'GIA CONG DOAN'!$A$4:$D$4,0),0)</f>
        <v>#N/A</v>
      </c>
      <c r="N843" s="289"/>
      <c r="O843" s="328" t="str">
        <f t="shared" si="191"/>
        <v/>
      </c>
      <c r="P843" s="56"/>
      <c r="Q843" s="305"/>
      <c r="R843" s="305"/>
      <c r="S843" s="313">
        <f t="shared" si="181"/>
        <v>0</v>
      </c>
      <c r="V843" s="327"/>
      <c r="W843" s="327"/>
      <c r="X843" s="327"/>
      <c r="Y843" s="326" t="str">
        <f t="shared" si="182"/>
        <v/>
      </c>
      <c r="Z843" s="326" t="str">
        <f t="shared" si="183"/>
        <v/>
      </c>
      <c r="AA843" s="326" t="str">
        <f t="shared" si="192"/>
        <v/>
      </c>
    </row>
    <row r="844" spans="1:27" s="326" customFormat="1" ht="18" hidden="1" customHeight="1">
      <c r="A844" s="50"/>
      <c r="B844" s="182"/>
      <c r="C844" s="56"/>
      <c r="D844" s="56" t="str">
        <f t="shared" si="184"/>
        <v>00</v>
      </c>
      <c r="E844" s="322" t="str">
        <f t="shared" si="185"/>
        <v>00</v>
      </c>
      <c r="F844" s="322" t="str">
        <f t="shared" si="186"/>
        <v/>
      </c>
      <c r="G844" s="322" t="str">
        <f t="shared" si="187"/>
        <v/>
      </c>
      <c r="H844" s="322" t="str">
        <f t="shared" si="188"/>
        <v/>
      </c>
      <c r="I844" s="287" t="str">
        <f t="shared" si="189"/>
        <v>Đ0</v>
      </c>
      <c r="J844" s="44" t="s">
        <v>1191</v>
      </c>
      <c r="K844" s="287" t="str">
        <f t="shared" si="190"/>
        <v>Cái</v>
      </c>
      <c r="L844" s="291"/>
      <c r="M844" s="287" t="e">
        <f>VLOOKUP(D844,'GIA CONG DOAN'!$A$3:$D$4246,MATCH(I844,'GIA CONG DOAN'!$A$4:$D$4,0),0)</f>
        <v>#N/A</v>
      </c>
      <c r="N844" s="289"/>
      <c r="O844" s="328" t="str">
        <f t="shared" si="191"/>
        <v/>
      </c>
      <c r="P844" s="56"/>
      <c r="Q844" s="305"/>
      <c r="R844" s="305"/>
      <c r="S844" s="313">
        <f t="shared" si="181"/>
        <v>0</v>
      </c>
      <c r="V844" s="327"/>
      <c r="W844" s="327"/>
      <c r="X844" s="327"/>
      <c r="Y844" s="326" t="str">
        <f t="shared" si="182"/>
        <v/>
      </c>
      <c r="Z844" s="326" t="str">
        <f t="shared" si="183"/>
        <v/>
      </c>
      <c r="AA844" s="326" t="str">
        <f t="shared" si="192"/>
        <v/>
      </c>
    </row>
    <row r="845" spans="1:27" s="326" customFormat="1" ht="18" hidden="1" customHeight="1">
      <c r="A845" s="50"/>
      <c r="B845" s="182"/>
      <c r="C845" s="56"/>
      <c r="D845" s="56" t="str">
        <f t="shared" si="184"/>
        <v>00</v>
      </c>
      <c r="E845" s="322" t="str">
        <f t="shared" si="185"/>
        <v>00</v>
      </c>
      <c r="F845" s="322" t="str">
        <f t="shared" si="186"/>
        <v/>
      </c>
      <c r="G845" s="322" t="str">
        <f t="shared" si="187"/>
        <v/>
      </c>
      <c r="H845" s="322" t="str">
        <f t="shared" si="188"/>
        <v/>
      </c>
      <c r="I845" s="287" t="str">
        <f t="shared" si="189"/>
        <v>Đ0</v>
      </c>
      <c r="J845" s="44" t="s">
        <v>1191</v>
      </c>
      <c r="K845" s="287" t="str">
        <f t="shared" si="190"/>
        <v>Cái</v>
      </c>
      <c r="L845" s="291"/>
      <c r="M845" s="287" t="e">
        <f>VLOOKUP(D845,'GIA CONG DOAN'!$A$3:$D$4246,MATCH(I845,'GIA CONG DOAN'!$A$4:$D$4,0),0)</f>
        <v>#N/A</v>
      </c>
      <c r="N845" s="289"/>
      <c r="O845" s="328" t="str">
        <f t="shared" si="191"/>
        <v/>
      </c>
      <c r="P845" s="56"/>
      <c r="Q845" s="305"/>
      <c r="R845" s="305"/>
      <c r="S845" s="313">
        <f t="shared" si="181"/>
        <v>0</v>
      </c>
      <c r="V845" s="327"/>
      <c r="W845" s="327"/>
      <c r="X845" s="327"/>
      <c r="Y845" s="326" t="str">
        <f t="shared" si="182"/>
        <v/>
      </c>
      <c r="Z845" s="326" t="str">
        <f t="shared" si="183"/>
        <v/>
      </c>
      <c r="AA845" s="326" t="str">
        <f t="shared" si="192"/>
        <v/>
      </c>
    </row>
    <row r="846" spans="1:27" s="326" customFormat="1" ht="18" hidden="1" customHeight="1">
      <c r="A846" s="50"/>
      <c r="B846" s="182"/>
      <c r="C846" s="56"/>
      <c r="D846" s="56" t="str">
        <f t="shared" si="184"/>
        <v>00</v>
      </c>
      <c r="E846" s="322" t="str">
        <f t="shared" si="185"/>
        <v>00</v>
      </c>
      <c r="F846" s="322" t="str">
        <f t="shared" si="186"/>
        <v/>
      </c>
      <c r="G846" s="322" t="str">
        <f t="shared" si="187"/>
        <v/>
      </c>
      <c r="H846" s="322" t="str">
        <f t="shared" si="188"/>
        <v/>
      </c>
      <c r="I846" s="287" t="str">
        <f t="shared" si="189"/>
        <v>Đ0</v>
      </c>
      <c r="J846" s="44" t="s">
        <v>1191</v>
      </c>
      <c r="K846" s="287" t="str">
        <f t="shared" si="190"/>
        <v>Cái</v>
      </c>
      <c r="L846" s="291"/>
      <c r="M846" s="287" t="e">
        <f>VLOOKUP(D846,'GIA CONG DOAN'!$A$3:$D$4246,MATCH(I846,'GIA CONG DOAN'!$A$4:$D$4,0),0)</f>
        <v>#N/A</v>
      </c>
      <c r="N846" s="289"/>
      <c r="O846" s="328" t="str">
        <f t="shared" si="191"/>
        <v/>
      </c>
      <c r="P846" s="56"/>
      <c r="Q846" s="305"/>
      <c r="R846" s="305"/>
      <c r="S846" s="313">
        <f t="shared" si="181"/>
        <v>0</v>
      </c>
      <c r="V846" s="327"/>
      <c r="W846" s="327"/>
      <c r="X846" s="327"/>
      <c r="Y846" s="326" t="str">
        <f t="shared" si="182"/>
        <v/>
      </c>
      <c r="Z846" s="326" t="str">
        <f t="shared" si="183"/>
        <v/>
      </c>
      <c r="AA846" s="326" t="str">
        <f t="shared" si="192"/>
        <v/>
      </c>
    </row>
    <row r="847" spans="1:27" s="326" customFormat="1" ht="18" hidden="1" customHeight="1">
      <c r="A847" s="50"/>
      <c r="B847" s="182"/>
      <c r="C847" s="56"/>
      <c r="D847" s="56" t="str">
        <f t="shared" si="184"/>
        <v>00</v>
      </c>
      <c r="E847" s="322" t="str">
        <f t="shared" si="185"/>
        <v>00</v>
      </c>
      <c r="F847" s="322" t="str">
        <f t="shared" si="186"/>
        <v/>
      </c>
      <c r="G847" s="322" t="str">
        <f t="shared" si="187"/>
        <v/>
      </c>
      <c r="H847" s="322" t="str">
        <f t="shared" si="188"/>
        <v/>
      </c>
      <c r="I847" s="287" t="str">
        <f t="shared" si="189"/>
        <v>Đ0</v>
      </c>
      <c r="J847" s="44" t="s">
        <v>1191</v>
      </c>
      <c r="K847" s="287" t="str">
        <f t="shared" si="190"/>
        <v>Cái</v>
      </c>
      <c r="L847" s="291"/>
      <c r="M847" s="287" t="e">
        <f>VLOOKUP(D847,'GIA CONG DOAN'!$A$3:$D$4246,MATCH(I847,'GIA CONG DOAN'!$A$4:$D$4,0),0)</f>
        <v>#N/A</v>
      </c>
      <c r="N847" s="289"/>
      <c r="O847" s="328" t="str">
        <f t="shared" si="191"/>
        <v/>
      </c>
      <c r="P847" s="56"/>
      <c r="Q847" s="305"/>
      <c r="R847" s="305"/>
      <c r="S847" s="313">
        <f t="shared" si="181"/>
        <v>0</v>
      </c>
      <c r="V847" s="327"/>
      <c r="W847" s="327"/>
      <c r="X847" s="327"/>
      <c r="Y847" s="326" t="str">
        <f t="shared" si="179"/>
        <v/>
      </c>
      <c r="Z847" s="326" t="str">
        <f t="shared" si="180"/>
        <v/>
      </c>
      <c r="AA847" s="326" t="str">
        <f t="shared" si="192"/>
        <v/>
      </c>
    </row>
    <row r="848" spans="1:27" s="326" customFormat="1" ht="18" hidden="1" customHeight="1">
      <c r="A848" s="50"/>
      <c r="B848" s="182"/>
      <c r="C848" s="56"/>
      <c r="D848" s="56" t="str">
        <f t="shared" si="184"/>
        <v>00</v>
      </c>
      <c r="E848" s="322" t="str">
        <f t="shared" si="185"/>
        <v>00</v>
      </c>
      <c r="F848" s="322" t="str">
        <f t="shared" si="186"/>
        <v/>
      </c>
      <c r="G848" s="322" t="str">
        <f t="shared" si="187"/>
        <v/>
      </c>
      <c r="H848" s="322" t="str">
        <f t="shared" si="188"/>
        <v/>
      </c>
      <c r="I848" s="287" t="str">
        <f t="shared" si="189"/>
        <v>Đ0</v>
      </c>
      <c r="J848" s="44" t="s">
        <v>1191</v>
      </c>
      <c r="K848" s="287" t="str">
        <f t="shared" si="190"/>
        <v>Cái</v>
      </c>
      <c r="L848" s="291"/>
      <c r="M848" s="287" t="e">
        <f>VLOOKUP(D848,'GIA CONG DOAN'!$A$3:$D$4246,MATCH(I848,'GIA CONG DOAN'!$A$4:$D$4,0),0)</f>
        <v>#N/A</v>
      </c>
      <c r="N848" s="289"/>
      <c r="O848" s="328" t="str">
        <f t="shared" si="191"/>
        <v/>
      </c>
      <c r="P848" s="56"/>
      <c r="Q848" s="305"/>
      <c r="R848" s="305"/>
      <c r="S848" s="313">
        <f t="shared" si="181"/>
        <v>0</v>
      </c>
      <c r="V848" s="327"/>
      <c r="W848" s="327"/>
      <c r="X848" s="327"/>
      <c r="Y848" s="326" t="str">
        <f t="shared" si="179"/>
        <v/>
      </c>
      <c r="Z848" s="326" t="str">
        <f t="shared" si="180"/>
        <v/>
      </c>
      <c r="AA848" s="326" t="str">
        <f t="shared" si="192"/>
        <v/>
      </c>
    </row>
    <row r="849" spans="1:27" s="326" customFormat="1" ht="18" hidden="1" customHeight="1">
      <c r="A849" s="50"/>
      <c r="B849" s="182"/>
      <c r="C849" s="56"/>
      <c r="D849" s="56" t="str">
        <f t="shared" si="184"/>
        <v>00</v>
      </c>
      <c r="E849" s="322" t="str">
        <f t="shared" si="185"/>
        <v>00</v>
      </c>
      <c r="F849" s="322" t="str">
        <f t="shared" si="186"/>
        <v/>
      </c>
      <c r="G849" s="322" t="str">
        <f t="shared" si="187"/>
        <v/>
      </c>
      <c r="H849" s="322" t="str">
        <f t="shared" si="188"/>
        <v/>
      </c>
      <c r="I849" s="287" t="str">
        <f t="shared" si="189"/>
        <v>Đ0</v>
      </c>
      <c r="J849" s="44" t="s">
        <v>1191</v>
      </c>
      <c r="K849" s="287" t="str">
        <f t="shared" si="190"/>
        <v>Cái</v>
      </c>
      <c r="L849" s="291"/>
      <c r="M849" s="287" t="e">
        <f>VLOOKUP(D849,'GIA CONG DOAN'!$A$3:$D$4246,MATCH(I849,'GIA CONG DOAN'!$A$4:$D$4,0),0)</f>
        <v>#N/A</v>
      </c>
      <c r="N849" s="289"/>
      <c r="O849" s="328" t="str">
        <f t="shared" si="191"/>
        <v/>
      </c>
      <c r="P849" s="56"/>
      <c r="Q849" s="305"/>
      <c r="R849" s="305"/>
      <c r="S849" s="313">
        <f t="shared" si="181"/>
        <v>0</v>
      </c>
      <c r="V849" s="327"/>
      <c r="W849" s="327"/>
      <c r="X849" s="327"/>
      <c r="Y849" s="326" t="str">
        <f t="shared" si="179"/>
        <v/>
      </c>
      <c r="Z849" s="326" t="str">
        <f t="shared" si="180"/>
        <v/>
      </c>
      <c r="AA849" s="326" t="str">
        <f t="shared" si="192"/>
        <v/>
      </c>
    </row>
    <row r="850" spans="1:27" s="326" customFormat="1" ht="18" hidden="1" customHeight="1">
      <c r="A850" s="50"/>
      <c r="B850" s="182"/>
      <c r="C850" s="56"/>
      <c r="D850" s="56" t="str">
        <f t="shared" si="184"/>
        <v>00</v>
      </c>
      <c r="E850" s="322" t="str">
        <f t="shared" si="185"/>
        <v>00</v>
      </c>
      <c r="F850" s="322" t="str">
        <f t="shared" si="186"/>
        <v/>
      </c>
      <c r="G850" s="322" t="str">
        <f t="shared" si="187"/>
        <v/>
      </c>
      <c r="H850" s="322" t="str">
        <f t="shared" si="188"/>
        <v/>
      </c>
      <c r="I850" s="287" t="str">
        <f t="shared" si="189"/>
        <v>Đ0</v>
      </c>
      <c r="J850" s="44" t="s">
        <v>1191</v>
      </c>
      <c r="K850" s="287" t="str">
        <f t="shared" si="190"/>
        <v>Cái</v>
      </c>
      <c r="L850" s="291"/>
      <c r="M850" s="287" t="e">
        <f>VLOOKUP(D850,'GIA CONG DOAN'!$A$3:$D$4246,MATCH(I850,'GIA CONG DOAN'!$A$4:$D$4,0),0)</f>
        <v>#N/A</v>
      </c>
      <c r="N850" s="289"/>
      <c r="O850" s="328" t="str">
        <f t="shared" si="191"/>
        <v/>
      </c>
      <c r="P850" s="56"/>
      <c r="Q850" s="305"/>
      <c r="R850" s="305"/>
      <c r="S850" s="313">
        <f t="shared" si="181"/>
        <v>0</v>
      </c>
      <c r="V850" s="327"/>
      <c r="W850" s="327"/>
      <c r="X850" s="327"/>
      <c r="Y850" s="326" t="str">
        <f t="shared" si="179"/>
        <v/>
      </c>
      <c r="Z850" s="326" t="str">
        <f t="shared" si="180"/>
        <v/>
      </c>
      <c r="AA850" s="326" t="str">
        <f t="shared" si="192"/>
        <v/>
      </c>
    </row>
    <row r="851" spans="1:27" s="326" customFormat="1" ht="18" hidden="1" customHeight="1">
      <c r="A851" s="50"/>
      <c r="B851" s="182"/>
      <c r="C851" s="56"/>
      <c r="D851" s="56" t="str">
        <f t="shared" si="184"/>
        <v>00</v>
      </c>
      <c r="E851" s="322" t="str">
        <f t="shared" si="185"/>
        <v>00</v>
      </c>
      <c r="F851" s="322" t="str">
        <f t="shared" si="186"/>
        <v/>
      </c>
      <c r="G851" s="322" t="str">
        <f t="shared" si="187"/>
        <v/>
      </c>
      <c r="H851" s="322" t="str">
        <f t="shared" si="188"/>
        <v/>
      </c>
      <c r="I851" s="287" t="str">
        <f t="shared" si="189"/>
        <v>Đ0</v>
      </c>
      <c r="J851" s="44" t="s">
        <v>1191</v>
      </c>
      <c r="K851" s="287" t="str">
        <f t="shared" si="190"/>
        <v>Cái</v>
      </c>
      <c r="L851" s="291"/>
      <c r="M851" s="287" t="e">
        <f>VLOOKUP(D851,'GIA CONG DOAN'!$A$3:$D$4246,MATCH(I851,'GIA CONG DOAN'!$A$4:$D$4,0),0)</f>
        <v>#N/A</v>
      </c>
      <c r="N851" s="289"/>
      <c r="O851" s="328" t="str">
        <f t="shared" si="191"/>
        <v/>
      </c>
      <c r="P851" s="56"/>
      <c r="Q851" s="305"/>
      <c r="R851" s="305"/>
      <c r="S851" s="313">
        <f t="shared" si="181"/>
        <v>0</v>
      </c>
      <c r="V851" s="327"/>
      <c r="W851" s="327"/>
      <c r="X851" s="327"/>
      <c r="Y851" s="326" t="str">
        <f t="shared" si="179"/>
        <v/>
      </c>
      <c r="Z851" s="326" t="str">
        <f t="shared" si="180"/>
        <v/>
      </c>
      <c r="AA851" s="326" t="str">
        <f t="shared" si="192"/>
        <v/>
      </c>
    </row>
    <row r="852" spans="1:27" s="326" customFormat="1" ht="18" hidden="1" customHeight="1">
      <c r="A852" s="50"/>
      <c r="B852" s="182"/>
      <c r="C852" s="56"/>
      <c r="D852" s="56" t="str">
        <f t="shared" si="184"/>
        <v>00</v>
      </c>
      <c r="E852" s="322" t="str">
        <f t="shared" si="185"/>
        <v>00</v>
      </c>
      <c r="F852" s="322" t="str">
        <f t="shared" si="186"/>
        <v/>
      </c>
      <c r="G852" s="322" t="str">
        <f t="shared" si="187"/>
        <v/>
      </c>
      <c r="H852" s="322" t="str">
        <f t="shared" si="188"/>
        <v/>
      </c>
      <c r="I852" s="287" t="str">
        <f t="shared" si="189"/>
        <v>Đ0</v>
      </c>
      <c r="J852" s="44" t="s">
        <v>1191</v>
      </c>
      <c r="K852" s="287" t="str">
        <f t="shared" si="190"/>
        <v>Cái</v>
      </c>
      <c r="L852" s="291"/>
      <c r="M852" s="287" t="e">
        <f>VLOOKUP(D852,'GIA CONG DOAN'!$A$3:$D$4246,MATCH(I852,'GIA CONG DOAN'!$A$4:$D$4,0),0)</f>
        <v>#N/A</v>
      </c>
      <c r="N852" s="289"/>
      <c r="O852" s="328" t="str">
        <f t="shared" si="191"/>
        <v/>
      </c>
      <c r="P852" s="56"/>
      <c r="Q852" s="305"/>
      <c r="R852" s="305"/>
      <c r="S852" s="313">
        <f t="shared" si="181"/>
        <v>0</v>
      </c>
      <c r="V852" s="327"/>
      <c r="W852" s="327"/>
      <c r="X852" s="327"/>
      <c r="Y852" s="326" t="str">
        <f t="shared" si="179"/>
        <v/>
      </c>
      <c r="Z852" s="326" t="str">
        <f t="shared" si="180"/>
        <v/>
      </c>
      <c r="AA852" s="326" t="str">
        <f t="shared" si="192"/>
        <v/>
      </c>
    </row>
    <row r="853" spans="1:27" s="326" customFormat="1" ht="18" hidden="1" customHeight="1">
      <c r="A853" s="50"/>
      <c r="B853" s="182"/>
      <c r="C853" s="56"/>
      <c r="D853" s="56" t="str">
        <f t="shared" si="184"/>
        <v>00</v>
      </c>
      <c r="E853" s="322" t="str">
        <f t="shared" si="185"/>
        <v>00</v>
      </c>
      <c r="F853" s="322" t="str">
        <f t="shared" si="186"/>
        <v/>
      </c>
      <c r="G853" s="322" t="str">
        <f t="shared" si="187"/>
        <v/>
      </c>
      <c r="H853" s="322" t="str">
        <f t="shared" si="188"/>
        <v/>
      </c>
      <c r="I853" s="287" t="str">
        <f t="shared" si="189"/>
        <v>Đ0</v>
      </c>
      <c r="J853" s="44" t="s">
        <v>1191</v>
      </c>
      <c r="K853" s="287" t="str">
        <f t="shared" si="190"/>
        <v>Cái</v>
      </c>
      <c r="L853" s="291"/>
      <c r="M853" s="287" t="e">
        <f>VLOOKUP(D853,'GIA CONG DOAN'!$A$3:$D$4246,MATCH(I853,'GIA CONG DOAN'!$A$4:$D$4,0),0)</f>
        <v>#N/A</v>
      </c>
      <c r="N853" s="289"/>
      <c r="O853" s="328" t="str">
        <f t="shared" si="191"/>
        <v/>
      </c>
      <c r="P853" s="56"/>
      <c r="Q853" s="305"/>
      <c r="R853" s="305"/>
      <c r="S853" s="313">
        <f t="shared" si="181"/>
        <v>0</v>
      </c>
      <c r="V853" s="327"/>
      <c r="W853" s="327"/>
      <c r="X853" s="327"/>
      <c r="Y853" s="326" t="str">
        <f t="shared" si="179"/>
        <v/>
      </c>
      <c r="Z853" s="326" t="str">
        <f t="shared" si="180"/>
        <v/>
      </c>
      <c r="AA853" s="326" t="str">
        <f t="shared" si="192"/>
        <v/>
      </c>
    </row>
    <row r="854" spans="1:27" s="326" customFormat="1" ht="18" hidden="1" customHeight="1">
      <c r="A854" s="50"/>
      <c r="B854" s="182"/>
      <c r="C854" s="56"/>
      <c r="D854" s="56" t="str">
        <f t="shared" si="184"/>
        <v>00</v>
      </c>
      <c r="E854" s="322" t="str">
        <f t="shared" si="185"/>
        <v>00</v>
      </c>
      <c r="F854" s="322" t="str">
        <f t="shared" si="186"/>
        <v/>
      </c>
      <c r="G854" s="322" t="str">
        <f t="shared" si="187"/>
        <v/>
      </c>
      <c r="H854" s="322" t="str">
        <f t="shared" si="188"/>
        <v/>
      </c>
      <c r="I854" s="287" t="str">
        <f t="shared" si="189"/>
        <v>Đ0</v>
      </c>
      <c r="J854" s="44" t="s">
        <v>1191</v>
      </c>
      <c r="K854" s="287" t="str">
        <f t="shared" si="190"/>
        <v>Cái</v>
      </c>
      <c r="L854" s="291"/>
      <c r="M854" s="287" t="e">
        <f>VLOOKUP(D854,'GIA CONG DOAN'!$A$3:$D$4246,MATCH(I854,'GIA CONG DOAN'!$A$4:$D$4,0),0)</f>
        <v>#N/A</v>
      </c>
      <c r="N854" s="289"/>
      <c r="O854" s="328" t="str">
        <f t="shared" si="191"/>
        <v/>
      </c>
      <c r="P854" s="56"/>
      <c r="Q854" s="305"/>
      <c r="R854" s="305"/>
      <c r="S854" s="313">
        <f t="shared" si="181"/>
        <v>0</v>
      </c>
      <c r="V854" s="327"/>
      <c r="W854" s="327"/>
      <c r="X854" s="327"/>
      <c r="Y854" s="326" t="str">
        <f t="shared" si="179"/>
        <v/>
      </c>
      <c r="Z854" s="326" t="str">
        <f t="shared" si="180"/>
        <v/>
      </c>
      <c r="AA854" s="326" t="str">
        <f t="shared" si="192"/>
        <v/>
      </c>
    </row>
    <row r="855" spans="1:27" s="326" customFormat="1" ht="18" hidden="1" customHeight="1">
      <c r="A855" s="50"/>
      <c r="B855" s="182"/>
      <c r="C855" s="56"/>
      <c r="D855" s="56" t="str">
        <f t="shared" si="184"/>
        <v>00</v>
      </c>
      <c r="E855" s="322" t="str">
        <f t="shared" si="185"/>
        <v>00</v>
      </c>
      <c r="F855" s="322" t="str">
        <f t="shared" si="186"/>
        <v/>
      </c>
      <c r="G855" s="322" t="str">
        <f t="shared" si="187"/>
        <v/>
      </c>
      <c r="H855" s="322" t="str">
        <f t="shared" si="188"/>
        <v/>
      </c>
      <c r="I855" s="287" t="str">
        <f t="shared" si="189"/>
        <v>Đ0</v>
      </c>
      <c r="J855" s="44" t="s">
        <v>1191</v>
      </c>
      <c r="K855" s="287" t="str">
        <f t="shared" si="190"/>
        <v>Cái</v>
      </c>
      <c r="L855" s="291"/>
      <c r="M855" s="287" t="e">
        <f>VLOOKUP(D855,'GIA CONG DOAN'!$A$3:$D$4246,MATCH(I855,'GIA CONG DOAN'!$A$4:$D$4,0),0)</f>
        <v>#N/A</v>
      </c>
      <c r="N855" s="289"/>
      <c r="O855" s="328" t="str">
        <f t="shared" si="191"/>
        <v/>
      </c>
      <c r="P855" s="56"/>
      <c r="Q855" s="305"/>
      <c r="R855" s="305"/>
      <c r="S855" s="313">
        <f t="shared" si="181"/>
        <v>0</v>
      </c>
      <c r="V855" s="327"/>
      <c r="W855" s="327"/>
      <c r="X855" s="327"/>
      <c r="Y855" s="326" t="str">
        <f t="shared" si="179"/>
        <v/>
      </c>
      <c r="Z855" s="326" t="str">
        <f t="shared" si="180"/>
        <v/>
      </c>
      <c r="AA855" s="326" t="str">
        <f t="shared" si="192"/>
        <v/>
      </c>
    </row>
    <row r="856" spans="1:27" s="326" customFormat="1" ht="18" hidden="1" customHeight="1">
      <c r="A856" s="50"/>
      <c r="B856" s="182"/>
      <c r="C856" s="56"/>
      <c r="D856" s="56" t="str">
        <f t="shared" si="184"/>
        <v>00</v>
      </c>
      <c r="E856" s="322" t="str">
        <f t="shared" si="185"/>
        <v>00</v>
      </c>
      <c r="F856" s="322" t="str">
        <f t="shared" si="186"/>
        <v/>
      </c>
      <c r="G856" s="322" t="str">
        <f t="shared" si="187"/>
        <v/>
      </c>
      <c r="H856" s="322" t="str">
        <f t="shared" si="188"/>
        <v/>
      </c>
      <c r="I856" s="287" t="str">
        <f t="shared" si="189"/>
        <v>Đ0</v>
      </c>
      <c r="J856" s="44" t="s">
        <v>1191</v>
      </c>
      <c r="K856" s="287" t="str">
        <f t="shared" si="190"/>
        <v>Cái</v>
      </c>
      <c r="L856" s="291"/>
      <c r="M856" s="287" t="e">
        <f>VLOOKUP(D856,'GIA CONG DOAN'!$A$3:$D$4246,MATCH(I856,'GIA CONG DOAN'!$A$4:$D$4,0),0)</f>
        <v>#N/A</v>
      </c>
      <c r="N856" s="289"/>
      <c r="O856" s="328" t="str">
        <f t="shared" si="191"/>
        <v/>
      </c>
      <c r="P856" s="56"/>
      <c r="Q856" s="305"/>
      <c r="R856" s="305"/>
      <c r="S856" s="313">
        <f t="shared" si="181"/>
        <v>0</v>
      </c>
      <c r="V856" s="327"/>
      <c r="W856" s="327"/>
      <c r="X856" s="327"/>
      <c r="Y856" s="326" t="str">
        <f t="shared" si="179"/>
        <v/>
      </c>
      <c r="Z856" s="326" t="str">
        <f t="shared" si="180"/>
        <v/>
      </c>
      <c r="AA856" s="326" t="str">
        <f t="shared" si="192"/>
        <v/>
      </c>
    </row>
    <row r="857" spans="1:27" s="326" customFormat="1" ht="18" hidden="1" customHeight="1">
      <c r="A857" s="50"/>
      <c r="B857" s="182"/>
      <c r="C857" s="56"/>
      <c r="D857" s="56" t="str">
        <f t="shared" si="184"/>
        <v>00</v>
      </c>
      <c r="E857" s="322" t="str">
        <f t="shared" si="185"/>
        <v>00</v>
      </c>
      <c r="F857" s="322" t="str">
        <f t="shared" si="186"/>
        <v/>
      </c>
      <c r="G857" s="322" t="str">
        <f t="shared" si="187"/>
        <v/>
      </c>
      <c r="H857" s="322" t="str">
        <f t="shared" si="188"/>
        <v/>
      </c>
      <c r="I857" s="287" t="str">
        <f t="shared" si="189"/>
        <v>Đ0</v>
      </c>
      <c r="J857" s="44" t="s">
        <v>1191</v>
      </c>
      <c r="K857" s="287" t="str">
        <f t="shared" si="190"/>
        <v>Cái</v>
      </c>
      <c r="L857" s="291"/>
      <c r="M857" s="287" t="e">
        <f>VLOOKUP(D857,'GIA CONG DOAN'!$A$3:$D$4246,MATCH(I857,'GIA CONG DOAN'!$A$4:$D$4,0),0)</f>
        <v>#N/A</v>
      </c>
      <c r="N857" s="289"/>
      <c r="O857" s="328" t="str">
        <f t="shared" si="191"/>
        <v/>
      </c>
      <c r="P857" s="56"/>
      <c r="Q857" s="305"/>
      <c r="R857" s="305"/>
      <c r="S857" s="313">
        <f t="shared" si="181"/>
        <v>0</v>
      </c>
      <c r="V857" s="327"/>
      <c r="W857" s="327"/>
      <c r="X857" s="327"/>
      <c r="Y857" s="326" t="str">
        <f t="shared" si="179"/>
        <v/>
      </c>
      <c r="Z857" s="326" t="str">
        <f t="shared" si="180"/>
        <v/>
      </c>
      <c r="AA857" s="326" t="str">
        <f t="shared" si="192"/>
        <v/>
      </c>
    </row>
    <row r="858" spans="1:27" s="326" customFormat="1" ht="18" hidden="1" customHeight="1">
      <c r="A858" s="50"/>
      <c r="B858" s="182"/>
      <c r="C858" s="56"/>
      <c r="D858" s="56" t="str">
        <f t="shared" si="184"/>
        <v>00</v>
      </c>
      <c r="E858" s="322" t="str">
        <f t="shared" si="185"/>
        <v>00</v>
      </c>
      <c r="F858" s="322" t="str">
        <f t="shared" si="186"/>
        <v/>
      </c>
      <c r="G858" s="322" t="str">
        <f t="shared" si="187"/>
        <v/>
      </c>
      <c r="H858" s="322" t="str">
        <f t="shared" si="188"/>
        <v/>
      </c>
      <c r="I858" s="287" t="str">
        <f t="shared" si="189"/>
        <v>Đ0</v>
      </c>
      <c r="J858" s="44" t="s">
        <v>1191</v>
      </c>
      <c r="K858" s="287" t="str">
        <f t="shared" si="190"/>
        <v>Cái</v>
      </c>
      <c r="L858" s="291"/>
      <c r="M858" s="287" t="e">
        <f>VLOOKUP(D858,'GIA CONG DOAN'!$A$3:$D$4246,MATCH(I858,'GIA CONG DOAN'!$A$4:$D$4,0),0)</f>
        <v>#N/A</v>
      </c>
      <c r="N858" s="289"/>
      <c r="O858" s="328" t="str">
        <f t="shared" si="191"/>
        <v/>
      </c>
      <c r="P858" s="56"/>
      <c r="Q858" s="305"/>
      <c r="R858" s="305"/>
      <c r="S858" s="313">
        <f t="shared" si="181"/>
        <v>0</v>
      </c>
      <c r="V858" s="327"/>
      <c r="W858" s="327"/>
      <c r="X858" s="327"/>
      <c r="Y858" s="326" t="str">
        <f t="shared" ref="Y858:Y869" si="193">LEFT(C858,2)</f>
        <v/>
      </c>
      <c r="Z858" s="326" t="str">
        <f t="shared" ref="Z858:Z869" si="194">B858&amp;A858</f>
        <v/>
      </c>
      <c r="AA858" s="326" t="str">
        <f t="shared" si="192"/>
        <v/>
      </c>
    </row>
    <row r="859" spans="1:27" s="326" customFormat="1" ht="18" hidden="1" customHeight="1">
      <c r="A859" s="50"/>
      <c r="B859" s="182"/>
      <c r="C859" s="56"/>
      <c r="D859" s="56" t="str">
        <f t="shared" si="184"/>
        <v>00</v>
      </c>
      <c r="E859" s="322" t="str">
        <f t="shared" si="185"/>
        <v>00</v>
      </c>
      <c r="F859" s="322" t="str">
        <f t="shared" si="186"/>
        <v/>
      </c>
      <c r="G859" s="322" t="str">
        <f t="shared" si="187"/>
        <v/>
      </c>
      <c r="H859" s="322" t="str">
        <f t="shared" si="188"/>
        <v/>
      </c>
      <c r="I859" s="287" t="str">
        <f t="shared" si="189"/>
        <v>Đ0</v>
      </c>
      <c r="J859" s="44" t="s">
        <v>1191</v>
      </c>
      <c r="K859" s="287" t="str">
        <f t="shared" si="190"/>
        <v>Cái</v>
      </c>
      <c r="L859" s="291"/>
      <c r="M859" s="287" t="e">
        <f>VLOOKUP(D859,'GIA CONG DOAN'!$A$3:$D$4246,MATCH(I859,'GIA CONG DOAN'!$A$4:$D$4,0),0)</f>
        <v>#N/A</v>
      </c>
      <c r="N859" s="289"/>
      <c r="O859" s="328" t="str">
        <f t="shared" si="191"/>
        <v/>
      </c>
      <c r="P859" s="56"/>
      <c r="Q859" s="305"/>
      <c r="R859" s="305"/>
      <c r="S859" s="313">
        <f t="shared" si="181"/>
        <v>0</v>
      </c>
      <c r="V859" s="327"/>
      <c r="W859" s="327"/>
      <c r="X859" s="327"/>
      <c r="Y859" s="326" t="str">
        <f t="shared" si="193"/>
        <v/>
      </c>
      <c r="Z859" s="326" t="str">
        <f t="shared" si="194"/>
        <v/>
      </c>
      <c r="AA859" s="326" t="str">
        <f t="shared" si="192"/>
        <v/>
      </c>
    </row>
    <row r="860" spans="1:27" s="326" customFormat="1" ht="18" hidden="1" customHeight="1">
      <c r="A860" s="50"/>
      <c r="B860" s="182"/>
      <c r="C860" s="56"/>
      <c r="D860" s="56" t="str">
        <f t="shared" si="184"/>
        <v>00</v>
      </c>
      <c r="E860" s="322" t="str">
        <f t="shared" si="185"/>
        <v>00</v>
      </c>
      <c r="F860" s="322" t="str">
        <f t="shared" si="186"/>
        <v/>
      </c>
      <c r="G860" s="322" t="str">
        <f t="shared" si="187"/>
        <v/>
      </c>
      <c r="H860" s="322" t="str">
        <f t="shared" si="188"/>
        <v/>
      </c>
      <c r="I860" s="287" t="str">
        <f t="shared" si="189"/>
        <v>Đ0</v>
      </c>
      <c r="J860" s="44" t="s">
        <v>1191</v>
      </c>
      <c r="K860" s="287" t="str">
        <f t="shared" si="190"/>
        <v>Cái</v>
      </c>
      <c r="L860" s="291"/>
      <c r="M860" s="287" t="e">
        <f>VLOOKUP(D860,'GIA CONG DOAN'!$A$3:$D$4246,MATCH(I860,'GIA CONG DOAN'!$A$4:$D$4,0),0)</f>
        <v>#N/A</v>
      </c>
      <c r="N860" s="289"/>
      <c r="O860" s="328" t="str">
        <f t="shared" si="191"/>
        <v/>
      </c>
      <c r="P860" s="56"/>
      <c r="Q860" s="305"/>
      <c r="R860" s="305"/>
      <c r="S860" s="313">
        <f t="shared" si="181"/>
        <v>0</v>
      </c>
      <c r="V860" s="327"/>
      <c r="W860" s="327"/>
      <c r="X860" s="327"/>
      <c r="Y860" s="326" t="str">
        <f t="shared" si="193"/>
        <v/>
      </c>
      <c r="Z860" s="326" t="str">
        <f t="shared" si="194"/>
        <v/>
      </c>
      <c r="AA860" s="326" t="str">
        <f t="shared" si="192"/>
        <v/>
      </c>
    </row>
    <row r="861" spans="1:27" s="326" customFormat="1" ht="18" hidden="1" customHeight="1">
      <c r="A861" s="50"/>
      <c r="B861" s="182"/>
      <c r="C861" s="56"/>
      <c r="D861" s="56" t="str">
        <f t="shared" si="184"/>
        <v>00</v>
      </c>
      <c r="E861" s="322" t="str">
        <f t="shared" si="185"/>
        <v>00</v>
      </c>
      <c r="F861" s="322" t="str">
        <f t="shared" si="186"/>
        <v/>
      </c>
      <c r="G861" s="322" t="str">
        <f t="shared" si="187"/>
        <v/>
      </c>
      <c r="H861" s="322" t="str">
        <f t="shared" si="188"/>
        <v/>
      </c>
      <c r="I861" s="287" t="str">
        <f t="shared" si="189"/>
        <v>Đ0</v>
      </c>
      <c r="J861" s="44" t="s">
        <v>1191</v>
      </c>
      <c r="K861" s="287" t="str">
        <f t="shared" si="190"/>
        <v>Cái</v>
      </c>
      <c r="L861" s="291"/>
      <c r="M861" s="287" t="e">
        <f>VLOOKUP(D861,'GIA CONG DOAN'!$A$3:$D$4246,MATCH(I861,'GIA CONG DOAN'!$A$4:$D$4,0),0)</f>
        <v>#N/A</v>
      </c>
      <c r="N861" s="289"/>
      <c r="O861" s="328" t="str">
        <f t="shared" si="191"/>
        <v/>
      </c>
      <c r="P861" s="56"/>
      <c r="Q861" s="305"/>
      <c r="R861" s="305"/>
      <c r="S861" s="313">
        <f t="shared" si="181"/>
        <v>0</v>
      </c>
      <c r="V861" s="327"/>
      <c r="W861" s="327"/>
      <c r="X861" s="327"/>
      <c r="Y861" s="326" t="str">
        <f t="shared" si="193"/>
        <v/>
      </c>
      <c r="Z861" s="326" t="str">
        <f t="shared" si="194"/>
        <v/>
      </c>
      <c r="AA861" s="326" t="str">
        <f t="shared" si="192"/>
        <v/>
      </c>
    </row>
    <row r="862" spans="1:27" s="326" customFormat="1" ht="18" hidden="1" customHeight="1">
      <c r="A862" s="50"/>
      <c r="B862" s="182"/>
      <c r="C862" s="56"/>
      <c r="D862" s="56" t="str">
        <f t="shared" si="184"/>
        <v>00</v>
      </c>
      <c r="E862" s="322" t="str">
        <f t="shared" si="185"/>
        <v>00</v>
      </c>
      <c r="F862" s="322" t="str">
        <f t="shared" si="186"/>
        <v/>
      </c>
      <c r="G862" s="322" t="str">
        <f t="shared" si="187"/>
        <v/>
      </c>
      <c r="H862" s="322" t="str">
        <f t="shared" si="188"/>
        <v/>
      </c>
      <c r="I862" s="287" t="str">
        <f t="shared" si="189"/>
        <v>Đ0</v>
      </c>
      <c r="J862" s="44" t="s">
        <v>1191</v>
      </c>
      <c r="K862" s="287" t="str">
        <f t="shared" si="190"/>
        <v>Cái</v>
      </c>
      <c r="L862" s="291"/>
      <c r="M862" s="287" t="e">
        <f>VLOOKUP(D862,'GIA CONG DOAN'!$A$3:$D$4246,MATCH(I862,'GIA CONG DOAN'!$A$4:$D$4,0),0)</f>
        <v>#N/A</v>
      </c>
      <c r="N862" s="289"/>
      <c r="O862" s="328" t="str">
        <f t="shared" si="191"/>
        <v/>
      </c>
      <c r="P862" s="56"/>
      <c r="Q862" s="305"/>
      <c r="R862" s="305"/>
      <c r="S862" s="313">
        <f t="shared" si="181"/>
        <v>0</v>
      </c>
      <c r="V862" s="327"/>
      <c r="W862" s="327"/>
      <c r="X862" s="327"/>
      <c r="Y862" s="326" t="str">
        <f t="shared" si="193"/>
        <v/>
      </c>
      <c r="Z862" s="326" t="str">
        <f t="shared" si="194"/>
        <v/>
      </c>
      <c r="AA862" s="326" t="str">
        <f t="shared" si="192"/>
        <v/>
      </c>
    </row>
    <row r="863" spans="1:27" s="326" customFormat="1" ht="18" hidden="1" customHeight="1">
      <c r="A863" s="50"/>
      <c r="B863" s="182"/>
      <c r="C863" s="56"/>
      <c r="D863" s="56" t="str">
        <f t="shared" si="184"/>
        <v>00</v>
      </c>
      <c r="E863" s="322" t="str">
        <f t="shared" si="185"/>
        <v>00</v>
      </c>
      <c r="F863" s="322" t="str">
        <f t="shared" si="186"/>
        <v/>
      </c>
      <c r="G863" s="322" t="str">
        <f t="shared" si="187"/>
        <v/>
      </c>
      <c r="H863" s="322" t="str">
        <f t="shared" si="188"/>
        <v/>
      </c>
      <c r="I863" s="287" t="str">
        <f t="shared" si="189"/>
        <v>Đ0</v>
      </c>
      <c r="J863" s="44" t="s">
        <v>1191</v>
      </c>
      <c r="K863" s="287" t="str">
        <f t="shared" si="190"/>
        <v>Cái</v>
      </c>
      <c r="L863" s="291"/>
      <c r="M863" s="287" t="e">
        <f>VLOOKUP(D863,'GIA CONG DOAN'!$A$3:$D$4246,MATCH(I863,'GIA CONG DOAN'!$A$4:$D$4,0),0)</f>
        <v>#N/A</v>
      </c>
      <c r="N863" s="289"/>
      <c r="O863" s="328" t="str">
        <f t="shared" si="191"/>
        <v/>
      </c>
      <c r="P863" s="56"/>
      <c r="Q863" s="305"/>
      <c r="R863" s="305"/>
      <c r="S863" s="313">
        <f t="shared" si="181"/>
        <v>0</v>
      </c>
      <c r="V863" s="327"/>
      <c r="W863" s="327"/>
      <c r="X863" s="327"/>
      <c r="Y863" s="326" t="str">
        <f t="shared" si="193"/>
        <v/>
      </c>
      <c r="Z863" s="326" t="str">
        <f t="shared" si="194"/>
        <v/>
      </c>
      <c r="AA863" s="326" t="str">
        <f t="shared" si="192"/>
        <v/>
      </c>
    </row>
    <row r="864" spans="1:27" s="326" customFormat="1" ht="18" hidden="1" customHeight="1">
      <c r="A864" s="50"/>
      <c r="B864" s="182"/>
      <c r="C864" s="56"/>
      <c r="D864" s="56" t="str">
        <f t="shared" si="184"/>
        <v>00</v>
      </c>
      <c r="E864" s="322" t="str">
        <f t="shared" si="185"/>
        <v>00</v>
      </c>
      <c r="F864" s="322" t="str">
        <f t="shared" si="186"/>
        <v/>
      </c>
      <c r="G864" s="322" t="str">
        <f t="shared" si="187"/>
        <v/>
      </c>
      <c r="H864" s="322" t="str">
        <f t="shared" si="188"/>
        <v/>
      </c>
      <c r="I864" s="287" t="str">
        <f t="shared" si="189"/>
        <v>Đ0</v>
      </c>
      <c r="J864" s="44" t="s">
        <v>1191</v>
      </c>
      <c r="K864" s="287" t="str">
        <f t="shared" si="190"/>
        <v>Cái</v>
      </c>
      <c r="L864" s="291"/>
      <c r="M864" s="287" t="e">
        <f>VLOOKUP(D864,'GIA CONG DOAN'!$A$3:$D$4246,MATCH(I864,'GIA CONG DOAN'!$A$4:$D$4,0),0)</f>
        <v>#N/A</v>
      </c>
      <c r="N864" s="289"/>
      <c r="O864" s="328" t="str">
        <f t="shared" si="191"/>
        <v/>
      </c>
      <c r="P864" s="56"/>
      <c r="Q864" s="305"/>
      <c r="R864" s="305"/>
      <c r="S864" s="313">
        <f t="shared" si="181"/>
        <v>0</v>
      </c>
      <c r="V864" s="327"/>
      <c r="W864" s="327"/>
      <c r="X864" s="327"/>
      <c r="Y864" s="326" t="str">
        <f t="shared" si="193"/>
        <v/>
      </c>
      <c r="Z864" s="326" t="str">
        <f t="shared" si="194"/>
        <v/>
      </c>
      <c r="AA864" s="326" t="str">
        <f t="shared" si="192"/>
        <v/>
      </c>
    </row>
    <row r="865" spans="1:27" s="326" customFormat="1" ht="18" hidden="1" customHeight="1">
      <c r="A865" s="50"/>
      <c r="B865" s="182"/>
      <c r="C865" s="56"/>
      <c r="D865" s="56" t="str">
        <f t="shared" si="184"/>
        <v>00</v>
      </c>
      <c r="E865" s="322" t="str">
        <f t="shared" si="185"/>
        <v>00</v>
      </c>
      <c r="F865" s="322" t="str">
        <f t="shared" si="186"/>
        <v/>
      </c>
      <c r="G865" s="322" t="str">
        <f t="shared" si="187"/>
        <v/>
      </c>
      <c r="H865" s="322" t="str">
        <f t="shared" si="188"/>
        <v/>
      </c>
      <c r="I865" s="287" t="str">
        <f t="shared" si="189"/>
        <v>Đ0</v>
      </c>
      <c r="J865" s="44" t="s">
        <v>1191</v>
      </c>
      <c r="K865" s="287" t="str">
        <f t="shared" si="190"/>
        <v>Cái</v>
      </c>
      <c r="L865" s="291"/>
      <c r="M865" s="287" t="e">
        <f>VLOOKUP(D865,'GIA CONG DOAN'!$A$3:$D$4246,MATCH(I865,'GIA CONG DOAN'!$A$4:$D$4,0),0)</f>
        <v>#N/A</v>
      </c>
      <c r="N865" s="289"/>
      <c r="O865" s="328" t="str">
        <f t="shared" si="191"/>
        <v/>
      </c>
      <c r="P865" s="56"/>
      <c r="Q865" s="305"/>
      <c r="R865" s="305"/>
      <c r="S865" s="313">
        <f t="shared" si="181"/>
        <v>0</v>
      </c>
      <c r="V865" s="327"/>
      <c r="W865" s="327"/>
      <c r="X865" s="327"/>
      <c r="Y865" s="326" t="str">
        <f t="shared" si="193"/>
        <v/>
      </c>
      <c r="Z865" s="326" t="str">
        <f t="shared" si="194"/>
        <v/>
      </c>
      <c r="AA865" s="326" t="str">
        <f t="shared" si="192"/>
        <v/>
      </c>
    </row>
    <row r="866" spans="1:27" s="326" customFormat="1" ht="18" hidden="1" customHeight="1">
      <c r="A866" s="50"/>
      <c r="B866" s="182"/>
      <c r="C866" s="56"/>
      <c r="D866" s="56" t="str">
        <f t="shared" si="184"/>
        <v>00</v>
      </c>
      <c r="E866" s="322" t="str">
        <f t="shared" si="185"/>
        <v>00</v>
      </c>
      <c r="F866" s="322" t="str">
        <f t="shared" si="186"/>
        <v/>
      </c>
      <c r="G866" s="322" t="str">
        <f t="shared" si="187"/>
        <v/>
      </c>
      <c r="H866" s="322" t="str">
        <f t="shared" si="188"/>
        <v/>
      </c>
      <c r="I866" s="287" t="str">
        <f t="shared" si="189"/>
        <v>Đ0</v>
      </c>
      <c r="J866" s="44" t="s">
        <v>1191</v>
      </c>
      <c r="K866" s="287" t="str">
        <f t="shared" si="190"/>
        <v>Cái</v>
      </c>
      <c r="L866" s="291"/>
      <c r="M866" s="287" t="e">
        <f>VLOOKUP(D866,'GIA CONG DOAN'!$A$3:$D$4246,MATCH(I866,'GIA CONG DOAN'!$A$4:$D$4,0),0)</f>
        <v>#N/A</v>
      </c>
      <c r="N866" s="289"/>
      <c r="O866" s="328" t="str">
        <f t="shared" si="191"/>
        <v/>
      </c>
      <c r="P866" s="56"/>
      <c r="Q866" s="305"/>
      <c r="R866" s="305"/>
      <c r="S866" s="313">
        <f t="shared" si="181"/>
        <v>0</v>
      </c>
      <c r="V866" s="327"/>
      <c r="W866" s="327"/>
      <c r="X866" s="327"/>
      <c r="Y866" s="326" t="str">
        <f t="shared" si="193"/>
        <v/>
      </c>
      <c r="Z866" s="326" t="str">
        <f t="shared" si="194"/>
        <v/>
      </c>
      <c r="AA866" s="326" t="str">
        <f t="shared" si="192"/>
        <v/>
      </c>
    </row>
    <row r="867" spans="1:27" s="326" customFormat="1" ht="18" hidden="1" customHeight="1">
      <c r="A867" s="50"/>
      <c r="B867" s="182"/>
      <c r="C867" s="56"/>
      <c r="D867" s="56" t="str">
        <f t="shared" si="184"/>
        <v>00</v>
      </c>
      <c r="E867" s="322" t="str">
        <f t="shared" si="185"/>
        <v>00</v>
      </c>
      <c r="F867" s="322" t="str">
        <f t="shared" si="186"/>
        <v/>
      </c>
      <c r="G867" s="322" t="str">
        <f t="shared" si="187"/>
        <v/>
      </c>
      <c r="H867" s="322" t="str">
        <f t="shared" si="188"/>
        <v/>
      </c>
      <c r="I867" s="287" t="str">
        <f t="shared" si="189"/>
        <v>Đ0</v>
      </c>
      <c r="J867" s="44" t="s">
        <v>1191</v>
      </c>
      <c r="K867" s="287" t="str">
        <f t="shared" si="190"/>
        <v>Cái</v>
      </c>
      <c r="L867" s="291"/>
      <c r="M867" s="287" t="e">
        <f>VLOOKUP(D867,'GIA CONG DOAN'!$A$3:$D$4246,MATCH(I867,'GIA CONG DOAN'!$A$4:$D$4,0),0)</f>
        <v>#N/A</v>
      </c>
      <c r="N867" s="289"/>
      <c r="O867" s="328" t="str">
        <f t="shared" si="191"/>
        <v/>
      </c>
      <c r="P867" s="56"/>
      <c r="Q867" s="305"/>
      <c r="R867" s="305"/>
      <c r="S867" s="313">
        <f t="shared" si="181"/>
        <v>0</v>
      </c>
      <c r="V867" s="327"/>
      <c r="W867" s="327"/>
      <c r="X867" s="327"/>
      <c r="Y867" s="326" t="str">
        <f t="shared" si="193"/>
        <v/>
      </c>
      <c r="Z867" s="326" t="str">
        <f t="shared" si="194"/>
        <v/>
      </c>
      <c r="AA867" s="326" t="str">
        <f t="shared" si="192"/>
        <v/>
      </c>
    </row>
    <row r="868" spans="1:27" s="326" customFormat="1" ht="18" hidden="1" customHeight="1">
      <c r="A868" s="50"/>
      <c r="B868" s="182"/>
      <c r="C868" s="56"/>
      <c r="D868" s="56" t="str">
        <f t="shared" si="184"/>
        <v>00</v>
      </c>
      <c r="E868" s="322" t="str">
        <f t="shared" si="185"/>
        <v>00</v>
      </c>
      <c r="F868" s="322" t="str">
        <f t="shared" si="186"/>
        <v/>
      </c>
      <c r="G868" s="322" t="str">
        <f t="shared" si="187"/>
        <v/>
      </c>
      <c r="H868" s="322" t="str">
        <f t="shared" si="188"/>
        <v/>
      </c>
      <c r="I868" s="287" t="str">
        <f t="shared" si="189"/>
        <v>Đ0</v>
      </c>
      <c r="J868" s="44" t="s">
        <v>1191</v>
      </c>
      <c r="K868" s="287" t="str">
        <f t="shared" si="190"/>
        <v>Cái</v>
      </c>
      <c r="L868" s="291"/>
      <c r="M868" s="287" t="e">
        <f>VLOOKUP(D868,'GIA CONG DOAN'!$A$3:$D$4246,MATCH(I868,'GIA CONG DOAN'!$A$4:$D$4,0),0)</f>
        <v>#N/A</v>
      </c>
      <c r="N868" s="289"/>
      <c r="O868" s="328" t="str">
        <f t="shared" si="191"/>
        <v/>
      </c>
      <c r="P868" s="56"/>
      <c r="Q868" s="305"/>
      <c r="R868" s="305"/>
      <c r="S868" s="313">
        <f t="shared" si="181"/>
        <v>0</v>
      </c>
      <c r="V868" s="327"/>
      <c r="W868" s="327"/>
      <c r="X868" s="327"/>
      <c r="Y868" s="326" t="str">
        <f t="shared" si="193"/>
        <v/>
      </c>
      <c r="Z868" s="326" t="str">
        <f t="shared" si="194"/>
        <v/>
      </c>
      <c r="AA868" s="326" t="str">
        <f t="shared" si="192"/>
        <v/>
      </c>
    </row>
    <row r="869" spans="1:27" s="326" customFormat="1" ht="18" hidden="1" customHeight="1">
      <c r="A869" s="50"/>
      <c r="B869" s="182"/>
      <c r="C869" s="56"/>
      <c r="D869" s="56" t="str">
        <f t="shared" si="184"/>
        <v>00</v>
      </c>
      <c r="E869" s="322" t="str">
        <f t="shared" si="185"/>
        <v>00</v>
      </c>
      <c r="F869" s="322" t="str">
        <f t="shared" si="186"/>
        <v/>
      </c>
      <c r="G869" s="322" t="str">
        <f t="shared" si="187"/>
        <v/>
      </c>
      <c r="H869" s="322" t="str">
        <f t="shared" si="188"/>
        <v/>
      </c>
      <c r="I869" s="287" t="str">
        <f t="shared" si="189"/>
        <v>Đ0</v>
      </c>
      <c r="J869" s="44" t="s">
        <v>1191</v>
      </c>
      <c r="K869" s="287" t="str">
        <f t="shared" si="190"/>
        <v>Cái</v>
      </c>
      <c r="L869" s="291"/>
      <c r="M869" s="287" t="e">
        <f>VLOOKUP(D869,'GIA CONG DOAN'!$A$3:$D$4246,MATCH(I869,'GIA CONG DOAN'!$A$4:$D$4,0),0)</f>
        <v>#N/A</v>
      </c>
      <c r="N869" s="289"/>
      <c r="O869" s="328" t="str">
        <f t="shared" si="191"/>
        <v/>
      </c>
      <c r="P869" s="56"/>
      <c r="Q869" s="305"/>
      <c r="R869" s="305"/>
      <c r="S869" s="313">
        <f t="shared" si="181"/>
        <v>0</v>
      </c>
      <c r="V869" s="327"/>
      <c r="W869" s="327"/>
      <c r="X869" s="327"/>
      <c r="Y869" s="326" t="str">
        <f t="shared" si="193"/>
        <v/>
      </c>
      <c r="Z869" s="326" t="str">
        <f t="shared" si="194"/>
        <v/>
      </c>
      <c r="AA869" s="326" t="str">
        <f t="shared" si="192"/>
        <v/>
      </c>
    </row>
    <row r="870" spans="1:27" s="326" customFormat="1" ht="18" hidden="1" customHeight="1">
      <c r="A870" s="50"/>
      <c r="B870" s="182"/>
      <c r="C870" s="56"/>
      <c r="D870" s="56" t="str">
        <f t="shared" si="184"/>
        <v>00</v>
      </c>
      <c r="E870" s="322" t="str">
        <f t="shared" si="185"/>
        <v>00</v>
      </c>
      <c r="F870" s="322" t="str">
        <f t="shared" si="186"/>
        <v/>
      </c>
      <c r="G870" s="322" t="str">
        <f t="shared" si="187"/>
        <v/>
      </c>
      <c r="H870" s="322" t="str">
        <f t="shared" si="188"/>
        <v/>
      </c>
      <c r="I870" s="287" t="str">
        <f t="shared" si="189"/>
        <v>Đ0</v>
      </c>
      <c r="J870" s="44" t="s">
        <v>1191</v>
      </c>
      <c r="K870" s="287" t="str">
        <f t="shared" si="190"/>
        <v>Cái</v>
      </c>
      <c r="L870" s="291"/>
      <c r="M870" s="287" t="e">
        <f>VLOOKUP(D870,'GIA CONG DOAN'!$A$3:$D$4246,MATCH(I870,'GIA CONG DOAN'!$A$4:$D$4,0),0)</f>
        <v>#N/A</v>
      </c>
      <c r="N870" s="289"/>
      <c r="O870" s="328" t="str">
        <f t="shared" si="191"/>
        <v/>
      </c>
      <c r="P870" s="56"/>
      <c r="Q870" s="305"/>
      <c r="R870" s="305"/>
      <c r="S870" s="313">
        <f t="shared" si="181"/>
        <v>0</v>
      </c>
      <c r="V870" s="327"/>
      <c r="W870" s="327"/>
      <c r="X870" s="327"/>
      <c r="Y870" s="326" t="str">
        <f t="shared" si="179"/>
        <v/>
      </c>
      <c r="Z870" s="326" t="str">
        <f t="shared" si="180"/>
        <v/>
      </c>
      <c r="AA870" s="326" t="str">
        <f t="shared" si="192"/>
        <v/>
      </c>
    </row>
    <row r="871" spans="1:27" s="326" customFormat="1" ht="18" hidden="1" customHeight="1">
      <c r="A871" s="50"/>
      <c r="B871" s="182"/>
      <c r="C871" s="56"/>
      <c r="D871" s="56" t="str">
        <f t="shared" si="184"/>
        <v>00</v>
      </c>
      <c r="E871" s="322" t="str">
        <f t="shared" si="185"/>
        <v>00</v>
      </c>
      <c r="F871" s="322" t="str">
        <f t="shared" si="186"/>
        <v/>
      </c>
      <c r="G871" s="322" t="str">
        <f t="shared" si="187"/>
        <v/>
      </c>
      <c r="H871" s="322" t="str">
        <f t="shared" si="188"/>
        <v/>
      </c>
      <c r="I871" s="287" t="str">
        <f t="shared" si="189"/>
        <v>Đ0</v>
      </c>
      <c r="J871" s="44" t="s">
        <v>1191</v>
      </c>
      <c r="K871" s="287" t="str">
        <f t="shared" si="190"/>
        <v>Cái</v>
      </c>
      <c r="L871" s="291"/>
      <c r="M871" s="287" t="e">
        <f>VLOOKUP(D871,'GIA CONG DOAN'!$A$3:$D$4246,MATCH(I871,'GIA CONG DOAN'!$A$4:$D$4,0),0)</f>
        <v>#N/A</v>
      </c>
      <c r="N871" s="289"/>
      <c r="O871" s="328" t="str">
        <f t="shared" si="191"/>
        <v/>
      </c>
      <c r="P871" s="56"/>
      <c r="Q871" s="305"/>
      <c r="R871" s="305"/>
      <c r="S871" s="313">
        <f t="shared" si="181"/>
        <v>0</v>
      </c>
      <c r="V871" s="327"/>
      <c r="W871" s="327"/>
      <c r="X871" s="327"/>
      <c r="Y871" s="326" t="str">
        <f t="shared" si="179"/>
        <v/>
      </c>
      <c r="Z871" s="326" t="str">
        <f t="shared" si="180"/>
        <v/>
      </c>
      <c r="AA871" s="326" t="str">
        <f t="shared" si="192"/>
        <v/>
      </c>
    </row>
    <row r="872" spans="1:27" s="326" customFormat="1" ht="18" hidden="1" customHeight="1">
      <c r="A872" s="50"/>
      <c r="B872" s="182"/>
      <c r="C872" s="56"/>
      <c r="D872" s="56" t="str">
        <f t="shared" si="184"/>
        <v>00</v>
      </c>
      <c r="E872" s="322" t="str">
        <f t="shared" si="185"/>
        <v>00</v>
      </c>
      <c r="F872" s="322" t="str">
        <f t="shared" si="186"/>
        <v/>
      </c>
      <c r="G872" s="322" t="str">
        <f t="shared" si="187"/>
        <v/>
      </c>
      <c r="H872" s="322" t="str">
        <f t="shared" si="188"/>
        <v/>
      </c>
      <c r="I872" s="287" t="str">
        <f t="shared" si="189"/>
        <v>Đ0</v>
      </c>
      <c r="J872" s="44" t="s">
        <v>1191</v>
      </c>
      <c r="K872" s="287" t="str">
        <f t="shared" si="190"/>
        <v>Cái</v>
      </c>
      <c r="L872" s="291"/>
      <c r="M872" s="287" t="e">
        <f>VLOOKUP(D872,'GIA CONG DOAN'!$A$3:$D$4246,MATCH(I872,'GIA CONG DOAN'!$A$4:$D$4,0),0)</f>
        <v>#N/A</v>
      </c>
      <c r="N872" s="289"/>
      <c r="O872" s="328" t="str">
        <f t="shared" si="191"/>
        <v/>
      </c>
      <c r="P872" s="56"/>
      <c r="Q872" s="305"/>
      <c r="R872" s="305"/>
      <c r="S872" s="313">
        <f t="shared" si="181"/>
        <v>0</v>
      </c>
      <c r="V872" s="327"/>
      <c r="W872" s="327"/>
      <c r="X872" s="327"/>
      <c r="Y872" s="326" t="str">
        <f t="shared" si="179"/>
        <v/>
      </c>
      <c r="Z872" s="326" t="str">
        <f t="shared" si="180"/>
        <v/>
      </c>
      <c r="AA872" s="326" t="str">
        <f t="shared" si="192"/>
        <v/>
      </c>
    </row>
    <row r="873" spans="1:27" s="326" customFormat="1" ht="18" hidden="1" customHeight="1">
      <c r="A873" s="50"/>
      <c r="B873" s="182"/>
      <c r="C873" s="56"/>
      <c r="D873" s="56" t="str">
        <f t="shared" si="184"/>
        <v>00</v>
      </c>
      <c r="E873" s="322" t="str">
        <f t="shared" si="185"/>
        <v>00</v>
      </c>
      <c r="F873" s="322" t="str">
        <f t="shared" si="186"/>
        <v/>
      </c>
      <c r="G873" s="322" t="str">
        <f t="shared" si="187"/>
        <v/>
      </c>
      <c r="H873" s="322" t="str">
        <f t="shared" si="188"/>
        <v/>
      </c>
      <c r="I873" s="287" t="str">
        <f t="shared" si="189"/>
        <v>Đ0</v>
      </c>
      <c r="J873" s="44" t="s">
        <v>1191</v>
      </c>
      <c r="K873" s="287" t="str">
        <f t="shared" si="190"/>
        <v>Cái</v>
      </c>
      <c r="L873" s="291"/>
      <c r="M873" s="287" t="e">
        <f>VLOOKUP(D873,'GIA CONG DOAN'!$A$3:$D$4246,MATCH(I873,'GIA CONG DOAN'!$A$4:$D$4,0),0)</f>
        <v>#N/A</v>
      </c>
      <c r="N873" s="289"/>
      <c r="O873" s="328" t="str">
        <f t="shared" si="191"/>
        <v/>
      </c>
      <c r="P873" s="56"/>
      <c r="Q873" s="305"/>
      <c r="R873" s="305"/>
      <c r="S873" s="313">
        <f t="shared" si="181"/>
        <v>0</v>
      </c>
      <c r="V873" s="327"/>
      <c r="W873" s="327"/>
      <c r="X873" s="327"/>
      <c r="Y873" s="326" t="str">
        <f t="shared" si="179"/>
        <v/>
      </c>
      <c r="Z873" s="326" t="str">
        <f t="shared" si="180"/>
        <v/>
      </c>
      <c r="AA873" s="326" t="str">
        <f t="shared" si="192"/>
        <v/>
      </c>
    </row>
    <row r="874" spans="1:27" s="326" customFormat="1" ht="18" hidden="1" customHeight="1">
      <c r="A874" s="50"/>
      <c r="B874" s="182"/>
      <c r="C874" s="56"/>
      <c r="D874" s="56" t="str">
        <f t="shared" si="184"/>
        <v>00</v>
      </c>
      <c r="E874" s="322" t="str">
        <f t="shared" si="185"/>
        <v>00</v>
      </c>
      <c r="F874" s="322" t="str">
        <f t="shared" si="186"/>
        <v/>
      </c>
      <c r="G874" s="322" t="str">
        <f t="shared" si="187"/>
        <v/>
      </c>
      <c r="H874" s="322" t="str">
        <f t="shared" si="188"/>
        <v/>
      </c>
      <c r="I874" s="287" t="str">
        <f t="shared" si="189"/>
        <v>Đ0</v>
      </c>
      <c r="J874" s="44" t="s">
        <v>1191</v>
      </c>
      <c r="K874" s="287" t="str">
        <f t="shared" si="190"/>
        <v>Cái</v>
      </c>
      <c r="L874" s="291"/>
      <c r="M874" s="287" t="e">
        <f>VLOOKUP(D874,'GIA CONG DOAN'!$A$3:$D$4246,MATCH(I874,'GIA CONG DOAN'!$A$4:$D$4,0),0)</f>
        <v>#N/A</v>
      </c>
      <c r="N874" s="289"/>
      <c r="O874" s="328" t="str">
        <f t="shared" si="191"/>
        <v/>
      </c>
      <c r="P874" s="56"/>
      <c r="Q874" s="305"/>
      <c r="R874" s="305"/>
      <c r="S874" s="313">
        <f t="shared" si="181"/>
        <v>0</v>
      </c>
      <c r="V874" s="327"/>
      <c r="W874" s="327"/>
      <c r="X874" s="327"/>
      <c r="Y874" s="326" t="str">
        <f t="shared" si="179"/>
        <v/>
      </c>
      <c r="Z874" s="326" t="str">
        <f t="shared" si="180"/>
        <v/>
      </c>
      <c r="AA874" s="326" t="str">
        <f t="shared" si="192"/>
        <v/>
      </c>
    </row>
    <row r="875" spans="1:27" s="326" customFormat="1" ht="18" hidden="1" customHeight="1">
      <c r="A875" s="50"/>
      <c r="B875" s="182"/>
      <c r="C875" s="56"/>
      <c r="D875" s="56" t="str">
        <f t="shared" si="184"/>
        <v>00</v>
      </c>
      <c r="E875" s="322" t="str">
        <f t="shared" si="185"/>
        <v>00</v>
      </c>
      <c r="F875" s="322" t="str">
        <f t="shared" si="186"/>
        <v/>
      </c>
      <c r="G875" s="322" t="str">
        <f t="shared" si="187"/>
        <v/>
      </c>
      <c r="H875" s="322" t="str">
        <f t="shared" si="188"/>
        <v/>
      </c>
      <c r="I875" s="287" t="str">
        <f t="shared" si="189"/>
        <v>Đ0</v>
      </c>
      <c r="J875" s="44" t="s">
        <v>1191</v>
      </c>
      <c r="K875" s="287" t="str">
        <f t="shared" si="190"/>
        <v>Cái</v>
      </c>
      <c r="L875" s="291"/>
      <c r="M875" s="287" t="e">
        <f>VLOOKUP(D875,'GIA CONG DOAN'!$A$3:$D$4246,MATCH(I875,'GIA CONG DOAN'!$A$4:$D$4,0),0)</f>
        <v>#N/A</v>
      </c>
      <c r="N875" s="289"/>
      <c r="O875" s="328" t="str">
        <f t="shared" si="191"/>
        <v/>
      </c>
      <c r="P875" s="56"/>
      <c r="Q875" s="305"/>
      <c r="R875" s="305"/>
      <c r="S875" s="313">
        <f t="shared" si="181"/>
        <v>0</v>
      </c>
      <c r="V875" s="327"/>
      <c r="W875" s="327"/>
      <c r="X875" s="327"/>
      <c r="Y875" s="326" t="str">
        <f t="shared" si="179"/>
        <v/>
      </c>
      <c r="Z875" s="326" t="str">
        <f t="shared" si="180"/>
        <v/>
      </c>
      <c r="AA875" s="326" t="str">
        <f t="shared" si="192"/>
        <v/>
      </c>
    </row>
    <row r="876" spans="1:27" s="326" customFormat="1" ht="18" hidden="1" customHeight="1">
      <c r="A876" s="50"/>
      <c r="B876" s="182"/>
      <c r="C876" s="56"/>
      <c r="D876" s="56" t="str">
        <f t="shared" si="184"/>
        <v>00</v>
      </c>
      <c r="E876" s="322" t="str">
        <f t="shared" si="185"/>
        <v>00</v>
      </c>
      <c r="F876" s="322" t="str">
        <f t="shared" si="186"/>
        <v/>
      </c>
      <c r="G876" s="322" t="str">
        <f t="shared" si="187"/>
        <v/>
      </c>
      <c r="H876" s="322" t="str">
        <f t="shared" si="188"/>
        <v/>
      </c>
      <c r="I876" s="287" t="str">
        <f t="shared" si="189"/>
        <v>Đ0</v>
      </c>
      <c r="J876" s="44" t="s">
        <v>1191</v>
      </c>
      <c r="K876" s="287" t="str">
        <f t="shared" si="190"/>
        <v>Cái</v>
      </c>
      <c r="L876" s="291"/>
      <c r="M876" s="287" t="e">
        <f>VLOOKUP(D876,'GIA CONG DOAN'!$A$3:$D$4246,MATCH(I876,'GIA CONG DOAN'!$A$4:$D$4,0),0)</f>
        <v>#N/A</v>
      </c>
      <c r="N876" s="289"/>
      <c r="O876" s="328" t="str">
        <f t="shared" si="191"/>
        <v/>
      </c>
      <c r="P876" s="56"/>
      <c r="Q876" s="305"/>
      <c r="R876" s="305"/>
      <c r="S876" s="313">
        <f t="shared" si="181"/>
        <v>0</v>
      </c>
      <c r="V876" s="327"/>
      <c r="W876" s="327"/>
      <c r="X876" s="327"/>
      <c r="Y876" s="326" t="str">
        <f t="shared" si="179"/>
        <v/>
      </c>
      <c r="Z876" s="326" t="str">
        <f t="shared" si="180"/>
        <v/>
      </c>
      <c r="AA876" s="326" t="str">
        <f t="shared" si="192"/>
        <v/>
      </c>
    </row>
    <row r="877" spans="1:27" s="326" customFormat="1" ht="18" hidden="1" customHeight="1">
      <c r="A877" s="50"/>
      <c r="B877" s="182"/>
      <c r="C877" s="56"/>
      <c r="D877" s="56" t="str">
        <f t="shared" si="184"/>
        <v>00</v>
      </c>
      <c r="E877" s="322" t="str">
        <f t="shared" si="185"/>
        <v>00</v>
      </c>
      <c r="F877" s="322" t="str">
        <f t="shared" si="186"/>
        <v/>
      </c>
      <c r="G877" s="322" t="str">
        <f t="shared" si="187"/>
        <v/>
      </c>
      <c r="H877" s="322" t="str">
        <f t="shared" si="188"/>
        <v/>
      </c>
      <c r="I877" s="287" t="str">
        <f t="shared" si="189"/>
        <v>Đ0</v>
      </c>
      <c r="J877" s="44" t="s">
        <v>1191</v>
      </c>
      <c r="K877" s="287" t="str">
        <f t="shared" si="190"/>
        <v>Cái</v>
      </c>
      <c r="L877" s="291"/>
      <c r="M877" s="287" t="e">
        <f>VLOOKUP(D877,'GIA CONG DOAN'!$A$3:$D$4246,MATCH(I877,'GIA CONG DOAN'!$A$4:$D$4,0),0)</f>
        <v>#N/A</v>
      </c>
      <c r="N877" s="289"/>
      <c r="O877" s="328" t="str">
        <f t="shared" si="191"/>
        <v/>
      </c>
      <c r="P877" s="56"/>
      <c r="Q877" s="305"/>
      <c r="R877" s="305"/>
      <c r="S877" s="313">
        <f t="shared" si="181"/>
        <v>0</v>
      </c>
      <c r="V877" s="327"/>
      <c r="W877" s="327"/>
      <c r="X877" s="327"/>
      <c r="Y877" s="326" t="str">
        <f t="shared" si="179"/>
        <v/>
      </c>
      <c r="Z877" s="326" t="str">
        <f t="shared" si="180"/>
        <v/>
      </c>
      <c r="AA877" s="326" t="str">
        <f t="shared" si="192"/>
        <v/>
      </c>
    </row>
    <row r="878" spans="1:27" s="326" customFormat="1" ht="18" hidden="1" customHeight="1">
      <c r="A878" s="50"/>
      <c r="B878" s="182"/>
      <c r="C878" s="56"/>
      <c r="D878" s="56" t="str">
        <f t="shared" si="184"/>
        <v>00</v>
      </c>
      <c r="E878" s="322" t="str">
        <f t="shared" si="185"/>
        <v>00</v>
      </c>
      <c r="F878" s="322" t="str">
        <f t="shared" si="186"/>
        <v/>
      </c>
      <c r="G878" s="322" t="str">
        <f t="shared" si="187"/>
        <v/>
      </c>
      <c r="H878" s="322" t="str">
        <f t="shared" si="188"/>
        <v/>
      </c>
      <c r="I878" s="287" t="str">
        <f t="shared" si="189"/>
        <v>Đ0</v>
      </c>
      <c r="J878" s="44" t="s">
        <v>1191</v>
      </c>
      <c r="K878" s="287" t="str">
        <f t="shared" si="190"/>
        <v>Cái</v>
      </c>
      <c r="L878" s="291"/>
      <c r="M878" s="287" t="e">
        <f>VLOOKUP(D878,'GIA CONG DOAN'!$A$3:$D$4246,MATCH(I878,'GIA CONG DOAN'!$A$4:$D$4,0),0)</f>
        <v>#N/A</v>
      </c>
      <c r="N878" s="289"/>
      <c r="O878" s="328" t="str">
        <f t="shared" si="191"/>
        <v/>
      </c>
      <c r="P878" s="56"/>
      <c r="Q878" s="305"/>
      <c r="R878" s="305"/>
      <c r="S878" s="313">
        <f t="shared" si="181"/>
        <v>0</v>
      </c>
      <c r="V878" s="327"/>
      <c r="W878" s="327"/>
      <c r="X878" s="327"/>
      <c r="Y878" s="326" t="str">
        <f t="shared" si="179"/>
        <v/>
      </c>
      <c r="Z878" s="326" t="str">
        <f t="shared" si="180"/>
        <v/>
      </c>
      <c r="AA878" s="326" t="str">
        <f t="shared" si="192"/>
        <v/>
      </c>
    </row>
    <row r="879" spans="1:27" s="326" customFormat="1" ht="18" hidden="1" customHeight="1">
      <c r="A879" s="50"/>
      <c r="B879" s="182"/>
      <c r="C879" s="56"/>
      <c r="D879" s="56" t="str">
        <f t="shared" si="184"/>
        <v>00</v>
      </c>
      <c r="E879" s="322" t="str">
        <f t="shared" si="185"/>
        <v>00</v>
      </c>
      <c r="F879" s="322" t="str">
        <f t="shared" si="186"/>
        <v/>
      </c>
      <c r="G879" s="322" t="str">
        <f t="shared" si="187"/>
        <v/>
      </c>
      <c r="H879" s="322" t="str">
        <f t="shared" si="188"/>
        <v/>
      </c>
      <c r="I879" s="287" t="str">
        <f t="shared" si="189"/>
        <v>Đ0</v>
      </c>
      <c r="J879" s="44" t="s">
        <v>1191</v>
      </c>
      <c r="K879" s="287" t="str">
        <f t="shared" si="190"/>
        <v>Cái</v>
      </c>
      <c r="L879" s="291"/>
      <c r="M879" s="287" t="e">
        <f>VLOOKUP(D879,'GIA CONG DOAN'!$A$3:$D$4246,MATCH(I879,'GIA CONG DOAN'!$A$4:$D$4,0),0)</f>
        <v>#N/A</v>
      </c>
      <c r="N879" s="289"/>
      <c r="O879" s="328" t="str">
        <f t="shared" si="191"/>
        <v/>
      </c>
      <c r="P879" s="56"/>
      <c r="Q879" s="305"/>
      <c r="R879" s="305"/>
      <c r="S879" s="313">
        <f t="shared" si="181"/>
        <v>0</v>
      </c>
      <c r="V879" s="327"/>
      <c r="W879" s="327"/>
      <c r="X879" s="327"/>
      <c r="Y879" s="326" t="str">
        <f t="shared" si="179"/>
        <v/>
      </c>
      <c r="Z879" s="326" t="str">
        <f t="shared" si="180"/>
        <v/>
      </c>
      <c r="AA879" s="326" t="str">
        <f t="shared" si="192"/>
        <v/>
      </c>
    </row>
    <row r="880" spans="1:27" s="326" customFormat="1" ht="18" hidden="1" customHeight="1">
      <c r="A880" s="50"/>
      <c r="B880" s="182"/>
      <c r="C880" s="56"/>
      <c r="D880" s="56" t="str">
        <f t="shared" si="184"/>
        <v>00</v>
      </c>
      <c r="E880" s="322" t="str">
        <f t="shared" si="185"/>
        <v>00</v>
      </c>
      <c r="F880" s="322" t="str">
        <f t="shared" si="186"/>
        <v/>
      </c>
      <c r="G880" s="322" t="str">
        <f t="shared" si="187"/>
        <v/>
      </c>
      <c r="H880" s="322" t="str">
        <f t="shared" si="188"/>
        <v/>
      </c>
      <c r="I880" s="287" t="str">
        <f t="shared" si="189"/>
        <v>Đ0</v>
      </c>
      <c r="J880" s="44" t="s">
        <v>1191</v>
      </c>
      <c r="K880" s="287" t="str">
        <f t="shared" si="190"/>
        <v>Cái</v>
      </c>
      <c r="L880" s="291"/>
      <c r="M880" s="287" t="e">
        <f>VLOOKUP(D880,'GIA CONG DOAN'!$A$3:$D$4246,MATCH(I880,'GIA CONG DOAN'!$A$4:$D$4,0),0)</f>
        <v>#N/A</v>
      </c>
      <c r="N880" s="289"/>
      <c r="O880" s="328" t="str">
        <f t="shared" si="191"/>
        <v/>
      </c>
      <c r="P880" s="56"/>
      <c r="Q880" s="305"/>
      <c r="R880" s="305"/>
      <c r="S880" s="313">
        <f t="shared" si="181"/>
        <v>0</v>
      </c>
      <c r="V880" s="327"/>
      <c r="W880" s="327"/>
      <c r="X880" s="327"/>
      <c r="Y880" s="326" t="str">
        <f t="shared" si="179"/>
        <v/>
      </c>
      <c r="Z880" s="326" t="str">
        <f t="shared" si="180"/>
        <v/>
      </c>
      <c r="AA880" s="326" t="str">
        <f t="shared" si="192"/>
        <v/>
      </c>
    </row>
    <row r="881" spans="1:27" s="326" customFormat="1" ht="18" hidden="1" customHeight="1">
      <c r="A881" s="50"/>
      <c r="B881" s="182"/>
      <c r="C881" s="56"/>
      <c r="D881" s="56" t="str">
        <f t="shared" si="184"/>
        <v>00</v>
      </c>
      <c r="E881" s="322" t="str">
        <f t="shared" si="185"/>
        <v>00</v>
      </c>
      <c r="F881" s="322" t="str">
        <f t="shared" si="186"/>
        <v/>
      </c>
      <c r="G881" s="322" t="str">
        <f t="shared" si="187"/>
        <v/>
      </c>
      <c r="H881" s="322" t="str">
        <f t="shared" si="188"/>
        <v/>
      </c>
      <c r="I881" s="287" t="str">
        <f t="shared" si="189"/>
        <v>Đ0</v>
      </c>
      <c r="J881" s="44" t="s">
        <v>1191</v>
      </c>
      <c r="K881" s="287" t="str">
        <f t="shared" si="190"/>
        <v>Cái</v>
      </c>
      <c r="L881" s="291"/>
      <c r="M881" s="287" t="e">
        <f>VLOOKUP(D881,'GIA CONG DOAN'!$A$3:$D$4246,MATCH(I881,'GIA CONG DOAN'!$A$4:$D$4,0),0)</f>
        <v>#N/A</v>
      </c>
      <c r="N881" s="289"/>
      <c r="O881" s="328" t="str">
        <f t="shared" si="191"/>
        <v/>
      </c>
      <c r="P881" s="56"/>
      <c r="Q881" s="305"/>
      <c r="R881" s="305"/>
      <c r="S881" s="313">
        <f t="shared" si="181"/>
        <v>0</v>
      </c>
      <c r="V881" s="327"/>
      <c r="W881" s="327"/>
      <c r="X881" s="327"/>
      <c r="Y881" s="326" t="str">
        <f t="shared" si="179"/>
        <v/>
      </c>
      <c r="Z881" s="326" t="str">
        <f t="shared" si="180"/>
        <v/>
      </c>
      <c r="AA881" s="326" t="str">
        <f t="shared" si="192"/>
        <v/>
      </c>
    </row>
    <row r="882" spans="1:27" s="326" customFormat="1" ht="18" hidden="1" customHeight="1">
      <c r="A882" s="50"/>
      <c r="B882" s="182"/>
      <c r="C882" s="56"/>
      <c r="D882" s="56" t="str">
        <f t="shared" si="184"/>
        <v>00</v>
      </c>
      <c r="E882" s="322" t="str">
        <f t="shared" si="185"/>
        <v>00</v>
      </c>
      <c r="F882" s="322" t="str">
        <f t="shared" si="186"/>
        <v/>
      </c>
      <c r="G882" s="322" t="str">
        <f t="shared" si="187"/>
        <v/>
      </c>
      <c r="H882" s="322" t="str">
        <f t="shared" si="188"/>
        <v/>
      </c>
      <c r="I882" s="287" t="str">
        <f t="shared" si="189"/>
        <v>Đ0</v>
      </c>
      <c r="J882" s="44" t="s">
        <v>1191</v>
      </c>
      <c r="K882" s="287" t="str">
        <f t="shared" si="190"/>
        <v>Cái</v>
      </c>
      <c r="L882" s="291"/>
      <c r="M882" s="287" t="e">
        <f>VLOOKUP(D882,'GIA CONG DOAN'!$A$3:$D$4246,MATCH(I882,'GIA CONG DOAN'!$A$4:$D$4,0),0)</f>
        <v>#N/A</v>
      </c>
      <c r="N882" s="289"/>
      <c r="O882" s="328" t="str">
        <f t="shared" si="191"/>
        <v/>
      </c>
      <c r="P882" s="56"/>
      <c r="Q882" s="305"/>
      <c r="R882" s="305"/>
      <c r="S882" s="313">
        <f t="shared" si="181"/>
        <v>0</v>
      </c>
      <c r="V882" s="327"/>
      <c r="W882" s="327"/>
      <c r="X882" s="327"/>
      <c r="Y882" s="326" t="str">
        <f t="shared" si="179"/>
        <v/>
      </c>
      <c r="Z882" s="326" t="str">
        <f t="shared" si="180"/>
        <v/>
      </c>
      <c r="AA882" s="326" t="str">
        <f t="shared" si="192"/>
        <v/>
      </c>
    </row>
    <row r="883" spans="1:27" s="326" customFormat="1" ht="18" hidden="1" customHeight="1">
      <c r="A883" s="50"/>
      <c r="B883" s="182"/>
      <c r="C883" s="56"/>
      <c r="D883" s="56" t="str">
        <f t="shared" si="184"/>
        <v>00</v>
      </c>
      <c r="E883" s="322" t="str">
        <f t="shared" si="185"/>
        <v>00</v>
      </c>
      <c r="F883" s="322" t="str">
        <f t="shared" si="186"/>
        <v/>
      </c>
      <c r="G883" s="322" t="str">
        <f t="shared" si="187"/>
        <v/>
      </c>
      <c r="H883" s="322" t="str">
        <f t="shared" si="188"/>
        <v/>
      </c>
      <c r="I883" s="287" t="str">
        <f t="shared" si="189"/>
        <v>Đ0</v>
      </c>
      <c r="J883" s="44" t="s">
        <v>1191</v>
      </c>
      <c r="K883" s="287" t="str">
        <f t="shared" si="190"/>
        <v>Cái</v>
      </c>
      <c r="L883" s="291"/>
      <c r="M883" s="287" t="e">
        <f>VLOOKUP(D883,'GIA CONG DOAN'!$A$3:$D$4246,MATCH(I883,'GIA CONG DOAN'!$A$4:$D$4,0),0)</f>
        <v>#N/A</v>
      </c>
      <c r="N883" s="289"/>
      <c r="O883" s="328" t="str">
        <f t="shared" si="191"/>
        <v/>
      </c>
      <c r="P883" s="56"/>
      <c r="Q883" s="305"/>
      <c r="R883" s="305"/>
      <c r="S883" s="313">
        <f t="shared" si="181"/>
        <v>0</v>
      </c>
      <c r="V883" s="327"/>
      <c r="W883" s="327"/>
      <c r="X883" s="327"/>
      <c r="Y883" s="326" t="str">
        <f t="shared" ref="Y883:Y906" si="195">LEFT(C883,2)</f>
        <v/>
      </c>
      <c r="Z883" s="326" t="str">
        <f>B883&amp;A884</f>
        <v/>
      </c>
      <c r="AA883" s="326" t="str">
        <f>A884&amp;B883&amp;C883&amp;L883&amp;Q883</f>
        <v/>
      </c>
    </row>
    <row r="884" spans="1:27" s="326" customFormat="1" ht="18" hidden="1" customHeight="1">
      <c r="A884" s="50"/>
      <c r="B884" s="182"/>
      <c r="C884" s="56"/>
      <c r="D884" s="56" t="str">
        <f t="shared" si="184"/>
        <v>00</v>
      </c>
      <c r="E884" s="322" t="str">
        <f t="shared" si="185"/>
        <v>00</v>
      </c>
      <c r="F884" s="322" t="str">
        <f t="shared" si="186"/>
        <v/>
      </c>
      <c r="G884" s="322" t="str">
        <f t="shared" si="187"/>
        <v/>
      </c>
      <c r="H884" s="322" t="str">
        <f t="shared" si="188"/>
        <v/>
      </c>
      <c r="I884" s="287" t="str">
        <f t="shared" si="189"/>
        <v>Đ0</v>
      </c>
      <c r="J884" s="44" t="s">
        <v>1191</v>
      </c>
      <c r="K884" s="287" t="str">
        <f t="shared" si="190"/>
        <v>Cái</v>
      </c>
      <c r="L884" s="291"/>
      <c r="M884" s="287" t="e">
        <f>VLOOKUP(D884,'GIA CONG DOAN'!$A$3:$D$4246,MATCH(I884,'GIA CONG DOAN'!$A$4:$D$4,0),0)</f>
        <v>#N/A</v>
      </c>
      <c r="N884" s="289"/>
      <c r="O884" s="328" t="str">
        <f t="shared" si="191"/>
        <v/>
      </c>
      <c r="P884" s="56"/>
      <c r="Q884" s="305"/>
      <c r="R884" s="305"/>
      <c r="S884" s="313">
        <f t="shared" si="181"/>
        <v>0</v>
      </c>
      <c r="V884" s="327"/>
      <c r="W884" s="327"/>
      <c r="X884" s="327"/>
      <c r="Y884" s="326" t="str">
        <f t="shared" si="195"/>
        <v/>
      </c>
      <c r="Z884" s="326" t="e">
        <f>B884&amp;#REF!</f>
        <v>#REF!</v>
      </c>
      <c r="AA884" s="326" t="e">
        <f>#REF!&amp;B884&amp;C884&amp;L884&amp;Q884</f>
        <v>#REF!</v>
      </c>
    </row>
    <row r="885" spans="1:27" s="326" customFormat="1" ht="18" hidden="1" customHeight="1">
      <c r="A885" s="50"/>
      <c r="B885" s="182"/>
      <c r="C885" s="56"/>
      <c r="D885" s="56" t="str">
        <f t="shared" si="184"/>
        <v>00</v>
      </c>
      <c r="E885" s="322" t="str">
        <f t="shared" si="185"/>
        <v>00</v>
      </c>
      <c r="F885" s="322" t="str">
        <f t="shared" si="186"/>
        <v/>
      </c>
      <c r="G885" s="322" t="str">
        <f t="shared" si="187"/>
        <v/>
      </c>
      <c r="H885" s="322" t="str">
        <f t="shared" si="188"/>
        <v/>
      </c>
      <c r="I885" s="287" t="str">
        <f t="shared" si="189"/>
        <v>Đ0</v>
      </c>
      <c r="J885" s="44" t="s">
        <v>1191</v>
      </c>
      <c r="K885" s="287" t="str">
        <f t="shared" si="190"/>
        <v>Cái</v>
      </c>
      <c r="L885" s="291"/>
      <c r="M885" s="287" t="e">
        <f>VLOOKUP(D885,'GIA CONG DOAN'!$A$3:$D$4246,MATCH(I885,'GIA CONG DOAN'!$A$4:$D$4,0),0)</f>
        <v>#N/A</v>
      </c>
      <c r="N885" s="289"/>
      <c r="O885" s="328" t="str">
        <f t="shared" si="191"/>
        <v/>
      </c>
      <c r="P885" s="56"/>
      <c r="Q885" s="305"/>
      <c r="R885" s="305"/>
      <c r="S885" s="313">
        <f t="shared" si="181"/>
        <v>0</v>
      </c>
      <c r="V885" s="327"/>
      <c r="W885" s="327"/>
      <c r="X885" s="327"/>
      <c r="Y885" s="326" t="str">
        <f t="shared" si="195"/>
        <v/>
      </c>
      <c r="Z885" s="326" t="str">
        <f t="shared" ref="Z885:Z906" si="196">B885&amp;A885</f>
        <v/>
      </c>
      <c r="AA885" s="326" t="str">
        <f t="shared" si="192"/>
        <v/>
      </c>
    </row>
    <row r="886" spans="1:27" s="326" customFormat="1" ht="18" hidden="1" customHeight="1">
      <c r="A886" s="50"/>
      <c r="B886" s="182"/>
      <c r="C886" s="56"/>
      <c r="D886" s="56" t="str">
        <f t="shared" si="184"/>
        <v>00</v>
      </c>
      <c r="E886" s="322" t="str">
        <f t="shared" si="185"/>
        <v>00</v>
      </c>
      <c r="F886" s="322" t="str">
        <f t="shared" si="186"/>
        <v/>
      </c>
      <c r="G886" s="322" t="str">
        <f t="shared" si="187"/>
        <v/>
      </c>
      <c r="H886" s="322" t="str">
        <f t="shared" si="188"/>
        <v/>
      </c>
      <c r="I886" s="287" t="str">
        <f t="shared" si="189"/>
        <v>Đ0</v>
      </c>
      <c r="J886" s="44" t="s">
        <v>1191</v>
      </c>
      <c r="K886" s="287" t="str">
        <f t="shared" si="190"/>
        <v>Cái</v>
      </c>
      <c r="L886" s="291"/>
      <c r="M886" s="287" t="e">
        <f>VLOOKUP(D886,'GIA CONG DOAN'!$A$3:$D$4246,MATCH(I886,'GIA CONG DOAN'!$A$4:$D$4,0),0)</f>
        <v>#N/A</v>
      </c>
      <c r="N886" s="289"/>
      <c r="O886" s="328" t="str">
        <f t="shared" si="191"/>
        <v/>
      </c>
      <c r="P886" s="56"/>
      <c r="Q886" s="305"/>
      <c r="R886" s="305"/>
      <c r="S886" s="313">
        <f t="shared" si="181"/>
        <v>0</v>
      </c>
      <c r="V886" s="327"/>
      <c r="W886" s="327"/>
      <c r="X886" s="327"/>
      <c r="Y886" s="326" t="str">
        <f t="shared" si="195"/>
        <v/>
      </c>
      <c r="Z886" s="326" t="str">
        <f t="shared" si="196"/>
        <v/>
      </c>
      <c r="AA886" s="326" t="str">
        <f t="shared" si="192"/>
        <v/>
      </c>
    </row>
    <row r="887" spans="1:27" s="326" customFormat="1" ht="18" hidden="1" customHeight="1">
      <c r="A887" s="50"/>
      <c r="B887" s="182"/>
      <c r="C887" s="56"/>
      <c r="D887" s="56" t="str">
        <f t="shared" si="184"/>
        <v>00</v>
      </c>
      <c r="E887" s="322" t="str">
        <f t="shared" si="185"/>
        <v>00</v>
      </c>
      <c r="F887" s="322" t="str">
        <f t="shared" si="186"/>
        <v/>
      </c>
      <c r="G887" s="322" t="str">
        <f t="shared" si="187"/>
        <v/>
      </c>
      <c r="H887" s="322" t="str">
        <f t="shared" si="188"/>
        <v/>
      </c>
      <c r="I887" s="287" t="str">
        <f t="shared" si="189"/>
        <v>Đ0</v>
      </c>
      <c r="J887" s="44" t="s">
        <v>1191</v>
      </c>
      <c r="K887" s="287" t="str">
        <f t="shared" si="190"/>
        <v>Cái</v>
      </c>
      <c r="L887" s="291"/>
      <c r="M887" s="287" t="e">
        <f>VLOOKUP(D887,'GIA CONG DOAN'!$A$3:$D$4246,MATCH(I887,'GIA CONG DOAN'!$A$4:$D$4,0),0)</f>
        <v>#N/A</v>
      </c>
      <c r="N887" s="289"/>
      <c r="O887" s="328" t="str">
        <f t="shared" si="191"/>
        <v/>
      </c>
      <c r="P887" s="56"/>
      <c r="Q887" s="305"/>
      <c r="R887" s="305"/>
      <c r="S887" s="313">
        <f t="shared" si="181"/>
        <v>0</v>
      </c>
      <c r="V887" s="327"/>
      <c r="W887" s="327"/>
      <c r="X887" s="327"/>
      <c r="Y887" s="326" t="str">
        <f t="shared" si="195"/>
        <v/>
      </c>
      <c r="Z887" s="326" t="str">
        <f t="shared" si="196"/>
        <v/>
      </c>
      <c r="AA887" s="326" t="str">
        <f t="shared" si="192"/>
        <v/>
      </c>
    </row>
    <row r="888" spans="1:27" s="326" customFormat="1" ht="18" hidden="1" customHeight="1">
      <c r="A888" s="50"/>
      <c r="B888" s="182"/>
      <c r="C888" s="56"/>
      <c r="D888" s="56" t="str">
        <f t="shared" si="184"/>
        <v>00</v>
      </c>
      <c r="E888" s="322" t="str">
        <f t="shared" si="185"/>
        <v>00</v>
      </c>
      <c r="F888" s="322" t="str">
        <f t="shared" si="186"/>
        <v/>
      </c>
      <c r="G888" s="322" t="str">
        <f t="shared" si="187"/>
        <v/>
      </c>
      <c r="H888" s="322" t="str">
        <f t="shared" si="188"/>
        <v/>
      </c>
      <c r="I888" s="287" t="str">
        <f t="shared" si="189"/>
        <v>Đ0</v>
      </c>
      <c r="J888" s="44" t="s">
        <v>1191</v>
      </c>
      <c r="K888" s="287" t="str">
        <f t="shared" si="190"/>
        <v>Cái</v>
      </c>
      <c r="L888" s="291"/>
      <c r="M888" s="287" t="e">
        <f>VLOOKUP(D888,'GIA CONG DOAN'!$A$3:$D$4246,MATCH(I888,'GIA CONG DOAN'!$A$4:$D$4,0),0)</f>
        <v>#N/A</v>
      </c>
      <c r="N888" s="289"/>
      <c r="O888" s="328" t="str">
        <f t="shared" si="191"/>
        <v/>
      </c>
      <c r="P888" s="56"/>
      <c r="Q888" s="305"/>
      <c r="R888" s="305"/>
      <c r="S888" s="313">
        <f t="shared" si="181"/>
        <v>0</v>
      </c>
      <c r="V888" s="327"/>
      <c r="W888" s="327"/>
      <c r="X888" s="327"/>
      <c r="Y888" s="326" t="str">
        <f t="shared" si="195"/>
        <v/>
      </c>
      <c r="Z888" s="326" t="str">
        <f t="shared" si="196"/>
        <v/>
      </c>
      <c r="AA888" s="326" t="str">
        <f t="shared" si="192"/>
        <v/>
      </c>
    </row>
    <row r="889" spans="1:27" s="326" customFormat="1" ht="18" hidden="1" customHeight="1">
      <c r="A889" s="50"/>
      <c r="B889" s="182"/>
      <c r="C889" s="56"/>
      <c r="D889" s="56" t="str">
        <f t="shared" si="184"/>
        <v>00</v>
      </c>
      <c r="E889" s="322" t="str">
        <f t="shared" si="185"/>
        <v>00</v>
      </c>
      <c r="F889" s="322" t="str">
        <f t="shared" si="186"/>
        <v/>
      </c>
      <c r="G889" s="322" t="str">
        <f t="shared" si="187"/>
        <v/>
      </c>
      <c r="H889" s="322" t="str">
        <f t="shared" si="188"/>
        <v/>
      </c>
      <c r="I889" s="287" t="str">
        <f t="shared" si="189"/>
        <v>Đ0</v>
      </c>
      <c r="J889" s="44" t="s">
        <v>1191</v>
      </c>
      <c r="K889" s="287" t="str">
        <f t="shared" si="190"/>
        <v>Cái</v>
      </c>
      <c r="L889" s="291"/>
      <c r="M889" s="287" t="e">
        <f>VLOOKUP(D889,'GIA CONG DOAN'!$A$3:$D$4246,MATCH(I889,'GIA CONG DOAN'!$A$4:$D$4,0),0)</f>
        <v>#N/A</v>
      </c>
      <c r="N889" s="289"/>
      <c r="O889" s="328" t="str">
        <f t="shared" si="191"/>
        <v/>
      </c>
      <c r="P889" s="56"/>
      <c r="Q889" s="305"/>
      <c r="R889" s="305"/>
      <c r="S889" s="313">
        <f t="shared" si="181"/>
        <v>0</v>
      </c>
      <c r="V889" s="327"/>
      <c r="W889" s="327"/>
      <c r="X889" s="327"/>
      <c r="Y889" s="326" t="str">
        <f t="shared" si="195"/>
        <v/>
      </c>
      <c r="Z889" s="326" t="str">
        <f t="shared" si="196"/>
        <v/>
      </c>
      <c r="AA889" s="326" t="str">
        <f t="shared" si="192"/>
        <v/>
      </c>
    </row>
    <row r="890" spans="1:27" s="326" customFormat="1" ht="18" hidden="1" customHeight="1">
      <c r="A890" s="50"/>
      <c r="B890" s="182"/>
      <c r="C890" s="56"/>
      <c r="D890" s="56" t="str">
        <f t="shared" si="184"/>
        <v>00</v>
      </c>
      <c r="E890" s="322" t="str">
        <f t="shared" si="185"/>
        <v>00</v>
      </c>
      <c r="F890" s="322" t="str">
        <f t="shared" si="186"/>
        <v/>
      </c>
      <c r="G890" s="322" t="str">
        <f t="shared" si="187"/>
        <v/>
      </c>
      <c r="H890" s="322" t="str">
        <f t="shared" si="188"/>
        <v/>
      </c>
      <c r="I890" s="287" t="str">
        <f t="shared" si="189"/>
        <v>Đ0</v>
      </c>
      <c r="J890" s="44" t="s">
        <v>1191</v>
      </c>
      <c r="K890" s="287" t="str">
        <f t="shared" si="190"/>
        <v>Cái</v>
      </c>
      <c r="L890" s="291"/>
      <c r="M890" s="287" t="e">
        <f>VLOOKUP(D890,'GIA CONG DOAN'!$A$3:$D$4246,MATCH(I890,'GIA CONG DOAN'!$A$4:$D$4,0),0)</f>
        <v>#N/A</v>
      </c>
      <c r="N890" s="289"/>
      <c r="O890" s="328" t="str">
        <f t="shared" si="191"/>
        <v/>
      </c>
      <c r="P890" s="56"/>
      <c r="Q890" s="305"/>
      <c r="R890" s="305"/>
      <c r="S890" s="313">
        <f t="shared" si="181"/>
        <v>0</v>
      </c>
      <c r="V890" s="327"/>
      <c r="W890" s="327"/>
      <c r="X890" s="327"/>
      <c r="Y890" s="326" t="str">
        <f t="shared" si="195"/>
        <v/>
      </c>
      <c r="Z890" s="326" t="str">
        <f t="shared" si="196"/>
        <v/>
      </c>
      <c r="AA890" s="326" t="str">
        <f t="shared" si="192"/>
        <v/>
      </c>
    </row>
    <row r="891" spans="1:27" s="326" customFormat="1" ht="18" hidden="1" customHeight="1">
      <c r="A891" s="50"/>
      <c r="B891" s="182"/>
      <c r="C891" s="56"/>
      <c r="D891" s="56" t="str">
        <f t="shared" si="184"/>
        <v>00</v>
      </c>
      <c r="E891" s="322" t="str">
        <f t="shared" si="185"/>
        <v>00</v>
      </c>
      <c r="F891" s="322" t="str">
        <f t="shared" si="186"/>
        <v/>
      </c>
      <c r="G891" s="322" t="str">
        <f t="shared" si="187"/>
        <v/>
      </c>
      <c r="H891" s="322" t="str">
        <f t="shared" si="188"/>
        <v/>
      </c>
      <c r="I891" s="287" t="str">
        <f t="shared" si="189"/>
        <v>Đ0</v>
      </c>
      <c r="J891" s="44" t="s">
        <v>1191</v>
      </c>
      <c r="K891" s="287" t="str">
        <f t="shared" si="190"/>
        <v>Cái</v>
      </c>
      <c r="L891" s="291"/>
      <c r="M891" s="287" t="e">
        <f>VLOOKUP(D891,'GIA CONG DOAN'!$A$3:$D$4246,MATCH(I891,'GIA CONG DOAN'!$A$4:$D$4,0),0)</f>
        <v>#N/A</v>
      </c>
      <c r="N891" s="289"/>
      <c r="O891" s="328" t="str">
        <f t="shared" si="191"/>
        <v/>
      </c>
      <c r="P891" s="56"/>
      <c r="Q891" s="305"/>
      <c r="R891" s="305"/>
      <c r="S891" s="313">
        <f t="shared" si="181"/>
        <v>0</v>
      </c>
      <c r="V891" s="327"/>
      <c r="W891" s="327"/>
      <c r="X891" s="327"/>
      <c r="Y891" s="326" t="str">
        <f t="shared" si="195"/>
        <v/>
      </c>
      <c r="Z891" s="326" t="str">
        <f t="shared" si="196"/>
        <v/>
      </c>
      <c r="AA891" s="326" t="str">
        <f t="shared" si="192"/>
        <v/>
      </c>
    </row>
    <row r="892" spans="1:27" s="326" customFormat="1" ht="18" hidden="1" customHeight="1">
      <c r="A892" s="50"/>
      <c r="B892" s="182"/>
      <c r="C892" s="56"/>
      <c r="D892" s="56" t="str">
        <f t="shared" si="184"/>
        <v>00</v>
      </c>
      <c r="E892" s="322" t="str">
        <f t="shared" si="185"/>
        <v>00</v>
      </c>
      <c r="F892" s="322" t="str">
        <f t="shared" si="186"/>
        <v/>
      </c>
      <c r="G892" s="322" t="str">
        <f t="shared" si="187"/>
        <v/>
      </c>
      <c r="H892" s="322" t="str">
        <f t="shared" si="188"/>
        <v/>
      </c>
      <c r="I892" s="287" t="str">
        <f t="shared" si="189"/>
        <v>Đ0</v>
      </c>
      <c r="J892" s="44" t="s">
        <v>1191</v>
      </c>
      <c r="K892" s="287" t="str">
        <f t="shared" si="190"/>
        <v>Cái</v>
      </c>
      <c r="L892" s="291"/>
      <c r="M892" s="287" t="e">
        <f>VLOOKUP(D892,'GIA CONG DOAN'!$A$3:$D$4246,MATCH(I892,'GIA CONG DOAN'!$A$4:$D$4,0),0)</f>
        <v>#N/A</v>
      </c>
      <c r="N892" s="289"/>
      <c r="O892" s="328" t="str">
        <f t="shared" si="191"/>
        <v/>
      </c>
      <c r="P892" s="56"/>
      <c r="Q892" s="305"/>
      <c r="R892" s="305"/>
      <c r="S892" s="313">
        <f t="shared" si="181"/>
        <v>0</v>
      </c>
      <c r="V892" s="327"/>
      <c r="W892" s="327"/>
      <c r="X892" s="327"/>
      <c r="Y892" s="326" t="str">
        <f t="shared" si="195"/>
        <v/>
      </c>
      <c r="Z892" s="326" t="str">
        <f t="shared" si="196"/>
        <v/>
      </c>
      <c r="AA892" s="326" t="str">
        <f t="shared" si="192"/>
        <v/>
      </c>
    </row>
    <row r="893" spans="1:27" s="326" customFormat="1" ht="18" hidden="1" customHeight="1">
      <c r="A893" s="50"/>
      <c r="B893" s="182"/>
      <c r="C893" s="56"/>
      <c r="D893" s="56" t="str">
        <f t="shared" si="184"/>
        <v>00</v>
      </c>
      <c r="E893" s="322" t="str">
        <f t="shared" si="185"/>
        <v>00</v>
      </c>
      <c r="F893" s="322" t="str">
        <f t="shared" si="186"/>
        <v/>
      </c>
      <c r="G893" s="322" t="str">
        <f t="shared" si="187"/>
        <v/>
      </c>
      <c r="H893" s="322" t="str">
        <f t="shared" si="188"/>
        <v/>
      </c>
      <c r="I893" s="287" t="str">
        <f t="shared" si="189"/>
        <v>Đ0</v>
      </c>
      <c r="J893" s="44" t="s">
        <v>1191</v>
      </c>
      <c r="K893" s="287" t="str">
        <f t="shared" si="190"/>
        <v>Cái</v>
      </c>
      <c r="L893" s="291"/>
      <c r="M893" s="287" t="e">
        <f>VLOOKUP(D893,'GIA CONG DOAN'!$A$3:$D$4246,MATCH(I893,'GIA CONG DOAN'!$A$4:$D$4,0),0)</f>
        <v>#N/A</v>
      </c>
      <c r="N893" s="289"/>
      <c r="O893" s="328" t="str">
        <f t="shared" si="191"/>
        <v/>
      </c>
      <c r="P893" s="56"/>
      <c r="Q893" s="305"/>
      <c r="R893" s="305"/>
      <c r="S893" s="313">
        <f t="shared" si="181"/>
        <v>0</v>
      </c>
      <c r="V893" s="327"/>
      <c r="W893" s="327"/>
      <c r="X893" s="327"/>
      <c r="Y893" s="326" t="str">
        <f t="shared" si="195"/>
        <v/>
      </c>
      <c r="Z893" s="326" t="str">
        <f t="shared" si="196"/>
        <v/>
      </c>
      <c r="AA893" s="326" t="str">
        <f t="shared" si="192"/>
        <v/>
      </c>
    </row>
    <row r="894" spans="1:27" s="326" customFormat="1" ht="18" hidden="1" customHeight="1">
      <c r="A894" s="50"/>
      <c r="B894" s="182"/>
      <c r="C894" s="56"/>
      <c r="D894" s="56" t="str">
        <f t="shared" si="184"/>
        <v>00</v>
      </c>
      <c r="E894" s="322" t="str">
        <f t="shared" si="185"/>
        <v>00</v>
      </c>
      <c r="F894" s="322" t="str">
        <f t="shared" si="186"/>
        <v/>
      </c>
      <c r="G894" s="322" t="str">
        <f t="shared" si="187"/>
        <v/>
      </c>
      <c r="H894" s="322" t="str">
        <f t="shared" si="188"/>
        <v/>
      </c>
      <c r="I894" s="287" t="str">
        <f t="shared" si="189"/>
        <v>Đ0</v>
      </c>
      <c r="J894" s="44" t="s">
        <v>1191</v>
      </c>
      <c r="K894" s="287" t="str">
        <f t="shared" si="190"/>
        <v>Cái</v>
      </c>
      <c r="L894" s="291"/>
      <c r="M894" s="287" t="e">
        <f>VLOOKUP(D894,'GIA CONG DOAN'!$A$3:$D$4246,MATCH(I894,'GIA CONG DOAN'!$A$4:$D$4,0),0)</f>
        <v>#N/A</v>
      </c>
      <c r="N894" s="289"/>
      <c r="O894" s="328" t="str">
        <f t="shared" si="191"/>
        <v/>
      </c>
      <c r="P894" s="56"/>
      <c r="Q894" s="305"/>
      <c r="R894" s="305"/>
      <c r="S894" s="313">
        <f t="shared" si="181"/>
        <v>0</v>
      </c>
      <c r="V894" s="327"/>
      <c r="W894" s="327"/>
      <c r="X894" s="327"/>
      <c r="Y894" s="326" t="str">
        <f t="shared" si="195"/>
        <v/>
      </c>
      <c r="Z894" s="326" t="str">
        <f t="shared" si="196"/>
        <v/>
      </c>
      <c r="AA894" s="326" t="str">
        <f t="shared" si="192"/>
        <v/>
      </c>
    </row>
    <row r="895" spans="1:27" s="326" customFormat="1" ht="18" hidden="1" customHeight="1">
      <c r="A895" s="50"/>
      <c r="B895" s="182"/>
      <c r="C895" s="56"/>
      <c r="D895" s="56" t="str">
        <f t="shared" si="184"/>
        <v>00</v>
      </c>
      <c r="E895" s="322" t="str">
        <f t="shared" si="185"/>
        <v>00</v>
      </c>
      <c r="F895" s="322" t="str">
        <f t="shared" si="186"/>
        <v/>
      </c>
      <c r="G895" s="322" t="str">
        <f t="shared" si="187"/>
        <v/>
      </c>
      <c r="H895" s="322" t="str">
        <f t="shared" si="188"/>
        <v/>
      </c>
      <c r="I895" s="287" t="str">
        <f t="shared" si="189"/>
        <v>Đ0</v>
      </c>
      <c r="J895" s="44" t="s">
        <v>1191</v>
      </c>
      <c r="K895" s="287" t="str">
        <f t="shared" si="190"/>
        <v>Cái</v>
      </c>
      <c r="L895" s="291"/>
      <c r="M895" s="287" t="e">
        <f>VLOOKUP(D895,'GIA CONG DOAN'!$A$3:$D$4246,MATCH(I895,'GIA CONG DOAN'!$A$4:$D$4,0),0)</f>
        <v>#N/A</v>
      </c>
      <c r="N895" s="289"/>
      <c r="O895" s="328" t="str">
        <f t="shared" si="191"/>
        <v/>
      </c>
      <c r="P895" s="56"/>
      <c r="Q895" s="305"/>
      <c r="R895" s="305"/>
      <c r="S895" s="313">
        <f t="shared" ref="S895:S958" si="197">IF(MID(C895,10,1)="0",L895,IF(OR(MID(C895,10,2)="X1",MID(C895,10,2)="X2"),L895*2,IF(OR(MID(C895,10,2)="X4",MID(C895,10,2)="X4"),L895*3,IF(MID(C895,10,1)="f",L895,IF(OR(MID(C895,10,1)="S",MID(C895,10,1)="L",MID(C895,10,1)="B",MID(C895,10,1)="X"),MID(C895,11,1)*L895,0)))))</f>
        <v>0</v>
      </c>
      <c r="V895" s="327"/>
      <c r="W895" s="327"/>
      <c r="X895" s="327"/>
      <c r="Y895" s="326" t="str">
        <f t="shared" si="195"/>
        <v/>
      </c>
      <c r="Z895" s="326" t="str">
        <f t="shared" si="196"/>
        <v/>
      </c>
      <c r="AA895" s="326" t="str">
        <f t="shared" si="192"/>
        <v/>
      </c>
    </row>
    <row r="896" spans="1:27" s="326" customFormat="1" ht="18" hidden="1" customHeight="1">
      <c r="A896" s="50"/>
      <c r="B896" s="182"/>
      <c r="C896" s="56"/>
      <c r="D896" s="56" t="str">
        <f t="shared" si="184"/>
        <v>00</v>
      </c>
      <c r="E896" s="322" t="str">
        <f t="shared" si="185"/>
        <v>00</v>
      </c>
      <c r="F896" s="322" t="str">
        <f t="shared" si="186"/>
        <v/>
      </c>
      <c r="G896" s="322" t="str">
        <f t="shared" si="187"/>
        <v/>
      </c>
      <c r="H896" s="322" t="str">
        <f t="shared" si="188"/>
        <v/>
      </c>
      <c r="I896" s="287" t="str">
        <f t="shared" si="189"/>
        <v>Đ0</v>
      </c>
      <c r="J896" s="44" t="s">
        <v>1191</v>
      </c>
      <c r="K896" s="287" t="str">
        <f t="shared" si="190"/>
        <v>Cái</v>
      </c>
      <c r="L896" s="291"/>
      <c r="M896" s="287" t="e">
        <f>VLOOKUP(D896,'GIA CONG DOAN'!$A$3:$D$4246,MATCH(I896,'GIA CONG DOAN'!$A$4:$D$4,0),0)</f>
        <v>#N/A</v>
      </c>
      <c r="N896" s="289"/>
      <c r="O896" s="328" t="str">
        <f t="shared" si="191"/>
        <v/>
      </c>
      <c r="P896" s="56"/>
      <c r="Q896" s="305"/>
      <c r="R896" s="305"/>
      <c r="S896" s="313">
        <f t="shared" si="197"/>
        <v>0</v>
      </c>
      <c r="V896" s="327"/>
      <c r="W896" s="327"/>
      <c r="X896" s="327"/>
      <c r="Y896" s="326" t="str">
        <f t="shared" si="195"/>
        <v/>
      </c>
      <c r="Z896" s="326" t="str">
        <f t="shared" si="196"/>
        <v/>
      </c>
      <c r="AA896" s="326" t="str">
        <f t="shared" si="192"/>
        <v/>
      </c>
    </row>
    <row r="897" spans="1:27" s="326" customFormat="1" ht="18" hidden="1" customHeight="1">
      <c r="A897" s="50"/>
      <c r="B897" s="182"/>
      <c r="C897" s="56"/>
      <c r="D897" s="56" t="str">
        <f t="shared" si="184"/>
        <v>00</v>
      </c>
      <c r="E897" s="322" t="str">
        <f t="shared" si="185"/>
        <v>00</v>
      </c>
      <c r="F897" s="322" t="str">
        <f t="shared" si="186"/>
        <v/>
      </c>
      <c r="G897" s="322" t="str">
        <f t="shared" si="187"/>
        <v/>
      </c>
      <c r="H897" s="322" t="str">
        <f t="shared" si="188"/>
        <v/>
      </c>
      <c r="I897" s="287" t="str">
        <f t="shared" si="189"/>
        <v>Đ0</v>
      </c>
      <c r="J897" s="44" t="s">
        <v>1191</v>
      </c>
      <c r="K897" s="287" t="str">
        <f t="shared" si="190"/>
        <v>Cái</v>
      </c>
      <c r="L897" s="291"/>
      <c r="M897" s="287" t="e">
        <f>VLOOKUP(D897,'GIA CONG DOAN'!$A$3:$D$4246,MATCH(I897,'GIA CONG DOAN'!$A$4:$D$4,0),0)</f>
        <v>#N/A</v>
      </c>
      <c r="N897" s="289"/>
      <c r="O897" s="328" t="str">
        <f t="shared" si="191"/>
        <v/>
      </c>
      <c r="P897" s="56"/>
      <c r="Q897" s="305"/>
      <c r="R897" s="305"/>
      <c r="S897" s="313">
        <f t="shared" si="197"/>
        <v>0</v>
      </c>
      <c r="V897" s="327"/>
      <c r="W897" s="327"/>
      <c r="X897" s="327"/>
      <c r="Y897" s="326" t="str">
        <f t="shared" si="195"/>
        <v/>
      </c>
      <c r="Z897" s="326" t="str">
        <f t="shared" si="196"/>
        <v/>
      </c>
      <c r="AA897" s="326" t="str">
        <f t="shared" si="192"/>
        <v/>
      </c>
    </row>
    <row r="898" spans="1:27" s="326" customFormat="1" ht="18" hidden="1" customHeight="1">
      <c r="A898" s="50"/>
      <c r="B898" s="182"/>
      <c r="C898" s="56"/>
      <c r="D898" s="56" t="str">
        <f t="shared" si="184"/>
        <v>00</v>
      </c>
      <c r="E898" s="322" t="str">
        <f t="shared" si="185"/>
        <v>00</v>
      </c>
      <c r="F898" s="322" t="str">
        <f t="shared" si="186"/>
        <v/>
      </c>
      <c r="G898" s="322" t="str">
        <f t="shared" si="187"/>
        <v/>
      </c>
      <c r="H898" s="322" t="str">
        <f t="shared" si="188"/>
        <v/>
      </c>
      <c r="I898" s="287" t="str">
        <f t="shared" si="189"/>
        <v>Đ0</v>
      </c>
      <c r="J898" s="44" t="s">
        <v>1191</v>
      </c>
      <c r="K898" s="287" t="str">
        <f t="shared" si="190"/>
        <v>Cái</v>
      </c>
      <c r="L898" s="291"/>
      <c r="M898" s="287" t="e">
        <f>VLOOKUP(D898,'GIA CONG DOAN'!$A$3:$D$4246,MATCH(I898,'GIA CONG DOAN'!$A$4:$D$4,0),0)</f>
        <v>#N/A</v>
      </c>
      <c r="N898" s="289"/>
      <c r="O898" s="328" t="str">
        <f t="shared" si="191"/>
        <v/>
      </c>
      <c r="P898" s="56"/>
      <c r="Q898" s="305"/>
      <c r="R898" s="305"/>
      <c r="S898" s="313">
        <f t="shared" si="197"/>
        <v>0</v>
      </c>
      <c r="V898" s="327"/>
      <c r="W898" s="327"/>
      <c r="X898" s="327"/>
      <c r="Y898" s="326" t="str">
        <f t="shared" si="195"/>
        <v/>
      </c>
      <c r="Z898" s="326" t="str">
        <f t="shared" si="196"/>
        <v/>
      </c>
      <c r="AA898" s="326" t="str">
        <f t="shared" si="192"/>
        <v/>
      </c>
    </row>
    <row r="899" spans="1:27" s="326" customFormat="1" ht="18" hidden="1" customHeight="1">
      <c r="A899" s="50"/>
      <c r="B899" s="182"/>
      <c r="C899" s="56"/>
      <c r="D899" s="56" t="str">
        <f t="shared" si="184"/>
        <v>00</v>
      </c>
      <c r="E899" s="322" t="str">
        <f t="shared" si="185"/>
        <v>00</v>
      </c>
      <c r="F899" s="322" t="str">
        <f t="shared" si="186"/>
        <v/>
      </c>
      <c r="G899" s="322" t="str">
        <f t="shared" si="187"/>
        <v/>
      </c>
      <c r="H899" s="322" t="str">
        <f t="shared" si="188"/>
        <v/>
      </c>
      <c r="I899" s="287" t="str">
        <f t="shared" si="189"/>
        <v>Đ0</v>
      </c>
      <c r="J899" s="44" t="s">
        <v>1191</v>
      </c>
      <c r="K899" s="287" t="str">
        <f t="shared" si="190"/>
        <v>Cái</v>
      </c>
      <c r="L899" s="291"/>
      <c r="M899" s="287" t="e">
        <f>VLOOKUP(D899,'GIA CONG DOAN'!$A$3:$D$4246,MATCH(I899,'GIA CONG DOAN'!$A$4:$D$4,0),0)</f>
        <v>#N/A</v>
      </c>
      <c r="N899" s="289"/>
      <c r="O899" s="328" t="str">
        <f t="shared" si="191"/>
        <v/>
      </c>
      <c r="P899" s="56"/>
      <c r="Q899" s="305"/>
      <c r="R899" s="305"/>
      <c r="S899" s="313">
        <f t="shared" si="197"/>
        <v>0</v>
      </c>
      <c r="V899" s="327"/>
      <c r="W899" s="327"/>
      <c r="X899" s="327"/>
      <c r="Y899" s="326" t="str">
        <f t="shared" si="195"/>
        <v/>
      </c>
      <c r="Z899" s="326" t="str">
        <f t="shared" si="196"/>
        <v/>
      </c>
      <c r="AA899" s="326" t="str">
        <f t="shared" si="192"/>
        <v/>
      </c>
    </row>
    <row r="900" spans="1:27" s="326" customFormat="1" ht="18" hidden="1" customHeight="1">
      <c r="A900" s="50"/>
      <c r="B900" s="182"/>
      <c r="C900" s="56"/>
      <c r="D900" s="56" t="str">
        <f t="shared" si="184"/>
        <v>00</v>
      </c>
      <c r="E900" s="322" t="str">
        <f t="shared" si="185"/>
        <v>00</v>
      </c>
      <c r="F900" s="322" t="str">
        <f t="shared" si="186"/>
        <v/>
      </c>
      <c r="G900" s="322" t="str">
        <f t="shared" si="187"/>
        <v/>
      </c>
      <c r="H900" s="322" t="str">
        <f t="shared" si="188"/>
        <v/>
      </c>
      <c r="I900" s="287" t="str">
        <f t="shared" si="189"/>
        <v>Đ0</v>
      </c>
      <c r="J900" s="44" t="s">
        <v>1191</v>
      </c>
      <c r="K900" s="287" t="str">
        <f t="shared" si="190"/>
        <v>Cái</v>
      </c>
      <c r="L900" s="291"/>
      <c r="M900" s="287" t="e">
        <f>VLOOKUP(D900,'GIA CONG DOAN'!$A$3:$D$4246,MATCH(I900,'GIA CONG DOAN'!$A$4:$D$4,0),0)</f>
        <v>#N/A</v>
      </c>
      <c r="N900" s="289"/>
      <c r="O900" s="328" t="str">
        <f t="shared" si="191"/>
        <v/>
      </c>
      <c r="P900" s="56"/>
      <c r="Q900" s="305"/>
      <c r="R900" s="305"/>
      <c r="S900" s="313">
        <f t="shared" si="197"/>
        <v>0</v>
      </c>
      <c r="V900" s="327"/>
      <c r="W900" s="327"/>
      <c r="X900" s="327"/>
      <c r="Y900" s="326" t="str">
        <f t="shared" si="195"/>
        <v/>
      </c>
      <c r="Z900" s="326" t="str">
        <f t="shared" si="196"/>
        <v/>
      </c>
      <c r="AA900" s="326" t="str">
        <f t="shared" si="192"/>
        <v/>
      </c>
    </row>
    <row r="901" spans="1:27" s="326" customFormat="1" ht="18" hidden="1" customHeight="1">
      <c r="A901" s="50"/>
      <c r="B901" s="182"/>
      <c r="C901" s="56"/>
      <c r="D901" s="56" t="str">
        <f t="shared" si="184"/>
        <v>00</v>
      </c>
      <c r="E901" s="322" t="str">
        <f t="shared" si="185"/>
        <v>00</v>
      </c>
      <c r="F901" s="322" t="str">
        <f t="shared" si="186"/>
        <v/>
      </c>
      <c r="G901" s="322" t="str">
        <f t="shared" si="187"/>
        <v/>
      </c>
      <c r="H901" s="322" t="str">
        <f t="shared" si="188"/>
        <v/>
      </c>
      <c r="I901" s="287" t="str">
        <f t="shared" si="189"/>
        <v>Đ0</v>
      </c>
      <c r="J901" s="44" t="s">
        <v>1191</v>
      </c>
      <c r="K901" s="287" t="str">
        <f t="shared" si="190"/>
        <v>Cái</v>
      </c>
      <c r="L901" s="291"/>
      <c r="M901" s="287" t="e">
        <f>VLOOKUP(D901,'GIA CONG DOAN'!$A$3:$D$4246,MATCH(I901,'GIA CONG DOAN'!$A$4:$D$4,0),0)</f>
        <v>#N/A</v>
      </c>
      <c r="N901" s="289"/>
      <c r="O901" s="328" t="str">
        <f t="shared" si="191"/>
        <v/>
      </c>
      <c r="P901" s="56"/>
      <c r="Q901" s="305"/>
      <c r="R901" s="305"/>
      <c r="S901" s="313">
        <f t="shared" si="197"/>
        <v>0</v>
      </c>
      <c r="V901" s="327"/>
      <c r="W901" s="327"/>
      <c r="X901" s="327"/>
      <c r="Y901" s="326" t="str">
        <f t="shared" si="195"/>
        <v/>
      </c>
      <c r="Z901" s="326" t="str">
        <f t="shared" si="196"/>
        <v/>
      </c>
      <c r="AA901" s="326" t="str">
        <f t="shared" si="192"/>
        <v/>
      </c>
    </row>
    <row r="902" spans="1:27" s="326" customFormat="1" ht="18" hidden="1" customHeight="1">
      <c r="A902" s="50"/>
      <c r="B902" s="182"/>
      <c r="C902" s="56"/>
      <c r="D902" s="56" t="str">
        <f t="shared" si="184"/>
        <v>00</v>
      </c>
      <c r="E902" s="322" t="str">
        <f t="shared" si="185"/>
        <v>00</v>
      </c>
      <c r="F902" s="322" t="str">
        <f t="shared" si="186"/>
        <v/>
      </c>
      <c r="G902" s="322" t="str">
        <f t="shared" si="187"/>
        <v/>
      </c>
      <c r="H902" s="322" t="str">
        <f t="shared" si="188"/>
        <v/>
      </c>
      <c r="I902" s="287" t="str">
        <f t="shared" si="189"/>
        <v>Đ0</v>
      </c>
      <c r="J902" s="44" t="s">
        <v>1191</v>
      </c>
      <c r="K902" s="287" t="str">
        <f t="shared" si="190"/>
        <v>Cái</v>
      </c>
      <c r="L902" s="291"/>
      <c r="M902" s="287" t="e">
        <f>VLOOKUP(D902,'GIA CONG DOAN'!$A$3:$D$4246,MATCH(I902,'GIA CONG DOAN'!$A$4:$D$4,0),0)</f>
        <v>#N/A</v>
      </c>
      <c r="N902" s="289"/>
      <c r="O902" s="328" t="str">
        <f t="shared" si="191"/>
        <v/>
      </c>
      <c r="P902" s="56"/>
      <c r="Q902" s="305"/>
      <c r="R902" s="305"/>
      <c r="S902" s="313">
        <f t="shared" si="197"/>
        <v>0</v>
      </c>
      <c r="V902" s="327"/>
      <c r="W902" s="327"/>
      <c r="X902" s="327"/>
      <c r="Y902" s="326" t="str">
        <f t="shared" si="195"/>
        <v/>
      </c>
      <c r="Z902" s="326" t="str">
        <f t="shared" si="196"/>
        <v/>
      </c>
      <c r="AA902" s="326" t="str">
        <f t="shared" si="192"/>
        <v/>
      </c>
    </row>
    <row r="903" spans="1:27" s="326" customFormat="1" ht="18" hidden="1" customHeight="1">
      <c r="A903" s="50"/>
      <c r="B903" s="182"/>
      <c r="C903" s="56"/>
      <c r="D903" s="56" t="str">
        <f t="shared" si="184"/>
        <v>00</v>
      </c>
      <c r="E903" s="322" t="str">
        <f t="shared" si="185"/>
        <v>00</v>
      </c>
      <c r="F903" s="322" t="str">
        <f t="shared" si="186"/>
        <v/>
      </c>
      <c r="G903" s="322" t="str">
        <f t="shared" si="187"/>
        <v/>
      </c>
      <c r="H903" s="322" t="str">
        <f t="shared" si="188"/>
        <v/>
      </c>
      <c r="I903" s="287" t="str">
        <f t="shared" si="189"/>
        <v>Đ0</v>
      </c>
      <c r="J903" s="44" t="s">
        <v>1191</v>
      </c>
      <c r="K903" s="287" t="str">
        <f t="shared" si="190"/>
        <v>Cái</v>
      </c>
      <c r="L903" s="291"/>
      <c r="M903" s="287" t="e">
        <f>VLOOKUP(D903,'GIA CONG DOAN'!$A$3:$D$4246,MATCH(I903,'GIA CONG DOAN'!$A$4:$D$4,0),0)</f>
        <v>#N/A</v>
      </c>
      <c r="N903" s="289"/>
      <c r="O903" s="328" t="str">
        <f t="shared" si="191"/>
        <v/>
      </c>
      <c r="P903" s="56"/>
      <c r="Q903" s="305"/>
      <c r="R903" s="305"/>
      <c r="S903" s="313">
        <f t="shared" si="197"/>
        <v>0</v>
      </c>
      <c r="V903" s="327"/>
      <c r="W903" s="327"/>
      <c r="X903" s="327"/>
      <c r="Y903" s="326" t="str">
        <f t="shared" si="195"/>
        <v/>
      </c>
      <c r="Z903" s="326" t="str">
        <f t="shared" si="196"/>
        <v/>
      </c>
      <c r="AA903" s="326" t="str">
        <f t="shared" ref="AA903:AA967" si="198">A903&amp;B903&amp;C903&amp;L903&amp;Q903</f>
        <v/>
      </c>
    </row>
    <row r="904" spans="1:27" s="326" customFormat="1" ht="18" hidden="1" customHeight="1">
      <c r="A904" s="50"/>
      <c r="B904" s="182"/>
      <c r="C904" s="56"/>
      <c r="D904" s="56" t="str">
        <f t="shared" ref="D904:D913" si="199">LEFT(C904,6)&amp;"00"&amp;MID(C904,9,3)</f>
        <v>00</v>
      </c>
      <c r="E904" s="322" t="str">
        <f t="shared" ref="E904:E913" si="200">RIGHT(D904,2)</f>
        <v>00</v>
      </c>
      <c r="F904" s="322" t="str">
        <f t="shared" ref="F904:F913" si="201">MID(C904,13,2)</f>
        <v/>
      </c>
      <c r="G904" s="322" t="str">
        <f t="shared" ref="G904:G913" si="202">MID(C904,7,2)</f>
        <v/>
      </c>
      <c r="H904" s="322" t="str">
        <f t="shared" ref="H904:H913" si="203">IF(OR(G904="18",G904="20",G904="21"),"DTM","")</f>
        <v/>
      </c>
      <c r="I904" s="287" t="str">
        <f t="shared" ref="I904:I913" si="204">(LEFT(J904,1))&amp;IF(OR(F904="A",F904="A",F904="43",F904="44",F904="77"),"HC",IF(OR(F904="B",F904="B1",F904="B2",F904="B4",F904="30",F904="39",F904="17",F904="C"),"HC",IF(OR(F904="01",F904="04",F904="54",F904="11",F904="05",F904="06"),"HC",IF(OR(F904="A1"),"HT",IF(OR(F904="32",F904="14",F904="15",F904="78",F904="49"),"HS",0)))))</f>
        <v>Đ0</v>
      </c>
      <c r="J904" s="44" t="s">
        <v>1191</v>
      </c>
      <c r="K904" s="287" t="str">
        <f t="shared" ref="K904:K913" si="205">IF(AND(MID(C904,10,1)="s",MID(C904,11,1)="1"),"Cái",IF(OR(MID(C904,10,1)="s",MID(C904,10,1)="l",MID(C904,10,1)="b",MID(C904,10,1)="x"),"Bộ","Cái"))</f>
        <v>Cái</v>
      </c>
      <c r="L904" s="291"/>
      <c r="M904" s="287" t="e">
        <f>VLOOKUP(D904,'GIA CONG DOAN'!$A$3:$D$4246,MATCH(I904,'GIA CONG DOAN'!$A$4:$D$4,0),0)</f>
        <v>#N/A</v>
      </c>
      <c r="N904" s="289"/>
      <c r="O904" s="328" t="str">
        <f t="shared" ref="O904:O913" si="206">IFERROR(L904*M904*N904,"")</f>
        <v/>
      </c>
      <c r="P904" s="56"/>
      <c r="Q904" s="305"/>
      <c r="R904" s="305"/>
      <c r="S904" s="313">
        <f t="shared" si="197"/>
        <v>0</v>
      </c>
      <c r="V904" s="327"/>
      <c r="W904" s="327"/>
      <c r="X904" s="327"/>
      <c r="Y904" s="326" t="str">
        <f t="shared" si="195"/>
        <v/>
      </c>
      <c r="Z904" s="326" t="str">
        <f t="shared" si="196"/>
        <v/>
      </c>
      <c r="AA904" s="326" t="str">
        <f t="shared" si="198"/>
        <v/>
      </c>
    </row>
    <row r="905" spans="1:27" s="326" customFormat="1" ht="18" hidden="1" customHeight="1">
      <c r="A905" s="50"/>
      <c r="B905" s="182"/>
      <c r="C905" s="56"/>
      <c r="D905" s="56" t="str">
        <f t="shared" si="199"/>
        <v>00</v>
      </c>
      <c r="E905" s="322" t="str">
        <f t="shared" si="200"/>
        <v>00</v>
      </c>
      <c r="F905" s="322" t="str">
        <f t="shared" si="201"/>
        <v/>
      </c>
      <c r="G905" s="322" t="str">
        <f t="shared" si="202"/>
        <v/>
      </c>
      <c r="H905" s="322" t="str">
        <f t="shared" si="203"/>
        <v/>
      </c>
      <c r="I905" s="287" t="str">
        <f t="shared" si="204"/>
        <v>Đ0</v>
      </c>
      <c r="J905" s="44" t="s">
        <v>1191</v>
      </c>
      <c r="K905" s="287" t="str">
        <f t="shared" si="205"/>
        <v>Cái</v>
      </c>
      <c r="L905" s="291"/>
      <c r="M905" s="287" t="e">
        <f>VLOOKUP(D905,'GIA CONG DOAN'!$A$3:$D$4246,MATCH(I905,'GIA CONG DOAN'!$A$4:$D$4,0),0)</f>
        <v>#N/A</v>
      </c>
      <c r="N905" s="289"/>
      <c r="O905" s="328" t="str">
        <f t="shared" si="206"/>
        <v/>
      </c>
      <c r="P905" s="56"/>
      <c r="Q905" s="305"/>
      <c r="R905" s="305"/>
      <c r="S905" s="313">
        <f t="shared" si="197"/>
        <v>0</v>
      </c>
      <c r="V905" s="327"/>
      <c r="W905" s="327"/>
      <c r="X905" s="327"/>
      <c r="Y905" s="326" t="str">
        <f t="shared" si="195"/>
        <v/>
      </c>
      <c r="Z905" s="326" t="str">
        <f t="shared" si="196"/>
        <v/>
      </c>
      <c r="AA905" s="326" t="str">
        <f t="shared" si="198"/>
        <v/>
      </c>
    </row>
    <row r="906" spans="1:27" s="326" customFormat="1" ht="18" hidden="1" customHeight="1">
      <c r="A906" s="50"/>
      <c r="B906" s="182"/>
      <c r="C906" s="56"/>
      <c r="D906" s="56" t="str">
        <f t="shared" si="199"/>
        <v>00</v>
      </c>
      <c r="E906" s="322" t="str">
        <f t="shared" si="200"/>
        <v>00</v>
      </c>
      <c r="F906" s="322" t="str">
        <f t="shared" si="201"/>
        <v/>
      </c>
      <c r="G906" s="322" t="str">
        <f t="shared" si="202"/>
        <v/>
      </c>
      <c r="H906" s="322" t="str">
        <f t="shared" si="203"/>
        <v/>
      </c>
      <c r="I906" s="287" t="str">
        <f t="shared" si="204"/>
        <v>Đ0</v>
      </c>
      <c r="J906" s="44" t="s">
        <v>1191</v>
      </c>
      <c r="K906" s="287" t="str">
        <f t="shared" si="205"/>
        <v>Cái</v>
      </c>
      <c r="L906" s="291"/>
      <c r="M906" s="287" t="e">
        <f>VLOOKUP(D906,'GIA CONG DOAN'!$A$3:$D$4246,MATCH(I906,'GIA CONG DOAN'!$A$4:$D$4,0),0)</f>
        <v>#N/A</v>
      </c>
      <c r="N906" s="289"/>
      <c r="O906" s="328" t="str">
        <f t="shared" si="206"/>
        <v/>
      </c>
      <c r="P906" s="56"/>
      <c r="Q906" s="305"/>
      <c r="R906" s="305"/>
      <c r="S906" s="313">
        <f t="shared" si="197"/>
        <v>0</v>
      </c>
      <c r="V906" s="327"/>
      <c r="W906" s="327"/>
      <c r="X906" s="327"/>
      <c r="Y906" s="326" t="str">
        <f t="shared" si="195"/>
        <v/>
      </c>
      <c r="Z906" s="326" t="str">
        <f t="shared" si="196"/>
        <v/>
      </c>
      <c r="AA906" s="326" t="str">
        <f t="shared" si="198"/>
        <v/>
      </c>
    </row>
    <row r="907" spans="1:27" s="326" customFormat="1" ht="18" hidden="1" customHeight="1">
      <c r="A907" s="50"/>
      <c r="B907" s="182"/>
      <c r="C907" s="56"/>
      <c r="D907" s="56" t="str">
        <f t="shared" si="199"/>
        <v>00</v>
      </c>
      <c r="E907" s="322" t="str">
        <f t="shared" si="200"/>
        <v>00</v>
      </c>
      <c r="F907" s="322" t="str">
        <f t="shared" si="201"/>
        <v/>
      </c>
      <c r="G907" s="322" t="str">
        <f t="shared" si="202"/>
        <v/>
      </c>
      <c r="H907" s="322" t="str">
        <f t="shared" si="203"/>
        <v/>
      </c>
      <c r="I907" s="287" t="str">
        <f t="shared" si="204"/>
        <v>Đ0</v>
      </c>
      <c r="J907" s="44" t="s">
        <v>1191</v>
      </c>
      <c r="K907" s="287" t="str">
        <f t="shared" si="205"/>
        <v>Cái</v>
      </c>
      <c r="L907" s="291"/>
      <c r="M907" s="287" t="e">
        <f>VLOOKUP(D907,'GIA CONG DOAN'!$A$3:$D$4246,MATCH(I907,'GIA CONG DOAN'!$A$4:$D$4,0),0)</f>
        <v>#N/A</v>
      </c>
      <c r="N907" s="289"/>
      <c r="O907" s="328" t="str">
        <f t="shared" si="206"/>
        <v/>
      </c>
      <c r="P907" s="56"/>
      <c r="Q907" s="305"/>
      <c r="R907" s="305"/>
      <c r="S907" s="313">
        <f t="shared" si="197"/>
        <v>0</v>
      </c>
      <c r="V907" s="327"/>
      <c r="W907" s="327"/>
      <c r="X907" s="327"/>
      <c r="Y907" s="326" t="str">
        <f t="shared" ref="Y907:Y949" si="207">LEFT(C907,2)</f>
        <v/>
      </c>
      <c r="Z907" s="326" t="str">
        <f t="shared" ref="Z907:Z949" si="208">B907&amp;A907</f>
        <v/>
      </c>
      <c r="AA907" s="326" t="str">
        <f t="shared" si="198"/>
        <v/>
      </c>
    </row>
    <row r="908" spans="1:27" s="326" customFormat="1" ht="18" hidden="1" customHeight="1">
      <c r="A908" s="50"/>
      <c r="B908" s="182"/>
      <c r="C908" s="56"/>
      <c r="D908" s="56" t="str">
        <f t="shared" si="199"/>
        <v>00</v>
      </c>
      <c r="E908" s="322" t="str">
        <f t="shared" si="200"/>
        <v>00</v>
      </c>
      <c r="F908" s="322" t="str">
        <f t="shared" si="201"/>
        <v/>
      </c>
      <c r="G908" s="322" t="str">
        <f t="shared" si="202"/>
        <v/>
      </c>
      <c r="H908" s="322" t="str">
        <f t="shared" si="203"/>
        <v/>
      </c>
      <c r="I908" s="287" t="str">
        <f t="shared" si="204"/>
        <v>Đ0</v>
      </c>
      <c r="J908" s="44" t="s">
        <v>1191</v>
      </c>
      <c r="K908" s="287" t="str">
        <f t="shared" si="205"/>
        <v>Cái</v>
      </c>
      <c r="L908" s="291"/>
      <c r="M908" s="287" t="e">
        <f>VLOOKUP(D908,'GIA CONG DOAN'!$A$3:$D$4246,MATCH(I908,'GIA CONG DOAN'!$A$4:$D$4,0),0)</f>
        <v>#N/A</v>
      </c>
      <c r="N908" s="289"/>
      <c r="O908" s="328" t="str">
        <f t="shared" si="206"/>
        <v/>
      </c>
      <c r="P908" s="56"/>
      <c r="Q908" s="305"/>
      <c r="R908" s="305"/>
      <c r="S908" s="313">
        <f t="shared" si="197"/>
        <v>0</v>
      </c>
      <c r="V908" s="327"/>
      <c r="W908" s="327"/>
      <c r="X908" s="327"/>
      <c r="Y908" s="326" t="str">
        <f t="shared" si="207"/>
        <v/>
      </c>
      <c r="Z908" s="326" t="str">
        <f t="shared" si="208"/>
        <v/>
      </c>
      <c r="AA908" s="326" t="str">
        <f t="shared" si="198"/>
        <v/>
      </c>
    </row>
    <row r="909" spans="1:27" s="326" customFormat="1" ht="18" hidden="1" customHeight="1">
      <c r="A909" s="50"/>
      <c r="B909" s="182"/>
      <c r="C909" s="56"/>
      <c r="D909" s="56" t="str">
        <f t="shared" si="199"/>
        <v>00</v>
      </c>
      <c r="E909" s="322" t="str">
        <f t="shared" si="200"/>
        <v>00</v>
      </c>
      <c r="F909" s="322" t="str">
        <f t="shared" si="201"/>
        <v/>
      </c>
      <c r="G909" s="322" t="str">
        <f t="shared" si="202"/>
        <v/>
      </c>
      <c r="H909" s="322" t="str">
        <f t="shared" si="203"/>
        <v/>
      </c>
      <c r="I909" s="287" t="str">
        <f t="shared" si="204"/>
        <v>Đ0</v>
      </c>
      <c r="J909" s="44" t="s">
        <v>1191</v>
      </c>
      <c r="K909" s="287" t="str">
        <f t="shared" si="205"/>
        <v>Cái</v>
      </c>
      <c r="L909" s="291"/>
      <c r="M909" s="287" t="e">
        <f>VLOOKUP(D909,'GIA CONG DOAN'!$A$3:$D$4246,MATCH(I909,'GIA CONG DOAN'!$A$4:$D$4,0),0)</f>
        <v>#N/A</v>
      </c>
      <c r="N909" s="289"/>
      <c r="O909" s="328" t="str">
        <f t="shared" si="206"/>
        <v/>
      </c>
      <c r="P909" s="56"/>
      <c r="Q909" s="305"/>
      <c r="R909" s="305"/>
      <c r="S909" s="313">
        <f t="shared" si="197"/>
        <v>0</v>
      </c>
      <c r="V909" s="327"/>
      <c r="W909" s="327"/>
      <c r="X909" s="327"/>
      <c r="Y909" s="326" t="str">
        <f t="shared" si="207"/>
        <v/>
      </c>
      <c r="Z909" s="326" t="str">
        <f t="shared" si="208"/>
        <v/>
      </c>
      <c r="AA909" s="326" t="str">
        <f t="shared" si="198"/>
        <v/>
      </c>
    </row>
    <row r="910" spans="1:27" s="326" customFormat="1" ht="18" hidden="1" customHeight="1">
      <c r="A910" s="50"/>
      <c r="B910" s="182"/>
      <c r="C910" s="56"/>
      <c r="D910" s="56" t="str">
        <f t="shared" si="199"/>
        <v>00</v>
      </c>
      <c r="E910" s="322" t="str">
        <f t="shared" si="200"/>
        <v>00</v>
      </c>
      <c r="F910" s="322" t="str">
        <f t="shared" si="201"/>
        <v/>
      </c>
      <c r="G910" s="322" t="str">
        <f t="shared" si="202"/>
        <v/>
      </c>
      <c r="H910" s="322" t="str">
        <f t="shared" si="203"/>
        <v/>
      </c>
      <c r="I910" s="287" t="str">
        <f t="shared" si="204"/>
        <v>Đ0</v>
      </c>
      <c r="J910" s="44" t="s">
        <v>1191</v>
      </c>
      <c r="K910" s="287" t="str">
        <f t="shared" si="205"/>
        <v>Cái</v>
      </c>
      <c r="L910" s="291"/>
      <c r="M910" s="287" t="e">
        <f>VLOOKUP(D910,'GIA CONG DOAN'!$A$3:$D$4246,MATCH(I910,'GIA CONG DOAN'!$A$4:$D$4,0),0)</f>
        <v>#N/A</v>
      </c>
      <c r="N910" s="289"/>
      <c r="O910" s="328" t="str">
        <f t="shared" si="206"/>
        <v/>
      </c>
      <c r="P910" s="56"/>
      <c r="Q910" s="305"/>
      <c r="R910" s="305"/>
      <c r="S910" s="313">
        <f t="shared" si="197"/>
        <v>0</v>
      </c>
      <c r="V910" s="327"/>
      <c r="W910" s="327"/>
      <c r="X910" s="327"/>
      <c r="Y910" s="326" t="str">
        <f t="shared" si="207"/>
        <v/>
      </c>
      <c r="Z910" s="326" t="str">
        <f t="shared" si="208"/>
        <v/>
      </c>
      <c r="AA910" s="326" t="str">
        <f t="shared" si="198"/>
        <v/>
      </c>
    </row>
    <row r="911" spans="1:27" s="326" customFormat="1" ht="18" hidden="1" customHeight="1">
      <c r="A911" s="50"/>
      <c r="B911" s="182"/>
      <c r="C911" s="56"/>
      <c r="D911" s="56" t="str">
        <f t="shared" si="199"/>
        <v>00</v>
      </c>
      <c r="E911" s="322" t="str">
        <f t="shared" si="200"/>
        <v>00</v>
      </c>
      <c r="F911" s="322" t="str">
        <f t="shared" si="201"/>
        <v/>
      </c>
      <c r="G911" s="322" t="str">
        <f t="shared" si="202"/>
        <v/>
      </c>
      <c r="H911" s="322" t="str">
        <f t="shared" si="203"/>
        <v/>
      </c>
      <c r="I911" s="287" t="str">
        <f t="shared" si="204"/>
        <v>Đ0</v>
      </c>
      <c r="J911" s="44" t="s">
        <v>1191</v>
      </c>
      <c r="K911" s="287" t="str">
        <f t="shared" si="205"/>
        <v>Cái</v>
      </c>
      <c r="L911" s="291"/>
      <c r="M911" s="287" t="e">
        <f>VLOOKUP(D911,'GIA CONG DOAN'!$A$3:$D$4246,MATCH(I911,'GIA CONG DOAN'!$A$4:$D$4,0),0)</f>
        <v>#N/A</v>
      </c>
      <c r="N911" s="289"/>
      <c r="O911" s="328" t="str">
        <f t="shared" si="206"/>
        <v/>
      </c>
      <c r="P911" s="56"/>
      <c r="Q911" s="305"/>
      <c r="R911" s="305"/>
      <c r="S911" s="313">
        <f t="shared" si="197"/>
        <v>0</v>
      </c>
      <c r="V911" s="327"/>
      <c r="W911" s="327"/>
      <c r="X911" s="327"/>
      <c r="Y911" s="326" t="str">
        <f t="shared" si="207"/>
        <v/>
      </c>
      <c r="Z911" s="326" t="str">
        <f t="shared" si="208"/>
        <v/>
      </c>
      <c r="AA911" s="326" t="str">
        <f t="shared" si="198"/>
        <v/>
      </c>
    </row>
    <row r="912" spans="1:27" s="326" customFormat="1" ht="18" hidden="1" customHeight="1">
      <c r="A912" s="50"/>
      <c r="B912" s="182"/>
      <c r="C912" s="56"/>
      <c r="D912" s="56" t="str">
        <f t="shared" si="199"/>
        <v>00</v>
      </c>
      <c r="E912" s="322" t="str">
        <f t="shared" si="200"/>
        <v>00</v>
      </c>
      <c r="F912" s="322" t="str">
        <f t="shared" si="201"/>
        <v/>
      </c>
      <c r="G912" s="322" t="str">
        <f t="shared" si="202"/>
        <v/>
      </c>
      <c r="H912" s="322" t="str">
        <f t="shared" si="203"/>
        <v/>
      </c>
      <c r="I912" s="287" t="str">
        <f t="shared" si="204"/>
        <v>Đ0</v>
      </c>
      <c r="J912" s="44" t="s">
        <v>1191</v>
      </c>
      <c r="K912" s="287" t="str">
        <f t="shared" si="205"/>
        <v>Cái</v>
      </c>
      <c r="L912" s="291"/>
      <c r="M912" s="287" t="e">
        <f>VLOOKUP(D912,'GIA CONG DOAN'!$A$3:$D$4246,MATCH(I912,'GIA CONG DOAN'!$A$4:$D$4,0),0)</f>
        <v>#N/A</v>
      </c>
      <c r="N912" s="289"/>
      <c r="O912" s="328" t="str">
        <f t="shared" si="206"/>
        <v/>
      </c>
      <c r="P912" s="56"/>
      <c r="Q912" s="305"/>
      <c r="R912" s="305"/>
      <c r="S912" s="313">
        <f t="shared" si="197"/>
        <v>0</v>
      </c>
      <c r="V912" s="327"/>
      <c r="W912" s="327"/>
      <c r="X912" s="327"/>
      <c r="Y912" s="326" t="str">
        <f t="shared" si="207"/>
        <v/>
      </c>
      <c r="AA912" s="326" t="str">
        <f t="shared" si="198"/>
        <v/>
      </c>
    </row>
    <row r="913" spans="1:27" s="326" customFormat="1" ht="18" hidden="1" customHeight="1">
      <c r="A913" s="50"/>
      <c r="B913" s="182"/>
      <c r="C913" s="56"/>
      <c r="D913" s="56" t="str">
        <f t="shared" si="199"/>
        <v>00</v>
      </c>
      <c r="E913" s="322" t="str">
        <f t="shared" si="200"/>
        <v>00</v>
      </c>
      <c r="F913" s="322" t="str">
        <f t="shared" si="201"/>
        <v/>
      </c>
      <c r="G913" s="322" t="str">
        <f t="shared" si="202"/>
        <v/>
      </c>
      <c r="H913" s="322" t="str">
        <f t="shared" si="203"/>
        <v/>
      </c>
      <c r="I913" s="287" t="str">
        <f t="shared" si="204"/>
        <v>Đ0</v>
      </c>
      <c r="J913" s="44" t="s">
        <v>1191</v>
      </c>
      <c r="K913" s="287" t="str">
        <f t="shared" si="205"/>
        <v>Cái</v>
      </c>
      <c r="L913" s="291"/>
      <c r="M913" s="287" t="e">
        <f>VLOOKUP(D913,'GIA CONG DOAN'!$A$3:$D$4246,MATCH(I913,'GIA CONG DOAN'!$A$4:$D$4,0),0)</f>
        <v>#N/A</v>
      </c>
      <c r="N913" s="289"/>
      <c r="O913" s="328" t="str">
        <f t="shared" si="206"/>
        <v/>
      </c>
      <c r="P913" s="56"/>
      <c r="Q913" s="305"/>
      <c r="R913" s="305"/>
      <c r="S913" s="313">
        <f t="shared" si="197"/>
        <v>0</v>
      </c>
      <c r="V913" s="327"/>
      <c r="W913" s="327"/>
      <c r="X913" s="327"/>
      <c r="Y913" s="326" t="str">
        <f t="shared" si="207"/>
        <v/>
      </c>
      <c r="Z913" s="326" t="str">
        <f t="shared" si="208"/>
        <v/>
      </c>
      <c r="AA913" s="326" t="str">
        <f t="shared" si="198"/>
        <v/>
      </c>
    </row>
    <row r="914" spans="1:27" s="326" customFormat="1" ht="18" hidden="1" customHeight="1">
      <c r="A914" s="50"/>
      <c r="B914" s="182"/>
      <c r="C914" s="56"/>
      <c r="D914" s="56" t="str">
        <f t="shared" ref="D914:D963" si="209">LEFT(C914,6)&amp;"00"&amp;MID(C914,9,3)</f>
        <v>00</v>
      </c>
      <c r="E914" s="322" t="str">
        <f t="shared" ref="E914:E963" si="210">RIGHT(D914,2)</f>
        <v>00</v>
      </c>
      <c r="F914" s="322" t="str">
        <f t="shared" ref="F914:F963" si="211">MID(C914,13,2)</f>
        <v/>
      </c>
      <c r="G914" s="322" t="str">
        <f t="shared" ref="G914:G963" si="212">MID(C914,7,2)</f>
        <v/>
      </c>
      <c r="H914" s="322" t="str">
        <f t="shared" ref="H914:H963" si="213">IF(OR(G914="18",G914="20",G914="21"),"DTM","")</f>
        <v/>
      </c>
      <c r="I914" s="287" t="str">
        <f t="shared" ref="I914:I963" si="214">(LEFT(J914,1))&amp;IF(OR(F914="A",F914="A",F914="43",F914="44",F914="77"),"HC",IF(OR(F914="B",F914="B1",F914="B2",F914="B4",F914="30",F914="39",F914="17",F914="C"),"HC",IF(OR(F914="01",F914="04",F914="54",F914="11",F914="05",F914="06"),"HC",IF(OR(F914="A1"),"HT",IF(OR(F914="32",F914="14",F914="15",F914="78",F914="49"),"HS",0)))))</f>
        <v>Đ0</v>
      </c>
      <c r="J914" s="44" t="s">
        <v>1191</v>
      </c>
      <c r="K914" s="287" t="str">
        <f t="shared" ref="K914:K963" si="215">IF(AND(MID(C914,10,1)="s",MID(C914,11,1)="1"),"Cái",IF(OR(MID(C914,10,1)="s",MID(C914,10,1)="l",MID(C914,10,1)="b",MID(C914,10,1)="x"),"Bộ","Cái"))</f>
        <v>Cái</v>
      </c>
      <c r="L914" s="291"/>
      <c r="M914" s="287" t="e">
        <f>VLOOKUP(D914,'GIA CONG DOAN'!$A$3:$D$4246,MATCH(I914,'GIA CONG DOAN'!$A$4:$D$4,0),0)</f>
        <v>#N/A</v>
      </c>
      <c r="N914" s="289"/>
      <c r="O914" s="328" t="str">
        <f t="shared" ref="O914:O963" si="216">IFERROR(L914*M914*N914,"")</f>
        <v/>
      </c>
      <c r="P914" s="56"/>
      <c r="Q914" s="305"/>
      <c r="R914" s="305"/>
      <c r="S914" s="313">
        <f t="shared" si="197"/>
        <v>0</v>
      </c>
      <c r="V914" s="327"/>
      <c r="W914" s="327"/>
      <c r="X914" s="327"/>
      <c r="Y914" s="326" t="str">
        <f t="shared" si="207"/>
        <v/>
      </c>
      <c r="Z914" s="326" t="str">
        <f t="shared" si="208"/>
        <v/>
      </c>
      <c r="AA914" s="326" t="str">
        <f t="shared" si="198"/>
        <v/>
      </c>
    </row>
    <row r="915" spans="1:27" s="326" customFormat="1" ht="18" hidden="1" customHeight="1">
      <c r="A915" s="50"/>
      <c r="B915" s="182"/>
      <c r="C915" s="56"/>
      <c r="D915" s="56" t="str">
        <f t="shared" si="209"/>
        <v>00</v>
      </c>
      <c r="E915" s="322" t="str">
        <f t="shared" si="210"/>
        <v>00</v>
      </c>
      <c r="F915" s="322" t="str">
        <f t="shared" si="211"/>
        <v/>
      </c>
      <c r="G915" s="322" t="str">
        <f t="shared" si="212"/>
        <v/>
      </c>
      <c r="H915" s="322" t="str">
        <f t="shared" si="213"/>
        <v/>
      </c>
      <c r="I915" s="287" t="str">
        <f t="shared" si="214"/>
        <v>Đ0</v>
      </c>
      <c r="J915" s="44" t="s">
        <v>1191</v>
      </c>
      <c r="K915" s="287" t="str">
        <f t="shared" si="215"/>
        <v>Cái</v>
      </c>
      <c r="L915" s="291"/>
      <c r="M915" s="287" t="e">
        <f>VLOOKUP(D915,'GIA CONG DOAN'!$A$3:$D$4246,MATCH(I915,'GIA CONG DOAN'!$A$4:$D$4,0),0)</f>
        <v>#N/A</v>
      </c>
      <c r="N915" s="289"/>
      <c r="O915" s="328" t="str">
        <f t="shared" si="216"/>
        <v/>
      </c>
      <c r="P915" s="56"/>
      <c r="Q915" s="305"/>
      <c r="R915" s="305"/>
      <c r="S915" s="313">
        <f t="shared" si="197"/>
        <v>0</v>
      </c>
      <c r="V915" s="327"/>
      <c r="W915" s="327"/>
      <c r="X915" s="327"/>
      <c r="Y915" s="326" t="str">
        <f t="shared" si="207"/>
        <v/>
      </c>
      <c r="Z915" s="326" t="str">
        <f t="shared" si="208"/>
        <v/>
      </c>
      <c r="AA915" s="326" t="str">
        <f t="shared" si="198"/>
        <v/>
      </c>
    </row>
    <row r="916" spans="1:27" s="326" customFormat="1" ht="18" hidden="1" customHeight="1">
      <c r="A916" s="50"/>
      <c r="B916" s="182"/>
      <c r="C916" s="56"/>
      <c r="D916" s="56" t="str">
        <f t="shared" si="209"/>
        <v>00</v>
      </c>
      <c r="E916" s="322" t="str">
        <f t="shared" si="210"/>
        <v>00</v>
      </c>
      <c r="F916" s="322" t="str">
        <f t="shared" si="211"/>
        <v/>
      </c>
      <c r="G916" s="322" t="str">
        <f t="shared" si="212"/>
        <v/>
      </c>
      <c r="H916" s="322" t="str">
        <f t="shared" si="213"/>
        <v/>
      </c>
      <c r="I916" s="287" t="str">
        <f t="shared" si="214"/>
        <v>Đ0</v>
      </c>
      <c r="J916" s="44" t="s">
        <v>1191</v>
      </c>
      <c r="K916" s="287" t="str">
        <f t="shared" si="215"/>
        <v>Cái</v>
      </c>
      <c r="L916" s="291"/>
      <c r="M916" s="287" t="e">
        <f>VLOOKUP(D916,'GIA CONG DOAN'!$A$3:$D$4246,MATCH(I916,'GIA CONG DOAN'!$A$4:$D$4,0),0)</f>
        <v>#N/A</v>
      </c>
      <c r="N916" s="289"/>
      <c r="O916" s="328" t="str">
        <f t="shared" si="216"/>
        <v/>
      </c>
      <c r="P916" s="56"/>
      <c r="Q916" s="305"/>
      <c r="R916" s="305"/>
      <c r="S916" s="313">
        <f t="shared" si="197"/>
        <v>0</v>
      </c>
      <c r="V916" s="327"/>
      <c r="W916" s="327"/>
      <c r="X916" s="327"/>
      <c r="Y916" s="326" t="str">
        <f t="shared" si="207"/>
        <v/>
      </c>
      <c r="Z916" s="326" t="str">
        <f t="shared" si="208"/>
        <v/>
      </c>
      <c r="AA916" s="326" t="str">
        <f t="shared" si="198"/>
        <v/>
      </c>
    </row>
    <row r="917" spans="1:27" s="326" customFormat="1" ht="18" hidden="1" customHeight="1">
      <c r="A917" s="50"/>
      <c r="B917" s="182"/>
      <c r="C917" s="56"/>
      <c r="D917" s="56" t="str">
        <f t="shared" si="209"/>
        <v>00</v>
      </c>
      <c r="E917" s="322" t="str">
        <f t="shared" si="210"/>
        <v>00</v>
      </c>
      <c r="F917" s="322" t="str">
        <f t="shared" si="211"/>
        <v/>
      </c>
      <c r="G917" s="322" t="str">
        <f t="shared" si="212"/>
        <v/>
      </c>
      <c r="H917" s="322" t="str">
        <f t="shared" si="213"/>
        <v/>
      </c>
      <c r="I917" s="287" t="str">
        <f t="shared" si="214"/>
        <v>Đ0</v>
      </c>
      <c r="J917" s="44" t="s">
        <v>1191</v>
      </c>
      <c r="K917" s="287" t="str">
        <f t="shared" si="215"/>
        <v>Cái</v>
      </c>
      <c r="L917" s="291"/>
      <c r="M917" s="287" t="e">
        <f>VLOOKUP(D917,'GIA CONG DOAN'!$A$3:$D$4246,MATCH(I917,'GIA CONG DOAN'!$A$4:$D$4,0),0)</f>
        <v>#N/A</v>
      </c>
      <c r="N917" s="289"/>
      <c r="O917" s="328" t="str">
        <f t="shared" si="216"/>
        <v/>
      </c>
      <c r="P917" s="56"/>
      <c r="Q917" s="305"/>
      <c r="R917" s="305"/>
      <c r="S917" s="313">
        <f t="shared" si="197"/>
        <v>0</v>
      </c>
      <c r="V917" s="327"/>
      <c r="W917" s="327"/>
      <c r="X917" s="327"/>
      <c r="Y917" s="326" t="str">
        <f t="shared" si="207"/>
        <v/>
      </c>
      <c r="Z917" s="326" t="str">
        <f t="shared" si="208"/>
        <v/>
      </c>
      <c r="AA917" s="326" t="str">
        <f t="shared" si="198"/>
        <v/>
      </c>
    </row>
    <row r="918" spans="1:27" s="326" customFormat="1" ht="18" hidden="1" customHeight="1">
      <c r="A918" s="50"/>
      <c r="B918" s="182"/>
      <c r="C918" s="56"/>
      <c r="D918" s="56" t="str">
        <f t="shared" si="209"/>
        <v>00</v>
      </c>
      <c r="E918" s="322" t="str">
        <f t="shared" si="210"/>
        <v>00</v>
      </c>
      <c r="F918" s="322" t="str">
        <f t="shared" si="211"/>
        <v/>
      </c>
      <c r="G918" s="322" t="str">
        <f t="shared" si="212"/>
        <v/>
      </c>
      <c r="H918" s="322" t="str">
        <f t="shared" si="213"/>
        <v/>
      </c>
      <c r="I918" s="287" t="str">
        <f t="shared" si="214"/>
        <v>Đ0</v>
      </c>
      <c r="J918" s="44" t="s">
        <v>1191</v>
      </c>
      <c r="K918" s="287" t="str">
        <f t="shared" si="215"/>
        <v>Cái</v>
      </c>
      <c r="L918" s="291"/>
      <c r="M918" s="287" t="e">
        <f>VLOOKUP(D918,'GIA CONG DOAN'!$A$3:$D$4246,MATCH(I918,'GIA CONG DOAN'!$A$4:$D$4,0),0)</f>
        <v>#N/A</v>
      </c>
      <c r="N918" s="289"/>
      <c r="O918" s="328" t="str">
        <f t="shared" si="216"/>
        <v/>
      </c>
      <c r="P918" s="56"/>
      <c r="Q918" s="305"/>
      <c r="R918" s="305"/>
      <c r="S918" s="313">
        <f t="shared" si="197"/>
        <v>0</v>
      </c>
      <c r="V918" s="327"/>
      <c r="W918" s="327"/>
      <c r="X918" s="327"/>
      <c r="Y918" s="326" t="str">
        <f t="shared" si="207"/>
        <v/>
      </c>
      <c r="Z918" s="326" t="str">
        <f t="shared" si="208"/>
        <v/>
      </c>
      <c r="AA918" s="326" t="str">
        <f t="shared" si="198"/>
        <v/>
      </c>
    </row>
    <row r="919" spans="1:27" s="326" customFormat="1" ht="18" hidden="1" customHeight="1">
      <c r="A919" s="50"/>
      <c r="B919" s="182"/>
      <c r="C919" s="56"/>
      <c r="D919" s="56" t="str">
        <f t="shared" si="209"/>
        <v>00</v>
      </c>
      <c r="E919" s="322" t="str">
        <f t="shared" si="210"/>
        <v>00</v>
      </c>
      <c r="F919" s="322" t="str">
        <f t="shared" si="211"/>
        <v/>
      </c>
      <c r="G919" s="322" t="str">
        <f t="shared" si="212"/>
        <v/>
      </c>
      <c r="H919" s="322" t="str">
        <f t="shared" si="213"/>
        <v/>
      </c>
      <c r="I919" s="287" t="str">
        <f t="shared" si="214"/>
        <v>Đ0</v>
      </c>
      <c r="J919" s="44" t="s">
        <v>1191</v>
      </c>
      <c r="K919" s="287" t="str">
        <f t="shared" si="215"/>
        <v>Cái</v>
      </c>
      <c r="L919" s="291"/>
      <c r="M919" s="287" t="e">
        <f>VLOOKUP(D919,'GIA CONG DOAN'!$A$3:$D$4246,MATCH(I919,'GIA CONG DOAN'!$A$4:$D$4,0),0)</f>
        <v>#N/A</v>
      </c>
      <c r="N919" s="289"/>
      <c r="O919" s="328" t="str">
        <f t="shared" si="216"/>
        <v/>
      </c>
      <c r="P919" s="56"/>
      <c r="Q919" s="305"/>
      <c r="R919" s="305"/>
      <c r="S919" s="313">
        <f t="shared" si="197"/>
        <v>0</v>
      </c>
      <c r="V919" s="327"/>
      <c r="W919" s="327"/>
      <c r="X919" s="327"/>
      <c r="Y919" s="326" t="str">
        <f t="shared" si="207"/>
        <v/>
      </c>
      <c r="Z919" s="326" t="str">
        <f t="shared" si="208"/>
        <v/>
      </c>
      <c r="AA919" s="326" t="str">
        <f t="shared" si="198"/>
        <v/>
      </c>
    </row>
    <row r="920" spans="1:27" s="326" customFormat="1" ht="18" hidden="1" customHeight="1">
      <c r="A920" s="50"/>
      <c r="B920" s="182"/>
      <c r="C920" s="56"/>
      <c r="D920" s="56" t="str">
        <f t="shared" si="209"/>
        <v>00</v>
      </c>
      <c r="E920" s="322" t="str">
        <f t="shared" si="210"/>
        <v>00</v>
      </c>
      <c r="F920" s="322" t="str">
        <f t="shared" si="211"/>
        <v/>
      </c>
      <c r="G920" s="322" t="str">
        <f t="shared" si="212"/>
        <v/>
      </c>
      <c r="H920" s="322" t="str">
        <f t="shared" si="213"/>
        <v/>
      </c>
      <c r="I920" s="287" t="str">
        <f t="shared" si="214"/>
        <v>Đ0</v>
      </c>
      <c r="J920" s="44" t="s">
        <v>1191</v>
      </c>
      <c r="K920" s="287" t="str">
        <f t="shared" si="215"/>
        <v>Cái</v>
      </c>
      <c r="L920" s="291"/>
      <c r="M920" s="287" t="e">
        <f>VLOOKUP(D920,'GIA CONG DOAN'!$A$3:$D$4246,MATCH(I920,'GIA CONG DOAN'!$A$4:$D$4,0),0)</f>
        <v>#N/A</v>
      </c>
      <c r="N920" s="289"/>
      <c r="O920" s="328" t="str">
        <f t="shared" si="216"/>
        <v/>
      </c>
      <c r="P920" s="56"/>
      <c r="Q920" s="305"/>
      <c r="R920" s="305"/>
      <c r="S920" s="313">
        <f t="shared" si="197"/>
        <v>0</v>
      </c>
      <c r="V920" s="327"/>
      <c r="W920" s="327"/>
      <c r="X920" s="327"/>
      <c r="Y920" s="326" t="str">
        <f t="shared" si="207"/>
        <v/>
      </c>
      <c r="Z920" s="326" t="str">
        <f t="shared" si="208"/>
        <v/>
      </c>
      <c r="AA920" s="326" t="str">
        <f t="shared" si="198"/>
        <v/>
      </c>
    </row>
    <row r="921" spans="1:27" s="326" customFormat="1" ht="18" hidden="1" customHeight="1">
      <c r="A921" s="50"/>
      <c r="B921" s="182"/>
      <c r="C921" s="56"/>
      <c r="D921" s="56" t="str">
        <f t="shared" si="209"/>
        <v>00</v>
      </c>
      <c r="E921" s="322" t="str">
        <f t="shared" si="210"/>
        <v>00</v>
      </c>
      <c r="F921" s="322" t="str">
        <f t="shared" si="211"/>
        <v/>
      </c>
      <c r="G921" s="322" t="str">
        <f t="shared" si="212"/>
        <v/>
      </c>
      <c r="H921" s="322" t="str">
        <f t="shared" si="213"/>
        <v/>
      </c>
      <c r="I921" s="287" t="str">
        <f t="shared" si="214"/>
        <v>Đ0</v>
      </c>
      <c r="J921" s="44" t="s">
        <v>1191</v>
      </c>
      <c r="K921" s="287" t="str">
        <f t="shared" si="215"/>
        <v>Cái</v>
      </c>
      <c r="L921" s="291"/>
      <c r="M921" s="287" t="e">
        <f>VLOOKUP(D921,'GIA CONG DOAN'!$A$3:$D$4246,MATCH(I921,'GIA CONG DOAN'!$A$4:$D$4,0),0)</f>
        <v>#N/A</v>
      </c>
      <c r="N921" s="289"/>
      <c r="O921" s="328" t="str">
        <f t="shared" si="216"/>
        <v/>
      </c>
      <c r="P921" s="56"/>
      <c r="Q921" s="305"/>
      <c r="R921" s="305"/>
      <c r="S921" s="313">
        <f t="shared" si="197"/>
        <v>0</v>
      </c>
      <c r="V921" s="327"/>
      <c r="W921" s="327"/>
      <c r="X921" s="327"/>
      <c r="Y921" s="326" t="str">
        <f t="shared" si="207"/>
        <v/>
      </c>
      <c r="Z921" s="326" t="str">
        <f t="shared" si="208"/>
        <v/>
      </c>
      <c r="AA921" s="326" t="str">
        <f t="shared" si="198"/>
        <v/>
      </c>
    </row>
    <row r="922" spans="1:27" s="326" customFormat="1" ht="18" hidden="1" customHeight="1">
      <c r="A922" s="50"/>
      <c r="B922" s="182"/>
      <c r="C922" s="56"/>
      <c r="D922" s="56" t="str">
        <f t="shared" si="209"/>
        <v>00</v>
      </c>
      <c r="E922" s="322" t="str">
        <f t="shared" si="210"/>
        <v>00</v>
      </c>
      <c r="F922" s="322" t="str">
        <f t="shared" si="211"/>
        <v/>
      </c>
      <c r="G922" s="322" t="str">
        <f t="shared" si="212"/>
        <v/>
      </c>
      <c r="H922" s="322" t="str">
        <f t="shared" si="213"/>
        <v/>
      </c>
      <c r="I922" s="287" t="str">
        <f t="shared" si="214"/>
        <v>Đ0</v>
      </c>
      <c r="J922" s="44" t="s">
        <v>1191</v>
      </c>
      <c r="K922" s="287" t="str">
        <f t="shared" si="215"/>
        <v>Cái</v>
      </c>
      <c r="L922" s="291"/>
      <c r="M922" s="287" t="e">
        <f>VLOOKUP(D922,'GIA CONG DOAN'!$A$3:$D$4246,MATCH(I922,'GIA CONG DOAN'!$A$4:$D$4,0),0)</f>
        <v>#N/A</v>
      </c>
      <c r="N922" s="289"/>
      <c r="O922" s="328" t="str">
        <f t="shared" si="216"/>
        <v/>
      </c>
      <c r="P922" s="56"/>
      <c r="Q922" s="305"/>
      <c r="R922" s="305"/>
      <c r="S922" s="313">
        <f t="shared" si="197"/>
        <v>0</v>
      </c>
      <c r="V922" s="327"/>
      <c r="W922" s="327"/>
      <c r="X922" s="327"/>
      <c r="Y922" s="326" t="str">
        <f t="shared" si="207"/>
        <v/>
      </c>
      <c r="Z922" s="326" t="str">
        <f t="shared" si="208"/>
        <v/>
      </c>
      <c r="AA922" s="326" t="str">
        <f t="shared" si="198"/>
        <v/>
      </c>
    </row>
    <row r="923" spans="1:27" s="326" customFormat="1" ht="18" hidden="1" customHeight="1">
      <c r="A923" s="50"/>
      <c r="B923" s="182"/>
      <c r="C923" s="56"/>
      <c r="D923" s="56" t="str">
        <f t="shared" si="209"/>
        <v>00</v>
      </c>
      <c r="E923" s="322" t="str">
        <f t="shared" si="210"/>
        <v>00</v>
      </c>
      <c r="F923" s="322" t="str">
        <f t="shared" si="211"/>
        <v/>
      </c>
      <c r="G923" s="322" t="str">
        <f t="shared" si="212"/>
        <v/>
      </c>
      <c r="H923" s="322" t="str">
        <f t="shared" si="213"/>
        <v/>
      </c>
      <c r="I923" s="287" t="str">
        <f t="shared" si="214"/>
        <v>Đ0</v>
      </c>
      <c r="J923" s="44" t="s">
        <v>1191</v>
      </c>
      <c r="K923" s="287" t="str">
        <f t="shared" si="215"/>
        <v>Cái</v>
      </c>
      <c r="L923" s="291"/>
      <c r="M923" s="287" t="e">
        <f>VLOOKUP(D923,'GIA CONG DOAN'!$A$3:$D$4246,MATCH(I923,'GIA CONG DOAN'!$A$4:$D$4,0),0)</f>
        <v>#N/A</v>
      </c>
      <c r="N923" s="289"/>
      <c r="O923" s="328" t="str">
        <f t="shared" si="216"/>
        <v/>
      </c>
      <c r="P923" s="56"/>
      <c r="Q923" s="305"/>
      <c r="R923" s="305"/>
      <c r="S923" s="313">
        <f t="shared" si="197"/>
        <v>0</v>
      </c>
      <c r="V923" s="327"/>
      <c r="W923" s="327"/>
      <c r="X923" s="327"/>
      <c r="Y923" s="326" t="str">
        <f t="shared" ref="Y923:Y938" si="217">LEFT(C923,2)</f>
        <v/>
      </c>
      <c r="Z923" s="326" t="str">
        <f t="shared" ref="Z923:Z938" si="218">B923&amp;A923</f>
        <v/>
      </c>
      <c r="AA923" s="326" t="str">
        <f t="shared" si="198"/>
        <v/>
      </c>
    </row>
    <row r="924" spans="1:27" s="326" customFormat="1" ht="18" hidden="1" customHeight="1">
      <c r="A924" s="50"/>
      <c r="B924" s="182"/>
      <c r="C924" s="56"/>
      <c r="D924" s="56" t="str">
        <f t="shared" si="209"/>
        <v>00</v>
      </c>
      <c r="E924" s="322" t="str">
        <f t="shared" si="210"/>
        <v>00</v>
      </c>
      <c r="F924" s="322" t="str">
        <f t="shared" si="211"/>
        <v/>
      </c>
      <c r="G924" s="322" t="str">
        <f t="shared" si="212"/>
        <v/>
      </c>
      <c r="H924" s="322" t="str">
        <f t="shared" si="213"/>
        <v/>
      </c>
      <c r="I924" s="287" t="str">
        <f t="shared" si="214"/>
        <v>Đ0</v>
      </c>
      <c r="J924" s="44" t="s">
        <v>1191</v>
      </c>
      <c r="K924" s="287" t="str">
        <f t="shared" si="215"/>
        <v>Cái</v>
      </c>
      <c r="L924" s="291"/>
      <c r="M924" s="287" t="e">
        <f>VLOOKUP(D924,'GIA CONG DOAN'!$A$3:$D$4246,MATCH(I924,'GIA CONG DOAN'!$A$4:$D$4,0),0)</f>
        <v>#N/A</v>
      </c>
      <c r="N924" s="289"/>
      <c r="O924" s="328" t="str">
        <f t="shared" si="216"/>
        <v/>
      </c>
      <c r="P924" s="56"/>
      <c r="Q924" s="305"/>
      <c r="R924" s="305"/>
      <c r="S924" s="313">
        <f t="shared" si="197"/>
        <v>0</v>
      </c>
      <c r="V924" s="327"/>
      <c r="W924" s="327"/>
      <c r="X924" s="327"/>
      <c r="Y924" s="326" t="str">
        <f t="shared" si="217"/>
        <v/>
      </c>
      <c r="Z924" s="326" t="str">
        <f t="shared" si="218"/>
        <v/>
      </c>
      <c r="AA924" s="326" t="str">
        <f t="shared" si="198"/>
        <v/>
      </c>
    </row>
    <row r="925" spans="1:27" s="326" customFormat="1" ht="18" hidden="1" customHeight="1">
      <c r="A925" s="50"/>
      <c r="B925" s="182"/>
      <c r="C925" s="56"/>
      <c r="D925" s="56" t="str">
        <f t="shared" si="209"/>
        <v>00</v>
      </c>
      <c r="E925" s="322" t="str">
        <f t="shared" si="210"/>
        <v>00</v>
      </c>
      <c r="F925" s="322" t="str">
        <f t="shared" si="211"/>
        <v/>
      </c>
      <c r="G925" s="322" t="str">
        <f t="shared" si="212"/>
        <v/>
      </c>
      <c r="H925" s="322" t="str">
        <f t="shared" si="213"/>
        <v/>
      </c>
      <c r="I925" s="287" t="str">
        <f t="shared" si="214"/>
        <v>Đ0</v>
      </c>
      <c r="J925" s="44" t="s">
        <v>1191</v>
      </c>
      <c r="K925" s="287" t="str">
        <f t="shared" si="215"/>
        <v>Cái</v>
      </c>
      <c r="L925" s="291"/>
      <c r="M925" s="287" t="e">
        <f>VLOOKUP(D925,'GIA CONG DOAN'!$A$3:$D$4246,MATCH(I925,'GIA CONG DOAN'!$A$4:$D$4,0),0)</f>
        <v>#N/A</v>
      </c>
      <c r="N925" s="289"/>
      <c r="O925" s="328" t="str">
        <f t="shared" si="216"/>
        <v/>
      </c>
      <c r="P925" s="56"/>
      <c r="Q925" s="305"/>
      <c r="R925" s="305"/>
      <c r="S925" s="313">
        <f t="shared" si="197"/>
        <v>0</v>
      </c>
      <c r="V925" s="327"/>
      <c r="W925" s="327"/>
      <c r="X925" s="327"/>
      <c r="Y925" s="326" t="str">
        <f t="shared" si="217"/>
        <v/>
      </c>
      <c r="Z925" s="326" t="str">
        <f t="shared" si="218"/>
        <v/>
      </c>
      <c r="AA925" s="326" t="str">
        <f t="shared" si="198"/>
        <v/>
      </c>
    </row>
    <row r="926" spans="1:27" s="326" customFormat="1" ht="18" hidden="1" customHeight="1">
      <c r="A926" s="50"/>
      <c r="B926" s="182"/>
      <c r="C926" s="56"/>
      <c r="D926" s="56" t="str">
        <f t="shared" si="209"/>
        <v>00</v>
      </c>
      <c r="E926" s="322" t="str">
        <f t="shared" si="210"/>
        <v>00</v>
      </c>
      <c r="F926" s="322" t="str">
        <f t="shared" si="211"/>
        <v/>
      </c>
      <c r="G926" s="322" t="str">
        <f t="shared" si="212"/>
        <v/>
      </c>
      <c r="H926" s="322" t="str">
        <f t="shared" si="213"/>
        <v/>
      </c>
      <c r="I926" s="287" t="str">
        <f t="shared" si="214"/>
        <v>Đ0</v>
      </c>
      <c r="J926" s="44" t="s">
        <v>1191</v>
      </c>
      <c r="K926" s="287" t="str">
        <f t="shared" si="215"/>
        <v>Cái</v>
      </c>
      <c r="L926" s="291"/>
      <c r="M926" s="287" t="e">
        <f>VLOOKUP(D926,'GIA CONG DOAN'!$A$3:$D$4246,MATCH(I926,'GIA CONG DOAN'!$A$4:$D$4,0),0)</f>
        <v>#N/A</v>
      </c>
      <c r="N926" s="289"/>
      <c r="O926" s="328" t="str">
        <f t="shared" si="216"/>
        <v/>
      </c>
      <c r="P926" s="56"/>
      <c r="Q926" s="305"/>
      <c r="R926" s="305"/>
      <c r="S926" s="313">
        <f t="shared" si="197"/>
        <v>0</v>
      </c>
      <c r="V926" s="327"/>
      <c r="W926" s="327"/>
      <c r="X926" s="327"/>
      <c r="Y926" s="326" t="str">
        <f t="shared" si="217"/>
        <v/>
      </c>
      <c r="Z926" s="326" t="str">
        <f t="shared" si="218"/>
        <v/>
      </c>
      <c r="AA926" s="326" t="str">
        <f t="shared" si="198"/>
        <v/>
      </c>
    </row>
    <row r="927" spans="1:27" s="326" customFormat="1" ht="18" hidden="1" customHeight="1">
      <c r="A927" s="50"/>
      <c r="B927" s="182"/>
      <c r="C927" s="56"/>
      <c r="D927" s="56" t="str">
        <f t="shared" si="209"/>
        <v>00</v>
      </c>
      <c r="E927" s="322" t="str">
        <f t="shared" si="210"/>
        <v>00</v>
      </c>
      <c r="F927" s="322" t="str">
        <f t="shared" si="211"/>
        <v/>
      </c>
      <c r="G927" s="322" t="str">
        <f t="shared" si="212"/>
        <v/>
      </c>
      <c r="H927" s="322" t="str">
        <f t="shared" si="213"/>
        <v/>
      </c>
      <c r="I927" s="287" t="str">
        <f t="shared" si="214"/>
        <v>Đ0</v>
      </c>
      <c r="J927" s="44" t="s">
        <v>1191</v>
      </c>
      <c r="K927" s="287" t="str">
        <f t="shared" si="215"/>
        <v>Cái</v>
      </c>
      <c r="L927" s="291"/>
      <c r="M927" s="287" t="e">
        <f>VLOOKUP(D927,'GIA CONG DOAN'!$A$3:$D$4246,MATCH(I927,'GIA CONG DOAN'!$A$4:$D$4,0),0)</f>
        <v>#N/A</v>
      </c>
      <c r="N927" s="289"/>
      <c r="O927" s="328" t="str">
        <f t="shared" si="216"/>
        <v/>
      </c>
      <c r="P927" s="56"/>
      <c r="Q927" s="305"/>
      <c r="R927" s="305"/>
      <c r="S927" s="313">
        <f t="shared" si="197"/>
        <v>0</v>
      </c>
      <c r="V927" s="327"/>
      <c r="W927" s="327"/>
      <c r="X927" s="327"/>
      <c r="Y927" s="326" t="str">
        <f t="shared" si="217"/>
        <v/>
      </c>
      <c r="Z927" s="326" t="str">
        <f t="shared" si="218"/>
        <v/>
      </c>
      <c r="AA927" s="326" t="str">
        <f t="shared" si="198"/>
        <v/>
      </c>
    </row>
    <row r="928" spans="1:27" s="326" customFormat="1" ht="18" hidden="1" customHeight="1">
      <c r="A928" s="50"/>
      <c r="B928" s="182"/>
      <c r="C928" s="56"/>
      <c r="D928" s="56" t="str">
        <f t="shared" si="209"/>
        <v>00</v>
      </c>
      <c r="E928" s="322" t="str">
        <f t="shared" si="210"/>
        <v>00</v>
      </c>
      <c r="F928" s="322" t="str">
        <f t="shared" si="211"/>
        <v/>
      </c>
      <c r="G928" s="322" t="str">
        <f t="shared" si="212"/>
        <v/>
      </c>
      <c r="H928" s="322" t="str">
        <f t="shared" si="213"/>
        <v/>
      </c>
      <c r="I928" s="287" t="str">
        <f t="shared" si="214"/>
        <v>Đ0</v>
      </c>
      <c r="J928" s="44" t="s">
        <v>1191</v>
      </c>
      <c r="K928" s="287" t="str">
        <f t="shared" si="215"/>
        <v>Cái</v>
      </c>
      <c r="L928" s="291"/>
      <c r="M928" s="287" t="e">
        <f>VLOOKUP(D928,'GIA CONG DOAN'!$A$3:$D$4246,MATCH(I928,'GIA CONG DOAN'!$A$4:$D$4,0),0)</f>
        <v>#N/A</v>
      </c>
      <c r="N928" s="289"/>
      <c r="O928" s="328" t="str">
        <f t="shared" si="216"/>
        <v/>
      </c>
      <c r="P928" s="56"/>
      <c r="Q928" s="305"/>
      <c r="R928" s="305"/>
      <c r="S928" s="313">
        <f t="shared" si="197"/>
        <v>0</v>
      </c>
      <c r="V928" s="327"/>
      <c r="W928" s="327"/>
      <c r="X928" s="327"/>
      <c r="Y928" s="326" t="str">
        <f t="shared" si="217"/>
        <v/>
      </c>
      <c r="Z928" s="326" t="str">
        <f t="shared" si="218"/>
        <v/>
      </c>
      <c r="AA928" s="326" t="str">
        <f t="shared" si="198"/>
        <v/>
      </c>
    </row>
    <row r="929" spans="1:27" s="326" customFormat="1" ht="18" hidden="1" customHeight="1">
      <c r="A929" s="50"/>
      <c r="B929" s="182"/>
      <c r="C929" s="56"/>
      <c r="D929" s="56" t="str">
        <f t="shared" si="209"/>
        <v>00</v>
      </c>
      <c r="E929" s="322" t="str">
        <f t="shared" si="210"/>
        <v>00</v>
      </c>
      <c r="F929" s="322" t="str">
        <f t="shared" si="211"/>
        <v/>
      </c>
      <c r="G929" s="322" t="str">
        <f t="shared" si="212"/>
        <v/>
      </c>
      <c r="H929" s="322" t="str">
        <f t="shared" si="213"/>
        <v/>
      </c>
      <c r="I929" s="287" t="str">
        <f t="shared" si="214"/>
        <v>Đ0</v>
      </c>
      <c r="J929" s="44" t="s">
        <v>1191</v>
      </c>
      <c r="K929" s="287" t="str">
        <f t="shared" si="215"/>
        <v>Cái</v>
      </c>
      <c r="L929" s="291"/>
      <c r="M929" s="287" t="e">
        <f>VLOOKUP(D929,'GIA CONG DOAN'!$A$3:$D$4246,MATCH(I929,'GIA CONG DOAN'!$A$4:$D$4,0),0)</f>
        <v>#N/A</v>
      </c>
      <c r="N929" s="289"/>
      <c r="O929" s="328" t="str">
        <f t="shared" si="216"/>
        <v/>
      </c>
      <c r="P929" s="56"/>
      <c r="Q929" s="305"/>
      <c r="R929" s="305"/>
      <c r="S929" s="313">
        <f t="shared" si="197"/>
        <v>0</v>
      </c>
      <c r="V929" s="327"/>
      <c r="W929" s="327"/>
      <c r="X929" s="327"/>
      <c r="Y929" s="326" t="str">
        <f t="shared" si="217"/>
        <v/>
      </c>
      <c r="Z929" s="326" t="str">
        <f t="shared" si="218"/>
        <v/>
      </c>
      <c r="AA929" s="326" t="str">
        <f t="shared" si="198"/>
        <v/>
      </c>
    </row>
    <row r="930" spans="1:27" s="326" customFormat="1" ht="18" hidden="1" customHeight="1">
      <c r="A930" s="50"/>
      <c r="B930" s="182"/>
      <c r="C930" s="56"/>
      <c r="D930" s="56" t="str">
        <f t="shared" si="209"/>
        <v>00</v>
      </c>
      <c r="E930" s="322" t="str">
        <f t="shared" si="210"/>
        <v>00</v>
      </c>
      <c r="F930" s="322" t="str">
        <f t="shared" si="211"/>
        <v/>
      </c>
      <c r="G930" s="322" t="str">
        <f t="shared" si="212"/>
        <v/>
      </c>
      <c r="H930" s="322" t="str">
        <f t="shared" si="213"/>
        <v/>
      </c>
      <c r="I930" s="287" t="str">
        <f t="shared" si="214"/>
        <v>Đ0</v>
      </c>
      <c r="J930" s="44" t="s">
        <v>1191</v>
      </c>
      <c r="K930" s="287" t="str">
        <f t="shared" si="215"/>
        <v>Cái</v>
      </c>
      <c r="L930" s="291"/>
      <c r="M930" s="287" t="e">
        <f>VLOOKUP(D930,'GIA CONG DOAN'!$A$3:$D$4246,MATCH(I930,'GIA CONG DOAN'!$A$4:$D$4,0),0)</f>
        <v>#N/A</v>
      </c>
      <c r="N930" s="289"/>
      <c r="O930" s="328" t="str">
        <f t="shared" si="216"/>
        <v/>
      </c>
      <c r="P930" s="56"/>
      <c r="Q930" s="305"/>
      <c r="R930" s="305"/>
      <c r="S930" s="313">
        <f t="shared" si="197"/>
        <v>0</v>
      </c>
      <c r="V930" s="327"/>
      <c r="W930" s="327"/>
      <c r="X930" s="327"/>
      <c r="Y930" s="326" t="str">
        <f t="shared" si="217"/>
        <v/>
      </c>
      <c r="Z930" s="326" t="str">
        <f t="shared" si="218"/>
        <v/>
      </c>
      <c r="AA930" s="326" t="str">
        <f t="shared" si="198"/>
        <v/>
      </c>
    </row>
    <row r="931" spans="1:27" s="326" customFormat="1" ht="18" hidden="1" customHeight="1">
      <c r="A931" s="50"/>
      <c r="B931" s="182"/>
      <c r="C931" s="56"/>
      <c r="D931" s="56" t="str">
        <f t="shared" si="209"/>
        <v>00</v>
      </c>
      <c r="E931" s="322" t="str">
        <f t="shared" si="210"/>
        <v>00</v>
      </c>
      <c r="F931" s="322" t="str">
        <f t="shared" si="211"/>
        <v/>
      </c>
      <c r="G931" s="322" t="str">
        <f t="shared" si="212"/>
        <v/>
      </c>
      <c r="H931" s="322" t="str">
        <f t="shared" si="213"/>
        <v/>
      </c>
      <c r="I931" s="287" t="str">
        <f t="shared" si="214"/>
        <v>Đ0</v>
      </c>
      <c r="J931" s="44" t="s">
        <v>1191</v>
      </c>
      <c r="K931" s="287" t="str">
        <f t="shared" si="215"/>
        <v>Cái</v>
      </c>
      <c r="L931" s="291"/>
      <c r="M931" s="287" t="e">
        <f>VLOOKUP(D931,'GIA CONG DOAN'!$A$3:$D$4246,MATCH(I931,'GIA CONG DOAN'!$A$4:$D$4,0),0)</f>
        <v>#N/A</v>
      </c>
      <c r="N931" s="289"/>
      <c r="O931" s="328" t="str">
        <f t="shared" si="216"/>
        <v/>
      </c>
      <c r="P931" s="56"/>
      <c r="Q931" s="305"/>
      <c r="R931" s="305"/>
      <c r="S931" s="313">
        <f t="shared" si="197"/>
        <v>0</v>
      </c>
      <c r="V931" s="327"/>
      <c r="W931" s="327"/>
      <c r="X931" s="327"/>
      <c r="Y931" s="326" t="str">
        <f t="shared" si="217"/>
        <v/>
      </c>
      <c r="Z931" s="326" t="str">
        <f t="shared" si="218"/>
        <v/>
      </c>
      <c r="AA931" s="326" t="str">
        <f t="shared" si="198"/>
        <v/>
      </c>
    </row>
    <row r="932" spans="1:27" s="326" customFormat="1" ht="18" hidden="1" customHeight="1">
      <c r="A932" s="50"/>
      <c r="B932" s="182"/>
      <c r="C932" s="56"/>
      <c r="D932" s="56" t="str">
        <f t="shared" si="209"/>
        <v>00</v>
      </c>
      <c r="E932" s="322" t="str">
        <f t="shared" si="210"/>
        <v>00</v>
      </c>
      <c r="F932" s="322" t="str">
        <f t="shared" si="211"/>
        <v/>
      </c>
      <c r="G932" s="322" t="str">
        <f t="shared" si="212"/>
        <v/>
      </c>
      <c r="H932" s="322" t="str">
        <f t="shared" si="213"/>
        <v/>
      </c>
      <c r="I932" s="287" t="str">
        <f t="shared" si="214"/>
        <v>Đ0</v>
      </c>
      <c r="J932" s="44" t="s">
        <v>1191</v>
      </c>
      <c r="K932" s="287" t="str">
        <f t="shared" si="215"/>
        <v>Cái</v>
      </c>
      <c r="L932" s="291"/>
      <c r="M932" s="287" t="e">
        <f>VLOOKUP(D932,'GIA CONG DOAN'!$A$3:$D$4246,MATCH(I932,'GIA CONG DOAN'!$A$4:$D$4,0),0)</f>
        <v>#N/A</v>
      </c>
      <c r="N932" s="289"/>
      <c r="O932" s="328" t="str">
        <f t="shared" si="216"/>
        <v/>
      </c>
      <c r="P932" s="56"/>
      <c r="Q932" s="305"/>
      <c r="R932" s="305"/>
      <c r="S932" s="313">
        <f t="shared" si="197"/>
        <v>0</v>
      </c>
      <c r="V932" s="327"/>
      <c r="W932" s="327"/>
      <c r="X932" s="327"/>
      <c r="Y932" s="326" t="str">
        <f t="shared" si="217"/>
        <v/>
      </c>
      <c r="Z932" s="326" t="str">
        <f t="shared" si="218"/>
        <v/>
      </c>
      <c r="AA932" s="326" t="str">
        <f t="shared" si="198"/>
        <v/>
      </c>
    </row>
    <row r="933" spans="1:27" s="326" customFormat="1" ht="18" hidden="1" customHeight="1">
      <c r="A933" s="50"/>
      <c r="B933" s="182"/>
      <c r="C933" s="56"/>
      <c r="D933" s="56" t="str">
        <f t="shared" si="209"/>
        <v>00</v>
      </c>
      <c r="E933" s="322" t="str">
        <f t="shared" si="210"/>
        <v>00</v>
      </c>
      <c r="F933" s="322" t="str">
        <f t="shared" si="211"/>
        <v/>
      </c>
      <c r="G933" s="322" t="str">
        <f t="shared" si="212"/>
        <v/>
      </c>
      <c r="H933" s="322" t="str">
        <f t="shared" si="213"/>
        <v/>
      </c>
      <c r="I933" s="287" t="str">
        <f t="shared" si="214"/>
        <v>Đ0</v>
      </c>
      <c r="J933" s="44" t="s">
        <v>1191</v>
      </c>
      <c r="K933" s="287" t="str">
        <f t="shared" si="215"/>
        <v>Cái</v>
      </c>
      <c r="L933" s="291"/>
      <c r="M933" s="287" t="e">
        <f>VLOOKUP(D933,'GIA CONG DOAN'!$A$3:$D$4246,MATCH(I933,'GIA CONG DOAN'!$A$4:$D$4,0),0)</f>
        <v>#N/A</v>
      </c>
      <c r="N933" s="289"/>
      <c r="O933" s="328" t="str">
        <f t="shared" si="216"/>
        <v/>
      </c>
      <c r="P933" s="56"/>
      <c r="Q933" s="305"/>
      <c r="R933" s="305"/>
      <c r="S933" s="313">
        <f t="shared" si="197"/>
        <v>0</v>
      </c>
      <c r="V933" s="327"/>
      <c r="W933" s="327"/>
      <c r="X933" s="327"/>
      <c r="Y933" s="326" t="str">
        <f t="shared" si="217"/>
        <v/>
      </c>
      <c r="Z933" s="326" t="str">
        <f t="shared" si="218"/>
        <v/>
      </c>
      <c r="AA933" s="326" t="str">
        <f t="shared" si="198"/>
        <v/>
      </c>
    </row>
    <row r="934" spans="1:27" s="326" customFormat="1" ht="18" hidden="1" customHeight="1">
      <c r="A934" s="50"/>
      <c r="B934" s="182"/>
      <c r="C934" s="56"/>
      <c r="D934" s="56" t="str">
        <f t="shared" si="209"/>
        <v>00</v>
      </c>
      <c r="E934" s="322" t="str">
        <f t="shared" si="210"/>
        <v>00</v>
      </c>
      <c r="F934" s="322" t="str">
        <f t="shared" si="211"/>
        <v/>
      </c>
      <c r="G934" s="322" t="str">
        <f t="shared" si="212"/>
        <v/>
      </c>
      <c r="H934" s="322" t="str">
        <f t="shared" si="213"/>
        <v/>
      </c>
      <c r="I934" s="287" t="str">
        <f t="shared" si="214"/>
        <v>Đ0</v>
      </c>
      <c r="J934" s="44" t="s">
        <v>1191</v>
      </c>
      <c r="K934" s="287" t="str">
        <f t="shared" si="215"/>
        <v>Cái</v>
      </c>
      <c r="L934" s="291"/>
      <c r="M934" s="287" t="e">
        <f>VLOOKUP(D934,'GIA CONG DOAN'!$A$3:$D$4246,MATCH(I934,'GIA CONG DOAN'!$A$4:$D$4,0),0)</f>
        <v>#N/A</v>
      </c>
      <c r="N934" s="289"/>
      <c r="O934" s="328" t="str">
        <f t="shared" si="216"/>
        <v/>
      </c>
      <c r="P934" s="56"/>
      <c r="Q934" s="305"/>
      <c r="R934" s="305"/>
      <c r="S934" s="313">
        <f t="shared" si="197"/>
        <v>0</v>
      </c>
      <c r="V934" s="327"/>
      <c r="W934" s="327"/>
      <c r="X934" s="327"/>
      <c r="Y934" s="326" t="str">
        <f t="shared" si="217"/>
        <v/>
      </c>
      <c r="Z934" s="326" t="str">
        <f t="shared" si="218"/>
        <v/>
      </c>
      <c r="AA934" s="326" t="str">
        <f t="shared" si="198"/>
        <v/>
      </c>
    </row>
    <row r="935" spans="1:27" s="326" customFormat="1" ht="18" hidden="1" customHeight="1">
      <c r="A935" s="50"/>
      <c r="B935" s="182"/>
      <c r="C935" s="56"/>
      <c r="D935" s="56" t="str">
        <f t="shared" si="209"/>
        <v>00</v>
      </c>
      <c r="E935" s="322" t="str">
        <f t="shared" si="210"/>
        <v>00</v>
      </c>
      <c r="F935" s="322" t="str">
        <f t="shared" si="211"/>
        <v/>
      </c>
      <c r="G935" s="322" t="str">
        <f t="shared" si="212"/>
        <v/>
      </c>
      <c r="H935" s="322" t="str">
        <f t="shared" si="213"/>
        <v/>
      </c>
      <c r="I935" s="287" t="str">
        <f t="shared" si="214"/>
        <v>Đ0</v>
      </c>
      <c r="J935" s="44" t="s">
        <v>1191</v>
      </c>
      <c r="K935" s="287" t="str">
        <f t="shared" si="215"/>
        <v>Cái</v>
      </c>
      <c r="L935" s="291"/>
      <c r="M935" s="287" t="e">
        <f>VLOOKUP(D935,'GIA CONG DOAN'!$A$3:$D$4246,MATCH(I935,'GIA CONG DOAN'!$A$4:$D$4,0),0)</f>
        <v>#N/A</v>
      </c>
      <c r="N935" s="289"/>
      <c r="O935" s="328" t="str">
        <f t="shared" si="216"/>
        <v/>
      </c>
      <c r="P935" s="56"/>
      <c r="Q935" s="305"/>
      <c r="R935" s="305"/>
      <c r="S935" s="313">
        <f t="shared" si="197"/>
        <v>0</v>
      </c>
      <c r="V935" s="327"/>
      <c r="W935" s="327"/>
      <c r="X935" s="327"/>
      <c r="Y935" s="326" t="str">
        <f t="shared" si="217"/>
        <v/>
      </c>
      <c r="Z935" s="326" t="str">
        <f t="shared" si="218"/>
        <v/>
      </c>
      <c r="AA935" s="326" t="str">
        <f t="shared" si="198"/>
        <v/>
      </c>
    </row>
    <row r="936" spans="1:27" s="326" customFormat="1" ht="18" hidden="1" customHeight="1">
      <c r="A936" s="50"/>
      <c r="B936" s="182"/>
      <c r="C936" s="56"/>
      <c r="D936" s="56" t="str">
        <f t="shared" si="209"/>
        <v>00</v>
      </c>
      <c r="E936" s="322" t="str">
        <f t="shared" si="210"/>
        <v>00</v>
      </c>
      <c r="F936" s="322" t="str">
        <f t="shared" si="211"/>
        <v/>
      </c>
      <c r="G936" s="322" t="str">
        <f t="shared" si="212"/>
        <v/>
      </c>
      <c r="H936" s="322" t="str">
        <f t="shared" si="213"/>
        <v/>
      </c>
      <c r="I936" s="287" t="str">
        <f t="shared" si="214"/>
        <v>Đ0</v>
      </c>
      <c r="J936" s="44" t="s">
        <v>1191</v>
      </c>
      <c r="K936" s="287" t="str">
        <f t="shared" si="215"/>
        <v>Cái</v>
      </c>
      <c r="L936" s="291"/>
      <c r="M936" s="287" t="e">
        <f>VLOOKUP(D936,'GIA CONG DOAN'!$A$3:$D$4246,MATCH(I936,'GIA CONG DOAN'!$A$4:$D$4,0),0)</f>
        <v>#N/A</v>
      </c>
      <c r="N936" s="289"/>
      <c r="O936" s="328" t="str">
        <f t="shared" si="216"/>
        <v/>
      </c>
      <c r="P936" s="56"/>
      <c r="Q936" s="305"/>
      <c r="R936" s="305"/>
      <c r="S936" s="313">
        <f t="shared" si="197"/>
        <v>0</v>
      </c>
      <c r="V936" s="327"/>
      <c r="W936" s="327"/>
      <c r="X936" s="327"/>
      <c r="Y936" s="326" t="str">
        <f t="shared" si="217"/>
        <v/>
      </c>
      <c r="Z936" s="326" t="str">
        <f t="shared" si="218"/>
        <v/>
      </c>
      <c r="AA936" s="326" t="str">
        <f t="shared" si="198"/>
        <v/>
      </c>
    </row>
    <row r="937" spans="1:27" s="326" customFormat="1" ht="18" hidden="1" customHeight="1">
      <c r="A937" s="50"/>
      <c r="B937" s="182"/>
      <c r="C937" s="56"/>
      <c r="D937" s="56" t="str">
        <f t="shared" si="209"/>
        <v>00</v>
      </c>
      <c r="E937" s="322" t="str">
        <f t="shared" si="210"/>
        <v>00</v>
      </c>
      <c r="F937" s="322" t="str">
        <f t="shared" si="211"/>
        <v/>
      </c>
      <c r="G937" s="322" t="str">
        <f t="shared" si="212"/>
        <v/>
      </c>
      <c r="H937" s="322" t="str">
        <f t="shared" si="213"/>
        <v/>
      </c>
      <c r="I937" s="287" t="str">
        <f t="shared" si="214"/>
        <v>Đ0</v>
      </c>
      <c r="J937" s="44" t="s">
        <v>1191</v>
      </c>
      <c r="K937" s="287" t="str">
        <f t="shared" si="215"/>
        <v>Cái</v>
      </c>
      <c r="L937" s="291"/>
      <c r="M937" s="287" t="e">
        <f>VLOOKUP(D937,'GIA CONG DOAN'!$A$3:$D$4246,MATCH(I937,'GIA CONG DOAN'!$A$4:$D$4,0),0)</f>
        <v>#N/A</v>
      </c>
      <c r="N937" s="289"/>
      <c r="O937" s="328" t="str">
        <f t="shared" si="216"/>
        <v/>
      </c>
      <c r="P937" s="56"/>
      <c r="Q937" s="305"/>
      <c r="R937" s="305"/>
      <c r="S937" s="313">
        <f t="shared" si="197"/>
        <v>0</v>
      </c>
      <c r="V937" s="327"/>
      <c r="W937" s="327"/>
      <c r="X937" s="327"/>
      <c r="Y937" s="326" t="str">
        <f t="shared" si="217"/>
        <v/>
      </c>
      <c r="Z937" s="326" t="str">
        <f t="shared" si="218"/>
        <v/>
      </c>
      <c r="AA937" s="326" t="str">
        <f t="shared" si="198"/>
        <v/>
      </c>
    </row>
    <row r="938" spans="1:27" s="326" customFormat="1" ht="18" hidden="1" customHeight="1">
      <c r="A938" s="50"/>
      <c r="B938" s="182"/>
      <c r="C938" s="56"/>
      <c r="D938" s="56" t="str">
        <f t="shared" si="209"/>
        <v>00</v>
      </c>
      <c r="E938" s="322" t="str">
        <f t="shared" si="210"/>
        <v>00</v>
      </c>
      <c r="F938" s="322" t="str">
        <f t="shared" si="211"/>
        <v/>
      </c>
      <c r="G938" s="322" t="str">
        <f t="shared" si="212"/>
        <v/>
      </c>
      <c r="H938" s="322" t="str">
        <f t="shared" si="213"/>
        <v/>
      </c>
      <c r="I938" s="287" t="str">
        <f t="shared" si="214"/>
        <v>Đ0</v>
      </c>
      <c r="J938" s="44" t="s">
        <v>1191</v>
      </c>
      <c r="K938" s="287" t="str">
        <f t="shared" si="215"/>
        <v>Cái</v>
      </c>
      <c r="L938" s="291"/>
      <c r="M938" s="287" t="e">
        <f>VLOOKUP(D938,'GIA CONG DOAN'!$A$3:$D$4246,MATCH(I938,'GIA CONG DOAN'!$A$4:$D$4,0),0)</f>
        <v>#N/A</v>
      </c>
      <c r="N938" s="289"/>
      <c r="O938" s="328" t="str">
        <f t="shared" si="216"/>
        <v/>
      </c>
      <c r="P938" s="56"/>
      <c r="Q938" s="305"/>
      <c r="R938" s="305"/>
      <c r="S938" s="313">
        <f t="shared" si="197"/>
        <v>0</v>
      </c>
      <c r="V938" s="327"/>
      <c r="W938" s="327"/>
      <c r="X938" s="327"/>
      <c r="Y938" s="326" t="str">
        <f t="shared" si="217"/>
        <v/>
      </c>
      <c r="Z938" s="326" t="str">
        <f t="shared" si="218"/>
        <v/>
      </c>
      <c r="AA938" s="326" t="str">
        <f t="shared" si="198"/>
        <v/>
      </c>
    </row>
    <row r="939" spans="1:27" s="326" customFormat="1" ht="18" hidden="1" customHeight="1">
      <c r="A939" s="50"/>
      <c r="B939" s="182"/>
      <c r="C939" s="56"/>
      <c r="D939" s="56" t="str">
        <f t="shared" si="209"/>
        <v>00</v>
      </c>
      <c r="E939" s="322" t="str">
        <f t="shared" si="210"/>
        <v>00</v>
      </c>
      <c r="F939" s="322" t="str">
        <f t="shared" si="211"/>
        <v/>
      </c>
      <c r="G939" s="322" t="str">
        <f t="shared" si="212"/>
        <v/>
      </c>
      <c r="H939" s="322" t="str">
        <f t="shared" si="213"/>
        <v/>
      </c>
      <c r="I939" s="287" t="str">
        <f t="shared" si="214"/>
        <v>Đ0</v>
      </c>
      <c r="J939" s="44" t="s">
        <v>1191</v>
      </c>
      <c r="K939" s="287" t="str">
        <f t="shared" si="215"/>
        <v>Cái</v>
      </c>
      <c r="L939" s="291"/>
      <c r="M939" s="287" t="e">
        <f>VLOOKUP(D939,'GIA CONG DOAN'!$A$3:$D$4246,MATCH(I939,'GIA CONG DOAN'!$A$4:$D$4,0),0)</f>
        <v>#N/A</v>
      </c>
      <c r="N939" s="289"/>
      <c r="O939" s="328" t="str">
        <f t="shared" si="216"/>
        <v/>
      </c>
      <c r="P939" s="56"/>
      <c r="Q939" s="305"/>
      <c r="R939" s="305"/>
      <c r="S939" s="313">
        <f t="shared" si="197"/>
        <v>0</v>
      </c>
      <c r="V939" s="327"/>
      <c r="W939" s="327"/>
      <c r="X939" s="327"/>
      <c r="Y939" s="326" t="str">
        <f t="shared" si="207"/>
        <v/>
      </c>
      <c r="Z939" s="326" t="str">
        <f>B939&amp;A940</f>
        <v/>
      </c>
      <c r="AA939" s="326" t="str">
        <f>A940&amp;B939&amp;C939&amp;L939&amp;Q939</f>
        <v/>
      </c>
    </row>
    <row r="940" spans="1:27" s="326" customFormat="1" ht="18" hidden="1" customHeight="1">
      <c r="A940" s="50"/>
      <c r="B940" s="182"/>
      <c r="C940" s="56"/>
      <c r="D940" s="56" t="str">
        <f t="shared" si="209"/>
        <v>00</v>
      </c>
      <c r="E940" s="322" t="str">
        <f t="shared" si="210"/>
        <v>00</v>
      </c>
      <c r="F940" s="322" t="str">
        <f t="shared" si="211"/>
        <v/>
      </c>
      <c r="G940" s="322" t="str">
        <f t="shared" si="212"/>
        <v/>
      </c>
      <c r="H940" s="322" t="str">
        <f t="shared" si="213"/>
        <v/>
      </c>
      <c r="I940" s="287" t="str">
        <f t="shared" si="214"/>
        <v>Đ0</v>
      </c>
      <c r="J940" s="44" t="s">
        <v>1191</v>
      </c>
      <c r="K940" s="287" t="str">
        <f t="shared" si="215"/>
        <v>Cái</v>
      </c>
      <c r="L940" s="291"/>
      <c r="M940" s="287" t="e">
        <f>VLOOKUP(D940,'GIA CONG DOAN'!$A$3:$D$4246,MATCH(I940,'GIA CONG DOAN'!$A$4:$D$4,0),0)</f>
        <v>#N/A</v>
      </c>
      <c r="N940" s="289"/>
      <c r="O940" s="328" t="str">
        <f t="shared" si="216"/>
        <v/>
      </c>
      <c r="P940" s="56"/>
      <c r="Q940" s="305"/>
      <c r="R940" s="305"/>
      <c r="S940" s="313">
        <f t="shared" si="197"/>
        <v>0</v>
      </c>
      <c r="V940" s="327"/>
      <c r="W940" s="327"/>
      <c r="X940" s="327"/>
      <c r="Y940" s="326" t="str">
        <f t="shared" si="207"/>
        <v/>
      </c>
      <c r="Z940" s="326" t="e">
        <f>B940&amp;#REF!</f>
        <v>#REF!</v>
      </c>
      <c r="AA940" s="326" t="e">
        <f>#REF!&amp;B940&amp;C940&amp;L940&amp;Q940</f>
        <v>#REF!</v>
      </c>
    </row>
    <row r="941" spans="1:27" s="326" customFormat="1" ht="18" hidden="1" customHeight="1">
      <c r="A941" s="50"/>
      <c r="B941" s="182"/>
      <c r="C941" s="56"/>
      <c r="D941" s="56" t="str">
        <f t="shared" si="209"/>
        <v>00</v>
      </c>
      <c r="E941" s="322" t="str">
        <f t="shared" si="210"/>
        <v>00</v>
      </c>
      <c r="F941" s="322" t="str">
        <f t="shared" si="211"/>
        <v/>
      </c>
      <c r="G941" s="322" t="str">
        <f t="shared" si="212"/>
        <v/>
      </c>
      <c r="H941" s="322" t="str">
        <f t="shared" si="213"/>
        <v/>
      </c>
      <c r="I941" s="287" t="str">
        <f t="shared" si="214"/>
        <v>Đ0</v>
      </c>
      <c r="J941" s="44" t="s">
        <v>1191</v>
      </c>
      <c r="K941" s="287" t="str">
        <f t="shared" si="215"/>
        <v>Cái</v>
      </c>
      <c r="L941" s="291"/>
      <c r="M941" s="287" t="e">
        <f>VLOOKUP(D941,'GIA CONG DOAN'!$A$3:$D$4246,MATCH(I941,'GIA CONG DOAN'!$A$4:$D$4,0),0)</f>
        <v>#N/A</v>
      </c>
      <c r="N941" s="289"/>
      <c r="O941" s="328" t="str">
        <f t="shared" si="216"/>
        <v/>
      </c>
      <c r="P941" s="56"/>
      <c r="Q941" s="305"/>
      <c r="R941" s="305"/>
      <c r="S941" s="313">
        <f t="shared" si="197"/>
        <v>0</v>
      </c>
      <c r="V941" s="327"/>
      <c r="W941" s="327"/>
      <c r="X941" s="327"/>
      <c r="Y941" s="326" t="str">
        <f t="shared" si="207"/>
        <v/>
      </c>
      <c r="Z941" s="326" t="str">
        <f t="shared" si="208"/>
        <v/>
      </c>
      <c r="AA941" s="326" t="str">
        <f t="shared" si="198"/>
        <v/>
      </c>
    </row>
    <row r="942" spans="1:27" s="326" customFormat="1" ht="18" hidden="1" customHeight="1">
      <c r="A942" s="50"/>
      <c r="B942" s="182"/>
      <c r="C942" s="56"/>
      <c r="D942" s="56" t="str">
        <f t="shared" si="209"/>
        <v>00</v>
      </c>
      <c r="E942" s="322" t="str">
        <f t="shared" si="210"/>
        <v>00</v>
      </c>
      <c r="F942" s="322" t="str">
        <f t="shared" si="211"/>
        <v/>
      </c>
      <c r="G942" s="322" t="str">
        <f t="shared" si="212"/>
        <v/>
      </c>
      <c r="H942" s="322" t="str">
        <f t="shared" si="213"/>
        <v/>
      </c>
      <c r="I942" s="287" t="str">
        <f t="shared" si="214"/>
        <v>Đ0</v>
      </c>
      <c r="J942" s="44" t="s">
        <v>1191</v>
      </c>
      <c r="K942" s="287" t="str">
        <f t="shared" si="215"/>
        <v>Cái</v>
      </c>
      <c r="L942" s="291"/>
      <c r="M942" s="287" t="e">
        <f>VLOOKUP(D942,'GIA CONG DOAN'!$A$3:$D$4246,MATCH(I942,'GIA CONG DOAN'!$A$4:$D$4,0),0)</f>
        <v>#N/A</v>
      </c>
      <c r="N942" s="289"/>
      <c r="O942" s="328" t="str">
        <f t="shared" si="216"/>
        <v/>
      </c>
      <c r="P942" s="56"/>
      <c r="Q942" s="305"/>
      <c r="R942" s="305"/>
      <c r="S942" s="313">
        <f t="shared" si="197"/>
        <v>0</v>
      </c>
      <c r="V942" s="327"/>
      <c r="W942" s="327"/>
      <c r="X942" s="327"/>
      <c r="Y942" s="326" t="str">
        <f t="shared" si="207"/>
        <v/>
      </c>
      <c r="Z942" s="326" t="str">
        <f t="shared" si="208"/>
        <v/>
      </c>
      <c r="AA942" s="326" t="str">
        <f t="shared" si="198"/>
        <v/>
      </c>
    </row>
    <row r="943" spans="1:27" s="326" customFormat="1" ht="18" hidden="1" customHeight="1">
      <c r="A943" s="50"/>
      <c r="B943" s="182"/>
      <c r="C943" s="56"/>
      <c r="D943" s="56" t="str">
        <f t="shared" si="209"/>
        <v>00</v>
      </c>
      <c r="E943" s="322" t="str">
        <f t="shared" si="210"/>
        <v>00</v>
      </c>
      <c r="F943" s="322" t="str">
        <f t="shared" si="211"/>
        <v/>
      </c>
      <c r="G943" s="322" t="str">
        <f t="shared" si="212"/>
        <v/>
      </c>
      <c r="H943" s="322" t="str">
        <f t="shared" si="213"/>
        <v/>
      </c>
      <c r="I943" s="287" t="str">
        <f t="shared" si="214"/>
        <v>Đ0</v>
      </c>
      <c r="J943" s="44" t="s">
        <v>1191</v>
      </c>
      <c r="K943" s="287" t="str">
        <f t="shared" si="215"/>
        <v>Cái</v>
      </c>
      <c r="L943" s="291"/>
      <c r="M943" s="287" t="e">
        <f>VLOOKUP(D943,'GIA CONG DOAN'!$A$3:$D$4246,MATCH(I943,'GIA CONG DOAN'!$A$4:$D$4,0),0)</f>
        <v>#N/A</v>
      </c>
      <c r="N943" s="289"/>
      <c r="O943" s="328" t="str">
        <f t="shared" si="216"/>
        <v/>
      </c>
      <c r="P943" s="56"/>
      <c r="Q943" s="305"/>
      <c r="R943" s="305"/>
      <c r="S943" s="313">
        <f t="shared" si="197"/>
        <v>0</v>
      </c>
      <c r="V943" s="327"/>
      <c r="W943" s="327"/>
      <c r="X943" s="327"/>
      <c r="Y943" s="326" t="str">
        <f t="shared" si="207"/>
        <v/>
      </c>
      <c r="Z943" s="326" t="str">
        <f t="shared" si="208"/>
        <v/>
      </c>
      <c r="AA943" s="326" t="str">
        <f t="shared" si="198"/>
        <v/>
      </c>
    </row>
    <row r="944" spans="1:27" s="326" customFormat="1" ht="18" hidden="1" customHeight="1">
      <c r="A944" s="50"/>
      <c r="B944" s="182"/>
      <c r="C944" s="56"/>
      <c r="D944" s="56" t="str">
        <f t="shared" si="209"/>
        <v>00</v>
      </c>
      <c r="E944" s="322" t="str">
        <f t="shared" si="210"/>
        <v>00</v>
      </c>
      <c r="F944" s="322" t="str">
        <f t="shared" si="211"/>
        <v/>
      </c>
      <c r="G944" s="322" t="str">
        <f t="shared" si="212"/>
        <v/>
      </c>
      <c r="H944" s="322" t="str">
        <f t="shared" si="213"/>
        <v/>
      </c>
      <c r="I944" s="287" t="str">
        <f t="shared" si="214"/>
        <v>Đ0</v>
      </c>
      <c r="J944" s="44" t="s">
        <v>1191</v>
      </c>
      <c r="K944" s="287" t="str">
        <f t="shared" si="215"/>
        <v>Cái</v>
      </c>
      <c r="L944" s="291"/>
      <c r="M944" s="287" t="e">
        <f>VLOOKUP(D944,'GIA CONG DOAN'!$A$3:$D$4246,MATCH(I944,'GIA CONG DOAN'!$A$4:$D$4,0),0)</f>
        <v>#N/A</v>
      </c>
      <c r="N944" s="289"/>
      <c r="O944" s="328" t="str">
        <f t="shared" si="216"/>
        <v/>
      </c>
      <c r="P944" s="56"/>
      <c r="Q944" s="305"/>
      <c r="R944" s="305"/>
      <c r="S944" s="313">
        <f t="shared" si="197"/>
        <v>0</v>
      </c>
      <c r="V944" s="327"/>
      <c r="W944" s="327"/>
      <c r="X944" s="327"/>
      <c r="Y944" s="326" t="str">
        <f t="shared" si="207"/>
        <v/>
      </c>
      <c r="Z944" s="326" t="str">
        <f t="shared" si="208"/>
        <v/>
      </c>
      <c r="AA944" s="326" t="str">
        <f t="shared" si="198"/>
        <v/>
      </c>
    </row>
    <row r="945" spans="1:27" s="326" customFormat="1" ht="18" hidden="1" customHeight="1">
      <c r="A945" s="50"/>
      <c r="B945" s="182"/>
      <c r="C945" s="56"/>
      <c r="D945" s="56" t="str">
        <f t="shared" si="209"/>
        <v>00</v>
      </c>
      <c r="E945" s="322" t="str">
        <f t="shared" si="210"/>
        <v>00</v>
      </c>
      <c r="F945" s="322" t="str">
        <f t="shared" si="211"/>
        <v/>
      </c>
      <c r="G945" s="322" t="str">
        <f t="shared" si="212"/>
        <v/>
      </c>
      <c r="H945" s="322" t="str">
        <f t="shared" si="213"/>
        <v/>
      </c>
      <c r="I945" s="287" t="str">
        <f t="shared" si="214"/>
        <v>Đ0</v>
      </c>
      <c r="J945" s="44" t="s">
        <v>1191</v>
      </c>
      <c r="K945" s="287" t="str">
        <f t="shared" si="215"/>
        <v>Cái</v>
      </c>
      <c r="L945" s="291"/>
      <c r="M945" s="287" t="e">
        <f>VLOOKUP(D945,'GIA CONG DOAN'!$A$3:$D$4246,MATCH(I945,'GIA CONG DOAN'!$A$4:$D$4,0),0)</f>
        <v>#N/A</v>
      </c>
      <c r="N945" s="289"/>
      <c r="O945" s="328" t="str">
        <f t="shared" si="216"/>
        <v/>
      </c>
      <c r="P945" s="56"/>
      <c r="Q945" s="305"/>
      <c r="R945" s="305"/>
      <c r="S945" s="313">
        <f t="shared" si="197"/>
        <v>0</v>
      </c>
      <c r="V945" s="327"/>
      <c r="W945" s="327"/>
      <c r="X945" s="327"/>
      <c r="Y945" s="326" t="str">
        <f t="shared" si="207"/>
        <v/>
      </c>
      <c r="Z945" s="326" t="str">
        <f t="shared" si="208"/>
        <v/>
      </c>
      <c r="AA945" s="326" t="str">
        <f t="shared" si="198"/>
        <v/>
      </c>
    </row>
    <row r="946" spans="1:27" s="326" customFormat="1" ht="18" hidden="1" customHeight="1">
      <c r="A946" s="50"/>
      <c r="B946" s="182"/>
      <c r="C946" s="56"/>
      <c r="D946" s="56" t="str">
        <f t="shared" si="209"/>
        <v>00</v>
      </c>
      <c r="E946" s="322" t="str">
        <f t="shared" si="210"/>
        <v>00</v>
      </c>
      <c r="F946" s="322" t="str">
        <f t="shared" si="211"/>
        <v/>
      </c>
      <c r="G946" s="322" t="str">
        <f t="shared" si="212"/>
        <v/>
      </c>
      <c r="H946" s="322" t="str">
        <f t="shared" si="213"/>
        <v/>
      </c>
      <c r="I946" s="287" t="str">
        <f t="shared" si="214"/>
        <v>Đ0</v>
      </c>
      <c r="J946" s="44" t="s">
        <v>1191</v>
      </c>
      <c r="K946" s="287" t="str">
        <f t="shared" si="215"/>
        <v>Cái</v>
      </c>
      <c r="L946" s="291"/>
      <c r="M946" s="287" t="e">
        <f>VLOOKUP(D946,'GIA CONG DOAN'!$A$3:$D$4246,MATCH(I946,'GIA CONG DOAN'!$A$4:$D$4,0),0)</f>
        <v>#N/A</v>
      </c>
      <c r="N946" s="289"/>
      <c r="O946" s="328" t="str">
        <f t="shared" si="216"/>
        <v/>
      </c>
      <c r="P946" s="56"/>
      <c r="Q946" s="305"/>
      <c r="R946" s="305"/>
      <c r="S946" s="313">
        <f t="shared" si="197"/>
        <v>0</v>
      </c>
      <c r="V946" s="327"/>
      <c r="W946" s="327"/>
      <c r="X946" s="327"/>
      <c r="Y946" s="326" t="str">
        <f t="shared" si="207"/>
        <v/>
      </c>
      <c r="Z946" s="326" t="str">
        <f t="shared" si="208"/>
        <v/>
      </c>
      <c r="AA946" s="326" t="str">
        <f t="shared" si="198"/>
        <v/>
      </c>
    </row>
    <row r="947" spans="1:27" s="326" customFormat="1" ht="18" hidden="1" customHeight="1">
      <c r="A947" s="50"/>
      <c r="B947" s="182"/>
      <c r="C947" s="56"/>
      <c r="D947" s="56" t="str">
        <f t="shared" si="209"/>
        <v>00</v>
      </c>
      <c r="E947" s="322" t="str">
        <f t="shared" si="210"/>
        <v>00</v>
      </c>
      <c r="F947" s="322" t="str">
        <f t="shared" si="211"/>
        <v/>
      </c>
      <c r="G947" s="322" t="str">
        <f t="shared" si="212"/>
        <v/>
      </c>
      <c r="H947" s="322" t="str">
        <f t="shared" si="213"/>
        <v/>
      </c>
      <c r="I947" s="287" t="str">
        <f t="shared" si="214"/>
        <v>Đ0</v>
      </c>
      <c r="J947" s="44" t="s">
        <v>1191</v>
      </c>
      <c r="K947" s="287" t="str">
        <f t="shared" si="215"/>
        <v>Cái</v>
      </c>
      <c r="L947" s="291"/>
      <c r="M947" s="287" t="e">
        <f>VLOOKUP(D947,'GIA CONG DOAN'!$A$3:$D$4246,MATCH(I947,'GIA CONG DOAN'!$A$4:$D$4,0),0)</f>
        <v>#N/A</v>
      </c>
      <c r="N947" s="289"/>
      <c r="O947" s="328" t="str">
        <f t="shared" si="216"/>
        <v/>
      </c>
      <c r="P947" s="56"/>
      <c r="Q947" s="305"/>
      <c r="R947" s="305"/>
      <c r="S947" s="313">
        <f t="shared" si="197"/>
        <v>0</v>
      </c>
      <c r="V947" s="327"/>
      <c r="W947" s="327"/>
      <c r="X947" s="327"/>
      <c r="Y947" s="326" t="str">
        <f t="shared" si="207"/>
        <v/>
      </c>
      <c r="Z947" s="326" t="str">
        <f t="shared" si="208"/>
        <v/>
      </c>
      <c r="AA947" s="326" t="str">
        <f t="shared" si="198"/>
        <v/>
      </c>
    </row>
    <row r="948" spans="1:27" s="326" customFormat="1" ht="18" hidden="1" customHeight="1">
      <c r="A948" s="50"/>
      <c r="B948" s="182"/>
      <c r="C948" s="56"/>
      <c r="D948" s="56" t="str">
        <f t="shared" si="209"/>
        <v>00</v>
      </c>
      <c r="E948" s="322" t="str">
        <f t="shared" si="210"/>
        <v>00</v>
      </c>
      <c r="F948" s="322" t="str">
        <f t="shared" si="211"/>
        <v/>
      </c>
      <c r="G948" s="322" t="str">
        <f t="shared" si="212"/>
        <v/>
      </c>
      <c r="H948" s="322" t="str">
        <f t="shared" si="213"/>
        <v/>
      </c>
      <c r="I948" s="287" t="str">
        <f t="shared" si="214"/>
        <v>Đ0</v>
      </c>
      <c r="J948" s="44" t="s">
        <v>1191</v>
      </c>
      <c r="K948" s="287" t="str">
        <f t="shared" si="215"/>
        <v>Cái</v>
      </c>
      <c r="L948" s="291"/>
      <c r="M948" s="287" t="e">
        <f>VLOOKUP(D948,'GIA CONG DOAN'!$A$3:$D$4246,MATCH(I948,'GIA CONG DOAN'!$A$4:$D$4,0),0)</f>
        <v>#N/A</v>
      </c>
      <c r="N948" s="289"/>
      <c r="O948" s="328" t="str">
        <f t="shared" si="216"/>
        <v/>
      </c>
      <c r="P948" s="56"/>
      <c r="Q948" s="305"/>
      <c r="R948" s="305"/>
      <c r="S948" s="313">
        <f t="shared" si="197"/>
        <v>0</v>
      </c>
      <c r="V948" s="327"/>
      <c r="W948" s="327"/>
      <c r="X948" s="327"/>
      <c r="Y948" s="326" t="str">
        <f t="shared" si="207"/>
        <v/>
      </c>
      <c r="Z948" s="326" t="str">
        <f t="shared" si="208"/>
        <v/>
      </c>
      <c r="AA948" s="326" t="str">
        <f t="shared" si="198"/>
        <v/>
      </c>
    </row>
    <row r="949" spans="1:27" s="326" customFormat="1" ht="18" hidden="1" customHeight="1">
      <c r="A949" s="50"/>
      <c r="B949" s="182"/>
      <c r="C949" s="56"/>
      <c r="D949" s="56" t="str">
        <f t="shared" si="209"/>
        <v>00</v>
      </c>
      <c r="E949" s="322" t="str">
        <f t="shared" si="210"/>
        <v>00</v>
      </c>
      <c r="F949" s="322" t="str">
        <f t="shared" si="211"/>
        <v/>
      </c>
      <c r="G949" s="322" t="str">
        <f t="shared" si="212"/>
        <v/>
      </c>
      <c r="H949" s="322" t="str">
        <f t="shared" si="213"/>
        <v/>
      </c>
      <c r="I949" s="287" t="str">
        <f t="shared" si="214"/>
        <v>Đ0</v>
      </c>
      <c r="J949" s="44" t="s">
        <v>1191</v>
      </c>
      <c r="K949" s="287" t="str">
        <f t="shared" si="215"/>
        <v>Cái</v>
      </c>
      <c r="L949" s="291"/>
      <c r="M949" s="287" t="e">
        <f>VLOOKUP(D949,'GIA CONG DOAN'!$A$3:$D$4246,MATCH(I949,'GIA CONG DOAN'!$A$4:$D$4,0),0)</f>
        <v>#N/A</v>
      </c>
      <c r="N949" s="289"/>
      <c r="O949" s="328" t="str">
        <f t="shared" si="216"/>
        <v/>
      </c>
      <c r="P949" s="56"/>
      <c r="Q949" s="305"/>
      <c r="R949" s="305"/>
      <c r="S949" s="313">
        <f t="shared" si="197"/>
        <v>0</v>
      </c>
      <c r="V949" s="327"/>
      <c r="W949" s="327"/>
      <c r="X949" s="327"/>
      <c r="Y949" s="326" t="str">
        <f t="shared" si="207"/>
        <v/>
      </c>
      <c r="Z949" s="326" t="str">
        <f t="shared" si="208"/>
        <v/>
      </c>
      <c r="AA949" s="326" t="str">
        <f t="shared" si="198"/>
        <v/>
      </c>
    </row>
    <row r="950" spans="1:27" s="326" customFormat="1" ht="18" hidden="1" customHeight="1">
      <c r="A950" s="50"/>
      <c r="B950" s="182"/>
      <c r="C950" s="56"/>
      <c r="D950" s="56" t="str">
        <f t="shared" si="209"/>
        <v>00</v>
      </c>
      <c r="E950" s="322" t="str">
        <f t="shared" si="210"/>
        <v>00</v>
      </c>
      <c r="F950" s="322" t="str">
        <f t="shared" si="211"/>
        <v/>
      </c>
      <c r="G950" s="322" t="str">
        <f t="shared" si="212"/>
        <v/>
      </c>
      <c r="H950" s="322" t="str">
        <f t="shared" si="213"/>
        <v/>
      </c>
      <c r="I950" s="287" t="str">
        <f t="shared" si="214"/>
        <v>Đ0</v>
      </c>
      <c r="J950" s="44" t="s">
        <v>1191</v>
      </c>
      <c r="K950" s="287" t="str">
        <f t="shared" si="215"/>
        <v>Cái</v>
      </c>
      <c r="L950" s="291"/>
      <c r="M950" s="287" t="e">
        <f>VLOOKUP(D950,'GIA CONG DOAN'!$A$3:$D$4246,MATCH(I950,'GIA CONG DOAN'!$A$4:$D$4,0),0)</f>
        <v>#N/A</v>
      </c>
      <c r="N950" s="289"/>
      <c r="O950" s="328" t="str">
        <f t="shared" si="216"/>
        <v/>
      </c>
      <c r="P950" s="56"/>
      <c r="Q950" s="305"/>
      <c r="R950" s="305"/>
      <c r="S950" s="313">
        <f t="shared" si="197"/>
        <v>0</v>
      </c>
      <c r="V950" s="327"/>
      <c r="W950" s="327"/>
      <c r="X950" s="327"/>
      <c r="Y950" s="326" t="str">
        <f t="shared" ref="Y950:Y1038" si="219">LEFT(C950,2)</f>
        <v/>
      </c>
      <c r="Z950" s="326" t="str">
        <f t="shared" ref="Z950:Z975" si="220">B950&amp;A950</f>
        <v/>
      </c>
      <c r="AA950" s="326" t="str">
        <f t="shared" si="198"/>
        <v/>
      </c>
    </row>
    <row r="951" spans="1:27" s="326" customFormat="1" ht="18" hidden="1" customHeight="1">
      <c r="A951" s="50"/>
      <c r="B951" s="182"/>
      <c r="C951" s="56"/>
      <c r="D951" s="56" t="str">
        <f t="shared" si="209"/>
        <v>00</v>
      </c>
      <c r="E951" s="322" t="str">
        <f t="shared" si="210"/>
        <v>00</v>
      </c>
      <c r="F951" s="322" t="str">
        <f t="shared" si="211"/>
        <v/>
      </c>
      <c r="G951" s="322" t="str">
        <f t="shared" si="212"/>
        <v/>
      </c>
      <c r="H951" s="322" t="str">
        <f t="shared" si="213"/>
        <v/>
      </c>
      <c r="I951" s="287" t="str">
        <f t="shared" si="214"/>
        <v>Đ0</v>
      </c>
      <c r="J951" s="44" t="s">
        <v>1191</v>
      </c>
      <c r="K951" s="287" t="str">
        <f t="shared" si="215"/>
        <v>Cái</v>
      </c>
      <c r="L951" s="291"/>
      <c r="M951" s="287" t="e">
        <f>VLOOKUP(D951,'GIA CONG DOAN'!$A$3:$D$4246,MATCH(I951,'GIA CONG DOAN'!$A$4:$D$4,0),0)</f>
        <v>#N/A</v>
      </c>
      <c r="N951" s="289"/>
      <c r="O951" s="328" t="str">
        <f t="shared" si="216"/>
        <v/>
      </c>
      <c r="P951" s="56"/>
      <c r="Q951" s="305"/>
      <c r="R951" s="305"/>
      <c r="S951" s="313">
        <f t="shared" si="197"/>
        <v>0</v>
      </c>
      <c r="V951" s="327"/>
      <c r="W951" s="327"/>
      <c r="X951" s="327"/>
      <c r="Y951" s="326" t="str">
        <f t="shared" si="219"/>
        <v/>
      </c>
      <c r="Z951" s="326" t="str">
        <f t="shared" si="220"/>
        <v/>
      </c>
      <c r="AA951" s="326" t="str">
        <f t="shared" si="198"/>
        <v/>
      </c>
    </row>
    <row r="952" spans="1:27" s="326" customFormat="1" ht="18" hidden="1" customHeight="1">
      <c r="A952" s="50"/>
      <c r="B952" s="182"/>
      <c r="C952" s="56"/>
      <c r="D952" s="56" t="str">
        <f t="shared" si="209"/>
        <v>00</v>
      </c>
      <c r="E952" s="322" t="str">
        <f t="shared" si="210"/>
        <v>00</v>
      </c>
      <c r="F952" s="322" t="str">
        <f t="shared" si="211"/>
        <v/>
      </c>
      <c r="G952" s="322" t="str">
        <f t="shared" si="212"/>
        <v/>
      </c>
      <c r="H952" s="322" t="str">
        <f t="shared" si="213"/>
        <v/>
      </c>
      <c r="I952" s="287" t="str">
        <f t="shared" si="214"/>
        <v>Đ0</v>
      </c>
      <c r="J952" s="44" t="s">
        <v>1191</v>
      </c>
      <c r="K952" s="287" t="str">
        <f t="shared" si="215"/>
        <v>Cái</v>
      </c>
      <c r="L952" s="291"/>
      <c r="M952" s="287" t="e">
        <f>VLOOKUP(D952,'GIA CONG DOAN'!$A$3:$D$4246,MATCH(I952,'GIA CONG DOAN'!$A$4:$D$4,0),0)</f>
        <v>#N/A</v>
      </c>
      <c r="N952" s="289"/>
      <c r="O952" s="328" t="str">
        <f t="shared" si="216"/>
        <v/>
      </c>
      <c r="P952" s="56"/>
      <c r="Q952" s="305"/>
      <c r="R952" s="305"/>
      <c r="S952" s="313">
        <f t="shared" si="197"/>
        <v>0</v>
      </c>
      <c r="V952" s="327"/>
      <c r="W952" s="327"/>
      <c r="X952" s="327"/>
      <c r="Y952" s="326" t="str">
        <f t="shared" si="219"/>
        <v/>
      </c>
      <c r="Z952" s="326" t="str">
        <f t="shared" si="220"/>
        <v/>
      </c>
      <c r="AA952" s="326" t="str">
        <f t="shared" si="198"/>
        <v/>
      </c>
    </row>
    <row r="953" spans="1:27" s="326" customFormat="1" ht="18" hidden="1" customHeight="1">
      <c r="A953" s="50"/>
      <c r="B953" s="182"/>
      <c r="C953" s="56"/>
      <c r="D953" s="56" t="str">
        <f t="shared" si="209"/>
        <v>00</v>
      </c>
      <c r="E953" s="322" t="str">
        <f t="shared" si="210"/>
        <v>00</v>
      </c>
      <c r="F953" s="322" t="str">
        <f t="shared" si="211"/>
        <v/>
      </c>
      <c r="G953" s="322" t="str">
        <f t="shared" si="212"/>
        <v/>
      </c>
      <c r="H953" s="322" t="str">
        <f t="shared" si="213"/>
        <v/>
      </c>
      <c r="I953" s="287" t="str">
        <f t="shared" si="214"/>
        <v>Đ0</v>
      </c>
      <c r="J953" s="44" t="s">
        <v>1191</v>
      </c>
      <c r="K953" s="287" t="str">
        <f t="shared" si="215"/>
        <v>Cái</v>
      </c>
      <c r="L953" s="291"/>
      <c r="M953" s="287" t="e">
        <f>VLOOKUP(D953,'GIA CONG DOAN'!$A$3:$D$4246,MATCH(I953,'GIA CONG DOAN'!$A$4:$D$4,0),0)</f>
        <v>#N/A</v>
      </c>
      <c r="N953" s="289"/>
      <c r="O953" s="328" t="str">
        <f t="shared" si="216"/>
        <v/>
      </c>
      <c r="P953" s="56"/>
      <c r="Q953" s="305"/>
      <c r="R953" s="305"/>
      <c r="S953" s="313">
        <f t="shared" si="197"/>
        <v>0</v>
      </c>
      <c r="V953" s="327"/>
      <c r="W953" s="327"/>
      <c r="X953" s="327"/>
      <c r="Y953" s="326" t="str">
        <f t="shared" si="219"/>
        <v/>
      </c>
      <c r="Z953" s="326" t="str">
        <f t="shared" si="220"/>
        <v/>
      </c>
      <c r="AA953" s="326" t="str">
        <f t="shared" si="198"/>
        <v/>
      </c>
    </row>
    <row r="954" spans="1:27" s="326" customFormat="1" ht="18" hidden="1" customHeight="1">
      <c r="A954" s="50"/>
      <c r="B954" s="182"/>
      <c r="C954" s="56"/>
      <c r="D954" s="56" t="str">
        <f t="shared" si="209"/>
        <v>00</v>
      </c>
      <c r="E954" s="322" t="str">
        <f t="shared" si="210"/>
        <v>00</v>
      </c>
      <c r="F954" s="322" t="str">
        <f t="shared" si="211"/>
        <v/>
      </c>
      <c r="G954" s="322" t="str">
        <f t="shared" si="212"/>
        <v/>
      </c>
      <c r="H954" s="322" t="str">
        <f t="shared" si="213"/>
        <v/>
      </c>
      <c r="I954" s="287" t="str">
        <f t="shared" si="214"/>
        <v>Đ0</v>
      </c>
      <c r="J954" s="44" t="s">
        <v>1191</v>
      </c>
      <c r="K954" s="287" t="str">
        <f t="shared" si="215"/>
        <v>Cái</v>
      </c>
      <c r="L954" s="291"/>
      <c r="M954" s="287" t="e">
        <f>VLOOKUP(D954,'GIA CONG DOAN'!$A$3:$D$4246,MATCH(I954,'GIA CONG DOAN'!$A$4:$D$4,0),0)</f>
        <v>#N/A</v>
      </c>
      <c r="N954" s="289"/>
      <c r="O954" s="328" t="str">
        <f t="shared" si="216"/>
        <v/>
      </c>
      <c r="P954" s="56"/>
      <c r="Q954" s="305"/>
      <c r="R954" s="305"/>
      <c r="S954" s="313">
        <f t="shared" si="197"/>
        <v>0</v>
      </c>
      <c r="V954" s="327"/>
      <c r="W954" s="327"/>
      <c r="X954" s="327"/>
      <c r="Y954" s="326" t="str">
        <f t="shared" si="219"/>
        <v/>
      </c>
      <c r="Z954" s="326" t="str">
        <f t="shared" si="220"/>
        <v/>
      </c>
      <c r="AA954" s="326" t="str">
        <f t="shared" si="198"/>
        <v/>
      </c>
    </row>
    <row r="955" spans="1:27" s="326" customFormat="1" ht="18" hidden="1" customHeight="1">
      <c r="A955" s="50"/>
      <c r="B955" s="182"/>
      <c r="C955" s="56"/>
      <c r="D955" s="56" t="str">
        <f t="shared" si="209"/>
        <v>00</v>
      </c>
      <c r="E955" s="322" t="str">
        <f t="shared" si="210"/>
        <v>00</v>
      </c>
      <c r="F955" s="322" t="str">
        <f t="shared" si="211"/>
        <v/>
      </c>
      <c r="G955" s="322" t="str">
        <f t="shared" si="212"/>
        <v/>
      </c>
      <c r="H955" s="322" t="str">
        <f t="shared" si="213"/>
        <v/>
      </c>
      <c r="I955" s="287" t="str">
        <f t="shared" si="214"/>
        <v>Đ0</v>
      </c>
      <c r="J955" s="44" t="s">
        <v>1191</v>
      </c>
      <c r="K955" s="287" t="str">
        <f t="shared" si="215"/>
        <v>Cái</v>
      </c>
      <c r="L955" s="291"/>
      <c r="M955" s="287" t="e">
        <f>VLOOKUP(D955,'GIA CONG DOAN'!$A$3:$D$4246,MATCH(I955,'GIA CONG DOAN'!$A$4:$D$4,0),0)</f>
        <v>#N/A</v>
      </c>
      <c r="N955" s="289"/>
      <c r="O955" s="328" t="str">
        <f t="shared" si="216"/>
        <v/>
      </c>
      <c r="P955" s="56"/>
      <c r="Q955" s="305"/>
      <c r="R955" s="305"/>
      <c r="S955" s="313">
        <f t="shared" si="197"/>
        <v>0</v>
      </c>
      <c r="V955" s="327"/>
      <c r="W955" s="327"/>
      <c r="X955" s="327"/>
      <c r="Y955" s="326" t="str">
        <f t="shared" si="219"/>
        <v/>
      </c>
      <c r="Z955" s="326" t="str">
        <f t="shared" si="220"/>
        <v/>
      </c>
      <c r="AA955" s="326" t="str">
        <f t="shared" si="198"/>
        <v/>
      </c>
    </row>
    <row r="956" spans="1:27" s="326" customFormat="1" ht="18" hidden="1" customHeight="1">
      <c r="A956" s="50"/>
      <c r="B956" s="182"/>
      <c r="C956" s="56"/>
      <c r="D956" s="56" t="str">
        <f t="shared" si="209"/>
        <v>00</v>
      </c>
      <c r="E956" s="322" t="str">
        <f t="shared" si="210"/>
        <v>00</v>
      </c>
      <c r="F956" s="322" t="str">
        <f t="shared" si="211"/>
        <v/>
      </c>
      <c r="G956" s="322" t="str">
        <f t="shared" si="212"/>
        <v/>
      </c>
      <c r="H956" s="322" t="str">
        <f t="shared" si="213"/>
        <v/>
      </c>
      <c r="I956" s="287" t="str">
        <f t="shared" si="214"/>
        <v>Đ0</v>
      </c>
      <c r="J956" s="44" t="s">
        <v>1191</v>
      </c>
      <c r="K956" s="287" t="str">
        <f t="shared" si="215"/>
        <v>Cái</v>
      </c>
      <c r="L956" s="291"/>
      <c r="M956" s="287" t="e">
        <f>VLOOKUP(D956,'GIA CONG DOAN'!$A$3:$D$4246,MATCH(I956,'GIA CONG DOAN'!$A$4:$D$4,0),0)</f>
        <v>#N/A</v>
      </c>
      <c r="N956" s="289"/>
      <c r="O956" s="328" t="str">
        <f t="shared" si="216"/>
        <v/>
      </c>
      <c r="P956" s="56"/>
      <c r="Q956" s="305"/>
      <c r="R956" s="305"/>
      <c r="S956" s="313">
        <f t="shared" si="197"/>
        <v>0</v>
      </c>
      <c r="V956" s="327"/>
      <c r="W956" s="327"/>
      <c r="X956" s="327"/>
      <c r="Y956" s="326" t="str">
        <f t="shared" si="219"/>
        <v/>
      </c>
      <c r="Z956" s="326" t="str">
        <f t="shared" si="220"/>
        <v/>
      </c>
      <c r="AA956" s="326" t="str">
        <f t="shared" si="198"/>
        <v/>
      </c>
    </row>
    <row r="957" spans="1:27" s="326" customFormat="1" ht="18" hidden="1" customHeight="1">
      <c r="A957" s="50"/>
      <c r="B957" s="182"/>
      <c r="C957" s="56"/>
      <c r="D957" s="56" t="str">
        <f t="shared" si="209"/>
        <v>00</v>
      </c>
      <c r="E957" s="322" t="str">
        <f t="shared" si="210"/>
        <v>00</v>
      </c>
      <c r="F957" s="322" t="str">
        <f t="shared" si="211"/>
        <v/>
      </c>
      <c r="G957" s="322" t="str">
        <f t="shared" si="212"/>
        <v/>
      </c>
      <c r="H957" s="322" t="str">
        <f t="shared" si="213"/>
        <v/>
      </c>
      <c r="I957" s="287" t="str">
        <f t="shared" si="214"/>
        <v>Đ0</v>
      </c>
      <c r="J957" s="44" t="s">
        <v>1191</v>
      </c>
      <c r="K957" s="287" t="str">
        <f t="shared" si="215"/>
        <v>Cái</v>
      </c>
      <c r="L957" s="291"/>
      <c r="M957" s="287" t="e">
        <f>VLOOKUP(D957,'GIA CONG DOAN'!$A$3:$D$4246,MATCH(I957,'GIA CONG DOAN'!$A$4:$D$4,0),0)</f>
        <v>#N/A</v>
      </c>
      <c r="N957" s="289"/>
      <c r="O957" s="328" t="str">
        <f t="shared" si="216"/>
        <v/>
      </c>
      <c r="P957" s="56"/>
      <c r="Q957" s="305"/>
      <c r="R957" s="305"/>
      <c r="S957" s="313">
        <f t="shared" si="197"/>
        <v>0</v>
      </c>
      <c r="V957" s="327"/>
      <c r="W957" s="327"/>
      <c r="X957" s="327"/>
      <c r="Y957" s="326" t="str">
        <f t="shared" si="219"/>
        <v/>
      </c>
      <c r="Z957" s="326" t="str">
        <f t="shared" si="220"/>
        <v/>
      </c>
      <c r="AA957" s="326" t="str">
        <f t="shared" si="198"/>
        <v/>
      </c>
    </row>
    <row r="958" spans="1:27" s="326" customFormat="1" ht="18" hidden="1" customHeight="1">
      <c r="A958" s="50"/>
      <c r="B958" s="182"/>
      <c r="C958" s="56"/>
      <c r="D958" s="56" t="str">
        <f t="shared" si="209"/>
        <v>00</v>
      </c>
      <c r="E958" s="322" t="str">
        <f t="shared" si="210"/>
        <v>00</v>
      </c>
      <c r="F958" s="322" t="str">
        <f t="shared" si="211"/>
        <v/>
      </c>
      <c r="G958" s="322" t="str">
        <f t="shared" si="212"/>
        <v/>
      </c>
      <c r="H958" s="322" t="str">
        <f t="shared" si="213"/>
        <v/>
      </c>
      <c r="I958" s="287" t="str">
        <f t="shared" si="214"/>
        <v>Đ0</v>
      </c>
      <c r="J958" s="44" t="s">
        <v>1191</v>
      </c>
      <c r="K958" s="287" t="str">
        <f t="shared" si="215"/>
        <v>Cái</v>
      </c>
      <c r="L958" s="291"/>
      <c r="M958" s="287" t="e">
        <f>VLOOKUP(D958,'GIA CONG DOAN'!$A$3:$D$4246,MATCH(I958,'GIA CONG DOAN'!$A$4:$D$4,0),0)</f>
        <v>#N/A</v>
      </c>
      <c r="N958" s="289"/>
      <c r="O958" s="328" t="str">
        <f t="shared" si="216"/>
        <v/>
      </c>
      <c r="P958" s="56"/>
      <c r="Q958" s="305"/>
      <c r="R958" s="305"/>
      <c r="S958" s="313">
        <f t="shared" si="197"/>
        <v>0</v>
      </c>
      <c r="V958" s="327"/>
      <c r="W958" s="327"/>
      <c r="X958" s="327"/>
      <c r="Y958" s="326" t="str">
        <f t="shared" si="219"/>
        <v/>
      </c>
      <c r="Z958" s="326" t="str">
        <f t="shared" si="220"/>
        <v/>
      </c>
      <c r="AA958" s="326" t="str">
        <f t="shared" si="198"/>
        <v/>
      </c>
    </row>
    <row r="959" spans="1:27" s="326" customFormat="1" ht="18" hidden="1" customHeight="1">
      <c r="A959" s="50"/>
      <c r="B959" s="182"/>
      <c r="C959" s="56"/>
      <c r="D959" s="56" t="str">
        <f t="shared" si="209"/>
        <v>00</v>
      </c>
      <c r="E959" s="322" t="str">
        <f t="shared" si="210"/>
        <v>00</v>
      </c>
      <c r="F959" s="322" t="str">
        <f t="shared" si="211"/>
        <v/>
      </c>
      <c r="G959" s="322" t="str">
        <f t="shared" si="212"/>
        <v/>
      </c>
      <c r="H959" s="322" t="str">
        <f t="shared" si="213"/>
        <v/>
      </c>
      <c r="I959" s="287" t="str">
        <f t="shared" si="214"/>
        <v>Đ0</v>
      </c>
      <c r="J959" s="44" t="s">
        <v>1191</v>
      </c>
      <c r="K959" s="287" t="str">
        <f t="shared" si="215"/>
        <v>Cái</v>
      </c>
      <c r="L959" s="291"/>
      <c r="M959" s="287" t="e">
        <f>VLOOKUP(D959,'GIA CONG DOAN'!$A$3:$D$4246,MATCH(I959,'GIA CONG DOAN'!$A$4:$D$4,0),0)</f>
        <v>#N/A</v>
      </c>
      <c r="N959" s="289"/>
      <c r="O959" s="328" t="str">
        <f t="shared" si="216"/>
        <v/>
      </c>
      <c r="P959" s="56"/>
      <c r="Q959" s="305"/>
      <c r="R959" s="305"/>
      <c r="S959" s="313">
        <f t="shared" ref="S959:S1022" si="221">IF(MID(C959,10,1)="0",L959,IF(OR(MID(C959,10,2)="X1",MID(C959,10,2)="X2"),L959*2,IF(OR(MID(C959,10,2)="X4",MID(C959,10,2)="X4"),L959*3,IF(MID(C959,10,1)="f",L959,IF(OR(MID(C959,10,1)="S",MID(C959,10,1)="L",MID(C959,10,1)="B",MID(C959,10,1)="X"),MID(C959,11,1)*L959,0)))))</f>
        <v>0</v>
      </c>
      <c r="V959" s="327"/>
      <c r="W959" s="327"/>
      <c r="X959" s="327"/>
      <c r="Y959" s="326" t="str">
        <f t="shared" si="219"/>
        <v/>
      </c>
      <c r="Z959" s="326" t="str">
        <f t="shared" si="220"/>
        <v/>
      </c>
      <c r="AA959" s="326" t="str">
        <f t="shared" si="198"/>
        <v/>
      </c>
    </row>
    <row r="960" spans="1:27" s="326" customFormat="1" ht="18" hidden="1" customHeight="1">
      <c r="A960" s="50"/>
      <c r="B960" s="182"/>
      <c r="C960" s="56"/>
      <c r="D960" s="56" t="str">
        <f t="shared" si="209"/>
        <v>00</v>
      </c>
      <c r="E960" s="322" t="str">
        <f t="shared" si="210"/>
        <v>00</v>
      </c>
      <c r="F960" s="322" t="str">
        <f t="shared" si="211"/>
        <v/>
      </c>
      <c r="G960" s="322" t="str">
        <f t="shared" si="212"/>
        <v/>
      </c>
      <c r="H960" s="322" t="str">
        <f t="shared" si="213"/>
        <v/>
      </c>
      <c r="I960" s="287" t="str">
        <f t="shared" si="214"/>
        <v>Đ0</v>
      </c>
      <c r="J960" s="44" t="s">
        <v>1191</v>
      </c>
      <c r="K960" s="287" t="str">
        <f t="shared" si="215"/>
        <v>Cái</v>
      </c>
      <c r="L960" s="291"/>
      <c r="M960" s="287" t="e">
        <f>VLOOKUP(D960,'GIA CONG DOAN'!$A$3:$D$4246,MATCH(I960,'GIA CONG DOAN'!$A$4:$D$4,0),0)</f>
        <v>#N/A</v>
      </c>
      <c r="N960" s="289"/>
      <c r="O960" s="328" t="str">
        <f t="shared" si="216"/>
        <v/>
      </c>
      <c r="P960" s="56"/>
      <c r="Q960" s="305"/>
      <c r="R960" s="305"/>
      <c r="S960" s="313">
        <f t="shared" si="221"/>
        <v>0</v>
      </c>
      <c r="V960" s="327"/>
      <c r="W960" s="327"/>
      <c r="X960" s="327"/>
      <c r="Y960" s="326" t="str">
        <f t="shared" si="219"/>
        <v/>
      </c>
      <c r="Z960" s="326" t="str">
        <f t="shared" si="220"/>
        <v/>
      </c>
      <c r="AA960" s="326" t="str">
        <f t="shared" si="198"/>
        <v/>
      </c>
    </row>
    <row r="961" spans="1:27" s="326" customFormat="1" ht="18" hidden="1" customHeight="1">
      <c r="A961" s="50"/>
      <c r="B961" s="182"/>
      <c r="C961" s="56"/>
      <c r="D961" s="56" t="str">
        <f t="shared" si="209"/>
        <v>00</v>
      </c>
      <c r="E961" s="322" t="str">
        <f t="shared" si="210"/>
        <v>00</v>
      </c>
      <c r="F961" s="322" t="str">
        <f t="shared" si="211"/>
        <v/>
      </c>
      <c r="G961" s="322" t="str">
        <f t="shared" si="212"/>
        <v/>
      </c>
      <c r="H961" s="322" t="str">
        <f t="shared" si="213"/>
        <v/>
      </c>
      <c r="I961" s="287" t="str">
        <f t="shared" si="214"/>
        <v>Đ0</v>
      </c>
      <c r="J961" s="44" t="s">
        <v>1191</v>
      </c>
      <c r="K961" s="287" t="str">
        <f t="shared" si="215"/>
        <v>Cái</v>
      </c>
      <c r="L961" s="291"/>
      <c r="M961" s="287" t="e">
        <f>VLOOKUP(D961,'GIA CONG DOAN'!$A$3:$D$4246,MATCH(I961,'GIA CONG DOAN'!$A$4:$D$4,0),0)</f>
        <v>#N/A</v>
      </c>
      <c r="N961" s="289"/>
      <c r="O961" s="328" t="str">
        <f t="shared" si="216"/>
        <v/>
      </c>
      <c r="P961" s="56"/>
      <c r="Q961" s="305"/>
      <c r="R961" s="305"/>
      <c r="S961" s="313">
        <f t="shared" si="221"/>
        <v>0</v>
      </c>
      <c r="V961" s="327"/>
      <c r="W961" s="327"/>
      <c r="X961" s="327"/>
      <c r="Y961" s="326" t="str">
        <f t="shared" si="219"/>
        <v/>
      </c>
      <c r="Z961" s="326" t="str">
        <f t="shared" si="220"/>
        <v/>
      </c>
      <c r="AA961" s="326" t="str">
        <f t="shared" si="198"/>
        <v/>
      </c>
    </row>
    <row r="962" spans="1:27" s="326" customFormat="1" ht="18" hidden="1" customHeight="1">
      <c r="A962" s="50"/>
      <c r="B962" s="182"/>
      <c r="C962" s="56"/>
      <c r="D962" s="56" t="str">
        <f t="shared" si="209"/>
        <v>00</v>
      </c>
      <c r="E962" s="322" t="str">
        <f t="shared" si="210"/>
        <v>00</v>
      </c>
      <c r="F962" s="322" t="str">
        <f t="shared" si="211"/>
        <v/>
      </c>
      <c r="G962" s="322" t="str">
        <f t="shared" si="212"/>
        <v/>
      </c>
      <c r="H962" s="322" t="str">
        <f t="shared" si="213"/>
        <v/>
      </c>
      <c r="I962" s="287" t="str">
        <f t="shared" si="214"/>
        <v>Đ0</v>
      </c>
      <c r="J962" s="44" t="s">
        <v>1191</v>
      </c>
      <c r="K962" s="287" t="str">
        <f t="shared" si="215"/>
        <v>Cái</v>
      </c>
      <c r="L962" s="291"/>
      <c r="M962" s="287" t="e">
        <f>VLOOKUP(D962,'GIA CONG DOAN'!$A$3:$D$4246,MATCH(I962,'GIA CONG DOAN'!$A$4:$D$4,0),0)</f>
        <v>#N/A</v>
      </c>
      <c r="N962" s="289"/>
      <c r="O962" s="328" t="str">
        <f t="shared" si="216"/>
        <v/>
      </c>
      <c r="P962" s="56"/>
      <c r="Q962" s="305"/>
      <c r="R962" s="305"/>
      <c r="S962" s="313">
        <f t="shared" si="221"/>
        <v>0</v>
      </c>
      <c r="V962" s="327"/>
      <c r="W962" s="327"/>
      <c r="X962" s="327"/>
      <c r="Y962" s="326" t="str">
        <f t="shared" si="219"/>
        <v/>
      </c>
      <c r="Z962" s="326" t="str">
        <f t="shared" si="220"/>
        <v/>
      </c>
      <c r="AA962" s="326" t="str">
        <f t="shared" si="198"/>
        <v/>
      </c>
    </row>
    <row r="963" spans="1:27" s="326" customFormat="1" ht="18" hidden="1" customHeight="1">
      <c r="A963" s="50"/>
      <c r="B963" s="182"/>
      <c r="C963" s="56"/>
      <c r="D963" s="56" t="str">
        <f t="shared" si="209"/>
        <v>00</v>
      </c>
      <c r="E963" s="322" t="str">
        <f t="shared" si="210"/>
        <v>00</v>
      </c>
      <c r="F963" s="322" t="str">
        <f t="shared" si="211"/>
        <v/>
      </c>
      <c r="G963" s="322" t="str">
        <f t="shared" si="212"/>
        <v/>
      </c>
      <c r="H963" s="322" t="str">
        <f t="shared" si="213"/>
        <v/>
      </c>
      <c r="I963" s="287" t="str">
        <f t="shared" si="214"/>
        <v>Đ0</v>
      </c>
      <c r="J963" s="44" t="s">
        <v>1191</v>
      </c>
      <c r="K963" s="287" t="str">
        <f t="shared" si="215"/>
        <v>Cái</v>
      </c>
      <c r="L963" s="291"/>
      <c r="M963" s="287" t="e">
        <f>VLOOKUP(D963,'GIA CONG DOAN'!$A$3:$D$4246,MATCH(I963,'GIA CONG DOAN'!$A$4:$D$4,0),0)</f>
        <v>#N/A</v>
      </c>
      <c r="N963" s="289"/>
      <c r="O963" s="328" t="str">
        <f t="shared" si="216"/>
        <v/>
      </c>
      <c r="P963" s="56"/>
      <c r="Q963" s="305"/>
      <c r="R963" s="305"/>
      <c r="S963" s="313">
        <f t="shared" si="221"/>
        <v>0</v>
      </c>
      <c r="V963" s="327"/>
      <c r="W963" s="327"/>
      <c r="X963" s="327"/>
      <c r="Y963" s="326" t="str">
        <f t="shared" si="219"/>
        <v/>
      </c>
      <c r="Z963" s="326" t="str">
        <f t="shared" si="220"/>
        <v/>
      </c>
      <c r="AA963" s="326" t="str">
        <f t="shared" si="198"/>
        <v/>
      </c>
    </row>
    <row r="964" spans="1:27" s="326" customFormat="1" ht="18" hidden="1" customHeight="1">
      <c r="A964" s="50"/>
      <c r="B964" s="182"/>
      <c r="C964" s="56"/>
      <c r="D964" s="56" t="str">
        <f t="shared" ref="D964:D1027" si="222">LEFT(C964,6)&amp;"00"&amp;MID(C964,9,3)</f>
        <v>00</v>
      </c>
      <c r="E964" s="322" t="str">
        <f t="shared" ref="E964:E1027" si="223">RIGHT(D964,2)</f>
        <v>00</v>
      </c>
      <c r="F964" s="322" t="str">
        <f t="shared" ref="F964:F1027" si="224">MID(C964,13,2)</f>
        <v/>
      </c>
      <c r="G964" s="322" t="str">
        <f t="shared" ref="G964:G1027" si="225">MID(C964,7,2)</f>
        <v/>
      </c>
      <c r="H964" s="322" t="str">
        <f t="shared" ref="H964:H1027" si="226">IF(OR(G964="18",G964="20",G964="21"),"DTM","")</f>
        <v/>
      </c>
      <c r="I964" s="287" t="str">
        <f t="shared" ref="I964:I1027" si="227">(LEFT(J964,1))&amp;IF(OR(F964="A",F964="A",F964="43",F964="44",F964="77"),"HC",IF(OR(F964="B",F964="B1",F964="B2",F964="B4",F964="30",F964="39",F964="17",F964="C"),"HC",IF(OR(F964="01",F964="04",F964="54",F964="11",F964="05",F964="06"),"HC",IF(OR(F964="A1"),"HT",IF(OR(F964="32",F964="14",F964="15",F964="78",F964="49"),"HS",0)))))</f>
        <v>Đ0</v>
      </c>
      <c r="J964" s="44" t="s">
        <v>1191</v>
      </c>
      <c r="K964" s="287" t="str">
        <f t="shared" ref="K964:K1027" si="228">IF(AND(MID(C964,10,1)="s",MID(C964,11,1)="1"),"Cái",IF(OR(MID(C964,10,1)="s",MID(C964,10,1)="l",MID(C964,10,1)="b",MID(C964,10,1)="x"),"Bộ","Cái"))</f>
        <v>Cái</v>
      </c>
      <c r="L964" s="291"/>
      <c r="M964" s="287" t="e">
        <f>VLOOKUP(D964,'GIA CONG DOAN'!$A$3:$D$4246,MATCH(I964,'GIA CONG DOAN'!$A$4:$D$4,0),0)</f>
        <v>#N/A</v>
      </c>
      <c r="N964" s="289"/>
      <c r="O964" s="328" t="str">
        <f t="shared" ref="O964:O1027" si="229">IFERROR(L964*M964*N964,"")</f>
        <v/>
      </c>
      <c r="P964" s="56"/>
      <c r="Q964" s="305"/>
      <c r="R964" s="305"/>
      <c r="S964" s="313">
        <f t="shared" si="221"/>
        <v>0</v>
      </c>
      <c r="V964" s="327"/>
      <c r="W964" s="327"/>
      <c r="X964" s="327"/>
      <c r="Y964" s="326" t="str">
        <f t="shared" si="219"/>
        <v/>
      </c>
      <c r="Z964" s="326" t="str">
        <f t="shared" si="220"/>
        <v/>
      </c>
      <c r="AA964" s="326" t="str">
        <f t="shared" si="198"/>
        <v/>
      </c>
    </row>
    <row r="965" spans="1:27" s="326" customFormat="1" ht="18" hidden="1" customHeight="1">
      <c r="A965" s="50"/>
      <c r="B965" s="182"/>
      <c r="C965" s="56"/>
      <c r="D965" s="56" t="str">
        <f t="shared" si="222"/>
        <v>00</v>
      </c>
      <c r="E965" s="322" t="str">
        <f t="shared" si="223"/>
        <v>00</v>
      </c>
      <c r="F965" s="322" t="str">
        <f t="shared" si="224"/>
        <v/>
      </c>
      <c r="G965" s="322" t="str">
        <f t="shared" si="225"/>
        <v/>
      </c>
      <c r="H965" s="322" t="str">
        <f t="shared" si="226"/>
        <v/>
      </c>
      <c r="I965" s="287" t="str">
        <f t="shared" si="227"/>
        <v>Đ0</v>
      </c>
      <c r="J965" s="44" t="s">
        <v>1191</v>
      </c>
      <c r="K965" s="287" t="str">
        <f t="shared" si="228"/>
        <v>Cái</v>
      </c>
      <c r="L965" s="291"/>
      <c r="M965" s="287" t="e">
        <f>VLOOKUP(D965,'GIA CONG DOAN'!$A$3:$D$4246,MATCH(I965,'GIA CONG DOAN'!$A$4:$D$4,0),0)</f>
        <v>#N/A</v>
      </c>
      <c r="N965" s="289"/>
      <c r="O965" s="328" t="str">
        <f t="shared" si="229"/>
        <v/>
      </c>
      <c r="P965" s="56"/>
      <c r="Q965" s="305"/>
      <c r="R965" s="305"/>
      <c r="S965" s="313">
        <f t="shared" si="221"/>
        <v>0</v>
      </c>
      <c r="V965" s="327"/>
      <c r="W965" s="327"/>
      <c r="X965" s="327"/>
      <c r="Y965" s="326" t="str">
        <f t="shared" si="219"/>
        <v/>
      </c>
      <c r="Z965" s="326" t="str">
        <f t="shared" si="220"/>
        <v/>
      </c>
      <c r="AA965" s="326" t="str">
        <f t="shared" si="198"/>
        <v/>
      </c>
    </row>
    <row r="966" spans="1:27" s="326" customFormat="1" ht="18" hidden="1" customHeight="1">
      <c r="A966" s="50"/>
      <c r="B966" s="182"/>
      <c r="C966" s="56"/>
      <c r="D966" s="56" t="str">
        <f t="shared" si="222"/>
        <v>00</v>
      </c>
      <c r="E966" s="322" t="str">
        <f t="shared" si="223"/>
        <v>00</v>
      </c>
      <c r="F966" s="322" t="str">
        <f t="shared" si="224"/>
        <v/>
      </c>
      <c r="G966" s="322" t="str">
        <f t="shared" si="225"/>
        <v/>
      </c>
      <c r="H966" s="322" t="str">
        <f t="shared" si="226"/>
        <v/>
      </c>
      <c r="I966" s="287" t="str">
        <f t="shared" si="227"/>
        <v>Đ0</v>
      </c>
      <c r="J966" s="44" t="s">
        <v>1191</v>
      </c>
      <c r="K966" s="287" t="str">
        <f t="shared" si="228"/>
        <v>Cái</v>
      </c>
      <c r="L966" s="291"/>
      <c r="M966" s="287" t="e">
        <f>VLOOKUP(D966,'GIA CONG DOAN'!$A$3:$D$4246,MATCH(I966,'GIA CONG DOAN'!$A$4:$D$4,0),0)</f>
        <v>#N/A</v>
      </c>
      <c r="N966" s="289"/>
      <c r="O966" s="328" t="str">
        <f t="shared" si="229"/>
        <v/>
      </c>
      <c r="P966" s="56"/>
      <c r="Q966" s="305"/>
      <c r="R966" s="305"/>
      <c r="S966" s="313">
        <f t="shared" si="221"/>
        <v>0</v>
      </c>
      <c r="V966" s="327"/>
      <c r="W966" s="327"/>
      <c r="X966" s="327"/>
      <c r="Y966" s="326" t="str">
        <f t="shared" si="219"/>
        <v/>
      </c>
      <c r="Z966" s="326" t="str">
        <f t="shared" si="220"/>
        <v/>
      </c>
      <c r="AA966" s="326" t="str">
        <f t="shared" si="198"/>
        <v/>
      </c>
    </row>
    <row r="967" spans="1:27" s="326" customFormat="1" ht="18" hidden="1" customHeight="1">
      <c r="A967" s="50"/>
      <c r="B967" s="182"/>
      <c r="C967" s="56"/>
      <c r="D967" s="56" t="str">
        <f t="shared" si="222"/>
        <v>00</v>
      </c>
      <c r="E967" s="322" t="str">
        <f t="shared" si="223"/>
        <v>00</v>
      </c>
      <c r="F967" s="322" t="str">
        <f t="shared" si="224"/>
        <v/>
      </c>
      <c r="G967" s="322" t="str">
        <f t="shared" si="225"/>
        <v/>
      </c>
      <c r="H967" s="322" t="str">
        <f t="shared" si="226"/>
        <v/>
      </c>
      <c r="I967" s="287" t="str">
        <f t="shared" si="227"/>
        <v>Đ0</v>
      </c>
      <c r="J967" s="44" t="s">
        <v>1191</v>
      </c>
      <c r="K967" s="287" t="str">
        <f t="shared" si="228"/>
        <v>Cái</v>
      </c>
      <c r="L967" s="291"/>
      <c r="M967" s="287" t="e">
        <f>VLOOKUP(D967,'GIA CONG DOAN'!$A$3:$D$4246,MATCH(I967,'GIA CONG DOAN'!$A$4:$D$4,0),0)</f>
        <v>#N/A</v>
      </c>
      <c r="N967" s="289"/>
      <c r="O967" s="328" t="str">
        <f t="shared" si="229"/>
        <v/>
      </c>
      <c r="P967" s="56"/>
      <c r="Q967" s="305"/>
      <c r="R967" s="305"/>
      <c r="S967" s="313">
        <f t="shared" si="221"/>
        <v>0</v>
      </c>
      <c r="V967" s="327"/>
      <c r="W967" s="327"/>
      <c r="X967" s="327"/>
      <c r="Y967" s="326" t="str">
        <f t="shared" si="219"/>
        <v/>
      </c>
      <c r="Z967" s="326" t="str">
        <f t="shared" si="220"/>
        <v/>
      </c>
      <c r="AA967" s="326" t="str">
        <f t="shared" si="198"/>
        <v/>
      </c>
    </row>
    <row r="968" spans="1:27" s="326" customFormat="1" ht="18" hidden="1" customHeight="1">
      <c r="A968" s="50"/>
      <c r="B968" s="182"/>
      <c r="C968" s="56"/>
      <c r="D968" s="56" t="str">
        <f t="shared" si="222"/>
        <v>00</v>
      </c>
      <c r="E968" s="322" t="str">
        <f t="shared" si="223"/>
        <v>00</v>
      </c>
      <c r="F968" s="322" t="str">
        <f t="shared" si="224"/>
        <v/>
      </c>
      <c r="G968" s="322" t="str">
        <f t="shared" si="225"/>
        <v/>
      </c>
      <c r="H968" s="322" t="str">
        <f t="shared" si="226"/>
        <v/>
      </c>
      <c r="I968" s="287" t="str">
        <f t="shared" si="227"/>
        <v>Đ0</v>
      </c>
      <c r="J968" s="44" t="s">
        <v>1191</v>
      </c>
      <c r="K968" s="287" t="str">
        <f t="shared" si="228"/>
        <v>Cái</v>
      </c>
      <c r="L968" s="291"/>
      <c r="M968" s="287" t="e">
        <f>VLOOKUP(D968,'GIA CONG DOAN'!$A$3:$D$4246,MATCH(I968,'GIA CONG DOAN'!$A$4:$D$4,0),0)</f>
        <v>#N/A</v>
      </c>
      <c r="N968" s="289"/>
      <c r="O968" s="328" t="str">
        <f t="shared" si="229"/>
        <v/>
      </c>
      <c r="P968" s="56"/>
      <c r="Q968" s="305"/>
      <c r="R968" s="305"/>
      <c r="S968" s="313">
        <f t="shared" si="221"/>
        <v>0</v>
      </c>
      <c r="V968" s="327"/>
      <c r="W968" s="327"/>
      <c r="X968" s="327"/>
      <c r="Y968" s="326" t="str">
        <f t="shared" si="219"/>
        <v/>
      </c>
      <c r="Z968" s="326" t="str">
        <f t="shared" si="220"/>
        <v/>
      </c>
      <c r="AA968" s="326" t="str">
        <f t="shared" ref="AA968:AA1009" si="230">A968&amp;B968&amp;C968&amp;L968&amp;Q968</f>
        <v/>
      </c>
    </row>
    <row r="969" spans="1:27" s="326" customFormat="1" ht="18" hidden="1" customHeight="1">
      <c r="A969" s="50"/>
      <c r="B969" s="182"/>
      <c r="C969" s="56"/>
      <c r="D969" s="56" t="str">
        <f t="shared" si="222"/>
        <v>00</v>
      </c>
      <c r="E969" s="322" t="str">
        <f t="shared" si="223"/>
        <v>00</v>
      </c>
      <c r="F969" s="322" t="str">
        <f t="shared" si="224"/>
        <v/>
      </c>
      <c r="G969" s="322" t="str">
        <f t="shared" si="225"/>
        <v/>
      </c>
      <c r="H969" s="322" t="str">
        <f t="shared" si="226"/>
        <v/>
      </c>
      <c r="I969" s="287" t="str">
        <f t="shared" si="227"/>
        <v>Đ0</v>
      </c>
      <c r="J969" s="44" t="s">
        <v>1191</v>
      </c>
      <c r="K969" s="287" t="str">
        <f t="shared" si="228"/>
        <v>Cái</v>
      </c>
      <c r="L969" s="291"/>
      <c r="M969" s="287" t="e">
        <f>VLOOKUP(D969,'GIA CONG DOAN'!$A$3:$D$4246,MATCH(I969,'GIA CONG DOAN'!$A$4:$D$4,0),0)</f>
        <v>#N/A</v>
      </c>
      <c r="N969" s="289"/>
      <c r="O969" s="328" t="str">
        <f t="shared" si="229"/>
        <v/>
      </c>
      <c r="P969" s="56"/>
      <c r="Q969" s="305"/>
      <c r="R969" s="305"/>
      <c r="S969" s="313">
        <f t="shared" si="221"/>
        <v>0</v>
      </c>
      <c r="V969" s="327"/>
      <c r="W969" s="327"/>
      <c r="X969" s="327"/>
      <c r="Y969" s="326" t="str">
        <f t="shared" si="219"/>
        <v/>
      </c>
      <c r="Z969" s="326" t="str">
        <f t="shared" si="220"/>
        <v/>
      </c>
      <c r="AA969" s="326" t="str">
        <f t="shared" si="230"/>
        <v/>
      </c>
    </row>
    <row r="970" spans="1:27" s="326" customFormat="1" ht="18" hidden="1" customHeight="1">
      <c r="A970" s="50"/>
      <c r="B970" s="182"/>
      <c r="C970" s="56"/>
      <c r="D970" s="56" t="str">
        <f t="shared" si="222"/>
        <v>00</v>
      </c>
      <c r="E970" s="322" t="str">
        <f t="shared" si="223"/>
        <v>00</v>
      </c>
      <c r="F970" s="322" t="str">
        <f t="shared" si="224"/>
        <v/>
      </c>
      <c r="G970" s="322" t="str">
        <f t="shared" si="225"/>
        <v/>
      </c>
      <c r="H970" s="322" t="str">
        <f t="shared" si="226"/>
        <v/>
      </c>
      <c r="I970" s="287" t="str">
        <f t="shared" si="227"/>
        <v>Đ0</v>
      </c>
      <c r="J970" s="44" t="s">
        <v>1191</v>
      </c>
      <c r="K970" s="287" t="str">
        <f t="shared" si="228"/>
        <v>Cái</v>
      </c>
      <c r="L970" s="291"/>
      <c r="M970" s="287" t="e">
        <f>VLOOKUP(D970,'GIA CONG DOAN'!$A$3:$D$4246,MATCH(I970,'GIA CONG DOAN'!$A$4:$D$4,0),0)</f>
        <v>#N/A</v>
      </c>
      <c r="N970" s="289"/>
      <c r="O970" s="328" t="str">
        <f t="shared" si="229"/>
        <v/>
      </c>
      <c r="P970" s="56"/>
      <c r="Q970" s="305"/>
      <c r="R970" s="305"/>
      <c r="S970" s="313">
        <f t="shared" si="221"/>
        <v>0</v>
      </c>
      <c r="V970" s="327"/>
      <c r="W970" s="327"/>
      <c r="X970" s="327"/>
      <c r="Y970" s="326" t="str">
        <f t="shared" si="219"/>
        <v/>
      </c>
      <c r="Z970" s="326" t="str">
        <f t="shared" si="220"/>
        <v/>
      </c>
      <c r="AA970" s="326" t="str">
        <f t="shared" si="230"/>
        <v/>
      </c>
    </row>
    <row r="971" spans="1:27" s="326" customFormat="1" ht="18" hidden="1" customHeight="1">
      <c r="A971" s="50"/>
      <c r="B971" s="182"/>
      <c r="C971" s="56"/>
      <c r="D971" s="56" t="str">
        <f t="shared" si="222"/>
        <v>00</v>
      </c>
      <c r="E971" s="322" t="str">
        <f t="shared" si="223"/>
        <v>00</v>
      </c>
      <c r="F971" s="322" t="str">
        <f t="shared" si="224"/>
        <v/>
      </c>
      <c r="G971" s="322" t="str">
        <f t="shared" si="225"/>
        <v/>
      </c>
      <c r="H971" s="322" t="str">
        <f t="shared" si="226"/>
        <v/>
      </c>
      <c r="I971" s="287" t="str">
        <f t="shared" si="227"/>
        <v>Đ0</v>
      </c>
      <c r="J971" s="44" t="s">
        <v>1191</v>
      </c>
      <c r="K971" s="287" t="str">
        <f t="shared" si="228"/>
        <v>Cái</v>
      </c>
      <c r="L971" s="291"/>
      <c r="M971" s="287" t="e">
        <f>VLOOKUP(D971,'GIA CONG DOAN'!$A$3:$D$4246,MATCH(I971,'GIA CONG DOAN'!$A$4:$D$4,0),0)</f>
        <v>#N/A</v>
      </c>
      <c r="N971" s="289"/>
      <c r="O971" s="328" t="str">
        <f t="shared" si="229"/>
        <v/>
      </c>
      <c r="P971" s="56"/>
      <c r="Q971" s="305"/>
      <c r="R971" s="305"/>
      <c r="S971" s="313">
        <f t="shared" si="221"/>
        <v>0</v>
      </c>
      <c r="V971" s="327"/>
      <c r="W971" s="327"/>
      <c r="X971" s="327"/>
      <c r="Y971" s="326" t="str">
        <f t="shared" si="219"/>
        <v/>
      </c>
      <c r="Z971" s="326" t="str">
        <f t="shared" si="220"/>
        <v/>
      </c>
      <c r="AA971" s="326" t="str">
        <f t="shared" si="230"/>
        <v/>
      </c>
    </row>
    <row r="972" spans="1:27" s="326" customFormat="1" ht="18" hidden="1" customHeight="1">
      <c r="A972" s="50"/>
      <c r="B972" s="182"/>
      <c r="C972" s="56"/>
      <c r="D972" s="56" t="str">
        <f t="shared" si="222"/>
        <v>00</v>
      </c>
      <c r="E972" s="322" t="str">
        <f t="shared" si="223"/>
        <v>00</v>
      </c>
      <c r="F972" s="322" t="str">
        <f t="shared" si="224"/>
        <v/>
      </c>
      <c r="G972" s="322" t="str">
        <f t="shared" si="225"/>
        <v/>
      </c>
      <c r="H972" s="322" t="str">
        <f t="shared" si="226"/>
        <v/>
      </c>
      <c r="I972" s="287" t="str">
        <f t="shared" si="227"/>
        <v>Đ0</v>
      </c>
      <c r="J972" s="44" t="s">
        <v>1191</v>
      </c>
      <c r="K972" s="287" t="str">
        <f t="shared" si="228"/>
        <v>Cái</v>
      </c>
      <c r="L972" s="291"/>
      <c r="M972" s="287" t="e">
        <f>VLOOKUP(D972,'GIA CONG DOAN'!$A$3:$D$4246,MATCH(I972,'GIA CONG DOAN'!$A$4:$D$4,0),0)</f>
        <v>#N/A</v>
      </c>
      <c r="N972" s="289"/>
      <c r="O972" s="328" t="str">
        <f t="shared" si="229"/>
        <v/>
      </c>
      <c r="P972" s="56"/>
      <c r="Q972" s="305"/>
      <c r="R972" s="305"/>
      <c r="S972" s="313">
        <f t="shared" si="221"/>
        <v>0</v>
      </c>
      <c r="V972" s="327"/>
      <c r="W972" s="327"/>
      <c r="X972" s="327"/>
      <c r="Y972" s="326" t="str">
        <f t="shared" si="219"/>
        <v/>
      </c>
      <c r="Z972" s="326" t="str">
        <f t="shared" si="220"/>
        <v/>
      </c>
      <c r="AA972" s="326" t="str">
        <f t="shared" si="230"/>
        <v/>
      </c>
    </row>
    <row r="973" spans="1:27" s="326" customFormat="1" ht="18" hidden="1" customHeight="1">
      <c r="A973" s="50"/>
      <c r="B973" s="182"/>
      <c r="C973" s="56"/>
      <c r="D973" s="56" t="str">
        <f t="shared" si="222"/>
        <v>00</v>
      </c>
      <c r="E973" s="322" t="str">
        <f t="shared" si="223"/>
        <v>00</v>
      </c>
      <c r="F973" s="322" t="str">
        <f t="shared" si="224"/>
        <v/>
      </c>
      <c r="G973" s="322" t="str">
        <f t="shared" si="225"/>
        <v/>
      </c>
      <c r="H973" s="322" t="str">
        <f t="shared" si="226"/>
        <v/>
      </c>
      <c r="I973" s="287" t="str">
        <f t="shared" si="227"/>
        <v>Đ0</v>
      </c>
      <c r="J973" s="44" t="s">
        <v>1191</v>
      </c>
      <c r="K973" s="287" t="str">
        <f t="shared" si="228"/>
        <v>Cái</v>
      </c>
      <c r="L973" s="291"/>
      <c r="M973" s="287" t="e">
        <f>VLOOKUP(D973,'GIA CONG DOAN'!$A$3:$D$4246,MATCH(I973,'GIA CONG DOAN'!$A$4:$D$4,0),0)</f>
        <v>#N/A</v>
      </c>
      <c r="N973" s="289"/>
      <c r="O973" s="328" t="str">
        <f t="shared" si="229"/>
        <v/>
      </c>
      <c r="P973" s="56"/>
      <c r="Q973" s="305"/>
      <c r="R973" s="305"/>
      <c r="S973" s="313">
        <f t="shared" si="221"/>
        <v>0</v>
      </c>
      <c r="V973" s="327"/>
      <c r="W973" s="327"/>
      <c r="X973" s="327"/>
      <c r="Y973" s="326" t="str">
        <f t="shared" si="219"/>
        <v/>
      </c>
      <c r="Z973" s="326" t="str">
        <f t="shared" si="220"/>
        <v/>
      </c>
      <c r="AA973" s="326" t="str">
        <f t="shared" si="230"/>
        <v/>
      </c>
    </row>
    <row r="974" spans="1:27" s="326" customFormat="1" ht="18" hidden="1" customHeight="1">
      <c r="A974" s="50"/>
      <c r="B974" s="182"/>
      <c r="C974" s="56"/>
      <c r="D974" s="56" t="str">
        <f t="shared" si="222"/>
        <v>00</v>
      </c>
      <c r="E974" s="322" t="str">
        <f t="shared" si="223"/>
        <v>00</v>
      </c>
      <c r="F974" s="322" t="str">
        <f t="shared" si="224"/>
        <v/>
      </c>
      <c r="G974" s="322" t="str">
        <f t="shared" si="225"/>
        <v/>
      </c>
      <c r="H974" s="322" t="str">
        <f t="shared" si="226"/>
        <v/>
      </c>
      <c r="I974" s="287" t="str">
        <f t="shared" si="227"/>
        <v>Đ0</v>
      </c>
      <c r="J974" s="44" t="s">
        <v>1191</v>
      </c>
      <c r="K974" s="287" t="str">
        <f t="shared" si="228"/>
        <v>Cái</v>
      </c>
      <c r="L974" s="291"/>
      <c r="M974" s="287" t="e">
        <f>VLOOKUP(D974,'GIA CONG DOAN'!$A$3:$D$4246,MATCH(I974,'GIA CONG DOAN'!$A$4:$D$4,0),0)</f>
        <v>#N/A</v>
      </c>
      <c r="N974" s="289"/>
      <c r="O974" s="328" t="str">
        <f t="shared" si="229"/>
        <v/>
      </c>
      <c r="P974" s="56"/>
      <c r="Q974" s="305"/>
      <c r="R974" s="305"/>
      <c r="S974" s="313">
        <f t="shared" si="221"/>
        <v>0</v>
      </c>
      <c r="V974" s="327"/>
      <c r="W974" s="327"/>
      <c r="X974" s="327"/>
      <c r="Y974" s="326" t="str">
        <f t="shared" si="219"/>
        <v/>
      </c>
      <c r="Z974" s="326" t="str">
        <f t="shared" si="220"/>
        <v/>
      </c>
      <c r="AA974" s="326" t="str">
        <f t="shared" si="230"/>
        <v/>
      </c>
    </row>
    <row r="975" spans="1:27" s="326" customFormat="1" ht="18" hidden="1" customHeight="1">
      <c r="A975" s="50"/>
      <c r="B975" s="182"/>
      <c r="C975" s="56"/>
      <c r="D975" s="56" t="str">
        <f t="shared" si="222"/>
        <v>00</v>
      </c>
      <c r="E975" s="322" t="str">
        <f t="shared" si="223"/>
        <v>00</v>
      </c>
      <c r="F975" s="322" t="str">
        <f t="shared" si="224"/>
        <v/>
      </c>
      <c r="G975" s="322" t="str">
        <f t="shared" si="225"/>
        <v/>
      </c>
      <c r="H975" s="322" t="str">
        <f t="shared" si="226"/>
        <v/>
      </c>
      <c r="I975" s="287" t="str">
        <f t="shared" si="227"/>
        <v>Đ0</v>
      </c>
      <c r="J975" s="44" t="s">
        <v>1191</v>
      </c>
      <c r="K975" s="287" t="str">
        <f t="shared" si="228"/>
        <v>Cái</v>
      </c>
      <c r="L975" s="291"/>
      <c r="M975" s="287" t="e">
        <f>VLOOKUP(D975,'GIA CONG DOAN'!$A$3:$D$4246,MATCH(I975,'GIA CONG DOAN'!$A$4:$D$4,0),0)</f>
        <v>#N/A</v>
      </c>
      <c r="N975" s="289"/>
      <c r="O975" s="328" t="str">
        <f t="shared" si="229"/>
        <v/>
      </c>
      <c r="P975" s="56"/>
      <c r="Q975" s="305"/>
      <c r="R975" s="305"/>
      <c r="S975" s="313">
        <f t="shared" si="221"/>
        <v>0</v>
      </c>
      <c r="V975" s="327"/>
      <c r="W975" s="327"/>
      <c r="X975" s="327"/>
      <c r="Y975" s="326" t="str">
        <f t="shared" si="219"/>
        <v/>
      </c>
      <c r="Z975" s="326" t="str">
        <f t="shared" si="220"/>
        <v/>
      </c>
      <c r="AA975" s="326" t="str">
        <f t="shared" si="230"/>
        <v/>
      </c>
    </row>
    <row r="976" spans="1:27" s="326" customFormat="1" ht="18" hidden="1" customHeight="1">
      <c r="A976" s="50"/>
      <c r="B976" s="182"/>
      <c r="C976" s="56"/>
      <c r="D976" s="56" t="str">
        <f t="shared" si="222"/>
        <v>00</v>
      </c>
      <c r="E976" s="322" t="str">
        <f t="shared" si="223"/>
        <v>00</v>
      </c>
      <c r="F976" s="322" t="str">
        <f t="shared" si="224"/>
        <v/>
      </c>
      <c r="G976" s="322" t="str">
        <f t="shared" si="225"/>
        <v/>
      </c>
      <c r="H976" s="322" t="str">
        <f t="shared" si="226"/>
        <v/>
      </c>
      <c r="I976" s="287" t="str">
        <f t="shared" si="227"/>
        <v>Đ0</v>
      </c>
      <c r="J976" s="44" t="s">
        <v>1191</v>
      </c>
      <c r="K976" s="287" t="str">
        <f t="shared" si="228"/>
        <v>Cái</v>
      </c>
      <c r="L976" s="291"/>
      <c r="M976" s="287" t="e">
        <f>VLOOKUP(D976,'GIA CONG DOAN'!$A$3:$D$4246,MATCH(I976,'GIA CONG DOAN'!$A$4:$D$4,0),0)</f>
        <v>#N/A</v>
      </c>
      <c r="N976" s="289"/>
      <c r="O976" s="328" t="str">
        <f t="shared" si="229"/>
        <v/>
      </c>
      <c r="P976" s="56"/>
      <c r="Q976" s="305"/>
      <c r="R976" s="305"/>
      <c r="S976" s="313">
        <f t="shared" si="221"/>
        <v>0</v>
      </c>
      <c r="V976" s="327"/>
      <c r="W976" s="327"/>
      <c r="X976" s="327"/>
      <c r="Y976" s="326" t="str">
        <f t="shared" si="219"/>
        <v/>
      </c>
      <c r="AA976" s="326" t="str">
        <f t="shared" si="230"/>
        <v/>
      </c>
    </row>
    <row r="977" spans="1:27" s="326" customFormat="1" ht="18" hidden="1" customHeight="1">
      <c r="A977" s="50"/>
      <c r="B977" s="182"/>
      <c r="C977" s="56"/>
      <c r="D977" s="56" t="str">
        <f t="shared" si="222"/>
        <v>00</v>
      </c>
      <c r="E977" s="322" t="str">
        <f t="shared" si="223"/>
        <v>00</v>
      </c>
      <c r="F977" s="322" t="str">
        <f t="shared" si="224"/>
        <v/>
      </c>
      <c r="G977" s="322" t="str">
        <f t="shared" si="225"/>
        <v/>
      </c>
      <c r="H977" s="322" t="str">
        <f t="shared" si="226"/>
        <v/>
      </c>
      <c r="I977" s="287" t="str">
        <f t="shared" si="227"/>
        <v>Đ0</v>
      </c>
      <c r="J977" s="44" t="s">
        <v>1191</v>
      </c>
      <c r="K977" s="287" t="str">
        <f t="shared" si="228"/>
        <v>Cái</v>
      </c>
      <c r="L977" s="291"/>
      <c r="M977" s="287" t="e">
        <f>VLOOKUP(D977,'GIA CONG DOAN'!$A$3:$D$4246,MATCH(I977,'GIA CONG DOAN'!$A$4:$D$4,0),0)</f>
        <v>#N/A</v>
      </c>
      <c r="N977" s="289"/>
      <c r="O977" s="328" t="str">
        <f t="shared" si="229"/>
        <v/>
      </c>
      <c r="P977" s="56"/>
      <c r="Q977" s="305"/>
      <c r="R977" s="305"/>
      <c r="S977" s="313">
        <f t="shared" si="221"/>
        <v>0</v>
      </c>
      <c r="V977" s="327"/>
      <c r="W977" s="327"/>
      <c r="X977" s="327"/>
      <c r="Y977" s="326" t="str">
        <f t="shared" si="219"/>
        <v/>
      </c>
      <c r="AA977" s="326" t="str">
        <f t="shared" si="230"/>
        <v/>
      </c>
    </row>
    <row r="978" spans="1:27" s="326" customFormat="1" ht="18" hidden="1" customHeight="1">
      <c r="A978" s="50"/>
      <c r="B978" s="182"/>
      <c r="C978" s="56"/>
      <c r="D978" s="56" t="str">
        <f t="shared" si="222"/>
        <v>00</v>
      </c>
      <c r="E978" s="322" t="str">
        <f t="shared" si="223"/>
        <v>00</v>
      </c>
      <c r="F978" s="322" t="str">
        <f t="shared" si="224"/>
        <v/>
      </c>
      <c r="G978" s="322" t="str">
        <f t="shared" si="225"/>
        <v/>
      </c>
      <c r="H978" s="322" t="str">
        <f t="shared" si="226"/>
        <v/>
      </c>
      <c r="I978" s="287" t="str">
        <f t="shared" si="227"/>
        <v>Đ0</v>
      </c>
      <c r="J978" s="44" t="s">
        <v>1191</v>
      </c>
      <c r="K978" s="287" t="str">
        <f t="shared" si="228"/>
        <v>Cái</v>
      </c>
      <c r="L978" s="291"/>
      <c r="M978" s="287" t="e">
        <f>VLOOKUP(D978,'GIA CONG DOAN'!$A$3:$D$4246,MATCH(I978,'GIA CONG DOAN'!$A$4:$D$4,0),0)</f>
        <v>#N/A</v>
      </c>
      <c r="N978" s="289"/>
      <c r="O978" s="328" t="str">
        <f t="shared" si="229"/>
        <v/>
      </c>
      <c r="P978" s="56"/>
      <c r="Q978" s="305"/>
      <c r="R978" s="305"/>
      <c r="S978" s="313">
        <f t="shared" si="221"/>
        <v>0</v>
      </c>
      <c r="V978" s="327"/>
      <c r="W978" s="327"/>
      <c r="X978" s="327"/>
      <c r="Y978" s="326" t="str">
        <f t="shared" si="219"/>
        <v/>
      </c>
      <c r="AA978" s="326" t="str">
        <f t="shared" si="230"/>
        <v/>
      </c>
    </row>
    <row r="979" spans="1:27" s="326" customFormat="1" ht="18" hidden="1" customHeight="1">
      <c r="A979" s="50"/>
      <c r="B979" s="182"/>
      <c r="C979" s="56"/>
      <c r="D979" s="56" t="str">
        <f t="shared" si="222"/>
        <v>00</v>
      </c>
      <c r="E979" s="322" t="str">
        <f t="shared" si="223"/>
        <v>00</v>
      </c>
      <c r="F979" s="322" t="str">
        <f t="shared" si="224"/>
        <v/>
      </c>
      <c r="G979" s="322" t="str">
        <f t="shared" si="225"/>
        <v/>
      </c>
      <c r="H979" s="322" t="str">
        <f t="shared" si="226"/>
        <v/>
      </c>
      <c r="I979" s="287" t="str">
        <f t="shared" si="227"/>
        <v>Đ0</v>
      </c>
      <c r="J979" s="44" t="s">
        <v>1191</v>
      </c>
      <c r="K979" s="287" t="str">
        <f t="shared" si="228"/>
        <v>Cái</v>
      </c>
      <c r="L979" s="291"/>
      <c r="M979" s="287" t="e">
        <f>VLOOKUP(D979,'GIA CONG DOAN'!$A$3:$D$4246,MATCH(I979,'GIA CONG DOAN'!$A$4:$D$4,0),0)</f>
        <v>#N/A</v>
      </c>
      <c r="N979" s="289"/>
      <c r="O979" s="328" t="str">
        <f t="shared" si="229"/>
        <v/>
      </c>
      <c r="P979" s="56"/>
      <c r="Q979" s="305"/>
      <c r="R979" s="305"/>
      <c r="S979" s="313">
        <f t="shared" si="221"/>
        <v>0</v>
      </c>
      <c r="V979" s="327"/>
      <c r="W979" s="327"/>
      <c r="X979" s="327"/>
      <c r="Y979" s="326" t="str">
        <f t="shared" si="219"/>
        <v/>
      </c>
      <c r="AA979" s="326" t="str">
        <f t="shared" si="230"/>
        <v/>
      </c>
    </row>
    <row r="980" spans="1:27" s="326" customFormat="1" ht="18" hidden="1" customHeight="1">
      <c r="A980" s="50"/>
      <c r="B980" s="182"/>
      <c r="C980" s="56"/>
      <c r="D980" s="56" t="str">
        <f t="shared" si="222"/>
        <v>00</v>
      </c>
      <c r="E980" s="322" t="str">
        <f t="shared" si="223"/>
        <v>00</v>
      </c>
      <c r="F980" s="322" t="str">
        <f t="shared" si="224"/>
        <v/>
      </c>
      <c r="G980" s="322" t="str">
        <f t="shared" si="225"/>
        <v/>
      </c>
      <c r="H980" s="322" t="str">
        <f t="shared" si="226"/>
        <v/>
      </c>
      <c r="I980" s="287" t="str">
        <f t="shared" si="227"/>
        <v>Đ0</v>
      </c>
      <c r="J980" s="44" t="s">
        <v>1191</v>
      </c>
      <c r="K980" s="287" t="str">
        <f t="shared" si="228"/>
        <v>Cái</v>
      </c>
      <c r="L980" s="291"/>
      <c r="M980" s="287" t="e">
        <f>VLOOKUP(D980,'GIA CONG DOAN'!$A$3:$D$4246,MATCH(I980,'GIA CONG DOAN'!$A$4:$D$4,0),0)</f>
        <v>#N/A</v>
      </c>
      <c r="N980" s="289"/>
      <c r="O980" s="328" t="str">
        <f t="shared" si="229"/>
        <v/>
      </c>
      <c r="P980" s="56"/>
      <c r="Q980" s="305"/>
      <c r="R980" s="305"/>
      <c r="S980" s="313">
        <f t="shared" si="221"/>
        <v>0</v>
      </c>
      <c r="V980" s="327"/>
      <c r="W980" s="327"/>
      <c r="X980" s="327"/>
      <c r="Y980" s="326" t="str">
        <f t="shared" si="219"/>
        <v/>
      </c>
      <c r="AA980" s="326" t="str">
        <f t="shared" si="230"/>
        <v/>
      </c>
    </row>
    <row r="981" spans="1:27" s="326" customFormat="1" ht="18" hidden="1" customHeight="1">
      <c r="A981" s="50"/>
      <c r="B981" s="182"/>
      <c r="C981" s="56"/>
      <c r="D981" s="56" t="str">
        <f t="shared" si="222"/>
        <v>00</v>
      </c>
      <c r="E981" s="322" t="str">
        <f t="shared" si="223"/>
        <v>00</v>
      </c>
      <c r="F981" s="322" t="str">
        <f t="shared" si="224"/>
        <v/>
      </c>
      <c r="G981" s="322" t="str">
        <f t="shared" si="225"/>
        <v/>
      </c>
      <c r="H981" s="322" t="str">
        <f t="shared" si="226"/>
        <v/>
      </c>
      <c r="I981" s="287" t="str">
        <f t="shared" si="227"/>
        <v>Đ0</v>
      </c>
      <c r="J981" s="44" t="s">
        <v>1191</v>
      </c>
      <c r="K981" s="287" t="str">
        <f t="shared" si="228"/>
        <v>Cái</v>
      </c>
      <c r="L981" s="291"/>
      <c r="M981" s="287" t="e">
        <f>VLOOKUP(D981,'GIA CONG DOAN'!$A$3:$D$4246,MATCH(I981,'GIA CONG DOAN'!$A$4:$D$4,0),0)</f>
        <v>#N/A</v>
      </c>
      <c r="N981" s="289"/>
      <c r="O981" s="328" t="str">
        <f t="shared" si="229"/>
        <v/>
      </c>
      <c r="P981" s="56"/>
      <c r="Q981" s="305"/>
      <c r="R981" s="305"/>
      <c r="S981" s="313">
        <f t="shared" si="221"/>
        <v>0</v>
      </c>
      <c r="V981" s="327"/>
      <c r="W981" s="327"/>
      <c r="X981" s="327"/>
      <c r="Y981" s="326" t="str">
        <f t="shared" si="219"/>
        <v/>
      </c>
      <c r="AA981" s="326" t="str">
        <f t="shared" si="230"/>
        <v/>
      </c>
    </row>
    <row r="982" spans="1:27" s="326" customFormat="1" ht="18" hidden="1" customHeight="1">
      <c r="A982" s="50"/>
      <c r="B982" s="182"/>
      <c r="C982" s="56"/>
      <c r="D982" s="56" t="str">
        <f t="shared" si="222"/>
        <v>00</v>
      </c>
      <c r="E982" s="322" t="str">
        <f t="shared" si="223"/>
        <v>00</v>
      </c>
      <c r="F982" s="322" t="str">
        <f t="shared" si="224"/>
        <v/>
      </c>
      <c r="G982" s="322" t="str">
        <f t="shared" si="225"/>
        <v/>
      </c>
      <c r="H982" s="322" t="str">
        <f t="shared" si="226"/>
        <v/>
      </c>
      <c r="I982" s="287" t="str">
        <f t="shared" si="227"/>
        <v>Đ0</v>
      </c>
      <c r="J982" s="44" t="s">
        <v>1191</v>
      </c>
      <c r="K982" s="287" t="str">
        <f t="shared" si="228"/>
        <v>Cái</v>
      </c>
      <c r="L982" s="291"/>
      <c r="M982" s="287" t="e">
        <f>VLOOKUP(D982,'GIA CONG DOAN'!$A$3:$D$4246,MATCH(I982,'GIA CONG DOAN'!$A$4:$D$4,0),0)</f>
        <v>#N/A</v>
      </c>
      <c r="N982" s="289"/>
      <c r="O982" s="328" t="str">
        <f t="shared" si="229"/>
        <v/>
      </c>
      <c r="P982" s="56"/>
      <c r="Q982" s="305"/>
      <c r="R982" s="305"/>
      <c r="S982" s="313">
        <f t="shared" si="221"/>
        <v>0</v>
      </c>
      <c r="V982" s="327"/>
      <c r="W982" s="327"/>
      <c r="X982" s="327"/>
      <c r="Y982" s="326" t="str">
        <f t="shared" si="219"/>
        <v/>
      </c>
      <c r="AA982" s="326" t="str">
        <f t="shared" si="230"/>
        <v/>
      </c>
    </row>
    <row r="983" spans="1:27" s="326" customFormat="1" ht="18" hidden="1" customHeight="1">
      <c r="A983" s="50"/>
      <c r="B983" s="182"/>
      <c r="C983" s="56"/>
      <c r="D983" s="56" t="str">
        <f t="shared" si="222"/>
        <v>00</v>
      </c>
      <c r="E983" s="322" t="str">
        <f t="shared" si="223"/>
        <v>00</v>
      </c>
      <c r="F983" s="322" t="str">
        <f t="shared" si="224"/>
        <v/>
      </c>
      <c r="G983" s="322" t="str">
        <f t="shared" si="225"/>
        <v/>
      </c>
      <c r="H983" s="322" t="str">
        <f t="shared" si="226"/>
        <v/>
      </c>
      <c r="I983" s="287" t="str">
        <f t="shared" si="227"/>
        <v>Đ0</v>
      </c>
      <c r="J983" s="44" t="s">
        <v>1191</v>
      </c>
      <c r="K983" s="287" t="str">
        <f t="shared" si="228"/>
        <v>Cái</v>
      </c>
      <c r="L983" s="291"/>
      <c r="M983" s="287" t="e">
        <f>VLOOKUP(D983,'GIA CONG DOAN'!$A$3:$D$4246,MATCH(I983,'GIA CONG DOAN'!$A$4:$D$4,0),0)</f>
        <v>#N/A</v>
      </c>
      <c r="N983" s="289"/>
      <c r="O983" s="328" t="str">
        <f t="shared" si="229"/>
        <v/>
      </c>
      <c r="P983" s="56"/>
      <c r="Q983" s="305"/>
      <c r="R983" s="305"/>
      <c r="S983" s="313">
        <f t="shared" si="221"/>
        <v>0</v>
      </c>
      <c r="V983" s="327"/>
      <c r="W983" s="327"/>
      <c r="X983" s="327"/>
      <c r="Y983" s="326" t="str">
        <f t="shared" si="219"/>
        <v/>
      </c>
      <c r="AA983" s="326" t="str">
        <f t="shared" si="230"/>
        <v/>
      </c>
    </row>
    <row r="984" spans="1:27" s="326" customFormat="1" ht="18" hidden="1" customHeight="1">
      <c r="A984" s="50"/>
      <c r="B984" s="182"/>
      <c r="C984" s="56"/>
      <c r="D984" s="56" t="str">
        <f t="shared" si="222"/>
        <v>00</v>
      </c>
      <c r="E984" s="322" t="str">
        <f t="shared" si="223"/>
        <v>00</v>
      </c>
      <c r="F984" s="322" t="str">
        <f t="shared" si="224"/>
        <v/>
      </c>
      <c r="G984" s="322" t="str">
        <f t="shared" si="225"/>
        <v/>
      </c>
      <c r="H984" s="322" t="str">
        <f t="shared" si="226"/>
        <v/>
      </c>
      <c r="I984" s="287" t="str">
        <f t="shared" si="227"/>
        <v>Đ0</v>
      </c>
      <c r="J984" s="44" t="s">
        <v>1191</v>
      </c>
      <c r="K984" s="287" t="str">
        <f t="shared" si="228"/>
        <v>Cái</v>
      </c>
      <c r="L984" s="291"/>
      <c r="M984" s="287" t="e">
        <f>VLOOKUP(D984,'GIA CONG DOAN'!$A$3:$D$4246,MATCH(I984,'GIA CONG DOAN'!$A$4:$D$4,0),0)</f>
        <v>#N/A</v>
      </c>
      <c r="N984" s="289"/>
      <c r="O984" s="328" t="str">
        <f t="shared" si="229"/>
        <v/>
      </c>
      <c r="P984" s="56"/>
      <c r="Q984" s="305"/>
      <c r="R984" s="305"/>
      <c r="S984" s="313">
        <f t="shared" si="221"/>
        <v>0</v>
      </c>
      <c r="V984" s="327"/>
      <c r="W984" s="327"/>
      <c r="X984" s="327"/>
      <c r="Y984" s="326" t="str">
        <f t="shared" si="219"/>
        <v/>
      </c>
      <c r="AA984" s="326" t="str">
        <f t="shared" si="230"/>
        <v/>
      </c>
    </row>
    <row r="985" spans="1:27" s="326" customFormat="1" ht="18" hidden="1" customHeight="1">
      <c r="A985" s="50"/>
      <c r="B985" s="182"/>
      <c r="C985" s="56"/>
      <c r="D985" s="56" t="str">
        <f t="shared" si="222"/>
        <v>00</v>
      </c>
      <c r="E985" s="322" t="str">
        <f t="shared" si="223"/>
        <v>00</v>
      </c>
      <c r="F985" s="322" t="str">
        <f t="shared" si="224"/>
        <v/>
      </c>
      <c r="G985" s="322" t="str">
        <f t="shared" si="225"/>
        <v/>
      </c>
      <c r="H985" s="322" t="str">
        <f t="shared" si="226"/>
        <v/>
      </c>
      <c r="I985" s="287" t="str">
        <f t="shared" si="227"/>
        <v>Đ0</v>
      </c>
      <c r="J985" s="44" t="s">
        <v>1191</v>
      </c>
      <c r="K985" s="287" t="str">
        <f t="shared" si="228"/>
        <v>Cái</v>
      </c>
      <c r="L985" s="291"/>
      <c r="M985" s="287" t="e">
        <f>VLOOKUP(D985,'GIA CONG DOAN'!$A$3:$D$4246,MATCH(I985,'GIA CONG DOAN'!$A$4:$D$4,0),0)</f>
        <v>#N/A</v>
      </c>
      <c r="N985" s="289"/>
      <c r="O985" s="328" t="str">
        <f t="shared" si="229"/>
        <v/>
      </c>
      <c r="P985" s="56"/>
      <c r="Q985" s="305"/>
      <c r="R985" s="305"/>
      <c r="S985" s="313">
        <f t="shared" si="221"/>
        <v>0</v>
      </c>
      <c r="V985" s="327"/>
      <c r="W985" s="327"/>
      <c r="X985" s="327"/>
      <c r="Y985" s="326" t="str">
        <f t="shared" si="219"/>
        <v/>
      </c>
      <c r="AA985" s="326" t="str">
        <f t="shared" si="230"/>
        <v/>
      </c>
    </row>
    <row r="986" spans="1:27" s="326" customFormat="1" ht="18" hidden="1" customHeight="1">
      <c r="A986" s="50"/>
      <c r="B986" s="182"/>
      <c r="C986" s="56"/>
      <c r="D986" s="56" t="str">
        <f t="shared" si="222"/>
        <v>00</v>
      </c>
      <c r="E986" s="322" t="str">
        <f t="shared" si="223"/>
        <v>00</v>
      </c>
      <c r="F986" s="322" t="str">
        <f t="shared" si="224"/>
        <v/>
      </c>
      <c r="G986" s="322" t="str">
        <f t="shared" si="225"/>
        <v/>
      </c>
      <c r="H986" s="322" t="str">
        <f t="shared" si="226"/>
        <v/>
      </c>
      <c r="I986" s="287" t="str">
        <f t="shared" si="227"/>
        <v>Đ0</v>
      </c>
      <c r="J986" s="44" t="s">
        <v>1191</v>
      </c>
      <c r="K986" s="287" t="str">
        <f t="shared" si="228"/>
        <v>Cái</v>
      </c>
      <c r="L986" s="291"/>
      <c r="M986" s="287" t="e">
        <f>VLOOKUP(D986,'GIA CONG DOAN'!$A$3:$D$4246,MATCH(I986,'GIA CONG DOAN'!$A$4:$D$4,0),0)</f>
        <v>#N/A</v>
      </c>
      <c r="N986" s="289"/>
      <c r="O986" s="328" t="str">
        <f t="shared" si="229"/>
        <v/>
      </c>
      <c r="P986" s="56"/>
      <c r="Q986" s="305"/>
      <c r="R986" s="305"/>
      <c r="S986" s="313">
        <f t="shared" si="221"/>
        <v>0</v>
      </c>
      <c r="V986" s="327"/>
      <c r="W986" s="327"/>
      <c r="X986" s="327"/>
      <c r="Y986" s="326" t="str">
        <f t="shared" si="219"/>
        <v/>
      </c>
      <c r="AA986" s="326" t="str">
        <f t="shared" si="230"/>
        <v/>
      </c>
    </row>
    <row r="987" spans="1:27" s="326" customFormat="1" ht="18" hidden="1" customHeight="1">
      <c r="A987" s="50"/>
      <c r="B987" s="182"/>
      <c r="C987" s="56"/>
      <c r="D987" s="56" t="str">
        <f t="shared" si="222"/>
        <v>00</v>
      </c>
      <c r="E987" s="322" t="str">
        <f t="shared" si="223"/>
        <v>00</v>
      </c>
      <c r="F987" s="322" t="str">
        <f t="shared" si="224"/>
        <v/>
      </c>
      <c r="G987" s="322" t="str">
        <f t="shared" si="225"/>
        <v/>
      </c>
      <c r="H987" s="322" t="str">
        <f t="shared" si="226"/>
        <v/>
      </c>
      <c r="I987" s="287" t="str">
        <f t="shared" si="227"/>
        <v>Đ0</v>
      </c>
      <c r="J987" s="44" t="s">
        <v>1191</v>
      </c>
      <c r="K987" s="287" t="str">
        <f t="shared" si="228"/>
        <v>Cái</v>
      </c>
      <c r="L987" s="291"/>
      <c r="M987" s="287" t="e">
        <f>VLOOKUP(D987,'GIA CONG DOAN'!$A$3:$D$4246,MATCH(I987,'GIA CONG DOAN'!$A$4:$D$4,0),0)</f>
        <v>#N/A</v>
      </c>
      <c r="N987" s="289"/>
      <c r="O987" s="328" t="str">
        <f t="shared" si="229"/>
        <v/>
      </c>
      <c r="P987" s="56"/>
      <c r="Q987" s="305"/>
      <c r="R987" s="305"/>
      <c r="S987" s="313">
        <f t="shared" si="221"/>
        <v>0</v>
      </c>
      <c r="V987" s="327"/>
      <c r="W987" s="327"/>
      <c r="X987" s="327"/>
      <c r="Y987" s="326" t="str">
        <f t="shared" si="219"/>
        <v/>
      </c>
      <c r="AA987" s="326" t="str">
        <f t="shared" si="230"/>
        <v/>
      </c>
    </row>
    <row r="988" spans="1:27" s="326" customFormat="1" ht="18" hidden="1" customHeight="1">
      <c r="A988" s="50"/>
      <c r="B988" s="182"/>
      <c r="C988" s="56"/>
      <c r="D988" s="56" t="str">
        <f t="shared" si="222"/>
        <v>00</v>
      </c>
      <c r="E988" s="322" t="str">
        <f t="shared" si="223"/>
        <v>00</v>
      </c>
      <c r="F988" s="322" t="str">
        <f t="shared" si="224"/>
        <v/>
      </c>
      <c r="G988" s="322" t="str">
        <f t="shared" si="225"/>
        <v/>
      </c>
      <c r="H988" s="322" t="str">
        <f t="shared" si="226"/>
        <v/>
      </c>
      <c r="I988" s="287" t="str">
        <f t="shared" si="227"/>
        <v>Đ0</v>
      </c>
      <c r="J988" s="44" t="s">
        <v>1191</v>
      </c>
      <c r="K988" s="287" t="str">
        <f t="shared" si="228"/>
        <v>Cái</v>
      </c>
      <c r="L988" s="291"/>
      <c r="M988" s="287" t="e">
        <f>VLOOKUP(D988,'GIA CONG DOAN'!$A$3:$D$4246,MATCH(I988,'GIA CONG DOAN'!$A$4:$D$4,0),0)</f>
        <v>#N/A</v>
      </c>
      <c r="N988" s="289"/>
      <c r="O988" s="328" t="str">
        <f t="shared" si="229"/>
        <v/>
      </c>
      <c r="P988" s="56"/>
      <c r="Q988" s="305"/>
      <c r="R988" s="305"/>
      <c r="S988" s="313">
        <f t="shared" si="221"/>
        <v>0</v>
      </c>
      <c r="V988" s="327"/>
      <c r="W988" s="327"/>
      <c r="X988" s="327"/>
      <c r="Y988" s="326" t="str">
        <f t="shared" si="219"/>
        <v/>
      </c>
      <c r="AA988" s="326" t="str">
        <f t="shared" si="230"/>
        <v/>
      </c>
    </row>
    <row r="989" spans="1:27" s="326" customFormat="1" ht="18" hidden="1" customHeight="1">
      <c r="A989" s="50"/>
      <c r="B989" s="182"/>
      <c r="C989" s="56"/>
      <c r="D989" s="56" t="str">
        <f t="shared" si="222"/>
        <v>00</v>
      </c>
      <c r="E989" s="322" t="str">
        <f t="shared" si="223"/>
        <v>00</v>
      </c>
      <c r="F989" s="322" t="str">
        <f t="shared" si="224"/>
        <v/>
      </c>
      <c r="G989" s="322" t="str">
        <f t="shared" si="225"/>
        <v/>
      </c>
      <c r="H989" s="322" t="str">
        <f t="shared" si="226"/>
        <v/>
      </c>
      <c r="I989" s="287" t="str">
        <f t="shared" si="227"/>
        <v>Đ0</v>
      </c>
      <c r="J989" s="44" t="s">
        <v>1191</v>
      </c>
      <c r="K989" s="287" t="str">
        <f t="shared" si="228"/>
        <v>Cái</v>
      </c>
      <c r="L989" s="291"/>
      <c r="M989" s="287" t="e">
        <f>VLOOKUP(D989,'GIA CONG DOAN'!$A$3:$D$4246,MATCH(I989,'GIA CONG DOAN'!$A$4:$D$4,0),0)</f>
        <v>#N/A</v>
      </c>
      <c r="N989" s="289"/>
      <c r="O989" s="328" t="str">
        <f t="shared" si="229"/>
        <v/>
      </c>
      <c r="P989" s="56"/>
      <c r="Q989" s="305"/>
      <c r="R989" s="305"/>
      <c r="S989" s="313">
        <f t="shared" si="221"/>
        <v>0</v>
      </c>
      <c r="V989" s="327"/>
      <c r="W989" s="327"/>
      <c r="X989" s="327"/>
      <c r="Y989" s="326" t="str">
        <f t="shared" si="219"/>
        <v/>
      </c>
      <c r="AA989" s="326" t="str">
        <f t="shared" si="230"/>
        <v/>
      </c>
    </row>
    <row r="990" spans="1:27" s="326" customFormat="1" ht="18" hidden="1" customHeight="1">
      <c r="A990" s="50"/>
      <c r="B990" s="182"/>
      <c r="C990" s="56"/>
      <c r="D990" s="56" t="str">
        <f t="shared" si="222"/>
        <v>00</v>
      </c>
      <c r="E990" s="322" t="str">
        <f t="shared" si="223"/>
        <v>00</v>
      </c>
      <c r="F990" s="322" t="str">
        <f t="shared" si="224"/>
        <v/>
      </c>
      <c r="G990" s="322" t="str">
        <f t="shared" si="225"/>
        <v/>
      </c>
      <c r="H990" s="322" t="str">
        <f t="shared" si="226"/>
        <v/>
      </c>
      <c r="I990" s="287" t="str">
        <f t="shared" si="227"/>
        <v>Đ0</v>
      </c>
      <c r="J990" s="44" t="s">
        <v>1191</v>
      </c>
      <c r="K990" s="287" t="str">
        <f t="shared" si="228"/>
        <v>Cái</v>
      </c>
      <c r="L990" s="291"/>
      <c r="M990" s="287" t="e">
        <f>VLOOKUP(D990,'GIA CONG DOAN'!$A$3:$D$4246,MATCH(I990,'GIA CONG DOAN'!$A$4:$D$4,0),0)</f>
        <v>#N/A</v>
      </c>
      <c r="N990" s="289"/>
      <c r="O990" s="328" t="str">
        <f t="shared" si="229"/>
        <v/>
      </c>
      <c r="P990" s="56"/>
      <c r="Q990" s="305"/>
      <c r="R990" s="305"/>
      <c r="S990" s="313">
        <f t="shared" si="221"/>
        <v>0</v>
      </c>
      <c r="V990" s="327"/>
      <c r="W990" s="327"/>
      <c r="X990" s="327"/>
      <c r="Y990" s="326" t="str">
        <f t="shared" si="219"/>
        <v/>
      </c>
      <c r="AA990" s="326" t="str">
        <f t="shared" si="230"/>
        <v/>
      </c>
    </row>
    <row r="991" spans="1:27" s="326" customFormat="1" ht="18" hidden="1" customHeight="1">
      <c r="A991" s="50"/>
      <c r="B991" s="182"/>
      <c r="C991" s="56"/>
      <c r="D991" s="56" t="str">
        <f t="shared" si="222"/>
        <v>00</v>
      </c>
      <c r="E991" s="322" t="str">
        <f t="shared" si="223"/>
        <v>00</v>
      </c>
      <c r="F991" s="322" t="str">
        <f t="shared" si="224"/>
        <v/>
      </c>
      <c r="G991" s="322" t="str">
        <f t="shared" si="225"/>
        <v/>
      </c>
      <c r="H991" s="322" t="str">
        <f t="shared" si="226"/>
        <v/>
      </c>
      <c r="I991" s="287" t="str">
        <f t="shared" si="227"/>
        <v>Đ0</v>
      </c>
      <c r="J991" s="44" t="s">
        <v>1191</v>
      </c>
      <c r="K991" s="287" t="str">
        <f t="shared" si="228"/>
        <v>Cái</v>
      </c>
      <c r="L991" s="291"/>
      <c r="M991" s="287" t="e">
        <f>VLOOKUP(D991,'GIA CONG DOAN'!$A$3:$D$4246,MATCH(I991,'GIA CONG DOAN'!$A$4:$D$4,0),0)</f>
        <v>#N/A</v>
      </c>
      <c r="N991" s="289"/>
      <c r="O991" s="328" t="str">
        <f t="shared" si="229"/>
        <v/>
      </c>
      <c r="P991" s="56"/>
      <c r="Q991" s="305"/>
      <c r="R991" s="305"/>
      <c r="S991" s="313">
        <f t="shared" si="221"/>
        <v>0</v>
      </c>
      <c r="V991" s="327"/>
      <c r="W991" s="327"/>
      <c r="X991" s="327"/>
      <c r="Y991" s="326" t="str">
        <f t="shared" si="219"/>
        <v/>
      </c>
      <c r="AA991" s="326" t="str">
        <f t="shared" si="230"/>
        <v/>
      </c>
    </row>
    <row r="992" spans="1:27" s="326" customFormat="1" ht="18" hidden="1" customHeight="1">
      <c r="A992" s="50"/>
      <c r="B992" s="182"/>
      <c r="C992" s="56"/>
      <c r="D992" s="56" t="str">
        <f t="shared" si="222"/>
        <v>00</v>
      </c>
      <c r="E992" s="322" t="str">
        <f t="shared" si="223"/>
        <v>00</v>
      </c>
      <c r="F992" s="322" t="str">
        <f t="shared" si="224"/>
        <v/>
      </c>
      <c r="G992" s="322" t="str">
        <f t="shared" si="225"/>
        <v/>
      </c>
      <c r="H992" s="322" t="str">
        <f t="shared" si="226"/>
        <v/>
      </c>
      <c r="I992" s="287" t="str">
        <f t="shared" si="227"/>
        <v>Đ0</v>
      </c>
      <c r="J992" s="44" t="s">
        <v>1191</v>
      </c>
      <c r="K992" s="287" t="str">
        <f t="shared" si="228"/>
        <v>Cái</v>
      </c>
      <c r="L992" s="291"/>
      <c r="M992" s="287" t="e">
        <f>VLOOKUP(D992,'GIA CONG DOAN'!$A$3:$D$4246,MATCH(I992,'GIA CONG DOAN'!$A$4:$D$4,0),0)</f>
        <v>#N/A</v>
      </c>
      <c r="N992" s="289"/>
      <c r="O992" s="328" t="str">
        <f t="shared" si="229"/>
        <v/>
      </c>
      <c r="P992" s="56"/>
      <c r="Q992" s="305"/>
      <c r="R992" s="305"/>
      <c r="S992" s="313">
        <f t="shared" si="221"/>
        <v>0</v>
      </c>
      <c r="V992" s="327"/>
      <c r="W992" s="327"/>
      <c r="X992" s="327"/>
      <c r="Y992" s="326" t="str">
        <f t="shared" si="219"/>
        <v/>
      </c>
      <c r="AA992" s="326" t="str">
        <f t="shared" si="230"/>
        <v/>
      </c>
    </row>
    <row r="993" spans="1:27" s="326" customFormat="1" ht="18" hidden="1" customHeight="1">
      <c r="A993" s="50"/>
      <c r="B993" s="182"/>
      <c r="C993" s="56"/>
      <c r="D993" s="56" t="str">
        <f t="shared" si="222"/>
        <v>00</v>
      </c>
      <c r="E993" s="322" t="str">
        <f t="shared" si="223"/>
        <v>00</v>
      </c>
      <c r="F993" s="322" t="str">
        <f t="shared" si="224"/>
        <v/>
      </c>
      <c r="G993" s="322" t="str">
        <f t="shared" si="225"/>
        <v/>
      </c>
      <c r="H993" s="322" t="str">
        <f t="shared" si="226"/>
        <v/>
      </c>
      <c r="I993" s="287" t="str">
        <f t="shared" si="227"/>
        <v>Đ0</v>
      </c>
      <c r="J993" s="44" t="s">
        <v>1191</v>
      </c>
      <c r="K993" s="287" t="str">
        <f t="shared" si="228"/>
        <v>Cái</v>
      </c>
      <c r="L993" s="291"/>
      <c r="M993" s="287" t="e">
        <f>VLOOKUP(D993,'GIA CONG DOAN'!$A$3:$D$4246,MATCH(I993,'GIA CONG DOAN'!$A$4:$D$4,0),0)</f>
        <v>#N/A</v>
      </c>
      <c r="N993" s="289"/>
      <c r="O993" s="328" t="str">
        <f t="shared" si="229"/>
        <v/>
      </c>
      <c r="P993" s="56"/>
      <c r="Q993" s="305"/>
      <c r="R993" s="305"/>
      <c r="S993" s="313">
        <f t="shared" si="221"/>
        <v>0</v>
      </c>
      <c r="V993" s="327"/>
      <c r="W993" s="327"/>
      <c r="X993" s="327"/>
      <c r="Y993" s="326" t="str">
        <f t="shared" si="219"/>
        <v/>
      </c>
      <c r="AA993" s="326" t="str">
        <f t="shared" si="230"/>
        <v/>
      </c>
    </row>
    <row r="994" spans="1:27" s="326" customFormat="1" ht="18" hidden="1" customHeight="1">
      <c r="A994" s="50"/>
      <c r="B994" s="182"/>
      <c r="C994" s="56"/>
      <c r="D994" s="56" t="str">
        <f t="shared" si="222"/>
        <v>00</v>
      </c>
      <c r="E994" s="322" t="str">
        <f t="shared" si="223"/>
        <v>00</v>
      </c>
      <c r="F994" s="322" t="str">
        <f t="shared" si="224"/>
        <v/>
      </c>
      <c r="G994" s="322" t="str">
        <f t="shared" si="225"/>
        <v/>
      </c>
      <c r="H994" s="322" t="str">
        <f t="shared" si="226"/>
        <v/>
      </c>
      <c r="I994" s="287" t="str">
        <f t="shared" si="227"/>
        <v>Đ0</v>
      </c>
      <c r="J994" s="44" t="s">
        <v>1191</v>
      </c>
      <c r="K994" s="287" t="str">
        <f t="shared" si="228"/>
        <v>Cái</v>
      </c>
      <c r="L994" s="291"/>
      <c r="M994" s="287" t="e">
        <f>VLOOKUP(D994,'GIA CONG DOAN'!$A$3:$D$4246,MATCH(I994,'GIA CONG DOAN'!$A$4:$D$4,0),0)</f>
        <v>#N/A</v>
      </c>
      <c r="N994" s="289"/>
      <c r="O994" s="328" t="str">
        <f t="shared" si="229"/>
        <v/>
      </c>
      <c r="P994" s="56"/>
      <c r="Q994" s="305"/>
      <c r="R994" s="305"/>
      <c r="S994" s="313">
        <f t="shared" si="221"/>
        <v>0</v>
      </c>
      <c r="V994" s="327"/>
      <c r="W994" s="327"/>
      <c r="X994" s="327"/>
      <c r="Y994" s="326" t="str">
        <f t="shared" si="219"/>
        <v/>
      </c>
      <c r="AA994" s="326" t="str">
        <f t="shared" si="230"/>
        <v/>
      </c>
    </row>
    <row r="995" spans="1:27" s="326" customFormat="1" ht="18" hidden="1" customHeight="1">
      <c r="A995" s="50"/>
      <c r="B995" s="182"/>
      <c r="C995" s="56"/>
      <c r="D995" s="56" t="str">
        <f t="shared" si="222"/>
        <v>00</v>
      </c>
      <c r="E995" s="322" t="str">
        <f t="shared" si="223"/>
        <v>00</v>
      </c>
      <c r="F995" s="322" t="str">
        <f t="shared" si="224"/>
        <v/>
      </c>
      <c r="G995" s="322" t="str">
        <f t="shared" si="225"/>
        <v/>
      </c>
      <c r="H995" s="322" t="str">
        <f t="shared" si="226"/>
        <v/>
      </c>
      <c r="I995" s="287" t="str">
        <f t="shared" si="227"/>
        <v>Đ0</v>
      </c>
      <c r="J995" s="44" t="s">
        <v>1191</v>
      </c>
      <c r="K995" s="287" t="str">
        <f t="shared" si="228"/>
        <v>Cái</v>
      </c>
      <c r="L995" s="291"/>
      <c r="M995" s="287" t="e">
        <f>VLOOKUP(D995,'GIA CONG DOAN'!$A$3:$D$4246,MATCH(I995,'GIA CONG DOAN'!$A$4:$D$4,0),0)</f>
        <v>#N/A</v>
      </c>
      <c r="N995" s="289"/>
      <c r="O995" s="328" t="str">
        <f t="shared" si="229"/>
        <v/>
      </c>
      <c r="P995" s="56"/>
      <c r="Q995" s="305"/>
      <c r="R995" s="305"/>
      <c r="S995" s="313">
        <f t="shared" si="221"/>
        <v>0</v>
      </c>
      <c r="V995" s="327"/>
      <c r="W995" s="327"/>
      <c r="X995" s="327"/>
      <c r="Y995" s="326" t="str">
        <f t="shared" si="219"/>
        <v/>
      </c>
      <c r="AA995" s="326" t="str">
        <f t="shared" si="230"/>
        <v/>
      </c>
    </row>
    <row r="996" spans="1:27" s="326" customFormat="1" ht="18" hidden="1" customHeight="1">
      <c r="A996" s="50"/>
      <c r="B996" s="182"/>
      <c r="C996" s="56"/>
      <c r="D996" s="56" t="str">
        <f t="shared" si="222"/>
        <v>00</v>
      </c>
      <c r="E996" s="322" t="str">
        <f t="shared" si="223"/>
        <v>00</v>
      </c>
      <c r="F996" s="322" t="str">
        <f t="shared" si="224"/>
        <v/>
      </c>
      <c r="G996" s="322" t="str">
        <f t="shared" si="225"/>
        <v/>
      </c>
      <c r="H996" s="322" t="str">
        <f t="shared" si="226"/>
        <v/>
      </c>
      <c r="I996" s="287" t="str">
        <f t="shared" si="227"/>
        <v>Đ0</v>
      </c>
      <c r="J996" s="44" t="s">
        <v>1191</v>
      </c>
      <c r="K996" s="287" t="str">
        <f t="shared" si="228"/>
        <v>Cái</v>
      </c>
      <c r="L996" s="291"/>
      <c r="M996" s="287" t="e">
        <f>VLOOKUP(D996,'GIA CONG DOAN'!$A$3:$D$4246,MATCH(I996,'GIA CONG DOAN'!$A$4:$D$4,0),0)</f>
        <v>#N/A</v>
      </c>
      <c r="N996" s="289"/>
      <c r="O996" s="328" t="str">
        <f t="shared" si="229"/>
        <v/>
      </c>
      <c r="P996" s="56"/>
      <c r="Q996" s="305"/>
      <c r="R996" s="305"/>
      <c r="S996" s="313">
        <f t="shared" si="221"/>
        <v>0</v>
      </c>
      <c r="V996" s="327"/>
      <c r="W996" s="327"/>
      <c r="X996" s="327"/>
      <c r="Y996" s="326" t="str">
        <f t="shared" si="219"/>
        <v/>
      </c>
      <c r="AA996" s="326" t="str">
        <f t="shared" si="230"/>
        <v/>
      </c>
    </row>
    <row r="997" spans="1:27" s="326" customFormat="1" ht="18" hidden="1" customHeight="1">
      <c r="A997" s="50"/>
      <c r="B997" s="182"/>
      <c r="C997" s="56"/>
      <c r="D997" s="56" t="str">
        <f t="shared" si="222"/>
        <v>00</v>
      </c>
      <c r="E997" s="322" t="str">
        <f t="shared" si="223"/>
        <v>00</v>
      </c>
      <c r="F997" s="322" t="str">
        <f t="shared" si="224"/>
        <v/>
      </c>
      <c r="G997" s="322" t="str">
        <f t="shared" si="225"/>
        <v/>
      </c>
      <c r="H997" s="322" t="str">
        <f t="shared" si="226"/>
        <v/>
      </c>
      <c r="I997" s="287" t="str">
        <f t="shared" si="227"/>
        <v>Đ0</v>
      </c>
      <c r="J997" s="44" t="s">
        <v>1191</v>
      </c>
      <c r="K997" s="287" t="str">
        <f t="shared" si="228"/>
        <v>Cái</v>
      </c>
      <c r="L997" s="291"/>
      <c r="M997" s="287" t="e">
        <f>VLOOKUP(D997,'GIA CONG DOAN'!$A$3:$D$4246,MATCH(I997,'GIA CONG DOAN'!$A$4:$D$4,0),0)</f>
        <v>#N/A</v>
      </c>
      <c r="N997" s="289"/>
      <c r="O997" s="328" t="str">
        <f t="shared" si="229"/>
        <v/>
      </c>
      <c r="P997" s="56"/>
      <c r="Q997" s="305"/>
      <c r="R997" s="305"/>
      <c r="S997" s="313">
        <f t="shared" si="221"/>
        <v>0</v>
      </c>
      <c r="V997" s="327"/>
      <c r="W997" s="327"/>
      <c r="X997" s="327"/>
      <c r="Y997" s="326" t="str">
        <f t="shared" si="219"/>
        <v/>
      </c>
      <c r="AA997" s="326" t="str">
        <f t="shared" si="230"/>
        <v/>
      </c>
    </row>
    <row r="998" spans="1:27" s="326" customFormat="1" ht="18" hidden="1" customHeight="1">
      <c r="A998" s="50"/>
      <c r="B998" s="182"/>
      <c r="C998" s="56"/>
      <c r="D998" s="56" t="str">
        <f t="shared" si="222"/>
        <v>00</v>
      </c>
      <c r="E998" s="322" t="str">
        <f t="shared" si="223"/>
        <v>00</v>
      </c>
      <c r="F998" s="322" t="str">
        <f t="shared" si="224"/>
        <v/>
      </c>
      <c r="G998" s="322" t="str">
        <f t="shared" si="225"/>
        <v/>
      </c>
      <c r="H998" s="322" t="str">
        <f t="shared" si="226"/>
        <v/>
      </c>
      <c r="I998" s="287" t="str">
        <f t="shared" si="227"/>
        <v>Đ0</v>
      </c>
      <c r="J998" s="44" t="s">
        <v>1191</v>
      </c>
      <c r="K998" s="287" t="str">
        <f t="shared" si="228"/>
        <v>Cái</v>
      </c>
      <c r="L998" s="291"/>
      <c r="M998" s="287" t="e">
        <f>VLOOKUP(D998,'GIA CONG DOAN'!$A$3:$D$4246,MATCH(I998,'GIA CONG DOAN'!$A$4:$D$4,0),0)</f>
        <v>#N/A</v>
      </c>
      <c r="N998" s="289"/>
      <c r="O998" s="328" t="str">
        <f t="shared" si="229"/>
        <v/>
      </c>
      <c r="P998" s="56"/>
      <c r="Q998" s="305"/>
      <c r="R998" s="305"/>
      <c r="S998" s="313">
        <f t="shared" si="221"/>
        <v>0</v>
      </c>
      <c r="V998" s="327"/>
      <c r="W998" s="327"/>
      <c r="X998" s="327"/>
      <c r="Y998" s="326" t="str">
        <f t="shared" si="219"/>
        <v/>
      </c>
      <c r="AA998" s="326" t="str">
        <f t="shared" si="230"/>
        <v/>
      </c>
    </row>
    <row r="999" spans="1:27" s="326" customFormat="1" ht="18" hidden="1" customHeight="1">
      <c r="A999" s="50"/>
      <c r="B999" s="182"/>
      <c r="C999" s="56"/>
      <c r="D999" s="56" t="str">
        <f t="shared" si="222"/>
        <v>00</v>
      </c>
      <c r="E999" s="322" t="str">
        <f t="shared" si="223"/>
        <v>00</v>
      </c>
      <c r="F999" s="322" t="str">
        <f t="shared" si="224"/>
        <v/>
      </c>
      <c r="G999" s="322" t="str">
        <f t="shared" si="225"/>
        <v/>
      </c>
      <c r="H999" s="322" t="str">
        <f t="shared" si="226"/>
        <v/>
      </c>
      <c r="I999" s="287" t="str">
        <f t="shared" si="227"/>
        <v>Đ0</v>
      </c>
      <c r="J999" s="44" t="s">
        <v>1191</v>
      </c>
      <c r="K999" s="287" t="str">
        <f t="shared" si="228"/>
        <v>Cái</v>
      </c>
      <c r="L999" s="291"/>
      <c r="M999" s="287" t="e">
        <f>VLOOKUP(D999,'GIA CONG DOAN'!$A$3:$D$4246,MATCH(I999,'GIA CONG DOAN'!$A$4:$D$4,0),0)</f>
        <v>#N/A</v>
      </c>
      <c r="N999" s="289"/>
      <c r="O999" s="328" t="str">
        <f t="shared" si="229"/>
        <v/>
      </c>
      <c r="P999" s="56"/>
      <c r="Q999" s="305"/>
      <c r="R999" s="305"/>
      <c r="S999" s="313">
        <f t="shared" si="221"/>
        <v>0</v>
      </c>
      <c r="V999" s="327"/>
      <c r="W999" s="327"/>
      <c r="X999" s="327"/>
      <c r="Y999" s="326" t="str">
        <f t="shared" si="219"/>
        <v/>
      </c>
      <c r="AA999" s="326" t="str">
        <f t="shared" si="230"/>
        <v/>
      </c>
    </row>
    <row r="1000" spans="1:27" s="326" customFormat="1" ht="18" hidden="1" customHeight="1">
      <c r="A1000" s="50"/>
      <c r="B1000" s="182"/>
      <c r="C1000" s="56"/>
      <c r="D1000" s="56" t="str">
        <f t="shared" si="222"/>
        <v>00</v>
      </c>
      <c r="E1000" s="322" t="str">
        <f t="shared" si="223"/>
        <v>00</v>
      </c>
      <c r="F1000" s="322" t="str">
        <f t="shared" si="224"/>
        <v/>
      </c>
      <c r="G1000" s="322" t="str">
        <f t="shared" si="225"/>
        <v/>
      </c>
      <c r="H1000" s="322" t="str">
        <f t="shared" si="226"/>
        <v/>
      </c>
      <c r="I1000" s="287" t="str">
        <f t="shared" si="227"/>
        <v>Đ0</v>
      </c>
      <c r="J1000" s="44" t="s">
        <v>1191</v>
      </c>
      <c r="K1000" s="287" t="str">
        <f t="shared" si="228"/>
        <v>Cái</v>
      </c>
      <c r="L1000" s="291"/>
      <c r="M1000" s="287" t="e">
        <f>VLOOKUP(D1000,'GIA CONG DOAN'!$A$3:$D$4246,MATCH(I1000,'GIA CONG DOAN'!$A$4:$D$4,0),0)</f>
        <v>#N/A</v>
      </c>
      <c r="N1000" s="289"/>
      <c r="O1000" s="328" t="str">
        <f t="shared" si="229"/>
        <v/>
      </c>
      <c r="P1000" s="56"/>
      <c r="Q1000" s="305"/>
      <c r="R1000" s="305"/>
      <c r="S1000" s="313">
        <f t="shared" si="221"/>
        <v>0</v>
      </c>
      <c r="V1000" s="327"/>
      <c r="W1000" s="327"/>
      <c r="X1000" s="327"/>
      <c r="Y1000" s="326" t="str">
        <f t="shared" si="219"/>
        <v/>
      </c>
      <c r="AA1000" s="326" t="str">
        <f t="shared" si="230"/>
        <v/>
      </c>
    </row>
    <row r="1001" spans="1:27" s="326" customFormat="1" ht="18" hidden="1" customHeight="1">
      <c r="A1001" s="50"/>
      <c r="B1001" s="182"/>
      <c r="C1001" s="56"/>
      <c r="D1001" s="56" t="str">
        <f t="shared" si="222"/>
        <v>00</v>
      </c>
      <c r="E1001" s="322" t="str">
        <f t="shared" si="223"/>
        <v>00</v>
      </c>
      <c r="F1001" s="322" t="str">
        <f t="shared" si="224"/>
        <v/>
      </c>
      <c r="G1001" s="322" t="str">
        <f t="shared" si="225"/>
        <v/>
      </c>
      <c r="H1001" s="322" t="str">
        <f t="shared" si="226"/>
        <v/>
      </c>
      <c r="I1001" s="287" t="str">
        <f t="shared" si="227"/>
        <v>Đ0</v>
      </c>
      <c r="J1001" s="44" t="s">
        <v>1191</v>
      </c>
      <c r="K1001" s="287" t="str">
        <f t="shared" si="228"/>
        <v>Cái</v>
      </c>
      <c r="L1001" s="291"/>
      <c r="M1001" s="287" t="e">
        <f>VLOOKUP(D1001,'GIA CONG DOAN'!$A$3:$D$4246,MATCH(I1001,'GIA CONG DOAN'!$A$4:$D$4,0),0)</f>
        <v>#N/A</v>
      </c>
      <c r="N1001" s="289"/>
      <c r="O1001" s="328" t="str">
        <f t="shared" si="229"/>
        <v/>
      </c>
      <c r="P1001" s="56"/>
      <c r="Q1001" s="305"/>
      <c r="R1001" s="305"/>
      <c r="S1001" s="313">
        <f t="shared" si="221"/>
        <v>0</v>
      </c>
      <c r="V1001" s="327"/>
      <c r="W1001" s="327"/>
      <c r="X1001" s="327"/>
      <c r="Y1001" s="326" t="str">
        <f t="shared" si="219"/>
        <v/>
      </c>
      <c r="AA1001" s="326" t="str">
        <f t="shared" si="230"/>
        <v/>
      </c>
    </row>
    <row r="1002" spans="1:27" s="326" customFormat="1" ht="18" hidden="1" customHeight="1">
      <c r="A1002" s="50"/>
      <c r="B1002" s="182"/>
      <c r="C1002" s="56"/>
      <c r="D1002" s="56" t="str">
        <f t="shared" si="222"/>
        <v>00</v>
      </c>
      <c r="E1002" s="322" t="str">
        <f t="shared" si="223"/>
        <v>00</v>
      </c>
      <c r="F1002" s="322" t="str">
        <f t="shared" si="224"/>
        <v/>
      </c>
      <c r="G1002" s="322" t="str">
        <f t="shared" si="225"/>
        <v/>
      </c>
      <c r="H1002" s="322" t="str">
        <f t="shared" si="226"/>
        <v/>
      </c>
      <c r="I1002" s="287" t="str">
        <f t="shared" si="227"/>
        <v>Đ0</v>
      </c>
      <c r="J1002" s="44" t="s">
        <v>1191</v>
      </c>
      <c r="K1002" s="287" t="str">
        <f t="shared" si="228"/>
        <v>Cái</v>
      </c>
      <c r="L1002" s="291"/>
      <c r="M1002" s="287" t="e">
        <f>VLOOKUP(D1002,'GIA CONG DOAN'!$A$3:$D$4246,MATCH(I1002,'GIA CONG DOAN'!$A$4:$D$4,0),0)</f>
        <v>#N/A</v>
      </c>
      <c r="N1002" s="289"/>
      <c r="O1002" s="328" t="str">
        <f t="shared" si="229"/>
        <v/>
      </c>
      <c r="P1002" s="56"/>
      <c r="Q1002" s="305"/>
      <c r="R1002" s="305"/>
      <c r="S1002" s="313">
        <f t="shared" si="221"/>
        <v>0</v>
      </c>
      <c r="V1002" s="327"/>
      <c r="W1002" s="327"/>
      <c r="X1002" s="327"/>
      <c r="Y1002" s="326" t="str">
        <f t="shared" si="219"/>
        <v/>
      </c>
      <c r="AA1002" s="326" t="str">
        <f t="shared" si="230"/>
        <v/>
      </c>
    </row>
    <row r="1003" spans="1:27" s="326" customFormat="1" ht="18" hidden="1" customHeight="1">
      <c r="A1003" s="50"/>
      <c r="B1003" s="182"/>
      <c r="C1003" s="56"/>
      <c r="D1003" s="56" t="str">
        <f t="shared" si="222"/>
        <v>00</v>
      </c>
      <c r="E1003" s="322" t="str">
        <f t="shared" si="223"/>
        <v>00</v>
      </c>
      <c r="F1003" s="322" t="str">
        <f t="shared" si="224"/>
        <v/>
      </c>
      <c r="G1003" s="322" t="str">
        <f t="shared" si="225"/>
        <v/>
      </c>
      <c r="H1003" s="322" t="str">
        <f t="shared" si="226"/>
        <v/>
      </c>
      <c r="I1003" s="287" t="str">
        <f t="shared" si="227"/>
        <v>Đ0</v>
      </c>
      <c r="J1003" s="44" t="s">
        <v>1191</v>
      </c>
      <c r="K1003" s="287" t="str">
        <f t="shared" si="228"/>
        <v>Cái</v>
      </c>
      <c r="L1003" s="291"/>
      <c r="M1003" s="287" t="e">
        <f>VLOOKUP(D1003,'GIA CONG DOAN'!$A$3:$D$4246,MATCH(I1003,'GIA CONG DOAN'!$A$4:$D$4,0),0)</f>
        <v>#N/A</v>
      </c>
      <c r="N1003" s="289"/>
      <c r="O1003" s="328" t="str">
        <f t="shared" si="229"/>
        <v/>
      </c>
      <c r="P1003" s="56"/>
      <c r="Q1003" s="305"/>
      <c r="R1003" s="305"/>
      <c r="S1003" s="313">
        <f t="shared" si="221"/>
        <v>0</v>
      </c>
      <c r="V1003" s="327"/>
      <c r="W1003" s="327"/>
      <c r="X1003" s="327"/>
      <c r="Y1003" s="326" t="str">
        <f t="shared" si="219"/>
        <v/>
      </c>
      <c r="AA1003" s="326" t="str">
        <f t="shared" si="230"/>
        <v/>
      </c>
    </row>
    <row r="1004" spans="1:27" s="326" customFormat="1" ht="18" hidden="1" customHeight="1">
      <c r="A1004" s="50"/>
      <c r="B1004" s="182"/>
      <c r="C1004" s="56"/>
      <c r="D1004" s="56" t="str">
        <f t="shared" si="222"/>
        <v>00</v>
      </c>
      <c r="E1004" s="322" t="str">
        <f t="shared" si="223"/>
        <v>00</v>
      </c>
      <c r="F1004" s="322" t="str">
        <f t="shared" si="224"/>
        <v/>
      </c>
      <c r="G1004" s="322" t="str">
        <f t="shared" si="225"/>
        <v/>
      </c>
      <c r="H1004" s="322" t="str">
        <f t="shared" si="226"/>
        <v/>
      </c>
      <c r="I1004" s="287" t="str">
        <f t="shared" si="227"/>
        <v>Đ0</v>
      </c>
      <c r="J1004" s="44" t="s">
        <v>1191</v>
      </c>
      <c r="K1004" s="287" t="str">
        <f t="shared" si="228"/>
        <v>Cái</v>
      </c>
      <c r="L1004" s="291"/>
      <c r="M1004" s="287" t="e">
        <f>VLOOKUP(D1004,'GIA CONG DOAN'!$A$3:$D$4246,MATCH(I1004,'GIA CONG DOAN'!$A$4:$D$4,0),0)</f>
        <v>#N/A</v>
      </c>
      <c r="N1004" s="289"/>
      <c r="O1004" s="328" t="str">
        <f t="shared" si="229"/>
        <v/>
      </c>
      <c r="P1004" s="56"/>
      <c r="Q1004" s="305"/>
      <c r="R1004" s="305"/>
      <c r="S1004" s="313">
        <f t="shared" si="221"/>
        <v>0</v>
      </c>
      <c r="V1004" s="327"/>
      <c r="W1004" s="327"/>
      <c r="X1004" s="327"/>
      <c r="Y1004" s="326" t="str">
        <f t="shared" si="219"/>
        <v/>
      </c>
      <c r="AA1004" s="326" t="str">
        <f t="shared" si="230"/>
        <v/>
      </c>
    </row>
    <row r="1005" spans="1:27" s="326" customFormat="1" ht="18" hidden="1" customHeight="1">
      <c r="A1005" s="50"/>
      <c r="B1005" s="182"/>
      <c r="C1005" s="56"/>
      <c r="D1005" s="56" t="str">
        <f t="shared" si="222"/>
        <v>00</v>
      </c>
      <c r="E1005" s="322" t="str">
        <f t="shared" si="223"/>
        <v>00</v>
      </c>
      <c r="F1005" s="322" t="str">
        <f t="shared" si="224"/>
        <v/>
      </c>
      <c r="G1005" s="322" t="str">
        <f t="shared" si="225"/>
        <v/>
      </c>
      <c r="H1005" s="322" t="str">
        <f t="shared" si="226"/>
        <v/>
      </c>
      <c r="I1005" s="287" t="str">
        <f t="shared" si="227"/>
        <v>Đ0</v>
      </c>
      <c r="J1005" s="44" t="s">
        <v>1191</v>
      </c>
      <c r="K1005" s="287" t="str">
        <f t="shared" si="228"/>
        <v>Cái</v>
      </c>
      <c r="L1005" s="291"/>
      <c r="M1005" s="287" t="e">
        <f>VLOOKUP(D1005,'GIA CONG DOAN'!$A$3:$D$4246,MATCH(I1005,'GIA CONG DOAN'!$A$4:$D$4,0),0)</f>
        <v>#N/A</v>
      </c>
      <c r="N1005" s="289"/>
      <c r="O1005" s="328" t="str">
        <f t="shared" si="229"/>
        <v/>
      </c>
      <c r="P1005" s="56"/>
      <c r="Q1005" s="305"/>
      <c r="R1005" s="305"/>
      <c r="S1005" s="313">
        <f t="shared" si="221"/>
        <v>0</v>
      </c>
      <c r="V1005" s="327"/>
      <c r="W1005" s="327"/>
      <c r="X1005" s="327"/>
      <c r="Y1005" s="326" t="str">
        <f t="shared" si="219"/>
        <v/>
      </c>
      <c r="AA1005" s="326" t="str">
        <f t="shared" si="230"/>
        <v/>
      </c>
    </row>
    <row r="1006" spans="1:27" s="326" customFormat="1" ht="18" hidden="1" customHeight="1">
      <c r="A1006" s="50"/>
      <c r="B1006" s="182"/>
      <c r="C1006" s="56"/>
      <c r="D1006" s="56" t="str">
        <f t="shared" si="222"/>
        <v>00</v>
      </c>
      <c r="E1006" s="322" t="str">
        <f t="shared" si="223"/>
        <v>00</v>
      </c>
      <c r="F1006" s="322" t="str">
        <f t="shared" si="224"/>
        <v/>
      </c>
      <c r="G1006" s="322" t="str">
        <f t="shared" si="225"/>
        <v/>
      </c>
      <c r="H1006" s="322" t="str">
        <f t="shared" si="226"/>
        <v/>
      </c>
      <c r="I1006" s="287" t="str">
        <f t="shared" si="227"/>
        <v>Đ0</v>
      </c>
      <c r="J1006" s="44" t="s">
        <v>1191</v>
      </c>
      <c r="K1006" s="287" t="str">
        <f t="shared" si="228"/>
        <v>Cái</v>
      </c>
      <c r="L1006" s="291"/>
      <c r="M1006" s="287" t="e">
        <f>VLOOKUP(D1006,'GIA CONG DOAN'!$A$3:$D$4246,MATCH(I1006,'GIA CONG DOAN'!$A$4:$D$4,0),0)</f>
        <v>#N/A</v>
      </c>
      <c r="N1006" s="289"/>
      <c r="O1006" s="328" t="str">
        <f t="shared" si="229"/>
        <v/>
      </c>
      <c r="P1006" s="56"/>
      <c r="Q1006" s="305"/>
      <c r="R1006" s="305"/>
      <c r="S1006" s="313">
        <f t="shared" si="221"/>
        <v>0</v>
      </c>
      <c r="V1006" s="327"/>
      <c r="W1006" s="327"/>
      <c r="X1006" s="327"/>
      <c r="Y1006" s="326" t="str">
        <f t="shared" si="219"/>
        <v/>
      </c>
      <c r="AA1006" s="326" t="str">
        <f t="shared" si="230"/>
        <v/>
      </c>
    </row>
    <row r="1007" spans="1:27" s="326" customFormat="1" ht="18" hidden="1" customHeight="1">
      <c r="A1007" s="50"/>
      <c r="B1007" s="182"/>
      <c r="C1007" s="56"/>
      <c r="D1007" s="56" t="str">
        <f t="shared" si="222"/>
        <v>00</v>
      </c>
      <c r="E1007" s="322" t="str">
        <f t="shared" si="223"/>
        <v>00</v>
      </c>
      <c r="F1007" s="322" t="str">
        <f t="shared" si="224"/>
        <v/>
      </c>
      <c r="G1007" s="322" t="str">
        <f t="shared" si="225"/>
        <v/>
      </c>
      <c r="H1007" s="322" t="str">
        <f t="shared" si="226"/>
        <v/>
      </c>
      <c r="I1007" s="287" t="str">
        <f t="shared" si="227"/>
        <v>Đ0</v>
      </c>
      <c r="J1007" s="44" t="s">
        <v>1191</v>
      </c>
      <c r="K1007" s="287" t="str">
        <f t="shared" si="228"/>
        <v>Cái</v>
      </c>
      <c r="L1007" s="291"/>
      <c r="M1007" s="287" t="e">
        <f>VLOOKUP(D1007,'GIA CONG DOAN'!$A$3:$D$4246,MATCH(I1007,'GIA CONG DOAN'!$A$4:$D$4,0),0)</f>
        <v>#N/A</v>
      </c>
      <c r="N1007" s="289"/>
      <c r="O1007" s="328" t="str">
        <f t="shared" si="229"/>
        <v/>
      </c>
      <c r="P1007" s="56"/>
      <c r="Q1007" s="305"/>
      <c r="R1007" s="305"/>
      <c r="S1007" s="313">
        <f t="shared" si="221"/>
        <v>0</v>
      </c>
      <c r="V1007" s="327"/>
      <c r="W1007" s="327"/>
      <c r="X1007" s="327"/>
      <c r="Y1007" s="326" t="str">
        <f t="shared" si="219"/>
        <v/>
      </c>
      <c r="AA1007" s="326" t="str">
        <f t="shared" si="230"/>
        <v/>
      </c>
    </row>
    <row r="1008" spans="1:27" s="326" customFormat="1" ht="18" hidden="1" customHeight="1">
      <c r="A1008" s="50"/>
      <c r="B1008" s="182"/>
      <c r="C1008" s="56"/>
      <c r="D1008" s="56" t="str">
        <f t="shared" si="222"/>
        <v>00</v>
      </c>
      <c r="E1008" s="322" t="str">
        <f t="shared" si="223"/>
        <v>00</v>
      </c>
      <c r="F1008" s="322" t="str">
        <f t="shared" si="224"/>
        <v/>
      </c>
      <c r="G1008" s="322" t="str">
        <f t="shared" si="225"/>
        <v/>
      </c>
      <c r="H1008" s="322" t="str">
        <f t="shared" si="226"/>
        <v/>
      </c>
      <c r="I1008" s="287" t="str">
        <f t="shared" si="227"/>
        <v>Đ0</v>
      </c>
      <c r="J1008" s="44" t="s">
        <v>1191</v>
      </c>
      <c r="K1008" s="287" t="str">
        <f t="shared" si="228"/>
        <v>Cái</v>
      </c>
      <c r="L1008" s="291"/>
      <c r="M1008" s="287" t="e">
        <f>VLOOKUP(D1008,'GIA CONG DOAN'!$A$3:$D$4246,MATCH(I1008,'GIA CONG DOAN'!$A$4:$D$4,0),0)</f>
        <v>#N/A</v>
      </c>
      <c r="N1008" s="289"/>
      <c r="O1008" s="328" t="str">
        <f t="shared" si="229"/>
        <v/>
      </c>
      <c r="P1008" s="56"/>
      <c r="Q1008" s="305"/>
      <c r="R1008" s="305"/>
      <c r="S1008" s="313">
        <f t="shared" si="221"/>
        <v>0</v>
      </c>
      <c r="V1008" s="327"/>
      <c r="W1008" s="327"/>
      <c r="X1008" s="327"/>
      <c r="Y1008" s="326" t="str">
        <f t="shared" si="219"/>
        <v/>
      </c>
      <c r="AA1008" s="326" t="str">
        <f t="shared" si="230"/>
        <v/>
      </c>
    </row>
    <row r="1009" spans="1:27" s="326" customFormat="1" ht="18" hidden="1" customHeight="1">
      <c r="A1009" s="50"/>
      <c r="B1009" s="182"/>
      <c r="C1009" s="56"/>
      <c r="D1009" s="56" t="str">
        <f t="shared" si="222"/>
        <v>00</v>
      </c>
      <c r="E1009" s="322" t="str">
        <f t="shared" si="223"/>
        <v>00</v>
      </c>
      <c r="F1009" s="322" t="str">
        <f t="shared" si="224"/>
        <v/>
      </c>
      <c r="G1009" s="322" t="str">
        <f t="shared" si="225"/>
        <v/>
      </c>
      <c r="H1009" s="322" t="str">
        <f t="shared" si="226"/>
        <v/>
      </c>
      <c r="I1009" s="287" t="str">
        <f t="shared" si="227"/>
        <v>Đ0</v>
      </c>
      <c r="J1009" s="44" t="s">
        <v>1191</v>
      </c>
      <c r="K1009" s="287" t="str">
        <f t="shared" si="228"/>
        <v>Cái</v>
      </c>
      <c r="L1009" s="291"/>
      <c r="M1009" s="287" t="e">
        <f>VLOOKUP(D1009,'GIA CONG DOAN'!$A$3:$D$4246,MATCH(I1009,'GIA CONG DOAN'!$A$4:$D$4,0),0)</f>
        <v>#N/A</v>
      </c>
      <c r="N1009" s="289"/>
      <c r="O1009" s="328" t="str">
        <f t="shared" si="229"/>
        <v/>
      </c>
      <c r="P1009" s="56"/>
      <c r="Q1009" s="305"/>
      <c r="R1009" s="305"/>
      <c r="S1009" s="313">
        <f t="shared" si="221"/>
        <v>0</v>
      </c>
      <c r="V1009" s="327"/>
      <c r="W1009" s="327"/>
      <c r="X1009" s="327"/>
      <c r="Y1009" s="326" t="str">
        <f t="shared" si="219"/>
        <v/>
      </c>
      <c r="AA1009" s="326" t="str">
        <f t="shared" si="230"/>
        <v/>
      </c>
    </row>
    <row r="1010" spans="1:27" s="326" customFormat="1" ht="18" hidden="1" customHeight="1">
      <c r="A1010" s="50"/>
      <c r="B1010" s="182"/>
      <c r="C1010" s="56"/>
      <c r="D1010" s="56" t="str">
        <f t="shared" si="222"/>
        <v>00</v>
      </c>
      <c r="E1010" s="322" t="str">
        <f t="shared" si="223"/>
        <v>00</v>
      </c>
      <c r="F1010" s="322" t="str">
        <f t="shared" si="224"/>
        <v/>
      </c>
      <c r="G1010" s="322" t="str">
        <f t="shared" si="225"/>
        <v/>
      </c>
      <c r="H1010" s="322" t="str">
        <f t="shared" si="226"/>
        <v/>
      </c>
      <c r="I1010" s="287" t="str">
        <f t="shared" si="227"/>
        <v>Đ0</v>
      </c>
      <c r="J1010" s="44" t="s">
        <v>1191</v>
      </c>
      <c r="K1010" s="287" t="str">
        <f t="shared" si="228"/>
        <v>Cái</v>
      </c>
      <c r="L1010" s="291"/>
      <c r="M1010" s="287" t="e">
        <f>VLOOKUP(D1010,'GIA CONG DOAN'!$A$3:$D$4246,MATCH(I1010,'GIA CONG DOAN'!$A$4:$D$4,0),0)</f>
        <v>#N/A</v>
      </c>
      <c r="N1010" s="289"/>
      <c r="O1010" s="328" t="str">
        <f t="shared" si="229"/>
        <v/>
      </c>
      <c r="P1010" s="56"/>
      <c r="Q1010" s="305"/>
      <c r="R1010" s="305"/>
      <c r="S1010" s="313">
        <f t="shared" si="221"/>
        <v>0</v>
      </c>
      <c r="V1010" s="327"/>
      <c r="W1010" s="327"/>
      <c r="X1010" s="327"/>
      <c r="Y1010" s="326" t="str">
        <f t="shared" si="219"/>
        <v/>
      </c>
    </row>
    <row r="1011" spans="1:27" s="326" customFormat="1" ht="18" hidden="1" customHeight="1">
      <c r="A1011" s="50"/>
      <c r="B1011" s="182"/>
      <c r="C1011" s="56"/>
      <c r="D1011" s="56" t="str">
        <f t="shared" si="222"/>
        <v>00</v>
      </c>
      <c r="E1011" s="322" t="str">
        <f t="shared" si="223"/>
        <v>00</v>
      </c>
      <c r="F1011" s="322" t="str">
        <f t="shared" si="224"/>
        <v/>
      </c>
      <c r="G1011" s="322" t="str">
        <f t="shared" si="225"/>
        <v/>
      </c>
      <c r="H1011" s="322" t="str">
        <f t="shared" si="226"/>
        <v/>
      </c>
      <c r="I1011" s="287" t="str">
        <f t="shared" si="227"/>
        <v>Đ0</v>
      </c>
      <c r="J1011" s="44" t="s">
        <v>1191</v>
      </c>
      <c r="K1011" s="287" t="str">
        <f t="shared" si="228"/>
        <v>Cái</v>
      </c>
      <c r="L1011" s="291"/>
      <c r="M1011" s="287" t="e">
        <f>VLOOKUP(D1011,'GIA CONG DOAN'!$A$3:$D$4246,MATCH(I1011,'GIA CONG DOAN'!$A$4:$D$4,0),0)</f>
        <v>#N/A</v>
      </c>
      <c r="N1011" s="289"/>
      <c r="O1011" s="328" t="str">
        <f t="shared" si="229"/>
        <v/>
      </c>
      <c r="P1011" s="56"/>
      <c r="Q1011" s="305"/>
      <c r="R1011" s="305"/>
      <c r="S1011" s="313">
        <f t="shared" si="221"/>
        <v>0</v>
      </c>
      <c r="V1011" s="327"/>
      <c r="W1011" s="327"/>
      <c r="X1011" s="327"/>
      <c r="Y1011" s="326" t="str">
        <f t="shared" si="219"/>
        <v/>
      </c>
    </row>
    <row r="1012" spans="1:27" s="326" customFormat="1" ht="18" hidden="1" customHeight="1">
      <c r="A1012" s="50"/>
      <c r="B1012" s="182"/>
      <c r="C1012" s="56"/>
      <c r="D1012" s="56" t="str">
        <f t="shared" si="222"/>
        <v>00</v>
      </c>
      <c r="E1012" s="322" t="str">
        <f t="shared" si="223"/>
        <v>00</v>
      </c>
      <c r="F1012" s="322" t="str">
        <f t="shared" si="224"/>
        <v/>
      </c>
      <c r="G1012" s="322" t="str">
        <f t="shared" si="225"/>
        <v/>
      </c>
      <c r="H1012" s="322" t="str">
        <f t="shared" si="226"/>
        <v/>
      </c>
      <c r="I1012" s="287" t="str">
        <f t="shared" si="227"/>
        <v>Đ0</v>
      </c>
      <c r="J1012" s="44" t="s">
        <v>1191</v>
      </c>
      <c r="K1012" s="287" t="str">
        <f t="shared" si="228"/>
        <v>Cái</v>
      </c>
      <c r="L1012" s="291"/>
      <c r="M1012" s="287" t="e">
        <f>VLOOKUP(D1012,'GIA CONG DOAN'!$A$3:$D$4246,MATCH(I1012,'GIA CONG DOAN'!$A$4:$D$4,0),0)</f>
        <v>#N/A</v>
      </c>
      <c r="N1012" s="289"/>
      <c r="O1012" s="328" t="str">
        <f t="shared" si="229"/>
        <v/>
      </c>
      <c r="P1012" s="56"/>
      <c r="Q1012" s="305"/>
      <c r="R1012" s="305"/>
      <c r="S1012" s="313">
        <f t="shared" si="221"/>
        <v>0</v>
      </c>
      <c r="V1012" s="327"/>
      <c r="W1012" s="327"/>
      <c r="X1012" s="327"/>
      <c r="Y1012" s="326" t="str">
        <f t="shared" si="219"/>
        <v/>
      </c>
    </row>
    <row r="1013" spans="1:27" s="326" customFormat="1" ht="18" hidden="1" customHeight="1">
      <c r="A1013" s="50"/>
      <c r="B1013" s="182"/>
      <c r="C1013" s="56"/>
      <c r="D1013" s="56" t="str">
        <f t="shared" si="222"/>
        <v>00</v>
      </c>
      <c r="E1013" s="322" t="str">
        <f t="shared" si="223"/>
        <v>00</v>
      </c>
      <c r="F1013" s="322" t="str">
        <f t="shared" si="224"/>
        <v/>
      </c>
      <c r="G1013" s="322" t="str">
        <f t="shared" si="225"/>
        <v/>
      </c>
      <c r="H1013" s="322" t="str">
        <f t="shared" si="226"/>
        <v/>
      </c>
      <c r="I1013" s="287" t="str">
        <f t="shared" si="227"/>
        <v>Đ0</v>
      </c>
      <c r="J1013" s="44" t="s">
        <v>1191</v>
      </c>
      <c r="K1013" s="287" t="str">
        <f t="shared" si="228"/>
        <v>Cái</v>
      </c>
      <c r="L1013" s="291"/>
      <c r="M1013" s="287" t="e">
        <f>VLOOKUP(D1013,'GIA CONG DOAN'!$A$3:$D$4246,MATCH(I1013,'GIA CONG DOAN'!$A$4:$D$4,0),0)</f>
        <v>#N/A</v>
      </c>
      <c r="N1013" s="289"/>
      <c r="O1013" s="328" t="str">
        <f t="shared" si="229"/>
        <v/>
      </c>
      <c r="P1013" s="56"/>
      <c r="Q1013" s="305"/>
      <c r="R1013" s="305"/>
      <c r="S1013" s="313">
        <f t="shared" si="221"/>
        <v>0</v>
      </c>
      <c r="V1013" s="327"/>
      <c r="W1013" s="327"/>
      <c r="X1013" s="327"/>
      <c r="Y1013" s="326" t="str">
        <f t="shared" si="219"/>
        <v/>
      </c>
    </row>
    <row r="1014" spans="1:27" s="326" customFormat="1" ht="18" hidden="1" customHeight="1">
      <c r="A1014" s="50"/>
      <c r="B1014" s="182"/>
      <c r="C1014" s="56"/>
      <c r="D1014" s="56" t="str">
        <f t="shared" si="222"/>
        <v>00</v>
      </c>
      <c r="E1014" s="322" t="str">
        <f t="shared" si="223"/>
        <v>00</v>
      </c>
      <c r="F1014" s="322" t="str">
        <f t="shared" si="224"/>
        <v/>
      </c>
      <c r="G1014" s="322" t="str">
        <f t="shared" si="225"/>
        <v/>
      </c>
      <c r="H1014" s="322" t="str">
        <f t="shared" si="226"/>
        <v/>
      </c>
      <c r="I1014" s="287" t="str">
        <f t="shared" si="227"/>
        <v>Đ0</v>
      </c>
      <c r="J1014" s="44" t="s">
        <v>1191</v>
      </c>
      <c r="K1014" s="287" t="str">
        <f t="shared" si="228"/>
        <v>Cái</v>
      </c>
      <c r="L1014" s="291"/>
      <c r="M1014" s="287" t="e">
        <f>VLOOKUP(D1014,'GIA CONG DOAN'!$A$3:$D$4246,MATCH(I1014,'GIA CONG DOAN'!$A$4:$D$4,0),0)</f>
        <v>#N/A</v>
      </c>
      <c r="N1014" s="289"/>
      <c r="O1014" s="328" t="str">
        <f t="shared" si="229"/>
        <v/>
      </c>
      <c r="P1014" s="56"/>
      <c r="Q1014" s="305"/>
      <c r="R1014" s="305"/>
      <c r="S1014" s="313">
        <f t="shared" si="221"/>
        <v>0</v>
      </c>
      <c r="V1014" s="327"/>
      <c r="W1014" s="327"/>
      <c r="X1014" s="327"/>
      <c r="Y1014" s="326" t="str">
        <f t="shared" si="219"/>
        <v/>
      </c>
    </row>
    <row r="1015" spans="1:27" s="326" customFormat="1" ht="18" hidden="1" customHeight="1">
      <c r="A1015" s="50"/>
      <c r="B1015" s="182"/>
      <c r="C1015" s="56"/>
      <c r="D1015" s="56" t="str">
        <f t="shared" si="222"/>
        <v>00</v>
      </c>
      <c r="E1015" s="322" t="str">
        <f t="shared" si="223"/>
        <v>00</v>
      </c>
      <c r="F1015" s="322" t="str">
        <f t="shared" si="224"/>
        <v/>
      </c>
      <c r="G1015" s="322" t="str">
        <f t="shared" si="225"/>
        <v/>
      </c>
      <c r="H1015" s="322" t="str">
        <f t="shared" si="226"/>
        <v/>
      </c>
      <c r="I1015" s="287" t="str">
        <f t="shared" si="227"/>
        <v>Đ0</v>
      </c>
      <c r="J1015" s="44" t="s">
        <v>1191</v>
      </c>
      <c r="K1015" s="287" t="str">
        <f t="shared" si="228"/>
        <v>Cái</v>
      </c>
      <c r="L1015" s="291"/>
      <c r="M1015" s="287" t="e">
        <f>VLOOKUP(D1015,'GIA CONG DOAN'!$A$3:$D$4246,MATCH(I1015,'GIA CONG DOAN'!$A$4:$D$4,0),0)</f>
        <v>#N/A</v>
      </c>
      <c r="N1015" s="289"/>
      <c r="O1015" s="328" t="str">
        <f t="shared" si="229"/>
        <v/>
      </c>
      <c r="P1015" s="56"/>
      <c r="Q1015" s="305"/>
      <c r="R1015" s="305"/>
      <c r="S1015" s="313">
        <f t="shared" si="221"/>
        <v>0</v>
      </c>
      <c r="V1015" s="327"/>
      <c r="W1015" s="327"/>
      <c r="X1015" s="327"/>
      <c r="Y1015" s="326" t="str">
        <f t="shared" si="219"/>
        <v/>
      </c>
    </row>
    <row r="1016" spans="1:27" s="326" customFormat="1" ht="18" hidden="1" customHeight="1">
      <c r="A1016" s="50"/>
      <c r="B1016" s="182"/>
      <c r="C1016" s="56"/>
      <c r="D1016" s="56" t="str">
        <f t="shared" si="222"/>
        <v>00</v>
      </c>
      <c r="E1016" s="322" t="str">
        <f t="shared" si="223"/>
        <v>00</v>
      </c>
      <c r="F1016" s="322" t="str">
        <f t="shared" si="224"/>
        <v/>
      </c>
      <c r="G1016" s="322" t="str">
        <f t="shared" si="225"/>
        <v/>
      </c>
      <c r="H1016" s="322" t="str">
        <f t="shared" si="226"/>
        <v/>
      </c>
      <c r="I1016" s="287" t="str">
        <f t="shared" si="227"/>
        <v>Đ0</v>
      </c>
      <c r="J1016" s="44" t="s">
        <v>1191</v>
      </c>
      <c r="K1016" s="287" t="str">
        <f t="shared" si="228"/>
        <v>Cái</v>
      </c>
      <c r="L1016" s="291"/>
      <c r="M1016" s="287" t="e">
        <f>VLOOKUP(D1016,'GIA CONG DOAN'!$A$3:$D$4246,MATCH(I1016,'GIA CONG DOAN'!$A$4:$D$4,0),0)</f>
        <v>#N/A</v>
      </c>
      <c r="N1016" s="289"/>
      <c r="O1016" s="328" t="str">
        <f t="shared" si="229"/>
        <v/>
      </c>
      <c r="P1016" s="56"/>
      <c r="Q1016" s="305"/>
      <c r="R1016" s="305"/>
      <c r="S1016" s="313">
        <f t="shared" si="221"/>
        <v>0</v>
      </c>
      <c r="V1016" s="327"/>
      <c r="W1016" s="327"/>
      <c r="X1016" s="327"/>
      <c r="Y1016" s="326" t="str">
        <f t="shared" si="219"/>
        <v/>
      </c>
    </row>
    <row r="1017" spans="1:27" s="326" customFormat="1" ht="18" hidden="1" customHeight="1">
      <c r="A1017" s="50"/>
      <c r="B1017" s="182"/>
      <c r="C1017" s="56"/>
      <c r="D1017" s="56" t="str">
        <f t="shared" si="222"/>
        <v>00</v>
      </c>
      <c r="E1017" s="322" t="str">
        <f t="shared" si="223"/>
        <v>00</v>
      </c>
      <c r="F1017" s="322" t="str">
        <f t="shared" si="224"/>
        <v/>
      </c>
      <c r="G1017" s="322" t="str">
        <f t="shared" si="225"/>
        <v/>
      </c>
      <c r="H1017" s="322" t="str">
        <f t="shared" si="226"/>
        <v/>
      </c>
      <c r="I1017" s="287" t="str">
        <f t="shared" si="227"/>
        <v>Đ0</v>
      </c>
      <c r="J1017" s="44" t="s">
        <v>1191</v>
      </c>
      <c r="K1017" s="287" t="str">
        <f t="shared" si="228"/>
        <v>Cái</v>
      </c>
      <c r="L1017" s="291"/>
      <c r="M1017" s="287" t="e">
        <f>VLOOKUP(D1017,'GIA CONG DOAN'!$A$3:$D$4246,MATCH(I1017,'GIA CONG DOAN'!$A$4:$D$4,0),0)</f>
        <v>#N/A</v>
      </c>
      <c r="N1017" s="289"/>
      <c r="O1017" s="328" t="str">
        <f t="shared" si="229"/>
        <v/>
      </c>
      <c r="P1017" s="56"/>
      <c r="Q1017" s="305"/>
      <c r="R1017" s="305"/>
      <c r="S1017" s="313">
        <f t="shared" si="221"/>
        <v>0</v>
      </c>
      <c r="V1017" s="327"/>
      <c r="W1017" s="327"/>
      <c r="X1017" s="327"/>
      <c r="Y1017" s="326" t="str">
        <f t="shared" si="219"/>
        <v/>
      </c>
    </row>
    <row r="1018" spans="1:27" s="326" customFormat="1" ht="18" hidden="1" customHeight="1">
      <c r="A1018" s="50"/>
      <c r="B1018" s="182"/>
      <c r="C1018" s="56"/>
      <c r="D1018" s="56" t="str">
        <f t="shared" si="222"/>
        <v>00</v>
      </c>
      <c r="E1018" s="322" t="str">
        <f t="shared" si="223"/>
        <v>00</v>
      </c>
      <c r="F1018" s="322" t="str">
        <f t="shared" si="224"/>
        <v/>
      </c>
      <c r="G1018" s="322" t="str">
        <f t="shared" si="225"/>
        <v/>
      </c>
      <c r="H1018" s="322" t="str">
        <f t="shared" si="226"/>
        <v/>
      </c>
      <c r="I1018" s="287" t="str">
        <f t="shared" si="227"/>
        <v>Đ0</v>
      </c>
      <c r="J1018" s="44" t="s">
        <v>1191</v>
      </c>
      <c r="K1018" s="287" t="str">
        <f t="shared" si="228"/>
        <v>Cái</v>
      </c>
      <c r="L1018" s="291"/>
      <c r="M1018" s="287" t="e">
        <f>VLOOKUP(D1018,'GIA CONG DOAN'!$A$3:$D$4246,MATCH(I1018,'GIA CONG DOAN'!$A$4:$D$4,0),0)</f>
        <v>#N/A</v>
      </c>
      <c r="N1018" s="289"/>
      <c r="O1018" s="328" t="str">
        <f t="shared" si="229"/>
        <v/>
      </c>
      <c r="P1018" s="56"/>
      <c r="Q1018" s="305"/>
      <c r="R1018" s="305"/>
      <c r="S1018" s="313">
        <f t="shared" si="221"/>
        <v>0</v>
      </c>
      <c r="V1018" s="327"/>
      <c r="W1018" s="327"/>
      <c r="X1018" s="327"/>
      <c r="Y1018" s="326" t="str">
        <f t="shared" si="219"/>
        <v/>
      </c>
    </row>
    <row r="1019" spans="1:27" s="326" customFormat="1" ht="18" hidden="1" customHeight="1">
      <c r="A1019" s="50"/>
      <c r="B1019" s="182"/>
      <c r="C1019" s="56"/>
      <c r="D1019" s="56" t="str">
        <f t="shared" si="222"/>
        <v>00</v>
      </c>
      <c r="E1019" s="322" t="str">
        <f t="shared" si="223"/>
        <v>00</v>
      </c>
      <c r="F1019" s="322" t="str">
        <f t="shared" si="224"/>
        <v/>
      </c>
      <c r="G1019" s="322" t="str">
        <f t="shared" si="225"/>
        <v/>
      </c>
      <c r="H1019" s="322" t="str">
        <f t="shared" si="226"/>
        <v/>
      </c>
      <c r="I1019" s="287" t="str">
        <f t="shared" si="227"/>
        <v>Đ0</v>
      </c>
      <c r="J1019" s="44" t="s">
        <v>1191</v>
      </c>
      <c r="K1019" s="287" t="str">
        <f t="shared" si="228"/>
        <v>Cái</v>
      </c>
      <c r="L1019" s="291"/>
      <c r="M1019" s="287" t="e">
        <f>VLOOKUP(D1019,'GIA CONG DOAN'!$A$3:$D$4246,MATCH(I1019,'GIA CONG DOAN'!$A$4:$D$4,0),0)</f>
        <v>#N/A</v>
      </c>
      <c r="N1019" s="289"/>
      <c r="O1019" s="328" t="str">
        <f t="shared" si="229"/>
        <v/>
      </c>
      <c r="P1019" s="56"/>
      <c r="Q1019" s="305"/>
      <c r="R1019" s="305"/>
      <c r="S1019" s="313">
        <f t="shared" si="221"/>
        <v>0</v>
      </c>
      <c r="V1019" s="327"/>
      <c r="W1019" s="327"/>
      <c r="X1019" s="327"/>
      <c r="Y1019" s="326" t="str">
        <f t="shared" si="219"/>
        <v/>
      </c>
    </row>
    <row r="1020" spans="1:27" s="326" customFormat="1" ht="18" hidden="1" customHeight="1">
      <c r="A1020" s="50"/>
      <c r="B1020" s="182"/>
      <c r="C1020" s="56"/>
      <c r="D1020" s="56" t="str">
        <f t="shared" si="222"/>
        <v>00</v>
      </c>
      <c r="E1020" s="322" t="str">
        <f t="shared" si="223"/>
        <v>00</v>
      </c>
      <c r="F1020" s="322" t="str">
        <f t="shared" si="224"/>
        <v/>
      </c>
      <c r="G1020" s="322" t="str">
        <f t="shared" si="225"/>
        <v/>
      </c>
      <c r="H1020" s="322" t="str">
        <f t="shared" si="226"/>
        <v/>
      </c>
      <c r="I1020" s="287" t="str">
        <f t="shared" si="227"/>
        <v>Đ0</v>
      </c>
      <c r="J1020" s="44" t="s">
        <v>1191</v>
      </c>
      <c r="K1020" s="287" t="str">
        <f t="shared" si="228"/>
        <v>Cái</v>
      </c>
      <c r="L1020" s="291"/>
      <c r="M1020" s="287" t="e">
        <f>VLOOKUP(D1020,'GIA CONG DOAN'!$A$3:$D$4246,MATCH(I1020,'GIA CONG DOAN'!$A$4:$D$4,0),0)</f>
        <v>#N/A</v>
      </c>
      <c r="N1020" s="289"/>
      <c r="O1020" s="328" t="str">
        <f t="shared" si="229"/>
        <v/>
      </c>
      <c r="P1020" s="56"/>
      <c r="Q1020" s="305"/>
      <c r="R1020" s="305"/>
      <c r="S1020" s="313">
        <f t="shared" si="221"/>
        <v>0</v>
      </c>
      <c r="V1020" s="327"/>
      <c r="W1020" s="327"/>
      <c r="X1020" s="327"/>
      <c r="Y1020" s="326" t="str">
        <f t="shared" si="219"/>
        <v/>
      </c>
    </row>
    <row r="1021" spans="1:27" s="326" customFormat="1" ht="18" hidden="1" customHeight="1">
      <c r="A1021" s="50"/>
      <c r="B1021" s="182"/>
      <c r="C1021" s="56"/>
      <c r="D1021" s="56" t="str">
        <f t="shared" si="222"/>
        <v>00</v>
      </c>
      <c r="E1021" s="322" t="str">
        <f t="shared" si="223"/>
        <v>00</v>
      </c>
      <c r="F1021" s="322" t="str">
        <f t="shared" si="224"/>
        <v/>
      </c>
      <c r="G1021" s="322" t="str">
        <f t="shared" si="225"/>
        <v/>
      </c>
      <c r="H1021" s="322" t="str">
        <f t="shared" si="226"/>
        <v/>
      </c>
      <c r="I1021" s="287" t="str">
        <f t="shared" si="227"/>
        <v>Đ0</v>
      </c>
      <c r="J1021" s="44" t="s">
        <v>1191</v>
      </c>
      <c r="K1021" s="287" t="str">
        <f t="shared" si="228"/>
        <v>Cái</v>
      </c>
      <c r="L1021" s="291"/>
      <c r="M1021" s="287" t="e">
        <f>VLOOKUP(D1021,'GIA CONG DOAN'!$A$3:$D$4246,MATCH(I1021,'GIA CONG DOAN'!$A$4:$D$4,0),0)</f>
        <v>#N/A</v>
      </c>
      <c r="N1021" s="289"/>
      <c r="O1021" s="328" t="str">
        <f t="shared" si="229"/>
        <v/>
      </c>
      <c r="P1021" s="56"/>
      <c r="Q1021" s="305"/>
      <c r="R1021" s="305"/>
      <c r="S1021" s="313">
        <f t="shared" si="221"/>
        <v>0</v>
      </c>
      <c r="V1021" s="327"/>
      <c r="W1021" s="327"/>
      <c r="X1021" s="327"/>
      <c r="Y1021" s="326" t="str">
        <f t="shared" si="219"/>
        <v/>
      </c>
    </row>
    <row r="1022" spans="1:27" s="326" customFormat="1" ht="18" hidden="1" customHeight="1">
      <c r="A1022" s="50"/>
      <c r="B1022" s="182"/>
      <c r="C1022" s="56"/>
      <c r="D1022" s="56" t="str">
        <f t="shared" si="222"/>
        <v>00</v>
      </c>
      <c r="E1022" s="322" t="str">
        <f t="shared" si="223"/>
        <v>00</v>
      </c>
      <c r="F1022" s="322" t="str">
        <f t="shared" si="224"/>
        <v/>
      </c>
      <c r="G1022" s="322" t="str">
        <f t="shared" si="225"/>
        <v/>
      </c>
      <c r="H1022" s="322" t="str">
        <f t="shared" si="226"/>
        <v/>
      </c>
      <c r="I1022" s="287" t="str">
        <f t="shared" si="227"/>
        <v>Đ0</v>
      </c>
      <c r="J1022" s="44" t="s">
        <v>1191</v>
      </c>
      <c r="K1022" s="287" t="str">
        <f t="shared" si="228"/>
        <v>Cái</v>
      </c>
      <c r="L1022" s="291"/>
      <c r="M1022" s="287" t="e">
        <f>VLOOKUP(D1022,'GIA CONG DOAN'!$A$3:$D$4246,MATCH(I1022,'GIA CONG DOAN'!$A$4:$D$4,0),0)</f>
        <v>#N/A</v>
      </c>
      <c r="N1022" s="289"/>
      <c r="O1022" s="328" t="str">
        <f t="shared" si="229"/>
        <v/>
      </c>
      <c r="P1022" s="56"/>
      <c r="Q1022" s="305"/>
      <c r="R1022" s="305"/>
      <c r="S1022" s="313">
        <f t="shared" si="221"/>
        <v>0</v>
      </c>
      <c r="V1022" s="327"/>
      <c r="W1022" s="327"/>
      <c r="X1022" s="327"/>
      <c r="Y1022" s="326" t="str">
        <f t="shared" si="219"/>
        <v/>
      </c>
    </row>
    <row r="1023" spans="1:27" s="326" customFormat="1" ht="18" hidden="1" customHeight="1">
      <c r="A1023" s="50"/>
      <c r="B1023" s="182"/>
      <c r="C1023" s="56"/>
      <c r="D1023" s="56" t="str">
        <f t="shared" si="222"/>
        <v>00</v>
      </c>
      <c r="E1023" s="322" t="str">
        <f t="shared" si="223"/>
        <v>00</v>
      </c>
      <c r="F1023" s="322" t="str">
        <f t="shared" si="224"/>
        <v/>
      </c>
      <c r="G1023" s="322" t="str">
        <f t="shared" si="225"/>
        <v/>
      </c>
      <c r="H1023" s="322" t="str">
        <f t="shared" si="226"/>
        <v/>
      </c>
      <c r="I1023" s="287" t="str">
        <f t="shared" si="227"/>
        <v>Đ0</v>
      </c>
      <c r="J1023" s="44" t="s">
        <v>1191</v>
      </c>
      <c r="K1023" s="287" t="str">
        <f t="shared" si="228"/>
        <v>Cái</v>
      </c>
      <c r="L1023" s="291"/>
      <c r="M1023" s="287" t="e">
        <f>VLOOKUP(D1023,'GIA CONG DOAN'!$A$3:$D$4246,MATCH(I1023,'GIA CONG DOAN'!$A$4:$D$4,0),0)</f>
        <v>#N/A</v>
      </c>
      <c r="N1023" s="289"/>
      <c r="O1023" s="328" t="str">
        <f t="shared" si="229"/>
        <v/>
      </c>
      <c r="P1023" s="56"/>
      <c r="Q1023" s="305"/>
      <c r="R1023" s="305"/>
      <c r="S1023" s="313">
        <f t="shared" ref="S1023:S1086" si="231">IF(MID(C1023,10,1)="0",L1023,IF(OR(MID(C1023,10,2)="X1",MID(C1023,10,2)="X2"),L1023*2,IF(OR(MID(C1023,10,2)="X4",MID(C1023,10,2)="X4"),L1023*3,IF(MID(C1023,10,1)="f",L1023,IF(OR(MID(C1023,10,1)="S",MID(C1023,10,1)="L",MID(C1023,10,1)="B",MID(C1023,10,1)="X"),MID(C1023,11,1)*L1023,0)))))</f>
        <v>0</v>
      </c>
      <c r="V1023" s="327"/>
      <c r="W1023" s="327"/>
      <c r="X1023" s="327"/>
      <c r="Y1023" s="326" t="str">
        <f t="shared" si="219"/>
        <v/>
      </c>
    </row>
    <row r="1024" spans="1:27" s="326" customFormat="1" ht="18" hidden="1" customHeight="1">
      <c r="A1024" s="50"/>
      <c r="B1024" s="182"/>
      <c r="C1024" s="56"/>
      <c r="D1024" s="56" t="str">
        <f t="shared" si="222"/>
        <v>00</v>
      </c>
      <c r="E1024" s="322" t="str">
        <f t="shared" si="223"/>
        <v>00</v>
      </c>
      <c r="F1024" s="322" t="str">
        <f t="shared" si="224"/>
        <v/>
      </c>
      <c r="G1024" s="322" t="str">
        <f t="shared" si="225"/>
        <v/>
      </c>
      <c r="H1024" s="322" t="str">
        <f t="shared" si="226"/>
        <v/>
      </c>
      <c r="I1024" s="287" t="str">
        <f t="shared" si="227"/>
        <v>Đ0</v>
      </c>
      <c r="J1024" s="44" t="s">
        <v>1191</v>
      </c>
      <c r="K1024" s="287" t="str">
        <f t="shared" si="228"/>
        <v>Cái</v>
      </c>
      <c r="L1024" s="291"/>
      <c r="M1024" s="287" t="e">
        <f>VLOOKUP(D1024,'GIA CONG DOAN'!$A$3:$D$4246,MATCH(I1024,'GIA CONG DOAN'!$A$4:$D$4,0),0)</f>
        <v>#N/A</v>
      </c>
      <c r="N1024" s="289"/>
      <c r="O1024" s="328" t="str">
        <f t="shared" si="229"/>
        <v/>
      </c>
      <c r="P1024" s="56"/>
      <c r="Q1024" s="305"/>
      <c r="R1024" s="305"/>
      <c r="S1024" s="313">
        <f t="shared" si="231"/>
        <v>0</v>
      </c>
      <c r="V1024" s="327"/>
      <c r="W1024" s="327"/>
      <c r="X1024" s="327"/>
      <c r="Y1024" s="326" t="str">
        <f t="shared" si="219"/>
        <v/>
      </c>
    </row>
    <row r="1025" spans="1:27" s="326" customFormat="1" ht="18" hidden="1" customHeight="1">
      <c r="A1025" s="50"/>
      <c r="B1025" s="182"/>
      <c r="C1025" s="56"/>
      <c r="D1025" s="56" t="str">
        <f t="shared" si="222"/>
        <v>00</v>
      </c>
      <c r="E1025" s="322" t="str">
        <f t="shared" si="223"/>
        <v>00</v>
      </c>
      <c r="F1025" s="322" t="str">
        <f t="shared" si="224"/>
        <v/>
      </c>
      <c r="G1025" s="322" t="str">
        <f t="shared" si="225"/>
        <v/>
      </c>
      <c r="H1025" s="322" t="str">
        <f t="shared" si="226"/>
        <v/>
      </c>
      <c r="I1025" s="287" t="str">
        <f t="shared" si="227"/>
        <v>Đ0</v>
      </c>
      <c r="J1025" s="44" t="s">
        <v>1191</v>
      </c>
      <c r="K1025" s="287" t="str">
        <f t="shared" si="228"/>
        <v>Cái</v>
      </c>
      <c r="L1025" s="291"/>
      <c r="M1025" s="287" t="e">
        <f>VLOOKUP(D1025,'GIA CONG DOAN'!$A$3:$D$4246,MATCH(I1025,'GIA CONG DOAN'!$A$4:$D$4,0),0)</f>
        <v>#N/A</v>
      </c>
      <c r="N1025" s="289"/>
      <c r="O1025" s="328" t="str">
        <f t="shared" si="229"/>
        <v/>
      </c>
      <c r="P1025" s="56"/>
      <c r="Q1025" s="305"/>
      <c r="R1025" s="305"/>
      <c r="S1025" s="313">
        <f t="shared" si="231"/>
        <v>0</v>
      </c>
      <c r="V1025" s="327"/>
      <c r="W1025" s="327"/>
      <c r="X1025" s="327"/>
      <c r="Y1025" s="326" t="str">
        <f t="shared" si="219"/>
        <v/>
      </c>
    </row>
    <row r="1026" spans="1:27" s="326" customFormat="1" ht="18" hidden="1" customHeight="1">
      <c r="A1026" s="50"/>
      <c r="B1026" s="182"/>
      <c r="C1026" s="56"/>
      <c r="D1026" s="56" t="str">
        <f t="shared" si="222"/>
        <v>00</v>
      </c>
      <c r="E1026" s="322" t="str">
        <f t="shared" si="223"/>
        <v>00</v>
      </c>
      <c r="F1026" s="322" t="str">
        <f t="shared" si="224"/>
        <v/>
      </c>
      <c r="G1026" s="322" t="str">
        <f t="shared" si="225"/>
        <v/>
      </c>
      <c r="H1026" s="322" t="str">
        <f t="shared" si="226"/>
        <v/>
      </c>
      <c r="I1026" s="287" t="str">
        <f t="shared" si="227"/>
        <v>Đ0</v>
      </c>
      <c r="J1026" s="44" t="s">
        <v>1191</v>
      </c>
      <c r="K1026" s="287" t="str">
        <f t="shared" si="228"/>
        <v>Cái</v>
      </c>
      <c r="L1026" s="291"/>
      <c r="M1026" s="287" t="e">
        <f>VLOOKUP(D1026,'GIA CONG DOAN'!$A$3:$D$4246,MATCH(I1026,'GIA CONG DOAN'!$A$4:$D$4,0),0)</f>
        <v>#N/A</v>
      </c>
      <c r="N1026" s="289"/>
      <c r="O1026" s="328" t="str">
        <f t="shared" si="229"/>
        <v/>
      </c>
      <c r="P1026" s="56"/>
      <c r="Q1026" s="305"/>
      <c r="R1026" s="305"/>
      <c r="S1026" s="313">
        <f t="shared" si="231"/>
        <v>0</v>
      </c>
      <c r="V1026" s="327"/>
      <c r="W1026" s="327"/>
      <c r="X1026" s="327"/>
      <c r="Y1026" s="326" t="str">
        <f t="shared" si="219"/>
        <v/>
      </c>
    </row>
    <row r="1027" spans="1:27" s="326" customFormat="1" ht="18" hidden="1" customHeight="1">
      <c r="A1027" s="50"/>
      <c r="B1027" s="182"/>
      <c r="C1027" s="56"/>
      <c r="D1027" s="56" t="str">
        <f t="shared" si="222"/>
        <v>00</v>
      </c>
      <c r="E1027" s="322" t="str">
        <f t="shared" si="223"/>
        <v>00</v>
      </c>
      <c r="F1027" s="322" t="str">
        <f t="shared" si="224"/>
        <v/>
      </c>
      <c r="G1027" s="322" t="str">
        <f t="shared" si="225"/>
        <v/>
      </c>
      <c r="H1027" s="322" t="str">
        <f t="shared" si="226"/>
        <v/>
      </c>
      <c r="I1027" s="287" t="str">
        <f t="shared" si="227"/>
        <v>Đ0</v>
      </c>
      <c r="J1027" s="44" t="s">
        <v>1191</v>
      </c>
      <c r="K1027" s="287" t="str">
        <f t="shared" si="228"/>
        <v>Cái</v>
      </c>
      <c r="L1027" s="291"/>
      <c r="M1027" s="287" t="e">
        <f>VLOOKUP(D1027,'GIA CONG DOAN'!$A$3:$D$4246,MATCH(I1027,'GIA CONG DOAN'!$A$4:$D$4,0),0)</f>
        <v>#N/A</v>
      </c>
      <c r="N1027" s="289"/>
      <c r="O1027" s="328" t="str">
        <f t="shared" si="229"/>
        <v/>
      </c>
      <c r="P1027" s="56"/>
      <c r="Q1027" s="305"/>
      <c r="R1027" s="305"/>
      <c r="S1027" s="313">
        <f t="shared" si="231"/>
        <v>0</v>
      </c>
      <c r="V1027" s="327"/>
      <c r="W1027" s="327"/>
      <c r="X1027" s="327"/>
      <c r="Y1027" s="326" t="str">
        <f t="shared" si="219"/>
        <v/>
      </c>
    </row>
    <row r="1028" spans="1:27" s="326" customFormat="1" ht="18" hidden="1" customHeight="1">
      <c r="A1028" s="50"/>
      <c r="B1028" s="182"/>
      <c r="C1028" s="56"/>
      <c r="D1028" s="56" t="str">
        <f t="shared" ref="D1028:D1038" si="232">LEFT(C1028,6)&amp;"00"&amp;MID(C1028,9,3)</f>
        <v>00</v>
      </c>
      <c r="E1028" s="322" t="str">
        <f t="shared" ref="E1028:E1038" si="233">RIGHT(D1028,2)</f>
        <v>00</v>
      </c>
      <c r="F1028" s="322" t="str">
        <f t="shared" ref="F1028:F1038" si="234">MID(C1028,13,2)</f>
        <v/>
      </c>
      <c r="G1028" s="322" t="str">
        <f t="shared" ref="G1028:G1038" si="235">MID(C1028,7,2)</f>
        <v/>
      </c>
      <c r="H1028" s="322" t="str">
        <f t="shared" ref="H1028:H1038" si="236">IF(OR(G1028="18",G1028="20",G1028="21"),"DTM","")</f>
        <v/>
      </c>
      <c r="I1028" s="287" t="str">
        <f t="shared" ref="I1028:I1038" si="237">(LEFT(J1028,1))&amp;IF(OR(F1028="A",F1028="A",F1028="43",F1028="44",F1028="77"),"HC",IF(OR(F1028="B",F1028="B1",F1028="B2",F1028="B4",F1028="30",F1028="39",F1028="17",F1028="C"),"HC",IF(OR(F1028="01",F1028="04",F1028="54",F1028="11",F1028="05",F1028="06"),"HC",IF(OR(F1028="A1"),"HT",IF(OR(F1028="32",F1028="14",F1028="15",F1028="78",F1028="49"),"HS",0)))))</f>
        <v>Đ0</v>
      </c>
      <c r="J1028" s="44" t="s">
        <v>1191</v>
      </c>
      <c r="K1028" s="287" t="str">
        <f t="shared" ref="K1028:K1038" si="238">IF(AND(MID(C1028,10,1)="s",MID(C1028,11,1)="1"),"Cái",IF(OR(MID(C1028,10,1)="s",MID(C1028,10,1)="l",MID(C1028,10,1)="b",MID(C1028,10,1)="x"),"Bộ","Cái"))</f>
        <v>Cái</v>
      </c>
      <c r="L1028" s="291"/>
      <c r="M1028" s="287" t="e">
        <f>VLOOKUP(D1028,'GIA CONG DOAN'!$A$3:$D$4246,MATCH(I1028,'GIA CONG DOAN'!$A$4:$D$4,0),0)</f>
        <v>#N/A</v>
      </c>
      <c r="N1028" s="289"/>
      <c r="O1028" s="328" t="str">
        <f t="shared" ref="O1028:O1038" si="239">IFERROR(L1028*M1028*N1028,"")</f>
        <v/>
      </c>
      <c r="P1028" s="56"/>
      <c r="Q1028" s="305"/>
      <c r="R1028" s="305"/>
      <c r="S1028" s="313">
        <f t="shared" si="231"/>
        <v>0</v>
      </c>
      <c r="V1028" s="327"/>
      <c r="W1028" s="327"/>
      <c r="X1028" s="327"/>
      <c r="Y1028" s="326" t="str">
        <f t="shared" si="219"/>
        <v/>
      </c>
    </row>
    <row r="1029" spans="1:27" s="326" customFormat="1" ht="18" hidden="1" customHeight="1">
      <c r="A1029" s="50"/>
      <c r="B1029" s="182"/>
      <c r="C1029" s="56"/>
      <c r="D1029" s="56" t="str">
        <f t="shared" si="232"/>
        <v>00</v>
      </c>
      <c r="E1029" s="322" t="str">
        <f t="shared" si="233"/>
        <v>00</v>
      </c>
      <c r="F1029" s="322" t="str">
        <f t="shared" si="234"/>
        <v/>
      </c>
      <c r="G1029" s="322" t="str">
        <f t="shared" si="235"/>
        <v/>
      </c>
      <c r="H1029" s="322" t="str">
        <f t="shared" si="236"/>
        <v/>
      </c>
      <c r="I1029" s="287" t="str">
        <f t="shared" si="237"/>
        <v>Đ0</v>
      </c>
      <c r="J1029" s="44" t="s">
        <v>1191</v>
      </c>
      <c r="K1029" s="287" t="str">
        <f t="shared" si="238"/>
        <v>Cái</v>
      </c>
      <c r="L1029" s="291"/>
      <c r="M1029" s="287" t="e">
        <f>VLOOKUP(D1029,'GIA CONG DOAN'!$A$3:$D$4246,MATCH(I1029,'GIA CONG DOAN'!$A$4:$D$4,0),0)</f>
        <v>#N/A</v>
      </c>
      <c r="N1029" s="289"/>
      <c r="O1029" s="328" t="str">
        <f t="shared" si="239"/>
        <v/>
      </c>
      <c r="P1029" s="56"/>
      <c r="Q1029" s="305"/>
      <c r="R1029" s="305"/>
      <c r="S1029" s="313">
        <f t="shared" si="231"/>
        <v>0</v>
      </c>
      <c r="V1029" s="327"/>
      <c r="W1029" s="327"/>
      <c r="X1029" s="327"/>
      <c r="Y1029" s="326" t="str">
        <f t="shared" si="219"/>
        <v/>
      </c>
    </row>
    <row r="1030" spans="1:27" s="326" customFormat="1" ht="18" hidden="1" customHeight="1">
      <c r="A1030" s="50"/>
      <c r="B1030" s="182"/>
      <c r="C1030" s="56"/>
      <c r="D1030" s="56" t="str">
        <f t="shared" si="232"/>
        <v>00</v>
      </c>
      <c r="E1030" s="322" t="str">
        <f t="shared" si="233"/>
        <v>00</v>
      </c>
      <c r="F1030" s="322" t="str">
        <f t="shared" si="234"/>
        <v/>
      </c>
      <c r="G1030" s="322" t="str">
        <f t="shared" si="235"/>
        <v/>
      </c>
      <c r="H1030" s="322" t="str">
        <f t="shared" si="236"/>
        <v/>
      </c>
      <c r="I1030" s="287" t="str">
        <f t="shared" si="237"/>
        <v>Đ0</v>
      </c>
      <c r="J1030" s="44" t="s">
        <v>1191</v>
      </c>
      <c r="K1030" s="287" t="str">
        <f t="shared" si="238"/>
        <v>Cái</v>
      </c>
      <c r="L1030" s="291"/>
      <c r="M1030" s="287" t="e">
        <f>VLOOKUP(D1030,'GIA CONG DOAN'!$A$3:$D$4246,MATCH(I1030,'GIA CONG DOAN'!$A$4:$D$4,0),0)</f>
        <v>#N/A</v>
      </c>
      <c r="N1030" s="289"/>
      <c r="O1030" s="328" t="str">
        <f t="shared" si="239"/>
        <v/>
      </c>
      <c r="P1030" s="56"/>
      <c r="Q1030" s="305"/>
      <c r="R1030" s="305"/>
      <c r="S1030" s="313">
        <f t="shared" si="231"/>
        <v>0</v>
      </c>
      <c r="V1030" s="327"/>
      <c r="W1030" s="327"/>
      <c r="X1030" s="327"/>
      <c r="Y1030" s="326" t="str">
        <f t="shared" si="219"/>
        <v/>
      </c>
    </row>
    <row r="1031" spans="1:27" s="326" customFormat="1" ht="18" hidden="1" customHeight="1">
      <c r="A1031" s="50"/>
      <c r="B1031" s="182"/>
      <c r="C1031" s="56"/>
      <c r="D1031" s="56" t="str">
        <f t="shared" si="232"/>
        <v>00</v>
      </c>
      <c r="E1031" s="322" t="str">
        <f t="shared" si="233"/>
        <v>00</v>
      </c>
      <c r="F1031" s="322" t="str">
        <f t="shared" si="234"/>
        <v/>
      </c>
      <c r="G1031" s="322" t="str">
        <f t="shared" si="235"/>
        <v/>
      </c>
      <c r="H1031" s="322" t="str">
        <f t="shared" si="236"/>
        <v/>
      </c>
      <c r="I1031" s="287" t="str">
        <f t="shared" si="237"/>
        <v>Đ0</v>
      </c>
      <c r="J1031" s="44" t="s">
        <v>1191</v>
      </c>
      <c r="K1031" s="287" t="str">
        <f t="shared" si="238"/>
        <v>Cái</v>
      </c>
      <c r="L1031" s="291"/>
      <c r="M1031" s="287" t="e">
        <f>VLOOKUP(D1031,'GIA CONG DOAN'!$A$3:$D$4246,MATCH(I1031,'GIA CONG DOAN'!$A$4:$D$4,0),0)</f>
        <v>#N/A</v>
      </c>
      <c r="N1031" s="289"/>
      <c r="O1031" s="328" t="str">
        <f t="shared" si="239"/>
        <v/>
      </c>
      <c r="P1031" s="56"/>
      <c r="Q1031" s="305"/>
      <c r="R1031" s="305"/>
      <c r="S1031" s="313">
        <f t="shared" si="231"/>
        <v>0</v>
      </c>
      <c r="V1031" s="327"/>
      <c r="W1031" s="327"/>
      <c r="X1031" s="327"/>
      <c r="Y1031" s="326" t="str">
        <f t="shared" si="219"/>
        <v/>
      </c>
    </row>
    <row r="1032" spans="1:27" s="326" customFormat="1" ht="18" hidden="1" customHeight="1">
      <c r="A1032" s="50"/>
      <c r="B1032" s="182"/>
      <c r="C1032" s="56"/>
      <c r="D1032" s="56" t="str">
        <f t="shared" si="232"/>
        <v>00</v>
      </c>
      <c r="E1032" s="322" t="str">
        <f t="shared" si="233"/>
        <v>00</v>
      </c>
      <c r="F1032" s="322" t="str">
        <f t="shared" si="234"/>
        <v/>
      </c>
      <c r="G1032" s="322" t="str">
        <f t="shared" si="235"/>
        <v/>
      </c>
      <c r="H1032" s="322" t="str">
        <f t="shared" si="236"/>
        <v/>
      </c>
      <c r="I1032" s="287" t="str">
        <f t="shared" si="237"/>
        <v>Đ0</v>
      </c>
      <c r="J1032" s="44" t="s">
        <v>1191</v>
      </c>
      <c r="K1032" s="287" t="str">
        <f t="shared" si="238"/>
        <v>Cái</v>
      </c>
      <c r="L1032" s="291"/>
      <c r="M1032" s="287" t="e">
        <f>VLOOKUP(D1032,'GIA CONG DOAN'!$A$3:$D$4246,MATCH(I1032,'GIA CONG DOAN'!$A$4:$D$4,0),0)</f>
        <v>#N/A</v>
      </c>
      <c r="N1032" s="289"/>
      <c r="O1032" s="328" t="str">
        <f t="shared" si="239"/>
        <v/>
      </c>
      <c r="P1032" s="56"/>
      <c r="Q1032" s="305"/>
      <c r="R1032" s="305"/>
      <c r="S1032" s="313">
        <f t="shared" si="231"/>
        <v>0</v>
      </c>
      <c r="V1032" s="327"/>
      <c r="W1032" s="327"/>
      <c r="X1032" s="327"/>
      <c r="Y1032" s="326" t="str">
        <f t="shared" si="219"/>
        <v/>
      </c>
    </row>
    <row r="1033" spans="1:27" s="326" customFormat="1" ht="18" hidden="1" customHeight="1">
      <c r="A1033" s="50"/>
      <c r="B1033" s="182"/>
      <c r="C1033" s="56"/>
      <c r="D1033" s="56" t="str">
        <f t="shared" si="232"/>
        <v>00</v>
      </c>
      <c r="E1033" s="322" t="str">
        <f t="shared" si="233"/>
        <v>00</v>
      </c>
      <c r="F1033" s="322" t="str">
        <f t="shared" si="234"/>
        <v/>
      </c>
      <c r="G1033" s="322" t="str">
        <f t="shared" si="235"/>
        <v/>
      </c>
      <c r="H1033" s="322" t="str">
        <f t="shared" si="236"/>
        <v/>
      </c>
      <c r="I1033" s="287" t="str">
        <f t="shared" si="237"/>
        <v>Đ0</v>
      </c>
      <c r="J1033" s="44" t="s">
        <v>1191</v>
      </c>
      <c r="K1033" s="287" t="str">
        <f t="shared" si="238"/>
        <v>Cái</v>
      </c>
      <c r="L1033" s="291"/>
      <c r="M1033" s="287" t="e">
        <f>VLOOKUP(D1033,'GIA CONG DOAN'!$A$3:$D$4246,MATCH(I1033,'GIA CONG DOAN'!$A$4:$D$4,0),0)</f>
        <v>#N/A</v>
      </c>
      <c r="N1033" s="289"/>
      <c r="O1033" s="328" t="str">
        <f t="shared" si="239"/>
        <v/>
      </c>
      <c r="P1033" s="56"/>
      <c r="Q1033" s="305"/>
      <c r="R1033" s="305"/>
      <c r="S1033" s="313">
        <f t="shared" si="231"/>
        <v>0</v>
      </c>
      <c r="V1033" s="327"/>
      <c r="W1033" s="327"/>
      <c r="X1033" s="327"/>
      <c r="Y1033" s="326" t="str">
        <f t="shared" si="219"/>
        <v/>
      </c>
    </row>
    <row r="1034" spans="1:27" s="326" customFormat="1" ht="18" hidden="1" customHeight="1">
      <c r="A1034" s="50"/>
      <c r="B1034" s="182"/>
      <c r="C1034" s="56"/>
      <c r="D1034" s="56" t="str">
        <f t="shared" si="232"/>
        <v>00</v>
      </c>
      <c r="E1034" s="322" t="str">
        <f t="shared" si="233"/>
        <v>00</v>
      </c>
      <c r="F1034" s="322" t="str">
        <f t="shared" si="234"/>
        <v/>
      </c>
      <c r="G1034" s="322" t="str">
        <f t="shared" si="235"/>
        <v/>
      </c>
      <c r="H1034" s="322" t="str">
        <f t="shared" si="236"/>
        <v/>
      </c>
      <c r="I1034" s="287" t="str">
        <f t="shared" si="237"/>
        <v>Đ0</v>
      </c>
      <c r="J1034" s="44" t="s">
        <v>1191</v>
      </c>
      <c r="K1034" s="287" t="str">
        <f t="shared" si="238"/>
        <v>Cái</v>
      </c>
      <c r="L1034" s="291"/>
      <c r="M1034" s="287" t="e">
        <f>VLOOKUP(D1034,'GIA CONG DOAN'!$A$3:$D$4246,MATCH(I1034,'GIA CONG DOAN'!$A$4:$D$4,0),0)</f>
        <v>#N/A</v>
      </c>
      <c r="N1034" s="289"/>
      <c r="O1034" s="328" t="str">
        <f t="shared" si="239"/>
        <v/>
      </c>
      <c r="P1034" s="56"/>
      <c r="Q1034" s="305"/>
      <c r="R1034" s="305"/>
      <c r="S1034" s="313">
        <f t="shared" si="231"/>
        <v>0</v>
      </c>
      <c r="V1034" s="327"/>
      <c r="W1034" s="327"/>
      <c r="X1034" s="327"/>
      <c r="Y1034" s="326" t="str">
        <f t="shared" si="219"/>
        <v/>
      </c>
    </row>
    <row r="1035" spans="1:27" s="326" customFormat="1" ht="18" hidden="1" customHeight="1">
      <c r="A1035" s="50"/>
      <c r="B1035" s="182"/>
      <c r="C1035" s="56"/>
      <c r="D1035" s="56" t="str">
        <f t="shared" si="232"/>
        <v>00</v>
      </c>
      <c r="E1035" s="322" t="str">
        <f t="shared" si="233"/>
        <v>00</v>
      </c>
      <c r="F1035" s="322" t="str">
        <f t="shared" si="234"/>
        <v/>
      </c>
      <c r="G1035" s="322" t="str">
        <f t="shared" si="235"/>
        <v/>
      </c>
      <c r="H1035" s="322" t="str">
        <f t="shared" si="236"/>
        <v/>
      </c>
      <c r="I1035" s="287" t="str">
        <f t="shared" si="237"/>
        <v>Đ0</v>
      </c>
      <c r="J1035" s="44" t="s">
        <v>1191</v>
      </c>
      <c r="K1035" s="287" t="str">
        <f t="shared" si="238"/>
        <v>Cái</v>
      </c>
      <c r="L1035" s="291"/>
      <c r="M1035" s="287" t="e">
        <f>VLOOKUP(D1035,'GIA CONG DOAN'!$A$3:$D$4246,MATCH(I1035,'GIA CONG DOAN'!$A$4:$D$4,0),0)</f>
        <v>#N/A</v>
      </c>
      <c r="N1035" s="289"/>
      <c r="O1035" s="328" t="str">
        <f t="shared" si="239"/>
        <v/>
      </c>
      <c r="P1035" s="56"/>
      <c r="Q1035" s="305"/>
      <c r="R1035" s="305"/>
      <c r="S1035" s="313">
        <f t="shared" si="231"/>
        <v>0</v>
      </c>
      <c r="V1035" s="327"/>
      <c r="W1035" s="327"/>
      <c r="X1035" s="327"/>
      <c r="Y1035" s="326" t="str">
        <f t="shared" si="219"/>
        <v/>
      </c>
    </row>
    <row r="1036" spans="1:27" s="326" customFormat="1" ht="18" hidden="1" customHeight="1">
      <c r="A1036" s="50"/>
      <c r="B1036" s="182"/>
      <c r="C1036" s="56"/>
      <c r="D1036" s="56" t="str">
        <f t="shared" si="232"/>
        <v>00</v>
      </c>
      <c r="E1036" s="322" t="str">
        <f t="shared" si="233"/>
        <v>00</v>
      </c>
      <c r="F1036" s="322" t="str">
        <f t="shared" si="234"/>
        <v/>
      </c>
      <c r="G1036" s="322" t="str">
        <f t="shared" si="235"/>
        <v/>
      </c>
      <c r="H1036" s="322" t="str">
        <f t="shared" si="236"/>
        <v/>
      </c>
      <c r="I1036" s="287" t="str">
        <f t="shared" si="237"/>
        <v>Đ0</v>
      </c>
      <c r="J1036" s="44" t="s">
        <v>1191</v>
      </c>
      <c r="K1036" s="287" t="str">
        <f t="shared" si="238"/>
        <v>Cái</v>
      </c>
      <c r="L1036" s="291"/>
      <c r="M1036" s="287" t="e">
        <f>VLOOKUP(D1036,'GIA CONG DOAN'!$A$3:$D$4246,MATCH(I1036,'GIA CONG DOAN'!$A$4:$D$4,0),0)</f>
        <v>#N/A</v>
      </c>
      <c r="N1036" s="289"/>
      <c r="O1036" s="328" t="str">
        <f t="shared" si="239"/>
        <v/>
      </c>
      <c r="P1036" s="56"/>
      <c r="Q1036" s="305"/>
      <c r="R1036" s="305"/>
      <c r="S1036" s="313">
        <f t="shared" si="231"/>
        <v>0</v>
      </c>
      <c r="V1036" s="327"/>
      <c r="W1036" s="327"/>
      <c r="X1036" s="327"/>
      <c r="Y1036" s="326" t="str">
        <f t="shared" si="219"/>
        <v/>
      </c>
    </row>
    <row r="1037" spans="1:27" s="326" customFormat="1" ht="18" hidden="1" customHeight="1">
      <c r="A1037" s="50"/>
      <c r="B1037" s="182"/>
      <c r="C1037" s="56"/>
      <c r="D1037" s="56" t="str">
        <f t="shared" si="232"/>
        <v>00</v>
      </c>
      <c r="E1037" s="322" t="str">
        <f t="shared" si="233"/>
        <v>00</v>
      </c>
      <c r="F1037" s="322" t="str">
        <f t="shared" si="234"/>
        <v/>
      </c>
      <c r="G1037" s="322" t="str">
        <f t="shared" si="235"/>
        <v/>
      </c>
      <c r="H1037" s="322" t="str">
        <f t="shared" si="236"/>
        <v/>
      </c>
      <c r="I1037" s="287" t="str">
        <f t="shared" si="237"/>
        <v>Đ0</v>
      </c>
      <c r="J1037" s="44" t="s">
        <v>1191</v>
      </c>
      <c r="K1037" s="287" t="str">
        <f t="shared" si="238"/>
        <v>Cái</v>
      </c>
      <c r="L1037" s="291"/>
      <c r="M1037" s="287" t="e">
        <f>VLOOKUP(D1037,'GIA CONG DOAN'!$A$3:$D$4246,MATCH(I1037,'GIA CONG DOAN'!$A$4:$D$4,0),0)</f>
        <v>#N/A</v>
      </c>
      <c r="N1037" s="289"/>
      <c r="O1037" s="328" t="str">
        <f t="shared" si="239"/>
        <v/>
      </c>
      <c r="P1037" s="56"/>
      <c r="Q1037" s="305"/>
      <c r="R1037" s="305"/>
      <c r="S1037" s="313">
        <f t="shared" si="231"/>
        <v>0</v>
      </c>
      <c r="V1037" s="327"/>
      <c r="W1037" s="327"/>
      <c r="X1037" s="327"/>
      <c r="Y1037" s="326" t="str">
        <f t="shared" si="219"/>
        <v/>
      </c>
    </row>
    <row r="1038" spans="1:27" s="326" customFormat="1" ht="18" hidden="1" customHeight="1">
      <c r="A1038" s="50"/>
      <c r="B1038" s="182"/>
      <c r="C1038" s="56"/>
      <c r="D1038" s="56" t="str">
        <f t="shared" si="232"/>
        <v>00</v>
      </c>
      <c r="E1038" s="322" t="str">
        <f t="shared" si="233"/>
        <v>00</v>
      </c>
      <c r="F1038" s="322" t="str">
        <f t="shared" si="234"/>
        <v/>
      </c>
      <c r="G1038" s="322" t="str">
        <f t="shared" si="235"/>
        <v/>
      </c>
      <c r="H1038" s="322" t="str">
        <f t="shared" si="236"/>
        <v/>
      </c>
      <c r="I1038" s="287" t="str">
        <f t="shared" si="237"/>
        <v>Đ0</v>
      </c>
      <c r="J1038" s="44" t="s">
        <v>1191</v>
      </c>
      <c r="K1038" s="287" t="str">
        <f t="shared" si="238"/>
        <v>Cái</v>
      </c>
      <c r="L1038" s="291"/>
      <c r="M1038" s="287" t="e">
        <f>VLOOKUP(D1038,'GIA CONG DOAN'!$A$3:$D$4246,MATCH(I1038,'GIA CONG DOAN'!$A$4:$D$4,0),0)</f>
        <v>#N/A</v>
      </c>
      <c r="N1038" s="289"/>
      <c r="O1038" s="328" t="str">
        <f t="shared" si="239"/>
        <v/>
      </c>
      <c r="P1038" s="56"/>
      <c r="Q1038" s="305"/>
      <c r="R1038" s="305"/>
      <c r="S1038" s="313">
        <f t="shared" si="231"/>
        <v>0</v>
      </c>
      <c r="V1038" s="327"/>
      <c r="W1038" s="327"/>
      <c r="X1038" s="327"/>
      <c r="Y1038" s="326" t="str">
        <f t="shared" si="219"/>
        <v/>
      </c>
    </row>
    <row r="1039" spans="1:27" s="326" customFormat="1" ht="18" hidden="1" customHeight="1">
      <c r="A1039" s="50"/>
      <c r="B1039" s="182"/>
      <c r="C1039" s="56"/>
      <c r="D1039" s="56" t="str">
        <f t="shared" ref="D1039:D1043" si="240">LEFT(C1039,6)&amp;"00"&amp;MID(C1039,9,3)</f>
        <v>00</v>
      </c>
      <c r="E1039" s="322" t="str">
        <f t="shared" ref="E1039:E1043" si="241">RIGHT(D1039,2)</f>
        <v>00</v>
      </c>
      <c r="F1039" s="322" t="str">
        <f t="shared" ref="F1039:F1043" si="242">MID(C1039,13,2)</f>
        <v/>
      </c>
      <c r="G1039" s="322" t="str">
        <f t="shared" ref="G1039:G1043" si="243">MID(C1039,7,2)</f>
        <v/>
      </c>
      <c r="H1039" s="322" t="str">
        <f t="shared" ref="H1039:H1043" si="244">IF(OR(G1039="18",G1039="20",G1039="21"),"DTM","")</f>
        <v/>
      </c>
      <c r="I1039" s="287" t="str">
        <f t="shared" ref="I1039:I1043" si="245">(LEFT(J1039,1))&amp;IF(OR(F1039="A",F1039="A",F1039="43",F1039="44",F1039="77"),"HC",IF(OR(F1039="B",F1039="B1",F1039="B2",F1039="B4",F1039="30",F1039="39",F1039="17",F1039="C"),"HC",IF(OR(F1039="01",F1039="04",F1039="54",F1039="11",F1039="05",F1039="06"),"HC",IF(OR(F1039="A1"),"HT",IF(OR(F1039="32",F1039="14",F1039="15",F1039="78",F1039="49"),"HS",0)))))</f>
        <v>Đ0</v>
      </c>
      <c r="J1039" s="44" t="s">
        <v>1191</v>
      </c>
      <c r="K1039" s="287" t="str">
        <f t="shared" ref="K1039:K1043" si="246">IF(AND(MID(C1039,10,1)="s",MID(C1039,11,1)="1"),"Cái",IF(OR(MID(C1039,10,1)="s",MID(C1039,10,1)="l",MID(C1039,10,1)="b",MID(C1039,10,1)="x"),"Bộ","Cái"))</f>
        <v>Cái</v>
      </c>
      <c r="L1039" s="291"/>
      <c r="M1039" s="287" t="e">
        <f>VLOOKUP(D1039,'GIA CONG DOAN'!$A$3:$D$4246,MATCH(I1039,'GIA CONG DOAN'!$A$4:$D$4,0),0)</f>
        <v>#N/A</v>
      </c>
      <c r="N1039" s="289"/>
      <c r="O1039" s="328" t="str">
        <f t="shared" ref="O1039:O1043" si="247">IFERROR(L1039*M1039*N1039,"")</f>
        <v/>
      </c>
      <c r="P1039" s="56"/>
      <c r="Q1039" s="305"/>
      <c r="R1039" s="305"/>
      <c r="S1039" s="313">
        <f t="shared" si="231"/>
        <v>0</v>
      </c>
      <c r="V1039" s="327"/>
      <c r="W1039" s="327"/>
      <c r="X1039" s="327"/>
      <c r="Y1039" s="326" t="str">
        <f t="shared" ref="Y1039:Y1112" si="248">LEFT(C1039,2)</f>
        <v/>
      </c>
      <c r="Z1039" s="326" t="str">
        <f>B1039&amp;A1039</f>
        <v/>
      </c>
      <c r="AA1039" s="326" t="str">
        <f t="shared" ref="AA1039:AA1078" si="249">A1039&amp;B1039&amp;C1039&amp;L1039&amp;Q1039</f>
        <v/>
      </c>
    </row>
    <row r="1040" spans="1:27" s="326" customFormat="1" ht="18" hidden="1" customHeight="1">
      <c r="A1040" s="50"/>
      <c r="B1040" s="182"/>
      <c r="C1040" s="56"/>
      <c r="D1040" s="56" t="str">
        <f t="shared" si="240"/>
        <v>00</v>
      </c>
      <c r="E1040" s="322" t="str">
        <f t="shared" si="241"/>
        <v>00</v>
      </c>
      <c r="F1040" s="322" t="str">
        <f t="shared" si="242"/>
        <v/>
      </c>
      <c r="G1040" s="322" t="str">
        <f t="shared" si="243"/>
        <v/>
      </c>
      <c r="H1040" s="322" t="str">
        <f t="shared" si="244"/>
        <v/>
      </c>
      <c r="I1040" s="287" t="str">
        <f t="shared" si="245"/>
        <v>Đ0</v>
      </c>
      <c r="J1040" s="44" t="s">
        <v>1191</v>
      </c>
      <c r="K1040" s="287" t="str">
        <f t="shared" si="246"/>
        <v>Cái</v>
      </c>
      <c r="L1040" s="291"/>
      <c r="M1040" s="287" t="e">
        <f>VLOOKUP(D1040,'GIA CONG DOAN'!$A$3:$D$4246,MATCH(I1040,'GIA CONG DOAN'!$A$4:$D$4,0),0)</f>
        <v>#N/A</v>
      </c>
      <c r="N1040" s="289"/>
      <c r="O1040" s="328" t="str">
        <f t="shared" si="247"/>
        <v/>
      </c>
      <c r="P1040" s="56"/>
      <c r="Q1040" s="305"/>
      <c r="R1040" s="305"/>
      <c r="S1040" s="313">
        <f t="shared" si="231"/>
        <v>0</v>
      </c>
      <c r="V1040" s="327"/>
      <c r="W1040" s="327"/>
      <c r="X1040" s="327"/>
      <c r="Y1040" s="326" t="str">
        <f t="shared" si="248"/>
        <v/>
      </c>
      <c r="Z1040" s="326" t="str">
        <f>B1040&amp;A1040</f>
        <v/>
      </c>
      <c r="AA1040" s="326" t="str">
        <f t="shared" si="249"/>
        <v/>
      </c>
    </row>
    <row r="1041" spans="1:27" s="326" customFormat="1" ht="18" hidden="1" customHeight="1">
      <c r="A1041" s="50"/>
      <c r="B1041" s="182"/>
      <c r="C1041" s="56"/>
      <c r="D1041" s="56" t="str">
        <f t="shared" si="240"/>
        <v>00</v>
      </c>
      <c r="E1041" s="322" t="str">
        <f t="shared" si="241"/>
        <v>00</v>
      </c>
      <c r="F1041" s="322" t="str">
        <f t="shared" si="242"/>
        <v/>
      </c>
      <c r="G1041" s="322" t="str">
        <f t="shared" si="243"/>
        <v/>
      </c>
      <c r="H1041" s="322" t="str">
        <f t="shared" si="244"/>
        <v/>
      </c>
      <c r="I1041" s="287" t="str">
        <f t="shared" si="245"/>
        <v>Đ0</v>
      </c>
      <c r="J1041" s="44" t="s">
        <v>1191</v>
      </c>
      <c r="K1041" s="287" t="str">
        <f t="shared" si="246"/>
        <v>Cái</v>
      </c>
      <c r="L1041" s="291"/>
      <c r="M1041" s="287" t="e">
        <f>VLOOKUP(D1041,'GIA CONG DOAN'!$A$3:$D$4246,MATCH(I1041,'GIA CONG DOAN'!$A$4:$D$4,0),0)</f>
        <v>#N/A</v>
      </c>
      <c r="N1041" s="289"/>
      <c r="O1041" s="328" t="str">
        <f t="shared" si="247"/>
        <v/>
      </c>
      <c r="P1041" s="56"/>
      <c r="Q1041" s="305"/>
      <c r="R1041" s="305"/>
      <c r="S1041" s="313">
        <f t="shared" si="231"/>
        <v>0</v>
      </c>
      <c r="V1041" s="327"/>
      <c r="W1041" s="327"/>
      <c r="X1041" s="327"/>
      <c r="Y1041" s="326" t="str">
        <f t="shared" si="248"/>
        <v/>
      </c>
      <c r="Z1041" s="326" t="str">
        <f>B1041&amp;A1041</f>
        <v/>
      </c>
      <c r="AA1041" s="326" t="str">
        <f t="shared" si="249"/>
        <v/>
      </c>
    </row>
    <row r="1042" spans="1:27" s="326" customFormat="1" ht="18" hidden="1" customHeight="1">
      <c r="A1042" s="50"/>
      <c r="B1042" s="182"/>
      <c r="C1042" s="56"/>
      <c r="D1042" s="56" t="str">
        <f t="shared" si="240"/>
        <v>00</v>
      </c>
      <c r="E1042" s="322" t="str">
        <f t="shared" si="241"/>
        <v>00</v>
      </c>
      <c r="F1042" s="322" t="str">
        <f t="shared" si="242"/>
        <v/>
      </c>
      <c r="G1042" s="322" t="str">
        <f t="shared" si="243"/>
        <v/>
      </c>
      <c r="H1042" s="322" t="str">
        <f t="shared" si="244"/>
        <v/>
      </c>
      <c r="I1042" s="287" t="str">
        <f t="shared" si="245"/>
        <v>Đ0</v>
      </c>
      <c r="J1042" s="44" t="s">
        <v>1191</v>
      </c>
      <c r="K1042" s="287" t="str">
        <f t="shared" si="246"/>
        <v>Cái</v>
      </c>
      <c r="L1042" s="291"/>
      <c r="M1042" s="287" t="e">
        <f>VLOOKUP(D1042,'GIA CONG DOAN'!$A$3:$D$4246,MATCH(I1042,'GIA CONG DOAN'!$A$4:$D$4,0),0)</f>
        <v>#N/A</v>
      </c>
      <c r="N1042" s="289"/>
      <c r="O1042" s="328" t="str">
        <f t="shared" si="247"/>
        <v/>
      </c>
      <c r="P1042" s="56"/>
      <c r="Q1042" s="305"/>
      <c r="R1042" s="305"/>
      <c r="S1042" s="313">
        <f t="shared" si="231"/>
        <v>0</v>
      </c>
      <c r="V1042" s="327"/>
      <c r="W1042" s="327"/>
      <c r="X1042" s="327"/>
      <c r="Y1042" s="326" t="str">
        <f t="shared" si="248"/>
        <v/>
      </c>
      <c r="Z1042" s="326" t="str">
        <f>B1042&amp;A1042</f>
        <v/>
      </c>
      <c r="AA1042" s="326" t="str">
        <f t="shared" si="249"/>
        <v/>
      </c>
    </row>
    <row r="1043" spans="1:27" s="326" customFormat="1" ht="18" hidden="1" customHeight="1">
      <c r="A1043" s="50"/>
      <c r="B1043" s="182"/>
      <c r="C1043" s="56"/>
      <c r="D1043" s="56" t="str">
        <f t="shared" si="240"/>
        <v>00</v>
      </c>
      <c r="E1043" s="322" t="str">
        <f t="shared" si="241"/>
        <v>00</v>
      </c>
      <c r="F1043" s="322" t="str">
        <f t="shared" si="242"/>
        <v/>
      </c>
      <c r="G1043" s="322" t="str">
        <f t="shared" si="243"/>
        <v/>
      </c>
      <c r="H1043" s="322" t="str">
        <f t="shared" si="244"/>
        <v/>
      </c>
      <c r="I1043" s="287" t="str">
        <f t="shared" si="245"/>
        <v>Đ0</v>
      </c>
      <c r="J1043" s="44" t="s">
        <v>1191</v>
      </c>
      <c r="K1043" s="287" t="str">
        <f t="shared" si="246"/>
        <v>Cái</v>
      </c>
      <c r="L1043" s="291"/>
      <c r="M1043" s="287" t="e">
        <f>VLOOKUP(D1043,'GIA CONG DOAN'!$A$3:$D$4246,MATCH(I1043,'GIA CONG DOAN'!$A$4:$D$4,0),0)</f>
        <v>#N/A</v>
      </c>
      <c r="N1043" s="289"/>
      <c r="O1043" s="328" t="str">
        <f t="shared" si="247"/>
        <v/>
      </c>
      <c r="P1043" s="56"/>
      <c r="Q1043" s="305"/>
      <c r="R1043" s="305"/>
      <c r="S1043" s="313">
        <f t="shared" si="231"/>
        <v>0</v>
      </c>
      <c r="V1043" s="327"/>
      <c r="W1043" s="327"/>
      <c r="X1043" s="327"/>
      <c r="Y1043" s="326" t="str">
        <f t="shared" si="248"/>
        <v/>
      </c>
      <c r="Z1043" s="326" t="str">
        <f>B1043&amp;A1043</f>
        <v/>
      </c>
      <c r="AA1043" s="326" t="str">
        <f t="shared" si="249"/>
        <v/>
      </c>
    </row>
    <row r="1044" spans="1:27" s="326" customFormat="1" ht="18" hidden="1" customHeight="1">
      <c r="A1044" s="50"/>
      <c r="B1044" s="182"/>
      <c r="C1044" s="56"/>
      <c r="D1044" s="56" t="str">
        <f t="shared" ref="D1044:D1086" si="250">LEFT(C1044,6)&amp;"00"&amp;MID(C1044,9,3)</f>
        <v>00</v>
      </c>
      <c r="E1044" s="322" t="str">
        <f t="shared" ref="E1044:E1086" si="251">RIGHT(D1044,2)</f>
        <v>00</v>
      </c>
      <c r="F1044" s="322" t="str">
        <f t="shared" ref="F1044:F1086" si="252">MID(C1044,13,2)</f>
        <v/>
      </c>
      <c r="G1044" s="322" t="str">
        <f t="shared" ref="G1044:G1086" si="253">MID(C1044,7,2)</f>
        <v/>
      </c>
      <c r="H1044" s="322" t="str">
        <f t="shared" ref="H1044:H1086" si="254">IF(OR(G1044="18",G1044="20",G1044="21"),"DTM","")</f>
        <v/>
      </c>
      <c r="I1044" s="287" t="str">
        <f t="shared" ref="I1044:I1086" si="255">(LEFT(J1044,1))&amp;IF(OR(F1044="A",F1044="A",F1044="43",F1044="44",F1044="77"),"HC",IF(OR(F1044="B",F1044="B1",F1044="B2",F1044="B4",F1044="30",F1044="39",F1044="17",F1044="C"),"HC",IF(OR(F1044="01",F1044="04",F1044="54",F1044="11",F1044="05",F1044="06"),"HC",IF(OR(F1044="A1"),"HT",IF(OR(F1044="32",F1044="14",F1044="15",F1044="78",F1044="49"),"HS",0)))))</f>
        <v>Đ0</v>
      </c>
      <c r="J1044" s="44" t="s">
        <v>1191</v>
      </c>
      <c r="K1044" s="287" t="str">
        <f t="shared" ref="K1044:K1086" si="256">IF(AND(MID(C1044,10,1)="s",MID(C1044,11,1)="1"),"Cái",IF(OR(MID(C1044,10,1)="s",MID(C1044,10,1)="l",MID(C1044,10,1)="b",MID(C1044,10,1)="x"),"Bộ","Cái"))</f>
        <v>Cái</v>
      </c>
      <c r="L1044" s="291"/>
      <c r="M1044" s="287" t="e">
        <f>VLOOKUP(D1044,'GIA CONG DOAN'!$A$3:$D$4246,MATCH(I1044,'GIA CONG DOAN'!$A$4:$D$4,0),0)</f>
        <v>#N/A</v>
      </c>
      <c r="N1044" s="289"/>
      <c r="O1044" s="328" t="str">
        <f t="shared" ref="O1044:O1086" si="257">IFERROR(L1044*M1044*N1044,"")</f>
        <v/>
      </c>
      <c r="P1044" s="56"/>
      <c r="Q1044" s="305"/>
      <c r="R1044" s="305"/>
      <c r="S1044" s="313">
        <f t="shared" si="231"/>
        <v>0</v>
      </c>
      <c r="V1044" s="327"/>
      <c r="W1044" s="327"/>
      <c r="X1044" s="327"/>
      <c r="Y1044" s="326" t="str">
        <f t="shared" si="248"/>
        <v/>
      </c>
      <c r="AA1044" s="326" t="str">
        <f t="shared" si="249"/>
        <v/>
      </c>
    </row>
    <row r="1045" spans="1:27" s="326" customFormat="1" ht="18" hidden="1" customHeight="1">
      <c r="A1045" s="50"/>
      <c r="B1045" s="182"/>
      <c r="C1045" s="56"/>
      <c r="D1045" s="56" t="str">
        <f t="shared" si="250"/>
        <v>00</v>
      </c>
      <c r="E1045" s="322" t="str">
        <f t="shared" si="251"/>
        <v>00</v>
      </c>
      <c r="F1045" s="322" t="str">
        <f t="shared" si="252"/>
        <v/>
      </c>
      <c r="G1045" s="322" t="str">
        <f t="shared" si="253"/>
        <v/>
      </c>
      <c r="H1045" s="322" t="str">
        <f t="shared" si="254"/>
        <v/>
      </c>
      <c r="I1045" s="287" t="str">
        <f t="shared" si="255"/>
        <v>Đ0</v>
      </c>
      <c r="J1045" s="44" t="s">
        <v>1191</v>
      </c>
      <c r="K1045" s="287" t="str">
        <f t="shared" si="256"/>
        <v>Cái</v>
      </c>
      <c r="L1045" s="291"/>
      <c r="M1045" s="287" t="e">
        <f>VLOOKUP(D1045,'GIA CONG DOAN'!$A$3:$D$4246,MATCH(I1045,'GIA CONG DOAN'!$A$4:$D$4,0),0)</f>
        <v>#N/A</v>
      </c>
      <c r="N1045" s="289"/>
      <c r="O1045" s="328" t="str">
        <f t="shared" si="257"/>
        <v/>
      </c>
      <c r="P1045" s="56"/>
      <c r="Q1045" s="305"/>
      <c r="R1045" s="305"/>
      <c r="S1045" s="313">
        <f t="shared" si="231"/>
        <v>0</v>
      </c>
      <c r="V1045" s="327"/>
      <c r="W1045" s="327"/>
      <c r="X1045" s="327"/>
      <c r="Y1045" s="326" t="str">
        <f t="shared" si="248"/>
        <v/>
      </c>
      <c r="AA1045" s="326" t="str">
        <f t="shared" si="249"/>
        <v/>
      </c>
    </row>
    <row r="1046" spans="1:27" s="326" customFormat="1" ht="18" hidden="1" customHeight="1">
      <c r="A1046" s="50"/>
      <c r="B1046" s="182"/>
      <c r="C1046" s="56"/>
      <c r="D1046" s="56" t="str">
        <f t="shared" si="250"/>
        <v>00</v>
      </c>
      <c r="E1046" s="322" t="str">
        <f t="shared" si="251"/>
        <v>00</v>
      </c>
      <c r="F1046" s="322" t="str">
        <f t="shared" si="252"/>
        <v/>
      </c>
      <c r="G1046" s="322" t="str">
        <f t="shared" si="253"/>
        <v/>
      </c>
      <c r="H1046" s="322" t="str">
        <f t="shared" si="254"/>
        <v/>
      </c>
      <c r="I1046" s="287" t="str">
        <f t="shared" si="255"/>
        <v>Đ0</v>
      </c>
      <c r="J1046" s="44" t="s">
        <v>1191</v>
      </c>
      <c r="K1046" s="287" t="str">
        <f t="shared" si="256"/>
        <v>Cái</v>
      </c>
      <c r="L1046" s="291"/>
      <c r="M1046" s="287" t="e">
        <f>VLOOKUP(D1046,'GIA CONG DOAN'!$A$3:$D$4246,MATCH(I1046,'GIA CONG DOAN'!$A$4:$D$4,0),0)</f>
        <v>#N/A</v>
      </c>
      <c r="N1046" s="289"/>
      <c r="O1046" s="328" t="str">
        <f t="shared" si="257"/>
        <v/>
      </c>
      <c r="P1046" s="56"/>
      <c r="Q1046" s="305"/>
      <c r="R1046" s="305"/>
      <c r="S1046" s="313">
        <f t="shared" si="231"/>
        <v>0</v>
      </c>
      <c r="V1046" s="327"/>
      <c r="W1046" s="327"/>
      <c r="X1046" s="327"/>
      <c r="Y1046" s="326" t="str">
        <f t="shared" si="248"/>
        <v/>
      </c>
      <c r="AA1046" s="326" t="str">
        <f t="shared" si="249"/>
        <v/>
      </c>
    </row>
    <row r="1047" spans="1:27" s="326" customFormat="1" ht="18" hidden="1" customHeight="1">
      <c r="A1047" s="50"/>
      <c r="B1047" s="182"/>
      <c r="C1047" s="56"/>
      <c r="D1047" s="56" t="str">
        <f t="shared" si="250"/>
        <v>00</v>
      </c>
      <c r="E1047" s="322" t="str">
        <f t="shared" si="251"/>
        <v>00</v>
      </c>
      <c r="F1047" s="322" t="str">
        <f t="shared" si="252"/>
        <v/>
      </c>
      <c r="G1047" s="322" t="str">
        <f t="shared" si="253"/>
        <v/>
      </c>
      <c r="H1047" s="322" t="str">
        <f t="shared" si="254"/>
        <v/>
      </c>
      <c r="I1047" s="287" t="str">
        <f t="shared" si="255"/>
        <v>Đ0</v>
      </c>
      <c r="J1047" s="44" t="s">
        <v>1191</v>
      </c>
      <c r="K1047" s="287" t="str">
        <f t="shared" si="256"/>
        <v>Cái</v>
      </c>
      <c r="L1047" s="291"/>
      <c r="M1047" s="287" t="e">
        <f>VLOOKUP(D1047,'GIA CONG DOAN'!$A$3:$D$4246,MATCH(I1047,'GIA CONG DOAN'!$A$4:$D$4,0),0)</f>
        <v>#N/A</v>
      </c>
      <c r="N1047" s="289"/>
      <c r="O1047" s="328" t="str">
        <f t="shared" si="257"/>
        <v/>
      </c>
      <c r="P1047" s="56"/>
      <c r="Q1047" s="305"/>
      <c r="R1047" s="305"/>
      <c r="S1047" s="313">
        <f t="shared" si="231"/>
        <v>0</v>
      </c>
      <c r="V1047" s="327"/>
      <c r="W1047" s="327"/>
      <c r="X1047" s="327"/>
      <c r="Y1047" s="326" t="str">
        <f t="shared" si="248"/>
        <v/>
      </c>
      <c r="AA1047" s="326" t="str">
        <f t="shared" si="249"/>
        <v/>
      </c>
    </row>
    <row r="1048" spans="1:27" s="326" customFormat="1" ht="18" hidden="1" customHeight="1">
      <c r="A1048" s="50"/>
      <c r="B1048" s="182"/>
      <c r="C1048" s="56"/>
      <c r="D1048" s="56" t="str">
        <f t="shared" si="250"/>
        <v>00</v>
      </c>
      <c r="E1048" s="322" t="str">
        <f t="shared" si="251"/>
        <v>00</v>
      </c>
      <c r="F1048" s="322" t="str">
        <f t="shared" si="252"/>
        <v/>
      </c>
      <c r="G1048" s="322" t="str">
        <f t="shared" si="253"/>
        <v/>
      </c>
      <c r="H1048" s="322" t="str">
        <f t="shared" si="254"/>
        <v/>
      </c>
      <c r="I1048" s="287" t="str">
        <f t="shared" si="255"/>
        <v>Đ0</v>
      </c>
      <c r="J1048" s="44" t="s">
        <v>1191</v>
      </c>
      <c r="K1048" s="287" t="str">
        <f t="shared" si="256"/>
        <v>Cái</v>
      </c>
      <c r="L1048" s="291"/>
      <c r="M1048" s="287" t="e">
        <f>VLOOKUP(D1048,'GIA CONG DOAN'!$A$3:$D$4246,MATCH(I1048,'GIA CONG DOAN'!$A$4:$D$4,0),0)</f>
        <v>#N/A</v>
      </c>
      <c r="N1048" s="289"/>
      <c r="O1048" s="328" t="str">
        <f t="shared" si="257"/>
        <v/>
      </c>
      <c r="P1048" s="56"/>
      <c r="Q1048" s="305"/>
      <c r="R1048" s="305"/>
      <c r="S1048" s="313">
        <f t="shared" si="231"/>
        <v>0</v>
      </c>
      <c r="V1048" s="327"/>
      <c r="W1048" s="327"/>
      <c r="X1048" s="327"/>
      <c r="Y1048" s="326" t="str">
        <f t="shared" si="248"/>
        <v/>
      </c>
      <c r="AA1048" s="326" t="str">
        <f t="shared" si="249"/>
        <v/>
      </c>
    </row>
    <row r="1049" spans="1:27" s="326" customFormat="1" ht="18" hidden="1" customHeight="1">
      <c r="A1049" s="50"/>
      <c r="B1049" s="182"/>
      <c r="C1049" s="56"/>
      <c r="D1049" s="56" t="str">
        <f t="shared" si="250"/>
        <v>00</v>
      </c>
      <c r="E1049" s="322" t="str">
        <f t="shared" si="251"/>
        <v>00</v>
      </c>
      <c r="F1049" s="322" t="str">
        <f t="shared" si="252"/>
        <v/>
      </c>
      <c r="G1049" s="322" t="str">
        <f t="shared" si="253"/>
        <v/>
      </c>
      <c r="H1049" s="322" t="str">
        <f t="shared" si="254"/>
        <v/>
      </c>
      <c r="I1049" s="287" t="str">
        <f t="shared" si="255"/>
        <v>Đ0</v>
      </c>
      <c r="J1049" s="44" t="s">
        <v>1191</v>
      </c>
      <c r="K1049" s="287" t="str">
        <f t="shared" si="256"/>
        <v>Cái</v>
      </c>
      <c r="L1049" s="291"/>
      <c r="M1049" s="287" t="e">
        <f>VLOOKUP(D1049,'GIA CONG DOAN'!$A$3:$D$4246,MATCH(I1049,'GIA CONG DOAN'!$A$4:$D$4,0),0)</f>
        <v>#N/A</v>
      </c>
      <c r="N1049" s="289"/>
      <c r="O1049" s="328" t="str">
        <f t="shared" si="257"/>
        <v/>
      </c>
      <c r="P1049" s="56"/>
      <c r="Q1049" s="305"/>
      <c r="R1049" s="305"/>
      <c r="S1049" s="313">
        <f t="shared" si="231"/>
        <v>0</v>
      </c>
      <c r="V1049" s="327"/>
      <c r="W1049" s="327"/>
      <c r="X1049" s="327"/>
      <c r="Y1049" s="326" t="str">
        <f t="shared" si="248"/>
        <v/>
      </c>
      <c r="AA1049" s="326" t="str">
        <f t="shared" si="249"/>
        <v/>
      </c>
    </row>
    <row r="1050" spans="1:27" s="326" customFormat="1" ht="18" hidden="1" customHeight="1">
      <c r="A1050" s="50"/>
      <c r="B1050" s="182"/>
      <c r="C1050" s="56"/>
      <c r="D1050" s="56" t="str">
        <f t="shared" si="250"/>
        <v>00</v>
      </c>
      <c r="E1050" s="322" t="str">
        <f t="shared" si="251"/>
        <v>00</v>
      </c>
      <c r="F1050" s="322" t="str">
        <f t="shared" si="252"/>
        <v/>
      </c>
      <c r="G1050" s="322" t="str">
        <f t="shared" si="253"/>
        <v/>
      </c>
      <c r="H1050" s="322" t="str">
        <f t="shared" si="254"/>
        <v/>
      </c>
      <c r="I1050" s="287" t="str">
        <f t="shared" si="255"/>
        <v>Đ0</v>
      </c>
      <c r="J1050" s="44" t="s">
        <v>1191</v>
      </c>
      <c r="K1050" s="287" t="str">
        <f t="shared" si="256"/>
        <v>Cái</v>
      </c>
      <c r="L1050" s="291"/>
      <c r="M1050" s="287" t="e">
        <f>VLOOKUP(D1050,'GIA CONG DOAN'!$A$3:$D$4246,MATCH(I1050,'GIA CONG DOAN'!$A$4:$D$4,0),0)</f>
        <v>#N/A</v>
      </c>
      <c r="N1050" s="289"/>
      <c r="O1050" s="328" t="str">
        <f t="shared" si="257"/>
        <v/>
      </c>
      <c r="P1050" s="56"/>
      <c r="Q1050" s="305"/>
      <c r="R1050" s="305"/>
      <c r="S1050" s="313">
        <f t="shared" si="231"/>
        <v>0</v>
      </c>
      <c r="V1050" s="327"/>
      <c r="W1050" s="327"/>
      <c r="X1050" s="327"/>
      <c r="Y1050" s="326" t="str">
        <f t="shared" si="248"/>
        <v/>
      </c>
      <c r="AA1050" s="326" t="str">
        <f t="shared" si="249"/>
        <v/>
      </c>
    </row>
    <row r="1051" spans="1:27" s="326" customFormat="1" ht="18" hidden="1" customHeight="1">
      <c r="A1051" s="50"/>
      <c r="B1051" s="182"/>
      <c r="C1051" s="56"/>
      <c r="D1051" s="56" t="str">
        <f t="shared" si="250"/>
        <v>00</v>
      </c>
      <c r="E1051" s="322" t="str">
        <f t="shared" si="251"/>
        <v>00</v>
      </c>
      <c r="F1051" s="322" t="str">
        <f t="shared" si="252"/>
        <v/>
      </c>
      <c r="G1051" s="322" t="str">
        <f t="shared" si="253"/>
        <v/>
      </c>
      <c r="H1051" s="322" t="str">
        <f t="shared" si="254"/>
        <v/>
      </c>
      <c r="I1051" s="287" t="str">
        <f t="shared" si="255"/>
        <v>Đ0</v>
      </c>
      <c r="J1051" s="44" t="s">
        <v>1191</v>
      </c>
      <c r="K1051" s="287" t="str">
        <f t="shared" si="256"/>
        <v>Cái</v>
      </c>
      <c r="L1051" s="291"/>
      <c r="M1051" s="287" t="e">
        <f>VLOOKUP(D1051,'GIA CONG DOAN'!$A$3:$D$4246,MATCH(I1051,'GIA CONG DOAN'!$A$4:$D$4,0),0)</f>
        <v>#N/A</v>
      </c>
      <c r="N1051" s="289"/>
      <c r="O1051" s="328" t="str">
        <f t="shared" si="257"/>
        <v/>
      </c>
      <c r="P1051" s="56"/>
      <c r="Q1051" s="305"/>
      <c r="R1051" s="305"/>
      <c r="S1051" s="313">
        <f t="shared" si="231"/>
        <v>0</v>
      </c>
      <c r="V1051" s="327"/>
      <c r="W1051" s="327"/>
      <c r="X1051" s="327"/>
      <c r="Y1051" s="326" t="str">
        <f t="shared" si="248"/>
        <v/>
      </c>
      <c r="AA1051" s="326" t="str">
        <f t="shared" si="249"/>
        <v/>
      </c>
    </row>
    <row r="1052" spans="1:27" s="326" customFormat="1" ht="18" hidden="1" customHeight="1">
      <c r="A1052" s="50"/>
      <c r="B1052" s="182"/>
      <c r="C1052" s="56"/>
      <c r="D1052" s="56" t="str">
        <f t="shared" si="250"/>
        <v>00</v>
      </c>
      <c r="E1052" s="322" t="str">
        <f t="shared" si="251"/>
        <v>00</v>
      </c>
      <c r="F1052" s="322" t="str">
        <f t="shared" si="252"/>
        <v/>
      </c>
      <c r="G1052" s="322" t="str">
        <f t="shared" si="253"/>
        <v/>
      </c>
      <c r="H1052" s="322" t="str">
        <f t="shared" si="254"/>
        <v/>
      </c>
      <c r="I1052" s="287" t="str">
        <f t="shared" si="255"/>
        <v>Đ0</v>
      </c>
      <c r="J1052" s="44" t="s">
        <v>1191</v>
      </c>
      <c r="K1052" s="287" t="str">
        <f t="shared" si="256"/>
        <v>Cái</v>
      </c>
      <c r="L1052" s="291"/>
      <c r="M1052" s="287" t="e">
        <f>VLOOKUP(D1052,'GIA CONG DOAN'!$A$3:$D$4246,MATCH(I1052,'GIA CONG DOAN'!$A$4:$D$4,0),0)</f>
        <v>#N/A</v>
      </c>
      <c r="N1052" s="289"/>
      <c r="O1052" s="328" t="str">
        <f t="shared" si="257"/>
        <v/>
      </c>
      <c r="P1052" s="56"/>
      <c r="Q1052" s="305"/>
      <c r="R1052" s="305"/>
      <c r="S1052" s="313">
        <f t="shared" si="231"/>
        <v>0</v>
      </c>
      <c r="V1052" s="327"/>
      <c r="W1052" s="327"/>
      <c r="X1052" s="327"/>
      <c r="Y1052" s="326" t="str">
        <f t="shared" si="248"/>
        <v/>
      </c>
      <c r="AA1052" s="326" t="str">
        <f t="shared" si="249"/>
        <v/>
      </c>
    </row>
    <row r="1053" spans="1:27" s="326" customFormat="1" ht="18" hidden="1" customHeight="1">
      <c r="A1053" s="50"/>
      <c r="B1053" s="182"/>
      <c r="C1053" s="56"/>
      <c r="D1053" s="56" t="str">
        <f t="shared" si="250"/>
        <v>00</v>
      </c>
      <c r="E1053" s="322" t="str">
        <f t="shared" si="251"/>
        <v>00</v>
      </c>
      <c r="F1053" s="322" t="str">
        <f t="shared" si="252"/>
        <v/>
      </c>
      <c r="G1053" s="322" t="str">
        <f t="shared" si="253"/>
        <v/>
      </c>
      <c r="H1053" s="322" t="str">
        <f t="shared" si="254"/>
        <v/>
      </c>
      <c r="I1053" s="287" t="str">
        <f t="shared" si="255"/>
        <v>Đ0</v>
      </c>
      <c r="J1053" s="44" t="s">
        <v>1191</v>
      </c>
      <c r="K1053" s="287" t="str">
        <f t="shared" si="256"/>
        <v>Cái</v>
      </c>
      <c r="L1053" s="291"/>
      <c r="M1053" s="287" t="e">
        <f>VLOOKUP(D1053,'GIA CONG DOAN'!$A$3:$D$4246,MATCH(I1053,'GIA CONG DOAN'!$A$4:$D$4,0),0)</f>
        <v>#N/A</v>
      </c>
      <c r="N1053" s="289"/>
      <c r="O1053" s="328" t="str">
        <f t="shared" si="257"/>
        <v/>
      </c>
      <c r="P1053" s="56"/>
      <c r="Q1053" s="305"/>
      <c r="R1053" s="305"/>
      <c r="S1053" s="313">
        <f t="shared" si="231"/>
        <v>0</v>
      </c>
      <c r="V1053" s="327"/>
      <c r="W1053" s="327"/>
      <c r="X1053" s="327"/>
      <c r="Y1053" s="326" t="str">
        <f t="shared" si="248"/>
        <v/>
      </c>
      <c r="AA1053" s="326" t="str">
        <f t="shared" si="249"/>
        <v/>
      </c>
    </row>
    <row r="1054" spans="1:27" s="326" customFormat="1" ht="18" hidden="1" customHeight="1">
      <c r="A1054" s="50"/>
      <c r="B1054" s="182"/>
      <c r="C1054" s="56"/>
      <c r="D1054" s="56" t="str">
        <f t="shared" si="250"/>
        <v>00</v>
      </c>
      <c r="E1054" s="322" t="str">
        <f t="shared" si="251"/>
        <v>00</v>
      </c>
      <c r="F1054" s="322" t="str">
        <f t="shared" si="252"/>
        <v/>
      </c>
      <c r="G1054" s="322" t="str">
        <f t="shared" si="253"/>
        <v/>
      </c>
      <c r="H1054" s="322" t="str">
        <f t="shared" si="254"/>
        <v/>
      </c>
      <c r="I1054" s="287" t="str">
        <f t="shared" si="255"/>
        <v>Đ0</v>
      </c>
      <c r="J1054" s="44" t="s">
        <v>1191</v>
      </c>
      <c r="K1054" s="287" t="str">
        <f t="shared" si="256"/>
        <v>Cái</v>
      </c>
      <c r="L1054" s="291"/>
      <c r="M1054" s="287" t="e">
        <f>VLOOKUP(D1054,'GIA CONG DOAN'!$A$3:$D$4246,MATCH(I1054,'GIA CONG DOAN'!$A$4:$D$4,0),0)</f>
        <v>#N/A</v>
      </c>
      <c r="N1054" s="289"/>
      <c r="O1054" s="328" t="str">
        <f t="shared" si="257"/>
        <v/>
      </c>
      <c r="P1054" s="56"/>
      <c r="Q1054" s="305"/>
      <c r="R1054" s="305"/>
      <c r="S1054" s="313">
        <f t="shared" si="231"/>
        <v>0</v>
      </c>
      <c r="V1054" s="327"/>
      <c r="W1054" s="327"/>
      <c r="X1054" s="327"/>
      <c r="Y1054" s="326" t="str">
        <f t="shared" si="248"/>
        <v/>
      </c>
      <c r="AA1054" s="326" t="str">
        <f t="shared" si="249"/>
        <v/>
      </c>
    </row>
    <row r="1055" spans="1:27" s="326" customFormat="1" ht="18" hidden="1" customHeight="1">
      <c r="A1055" s="50"/>
      <c r="B1055" s="182"/>
      <c r="C1055" s="56"/>
      <c r="D1055" s="56" t="str">
        <f t="shared" si="250"/>
        <v>00</v>
      </c>
      <c r="E1055" s="322" t="str">
        <f t="shared" si="251"/>
        <v>00</v>
      </c>
      <c r="F1055" s="322" t="str">
        <f t="shared" si="252"/>
        <v/>
      </c>
      <c r="G1055" s="322" t="str">
        <f t="shared" si="253"/>
        <v/>
      </c>
      <c r="H1055" s="322" t="str">
        <f t="shared" si="254"/>
        <v/>
      </c>
      <c r="I1055" s="287" t="str">
        <f t="shared" si="255"/>
        <v>Đ0</v>
      </c>
      <c r="J1055" s="44" t="s">
        <v>1191</v>
      </c>
      <c r="K1055" s="287" t="str">
        <f t="shared" si="256"/>
        <v>Cái</v>
      </c>
      <c r="L1055" s="291"/>
      <c r="M1055" s="287" t="e">
        <f>VLOOKUP(D1055,'GIA CONG DOAN'!$A$3:$D$4246,MATCH(I1055,'GIA CONG DOAN'!$A$4:$D$4,0),0)</f>
        <v>#N/A</v>
      </c>
      <c r="N1055" s="289"/>
      <c r="O1055" s="328" t="str">
        <f t="shared" si="257"/>
        <v/>
      </c>
      <c r="P1055" s="56"/>
      <c r="Q1055" s="305"/>
      <c r="R1055" s="305"/>
      <c r="S1055" s="313">
        <f t="shared" si="231"/>
        <v>0</v>
      </c>
      <c r="V1055" s="327"/>
      <c r="W1055" s="327"/>
      <c r="X1055" s="327"/>
      <c r="Y1055" s="326" t="str">
        <f t="shared" si="248"/>
        <v/>
      </c>
      <c r="AA1055" s="326" t="str">
        <f t="shared" si="249"/>
        <v/>
      </c>
    </row>
    <row r="1056" spans="1:27" s="326" customFormat="1" ht="18" hidden="1" customHeight="1">
      <c r="A1056" s="50"/>
      <c r="B1056" s="182"/>
      <c r="C1056" s="56"/>
      <c r="D1056" s="56" t="str">
        <f t="shared" si="250"/>
        <v>00</v>
      </c>
      <c r="E1056" s="322" t="str">
        <f t="shared" si="251"/>
        <v>00</v>
      </c>
      <c r="F1056" s="322" t="str">
        <f t="shared" si="252"/>
        <v/>
      </c>
      <c r="G1056" s="322" t="str">
        <f t="shared" si="253"/>
        <v/>
      </c>
      <c r="H1056" s="322" t="str">
        <f t="shared" si="254"/>
        <v/>
      </c>
      <c r="I1056" s="287" t="str">
        <f t="shared" si="255"/>
        <v>Đ0</v>
      </c>
      <c r="J1056" s="44" t="s">
        <v>1191</v>
      </c>
      <c r="K1056" s="287" t="str">
        <f t="shared" si="256"/>
        <v>Cái</v>
      </c>
      <c r="L1056" s="291"/>
      <c r="M1056" s="287" t="e">
        <f>VLOOKUP(D1056,'GIA CONG DOAN'!$A$3:$D$4246,MATCH(I1056,'GIA CONG DOAN'!$A$4:$D$4,0),0)</f>
        <v>#N/A</v>
      </c>
      <c r="N1056" s="289"/>
      <c r="O1056" s="328" t="str">
        <f t="shared" si="257"/>
        <v/>
      </c>
      <c r="P1056" s="56"/>
      <c r="Q1056" s="305"/>
      <c r="R1056" s="305"/>
      <c r="S1056" s="313">
        <f t="shared" si="231"/>
        <v>0</v>
      </c>
      <c r="V1056" s="327"/>
      <c r="W1056" s="327"/>
      <c r="X1056" s="327"/>
      <c r="Y1056" s="326" t="str">
        <f t="shared" si="248"/>
        <v/>
      </c>
      <c r="AA1056" s="326" t="str">
        <f t="shared" si="249"/>
        <v/>
      </c>
    </row>
    <row r="1057" spans="1:27" s="326" customFormat="1" ht="18" hidden="1" customHeight="1">
      <c r="A1057" s="50"/>
      <c r="B1057" s="182"/>
      <c r="C1057" s="56"/>
      <c r="D1057" s="56" t="str">
        <f t="shared" si="250"/>
        <v>00</v>
      </c>
      <c r="E1057" s="322" t="str">
        <f t="shared" si="251"/>
        <v>00</v>
      </c>
      <c r="F1057" s="322" t="str">
        <f t="shared" si="252"/>
        <v/>
      </c>
      <c r="G1057" s="322" t="str">
        <f t="shared" si="253"/>
        <v/>
      </c>
      <c r="H1057" s="322" t="str">
        <f t="shared" si="254"/>
        <v/>
      </c>
      <c r="I1057" s="287" t="str">
        <f t="shared" si="255"/>
        <v>Đ0</v>
      </c>
      <c r="J1057" s="44" t="s">
        <v>1191</v>
      </c>
      <c r="K1057" s="287" t="str">
        <f t="shared" si="256"/>
        <v>Cái</v>
      </c>
      <c r="L1057" s="291"/>
      <c r="M1057" s="287" t="e">
        <f>VLOOKUP(D1057,'GIA CONG DOAN'!$A$3:$D$4246,MATCH(I1057,'GIA CONG DOAN'!$A$4:$D$4,0),0)</f>
        <v>#N/A</v>
      </c>
      <c r="N1057" s="289"/>
      <c r="O1057" s="328" t="str">
        <f t="shared" si="257"/>
        <v/>
      </c>
      <c r="P1057" s="56"/>
      <c r="Q1057" s="305"/>
      <c r="R1057" s="305"/>
      <c r="S1057" s="313">
        <f t="shared" si="231"/>
        <v>0</v>
      </c>
      <c r="V1057" s="327"/>
      <c r="W1057" s="327"/>
      <c r="X1057" s="327"/>
      <c r="Y1057" s="326" t="str">
        <f t="shared" si="248"/>
        <v/>
      </c>
      <c r="AA1057" s="326" t="str">
        <f t="shared" si="249"/>
        <v/>
      </c>
    </row>
    <row r="1058" spans="1:27" s="326" customFormat="1" ht="18" hidden="1" customHeight="1">
      <c r="A1058" s="50"/>
      <c r="B1058" s="182"/>
      <c r="C1058" s="56"/>
      <c r="D1058" s="56" t="str">
        <f t="shared" si="250"/>
        <v>00</v>
      </c>
      <c r="E1058" s="322" t="str">
        <f t="shared" si="251"/>
        <v>00</v>
      </c>
      <c r="F1058" s="322" t="str">
        <f t="shared" si="252"/>
        <v/>
      </c>
      <c r="G1058" s="322" t="str">
        <f t="shared" si="253"/>
        <v/>
      </c>
      <c r="H1058" s="322" t="str">
        <f t="shared" si="254"/>
        <v/>
      </c>
      <c r="I1058" s="287" t="str">
        <f t="shared" si="255"/>
        <v>Đ0</v>
      </c>
      <c r="J1058" s="44" t="s">
        <v>1191</v>
      </c>
      <c r="K1058" s="287" t="str">
        <f t="shared" si="256"/>
        <v>Cái</v>
      </c>
      <c r="L1058" s="291"/>
      <c r="M1058" s="287" t="e">
        <f>VLOOKUP(D1058,'GIA CONG DOAN'!$A$3:$D$4246,MATCH(I1058,'GIA CONG DOAN'!$A$4:$D$4,0),0)</f>
        <v>#N/A</v>
      </c>
      <c r="N1058" s="289"/>
      <c r="O1058" s="328" t="str">
        <f t="shared" si="257"/>
        <v/>
      </c>
      <c r="P1058" s="56"/>
      <c r="Q1058" s="305"/>
      <c r="R1058" s="305"/>
      <c r="S1058" s="313">
        <f t="shared" si="231"/>
        <v>0</v>
      </c>
      <c r="V1058" s="327"/>
      <c r="W1058" s="327"/>
      <c r="X1058" s="327"/>
      <c r="Y1058" s="326" t="str">
        <f t="shared" si="248"/>
        <v/>
      </c>
      <c r="AA1058" s="326" t="str">
        <f t="shared" si="249"/>
        <v/>
      </c>
    </row>
    <row r="1059" spans="1:27" s="326" customFormat="1" ht="18" hidden="1" customHeight="1">
      <c r="A1059" s="50"/>
      <c r="B1059" s="182"/>
      <c r="C1059" s="56"/>
      <c r="D1059" s="56" t="str">
        <f t="shared" si="250"/>
        <v>00</v>
      </c>
      <c r="E1059" s="322" t="str">
        <f t="shared" si="251"/>
        <v>00</v>
      </c>
      <c r="F1059" s="322" t="str">
        <f t="shared" si="252"/>
        <v/>
      </c>
      <c r="G1059" s="322" t="str">
        <f t="shared" si="253"/>
        <v/>
      </c>
      <c r="H1059" s="322" t="str">
        <f t="shared" si="254"/>
        <v/>
      </c>
      <c r="I1059" s="287" t="str">
        <f t="shared" si="255"/>
        <v>Đ0</v>
      </c>
      <c r="J1059" s="44" t="s">
        <v>1191</v>
      </c>
      <c r="K1059" s="287" t="str">
        <f t="shared" si="256"/>
        <v>Cái</v>
      </c>
      <c r="L1059" s="291"/>
      <c r="M1059" s="287" t="e">
        <f>VLOOKUP(D1059,'GIA CONG DOAN'!$A$3:$D$4246,MATCH(I1059,'GIA CONG DOAN'!$A$4:$D$4,0),0)</f>
        <v>#N/A</v>
      </c>
      <c r="N1059" s="289"/>
      <c r="O1059" s="328" t="str">
        <f t="shared" si="257"/>
        <v/>
      </c>
      <c r="P1059" s="56"/>
      <c r="Q1059" s="305"/>
      <c r="R1059" s="305"/>
      <c r="S1059" s="313">
        <f t="shared" si="231"/>
        <v>0</v>
      </c>
      <c r="V1059" s="327"/>
      <c r="W1059" s="327"/>
      <c r="X1059" s="327"/>
      <c r="Y1059" s="326" t="str">
        <f t="shared" si="248"/>
        <v/>
      </c>
      <c r="AA1059" s="326" t="str">
        <f t="shared" si="249"/>
        <v/>
      </c>
    </row>
    <row r="1060" spans="1:27" s="326" customFormat="1" ht="18" hidden="1" customHeight="1">
      <c r="A1060" s="50"/>
      <c r="B1060" s="182"/>
      <c r="C1060" s="56"/>
      <c r="D1060" s="56" t="str">
        <f t="shared" si="250"/>
        <v>00</v>
      </c>
      <c r="E1060" s="322" t="str">
        <f t="shared" si="251"/>
        <v>00</v>
      </c>
      <c r="F1060" s="322" t="str">
        <f t="shared" si="252"/>
        <v/>
      </c>
      <c r="G1060" s="322" t="str">
        <f t="shared" si="253"/>
        <v/>
      </c>
      <c r="H1060" s="322" t="str">
        <f t="shared" si="254"/>
        <v/>
      </c>
      <c r="I1060" s="287" t="str">
        <f t="shared" si="255"/>
        <v>Đ0</v>
      </c>
      <c r="J1060" s="44" t="s">
        <v>1191</v>
      </c>
      <c r="K1060" s="287" t="str">
        <f t="shared" si="256"/>
        <v>Cái</v>
      </c>
      <c r="L1060" s="291"/>
      <c r="M1060" s="287" t="e">
        <f>VLOOKUP(D1060,'GIA CONG DOAN'!$A$3:$D$4246,MATCH(I1060,'GIA CONG DOAN'!$A$4:$D$4,0),0)</f>
        <v>#N/A</v>
      </c>
      <c r="N1060" s="289"/>
      <c r="O1060" s="328" t="str">
        <f t="shared" si="257"/>
        <v/>
      </c>
      <c r="P1060" s="56"/>
      <c r="Q1060" s="305"/>
      <c r="R1060" s="305"/>
      <c r="S1060" s="313">
        <f t="shared" si="231"/>
        <v>0</v>
      </c>
      <c r="V1060" s="327"/>
      <c r="W1060" s="327"/>
      <c r="X1060" s="327"/>
      <c r="Y1060" s="326" t="str">
        <f t="shared" si="248"/>
        <v/>
      </c>
      <c r="AA1060" s="326" t="str">
        <f t="shared" si="249"/>
        <v/>
      </c>
    </row>
    <row r="1061" spans="1:27" s="326" customFormat="1" ht="18" hidden="1" customHeight="1">
      <c r="A1061" s="50"/>
      <c r="B1061" s="182"/>
      <c r="C1061" s="56"/>
      <c r="D1061" s="56" t="str">
        <f t="shared" si="250"/>
        <v>00</v>
      </c>
      <c r="E1061" s="322" t="str">
        <f t="shared" si="251"/>
        <v>00</v>
      </c>
      <c r="F1061" s="322" t="str">
        <f t="shared" si="252"/>
        <v/>
      </c>
      <c r="G1061" s="322" t="str">
        <f t="shared" si="253"/>
        <v/>
      </c>
      <c r="H1061" s="322" t="str">
        <f t="shared" si="254"/>
        <v/>
      </c>
      <c r="I1061" s="287" t="str">
        <f t="shared" si="255"/>
        <v>Đ0</v>
      </c>
      <c r="J1061" s="44" t="s">
        <v>1191</v>
      </c>
      <c r="K1061" s="287" t="str">
        <f t="shared" si="256"/>
        <v>Cái</v>
      </c>
      <c r="L1061" s="291"/>
      <c r="M1061" s="287" t="e">
        <f>VLOOKUP(D1061,'GIA CONG DOAN'!$A$3:$D$4246,MATCH(I1061,'GIA CONG DOAN'!$A$4:$D$4,0),0)</f>
        <v>#N/A</v>
      </c>
      <c r="N1061" s="289"/>
      <c r="O1061" s="328" t="str">
        <f t="shared" si="257"/>
        <v/>
      </c>
      <c r="P1061" s="56"/>
      <c r="Q1061" s="305"/>
      <c r="R1061" s="305"/>
      <c r="S1061" s="313">
        <f t="shared" si="231"/>
        <v>0</v>
      </c>
      <c r="V1061" s="327"/>
      <c r="W1061" s="327"/>
      <c r="X1061" s="327"/>
      <c r="Y1061" s="326" t="str">
        <f t="shared" si="248"/>
        <v/>
      </c>
      <c r="AA1061" s="326" t="str">
        <f t="shared" si="249"/>
        <v/>
      </c>
    </row>
    <row r="1062" spans="1:27" s="326" customFormat="1" ht="18" hidden="1" customHeight="1">
      <c r="A1062" s="50"/>
      <c r="B1062" s="182"/>
      <c r="C1062" s="56"/>
      <c r="D1062" s="56" t="str">
        <f t="shared" si="250"/>
        <v>00</v>
      </c>
      <c r="E1062" s="322" t="str">
        <f t="shared" si="251"/>
        <v>00</v>
      </c>
      <c r="F1062" s="322" t="str">
        <f t="shared" si="252"/>
        <v/>
      </c>
      <c r="G1062" s="322" t="str">
        <f t="shared" si="253"/>
        <v/>
      </c>
      <c r="H1062" s="322" t="str">
        <f t="shared" si="254"/>
        <v/>
      </c>
      <c r="I1062" s="287" t="str">
        <f t="shared" si="255"/>
        <v>Đ0</v>
      </c>
      <c r="J1062" s="44" t="s">
        <v>1191</v>
      </c>
      <c r="K1062" s="287" t="str">
        <f t="shared" si="256"/>
        <v>Cái</v>
      </c>
      <c r="L1062" s="291"/>
      <c r="M1062" s="287" t="e">
        <f>VLOOKUP(D1062,'GIA CONG DOAN'!$A$3:$D$4246,MATCH(I1062,'GIA CONG DOAN'!$A$4:$D$4,0),0)</f>
        <v>#N/A</v>
      </c>
      <c r="N1062" s="289"/>
      <c r="O1062" s="328" t="str">
        <f t="shared" si="257"/>
        <v/>
      </c>
      <c r="P1062" s="56"/>
      <c r="Q1062" s="305"/>
      <c r="R1062" s="305"/>
      <c r="S1062" s="313">
        <f t="shared" si="231"/>
        <v>0</v>
      </c>
      <c r="V1062" s="327"/>
      <c r="W1062" s="327"/>
      <c r="X1062" s="327"/>
      <c r="Y1062" s="326" t="str">
        <f t="shared" si="248"/>
        <v/>
      </c>
      <c r="AA1062" s="326" t="str">
        <f t="shared" si="249"/>
        <v/>
      </c>
    </row>
    <row r="1063" spans="1:27" s="326" customFormat="1" ht="18" hidden="1" customHeight="1">
      <c r="A1063" s="50"/>
      <c r="B1063" s="182"/>
      <c r="C1063" s="56"/>
      <c r="D1063" s="56" t="str">
        <f t="shared" si="250"/>
        <v>00</v>
      </c>
      <c r="E1063" s="322" t="str">
        <f t="shared" si="251"/>
        <v>00</v>
      </c>
      <c r="F1063" s="322" t="str">
        <f t="shared" si="252"/>
        <v/>
      </c>
      <c r="G1063" s="322" t="str">
        <f t="shared" si="253"/>
        <v/>
      </c>
      <c r="H1063" s="322" t="str">
        <f t="shared" si="254"/>
        <v/>
      </c>
      <c r="I1063" s="287" t="str">
        <f t="shared" si="255"/>
        <v>Đ0</v>
      </c>
      <c r="J1063" s="44" t="s">
        <v>1191</v>
      </c>
      <c r="K1063" s="287" t="str">
        <f t="shared" si="256"/>
        <v>Cái</v>
      </c>
      <c r="L1063" s="291"/>
      <c r="M1063" s="287" t="e">
        <f>VLOOKUP(D1063,'GIA CONG DOAN'!$A$3:$D$4246,MATCH(I1063,'GIA CONG DOAN'!$A$4:$D$4,0),0)</f>
        <v>#N/A</v>
      </c>
      <c r="N1063" s="289"/>
      <c r="O1063" s="328" t="str">
        <f t="shared" si="257"/>
        <v/>
      </c>
      <c r="P1063" s="56"/>
      <c r="Q1063" s="305"/>
      <c r="R1063" s="305"/>
      <c r="S1063" s="313">
        <f t="shared" si="231"/>
        <v>0</v>
      </c>
      <c r="V1063" s="327"/>
      <c r="W1063" s="327"/>
      <c r="X1063" s="327"/>
      <c r="Y1063" s="326" t="str">
        <f t="shared" si="248"/>
        <v/>
      </c>
      <c r="AA1063" s="326" t="str">
        <f t="shared" si="249"/>
        <v/>
      </c>
    </row>
    <row r="1064" spans="1:27" s="326" customFormat="1" ht="18" hidden="1" customHeight="1">
      <c r="A1064" s="50"/>
      <c r="B1064" s="182"/>
      <c r="C1064" s="56"/>
      <c r="D1064" s="56" t="str">
        <f t="shared" si="250"/>
        <v>00</v>
      </c>
      <c r="E1064" s="322" t="str">
        <f t="shared" si="251"/>
        <v>00</v>
      </c>
      <c r="F1064" s="322" t="str">
        <f t="shared" si="252"/>
        <v/>
      </c>
      <c r="G1064" s="322" t="str">
        <f t="shared" si="253"/>
        <v/>
      </c>
      <c r="H1064" s="322" t="str">
        <f t="shared" si="254"/>
        <v/>
      </c>
      <c r="I1064" s="287" t="str">
        <f t="shared" si="255"/>
        <v>Đ0</v>
      </c>
      <c r="J1064" s="44" t="s">
        <v>1191</v>
      </c>
      <c r="K1064" s="287" t="str">
        <f t="shared" si="256"/>
        <v>Cái</v>
      </c>
      <c r="L1064" s="291"/>
      <c r="M1064" s="287" t="e">
        <f>VLOOKUP(D1064,'GIA CONG DOAN'!$A$3:$D$4246,MATCH(I1064,'GIA CONG DOAN'!$A$4:$D$4,0),0)</f>
        <v>#N/A</v>
      </c>
      <c r="N1064" s="289"/>
      <c r="O1064" s="328" t="str">
        <f t="shared" si="257"/>
        <v/>
      </c>
      <c r="P1064" s="56"/>
      <c r="Q1064" s="305"/>
      <c r="R1064" s="305"/>
      <c r="S1064" s="313">
        <f t="shared" si="231"/>
        <v>0</v>
      </c>
      <c r="V1064" s="327"/>
      <c r="W1064" s="327"/>
      <c r="X1064" s="327"/>
      <c r="Y1064" s="326" t="str">
        <f t="shared" si="248"/>
        <v/>
      </c>
      <c r="AA1064" s="326" t="str">
        <f t="shared" si="249"/>
        <v/>
      </c>
    </row>
    <row r="1065" spans="1:27" s="326" customFormat="1" ht="18" hidden="1" customHeight="1">
      <c r="A1065" s="50"/>
      <c r="B1065" s="182"/>
      <c r="C1065" s="56"/>
      <c r="D1065" s="56" t="str">
        <f t="shared" si="250"/>
        <v>00</v>
      </c>
      <c r="E1065" s="322" t="str">
        <f t="shared" si="251"/>
        <v>00</v>
      </c>
      <c r="F1065" s="322" t="str">
        <f t="shared" si="252"/>
        <v/>
      </c>
      <c r="G1065" s="322" t="str">
        <f t="shared" si="253"/>
        <v/>
      </c>
      <c r="H1065" s="322" t="str">
        <f t="shared" si="254"/>
        <v/>
      </c>
      <c r="I1065" s="287" t="str">
        <f t="shared" si="255"/>
        <v>Đ0</v>
      </c>
      <c r="J1065" s="44" t="s">
        <v>1191</v>
      </c>
      <c r="K1065" s="287" t="str">
        <f t="shared" si="256"/>
        <v>Cái</v>
      </c>
      <c r="L1065" s="291"/>
      <c r="M1065" s="287" t="e">
        <f>VLOOKUP(D1065,'GIA CONG DOAN'!$A$3:$D$4246,MATCH(I1065,'GIA CONG DOAN'!$A$4:$D$4,0),0)</f>
        <v>#N/A</v>
      </c>
      <c r="N1065" s="289"/>
      <c r="O1065" s="328" t="str">
        <f t="shared" si="257"/>
        <v/>
      </c>
      <c r="P1065" s="56"/>
      <c r="Q1065" s="305"/>
      <c r="R1065" s="305"/>
      <c r="S1065" s="313">
        <f t="shared" si="231"/>
        <v>0</v>
      </c>
      <c r="V1065" s="327"/>
      <c r="W1065" s="327"/>
      <c r="X1065" s="327"/>
      <c r="Y1065" s="326" t="str">
        <f t="shared" si="248"/>
        <v/>
      </c>
      <c r="AA1065" s="326" t="str">
        <f t="shared" si="249"/>
        <v/>
      </c>
    </row>
    <row r="1066" spans="1:27" s="326" customFormat="1" ht="18" hidden="1" customHeight="1">
      <c r="A1066" s="50"/>
      <c r="B1066" s="182"/>
      <c r="C1066" s="56"/>
      <c r="D1066" s="56" t="str">
        <f t="shared" si="250"/>
        <v>00</v>
      </c>
      <c r="E1066" s="322" t="str">
        <f t="shared" si="251"/>
        <v>00</v>
      </c>
      <c r="F1066" s="322" t="str">
        <f t="shared" si="252"/>
        <v/>
      </c>
      <c r="G1066" s="322" t="str">
        <f t="shared" si="253"/>
        <v/>
      </c>
      <c r="H1066" s="322" t="str">
        <f t="shared" si="254"/>
        <v/>
      </c>
      <c r="I1066" s="287" t="str">
        <f t="shared" si="255"/>
        <v>Đ0</v>
      </c>
      <c r="J1066" s="44" t="s">
        <v>1191</v>
      </c>
      <c r="K1066" s="287" t="str">
        <f t="shared" si="256"/>
        <v>Cái</v>
      </c>
      <c r="L1066" s="291"/>
      <c r="M1066" s="287" t="e">
        <f>VLOOKUP(D1066,'GIA CONG DOAN'!$A$3:$D$4246,MATCH(I1066,'GIA CONG DOAN'!$A$4:$D$4,0),0)</f>
        <v>#N/A</v>
      </c>
      <c r="N1066" s="289"/>
      <c r="O1066" s="328" t="str">
        <f t="shared" si="257"/>
        <v/>
      </c>
      <c r="P1066" s="56"/>
      <c r="Q1066" s="305"/>
      <c r="R1066" s="305"/>
      <c r="S1066" s="313">
        <f t="shared" si="231"/>
        <v>0</v>
      </c>
      <c r="V1066" s="327"/>
      <c r="W1066" s="327"/>
      <c r="X1066" s="327"/>
      <c r="Y1066" s="326" t="str">
        <f t="shared" si="248"/>
        <v/>
      </c>
      <c r="AA1066" s="326" t="str">
        <f t="shared" si="249"/>
        <v/>
      </c>
    </row>
    <row r="1067" spans="1:27" s="326" customFormat="1" ht="18" hidden="1" customHeight="1">
      <c r="A1067" s="50"/>
      <c r="B1067" s="182"/>
      <c r="C1067" s="56"/>
      <c r="D1067" s="56" t="str">
        <f t="shared" si="250"/>
        <v>00</v>
      </c>
      <c r="E1067" s="322" t="str">
        <f t="shared" si="251"/>
        <v>00</v>
      </c>
      <c r="F1067" s="322" t="str">
        <f t="shared" si="252"/>
        <v/>
      </c>
      <c r="G1067" s="322" t="str">
        <f t="shared" si="253"/>
        <v/>
      </c>
      <c r="H1067" s="322" t="str">
        <f t="shared" si="254"/>
        <v/>
      </c>
      <c r="I1067" s="287" t="str">
        <f t="shared" si="255"/>
        <v>Đ0</v>
      </c>
      <c r="J1067" s="44" t="s">
        <v>1191</v>
      </c>
      <c r="K1067" s="287" t="str">
        <f t="shared" si="256"/>
        <v>Cái</v>
      </c>
      <c r="L1067" s="291"/>
      <c r="M1067" s="287" t="e">
        <f>VLOOKUP(D1067,'GIA CONG DOAN'!$A$3:$D$4246,MATCH(I1067,'GIA CONG DOAN'!$A$4:$D$4,0),0)</f>
        <v>#N/A</v>
      </c>
      <c r="N1067" s="289"/>
      <c r="O1067" s="328" t="str">
        <f t="shared" si="257"/>
        <v/>
      </c>
      <c r="P1067" s="56"/>
      <c r="Q1067" s="305"/>
      <c r="R1067" s="305"/>
      <c r="S1067" s="313">
        <f t="shared" si="231"/>
        <v>0</v>
      </c>
      <c r="V1067" s="327"/>
      <c r="W1067" s="327"/>
      <c r="X1067" s="327"/>
      <c r="Y1067" s="326" t="str">
        <f t="shared" si="248"/>
        <v/>
      </c>
      <c r="AA1067" s="326" t="str">
        <f t="shared" si="249"/>
        <v/>
      </c>
    </row>
    <row r="1068" spans="1:27" s="326" customFormat="1" ht="18" hidden="1" customHeight="1">
      <c r="A1068" s="50"/>
      <c r="B1068" s="182"/>
      <c r="C1068" s="56"/>
      <c r="D1068" s="56" t="str">
        <f t="shared" si="250"/>
        <v>00</v>
      </c>
      <c r="E1068" s="322" t="str">
        <f t="shared" si="251"/>
        <v>00</v>
      </c>
      <c r="F1068" s="322" t="str">
        <f t="shared" si="252"/>
        <v/>
      </c>
      <c r="G1068" s="322" t="str">
        <f t="shared" si="253"/>
        <v/>
      </c>
      <c r="H1068" s="322" t="str">
        <f t="shared" si="254"/>
        <v/>
      </c>
      <c r="I1068" s="287" t="str">
        <f t="shared" si="255"/>
        <v>Đ0</v>
      </c>
      <c r="J1068" s="44" t="s">
        <v>1191</v>
      </c>
      <c r="K1068" s="287" t="str">
        <f t="shared" si="256"/>
        <v>Cái</v>
      </c>
      <c r="L1068" s="291"/>
      <c r="M1068" s="287" t="e">
        <f>VLOOKUP(D1068,'GIA CONG DOAN'!$A$3:$D$4246,MATCH(I1068,'GIA CONG DOAN'!$A$4:$D$4,0),0)</f>
        <v>#N/A</v>
      </c>
      <c r="N1068" s="289"/>
      <c r="O1068" s="328" t="str">
        <f t="shared" si="257"/>
        <v/>
      </c>
      <c r="P1068" s="56"/>
      <c r="Q1068" s="305"/>
      <c r="R1068" s="305"/>
      <c r="S1068" s="313">
        <f t="shared" si="231"/>
        <v>0</v>
      </c>
      <c r="V1068" s="327"/>
      <c r="W1068" s="327"/>
      <c r="X1068" s="327"/>
      <c r="Y1068" s="326" t="str">
        <f t="shared" si="248"/>
        <v/>
      </c>
      <c r="AA1068" s="326" t="str">
        <f t="shared" si="249"/>
        <v/>
      </c>
    </row>
    <row r="1069" spans="1:27" s="326" customFormat="1" ht="18" hidden="1" customHeight="1">
      <c r="A1069" s="50"/>
      <c r="B1069" s="182"/>
      <c r="C1069" s="56"/>
      <c r="D1069" s="56" t="str">
        <f t="shared" si="250"/>
        <v>00</v>
      </c>
      <c r="E1069" s="322" t="str">
        <f t="shared" si="251"/>
        <v>00</v>
      </c>
      <c r="F1069" s="322" t="str">
        <f t="shared" si="252"/>
        <v/>
      </c>
      <c r="G1069" s="322" t="str">
        <f t="shared" si="253"/>
        <v/>
      </c>
      <c r="H1069" s="322" t="str">
        <f t="shared" si="254"/>
        <v/>
      </c>
      <c r="I1069" s="287" t="str">
        <f t="shared" si="255"/>
        <v>Đ0</v>
      </c>
      <c r="J1069" s="44" t="s">
        <v>1191</v>
      </c>
      <c r="K1069" s="287" t="str">
        <f t="shared" si="256"/>
        <v>Cái</v>
      </c>
      <c r="L1069" s="291"/>
      <c r="M1069" s="287" t="e">
        <f>VLOOKUP(D1069,'GIA CONG DOAN'!$A$3:$D$4246,MATCH(I1069,'GIA CONG DOAN'!$A$4:$D$4,0),0)</f>
        <v>#N/A</v>
      </c>
      <c r="N1069" s="289"/>
      <c r="O1069" s="328" t="str">
        <f t="shared" si="257"/>
        <v/>
      </c>
      <c r="P1069" s="56"/>
      <c r="Q1069" s="305"/>
      <c r="R1069" s="305"/>
      <c r="S1069" s="313">
        <f t="shared" si="231"/>
        <v>0</v>
      </c>
      <c r="V1069" s="327"/>
      <c r="W1069" s="327"/>
      <c r="X1069" s="327"/>
      <c r="Y1069" s="326" t="str">
        <f t="shared" si="248"/>
        <v/>
      </c>
      <c r="AA1069" s="326" t="str">
        <f t="shared" si="249"/>
        <v/>
      </c>
    </row>
    <row r="1070" spans="1:27" s="326" customFormat="1" ht="18" hidden="1" customHeight="1">
      <c r="A1070" s="50"/>
      <c r="B1070" s="182"/>
      <c r="C1070" s="56"/>
      <c r="D1070" s="56" t="str">
        <f t="shared" si="250"/>
        <v>00</v>
      </c>
      <c r="E1070" s="322" t="str">
        <f t="shared" si="251"/>
        <v>00</v>
      </c>
      <c r="F1070" s="322" t="str">
        <f t="shared" si="252"/>
        <v/>
      </c>
      <c r="G1070" s="322" t="str">
        <f t="shared" si="253"/>
        <v/>
      </c>
      <c r="H1070" s="322" t="str">
        <f t="shared" si="254"/>
        <v/>
      </c>
      <c r="I1070" s="287" t="str">
        <f t="shared" si="255"/>
        <v>Đ0</v>
      </c>
      <c r="J1070" s="44" t="s">
        <v>1191</v>
      </c>
      <c r="K1070" s="287" t="str">
        <f t="shared" si="256"/>
        <v>Cái</v>
      </c>
      <c r="L1070" s="291"/>
      <c r="M1070" s="287" t="e">
        <f>VLOOKUP(D1070,'GIA CONG DOAN'!$A$3:$D$4246,MATCH(I1070,'GIA CONG DOAN'!$A$4:$D$4,0),0)</f>
        <v>#N/A</v>
      </c>
      <c r="N1070" s="289"/>
      <c r="O1070" s="328" t="str">
        <f t="shared" si="257"/>
        <v/>
      </c>
      <c r="P1070" s="56"/>
      <c r="Q1070" s="305"/>
      <c r="R1070" s="305"/>
      <c r="S1070" s="313">
        <f t="shared" si="231"/>
        <v>0</v>
      </c>
      <c r="V1070" s="327"/>
      <c r="W1070" s="327"/>
      <c r="X1070" s="327"/>
      <c r="Y1070" s="326" t="str">
        <f t="shared" si="248"/>
        <v/>
      </c>
      <c r="AA1070" s="326" t="str">
        <f t="shared" si="249"/>
        <v/>
      </c>
    </row>
    <row r="1071" spans="1:27" s="326" customFormat="1" ht="18" hidden="1" customHeight="1">
      <c r="A1071" s="50"/>
      <c r="B1071" s="182"/>
      <c r="C1071" s="56"/>
      <c r="D1071" s="56" t="str">
        <f t="shared" si="250"/>
        <v>00</v>
      </c>
      <c r="E1071" s="322" t="str">
        <f t="shared" si="251"/>
        <v>00</v>
      </c>
      <c r="F1071" s="322" t="str">
        <f t="shared" si="252"/>
        <v/>
      </c>
      <c r="G1071" s="322" t="str">
        <f t="shared" si="253"/>
        <v/>
      </c>
      <c r="H1071" s="322" t="str">
        <f t="shared" si="254"/>
        <v/>
      </c>
      <c r="I1071" s="287" t="str">
        <f t="shared" si="255"/>
        <v>Đ0</v>
      </c>
      <c r="J1071" s="44" t="s">
        <v>1191</v>
      </c>
      <c r="K1071" s="287" t="str">
        <f t="shared" si="256"/>
        <v>Cái</v>
      </c>
      <c r="L1071" s="291"/>
      <c r="M1071" s="287" t="e">
        <f>VLOOKUP(D1071,'GIA CONG DOAN'!$A$3:$D$4246,MATCH(I1071,'GIA CONG DOAN'!$A$4:$D$4,0),0)</f>
        <v>#N/A</v>
      </c>
      <c r="N1071" s="289"/>
      <c r="O1071" s="328" t="str">
        <f t="shared" si="257"/>
        <v/>
      </c>
      <c r="P1071" s="56"/>
      <c r="Q1071" s="305"/>
      <c r="R1071" s="305"/>
      <c r="S1071" s="313">
        <f t="shared" si="231"/>
        <v>0</v>
      </c>
      <c r="V1071" s="327"/>
      <c r="W1071" s="327"/>
      <c r="X1071" s="327"/>
      <c r="Y1071" s="326" t="str">
        <f t="shared" si="248"/>
        <v/>
      </c>
      <c r="AA1071" s="326" t="str">
        <f t="shared" si="249"/>
        <v/>
      </c>
    </row>
    <row r="1072" spans="1:27" s="326" customFormat="1" ht="18" hidden="1" customHeight="1">
      <c r="A1072" s="50"/>
      <c r="B1072" s="182"/>
      <c r="C1072" s="56"/>
      <c r="D1072" s="56" t="str">
        <f t="shared" si="250"/>
        <v>00</v>
      </c>
      <c r="E1072" s="322" t="str">
        <f t="shared" si="251"/>
        <v>00</v>
      </c>
      <c r="F1072" s="322" t="str">
        <f t="shared" si="252"/>
        <v/>
      </c>
      <c r="G1072" s="322" t="str">
        <f t="shared" si="253"/>
        <v/>
      </c>
      <c r="H1072" s="322" t="str">
        <f t="shared" si="254"/>
        <v/>
      </c>
      <c r="I1072" s="287" t="str">
        <f t="shared" si="255"/>
        <v>Đ0</v>
      </c>
      <c r="J1072" s="44" t="s">
        <v>1191</v>
      </c>
      <c r="K1072" s="287" t="str">
        <f t="shared" si="256"/>
        <v>Cái</v>
      </c>
      <c r="L1072" s="291"/>
      <c r="M1072" s="287" t="e">
        <f>VLOOKUP(D1072,'GIA CONG DOAN'!$A$3:$D$4246,MATCH(I1072,'GIA CONG DOAN'!$A$4:$D$4,0),0)</f>
        <v>#N/A</v>
      </c>
      <c r="N1072" s="289"/>
      <c r="O1072" s="328" t="str">
        <f t="shared" si="257"/>
        <v/>
      </c>
      <c r="P1072" s="56"/>
      <c r="Q1072" s="305"/>
      <c r="R1072" s="305"/>
      <c r="S1072" s="313">
        <f t="shared" si="231"/>
        <v>0</v>
      </c>
      <c r="V1072" s="327"/>
      <c r="W1072" s="327"/>
      <c r="X1072" s="327"/>
      <c r="Y1072" s="326" t="str">
        <f t="shared" si="248"/>
        <v/>
      </c>
      <c r="AA1072" s="326" t="str">
        <f t="shared" si="249"/>
        <v/>
      </c>
    </row>
    <row r="1073" spans="1:27" s="326" customFormat="1" ht="18" hidden="1" customHeight="1">
      <c r="A1073" s="50"/>
      <c r="B1073" s="182"/>
      <c r="C1073" s="56"/>
      <c r="D1073" s="56" t="str">
        <f t="shared" si="250"/>
        <v>00</v>
      </c>
      <c r="E1073" s="322" t="str">
        <f t="shared" si="251"/>
        <v>00</v>
      </c>
      <c r="F1073" s="322" t="str">
        <f t="shared" si="252"/>
        <v/>
      </c>
      <c r="G1073" s="322" t="str">
        <f t="shared" si="253"/>
        <v/>
      </c>
      <c r="H1073" s="322" t="str">
        <f t="shared" si="254"/>
        <v/>
      </c>
      <c r="I1073" s="287" t="str">
        <f t="shared" si="255"/>
        <v>Đ0</v>
      </c>
      <c r="J1073" s="44" t="s">
        <v>1191</v>
      </c>
      <c r="K1073" s="287" t="str">
        <f t="shared" si="256"/>
        <v>Cái</v>
      </c>
      <c r="L1073" s="291"/>
      <c r="M1073" s="287" t="e">
        <f>VLOOKUP(D1073,'GIA CONG DOAN'!$A$3:$D$4246,MATCH(I1073,'GIA CONG DOAN'!$A$4:$D$4,0),0)</f>
        <v>#N/A</v>
      </c>
      <c r="N1073" s="289"/>
      <c r="O1073" s="328" t="str">
        <f t="shared" si="257"/>
        <v/>
      </c>
      <c r="P1073" s="56"/>
      <c r="Q1073" s="305"/>
      <c r="R1073" s="305"/>
      <c r="S1073" s="313">
        <f t="shared" si="231"/>
        <v>0</v>
      </c>
      <c r="V1073" s="327"/>
      <c r="W1073" s="327"/>
      <c r="X1073" s="327"/>
      <c r="Y1073" s="326" t="str">
        <f t="shared" si="248"/>
        <v/>
      </c>
      <c r="AA1073" s="326" t="str">
        <f t="shared" si="249"/>
        <v/>
      </c>
    </row>
    <row r="1074" spans="1:27" s="326" customFormat="1" ht="18" hidden="1" customHeight="1">
      <c r="A1074" s="50"/>
      <c r="B1074" s="182"/>
      <c r="C1074" s="56"/>
      <c r="D1074" s="56" t="str">
        <f t="shared" si="250"/>
        <v>00</v>
      </c>
      <c r="E1074" s="322" t="str">
        <f t="shared" si="251"/>
        <v>00</v>
      </c>
      <c r="F1074" s="322" t="str">
        <f t="shared" si="252"/>
        <v/>
      </c>
      <c r="G1074" s="322" t="str">
        <f t="shared" si="253"/>
        <v/>
      </c>
      <c r="H1074" s="322" t="str">
        <f t="shared" si="254"/>
        <v/>
      </c>
      <c r="I1074" s="287" t="str">
        <f t="shared" si="255"/>
        <v>Đ0</v>
      </c>
      <c r="J1074" s="44" t="s">
        <v>1191</v>
      </c>
      <c r="K1074" s="287" t="str">
        <f t="shared" si="256"/>
        <v>Cái</v>
      </c>
      <c r="L1074" s="291"/>
      <c r="M1074" s="287" t="e">
        <f>VLOOKUP(D1074,'GIA CONG DOAN'!$A$3:$D$4246,MATCH(I1074,'GIA CONG DOAN'!$A$4:$D$4,0),0)</f>
        <v>#N/A</v>
      </c>
      <c r="N1074" s="289"/>
      <c r="O1074" s="328" t="str">
        <f t="shared" si="257"/>
        <v/>
      </c>
      <c r="P1074" s="56"/>
      <c r="Q1074" s="305"/>
      <c r="R1074" s="305"/>
      <c r="S1074" s="313">
        <f t="shared" si="231"/>
        <v>0</v>
      </c>
      <c r="V1074" s="327"/>
      <c r="W1074" s="327"/>
      <c r="X1074" s="327"/>
      <c r="Y1074" s="326" t="str">
        <f t="shared" si="248"/>
        <v/>
      </c>
      <c r="AA1074" s="326" t="str">
        <f t="shared" si="249"/>
        <v/>
      </c>
    </row>
    <row r="1075" spans="1:27" s="326" customFormat="1" ht="18" hidden="1" customHeight="1">
      <c r="A1075" s="50"/>
      <c r="B1075" s="182"/>
      <c r="C1075" s="56"/>
      <c r="D1075" s="56" t="str">
        <f t="shared" si="250"/>
        <v>00</v>
      </c>
      <c r="E1075" s="322" t="str">
        <f t="shared" si="251"/>
        <v>00</v>
      </c>
      <c r="F1075" s="322" t="str">
        <f t="shared" si="252"/>
        <v/>
      </c>
      <c r="G1075" s="322" t="str">
        <f t="shared" si="253"/>
        <v/>
      </c>
      <c r="H1075" s="322" t="str">
        <f t="shared" si="254"/>
        <v/>
      </c>
      <c r="I1075" s="287" t="str">
        <f t="shared" si="255"/>
        <v>Đ0</v>
      </c>
      <c r="J1075" s="44" t="s">
        <v>1191</v>
      </c>
      <c r="K1075" s="287" t="str">
        <f t="shared" si="256"/>
        <v>Cái</v>
      </c>
      <c r="L1075" s="291"/>
      <c r="M1075" s="287" t="e">
        <f>VLOOKUP(D1075,'GIA CONG DOAN'!$A$3:$D$4246,MATCH(I1075,'GIA CONG DOAN'!$A$4:$D$4,0),0)</f>
        <v>#N/A</v>
      </c>
      <c r="N1075" s="289"/>
      <c r="O1075" s="328" t="str">
        <f t="shared" si="257"/>
        <v/>
      </c>
      <c r="P1075" s="56"/>
      <c r="Q1075" s="305"/>
      <c r="R1075" s="305"/>
      <c r="S1075" s="313">
        <f t="shared" si="231"/>
        <v>0</v>
      </c>
      <c r="V1075" s="327"/>
      <c r="W1075" s="327"/>
      <c r="X1075" s="327"/>
      <c r="Y1075" s="326" t="str">
        <f t="shared" si="248"/>
        <v/>
      </c>
      <c r="AA1075" s="326" t="str">
        <f t="shared" si="249"/>
        <v/>
      </c>
    </row>
    <row r="1076" spans="1:27" s="326" customFormat="1" ht="18" hidden="1" customHeight="1">
      <c r="A1076" s="50"/>
      <c r="B1076" s="182"/>
      <c r="C1076" s="56"/>
      <c r="D1076" s="56" t="str">
        <f t="shared" si="250"/>
        <v>00</v>
      </c>
      <c r="E1076" s="322" t="str">
        <f t="shared" si="251"/>
        <v>00</v>
      </c>
      <c r="F1076" s="322" t="str">
        <f t="shared" si="252"/>
        <v/>
      </c>
      <c r="G1076" s="322" t="str">
        <f t="shared" si="253"/>
        <v/>
      </c>
      <c r="H1076" s="322" t="str">
        <f t="shared" si="254"/>
        <v/>
      </c>
      <c r="I1076" s="287" t="str">
        <f t="shared" si="255"/>
        <v>Đ0</v>
      </c>
      <c r="J1076" s="44" t="s">
        <v>1191</v>
      </c>
      <c r="K1076" s="287" t="str">
        <f t="shared" si="256"/>
        <v>Cái</v>
      </c>
      <c r="L1076" s="291"/>
      <c r="M1076" s="287" t="e">
        <f>VLOOKUP(D1076,'GIA CONG DOAN'!$A$3:$D$4246,MATCH(I1076,'GIA CONG DOAN'!$A$4:$D$4,0),0)</f>
        <v>#N/A</v>
      </c>
      <c r="N1076" s="289"/>
      <c r="O1076" s="328" t="str">
        <f t="shared" si="257"/>
        <v/>
      </c>
      <c r="P1076" s="56"/>
      <c r="Q1076" s="305"/>
      <c r="R1076" s="305"/>
      <c r="S1076" s="313">
        <f t="shared" si="231"/>
        <v>0</v>
      </c>
      <c r="V1076" s="327"/>
      <c r="W1076" s="327"/>
      <c r="X1076" s="327"/>
      <c r="Y1076" s="326" t="str">
        <f t="shared" si="248"/>
        <v/>
      </c>
      <c r="AA1076" s="326" t="str">
        <f t="shared" si="249"/>
        <v/>
      </c>
    </row>
    <row r="1077" spans="1:27" s="326" customFormat="1" ht="18" hidden="1" customHeight="1">
      <c r="A1077" s="50"/>
      <c r="B1077" s="182"/>
      <c r="C1077" s="56"/>
      <c r="D1077" s="56" t="str">
        <f t="shared" si="250"/>
        <v>00</v>
      </c>
      <c r="E1077" s="322" t="str">
        <f t="shared" si="251"/>
        <v>00</v>
      </c>
      <c r="F1077" s="322" t="str">
        <f t="shared" si="252"/>
        <v/>
      </c>
      <c r="G1077" s="322" t="str">
        <f t="shared" si="253"/>
        <v/>
      </c>
      <c r="H1077" s="322" t="str">
        <f t="shared" si="254"/>
        <v/>
      </c>
      <c r="I1077" s="287" t="str">
        <f t="shared" si="255"/>
        <v>Đ0</v>
      </c>
      <c r="J1077" s="44" t="s">
        <v>1191</v>
      </c>
      <c r="K1077" s="287" t="str">
        <f t="shared" si="256"/>
        <v>Cái</v>
      </c>
      <c r="L1077" s="291"/>
      <c r="M1077" s="287" t="e">
        <f>VLOOKUP(D1077,'GIA CONG DOAN'!$A$3:$D$4246,MATCH(I1077,'GIA CONG DOAN'!$A$4:$D$4,0),0)</f>
        <v>#N/A</v>
      </c>
      <c r="N1077" s="289"/>
      <c r="O1077" s="328" t="str">
        <f t="shared" si="257"/>
        <v/>
      </c>
      <c r="P1077" s="56"/>
      <c r="Q1077" s="305"/>
      <c r="R1077" s="305"/>
      <c r="S1077" s="313">
        <f t="shared" si="231"/>
        <v>0</v>
      </c>
      <c r="V1077" s="327"/>
      <c r="W1077" s="327"/>
      <c r="X1077" s="327"/>
      <c r="Y1077" s="326" t="str">
        <f t="shared" si="248"/>
        <v/>
      </c>
      <c r="AA1077" s="326" t="str">
        <f t="shared" si="249"/>
        <v/>
      </c>
    </row>
    <row r="1078" spans="1:27" s="326" customFormat="1" ht="18" hidden="1" customHeight="1">
      <c r="A1078" s="50"/>
      <c r="B1078" s="182"/>
      <c r="C1078" s="56"/>
      <c r="D1078" s="56" t="str">
        <f t="shared" si="250"/>
        <v>00</v>
      </c>
      <c r="E1078" s="322" t="str">
        <f t="shared" si="251"/>
        <v>00</v>
      </c>
      <c r="F1078" s="322" t="str">
        <f t="shared" si="252"/>
        <v/>
      </c>
      <c r="G1078" s="322" t="str">
        <f t="shared" si="253"/>
        <v/>
      </c>
      <c r="H1078" s="322" t="str">
        <f t="shared" si="254"/>
        <v/>
      </c>
      <c r="I1078" s="287" t="str">
        <f t="shared" si="255"/>
        <v>Đ0</v>
      </c>
      <c r="J1078" s="44" t="s">
        <v>1191</v>
      </c>
      <c r="K1078" s="287" t="str">
        <f t="shared" si="256"/>
        <v>Cái</v>
      </c>
      <c r="L1078" s="291"/>
      <c r="M1078" s="287" t="e">
        <f>VLOOKUP(D1078,'GIA CONG DOAN'!$A$3:$D$4246,MATCH(I1078,'GIA CONG DOAN'!$A$4:$D$4,0),0)</f>
        <v>#N/A</v>
      </c>
      <c r="N1078" s="289"/>
      <c r="O1078" s="328" t="str">
        <f t="shared" si="257"/>
        <v/>
      </c>
      <c r="P1078" s="56"/>
      <c r="Q1078" s="305"/>
      <c r="R1078" s="305"/>
      <c r="S1078" s="313">
        <f t="shared" si="231"/>
        <v>0</v>
      </c>
      <c r="V1078" s="327"/>
      <c r="W1078" s="327"/>
      <c r="X1078" s="327"/>
      <c r="Y1078" s="326" t="str">
        <f t="shared" si="248"/>
        <v/>
      </c>
      <c r="AA1078" s="326" t="str">
        <f t="shared" si="249"/>
        <v/>
      </c>
    </row>
    <row r="1079" spans="1:27" s="326" customFormat="1" ht="18" hidden="1" customHeight="1">
      <c r="A1079" s="50"/>
      <c r="B1079" s="182"/>
      <c r="C1079" s="56"/>
      <c r="D1079" s="56" t="str">
        <f t="shared" si="250"/>
        <v>00</v>
      </c>
      <c r="E1079" s="322" t="str">
        <f t="shared" si="251"/>
        <v>00</v>
      </c>
      <c r="F1079" s="322" t="str">
        <f t="shared" si="252"/>
        <v/>
      </c>
      <c r="G1079" s="322" t="str">
        <f t="shared" si="253"/>
        <v/>
      </c>
      <c r="H1079" s="322" t="str">
        <f t="shared" si="254"/>
        <v/>
      </c>
      <c r="I1079" s="287" t="str">
        <f t="shared" si="255"/>
        <v>Đ0</v>
      </c>
      <c r="J1079" s="44" t="s">
        <v>1191</v>
      </c>
      <c r="K1079" s="287" t="str">
        <f t="shared" si="256"/>
        <v>Cái</v>
      </c>
      <c r="L1079" s="291"/>
      <c r="M1079" s="287" t="e">
        <f>VLOOKUP(D1079,'GIA CONG DOAN'!$A$3:$D$4246,MATCH(I1079,'GIA CONG DOAN'!$A$4:$D$4,0),0)</f>
        <v>#N/A</v>
      </c>
      <c r="N1079" s="289"/>
      <c r="O1079" s="328" t="str">
        <f t="shared" si="257"/>
        <v/>
      </c>
      <c r="P1079" s="56"/>
      <c r="Q1079" s="305"/>
      <c r="R1079" s="305"/>
      <c r="S1079" s="313">
        <f t="shared" si="231"/>
        <v>0</v>
      </c>
      <c r="V1079" s="327"/>
      <c r="W1079" s="327"/>
      <c r="X1079" s="327"/>
      <c r="Y1079" s="326" t="str">
        <f t="shared" si="248"/>
        <v/>
      </c>
    </row>
    <row r="1080" spans="1:27" s="326" customFormat="1" ht="18" hidden="1" customHeight="1">
      <c r="A1080" s="50"/>
      <c r="B1080" s="182"/>
      <c r="C1080" s="56"/>
      <c r="D1080" s="56" t="str">
        <f t="shared" si="250"/>
        <v>00</v>
      </c>
      <c r="E1080" s="322" t="str">
        <f t="shared" si="251"/>
        <v>00</v>
      </c>
      <c r="F1080" s="322" t="str">
        <f t="shared" si="252"/>
        <v/>
      </c>
      <c r="G1080" s="322" t="str">
        <f t="shared" si="253"/>
        <v/>
      </c>
      <c r="H1080" s="322" t="str">
        <f t="shared" si="254"/>
        <v/>
      </c>
      <c r="I1080" s="287" t="str">
        <f t="shared" si="255"/>
        <v>Đ0</v>
      </c>
      <c r="J1080" s="44" t="s">
        <v>1191</v>
      </c>
      <c r="K1080" s="287" t="str">
        <f t="shared" si="256"/>
        <v>Cái</v>
      </c>
      <c r="L1080" s="291"/>
      <c r="M1080" s="287" t="e">
        <f>VLOOKUP(D1080,'GIA CONG DOAN'!$A$3:$D$4246,MATCH(I1080,'GIA CONG DOAN'!$A$4:$D$4,0),0)</f>
        <v>#N/A</v>
      </c>
      <c r="N1080" s="289"/>
      <c r="O1080" s="328" t="str">
        <f t="shared" si="257"/>
        <v/>
      </c>
      <c r="P1080" s="56"/>
      <c r="Q1080" s="305"/>
      <c r="R1080" s="305"/>
      <c r="S1080" s="313">
        <f t="shared" si="231"/>
        <v>0</v>
      </c>
      <c r="V1080" s="327"/>
      <c r="W1080" s="327"/>
      <c r="X1080" s="327"/>
      <c r="Y1080" s="326" t="str">
        <f t="shared" si="248"/>
        <v/>
      </c>
    </row>
    <row r="1081" spans="1:27" s="326" customFormat="1" ht="18" hidden="1" customHeight="1">
      <c r="A1081" s="50"/>
      <c r="B1081" s="182"/>
      <c r="C1081" s="56"/>
      <c r="D1081" s="56" t="str">
        <f t="shared" si="250"/>
        <v>00</v>
      </c>
      <c r="E1081" s="322" t="str">
        <f t="shared" si="251"/>
        <v>00</v>
      </c>
      <c r="F1081" s="322" t="str">
        <f t="shared" si="252"/>
        <v/>
      </c>
      <c r="G1081" s="322" t="str">
        <f t="shared" si="253"/>
        <v/>
      </c>
      <c r="H1081" s="322" t="str">
        <f t="shared" si="254"/>
        <v/>
      </c>
      <c r="I1081" s="287" t="str">
        <f t="shared" si="255"/>
        <v>Đ0</v>
      </c>
      <c r="J1081" s="44" t="s">
        <v>1191</v>
      </c>
      <c r="K1081" s="287" t="str">
        <f t="shared" si="256"/>
        <v>Cái</v>
      </c>
      <c r="L1081" s="291"/>
      <c r="M1081" s="287" t="e">
        <f>VLOOKUP(D1081,'GIA CONG DOAN'!$A$3:$D$4246,MATCH(I1081,'GIA CONG DOAN'!$A$4:$D$4,0),0)</f>
        <v>#N/A</v>
      </c>
      <c r="N1081" s="289"/>
      <c r="O1081" s="328" t="str">
        <f t="shared" si="257"/>
        <v/>
      </c>
      <c r="P1081" s="56"/>
      <c r="Q1081" s="305"/>
      <c r="R1081" s="305"/>
      <c r="S1081" s="313">
        <f t="shared" si="231"/>
        <v>0</v>
      </c>
      <c r="V1081" s="327"/>
      <c r="W1081" s="327"/>
      <c r="X1081" s="327"/>
      <c r="Y1081" s="326" t="str">
        <f t="shared" si="248"/>
        <v/>
      </c>
    </row>
    <row r="1082" spans="1:27" s="326" customFormat="1" ht="18" hidden="1" customHeight="1">
      <c r="A1082" s="50"/>
      <c r="B1082" s="182"/>
      <c r="C1082" s="56"/>
      <c r="D1082" s="56" t="str">
        <f t="shared" si="250"/>
        <v>00</v>
      </c>
      <c r="E1082" s="322" t="str">
        <f t="shared" si="251"/>
        <v>00</v>
      </c>
      <c r="F1082" s="322" t="str">
        <f t="shared" si="252"/>
        <v/>
      </c>
      <c r="G1082" s="322" t="str">
        <f t="shared" si="253"/>
        <v/>
      </c>
      <c r="H1082" s="322" t="str">
        <f t="shared" si="254"/>
        <v/>
      </c>
      <c r="I1082" s="287" t="str">
        <f t="shared" si="255"/>
        <v>Đ0</v>
      </c>
      <c r="J1082" s="44" t="s">
        <v>1191</v>
      </c>
      <c r="K1082" s="287" t="str">
        <f t="shared" si="256"/>
        <v>Cái</v>
      </c>
      <c r="L1082" s="291"/>
      <c r="M1082" s="287" t="e">
        <f>VLOOKUP(D1082,'GIA CONG DOAN'!$A$3:$D$4246,MATCH(I1082,'GIA CONG DOAN'!$A$4:$D$4,0),0)</f>
        <v>#N/A</v>
      </c>
      <c r="N1082" s="289"/>
      <c r="O1082" s="328" t="str">
        <f t="shared" si="257"/>
        <v/>
      </c>
      <c r="P1082" s="56"/>
      <c r="Q1082" s="305"/>
      <c r="R1082" s="305"/>
      <c r="S1082" s="313">
        <f t="shared" si="231"/>
        <v>0</v>
      </c>
      <c r="V1082" s="327"/>
      <c r="W1082" s="327"/>
      <c r="X1082" s="327"/>
      <c r="Y1082" s="326" t="str">
        <f t="shared" si="248"/>
        <v/>
      </c>
    </row>
    <row r="1083" spans="1:27" s="326" customFormat="1" ht="18" hidden="1" customHeight="1">
      <c r="A1083" s="50"/>
      <c r="B1083" s="182"/>
      <c r="C1083" s="56"/>
      <c r="D1083" s="56" t="str">
        <f t="shared" si="250"/>
        <v>00</v>
      </c>
      <c r="E1083" s="322" t="str">
        <f t="shared" si="251"/>
        <v>00</v>
      </c>
      <c r="F1083" s="322" t="str">
        <f t="shared" si="252"/>
        <v/>
      </c>
      <c r="G1083" s="322" t="str">
        <f t="shared" si="253"/>
        <v/>
      </c>
      <c r="H1083" s="322" t="str">
        <f t="shared" si="254"/>
        <v/>
      </c>
      <c r="I1083" s="287" t="str">
        <f t="shared" si="255"/>
        <v>Đ0</v>
      </c>
      <c r="J1083" s="44" t="s">
        <v>1191</v>
      </c>
      <c r="K1083" s="287" t="str">
        <f t="shared" si="256"/>
        <v>Cái</v>
      </c>
      <c r="L1083" s="291"/>
      <c r="M1083" s="287" t="e">
        <f>VLOOKUP(D1083,'GIA CONG DOAN'!$A$3:$D$4246,MATCH(I1083,'GIA CONG DOAN'!$A$4:$D$4,0),0)</f>
        <v>#N/A</v>
      </c>
      <c r="N1083" s="289"/>
      <c r="O1083" s="328" t="str">
        <f t="shared" si="257"/>
        <v/>
      </c>
      <c r="P1083" s="56"/>
      <c r="Q1083" s="305"/>
      <c r="R1083" s="305"/>
      <c r="S1083" s="313">
        <f t="shared" si="231"/>
        <v>0</v>
      </c>
      <c r="V1083" s="327"/>
      <c r="W1083" s="327"/>
      <c r="X1083" s="327"/>
      <c r="Y1083" s="326" t="str">
        <f t="shared" si="248"/>
        <v/>
      </c>
    </row>
    <row r="1084" spans="1:27" s="326" customFormat="1" ht="18" hidden="1" customHeight="1">
      <c r="A1084" s="50"/>
      <c r="B1084" s="182"/>
      <c r="C1084" s="56"/>
      <c r="D1084" s="56" t="str">
        <f t="shared" si="250"/>
        <v>00</v>
      </c>
      <c r="E1084" s="322" t="str">
        <f t="shared" si="251"/>
        <v>00</v>
      </c>
      <c r="F1084" s="322" t="str">
        <f t="shared" si="252"/>
        <v/>
      </c>
      <c r="G1084" s="322" t="str">
        <f t="shared" si="253"/>
        <v/>
      </c>
      <c r="H1084" s="322" t="str">
        <f t="shared" si="254"/>
        <v/>
      </c>
      <c r="I1084" s="287" t="str">
        <f t="shared" si="255"/>
        <v>Đ0</v>
      </c>
      <c r="J1084" s="44" t="s">
        <v>1191</v>
      </c>
      <c r="K1084" s="287" t="str">
        <f t="shared" si="256"/>
        <v>Cái</v>
      </c>
      <c r="L1084" s="291"/>
      <c r="M1084" s="287" t="e">
        <f>VLOOKUP(D1084,'GIA CONG DOAN'!$A$3:$D$4246,MATCH(I1084,'GIA CONG DOAN'!$A$4:$D$4,0),0)</f>
        <v>#N/A</v>
      </c>
      <c r="N1084" s="289"/>
      <c r="O1084" s="328" t="str">
        <f t="shared" si="257"/>
        <v/>
      </c>
      <c r="P1084" s="56"/>
      <c r="Q1084" s="305"/>
      <c r="R1084" s="305"/>
      <c r="S1084" s="313">
        <f t="shared" si="231"/>
        <v>0</v>
      </c>
      <c r="V1084" s="327"/>
      <c r="W1084" s="327"/>
      <c r="X1084" s="327"/>
      <c r="Y1084" s="326" t="str">
        <f t="shared" si="248"/>
        <v/>
      </c>
    </row>
    <row r="1085" spans="1:27" s="326" customFormat="1" ht="18" hidden="1" customHeight="1">
      <c r="A1085" s="50"/>
      <c r="B1085" s="182"/>
      <c r="C1085" s="56"/>
      <c r="D1085" s="56" t="str">
        <f t="shared" si="250"/>
        <v>00</v>
      </c>
      <c r="E1085" s="322" t="str">
        <f t="shared" si="251"/>
        <v>00</v>
      </c>
      <c r="F1085" s="322" t="str">
        <f t="shared" si="252"/>
        <v/>
      </c>
      <c r="G1085" s="322" t="str">
        <f t="shared" si="253"/>
        <v/>
      </c>
      <c r="H1085" s="322" t="str">
        <f t="shared" si="254"/>
        <v/>
      </c>
      <c r="I1085" s="287" t="str">
        <f t="shared" si="255"/>
        <v>Đ0</v>
      </c>
      <c r="J1085" s="44" t="s">
        <v>1191</v>
      </c>
      <c r="K1085" s="287" t="str">
        <f t="shared" si="256"/>
        <v>Cái</v>
      </c>
      <c r="L1085" s="291"/>
      <c r="M1085" s="287" t="e">
        <f>VLOOKUP(D1085,'GIA CONG DOAN'!$A$3:$D$4246,MATCH(I1085,'GIA CONG DOAN'!$A$4:$D$4,0),0)</f>
        <v>#N/A</v>
      </c>
      <c r="N1085" s="289"/>
      <c r="O1085" s="328" t="str">
        <f t="shared" si="257"/>
        <v/>
      </c>
      <c r="P1085" s="56"/>
      <c r="Q1085" s="305"/>
      <c r="R1085" s="305"/>
      <c r="S1085" s="313">
        <f t="shared" si="231"/>
        <v>0</v>
      </c>
      <c r="V1085" s="327"/>
      <c r="W1085" s="327"/>
      <c r="X1085" s="327"/>
      <c r="Y1085" s="326" t="str">
        <f t="shared" si="248"/>
        <v/>
      </c>
    </row>
    <row r="1086" spans="1:27" s="326" customFormat="1" ht="18" hidden="1" customHeight="1">
      <c r="A1086" s="50"/>
      <c r="B1086" s="182"/>
      <c r="C1086" s="56"/>
      <c r="D1086" s="56" t="str">
        <f t="shared" si="250"/>
        <v>00</v>
      </c>
      <c r="E1086" s="322" t="str">
        <f t="shared" si="251"/>
        <v>00</v>
      </c>
      <c r="F1086" s="322" t="str">
        <f t="shared" si="252"/>
        <v/>
      </c>
      <c r="G1086" s="322" t="str">
        <f t="shared" si="253"/>
        <v/>
      </c>
      <c r="H1086" s="322" t="str">
        <f t="shared" si="254"/>
        <v/>
      </c>
      <c r="I1086" s="287" t="str">
        <f t="shared" si="255"/>
        <v>Đ0</v>
      </c>
      <c r="J1086" s="44" t="s">
        <v>1191</v>
      </c>
      <c r="K1086" s="287" t="str">
        <f t="shared" si="256"/>
        <v>Cái</v>
      </c>
      <c r="L1086" s="291"/>
      <c r="M1086" s="287" t="e">
        <f>VLOOKUP(D1086,'GIA CONG DOAN'!$A$3:$D$4246,MATCH(I1086,'GIA CONG DOAN'!$A$4:$D$4,0),0)</f>
        <v>#N/A</v>
      </c>
      <c r="N1086" s="289"/>
      <c r="O1086" s="328" t="str">
        <f t="shared" si="257"/>
        <v/>
      </c>
      <c r="P1086" s="56"/>
      <c r="Q1086" s="305"/>
      <c r="R1086" s="305"/>
      <c r="S1086" s="313">
        <f t="shared" si="231"/>
        <v>0</v>
      </c>
      <c r="V1086" s="327"/>
      <c r="W1086" s="327"/>
      <c r="X1086" s="327"/>
      <c r="Y1086" s="326" t="str">
        <f t="shared" si="248"/>
        <v/>
      </c>
    </row>
    <row r="1087" spans="1:27" s="326" customFormat="1" ht="18" hidden="1" customHeight="1">
      <c r="A1087" s="50"/>
      <c r="B1087" s="182"/>
      <c r="C1087" s="56"/>
      <c r="D1087" s="56" t="str">
        <f t="shared" ref="D1087:D1150" si="258">LEFT(C1087,6)&amp;"00"&amp;MID(C1087,9,3)</f>
        <v>00</v>
      </c>
      <c r="E1087" s="322" t="str">
        <f t="shared" ref="E1087:E1150" si="259">RIGHT(D1087,2)</f>
        <v>00</v>
      </c>
      <c r="F1087" s="322" t="str">
        <f t="shared" ref="F1087:F1150" si="260">MID(C1087,13,2)</f>
        <v/>
      </c>
      <c r="G1087" s="322" t="str">
        <f t="shared" ref="G1087:G1150" si="261">MID(C1087,7,2)</f>
        <v/>
      </c>
      <c r="H1087" s="322" t="str">
        <f t="shared" ref="H1087:H1150" si="262">IF(OR(G1087="18",G1087="20",G1087="21"),"DTM","")</f>
        <v/>
      </c>
      <c r="I1087" s="287" t="str">
        <f t="shared" ref="I1087:I1150" si="263">(LEFT(J1087,1))&amp;IF(OR(F1087="A",F1087="A",F1087="43",F1087="44",F1087="77"),"HC",IF(OR(F1087="B",F1087="B1",F1087="B2",F1087="B4",F1087="30",F1087="39",F1087="17",F1087="C"),"HC",IF(OR(F1087="01",F1087="04",F1087="54",F1087="11",F1087="05",F1087="06"),"HC",IF(OR(F1087="A1"),"HT",IF(OR(F1087="32",F1087="14",F1087="15",F1087="78",F1087="49"),"HS",0)))))</f>
        <v>Đ0</v>
      </c>
      <c r="J1087" s="44" t="s">
        <v>1191</v>
      </c>
      <c r="K1087" s="287" t="str">
        <f t="shared" ref="K1087:K1150" si="264">IF(AND(MID(C1087,10,1)="s",MID(C1087,11,1)="1"),"Cái",IF(OR(MID(C1087,10,1)="s",MID(C1087,10,1)="l",MID(C1087,10,1)="b",MID(C1087,10,1)="x"),"Bộ","Cái"))</f>
        <v>Cái</v>
      </c>
      <c r="L1087" s="291"/>
      <c r="M1087" s="287" t="e">
        <f>VLOOKUP(D1087,'GIA CONG DOAN'!$A$3:$D$4246,MATCH(I1087,'GIA CONG DOAN'!$A$4:$D$4,0),0)</f>
        <v>#N/A</v>
      </c>
      <c r="N1087" s="289"/>
      <c r="O1087" s="328" t="str">
        <f t="shared" ref="O1087:O1150" si="265">IFERROR(L1087*M1087*N1087,"")</f>
        <v/>
      </c>
      <c r="P1087" s="56"/>
      <c r="Q1087" s="305"/>
      <c r="R1087" s="305"/>
      <c r="S1087" s="313">
        <f t="shared" ref="S1087:S1150" si="266">IF(MID(C1087,10,1)="0",L1087,IF(OR(MID(C1087,10,2)="X1",MID(C1087,10,2)="X2"),L1087*2,IF(OR(MID(C1087,10,2)="X4",MID(C1087,10,2)="X4"),L1087*3,IF(MID(C1087,10,1)="f",L1087,IF(OR(MID(C1087,10,1)="S",MID(C1087,10,1)="L",MID(C1087,10,1)="B",MID(C1087,10,1)="X"),MID(C1087,11,1)*L1087,0)))))</f>
        <v>0</v>
      </c>
      <c r="V1087" s="327"/>
      <c r="W1087" s="327"/>
      <c r="X1087" s="327"/>
      <c r="Y1087" s="326" t="str">
        <f t="shared" si="248"/>
        <v/>
      </c>
    </row>
    <row r="1088" spans="1:27" s="326" customFormat="1" ht="18" hidden="1" customHeight="1">
      <c r="A1088" s="50"/>
      <c r="B1088" s="182"/>
      <c r="C1088" s="56"/>
      <c r="D1088" s="56" t="str">
        <f t="shared" si="258"/>
        <v>00</v>
      </c>
      <c r="E1088" s="322" t="str">
        <f t="shared" si="259"/>
        <v>00</v>
      </c>
      <c r="F1088" s="322" t="str">
        <f t="shared" si="260"/>
        <v/>
      </c>
      <c r="G1088" s="322" t="str">
        <f t="shared" si="261"/>
        <v/>
      </c>
      <c r="H1088" s="322" t="str">
        <f t="shared" si="262"/>
        <v/>
      </c>
      <c r="I1088" s="287" t="str">
        <f t="shared" si="263"/>
        <v>Đ0</v>
      </c>
      <c r="J1088" s="44" t="s">
        <v>1191</v>
      </c>
      <c r="K1088" s="287" t="str">
        <f t="shared" si="264"/>
        <v>Cái</v>
      </c>
      <c r="L1088" s="291"/>
      <c r="M1088" s="287" t="e">
        <f>VLOOKUP(D1088,'GIA CONG DOAN'!$A$3:$D$4246,MATCH(I1088,'GIA CONG DOAN'!$A$4:$D$4,0),0)</f>
        <v>#N/A</v>
      </c>
      <c r="N1088" s="289"/>
      <c r="O1088" s="328" t="str">
        <f t="shared" si="265"/>
        <v/>
      </c>
      <c r="P1088" s="56"/>
      <c r="Q1088" s="305"/>
      <c r="R1088" s="305"/>
      <c r="S1088" s="313">
        <f t="shared" si="266"/>
        <v>0</v>
      </c>
      <c r="V1088" s="327"/>
      <c r="W1088" s="327"/>
      <c r="X1088" s="327"/>
      <c r="Y1088" s="326" t="str">
        <f t="shared" si="248"/>
        <v/>
      </c>
    </row>
    <row r="1089" spans="1:25" s="326" customFormat="1" ht="18" hidden="1" customHeight="1">
      <c r="A1089" s="50"/>
      <c r="B1089" s="182"/>
      <c r="C1089" s="56"/>
      <c r="D1089" s="56" t="str">
        <f t="shared" si="258"/>
        <v>00</v>
      </c>
      <c r="E1089" s="322" t="str">
        <f t="shared" si="259"/>
        <v>00</v>
      </c>
      <c r="F1089" s="322" t="str">
        <f t="shared" si="260"/>
        <v/>
      </c>
      <c r="G1089" s="322" t="str">
        <f t="shared" si="261"/>
        <v/>
      </c>
      <c r="H1089" s="322" t="str">
        <f t="shared" si="262"/>
        <v/>
      </c>
      <c r="I1089" s="287" t="str">
        <f t="shared" si="263"/>
        <v>Đ0</v>
      </c>
      <c r="J1089" s="44" t="s">
        <v>1191</v>
      </c>
      <c r="K1089" s="287" t="str">
        <f t="shared" si="264"/>
        <v>Cái</v>
      </c>
      <c r="L1089" s="291"/>
      <c r="M1089" s="287" t="e">
        <f>VLOOKUP(D1089,'GIA CONG DOAN'!$A$3:$D$4246,MATCH(I1089,'GIA CONG DOAN'!$A$4:$D$4,0),0)</f>
        <v>#N/A</v>
      </c>
      <c r="N1089" s="289"/>
      <c r="O1089" s="328" t="str">
        <f t="shared" si="265"/>
        <v/>
      </c>
      <c r="P1089" s="56"/>
      <c r="Q1089" s="305"/>
      <c r="R1089" s="305"/>
      <c r="S1089" s="313">
        <f t="shared" si="266"/>
        <v>0</v>
      </c>
      <c r="V1089" s="327"/>
      <c r="W1089" s="327"/>
      <c r="X1089" s="327"/>
      <c r="Y1089" s="326" t="str">
        <f t="shared" si="248"/>
        <v/>
      </c>
    </row>
    <row r="1090" spans="1:25" s="326" customFormat="1" ht="18" hidden="1" customHeight="1">
      <c r="A1090" s="50"/>
      <c r="B1090" s="182"/>
      <c r="C1090" s="56"/>
      <c r="D1090" s="56" t="str">
        <f t="shared" si="258"/>
        <v>00</v>
      </c>
      <c r="E1090" s="322" t="str">
        <f t="shared" si="259"/>
        <v>00</v>
      </c>
      <c r="F1090" s="322" t="str">
        <f t="shared" si="260"/>
        <v/>
      </c>
      <c r="G1090" s="322" t="str">
        <f t="shared" si="261"/>
        <v/>
      </c>
      <c r="H1090" s="322" t="str">
        <f t="shared" si="262"/>
        <v/>
      </c>
      <c r="I1090" s="287" t="str">
        <f t="shared" si="263"/>
        <v>Đ0</v>
      </c>
      <c r="J1090" s="44" t="s">
        <v>1191</v>
      </c>
      <c r="K1090" s="287" t="str">
        <f t="shared" si="264"/>
        <v>Cái</v>
      </c>
      <c r="L1090" s="291"/>
      <c r="M1090" s="287" t="e">
        <f>VLOOKUP(D1090,'GIA CONG DOAN'!$A$3:$D$4246,MATCH(I1090,'GIA CONG DOAN'!$A$4:$D$4,0),0)</f>
        <v>#N/A</v>
      </c>
      <c r="N1090" s="289"/>
      <c r="O1090" s="328" t="str">
        <f t="shared" si="265"/>
        <v/>
      </c>
      <c r="P1090" s="56"/>
      <c r="Q1090" s="305"/>
      <c r="R1090" s="305"/>
      <c r="S1090" s="313">
        <f t="shared" si="266"/>
        <v>0</v>
      </c>
      <c r="V1090" s="327"/>
      <c r="W1090" s="327"/>
      <c r="X1090" s="327"/>
      <c r="Y1090" s="326" t="str">
        <f t="shared" si="248"/>
        <v/>
      </c>
    </row>
    <row r="1091" spans="1:25" s="326" customFormat="1" ht="18" hidden="1" customHeight="1">
      <c r="A1091" s="50"/>
      <c r="B1091" s="182"/>
      <c r="C1091" s="56"/>
      <c r="D1091" s="56" t="str">
        <f t="shared" si="258"/>
        <v>00</v>
      </c>
      <c r="E1091" s="322" t="str">
        <f t="shared" si="259"/>
        <v>00</v>
      </c>
      <c r="F1091" s="322" t="str">
        <f t="shared" si="260"/>
        <v/>
      </c>
      <c r="G1091" s="322" t="str">
        <f t="shared" si="261"/>
        <v/>
      </c>
      <c r="H1091" s="322" t="str">
        <f t="shared" si="262"/>
        <v/>
      </c>
      <c r="I1091" s="287" t="str">
        <f t="shared" si="263"/>
        <v>Đ0</v>
      </c>
      <c r="J1091" s="44" t="s">
        <v>1191</v>
      </c>
      <c r="K1091" s="287" t="str">
        <f t="shared" si="264"/>
        <v>Cái</v>
      </c>
      <c r="L1091" s="291"/>
      <c r="M1091" s="287" t="e">
        <f>VLOOKUP(D1091,'GIA CONG DOAN'!$A$3:$D$4246,MATCH(I1091,'GIA CONG DOAN'!$A$4:$D$4,0),0)</f>
        <v>#N/A</v>
      </c>
      <c r="N1091" s="289"/>
      <c r="O1091" s="328" t="str">
        <f t="shared" si="265"/>
        <v/>
      </c>
      <c r="P1091" s="56"/>
      <c r="Q1091" s="305"/>
      <c r="R1091" s="305"/>
      <c r="S1091" s="313">
        <f t="shared" si="266"/>
        <v>0</v>
      </c>
      <c r="V1091" s="327"/>
      <c r="W1091" s="327"/>
      <c r="X1091" s="327"/>
      <c r="Y1091" s="326" t="str">
        <f t="shared" si="248"/>
        <v/>
      </c>
    </row>
    <row r="1092" spans="1:25" s="326" customFormat="1" ht="18" hidden="1" customHeight="1">
      <c r="A1092" s="50"/>
      <c r="B1092" s="182"/>
      <c r="C1092" s="56"/>
      <c r="D1092" s="56" t="str">
        <f t="shared" si="258"/>
        <v>00</v>
      </c>
      <c r="E1092" s="322" t="str">
        <f t="shared" si="259"/>
        <v>00</v>
      </c>
      <c r="F1092" s="322" t="str">
        <f t="shared" si="260"/>
        <v/>
      </c>
      <c r="G1092" s="322" t="str">
        <f t="shared" si="261"/>
        <v/>
      </c>
      <c r="H1092" s="322" t="str">
        <f t="shared" si="262"/>
        <v/>
      </c>
      <c r="I1092" s="287" t="str">
        <f t="shared" si="263"/>
        <v>Đ0</v>
      </c>
      <c r="J1092" s="44" t="s">
        <v>1191</v>
      </c>
      <c r="K1092" s="287" t="str">
        <f t="shared" si="264"/>
        <v>Cái</v>
      </c>
      <c r="L1092" s="291"/>
      <c r="M1092" s="287" t="e">
        <f>VLOOKUP(D1092,'GIA CONG DOAN'!$A$3:$D$4246,MATCH(I1092,'GIA CONG DOAN'!$A$4:$D$4,0),0)</f>
        <v>#N/A</v>
      </c>
      <c r="N1092" s="289"/>
      <c r="O1092" s="328" t="str">
        <f t="shared" si="265"/>
        <v/>
      </c>
      <c r="P1092" s="56"/>
      <c r="Q1092" s="305"/>
      <c r="R1092" s="305"/>
      <c r="S1092" s="313">
        <f t="shared" si="266"/>
        <v>0</v>
      </c>
      <c r="V1092" s="327"/>
      <c r="W1092" s="327"/>
      <c r="X1092" s="327"/>
      <c r="Y1092" s="326" t="str">
        <f t="shared" si="248"/>
        <v/>
      </c>
    </row>
    <row r="1093" spans="1:25" s="326" customFormat="1" ht="18" hidden="1" customHeight="1">
      <c r="A1093" s="50"/>
      <c r="B1093" s="182"/>
      <c r="C1093" s="56"/>
      <c r="D1093" s="56" t="str">
        <f t="shared" si="258"/>
        <v>00</v>
      </c>
      <c r="E1093" s="322" t="str">
        <f t="shared" si="259"/>
        <v>00</v>
      </c>
      <c r="F1093" s="322" t="str">
        <f t="shared" si="260"/>
        <v/>
      </c>
      <c r="G1093" s="322" t="str">
        <f t="shared" si="261"/>
        <v/>
      </c>
      <c r="H1093" s="322" t="str">
        <f t="shared" si="262"/>
        <v/>
      </c>
      <c r="I1093" s="287" t="str">
        <f t="shared" si="263"/>
        <v>Đ0</v>
      </c>
      <c r="J1093" s="44" t="s">
        <v>1191</v>
      </c>
      <c r="K1093" s="287" t="str">
        <f t="shared" si="264"/>
        <v>Cái</v>
      </c>
      <c r="L1093" s="291"/>
      <c r="M1093" s="287" t="e">
        <f>VLOOKUP(D1093,'GIA CONG DOAN'!$A$3:$D$4246,MATCH(I1093,'GIA CONG DOAN'!$A$4:$D$4,0),0)</f>
        <v>#N/A</v>
      </c>
      <c r="N1093" s="289"/>
      <c r="O1093" s="328" t="str">
        <f t="shared" si="265"/>
        <v/>
      </c>
      <c r="P1093" s="56"/>
      <c r="Q1093" s="305"/>
      <c r="R1093" s="305"/>
      <c r="S1093" s="313">
        <f t="shared" si="266"/>
        <v>0</v>
      </c>
      <c r="V1093" s="327"/>
      <c r="W1093" s="327"/>
      <c r="X1093" s="327"/>
      <c r="Y1093" s="326" t="str">
        <f t="shared" si="248"/>
        <v/>
      </c>
    </row>
    <row r="1094" spans="1:25" s="326" customFormat="1" ht="18" hidden="1" customHeight="1">
      <c r="A1094" s="50"/>
      <c r="B1094" s="182"/>
      <c r="C1094" s="56"/>
      <c r="D1094" s="56" t="str">
        <f t="shared" si="258"/>
        <v>00</v>
      </c>
      <c r="E1094" s="322" t="str">
        <f t="shared" si="259"/>
        <v>00</v>
      </c>
      <c r="F1094" s="322" t="str">
        <f t="shared" si="260"/>
        <v/>
      </c>
      <c r="G1094" s="322" t="str">
        <f t="shared" si="261"/>
        <v/>
      </c>
      <c r="H1094" s="322" t="str">
        <f t="shared" si="262"/>
        <v/>
      </c>
      <c r="I1094" s="287" t="str">
        <f t="shared" si="263"/>
        <v>Đ0</v>
      </c>
      <c r="J1094" s="44" t="s">
        <v>1191</v>
      </c>
      <c r="K1094" s="287" t="str">
        <f t="shared" si="264"/>
        <v>Cái</v>
      </c>
      <c r="L1094" s="291"/>
      <c r="M1094" s="287" t="e">
        <f>VLOOKUP(D1094,'GIA CONG DOAN'!$A$3:$D$4246,MATCH(I1094,'GIA CONG DOAN'!$A$4:$D$4,0),0)</f>
        <v>#N/A</v>
      </c>
      <c r="N1094" s="289"/>
      <c r="O1094" s="328" t="str">
        <f t="shared" si="265"/>
        <v/>
      </c>
      <c r="P1094" s="56"/>
      <c r="Q1094" s="305"/>
      <c r="R1094" s="305"/>
      <c r="S1094" s="313">
        <f t="shared" si="266"/>
        <v>0</v>
      </c>
      <c r="V1094" s="327"/>
      <c r="W1094" s="327"/>
      <c r="X1094" s="327"/>
      <c r="Y1094" s="326" t="str">
        <f t="shared" si="248"/>
        <v/>
      </c>
    </row>
    <row r="1095" spans="1:25" s="326" customFormat="1" ht="18" hidden="1" customHeight="1">
      <c r="A1095" s="50"/>
      <c r="B1095" s="182"/>
      <c r="C1095" s="56"/>
      <c r="D1095" s="56" t="str">
        <f t="shared" si="258"/>
        <v>00</v>
      </c>
      <c r="E1095" s="322" t="str">
        <f t="shared" si="259"/>
        <v>00</v>
      </c>
      <c r="F1095" s="322" t="str">
        <f t="shared" si="260"/>
        <v/>
      </c>
      <c r="G1095" s="322" t="str">
        <f t="shared" si="261"/>
        <v/>
      </c>
      <c r="H1095" s="322" t="str">
        <f t="shared" si="262"/>
        <v/>
      </c>
      <c r="I1095" s="287" t="str">
        <f t="shared" si="263"/>
        <v>Đ0</v>
      </c>
      <c r="J1095" s="44" t="s">
        <v>1191</v>
      </c>
      <c r="K1095" s="287" t="str">
        <f t="shared" si="264"/>
        <v>Cái</v>
      </c>
      <c r="L1095" s="291"/>
      <c r="M1095" s="287" t="e">
        <f>VLOOKUP(D1095,'GIA CONG DOAN'!$A$3:$D$4246,MATCH(I1095,'GIA CONG DOAN'!$A$4:$D$4,0),0)</f>
        <v>#N/A</v>
      </c>
      <c r="N1095" s="289"/>
      <c r="O1095" s="328" t="str">
        <f t="shared" si="265"/>
        <v/>
      </c>
      <c r="P1095" s="56"/>
      <c r="Q1095" s="305"/>
      <c r="R1095" s="305"/>
      <c r="S1095" s="313">
        <f t="shared" si="266"/>
        <v>0</v>
      </c>
      <c r="V1095" s="327"/>
      <c r="W1095" s="327"/>
      <c r="X1095" s="327"/>
      <c r="Y1095" s="326" t="str">
        <f t="shared" si="248"/>
        <v/>
      </c>
    </row>
    <row r="1096" spans="1:25" s="326" customFormat="1" ht="18" hidden="1" customHeight="1">
      <c r="A1096" s="50"/>
      <c r="B1096" s="182"/>
      <c r="C1096" s="56"/>
      <c r="D1096" s="56" t="str">
        <f t="shared" si="258"/>
        <v>00</v>
      </c>
      <c r="E1096" s="322" t="str">
        <f t="shared" si="259"/>
        <v>00</v>
      </c>
      <c r="F1096" s="322" t="str">
        <f t="shared" si="260"/>
        <v/>
      </c>
      <c r="G1096" s="322" t="str">
        <f t="shared" si="261"/>
        <v/>
      </c>
      <c r="H1096" s="322" t="str">
        <f t="shared" si="262"/>
        <v/>
      </c>
      <c r="I1096" s="287" t="str">
        <f t="shared" si="263"/>
        <v>Đ0</v>
      </c>
      <c r="J1096" s="44" t="s">
        <v>1191</v>
      </c>
      <c r="K1096" s="287" t="str">
        <f t="shared" si="264"/>
        <v>Cái</v>
      </c>
      <c r="L1096" s="291"/>
      <c r="M1096" s="287" t="e">
        <f>VLOOKUP(D1096,'GIA CONG DOAN'!$A$3:$D$4246,MATCH(I1096,'GIA CONG DOAN'!$A$4:$D$4,0),0)</f>
        <v>#N/A</v>
      </c>
      <c r="N1096" s="289"/>
      <c r="O1096" s="328" t="str">
        <f t="shared" si="265"/>
        <v/>
      </c>
      <c r="P1096" s="56"/>
      <c r="Q1096" s="305"/>
      <c r="R1096" s="305"/>
      <c r="S1096" s="313">
        <f t="shared" si="266"/>
        <v>0</v>
      </c>
      <c r="V1096" s="327"/>
      <c r="W1096" s="327"/>
      <c r="X1096" s="327"/>
      <c r="Y1096" s="326" t="str">
        <f t="shared" si="248"/>
        <v/>
      </c>
    </row>
    <row r="1097" spans="1:25" s="326" customFormat="1" ht="18" hidden="1" customHeight="1">
      <c r="A1097" s="50"/>
      <c r="B1097" s="182"/>
      <c r="C1097" s="56"/>
      <c r="D1097" s="56" t="str">
        <f t="shared" si="258"/>
        <v>00</v>
      </c>
      <c r="E1097" s="322" t="str">
        <f t="shared" si="259"/>
        <v>00</v>
      </c>
      <c r="F1097" s="322" t="str">
        <f t="shared" si="260"/>
        <v/>
      </c>
      <c r="G1097" s="322" t="str">
        <f t="shared" si="261"/>
        <v/>
      </c>
      <c r="H1097" s="322" t="str">
        <f t="shared" si="262"/>
        <v/>
      </c>
      <c r="I1097" s="287" t="str">
        <f t="shared" si="263"/>
        <v>Đ0</v>
      </c>
      <c r="J1097" s="44" t="s">
        <v>1191</v>
      </c>
      <c r="K1097" s="287" t="str">
        <f t="shared" si="264"/>
        <v>Cái</v>
      </c>
      <c r="L1097" s="291"/>
      <c r="M1097" s="287" t="e">
        <f>VLOOKUP(D1097,'GIA CONG DOAN'!$A$3:$D$4246,MATCH(I1097,'GIA CONG DOAN'!$A$4:$D$4,0),0)</f>
        <v>#N/A</v>
      </c>
      <c r="N1097" s="289"/>
      <c r="O1097" s="328" t="str">
        <f t="shared" si="265"/>
        <v/>
      </c>
      <c r="P1097" s="56"/>
      <c r="Q1097" s="305"/>
      <c r="R1097" s="305"/>
      <c r="S1097" s="313">
        <f t="shared" si="266"/>
        <v>0</v>
      </c>
      <c r="V1097" s="327"/>
      <c r="W1097" s="327"/>
      <c r="X1097" s="327"/>
      <c r="Y1097" s="326" t="str">
        <f t="shared" si="248"/>
        <v/>
      </c>
    </row>
    <row r="1098" spans="1:25" s="326" customFormat="1" ht="18" hidden="1" customHeight="1">
      <c r="A1098" s="50"/>
      <c r="B1098" s="182"/>
      <c r="C1098" s="56"/>
      <c r="D1098" s="56" t="str">
        <f t="shared" si="258"/>
        <v>00</v>
      </c>
      <c r="E1098" s="322" t="str">
        <f t="shared" si="259"/>
        <v>00</v>
      </c>
      <c r="F1098" s="322" t="str">
        <f t="shared" si="260"/>
        <v/>
      </c>
      <c r="G1098" s="322" t="str">
        <f t="shared" si="261"/>
        <v/>
      </c>
      <c r="H1098" s="322" t="str">
        <f t="shared" si="262"/>
        <v/>
      </c>
      <c r="I1098" s="287" t="str">
        <f t="shared" si="263"/>
        <v>Đ0</v>
      </c>
      <c r="J1098" s="44" t="s">
        <v>1191</v>
      </c>
      <c r="K1098" s="287" t="str">
        <f t="shared" si="264"/>
        <v>Cái</v>
      </c>
      <c r="L1098" s="291"/>
      <c r="M1098" s="287" t="e">
        <f>VLOOKUP(D1098,'GIA CONG DOAN'!$A$3:$D$4246,MATCH(I1098,'GIA CONG DOAN'!$A$4:$D$4,0),0)</f>
        <v>#N/A</v>
      </c>
      <c r="N1098" s="289"/>
      <c r="O1098" s="328" t="str">
        <f t="shared" si="265"/>
        <v/>
      </c>
      <c r="P1098" s="56"/>
      <c r="Q1098" s="305"/>
      <c r="R1098" s="305"/>
      <c r="S1098" s="313">
        <f t="shared" si="266"/>
        <v>0</v>
      </c>
      <c r="V1098" s="327"/>
      <c r="W1098" s="327"/>
      <c r="X1098" s="327"/>
      <c r="Y1098" s="326" t="str">
        <f t="shared" si="248"/>
        <v/>
      </c>
    </row>
    <row r="1099" spans="1:25" s="326" customFormat="1" ht="18" hidden="1" customHeight="1">
      <c r="A1099" s="50"/>
      <c r="B1099" s="182"/>
      <c r="C1099" s="56"/>
      <c r="D1099" s="56" t="str">
        <f t="shared" si="258"/>
        <v>00</v>
      </c>
      <c r="E1099" s="322" t="str">
        <f t="shared" si="259"/>
        <v>00</v>
      </c>
      <c r="F1099" s="322" t="str">
        <f t="shared" si="260"/>
        <v/>
      </c>
      <c r="G1099" s="322" t="str">
        <f t="shared" si="261"/>
        <v/>
      </c>
      <c r="H1099" s="322" t="str">
        <f t="shared" si="262"/>
        <v/>
      </c>
      <c r="I1099" s="287" t="str">
        <f t="shared" si="263"/>
        <v>Đ0</v>
      </c>
      <c r="J1099" s="44" t="s">
        <v>1191</v>
      </c>
      <c r="K1099" s="287" t="str">
        <f t="shared" si="264"/>
        <v>Cái</v>
      </c>
      <c r="L1099" s="291"/>
      <c r="M1099" s="287" t="e">
        <f>VLOOKUP(D1099,'GIA CONG DOAN'!$A$3:$D$4246,MATCH(I1099,'GIA CONG DOAN'!$A$4:$D$4,0),0)</f>
        <v>#N/A</v>
      </c>
      <c r="N1099" s="289"/>
      <c r="O1099" s="328" t="str">
        <f t="shared" si="265"/>
        <v/>
      </c>
      <c r="P1099" s="56"/>
      <c r="Q1099" s="305"/>
      <c r="R1099" s="305"/>
      <c r="S1099" s="313">
        <f t="shared" si="266"/>
        <v>0</v>
      </c>
      <c r="V1099" s="327"/>
      <c r="W1099" s="327"/>
      <c r="X1099" s="327"/>
      <c r="Y1099" s="326" t="str">
        <f t="shared" si="248"/>
        <v/>
      </c>
    </row>
    <row r="1100" spans="1:25" s="326" customFormat="1" ht="18" hidden="1" customHeight="1">
      <c r="A1100" s="50"/>
      <c r="B1100" s="182"/>
      <c r="C1100" s="56"/>
      <c r="D1100" s="56" t="str">
        <f t="shared" si="258"/>
        <v>00</v>
      </c>
      <c r="E1100" s="322" t="str">
        <f t="shared" si="259"/>
        <v>00</v>
      </c>
      <c r="F1100" s="322" t="str">
        <f t="shared" si="260"/>
        <v/>
      </c>
      <c r="G1100" s="322" t="str">
        <f t="shared" si="261"/>
        <v/>
      </c>
      <c r="H1100" s="322" t="str">
        <f t="shared" si="262"/>
        <v/>
      </c>
      <c r="I1100" s="287" t="str">
        <f t="shared" si="263"/>
        <v>Đ0</v>
      </c>
      <c r="J1100" s="44" t="s">
        <v>1191</v>
      </c>
      <c r="K1100" s="287" t="str">
        <f t="shared" si="264"/>
        <v>Cái</v>
      </c>
      <c r="L1100" s="291"/>
      <c r="M1100" s="287" t="e">
        <f>VLOOKUP(D1100,'GIA CONG DOAN'!$A$3:$D$4246,MATCH(I1100,'GIA CONG DOAN'!$A$4:$D$4,0),0)</f>
        <v>#N/A</v>
      </c>
      <c r="N1100" s="289"/>
      <c r="O1100" s="328" t="str">
        <f t="shared" si="265"/>
        <v/>
      </c>
      <c r="P1100" s="56"/>
      <c r="Q1100" s="305"/>
      <c r="R1100" s="305"/>
      <c r="S1100" s="313">
        <f t="shared" si="266"/>
        <v>0</v>
      </c>
      <c r="V1100" s="327"/>
      <c r="W1100" s="327"/>
      <c r="X1100" s="327"/>
      <c r="Y1100" s="326" t="str">
        <f t="shared" si="248"/>
        <v/>
      </c>
    </row>
    <row r="1101" spans="1:25" s="326" customFormat="1" ht="18" hidden="1" customHeight="1">
      <c r="A1101" s="50"/>
      <c r="B1101" s="182"/>
      <c r="C1101" s="56"/>
      <c r="D1101" s="56" t="str">
        <f t="shared" si="258"/>
        <v>00</v>
      </c>
      <c r="E1101" s="322" t="str">
        <f t="shared" si="259"/>
        <v>00</v>
      </c>
      <c r="F1101" s="322" t="str">
        <f t="shared" si="260"/>
        <v/>
      </c>
      <c r="G1101" s="322" t="str">
        <f t="shared" si="261"/>
        <v/>
      </c>
      <c r="H1101" s="322" t="str">
        <f t="shared" si="262"/>
        <v/>
      </c>
      <c r="I1101" s="287" t="str">
        <f t="shared" si="263"/>
        <v>Đ0</v>
      </c>
      <c r="J1101" s="44" t="s">
        <v>1191</v>
      </c>
      <c r="K1101" s="287" t="str">
        <f t="shared" si="264"/>
        <v>Cái</v>
      </c>
      <c r="L1101" s="291"/>
      <c r="M1101" s="287" t="e">
        <f>VLOOKUP(D1101,'GIA CONG DOAN'!$A$3:$D$4246,MATCH(I1101,'GIA CONG DOAN'!$A$4:$D$4,0),0)</f>
        <v>#N/A</v>
      </c>
      <c r="N1101" s="289"/>
      <c r="O1101" s="328" t="str">
        <f t="shared" si="265"/>
        <v/>
      </c>
      <c r="P1101" s="56"/>
      <c r="Q1101" s="305"/>
      <c r="R1101" s="305"/>
      <c r="S1101" s="313">
        <f t="shared" si="266"/>
        <v>0</v>
      </c>
      <c r="V1101" s="327"/>
      <c r="W1101" s="327"/>
      <c r="X1101" s="327"/>
      <c r="Y1101" s="326" t="str">
        <f t="shared" si="248"/>
        <v/>
      </c>
    </row>
    <row r="1102" spans="1:25" s="326" customFormat="1" ht="18" hidden="1" customHeight="1">
      <c r="A1102" s="50"/>
      <c r="B1102" s="182"/>
      <c r="C1102" s="56"/>
      <c r="D1102" s="56" t="str">
        <f t="shared" si="258"/>
        <v>00</v>
      </c>
      <c r="E1102" s="322" t="str">
        <f t="shared" si="259"/>
        <v>00</v>
      </c>
      <c r="F1102" s="322" t="str">
        <f t="shared" si="260"/>
        <v/>
      </c>
      <c r="G1102" s="322" t="str">
        <f t="shared" si="261"/>
        <v/>
      </c>
      <c r="H1102" s="322" t="str">
        <f t="shared" si="262"/>
        <v/>
      </c>
      <c r="I1102" s="287" t="str">
        <f t="shared" si="263"/>
        <v>Đ0</v>
      </c>
      <c r="J1102" s="44" t="s">
        <v>1191</v>
      </c>
      <c r="K1102" s="287" t="str">
        <f t="shared" si="264"/>
        <v>Cái</v>
      </c>
      <c r="L1102" s="291"/>
      <c r="M1102" s="287" t="e">
        <f>VLOOKUP(D1102,'GIA CONG DOAN'!$A$3:$D$4246,MATCH(I1102,'GIA CONG DOAN'!$A$4:$D$4,0),0)</f>
        <v>#N/A</v>
      </c>
      <c r="N1102" s="289"/>
      <c r="O1102" s="328" t="str">
        <f t="shared" si="265"/>
        <v/>
      </c>
      <c r="P1102" s="56"/>
      <c r="Q1102" s="305"/>
      <c r="R1102" s="305"/>
      <c r="S1102" s="313">
        <f t="shared" si="266"/>
        <v>0</v>
      </c>
      <c r="V1102" s="327"/>
      <c r="W1102" s="327"/>
      <c r="X1102" s="327"/>
      <c r="Y1102" s="326" t="str">
        <f t="shared" si="248"/>
        <v/>
      </c>
    </row>
    <row r="1103" spans="1:25" s="326" customFormat="1" ht="18" hidden="1" customHeight="1">
      <c r="A1103" s="50"/>
      <c r="B1103" s="182"/>
      <c r="C1103" s="56"/>
      <c r="D1103" s="56" t="str">
        <f t="shared" si="258"/>
        <v>00</v>
      </c>
      <c r="E1103" s="322" t="str">
        <f t="shared" si="259"/>
        <v>00</v>
      </c>
      <c r="F1103" s="322" t="str">
        <f t="shared" si="260"/>
        <v/>
      </c>
      <c r="G1103" s="322" t="str">
        <f t="shared" si="261"/>
        <v/>
      </c>
      <c r="H1103" s="322" t="str">
        <f t="shared" si="262"/>
        <v/>
      </c>
      <c r="I1103" s="287" t="str">
        <f t="shared" si="263"/>
        <v>Đ0</v>
      </c>
      <c r="J1103" s="44" t="s">
        <v>1191</v>
      </c>
      <c r="K1103" s="287" t="str">
        <f t="shared" si="264"/>
        <v>Cái</v>
      </c>
      <c r="L1103" s="291"/>
      <c r="M1103" s="287" t="e">
        <f>VLOOKUP(D1103,'GIA CONG DOAN'!$A$3:$D$4246,MATCH(I1103,'GIA CONG DOAN'!$A$4:$D$4,0),0)</f>
        <v>#N/A</v>
      </c>
      <c r="N1103" s="289"/>
      <c r="O1103" s="328" t="str">
        <f t="shared" si="265"/>
        <v/>
      </c>
      <c r="P1103" s="56"/>
      <c r="Q1103" s="305"/>
      <c r="R1103" s="305"/>
      <c r="S1103" s="313">
        <f t="shared" si="266"/>
        <v>0</v>
      </c>
      <c r="V1103" s="327"/>
      <c r="W1103" s="327"/>
      <c r="X1103" s="327"/>
      <c r="Y1103" s="326" t="str">
        <f t="shared" si="248"/>
        <v/>
      </c>
    </row>
    <row r="1104" spans="1:25" s="326" customFormat="1" ht="18" hidden="1" customHeight="1">
      <c r="A1104" s="50"/>
      <c r="B1104" s="182"/>
      <c r="C1104" s="56"/>
      <c r="D1104" s="56" t="str">
        <f t="shared" si="258"/>
        <v>00</v>
      </c>
      <c r="E1104" s="322" t="str">
        <f t="shared" si="259"/>
        <v>00</v>
      </c>
      <c r="F1104" s="322" t="str">
        <f t="shared" si="260"/>
        <v/>
      </c>
      <c r="G1104" s="322" t="str">
        <f t="shared" si="261"/>
        <v/>
      </c>
      <c r="H1104" s="322" t="str">
        <f t="shared" si="262"/>
        <v/>
      </c>
      <c r="I1104" s="287" t="str">
        <f t="shared" si="263"/>
        <v>Đ0</v>
      </c>
      <c r="J1104" s="44" t="s">
        <v>1191</v>
      </c>
      <c r="K1104" s="287" t="str">
        <f t="shared" si="264"/>
        <v>Cái</v>
      </c>
      <c r="L1104" s="291"/>
      <c r="M1104" s="287" t="e">
        <f>VLOOKUP(D1104,'GIA CONG DOAN'!$A$3:$D$4246,MATCH(I1104,'GIA CONG DOAN'!$A$4:$D$4,0),0)</f>
        <v>#N/A</v>
      </c>
      <c r="N1104" s="289"/>
      <c r="O1104" s="328" t="str">
        <f t="shared" si="265"/>
        <v/>
      </c>
      <c r="P1104" s="56"/>
      <c r="Q1104" s="305"/>
      <c r="R1104" s="305"/>
      <c r="S1104" s="313">
        <f t="shared" si="266"/>
        <v>0</v>
      </c>
      <c r="V1104" s="327"/>
      <c r="W1104" s="327"/>
      <c r="X1104" s="327"/>
      <c r="Y1104" s="326" t="str">
        <f t="shared" si="248"/>
        <v/>
      </c>
    </row>
    <row r="1105" spans="1:25" s="326" customFormat="1" ht="18" hidden="1" customHeight="1">
      <c r="A1105" s="50"/>
      <c r="B1105" s="182"/>
      <c r="C1105" s="56"/>
      <c r="D1105" s="56" t="str">
        <f t="shared" si="258"/>
        <v>00</v>
      </c>
      <c r="E1105" s="322" t="str">
        <f t="shared" si="259"/>
        <v>00</v>
      </c>
      <c r="F1105" s="322" t="str">
        <f t="shared" si="260"/>
        <v/>
      </c>
      <c r="G1105" s="322" t="str">
        <f t="shared" si="261"/>
        <v/>
      </c>
      <c r="H1105" s="322" t="str">
        <f t="shared" si="262"/>
        <v/>
      </c>
      <c r="I1105" s="287" t="str">
        <f t="shared" si="263"/>
        <v>Đ0</v>
      </c>
      <c r="J1105" s="44" t="s">
        <v>1191</v>
      </c>
      <c r="K1105" s="287" t="str">
        <f t="shared" si="264"/>
        <v>Cái</v>
      </c>
      <c r="L1105" s="291"/>
      <c r="M1105" s="287" t="e">
        <f>VLOOKUP(D1105,'GIA CONG DOAN'!$A$3:$D$4246,MATCH(I1105,'GIA CONG DOAN'!$A$4:$D$4,0),0)</f>
        <v>#N/A</v>
      </c>
      <c r="N1105" s="289"/>
      <c r="O1105" s="328" t="str">
        <f t="shared" si="265"/>
        <v/>
      </c>
      <c r="P1105" s="56"/>
      <c r="Q1105" s="305"/>
      <c r="R1105" s="305"/>
      <c r="S1105" s="313">
        <f t="shared" si="266"/>
        <v>0</v>
      </c>
      <c r="V1105" s="327"/>
      <c r="W1105" s="327"/>
      <c r="X1105" s="327"/>
      <c r="Y1105" s="326" t="str">
        <f t="shared" si="248"/>
        <v/>
      </c>
    </row>
    <row r="1106" spans="1:25" s="326" customFormat="1" ht="18" hidden="1" customHeight="1">
      <c r="A1106" s="50"/>
      <c r="B1106" s="182"/>
      <c r="C1106" s="56"/>
      <c r="D1106" s="56" t="str">
        <f t="shared" si="258"/>
        <v>00</v>
      </c>
      <c r="E1106" s="322" t="str">
        <f t="shared" si="259"/>
        <v>00</v>
      </c>
      <c r="F1106" s="322" t="str">
        <f t="shared" si="260"/>
        <v/>
      </c>
      <c r="G1106" s="322" t="str">
        <f t="shared" si="261"/>
        <v/>
      </c>
      <c r="H1106" s="322" t="str">
        <f t="shared" si="262"/>
        <v/>
      </c>
      <c r="I1106" s="287" t="str">
        <f t="shared" si="263"/>
        <v>Đ0</v>
      </c>
      <c r="J1106" s="44" t="s">
        <v>1191</v>
      </c>
      <c r="K1106" s="287" t="str">
        <f t="shared" si="264"/>
        <v>Cái</v>
      </c>
      <c r="L1106" s="291"/>
      <c r="M1106" s="287" t="e">
        <f>VLOOKUP(D1106,'GIA CONG DOAN'!$A$3:$D$4246,MATCH(I1106,'GIA CONG DOAN'!$A$4:$D$4,0),0)</f>
        <v>#N/A</v>
      </c>
      <c r="N1106" s="289"/>
      <c r="O1106" s="328" t="str">
        <f t="shared" si="265"/>
        <v/>
      </c>
      <c r="P1106" s="56"/>
      <c r="Q1106" s="305"/>
      <c r="R1106" s="305"/>
      <c r="S1106" s="313">
        <f t="shared" si="266"/>
        <v>0</v>
      </c>
      <c r="V1106" s="327"/>
      <c r="W1106" s="327"/>
      <c r="X1106" s="327"/>
      <c r="Y1106" s="326" t="str">
        <f t="shared" si="248"/>
        <v/>
      </c>
    </row>
    <row r="1107" spans="1:25" s="326" customFormat="1" ht="18" hidden="1" customHeight="1">
      <c r="A1107" s="50"/>
      <c r="B1107" s="182"/>
      <c r="C1107" s="56"/>
      <c r="D1107" s="56" t="str">
        <f t="shared" si="258"/>
        <v>00</v>
      </c>
      <c r="E1107" s="322" t="str">
        <f t="shared" si="259"/>
        <v>00</v>
      </c>
      <c r="F1107" s="322" t="str">
        <f t="shared" si="260"/>
        <v/>
      </c>
      <c r="G1107" s="322" t="str">
        <f t="shared" si="261"/>
        <v/>
      </c>
      <c r="H1107" s="322" t="str">
        <f t="shared" si="262"/>
        <v/>
      </c>
      <c r="I1107" s="287" t="str">
        <f t="shared" si="263"/>
        <v>Đ0</v>
      </c>
      <c r="J1107" s="44" t="s">
        <v>1191</v>
      </c>
      <c r="K1107" s="287" t="str">
        <f t="shared" si="264"/>
        <v>Cái</v>
      </c>
      <c r="L1107" s="291"/>
      <c r="M1107" s="287" t="e">
        <f>VLOOKUP(D1107,'GIA CONG DOAN'!$A$3:$D$4246,MATCH(I1107,'GIA CONG DOAN'!$A$4:$D$4,0),0)</f>
        <v>#N/A</v>
      </c>
      <c r="N1107" s="289"/>
      <c r="O1107" s="328" t="str">
        <f t="shared" si="265"/>
        <v/>
      </c>
      <c r="P1107" s="56"/>
      <c r="Q1107" s="305"/>
      <c r="R1107" s="305"/>
      <c r="S1107" s="313">
        <f t="shared" si="266"/>
        <v>0</v>
      </c>
      <c r="V1107" s="327"/>
      <c r="W1107" s="327"/>
      <c r="X1107" s="327"/>
      <c r="Y1107" s="326" t="str">
        <f t="shared" si="248"/>
        <v/>
      </c>
    </row>
    <row r="1108" spans="1:25" s="326" customFormat="1" ht="18" hidden="1" customHeight="1">
      <c r="A1108" s="50"/>
      <c r="B1108" s="182"/>
      <c r="C1108" s="56"/>
      <c r="D1108" s="56" t="str">
        <f t="shared" si="258"/>
        <v>00</v>
      </c>
      <c r="E1108" s="322" t="str">
        <f t="shared" si="259"/>
        <v>00</v>
      </c>
      <c r="F1108" s="322" t="str">
        <f t="shared" si="260"/>
        <v/>
      </c>
      <c r="G1108" s="322" t="str">
        <f t="shared" si="261"/>
        <v/>
      </c>
      <c r="H1108" s="322" t="str">
        <f t="shared" si="262"/>
        <v/>
      </c>
      <c r="I1108" s="287" t="str">
        <f t="shared" si="263"/>
        <v>Đ0</v>
      </c>
      <c r="J1108" s="44" t="s">
        <v>1191</v>
      </c>
      <c r="K1108" s="287" t="str">
        <f t="shared" si="264"/>
        <v>Cái</v>
      </c>
      <c r="L1108" s="291"/>
      <c r="M1108" s="287" t="e">
        <f>VLOOKUP(D1108,'GIA CONG DOAN'!$A$3:$D$4246,MATCH(I1108,'GIA CONG DOAN'!$A$4:$D$4,0),0)</f>
        <v>#N/A</v>
      </c>
      <c r="N1108" s="289"/>
      <c r="O1108" s="328" t="str">
        <f t="shared" si="265"/>
        <v/>
      </c>
      <c r="P1108" s="56"/>
      <c r="Q1108" s="305"/>
      <c r="R1108" s="305"/>
      <c r="S1108" s="313">
        <f t="shared" si="266"/>
        <v>0</v>
      </c>
      <c r="V1108" s="327"/>
      <c r="W1108" s="327"/>
      <c r="X1108" s="327"/>
      <c r="Y1108" s="326" t="str">
        <f t="shared" si="248"/>
        <v/>
      </c>
    </row>
    <row r="1109" spans="1:25" s="326" customFormat="1" ht="18" hidden="1" customHeight="1">
      <c r="A1109" s="50"/>
      <c r="B1109" s="182"/>
      <c r="C1109" s="56"/>
      <c r="D1109" s="56" t="str">
        <f t="shared" si="258"/>
        <v>00</v>
      </c>
      <c r="E1109" s="322" t="str">
        <f t="shared" si="259"/>
        <v>00</v>
      </c>
      <c r="F1109" s="322" t="str">
        <f t="shared" si="260"/>
        <v/>
      </c>
      <c r="G1109" s="322" t="str">
        <f t="shared" si="261"/>
        <v/>
      </c>
      <c r="H1109" s="322" t="str">
        <f t="shared" si="262"/>
        <v/>
      </c>
      <c r="I1109" s="287" t="str">
        <f t="shared" si="263"/>
        <v>Đ0</v>
      </c>
      <c r="J1109" s="44" t="s">
        <v>1191</v>
      </c>
      <c r="K1109" s="287" t="str">
        <f t="shared" si="264"/>
        <v>Cái</v>
      </c>
      <c r="L1109" s="291"/>
      <c r="M1109" s="287" t="e">
        <f>VLOOKUP(D1109,'GIA CONG DOAN'!$A$3:$D$4246,MATCH(I1109,'GIA CONG DOAN'!$A$4:$D$4,0),0)</f>
        <v>#N/A</v>
      </c>
      <c r="N1109" s="289"/>
      <c r="O1109" s="328" t="str">
        <f t="shared" si="265"/>
        <v/>
      </c>
      <c r="P1109" s="56"/>
      <c r="Q1109" s="305"/>
      <c r="R1109" s="305"/>
      <c r="S1109" s="313">
        <f t="shared" si="266"/>
        <v>0</v>
      </c>
      <c r="V1109" s="327"/>
      <c r="W1109" s="327"/>
      <c r="X1109" s="327"/>
      <c r="Y1109" s="326" t="str">
        <f t="shared" si="248"/>
        <v/>
      </c>
    </row>
    <row r="1110" spans="1:25" s="326" customFormat="1" ht="18" hidden="1" customHeight="1">
      <c r="A1110" s="50"/>
      <c r="B1110" s="182"/>
      <c r="C1110" s="56"/>
      <c r="D1110" s="56" t="str">
        <f t="shared" si="258"/>
        <v>00</v>
      </c>
      <c r="E1110" s="322" t="str">
        <f t="shared" si="259"/>
        <v>00</v>
      </c>
      <c r="F1110" s="322" t="str">
        <f t="shared" si="260"/>
        <v/>
      </c>
      <c r="G1110" s="322" t="str">
        <f t="shared" si="261"/>
        <v/>
      </c>
      <c r="H1110" s="322" t="str">
        <f t="shared" si="262"/>
        <v/>
      </c>
      <c r="I1110" s="287" t="str">
        <f t="shared" si="263"/>
        <v>Đ0</v>
      </c>
      <c r="J1110" s="44" t="s">
        <v>1191</v>
      </c>
      <c r="K1110" s="287" t="str">
        <f t="shared" si="264"/>
        <v>Cái</v>
      </c>
      <c r="L1110" s="291"/>
      <c r="M1110" s="287" t="e">
        <f>VLOOKUP(D1110,'GIA CONG DOAN'!$A$3:$D$4246,MATCH(I1110,'GIA CONG DOAN'!$A$4:$D$4,0),0)</f>
        <v>#N/A</v>
      </c>
      <c r="N1110" s="289"/>
      <c r="O1110" s="328" t="str">
        <f t="shared" si="265"/>
        <v/>
      </c>
      <c r="P1110" s="56"/>
      <c r="Q1110" s="305"/>
      <c r="R1110" s="305"/>
      <c r="S1110" s="313">
        <f t="shared" si="266"/>
        <v>0</v>
      </c>
      <c r="V1110" s="327"/>
      <c r="W1110" s="327"/>
      <c r="X1110" s="327"/>
      <c r="Y1110" s="326" t="str">
        <f t="shared" si="248"/>
        <v/>
      </c>
    </row>
    <row r="1111" spans="1:25" s="326" customFormat="1" ht="18" hidden="1" customHeight="1">
      <c r="A1111" s="50"/>
      <c r="B1111" s="182"/>
      <c r="C1111" s="56"/>
      <c r="D1111" s="56" t="str">
        <f t="shared" si="258"/>
        <v>00</v>
      </c>
      <c r="E1111" s="322" t="str">
        <f t="shared" si="259"/>
        <v>00</v>
      </c>
      <c r="F1111" s="322" t="str">
        <f t="shared" si="260"/>
        <v/>
      </c>
      <c r="G1111" s="322" t="str">
        <f t="shared" si="261"/>
        <v/>
      </c>
      <c r="H1111" s="322" t="str">
        <f t="shared" si="262"/>
        <v/>
      </c>
      <c r="I1111" s="287" t="str">
        <f t="shared" si="263"/>
        <v>Đ0</v>
      </c>
      <c r="J1111" s="44" t="s">
        <v>1191</v>
      </c>
      <c r="K1111" s="287" t="str">
        <f t="shared" si="264"/>
        <v>Cái</v>
      </c>
      <c r="L1111" s="291"/>
      <c r="M1111" s="287" t="e">
        <f>VLOOKUP(D1111,'GIA CONG DOAN'!$A$3:$D$4246,MATCH(I1111,'GIA CONG DOAN'!$A$4:$D$4,0),0)</f>
        <v>#N/A</v>
      </c>
      <c r="N1111" s="289"/>
      <c r="O1111" s="328" t="str">
        <f t="shared" si="265"/>
        <v/>
      </c>
      <c r="P1111" s="56"/>
      <c r="Q1111" s="305"/>
      <c r="R1111" s="305"/>
      <c r="S1111" s="313">
        <f t="shared" si="266"/>
        <v>0</v>
      </c>
      <c r="V1111" s="327"/>
      <c r="W1111" s="327"/>
      <c r="X1111" s="327"/>
      <c r="Y1111" s="326" t="str">
        <f t="shared" si="248"/>
        <v/>
      </c>
    </row>
    <row r="1112" spans="1:25" s="326" customFormat="1" ht="18" hidden="1" customHeight="1">
      <c r="A1112" s="50"/>
      <c r="B1112" s="182"/>
      <c r="C1112" s="56"/>
      <c r="D1112" s="56" t="str">
        <f t="shared" si="258"/>
        <v>00</v>
      </c>
      <c r="E1112" s="322" t="str">
        <f t="shared" si="259"/>
        <v>00</v>
      </c>
      <c r="F1112" s="322" t="str">
        <f t="shared" si="260"/>
        <v/>
      </c>
      <c r="G1112" s="322" t="str">
        <f t="shared" si="261"/>
        <v/>
      </c>
      <c r="H1112" s="322" t="str">
        <f t="shared" si="262"/>
        <v/>
      </c>
      <c r="I1112" s="287" t="str">
        <f t="shared" si="263"/>
        <v>Đ0</v>
      </c>
      <c r="J1112" s="44" t="s">
        <v>1191</v>
      </c>
      <c r="K1112" s="287" t="str">
        <f t="shared" si="264"/>
        <v>Cái</v>
      </c>
      <c r="L1112" s="291"/>
      <c r="M1112" s="287" t="e">
        <f>VLOOKUP(D1112,'GIA CONG DOAN'!$A$3:$D$4246,MATCH(I1112,'GIA CONG DOAN'!$A$4:$D$4,0),0)</f>
        <v>#N/A</v>
      </c>
      <c r="N1112" s="289"/>
      <c r="O1112" s="328" t="str">
        <f t="shared" si="265"/>
        <v/>
      </c>
      <c r="P1112" s="56"/>
      <c r="Q1112" s="305"/>
      <c r="R1112" s="305"/>
      <c r="S1112" s="313">
        <f t="shared" si="266"/>
        <v>0</v>
      </c>
      <c r="V1112" s="327"/>
      <c r="W1112" s="327"/>
      <c r="X1112" s="327"/>
      <c r="Y1112" s="326" t="str">
        <f t="shared" si="248"/>
        <v/>
      </c>
    </row>
    <row r="1113" spans="1:25" s="326" customFormat="1" ht="18" hidden="1" customHeight="1">
      <c r="A1113" s="50"/>
      <c r="B1113" s="182"/>
      <c r="C1113" s="56"/>
      <c r="D1113" s="56" t="str">
        <f t="shared" si="258"/>
        <v>00</v>
      </c>
      <c r="E1113" s="322" t="str">
        <f t="shared" si="259"/>
        <v>00</v>
      </c>
      <c r="F1113" s="322" t="str">
        <f t="shared" si="260"/>
        <v/>
      </c>
      <c r="G1113" s="322" t="str">
        <f t="shared" si="261"/>
        <v/>
      </c>
      <c r="H1113" s="322" t="str">
        <f t="shared" si="262"/>
        <v/>
      </c>
      <c r="I1113" s="287" t="str">
        <f t="shared" si="263"/>
        <v>Đ0</v>
      </c>
      <c r="J1113" s="44" t="s">
        <v>1191</v>
      </c>
      <c r="K1113" s="287" t="str">
        <f t="shared" si="264"/>
        <v>Cái</v>
      </c>
      <c r="L1113" s="291"/>
      <c r="M1113" s="287" t="e">
        <f>VLOOKUP(D1113,'GIA CONG DOAN'!$A$3:$D$4246,MATCH(I1113,'GIA CONG DOAN'!$A$4:$D$4,0),0)</f>
        <v>#N/A</v>
      </c>
      <c r="N1113" s="289"/>
      <c r="O1113" s="328" t="str">
        <f t="shared" si="265"/>
        <v/>
      </c>
      <c r="P1113" s="56"/>
      <c r="Q1113" s="305"/>
      <c r="R1113" s="305"/>
      <c r="S1113" s="313">
        <f t="shared" si="266"/>
        <v>0</v>
      </c>
      <c r="V1113" s="327"/>
      <c r="W1113" s="327"/>
      <c r="X1113" s="327"/>
    </row>
    <row r="1114" spans="1:25" s="326" customFormat="1" ht="18" hidden="1" customHeight="1">
      <c r="A1114" s="50"/>
      <c r="B1114" s="182"/>
      <c r="C1114" s="56"/>
      <c r="D1114" s="56" t="str">
        <f t="shared" si="258"/>
        <v>00</v>
      </c>
      <c r="E1114" s="322" t="str">
        <f t="shared" si="259"/>
        <v>00</v>
      </c>
      <c r="F1114" s="322" t="str">
        <f t="shared" si="260"/>
        <v/>
      </c>
      <c r="G1114" s="322" t="str">
        <f t="shared" si="261"/>
        <v/>
      </c>
      <c r="H1114" s="322" t="str">
        <f t="shared" si="262"/>
        <v/>
      </c>
      <c r="I1114" s="287" t="str">
        <f t="shared" si="263"/>
        <v>Đ0</v>
      </c>
      <c r="J1114" s="44" t="s">
        <v>1191</v>
      </c>
      <c r="K1114" s="287" t="str">
        <f t="shared" si="264"/>
        <v>Cái</v>
      </c>
      <c r="L1114" s="291"/>
      <c r="M1114" s="287" t="e">
        <f>VLOOKUP(D1114,'GIA CONG DOAN'!$A$3:$D$4246,MATCH(I1114,'GIA CONG DOAN'!$A$4:$D$4,0),0)</f>
        <v>#N/A</v>
      </c>
      <c r="N1114" s="289"/>
      <c r="O1114" s="328" t="str">
        <f t="shared" si="265"/>
        <v/>
      </c>
      <c r="P1114" s="56"/>
      <c r="Q1114" s="305"/>
      <c r="R1114" s="305"/>
      <c r="S1114" s="313">
        <f t="shared" si="266"/>
        <v>0</v>
      </c>
      <c r="V1114" s="327"/>
      <c r="W1114" s="327"/>
      <c r="X1114" s="327"/>
    </row>
    <row r="1115" spans="1:25" s="326" customFormat="1" ht="18" hidden="1" customHeight="1">
      <c r="A1115" s="50"/>
      <c r="B1115" s="182"/>
      <c r="C1115" s="56"/>
      <c r="D1115" s="56" t="str">
        <f t="shared" si="258"/>
        <v>00</v>
      </c>
      <c r="E1115" s="322" t="str">
        <f t="shared" si="259"/>
        <v>00</v>
      </c>
      <c r="F1115" s="322" t="str">
        <f t="shared" si="260"/>
        <v/>
      </c>
      <c r="G1115" s="322" t="str">
        <f t="shared" si="261"/>
        <v/>
      </c>
      <c r="H1115" s="322" t="str">
        <f t="shared" si="262"/>
        <v/>
      </c>
      <c r="I1115" s="287" t="str">
        <f t="shared" si="263"/>
        <v>Đ0</v>
      </c>
      <c r="J1115" s="44" t="s">
        <v>1191</v>
      </c>
      <c r="K1115" s="287" t="str">
        <f t="shared" si="264"/>
        <v>Cái</v>
      </c>
      <c r="L1115" s="291"/>
      <c r="M1115" s="287" t="e">
        <f>VLOOKUP(D1115,'GIA CONG DOAN'!$A$3:$D$4246,MATCH(I1115,'GIA CONG DOAN'!$A$4:$D$4,0),0)</f>
        <v>#N/A</v>
      </c>
      <c r="N1115" s="289"/>
      <c r="O1115" s="328" t="str">
        <f t="shared" si="265"/>
        <v/>
      </c>
      <c r="P1115" s="56"/>
      <c r="Q1115" s="305"/>
      <c r="R1115" s="305"/>
      <c r="S1115" s="313">
        <f t="shared" si="266"/>
        <v>0</v>
      </c>
      <c r="V1115" s="327"/>
      <c r="W1115" s="327"/>
      <c r="X1115" s="327"/>
    </row>
    <row r="1116" spans="1:25" s="326" customFormat="1" ht="18" hidden="1" customHeight="1">
      <c r="A1116" s="50"/>
      <c r="B1116" s="182"/>
      <c r="C1116" s="56"/>
      <c r="D1116" s="56" t="str">
        <f t="shared" si="258"/>
        <v>00</v>
      </c>
      <c r="E1116" s="322" t="str">
        <f t="shared" si="259"/>
        <v>00</v>
      </c>
      <c r="F1116" s="322" t="str">
        <f t="shared" si="260"/>
        <v/>
      </c>
      <c r="G1116" s="322" t="str">
        <f t="shared" si="261"/>
        <v/>
      </c>
      <c r="H1116" s="322" t="str">
        <f t="shared" si="262"/>
        <v/>
      </c>
      <c r="I1116" s="287" t="str">
        <f t="shared" si="263"/>
        <v>Đ0</v>
      </c>
      <c r="J1116" s="44" t="s">
        <v>1191</v>
      </c>
      <c r="K1116" s="287" t="str">
        <f t="shared" si="264"/>
        <v>Cái</v>
      </c>
      <c r="L1116" s="291"/>
      <c r="M1116" s="287" t="e">
        <f>VLOOKUP(D1116,'GIA CONG DOAN'!$A$3:$D$4246,MATCH(I1116,'GIA CONG DOAN'!$A$4:$D$4,0),0)</f>
        <v>#N/A</v>
      </c>
      <c r="N1116" s="289"/>
      <c r="O1116" s="328" t="str">
        <f t="shared" si="265"/>
        <v/>
      </c>
      <c r="P1116" s="56"/>
      <c r="Q1116" s="305"/>
      <c r="R1116" s="305"/>
      <c r="S1116" s="313">
        <f t="shared" si="266"/>
        <v>0</v>
      </c>
      <c r="V1116" s="327"/>
      <c r="W1116" s="327"/>
      <c r="X1116" s="327"/>
    </row>
    <row r="1117" spans="1:25" s="326" customFormat="1" ht="18" hidden="1" customHeight="1">
      <c r="A1117" s="50"/>
      <c r="B1117" s="182"/>
      <c r="C1117" s="56"/>
      <c r="D1117" s="56" t="str">
        <f t="shared" si="258"/>
        <v>00</v>
      </c>
      <c r="E1117" s="322" t="str">
        <f t="shared" si="259"/>
        <v>00</v>
      </c>
      <c r="F1117" s="322" t="str">
        <f t="shared" si="260"/>
        <v/>
      </c>
      <c r="G1117" s="322" t="str">
        <f t="shared" si="261"/>
        <v/>
      </c>
      <c r="H1117" s="322" t="str">
        <f t="shared" si="262"/>
        <v/>
      </c>
      <c r="I1117" s="287" t="str">
        <f t="shared" si="263"/>
        <v>Đ0</v>
      </c>
      <c r="J1117" s="44" t="s">
        <v>1191</v>
      </c>
      <c r="K1117" s="287" t="str">
        <f t="shared" si="264"/>
        <v>Cái</v>
      </c>
      <c r="L1117" s="291"/>
      <c r="M1117" s="287" t="e">
        <f>VLOOKUP(D1117,'GIA CONG DOAN'!$A$3:$D$4246,MATCH(I1117,'GIA CONG DOAN'!$A$4:$D$4,0),0)</f>
        <v>#N/A</v>
      </c>
      <c r="N1117" s="289"/>
      <c r="O1117" s="328" t="str">
        <f t="shared" si="265"/>
        <v/>
      </c>
      <c r="P1117" s="56"/>
      <c r="Q1117" s="305"/>
      <c r="R1117" s="305"/>
      <c r="S1117" s="313">
        <f t="shared" si="266"/>
        <v>0</v>
      </c>
      <c r="V1117" s="327"/>
      <c r="W1117" s="327"/>
      <c r="X1117" s="327"/>
    </row>
    <row r="1118" spans="1:25" s="326" customFormat="1" ht="18" hidden="1" customHeight="1">
      <c r="A1118" s="50"/>
      <c r="B1118" s="182"/>
      <c r="C1118" s="56"/>
      <c r="D1118" s="56" t="str">
        <f t="shared" si="258"/>
        <v>00</v>
      </c>
      <c r="E1118" s="322" t="str">
        <f t="shared" si="259"/>
        <v>00</v>
      </c>
      <c r="F1118" s="322" t="str">
        <f t="shared" si="260"/>
        <v/>
      </c>
      <c r="G1118" s="322" t="str">
        <f t="shared" si="261"/>
        <v/>
      </c>
      <c r="H1118" s="322" t="str">
        <f t="shared" si="262"/>
        <v/>
      </c>
      <c r="I1118" s="287" t="str">
        <f t="shared" si="263"/>
        <v>Đ0</v>
      </c>
      <c r="J1118" s="44" t="s">
        <v>1191</v>
      </c>
      <c r="K1118" s="287" t="str">
        <f t="shared" si="264"/>
        <v>Cái</v>
      </c>
      <c r="L1118" s="291"/>
      <c r="M1118" s="287" t="e">
        <f>VLOOKUP(D1118,'GIA CONG DOAN'!$A$3:$D$4246,MATCH(I1118,'GIA CONG DOAN'!$A$4:$D$4,0),0)</f>
        <v>#N/A</v>
      </c>
      <c r="N1118" s="289"/>
      <c r="O1118" s="328" t="str">
        <f t="shared" si="265"/>
        <v/>
      </c>
      <c r="P1118" s="56"/>
      <c r="Q1118" s="305"/>
      <c r="R1118" s="305"/>
      <c r="S1118" s="313">
        <f t="shared" si="266"/>
        <v>0</v>
      </c>
      <c r="V1118" s="327"/>
      <c r="W1118" s="327"/>
      <c r="X1118" s="327"/>
    </row>
    <row r="1119" spans="1:25" s="326" customFormat="1" ht="18" hidden="1" customHeight="1">
      <c r="A1119" s="50"/>
      <c r="B1119" s="182"/>
      <c r="C1119" s="56"/>
      <c r="D1119" s="56" t="str">
        <f t="shared" si="258"/>
        <v>00</v>
      </c>
      <c r="E1119" s="322" t="str">
        <f t="shared" si="259"/>
        <v>00</v>
      </c>
      <c r="F1119" s="322" t="str">
        <f t="shared" si="260"/>
        <v/>
      </c>
      <c r="G1119" s="322" t="str">
        <f t="shared" si="261"/>
        <v/>
      </c>
      <c r="H1119" s="322" t="str">
        <f t="shared" si="262"/>
        <v/>
      </c>
      <c r="I1119" s="287" t="str">
        <f t="shared" si="263"/>
        <v>Đ0</v>
      </c>
      <c r="J1119" s="44" t="s">
        <v>1191</v>
      </c>
      <c r="K1119" s="287" t="str">
        <f t="shared" si="264"/>
        <v>Cái</v>
      </c>
      <c r="L1119" s="291"/>
      <c r="M1119" s="287" t="e">
        <f>VLOOKUP(D1119,'GIA CONG DOAN'!$A$3:$D$4246,MATCH(I1119,'GIA CONG DOAN'!$A$4:$D$4,0),0)</f>
        <v>#N/A</v>
      </c>
      <c r="N1119" s="289"/>
      <c r="O1119" s="328" t="str">
        <f t="shared" si="265"/>
        <v/>
      </c>
      <c r="P1119" s="56"/>
      <c r="Q1119" s="305"/>
      <c r="R1119" s="305"/>
      <c r="S1119" s="313">
        <f t="shared" si="266"/>
        <v>0</v>
      </c>
      <c r="V1119" s="327"/>
      <c r="W1119" s="327"/>
      <c r="X1119" s="327"/>
    </row>
    <row r="1120" spans="1:25" s="326" customFormat="1" ht="18" hidden="1" customHeight="1">
      <c r="A1120" s="50"/>
      <c r="B1120" s="182"/>
      <c r="C1120" s="56"/>
      <c r="D1120" s="56" t="str">
        <f t="shared" si="258"/>
        <v>00</v>
      </c>
      <c r="E1120" s="322" t="str">
        <f t="shared" si="259"/>
        <v>00</v>
      </c>
      <c r="F1120" s="322" t="str">
        <f t="shared" si="260"/>
        <v/>
      </c>
      <c r="G1120" s="322" t="str">
        <f t="shared" si="261"/>
        <v/>
      </c>
      <c r="H1120" s="322" t="str">
        <f t="shared" si="262"/>
        <v/>
      </c>
      <c r="I1120" s="287" t="str">
        <f t="shared" si="263"/>
        <v>Đ0</v>
      </c>
      <c r="J1120" s="44" t="s">
        <v>1191</v>
      </c>
      <c r="K1120" s="287" t="str">
        <f t="shared" si="264"/>
        <v>Cái</v>
      </c>
      <c r="L1120" s="291"/>
      <c r="M1120" s="287" t="e">
        <f>VLOOKUP(D1120,'GIA CONG DOAN'!$A$3:$D$4246,MATCH(I1120,'GIA CONG DOAN'!$A$4:$D$4,0),0)</f>
        <v>#N/A</v>
      </c>
      <c r="N1120" s="289"/>
      <c r="O1120" s="328" t="str">
        <f t="shared" si="265"/>
        <v/>
      </c>
      <c r="P1120" s="56"/>
      <c r="Q1120" s="305"/>
      <c r="R1120" s="305"/>
      <c r="S1120" s="313">
        <f t="shared" si="266"/>
        <v>0</v>
      </c>
      <c r="V1120" s="327"/>
      <c r="W1120" s="327"/>
      <c r="X1120" s="327"/>
    </row>
    <row r="1121" spans="1:24" s="326" customFormat="1" ht="18" hidden="1" customHeight="1">
      <c r="A1121" s="50"/>
      <c r="B1121" s="182"/>
      <c r="C1121" s="56"/>
      <c r="D1121" s="56" t="str">
        <f t="shared" si="258"/>
        <v>00</v>
      </c>
      <c r="E1121" s="322" t="str">
        <f t="shared" si="259"/>
        <v>00</v>
      </c>
      <c r="F1121" s="322" t="str">
        <f t="shared" si="260"/>
        <v/>
      </c>
      <c r="G1121" s="322" t="str">
        <f t="shared" si="261"/>
        <v/>
      </c>
      <c r="H1121" s="322" t="str">
        <f t="shared" si="262"/>
        <v/>
      </c>
      <c r="I1121" s="287" t="str">
        <f t="shared" si="263"/>
        <v>Đ0</v>
      </c>
      <c r="J1121" s="44" t="s">
        <v>1191</v>
      </c>
      <c r="K1121" s="287" t="str">
        <f t="shared" si="264"/>
        <v>Cái</v>
      </c>
      <c r="L1121" s="291"/>
      <c r="M1121" s="287" t="e">
        <f>VLOOKUP(D1121,'GIA CONG DOAN'!$A$3:$D$4246,MATCH(I1121,'GIA CONG DOAN'!$A$4:$D$4,0),0)</f>
        <v>#N/A</v>
      </c>
      <c r="N1121" s="289"/>
      <c r="O1121" s="328" t="str">
        <f t="shared" si="265"/>
        <v/>
      </c>
      <c r="P1121" s="56"/>
      <c r="Q1121" s="305"/>
      <c r="R1121" s="305"/>
      <c r="S1121" s="313">
        <f t="shared" si="266"/>
        <v>0</v>
      </c>
      <c r="V1121" s="327"/>
      <c r="W1121" s="327"/>
      <c r="X1121" s="327"/>
    </row>
    <row r="1122" spans="1:24" s="326" customFormat="1" ht="18" hidden="1" customHeight="1">
      <c r="A1122" s="50"/>
      <c r="B1122" s="182"/>
      <c r="C1122" s="56"/>
      <c r="D1122" s="56" t="str">
        <f t="shared" si="258"/>
        <v>00</v>
      </c>
      <c r="E1122" s="322" t="str">
        <f t="shared" si="259"/>
        <v>00</v>
      </c>
      <c r="F1122" s="322" t="str">
        <f t="shared" si="260"/>
        <v/>
      </c>
      <c r="G1122" s="322" t="str">
        <f t="shared" si="261"/>
        <v/>
      </c>
      <c r="H1122" s="322" t="str">
        <f t="shared" si="262"/>
        <v/>
      </c>
      <c r="I1122" s="287" t="str">
        <f t="shared" si="263"/>
        <v>Đ0</v>
      </c>
      <c r="J1122" s="44" t="s">
        <v>1191</v>
      </c>
      <c r="K1122" s="287" t="str">
        <f t="shared" si="264"/>
        <v>Cái</v>
      </c>
      <c r="L1122" s="291"/>
      <c r="M1122" s="287" t="e">
        <f>VLOOKUP(D1122,'GIA CONG DOAN'!$A$3:$D$4246,MATCH(I1122,'GIA CONG DOAN'!$A$4:$D$4,0),0)</f>
        <v>#N/A</v>
      </c>
      <c r="N1122" s="289"/>
      <c r="O1122" s="328" t="str">
        <f t="shared" si="265"/>
        <v/>
      </c>
      <c r="P1122" s="56"/>
      <c r="Q1122" s="305"/>
      <c r="R1122" s="305"/>
      <c r="S1122" s="313">
        <f t="shared" si="266"/>
        <v>0</v>
      </c>
      <c r="V1122" s="327"/>
      <c r="W1122" s="327"/>
      <c r="X1122" s="327"/>
    </row>
    <row r="1123" spans="1:24" s="326" customFormat="1" ht="18" hidden="1" customHeight="1">
      <c r="A1123" s="50"/>
      <c r="B1123" s="182"/>
      <c r="C1123" s="56"/>
      <c r="D1123" s="56" t="str">
        <f t="shared" si="258"/>
        <v>00</v>
      </c>
      <c r="E1123" s="322" t="str">
        <f t="shared" si="259"/>
        <v>00</v>
      </c>
      <c r="F1123" s="322" t="str">
        <f t="shared" si="260"/>
        <v/>
      </c>
      <c r="G1123" s="322" t="str">
        <f t="shared" si="261"/>
        <v/>
      </c>
      <c r="H1123" s="322" t="str">
        <f t="shared" si="262"/>
        <v/>
      </c>
      <c r="I1123" s="287" t="str">
        <f t="shared" si="263"/>
        <v>Đ0</v>
      </c>
      <c r="J1123" s="44" t="s">
        <v>1191</v>
      </c>
      <c r="K1123" s="287" t="str">
        <f t="shared" si="264"/>
        <v>Cái</v>
      </c>
      <c r="L1123" s="291"/>
      <c r="M1123" s="287" t="e">
        <f>VLOOKUP(D1123,'GIA CONG DOAN'!$A$3:$D$4246,MATCH(I1123,'GIA CONG DOAN'!$A$4:$D$4,0),0)</f>
        <v>#N/A</v>
      </c>
      <c r="N1123" s="289"/>
      <c r="O1123" s="328" t="str">
        <f t="shared" si="265"/>
        <v/>
      </c>
      <c r="P1123" s="56"/>
      <c r="Q1123" s="305"/>
      <c r="R1123" s="305"/>
      <c r="S1123" s="313">
        <f t="shared" si="266"/>
        <v>0</v>
      </c>
      <c r="V1123" s="327"/>
      <c r="W1123" s="327"/>
      <c r="X1123" s="327"/>
    </row>
    <row r="1124" spans="1:24" s="326" customFormat="1" ht="18" hidden="1" customHeight="1">
      <c r="A1124" s="50"/>
      <c r="B1124" s="182"/>
      <c r="C1124" s="56"/>
      <c r="D1124" s="56" t="str">
        <f t="shared" si="258"/>
        <v>00</v>
      </c>
      <c r="E1124" s="322" t="str">
        <f t="shared" si="259"/>
        <v>00</v>
      </c>
      <c r="F1124" s="322" t="str">
        <f t="shared" si="260"/>
        <v/>
      </c>
      <c r="G1124" s="322" t="str">
        <f t="shared" si="261"/>
        <v/>
      </c>
      <c r="H1124" s="322" t="str">
        <f t="shared" si="262"/>
        <v/>
      </c>
      <c r="I1124" s="287" t="str">
        <f t="shared" si="263"/>
        <v>Đ0</v>
      </c>
      <c r="J1124" s="44" t="s">
        <v>1191</v>
      </c>
      <c r="K1124" s="287" t="str">
        <f t="shared" si="264"/>
        <v>Cái</v>
      </c>
      <c r="L1124" s="291"/>
      <c r="M1124" s="287" t="e">
        <f>VLOOKUP(D1124,'GIA CONG DOAN'!$A$3:$D$4246,MATCH(I1124,'GIA CONG DOAN'!$A$4:$D$4,0),0)</f>
        <v>#N/A</v>
      </c>
      <c r="N1124" s="289"/>
      <c r="O1124" s="328" t="str">
        <f t="shared" si="265"/>
        <v/>
      </c>
      <c r="P1124" s="56"/>
      <c r="Q1124" s="305"/>
      <c r="R1124" s="305"/>
      <c r="S1124" s="313">
        <f t="shared" si="266"/>
        <v>0</v>
      </c>
      <c r="V1124" s="327"/>
      <c r="W1124" s="327"/>
      <c r="X1124" s="327"/>
    </row>
    <row r="1125" spans="1:24" s="326" customFormat="1" ht="18" hidden="1" customHeight="1">
      <c r="A1125" s="50"/>
      <c r="B1125" s="182"/>
      <c r="C1125" s="56"/>
      <c r="D1125" s="56" t="str">
        <f t="shared" si="258"/>
        <v>00</v>
      </c>
      <c r="E1125" s="322" t="str">
        <f t="shared" si="259"/>
        <v>00</v>
      </c>
      <c r="F1125" s="322" t="str">
        <f t="shared" si="260"/>
        <v/>
      </c>
      <c r="G1125" s="322" t="str">
        <f t="shared" si="261"/>
        <v/>
      </c>
      <c r="H1125" s="322" t="str">
        <f t="shared" si="262"/>
        <v/>
      </c>
      <c r="I1125" s="287" t="str">
        <f t="shared" si="263"/>
        <v>Đ0</v>
      </c>
      <c r="J1125" s="44" t="s">
        <v>1191</v>
      </c>
      <c r="K1125" s="287" t="str">
        <f t="shared" si="264"/>
        <v>Cái</v>
      </c>
      <c r="L1125" s="291"/>
      <c r="M1125" s="287" t="e">
        <f>VLOOKUP(D1125,'GIA CONG DOAN'!$A$3:$D$4246,MATCH(I1125,'GIA CONG DOAN'!$A$4:$D$4,0),0)</f>
        <v>#N/A</v>
      </c>
      <c r="N1125" s="289"/>
      <c r="O1125" s="328" t="str">
        <f t="shared" si="265"/>
        <v/>
      </c>
      <c r="P1125" s="56"/>
      <c r="Q1125" s="305"/>
      <c r="R1125" s="305"/>
      <c r="S1125" s="313">
        <f t="shared" si="266"/>
        <v>0</v>
      </c>
      <c r="V1125" s="327"/>
      <c r="W1125" s="327"/>
      <c r="X1125" s="327"/>
    </row>
    <row r="1126" spans="1:24" s="326" customFormat="1" ht="18" hidden="1" customHeight="1">
      <c r="A1126" s="50"/>
      <c r="B1126" s="182"/>
      <c r="C1126" s="56"/>
      <c r="D1126" s="56" t="str">
        <f t="shared" si="258"/>
        <v>00</v>
      </c>
      <c r="E1126" s="322" t="str">
        <f t="shared" si="259"/>
        <v>00</v>
      </c>
      <c r="F1126" s="322" t="str">
        <f t="shared" si="260"/>
        <v/>
      </c>
      <c r="G1126" s="322" t="str">
        <f t="shared" si="261"/>
        <v/>
      </c>
      <c r="H1126" s="322" t="str">
        <f t="shared" si="262"/>
        <v/>
      </c>
      <c r="I1126" s="287" t="str">
        <f t="shared" si="263"/>
        <v>Đ0</v>
      </c>
      <c r="J1126" s="44" t="s">
        <v>1191</v>
      </c>
      <c r="K1126" s="287" t="str">
        <f t="shared" si="264"/>
        <v>Cái</v>
      </c>
      <c r="L1126" s="291"/>
      <c r="M1126" s="287" t="e">
        <f>VLOOKUP(D1126,'GIA CONG DOAN'!$A$3:$D$4246,MATCH(I1126,'GIA CONG DOAN'!$A$4:$D$4,0),0)</f>
        <v>#N/A</v>
      </c>
      <c r="N1126" s="289"/>
      <c r="O1126" s="328" t="str">
        <f t="shared" si="265"/>
        <v/>
      </c>
      <c r="P1126" s="56"/>
      <c r="Q1126" s="305"/>
      <c r="R1126" s="305"/>
      <c r="S1126" s="313">
        <f t="shared" si="266"/>
        <v>0</v>
      </c>
      <c r="V1126" s="327"/>
      <c r="W1126" s="327"/>
      <c r="X1126" s="327"/>
    </row>
    <row r="1127" spans="1:24" s="326" customFormat="1" ht="17.25" hidden="1" customHeight="1">
      <c r="A1127" s="50"/>
      <c r="B1127" s="182"/>
      <c r="C1127" s="56"/>
      <c r="D1127" s="56" t="str">
        <f t="shared" si="258"/>
        <v>00</v>
      </c>
      <c r="E1127" s="322" t="str">
        <f t="shared" si="259"/>
        <v>00</v>
      </c>
      <c r="F1127" s="322" t="str">
        <f t="shared" si="260"/>
        <v/>
      </c>
      <c r="G1127" s="322" t="str">
        <f t="shared" si="261"/>
        <v/>
      </c>
      <c r="H1127" s="322" t="str">
        <f t="shared" si="262"/>
        <v/>
      </c>
      <c r="I1127" s="287" t="str">
        <f t="shared" si="263"/>
        <v>Đ0</v>
      </c>
      <c r="J1127" s="44" t="s">
        <v>1191</v>
      </c>
      <c r="K1127" s="287" t="str">
        <f t="shared" si="264"/>
        <v>Cái</v>
      </c>
      <c r="L1127" s="291"/>
      <c r="M1127" s="287" t="e">
        <f>VLOOKUP(D1127,'GIA CONG DOAN'!$A$3:$D$4246,MATCH(I1127,'GIA CONG DOAN'!$A$4:$D$4,0),0)</f>
        <v>#N/A</v>
      </c>
      <c r="N1127" s="289"/>
      <c r="O1127" s="328" t="str">
        <f t="shared" si="265"/>
        <v/>
      </c>
      <c r="P1127" s="56"/>
      <c r="Q1127" s="305"/>
      <c r="R1127" s="305"/>
      <c r="S1127" s="313">
        <f t="shared" si="266"/>
        <v>0</v>
      </c>
      <c r="V1127" s="327"/>
      <c r="W1127" s="327"/>
      <c r="X1127" s="327"/>
    </row>
    <row r="1128" spans="1:24" s="326" customFormat="1" ht="18" hidden="1" customHeight="1">
      <c r="A1128" s="50"/>
      <c r="B1128" s="182"/>
      <c r="C1128" s="56"/>
      <c r="D1128" s="56" t="str">
        <f t="shared" si="258"/>
        <v>00</v>
      </c>
      <c r="E1128" s="322" t="str">
        <f t="shared" si="259"/>
        <v>00</v>
      </c>
      <c r="F1128" s="322" t="str">
        <f t="shared" si="260"/>
        <v/>
      </c>
      <c r="G1128" s="322" t="str">
        <f t="shared" si="261"/>
        <v/>
      </c>
      <c r="H1128" s="322" t="str">
        <f t="shared" si="262"/>
        <v/>
      </c>
      <c r="I1128" s="287" t="str">
        <f t="shared" si="263"/>
        <v>Đ0</v>
      </c>
      <c r="J1128" s="44" t="s">
        <v>1191</v>
      </c>
      <c r="K1128" s="287" t="str">
        <f t="shared" si="264"/>
        <v>Cái</v>
      </c>
      <c r="L1128" s="291"/>
      <c r="M1128" s="287" t="e">
        <f>VLOOKUP(D1128,'GIA CONG DOAN'!$A$3:$D$4246,MATCH(I1128,'GIA CONG DOAN'!$A$4:$D$4,0),0)</f>
        <v>#N/A</v>
      </c>
      <c r="N1128" s="289"/>
      <c r="O1128" s="328" t="str">
        <f t="shared" si="265"/>
        <v/>
      </c>
      <c r="P1128" s="56"/>
      <c r="Q1128" s="305"/>
      <c r="R1128" s="305"/>
      <c r="S1128" s="313">
        <f t="shared" si="266"/>
        <v>0</v>
      </c>
      <c r="V1128" s="327"/>
      <c r="W1128" s="327"/>
      <c r="X1128" s="327"/>
    </row>
    <row r="1129" spans="1:24" s="326" customFormat="1" ht="18" hidden="1" customHeight="1">
      <c r="A1129" s="50"/>
      <c r="B1129" s="182"/>
      <c r="C1129" s="56"/>
      <c r="D1129" s="56" t="str">
        <f t="shared" si="258"/>
        <v>00</v>
      </c>
      <c r="E1129" s="322" t="str">
        <f t="shared" si="259"/>
        <v>00</v>
      </c>
      <c r="F1129" s="322" t="str">
        <f t="shared" si="260"/>
        <v/>
      </c>
      <c r="G1129" s="322" t="str">
        <f t="shared" si="261"/>
        <v/>
      </c>
      <c r="H1129" s="322" t="str">
        <f t="shared" si="262"/>
        <v/>
      </c>
      <c r="I1129" s="287" t="str">
        <f t="shared" si="263"/>
        <v>Đ0</v>
      </c>
      <c r="J1129" s="44" t="s">
        <v>1191</v>
      </c>
      <c r="K1129" s="287" t="str">
        <f t="shared" si="264"/>
        <v>Cái</v>
      </c>
      <c r="L1129" s="291"/>
      <c r="M1129" s="287" t="e">
        <f>VLOOKUP(D1129,'GIA CONG DOAN'!$A$3:$D$4246,MATCH(I1129,'GIA CONG DOAN'!$A$4:$D$4,0),0)</f>
        <v>#N/A</v>
      </c>
      <c r="N1129" s="289"/>
      <c r="O1129" s="328" t="str">
        <f t="shared" si="265"/>
        <v/>
      </c>
      <c r="P1129" s="56"/>
      <c r="Q1129" s="305"/>
      <c r="R1129" s="305"/>
      <c r="S1129" s="313">
        <f t="shared" si="266"/>
        <v>0</v>
      </c>
      <c r="V1129" s="327"/>
      <c r="W1129" s="327"/>
      <c r="X1129" s="327"/>
    </row>
    <row r="1130" spans="1:24" s="326" customFormat="1" ht="18" hidden="1" customHeight="1">
      <c r="A1130" s="50"/>
      <c r="B1130" s="182"/>
      <c r="C1130" s="56"/>
      <c r="D1130" s="56" t="str">
        <f t="shared" si="258"/>
        <v>00</v>
      </c>
      <c r="E1130" s="322" t="str">
        <f t="shared" si="259"/>
        <v>00</v>
      </c>
      <c r="F1130" s="322" t="str">
        <f t="shared" si="260"/>
        <v/>
      </c>
      <c r="G1130" s="322" t="str">
        <f t="shared" si="261"/>
        <v/>
      </c>
      <c r="H1130" s="322" t="str">
        <f t="shared" si="262"/>
        <v/>
      </c>
      <c r="I1130" s="287" t="str">
        <f t="shared" si="263"/>
        <v>Đ0</v>
      </c>
      <c r="J1130" s="44" t="s">
        <v>1191</v>
      </c>
      <c r="K1130" s="287" t="str">
        <f t="shared" si="264"/>
        <v>Cái</v>
      </c>
      <c r="L1130" s="291"/>
      <c r="M1130" s="287" t="e">
        <f>VLOOKUP(D1130,'GIA CONG DOAN'!$A$3:$D$4246,MATCH(I1130,'GIA CONG DOAN'!$A$4:$D$4,0),0)</f>
        <v>#N/A</v>
      </c>
      <c r="N1130" s="289"/>
      <c r="O1130" s="328" t="str">
        <f t="shared" si="265"/>
        <v/>
      </c>
      <c r="P1130" s="56"/>
      <c r="Q1130" s="305"/>
      <c r="R1130" s="305"/>
      <c r="S1130" s="313">
        <f t="shared" si="266"/>
        <v>0</v>
      </c>
      <c r="V1130" s="327"/>
      <c r="W1130" s="327"/>
      <c r="X1130" s="327"/>
    </row>
    <row r="1131" spans="1:24" s="326" customFormat="1" ht="18" hidden="1" customHeight="1">
      <c r="A1131" s="50"/>
      <c r="B1131" s="182"/>
      <c r="C1131" s="56"/>
      <c r="D1131" s="56" t="str">
        <f t="shared" si="258"/>
        <v>00</v>
      </c>
      <c r="E1131" s="322" t="str">
        <f t="shared" si="259"/>
        <v>00</v>
      </c>
      <c r="F1131" s="322" t="str">
        <f t="shared" si="260"/>
        <v/>
      </c>
      <c r="G1131" s="322" t="str">
        <f t="shared" si="261"/>
        <v/>
      </c>
      <c r="H1131" s="322" t="str">
        <f t="shared" si="262"/>
        <v/>
      </c>
      <c r="I1131" s="287" t="str">
        <f t="shared" si="263"/>
        <v>Đ0</v>
      </c>
      <c r="J1131" s="44" t="s">
        <v>1191</v>
      </c>
      <c r="K1131" s="287" t="str">
        <f t="shared" si="264"/>
        <v>Cái</v>
      </c>
      <c r="L1131" s="291"/>
      <c r="M1131" s="287" t="e">
        <f>VLOOKUP(D1131,'GIA CONG DOAN'!$A$3:$D$4246,MATCH(I1131,'GIA CONG DOAN'!$A$4:$D$4,0),0)</f>
        <v>#N/A</v>
      </c>
      <c r="N1131" s="289"/>
      <c r="O1131" s="328" t="str">
        <f t="shared" si="265"/>
        <v/>
      </c>
      <c r="P1131" s="56"/>
      <c r="Q1131" s="305"/>
      <c r="R1131" s="305"/>
      <c r="S1131" s="313">
        <f t="shared" si="266"/>
        <v>0</v>
      </c>
      <c r="V1131" s="327"/>
      <c r="W1131" s="327"/>
      <c r="X1131" s="327"/>
    </row>
    <row r="1132" spans="1:24" s="326" customFormat="1" ht="18" hidden="1" customHeight="1">
      <c r="A1132" s="50"/>
      <c r="B1132" s="182"/>
      <c r="C1132" s="56"/>
      <c r="D1132" s="56" t="str">
        <f t="shared" si="258"/>
        <v>00</v>
      </c>
      <c r="E1132" s="322" t="str">
        <f t="shared" si="259"/>
        <v>00</v>
      </c>
      <c r="F1132" s="322" t="str">
        <f t="shared" si="260"/>
        <v/>
      </c>
      <c r="G1132" s="322" t="str">
        <f t="shared" si="261"/>
        <v/>
      </c>
      <c r="H1132" s="322" t="str">
        <f t="shared" si="262"/>
        <v/>
      </c>
      <c r="I1132" s="287" t="str">
        <f t="shared" si="263"/>
        <v>Đ0</v>
      </c>
      <c r="J1132" s="44" t="s">
        <v>1191</v>
      </c>
      <c r="K1132" s="287" t="str">
        <f t="shared" si="264"/>
        <v>Cái</v>
      </c>
      <c r="L1132" s="291"/>
      <c r="M1132" s="287" t="e">
        <f>VLOOKUP(D1132,'GIA CONG DOAN'!$A$3:$D$4246,MATCH(I1132,'GIA CONG DOAN'!$A$4:$D$4,0),0)</f>
        <v>#N/A</v>
      </c>
      <c r="N1132" s="289"/>
      <c r="O1132" s="328" t="str">
        <f t="shared" si="265"/>
        <v/>
      </c>
      <c r="P1132" s="56"/>
      <c r="Q1132" s="305"/>
      <c r="R1132" s="305"/>
      <c r="S1132" s="313">
        <f t="shared" si="266"/>
        <v>0</v>
      </c>
      <c r="V1132" s="327"/>
      <c r="W1132" s="327"/>
      <c r="X1132" s="327"/>
    </row>
    <row r="1133" spans="1:24" s="326" customFormat="1" ht="18" hidden="1" customHeight="1">
      <c r="A1133" s="50"/>
      <c r="B1133" s="182"/>
      <c r="C1133" s="56"/>
      <c r="D1133" s="56" t="str">
        <f t="shared" si="258"/>
        <v>00</v>
      </c>
      <c r="E1133" s="322" t="str">
        <f t="shared" si="259"/>
        <v>00</v>
      </c>
      <c r="F1133" s="322" t="str">
        <f t="shared" si="260"/>
        <v/>
      </c>
      <c r="G1133" s="322" t="str">
        <f t="shared" si="261"/>
        <v/>
      </c>
      <c r="H1133" s="322" t="str">
        <f t="shared" si="262"/>
        <v/>
      </c>
      <c r="I1133" s="287" t="str">
        <f t="shared" si="263"/>
        <v>Đ0</v>
      </c>
      <c r="J1133" s="44" t="s">
        <v>1191</v>
      </c>
      <c r="K1133" s="287" t="str">
        <f t="shared" si="264"/>
        <v>Cái</v>
      </c>
      <c r="L1133" s="291"/>
      <c r="M1133" s="287" t="e">
        <f>VLOOKUP(D1133,'GIA CONG DOAN'!$A$3:$D$4246,MATCH(I1133,'GIA CONG DOAN'!$A$4:$D$4,0),0)</f>
        <v>#N/A</v>
      </c>
      <c r="N1133" s="289"/>
      <c r="O1133" s="328" t="str">
        <f t="shared" si="265"/>
        <v/>
      </c>
      <c r="P1133" s="56"/>
      <c r="Q1133" s="305"/>
      <c r="R1133" s="305"/>
      <c r="S1133" s="313">
        <f t="shared" si="266"/>
        <v>0</v>
      </c>
      <c r="V1133" s="327"/>
      <c r="W1133" s="327"/>
      <c r="X1133" s="327"/>
    </row>
    <row r="1134" spans="1:24" s="326" customFormat="1" ht="18" hidden="1" customHeight="1">
      <c r="A1134" s="50"/>
      <c r="B1134" s="182"/>
      <c r="C1134" s="56"/>
      <c r="D1134" s="56" t="str">
        <f t="shared" si="258"/>
        <v>00</v>
      </c>
      <c r="E1134" s="322" t="str">
        <f t="shared" si="259"/>
        <v>00</v>
      </c>
      <c r="F1134" s="322" t="str">
        <f t="shared" si="260"/>
        <v/>
      </c>
      <c r="G1134" s="322" t="str">
        <f t="shared" si="261"/>
        <v/>
      </c>
      <c r="H1134" s="322" t="str">
        <f t="shared" si="262"/>
        <v/>
      </c>
      <c r="I1134" s="287" t="str">
        <f t="shared" si="263"/>
        <v>Đ0</v>
      </c>
      <c r="J1134" s="44" t="s">
        <v>1191</v>
      </c>
      <c r="K1134" s="287" t="str">
        <f t="shared" si="264"/>
        <v>Cái</v>
      </c>
      <c r="L1134" s="291"/>
      <c r="M1134" s="287" t="e">
        <f>VLOOKUP(D1134,'GIA CONG DOAN'!$A$3:$D$4246,MATCH(I1134,'GIA CONG DOAN'!$A$4:$D$4,0),0)</f>
        <v>#N/A</v>
      </c>
      <c r="N1134" s="289"/>
      <c r="O1134" s="328" t="str">
        <f t="shared" si="265"/>
        <v/>
      </c>
      <c r="P1134" s="56"/>
      <c r="Q1134" s="305"/>
      <c r="R1134" s="305"/>
      <c r="S1134" s="313">
        <f t="shared" si="266"/>
        <v>0</v>
      </c>
      <c r="V1134" s="327"/>
      <c r="W1134" s="327"/>
      <c r="X1134" s="327"/>
    </row>
    <row r="1135" spans="1:24" s="326" customFormat="1" ht="18" hidden="1" customHeight="1">
      <c r="A1135" s="50"/>
      <c r="B1135" s="182"/>
      <c r="C1135" s="56"/>
      <c r="D1135" s="56" t="str">
        <f t="shared" si="258"/>
        <v>00</v>
      </c>
      <c r="E1135" s="322" t="str">
        <f t="shared" si="259"/>
        <v>00</v>
      </c>
      <c r="F1135" s="322" t="str">
        <f t="shared" si="260"/>
        <v/>
      </c>
      <c r="G1135" s="322" t="str">
        <f t="shared" si="261"/>
        <v/>
      </c>
      <c r="H1135" s="322" t="str">
        <f t="shared" si="262"/>
        <v/>
      </c>
      <c r="I1135" s="287" t="str">
        <f t="shared" si="263"/>
        <v>Đ0</v>
      </c>
      <c r="J1135" s="44" t="s">
        <v>1191</v>
      </c>
      <c r="K1135" s="287" t="str">
        <f t="shared" si="264"/>
        <v>Cái</v>
      </c>
      <c r="L1135" s="291"/>
      <c r="M1135" s="287" t="e">
        <f>VLOOKUP(D1135,'GIA CONG DOAN'!$A$3:$D$4246,MATCH(I1135,'GIA CONG DOAN'!$A$4:$D$4,0),0)</f>
        <v>#N/A</v>
      </c>
      <c r="N1135" s="289"/>
      <c r="O1135" s="328" t="str">
        <f t="shared" si="265"/>
        <v/>
      </c>
      <c r="P1135" s="56"/>
      <c r="Q1135" s="305"/>
      <c r="R1135" s="305"/>
      <c r="S1135" s="313">
        <f t="shared" si="266"/>
        <v>0</v>
      </c>
      <c r="V1135" s="327"/>
      <c r="W1135" s="327"/>
      <c r="X1135" s="327"/>
    </row>
    <row r="1136" spans="1:24" s="326" customFormat="1" ht="18" hidden="1" customHeight="1">
      <c r="A1136" s="50"/>
      <c r="B1136" s="182"/>
      <c r="C1136" s="56"/>
      <c r="D1136" s="56" t="str">
        <f t="shared" si="258"/>
        <v>00</v>
      </c>
      <c r="E1136" s="322" t="str">
        <f t="shared" si="259"/>
        <v>00</v>
      </c>
      <c r="F1136" s="322" t="str">
        <f t="shared" si="260"/>
        <v/>
      </c>
      <c r="G1136" s="322" t="str">
        <f t="shared" si="261"/>
        <v/>
      </c>
      <c r="H1136" s="322" t="str">
        <f t="shared" si="262"/>
        <v/>
      </c>
      <c r="I1136" s="287" t="str">
        <f t="shared" si="263"/>
        <v>Đ0</v>
      </c>
      <c r="J1136" s="44" t="s">
        <v>1191</v>
      </c>
      <c r="K1136" s="287" t="str">
        <f t="shared" si="264"/>
        <v>Cái</v>
      </c>
      <c r="L1136" s="291"/>
      <c r="M1136" s="287" t="e">
        <f>VLOOKUP(D1136,'GIA CONG DOAN'!$A$3:$D$4246,MATCH(I1136,'GIA CONG DOAN'!$A$4:$D$4,0),0)</f>
        <v>#N/A</v>
      </c>
      <c r="N1136" s="289"/>
      <c r="O1136" s="328" t="str">
        <f t="shared" si="265"/>
        <v/>
      </c>
      <c r="P1136" s="56"/>
      <c r="Q1136" s="305"/>
      <c r="R1136" s="305"/>
      <c r="S1136" s="313">
        <f t="shared" si="266"/>
        <v>0</v>
      </c>
      <c r="V1136" s="327"/>
      <c r="W1136" s="327"/>
      <c r="X1136" s="327"/>
    </row>
    <row r="1137" spans="1:27" s="326" customFormat="1" ht="18" hidden="1" customHeight="1">
      <c r="A1137" s="50"/>
      <c r="B1137" s="182"/>
      <c r="C1137" s="56"/>
      <c r="D1137" s="56" t="str">
        <f t="shared" si="258"/>
        <v>00</v>
      </c>
      <c r="E1137" s="322" t="str">
        <f t="shared" si="259"/>
        <v>00</v>
      </c>
      <c r="F1137" s="322" t="str">
        <f t="shared" si="260"/>
        <v/>
      </c>
      <c r="G1137" s="322" t="str">
        <f t="shared" si="261"/>
        <v/>
      </c>
      <c r="H1137" s="322" t="str">
        <f t="shared" si="262"/>
        <v/>
      </c>
      <c r="I1137" s="287" t="str">
        <f t="shared" si="263"/>
        <v>Đ0</v>
      </c>
      <c r="J1137" s="44" t="s">
        <v>1191</v>
      </c>
      <c r="K1137" s="287" t="str">
        <f t="shared" si="264"/>
        <v>Cái</v>
      </c>
      <c r="L1137" s="291"/>
      <c r="M1137" s="287" t="e">
        <f>VLOOKUP(D1137,'GIA CONG DOAN'!$A$3:$D$4246,MATCH(I1137,'GIA CONG DOAN'!$A$4:$D$4,0),0)</f>
        <v>#N/A</v>
      </c>
      <c r="N1137" s="289"/>
      <c r="O1137" s="328" t="str">
        <f t="shared" si="265"/>
        <v/>
      </c>
      <c r="P1137" s="56"/>
      <c r="Q1137" s="305"/>
      <c r="R1137" s="305"/>
      <c r="S1137" s="313">
        <f t="shared" si="266"/>
        <v>0</v>
      </c>
      <c r="V1137" s="327"/>
      <c r="W1137" s="327"/>
      <c r="X1137" s="327"/>
    </row>
    <row r="1138" spans="1:27" s="326" customFormat="1" ht="18" hidden="1" customHeight="1">
      <c r="A1138" s="50"/>
      <c r="B1138" s="182"/>
      <c r="C1138" s="56"/>
      <c r="D1138" s="56" t="str">
        <f t="shared" si="258"/>
        <v>00</v>
      </c>
      <c r="E1138" s="322" t="str">
        <f t="shared" si="259"/>
        <v>00</v>
      </c>
      <c r="F1138" s="322" t="str">
        <f t="shared" si="260"/>
        <v/>
      </c>
      <c r="G1138" s="322" t="str">
        <f t="shared" si="261"/>
        <v/>
      </c>
      <c r="H1138" s="322" t="str">
        <f t="shared" si="262"/>
        <v/>
      </c>
      <c r="I1138" s="287" t="str">
        <f t="shared" si="263"/>
        <v>Đ0</v>
      </c>
      <c r="J1138" s="44" t="s">
        <v>1191</v>
      </c>
      <c r="K1138" s="287" t="str">
        <f t="shared" si="264"/>
        <v>Cái</v>
      </c>
      <c r="L1138" s="291"/>
      <c r="M1138" s="287" t="e">
        <f>VLOOKUP(D1138,'GIA CONG DOAN'!$A$3:$D$4246,MATCH(I1138,'GIA CONG DOAN'!$A$4:$D$4,0),0)</f>
        <v>#N/A</v>
      </c>
      <c r="N1138" s="289"/>
      <c r="O1138" s="328" t="str">
        <f t="shared" si="265"/>
        <v/>
      </c>
      <c r="P1138" s="56"/>
      <c r="Q1138" s="305"/>
      <c r="R1138" s="305"/>
      <c r="S1138" s="313">
        <f t="shared" si="266"/>
        <v>0</v>
      </c>
      <c r="V1138" s="327"/>
      <c r="W1138" s="327"/>
      <c r="X1138" s="327"/>
    </row>
    <row r="1139" spans="1:27" s="326" customFormat="1" ht="18" hidden="1" customHeight="1">
      <c r="A1139" s="50"/>
      <c r="B1139" s="182"/>
      <c r="C1139" s="56"/>
      <c r="D1139" s="56" t="str">
        <f t="shared" si="258"/>
        <v>00</v>
      </c>
      <c r="E1139" s="322" t="str">
        <f t="shared" si="259"/>
        <v>00</v>
      </c>
      <c r="F1139" s="322" t="str">
        <f t="shared" si="260"/>
        <v/>
      </c>
      <c r="G1139" s="322" t="str">
        <f t="shared" si="261"/>
        <v/>
      </c>
      <c r="H1139" s="322" t="str">
        <f t="shared" si="262"/>
        <v/>
      </c>
      <c r="I1139" s="287" t="str">
        <f t="shared" si="263"/>
        <v>Đ0</v>
      </c>
      <c r="J1139" s="44" t="s">
        <v>1191</v>
      </c>
      <c r="K1139" s="287" t="str">
        <f t="shared" si="264"/>
        <v>Cái</v>
      </c>
      <c r="L1139" s="291"/>
      <c r="M1139" s="287" t="e">
        <f>VLOOKUP(D1139,'GIA CONG DOAN'!$A$3:$D$4246,MATCH(I1139,'GIA CONG DOAN'!$A$4:$D$4,0),0)</f>
        <v>#N/A</v>
      </c>
      <c r="N1139" s="289"/>
      <c r="O1139" s="328" t="str">
        <f t="shared" si="265"/>
        <v/>
      </c>
      <c r="P1139" s="56"/>
      <c r="Q1139" s="305"/>
      <c r="R1139" s="305"/>
      <c r="S1139" s="313">
        <f t="shared" si="266"/>
        <v>0</v>
      </c>
      <c r="V1139" s="327"/>
      <c r="W1139" s="327"/>
      <c r="X1139" s="327"/>
    </row>
    <row r="1140" spans="1:27" s="326" customFormat="1" ht="18" hidden="1" customHeight="1">
      <c r="A1140" s="50"/>
      <c r="B1140" s="182"/>
      <c r="C1140" s="56"/>
      <c r="D1140" s="56" t="str">
        <f t="shared" si="258"/>
        <v>00</v>
      </c>
      <c r="E1140" s="322" t="str">
        <f t="shared" si="259"/>
        <v>00</v>
      </c>
      <c r="F1140" s="322" t="str">
        <f t="shared" si="260"/>
        <v/>
      </c>
      <c r="G1140" s="322" t="str">
        <f t="shared" si="261"/>
        <v/>
      </c>
      <c r="H1140" s="322" t="str">
        <f t="shared" si="262"/>
        <v/>
      </c>
      <c r="I1140" s="287" t="str">
        <f t="shared" si="263"/>
        <v>Đ0</v>
      </c>
      <c r="J1140" s="44" t="s">
        <v>1191</v>
      </c>
      <c r="K1140" s="287" t="str">
        <f t="shared" si="264"/>
        <v>Cái</v>
      </c>
      <c r="L1140" s="291"/>
      <c r="M1140" s="287" t="e">
        <f>VLOOKUP(D1140,'GIA CONG DOAN'!$A$3:$D$4246,MATCH(I1140,'GIA CONG DOAN'!$A$4:$D$4,0),0)</f>
        <v>#N/A</v>
      </c>
      <c r="N1140" s="289"/>
      <c r="O1140" s="328" t="str">
        <f t="shared" si="265"/>
        <v/>
      </c>
      <c r="P1140" s="56"/>
      <c r="Q1140" s="305"/>
      <c r="R1140" s="305"/>
      <c r="S1140" s="313">
        <f t="shared" si="266"/>
        <v>0</v>
      </c>
      <c r="V1140" s="327"/>
      <c r="W1140" s="327"/>
      <c r="X1140" s="327"/>
    </row>
    <row r="1141" spans="1:27" s="326" customFormat="1" ht="18" hidden="1" customHeight="1">
      <c r="A1141" s="50"/>
      <c r="B1141" s="182"/>
      <c r="C1141" s="56"/>
      <c r="D1141" s="56" t="str">
        <f t="shared" si="258"/>
        <v>00</v>
      </c>
      <c r="E1141" s="322" t="str">
        <f t="shared" si="259"/>
        <v>00</v>
      </c>
      <c r="F1141" s="322" t="str">
        <f t="shared" si="260"/>
        <v/>
      </c>
      <c r="G1141" s="322" t="str">
        <f t="shared" si="261"/>
        <v/>
      </c>
      <c r="H1141" s="322" t="str">
        <f t="shared" si="262"/>
        <v/>
      </c>
      <c r="I1141" s="287" t="str">
        <f t="shared" si="263"/>
        <v>Đ0</v>
      </c>
      <c r="J1141" s="44" t="s">
        <v>1191</v>
      </c>
      <c r="K1141" s="287" t="str">
        <f t="shared" si="264"/>
        <v>Cái</v>
      </c>
      <c r="L1141" s="291"/>
      <c r="M1141" s="287" t="e">
        <f>VLOOKUP(D1141,'GIA CONG DOAN'!$A$3:$D$4246,MATCH(I1141,'GIA CONG DOAN'!$A$4:$D$4,0),0)</f>
        <v>#N/A</v>
      </c>
      <c r="N1141" s="289"/>
      <c r="O1141" s="328" t="str">
        <f t="shared" si="265"/>
        <v/>
      </c>
      <c r="P1141" s="56"/>
      <c r="Q1141" s="305"/>
      <c r="R1141" s="305"/>
      <c r="S1141" s="313">
        <f t="shared" si="266"/>
        <v>0</v>
      </c>
      <c r="V1141" s="327"/>
      <c r="W1141" s="327"/>
      <c r="X1141" s="327"/>
    </row>
    <row r="1142" spans="1:27" s="326" customFormat="1" ht="18" hidden="1" customHeight="1">
      <c r="A1142" s="50"/>
      <c r="B1142" s="182"/>
      <c r="C1142" s="56"/>
      <c r="D1142" s="56" t="str">
        <f t="shared" si="258"/>
        <v>00</v>
      </c>
      <c r="E1142" s="322" t="str">
        <f t="shared" si="259"/>
        <v>00</v>
      </c>
      <c r="F1142" s="322" t="str">
        <f t="shared" si="260"/>
        <v/>
      </c>
      <c r="G1142" s="322" t="str">
        <f t="shared" si="261"/>
        <v/>
      </c>
      <c r="H1142" s="322" t="str">
        <f t="shared" si="262"/>
        <v/>
      </c>
      <c r="I1142" s="287" t="str">
        <f t="shared" si="263"/>
        <v>Đ0</v>
      </c>
      <c r="J1142" s="44" t="s">
        <v>1191</v>
      </c>
      <c r="K1142" s="287" t="str">
        <f t="shared" si="264"/>
        <v>Cái</v>
      </c>
      <c r="L1142" s="291"/>
      <c r="M1142" s="287" t="e">
        <f>VLOOKUP(D1142,'GIA CONG DOAN'!$A$3:$D$4246,MATCH(I1142,'GIA CONG DOAN'!$A$4:$D$4,0),0)</f>
        <v>#N/A</v>
      </c>
      <c r="N1142" s="289"/>
      <c r="O1142" s="328" t="str">
        <f t="shared" si="265"/>
        <v/>
      </c>
      <c r="P1142" s="56"/>
      <c r="Q1142" s="305"/>
      <c r="R1142" s="305"/>
      <c r="S1142" s="313">
        <f t="shared" si="266"/>
        <v>0</v>
      </c>
      <c r="V1142" s="327"/>
      <c r="W1142" s="327"/>
      <c r="X1142" s="327"/>
    </row>
    <row r="1143" spans="1:27" s="326" customFormat="1" ht="18" hidden="1" customHeight="1">
      <c r="A1143" s="50"/>
      <c r="B1143" s="182"/>
      <c r="C1143" s="56"/>
      <c r="D1143" s="56" t="str">
        <f t="shared" si="258"/>
        <v>00</v>
      </c>
      <c r="E1143" s="322" t="str">
        <f t="shared" si="259"/>
        <v>00</v>
      </c>
      <c r="F1143" s="322" t="str">
        <f t="shared" si="260"/>
        <v/>
      </c>
      <c r="G1143" s="322" t="str">
        <f t="shared" si="261"/>
        <v/>
      </c>
      <c r="H1143" s="322" t="str">
        <f t="shared" si="262"/>
        <v/>
      </c>
      <c r="I1143" s="287" t="str">
        <f t="shared" si="263"/>
        <v>Đ0</v>
      </c>
      <c r="J1143" s="44" t="s">
        <v>1191</v>
      </c>
      <c r="K1143" s="287" t="str">
        <f t="shared" si="264"/>
        <v>Cái</v>
      </c>
      <c r="L1143" s="291"/>
      <c r="M1143" s="287" t="e">
        <f>VLOOKUP(D1143,'GIA CONG DOAN'!$A$3:$D$4246,MATCH(I1143,'GIA CONG DOAN'!$A$4:$D$4,0),0)</f>
        <v>#N/A</v>
      </c>
      <c r="N1143" s="289"/>
      <c r="O1143" s="328" t="str">
        <f t="shared" si="265"/>
        <v/>
      </c>
      <c r="P1143" s="56"/>
      <c r="Q1143" s="305"/>
      <c r="R1143" s="305"/>
      <c r="S1143" s="313">
        <f t="shared" si="266"/>
        <v>0</v>
      </c>
      <c r="V1143" s="327"/>
      <c r="W1143" s="327"/>
      <c r="X1143" s="327"/>
    </row>
    <row r="1144" spans="1:27" s="326" customFormat="1" ht="18" hidden="1" customHeight="1">
      <c r="A1144" s="50"/>
      <c r="B1144" s="182"/>
      <c r="C1144" s="56"/>
      <c r="D1144" s="56" t="str">
        <f t="shared" si="258"/>
        <v>00</v>
      </c>
      <c r="E1144" s="322" t="str">
        <f t="shared" si="259"/>
        <v>00</v>
      </c>
      <c r="F1144" s="322" t="str">
        <f t="shared" si="260"/>
        <v/>
      </c>
      <c r="G1144" s="322" t="str">
        <f t="shared" si="261"/>
        <v/>
      </c>
      <c r="H1144" s="322" t="str">
        <f t="shared" si="262"/>
        <v/>
      </c>
      <c r="I1144" s="287" t="str">
        <f t="shared" si="263"/>
        <v>Đ0</v>
      </c>
      <c r="J1144" s="44" t="s">
        <v>1191</v>
      </c>
      <c r="K1144" s="287" t="str">
        <f t="shared" si="264"/>
        <v>Cái</v>
      </c>
      <c r="L1144" s="291"/>
      <c r="M1144" s="287" t="e">
        <f>VLOOKUP(D1144,'GIA CONG DOAN'!$A$3:$D$4246,MATCH(I1144,'GIA CONG DOAN'!$A$4:$D$4,0),0)</f>
        <v>#N/A</v>
      </c>
      <c r="N1144" s="289"/>
      <c r="O1144" s="328" t="str">
        <f t="shared" si="265"/>
        <v/>
      </c>
      <c r="P1144" s="56"/>
      <c r="Q1144" s="305"/>
      <c r="R1144" s="305"/>
      <c r="S1144" s="313">
        <f t="shared" si="266"/>
        <v>0</v>
      </c>
      <c r="V1144" s="327"/>
      <c r="W1144" s="327"/>
      <c r="X1144" s="327"/>
    </row>
    <row r="1145" spans="1:27" s="326" customFormat="1" ht="18" hidden="1" customHeight="1">
      <c r="A1145" s="50"/>
      <c r="B1145" s="182"/>
      <c r="C1145" s="56"/>
      <c r="D1145" s="56" t="str">
        <f t="shared" si="258"/>
        <v>00</v>
      </c>
      <c r="E1145" s="322" t="str">
        <f t="shared" si="259"/>
        <v>00</v>
      </c>
      <c r="F1145" s="322" t="str">
        <f t="shared" si="260"/>
        <v/>
      </c>
      <c r="G1145" s="322" t="str">
        <f t="shared" si="261"/>
        <v/>
      </c>
      <c r="H1145" s="322" t="str">
        <f t="shared" si="262"/>
        <v/>
      </c>
      <c r="I1145" s="287" t="str">
        <f t="shared" si="263"/>
        <v>Đ0</v>
      </c>
      <c r="J1145" s="44" t="s">
        <v>1191</v>
      </c>
      <c r="K1145" s="287" t="str">
        <f t="shared" si="264"/>
        <v>Cái</v>
      </c>
      <c r="L1145" s="291"/>
      <c r="M1145" s="287" t="e">
        <f>VLOOKUP(D1145,'GIA CONG DOAN'!$A$3:$D$4246,MATCH(I1145,'GIA CONG DOAN'!$A$4:$D$4,0),0)</f>
        <v>#N/A</v>
      </c>
      <c r="N1145" s="289"/>
      <c r="O1145" s="328" t="str">
        <f t="shared" si="265"/>
        <v/>
      </c>
      <c r="P1145" s="56"/>
      <c r="Q1145" s="305"/>
      <c r="R1145" s="305"/>
      <c r="S1145" s="313">
        <f t="shared" si="266"/>
        <v>0</v>
      </c>
      <c r="V1145" s="327"/>
      <c r="W1145" s="327"/>
      <c r="X1145" s="327"/>
      <c r="Y1145" s="326" t="str">
        <f>LEFT(C1145,2)</f>
        <v/>
      </c>
      <c r="Z1145" s="326" t="str">
        <f>B1145&amp;A1145</f>
        <v/>
      </c>
      <c r="AA1145" s="326" t="str">
        <f>A1145&amp;B1145&amp;C1145&amp;L1145&amp;Q1145</f>
        <v/>
      </c>
    </row>
    <row r="1146" spans="1:27" s="326" customFormat="1" ht="18" hidden="1" customHeight="1">
      <c r="A1146" s="50"/>
      <c r="B1146" s="182"/>
      <c r="C1146" s="56"/>
      <c r="D1146" s="56" t="str">
        <f t="shared" si="258"/>
        <v>00</v>
      </c>
      <c r="E1146" s="322" t="str">
        <f t="shared" si="259"/>
        <v>00</v>
      </c>
      <c r="F1146" s="322" t="str">
        <f t="shared" si="260"/>
        <v/>
      </c>
      <c r="G1146" s="322" t="str">
        <f t="shared" si="261"/>
        <v/>
      </c>
      <c r="H1146" s="322" t="str">
        <f t="shared" si="262"/>
        <v/>
      </c>
      <c r="I1146" s="287" t="str">
        <f t="shared" si="263"/>
        <v>Đ0</v>
      </c>
      <c r="J1146" s="44" t="s">
        <v>1191</v>
      </c>
      <c r="K1146" s="287" t="str">
        <f t="shared" si="264"/>
        <v>Cái</v>
      </c>
      <c r="L1146" s="291"/>
      <c r="M1146" s="287" t="e">
        <f>VLOOKUP(D1146,'GIA CONG DOAN'!$A$3:$D$4246,MATCH(I1146,'GIA CONG DOAN'!$A$4:$D$4,0),0)</f>
        <v>#N/A</v>
      </c>
      <c r="N1146" s="289"/>
      <c r="O1146" s="328" t="str">
        <f t="shared" si="265"/>
        <v/>
      </c>
      <c r="P1146" s="56"/>
      <c r="Q1146" s="305"/>
      <c r="R1146" s="305"/>
      <c r="S1146" s="313">
        <f t="shared" si="266"/>
        <v>0</v>
      </c>
      <c r="V1146" s="327"/>
      <c r="W1146" s="327"/>
      <c r="X1146" s="327"/>
    </row>
    <row r="1147" spans="1:27" s="326" customFormat="1" ht="18" hidden="1" customHeight="1">
      <c r="A1147" s="50"/>
      <c r="B1147" s="182"/>
      <c r="C1147" s="56"/>
      <c r="D1147" s="56" t="str">
        <f t="shared" si="258"/>
        <v>00</v>
      </c>
      <c r="E1147" s="322" t="str">
        <f t="shared" si="259"/>
        <v>00</v>
      </c>
      <c r="F1147" s="322" t="str">
        <f t="shared" si="260"/>
        <v/>
      </c>
      <c r="G1147" s="322" t="str">
        <f t="shared" si="261"/>
        <v/>
      </c>
      <c r="H1147" s="322" t="str">
        <f t="shared" si="262"/>
        <v/>
      </c>
      <c r="I1147" s="287" t="str">
        <f t="shared" si="263"/>
        <v>Đ0</v>
      </c>
      <c r="J1147" s="44" t="s">
        <v>1191</v>
      </c>
      <c r="K1147" s="287" t="str">
        <f t="shared" si="264"/>
        <v>Cái</v>
      </c>
      <c r="L1147" s="291"/>
      <c r="M1147" s="287" t="e">
        <f>VLOOKUP(D1147,'GIA CONG DOAN'!$A$3:$D$4246,MATCH(I1147,'GIA CONG DOAN'!$A$4:$D$4,0),0)</f>
        <v>#N/A</v>
      </c>
      <c r="N1147" s="289"/>
      <c r="O1147" s="328" t="str">
        <f t="shared" si="265"/>
        <v/>
      </c>
      <c r="P1147" s="56"/>
      <c r="Q1147" s="305"/>
      <c r="R1147" s="305"/>
      <c r="S1147" s="313">
        <f t="shared" si="266"/>
        <v>0</v>
      </c>
      <c r="V1147" s="327"/>
      <c r="W1147" s="327"/>
      <c r="X1147" s="327"/>
    </row>
    <row r="1148" spans="1:27" s="326" customFormat="1" ht="18" hidden="1" customHeight="1">
      <c r="A1148" s="50"/>
      <c r="B1148" s="182"/>
      <c r="C1148" s="56"/>
      <c r="D1148" s="56" t="str">
        <f t="shared" si="258"/>
        <v>00</v>
      </c>
      <c r="E1148" s="322" t="str">
        <f t="shared" si="259"/>
        <v>00</v>
      </c>
      <c r="F1148" s="322" t="str">
        <f t="shared" si="260"/>
        <v/>
      </c>
      <c r="G1148" s="322" t="str">
        <f t="shared" si="261"/>
        <v/>
      </c>
      <c r="H1148" s="322" t="str">
        <f t="shared" si="262"/>
        <v/>
      </c>
      <c r="I1148" s="287" t="str">
        <f t="shared" si="263"/>
        <v>Đ0</v>
      </c>
      <c r="J1148" s="44" t="s">
        <v>1191</v>
      </c>
      <c r="K1148" s="287" t="str">
        <f t="shared" si="264"/>
        <v>Cái</v>
      </c>
      <c r="L1148" s="291"/>
      <c r="M1148" s="287" t="e">
        <f>VLOOKUP(D1148,'GIA CONG DOAN'!$A$3:$D$4246,MATCH(I1148,'GIA CONG DOAN'!$A$4:$D$4,0),0)</f>
        <v>#N/A</v>
      </c>
      <c r="N1148" s="289"/>
      <c r="O1148" s="328" t="str">
        <f t="shared" si="265"/>
        <v/>
      </c>
      <c r="P1148" s="56"/>
      <c r="Q1148" s="305"/>
      <c r="R1148" s="305"/>
      <c r="S1148" s="313">
        <f t="shared" si="266"/>
        <v>0</v>
      </c>
      <c r="V1148" s="327"/>
      <c r="W1148" s="327"/>
      <c r="X1148" s="327"/>
    </row>
    <row r="1149" spans="1:27" s="326" customFormat="1" ht="18" hidden="1" customHeight="1">
      <c r="A1149" s="50"/>
      <c r="B1149" s="182"/>
      <c r="C1149" s="56"/>
      <c r="D1149" s="56" t="str">
        <f t="shared" si="258"/>
        <v>00</v>
      </c>
      <c r="E1149" s="322" t="str">
        <f t="shared" si="259"/>
        <v>00</v>
      </c>
      <c r="F1149" s="322" t="str">
        <f t="shared" si="260"/>
        <v/>
      </c>
      <c r="G1149" s="322" t="str">
        <f t="shared" si="261"/>
        <v/>
      </c>
      <c r="H1149" s="322" t="str">
        <f t="shared" si="262"/>
        <v/>
      </c>
      <c r="I1149" s="287" t="str">
        <f t="shared" si="263"/>
        <v>Đ0</v>
      </c>
      <c r="J1149" s="44" t="s">
        <v>1191</v>
      </c>
      <c r="K1149" s="287" t="str">
        <f t="shared" si="264"/>
        <v>Cái</v>
      </c>
      <c r="L1149" s="291"/>
      <c r="M1149" s="287" t="e">
        <f>VLOOKUP(D1149,'GIA CONG DOAN'!$A$3:$D$4246,MATCH(I1149,'GIA CONG DOAN'!$A$4:$D$4,0),0)</f>
        <v>#N/A</v>
      </c>
      <c r="N1149" s="289"/>
      <c r="O1149" s="328" t="str">
        <f t="shared" si="265"/>
        <v/>
      </c>
      <c r="P1149" s="56"/>
      <c r="Q1149" s="305"/>
      <c r="R1149" s="305"/>
      <c r="S1149" s="313">
        <f t="shared" si="266"/>
        <v>0</v>
      </c>
      <c r="V1149" s="327"/>
      <c r="W1149" s="327"/>
      <c r="X1149" s="327"/>
    </row>
    <row r="1150" spans="1:27" s="326" customFormat="1" ht="18" hidden="1" customHeight="1">
      <c r="A1150" s="50"/>
      <c r="B1150" s="182"/>
      <c r="C1150" s="56"/>
      <c r="D1150" s="56" t="str">
        <f t="shared" si="258"/>
        <v>00</v>
      </c>
      <c r="E1150" s="322" t="str">
        <f t="shared" si="259"/>
        <v>00</v>
      </c>
      <c r="F1150" s="322" t="str">
        <f t="shared" si="260"/>
        <v/>
      </c>
      <c r="G1150" s="322" t="str">
        <f t="shared" si="261"/>
        <v/>
      </c>
      <c r="H1150" s="322" t="str">
        <f t="shared" si="262"/>
        <v/>
      </c>
      <c r="I1150" s="287" t="str">
        <f t="shared" si="263"/>
        <v>Đ0</v>
      </c>
      <c r="J1150" s="44" t="s">
        <v>1191</v>
      </c>
      <c r="K1150" s="287" t="str">
        <f t="shared" si="264"/>
        <v>Cái</v>
      </c>
      <c r="L1150" s="291"/>
      <c r="M1150" s="287" t="e">
        <f>VLOOKUP(D1150,'GIA CONG DOAN'!$A$3:$D$4246,MATCH(I1150,'GIA CONG DOAN'!$A$4:$D$4,0),0)</f>
        <v>#N/A</v>
      </c>
      <c r="N1150" s="289"/>
      <c r="O1150" s="328" t="str">
        <f t="shared" si="265"/>
        <v/>
      </c>
      <c r="P1150" s="56"/>
      <c r="Q1150" s="305"/>
      <c r="R1150" s="305"/>
      <c r="S1150" s="313">
        <f t="shared" si="266"/>
        <v>0</v>
      </c>
      <c r="V1150" s="327"/>
      <c r="W1150" s="327"/>
      <c r="X1150" s="327"/>
    </row>
    <row r="1151" spans="1:27" s="326" customFormat="1" ht="18" hidden="1" customHeight="1">
      <c r="A1151" s="50"/>
      <c r="B1151" s="182"/>
      <c r="C1151" s="56"/>
      <c r="D1151" s="56" t="str">
        <f t="shared" ref="D1151:D1214" si="267">LEFT(C1151,6)&amp;"00"&amp;MID(C1151,9,3)</f>
        <v>00</v>
      </c>
      <c r="E1151" s="322" t="str">
        <f t="shared" ref="E1151:E1214" si="268">RIGHT(D1151,2)</f>
        <v>00</v>
      </c>
      <c r="F1151" s="322" t="str">
        <f t="shared" ref="F1151:F1214" si="269">MID(C1151,13,2)</f>
        <v/>
      </c>
      <c r="G1151" s="322" t="str">
        <f t="shared" ref="G1151:G1214" si="270">MID(C1151,7,2)</f>
        <v/>
      </c>
      <c r="H1151" s="322" t="str">
        <f t="shared" ref="H1151:H1214" si="271">IF(OR(G1151="18",G1151="20",G1151="21"),"DTM","")</f>
        <v/>
      </c>
      <c r="I1151" s="287" t="str">
        <f t="shared" ref="I1151:I1214" si="272">(LEFT(J1151,1))&amp;IF(OR(F1151="A",F1151="A",F1151="43",F1151="44",F1151="77"),"HC",IF(OR(F1151="B",F1151="B1",F1151="B2",F1151="B4",F1151="30",F1151="39",F1151="17",F1151="C"),"HC",IF(OR(F1151="01",F1151="04",F1151="54",F1151="11",F1151="05",F1151="06"),"HC",IF(OR(F1151="A1"),"HT",IF(OR(F1151="32",F1151="14",F1151="15",F1151="78",F1151="49"),"HS",0)))))</f>
        <v>Đ0</v>
      </c>
      <c r="J1151" s="44" t="s">
        <v>1191</v>
      </c>
      <c r="K1151" s="287" t="str">
        <f t="shared" ref="K1151:K1214" si="273">IF(AND(MID(C1151,10,1)="s",MID(C1151,11,1)="1"),"Cái",IF(OR(MID(C1151,10,1)="s",MID(C1151,10,1)="l",MID(C1151,10,1)="b",MID(C1151,10,1)="x"),"Bộ","Cái"))</f>
        <v>Cái</v>
      </c>
      <c r="L1151" s="291"/>
      <c r="M1151" s="287" t="e">
        <f>VLOOKUP(D1151,'GIA CONG DOAN'!$A$3:$D$4246,MATCH(I1151,'GIA CONG DOAN'!$A$4:$D$4,0),0)</f>
        <v>#N/A</v>
      </c>
      <c r="N1151" s="289"/>
      <c r="O1151" s="328" t="str">
        <f t="shared" ref="O1151:O1214" si="274">IFERROR(L1151*M1151*N1151,"")</f>
        <v/>
      </c>
      <c r="P1151" s="56"/>
      <c r="Q1151" s="305"/>
      <c r="R1151" s="305"/>
      <c r="S1151" s="313">
        <f t="shared" ref="S1151:S1214" si="275">IF(MID(C1151,10,1)="0",L1151,IF(OR(MID(C1151,10,2)="X1",MID(C1151,10,2)="X2"),L1151*2,IF(OR(MID(C1151,10,2)="X4",MID(C1151,10,2)="X4"),L1151*3,IF(MID(C1151,10,1)="f",L1151,IF(OR(MID(C1151,10,1)="S",MID(C1151,10,1)="L",MID(C1151,10,1)="B",MID(C1151,10,1)="X"),MID(C1151,11,1)*L1151,0)))))</f>
        <v>0</v>
      </c>
      <c r="V1151" s="327"/>
      <c r="W1151" s="327"/>
      <c r="X1151" s="327"/>
    </row>
    <row r="1152" spans="1:27" s="326" customFormat="1" ht="18" hidden="1" customHeight="1">
      <c r="A1152" s="50"/>
      <c r="B1152" s="182"/>
      <c r="C1152" s="56"/>
      <c r="D1152" s="56" t="str">
        <f t="shared" si="267"/>
        <v>00</v>
      </c>
      <c r="E1152" s="322" t="str">
        <f t="shared" si="268"/>
        <v>00</v>
      </c>
      <c r="F1152" s="322" t="str">
        <f t="shared" si="269"/>
        <v/>
      </c>
      <c r="G1152" s="322" t="str">
        <f t="shared" si="270"/>
        <v/>
      </c>
      <c r="H1152" s="322" t="str">
        <f t="shared" si="271"/>
        <v/>
      </c>
      <c r="I1152" s="287" t="str">
        <f t="shared" si="272"/>
        <v>Đ0</v>
      </c>
      <c r="J1152" s="44" t="s">
        <v>1191</v>
      </c>
      <c r="K1152" s="287" t="str">
        <f t="shared" si="273"/>
        <v>Cái</v>
      </c>
      <c r="L1152" s="291"/>
      <c r="M1152" s="287" t="e">
        <f>VLOOKUP(D1152,'GIA CONG DOAN'!$A$3:$D$4246,MATCH(I1152,'GIA CONG DOAN'!$A$4:$D$4,0),0)</f>
        <v>#N/A</v>
      </c>
      <c r="N1152" s="289"/>
      <c r="O1152" s="328" t="str">
        <f t="shared" si="274"/>
        <v/>
      </c>
      <c r="P1152" s="56"/>
      <c r="Q1152" s="305"/>
      <c r="R1152" s="305"/>
      <c r="S1152" s="313">
        <f t="shared" si="275"/>
        <v>0</v>
      </c>
      <c r="V1152" s="327"/>
      <c r="W1152" s="327"/>
      <c r="X1152" s="327"/>
    </row>
    <row r="1153" spans="1:24" s="326" customFormat="1" ht="18" hidden="1" customHeight="1">
      <c r="A1153" s="50"/>
      <c r="B1153" s="182"/>
      <c r="C1153" s="56"/>
      <c r="D1153" s="56" t="str">
        <f t="shared" si="267"/>
        <v>00</v>
      </c>
      <c r="E1153" s="322" t="str">
        <f t="shared" si="268"/>
        <v>00</v>
      </c>
      <c r="F1153" s="322" t="str">
        <f t="shared" si="269"/>
        <v/>
      </c>
      <c r="G1153" s="322" t="str">
        <f t="shared" si="270"/>
        <v/>
      </c>
      <c r="H1153" s="322" t="str">
        <f t="shared" si="271"/>
        <v/>
      </c>
      <c r="I1153" s="287" t="str">
        <f t="shared" si="272"/>
        <v>Đ0</v>
      </c>
      <c r="J1153" s="44" t="s">
        <v>1191</v>
      </c>
      <c r="K1153" s="287" t="str">
        <f t="shared" si="273"/>
        <v>Cái</v>
      </c>
      <c r="L1153" s="291"/>
      <c r="M1153" s="287" t="e">
        <f>VLOOKUP(D1153,'GIA CONG DOAN'!$A$3:$D$4246,MATCH(I1153,'GIA CONG DOAN'!$A$4:$D$4,0),0)</f>
        <v>#N/A</v>
      </c>
      <c r="N1153" s="289"/>
      <c r="O1153" s="328" t="str">
        <f t="shared" si="274"/>
        <v/>
      </c>
      <c r="P1153" s="56"/>
      <c r="Q1153" s="305"/>
      <c r="R1153" s="305"/>
      <c r="S1153" s="313">
        <f t="shared" si="275"/>
        <v>0</v>
      </c>
      <c r="V1153" s="327"/>
      <c r="W1153" s="327"/>
      <c r="X1153" s="327"/>
    </row>
    <row r="1154" spans="1:24" s="326" customFormat="1" ht="18" hidden="1" customHeight="1">
      <c r="A1154" s="50"/>
      <c r="B1154" s="182"/>
      <c r="C1154" s="56"/>
      <c r="D1154" s="56" t="str">
        <f t="shared" si="267"/>
        <v>00</v>
      </c>
      <c r="E1154" s="322" t="str">
        <f t="shared" si="268"/>
        <v>00</v>
      </c>
      <c r="F1154" s="322" t="str">
        <f t="shared" si="269"/>
        <v/>
      </c>
      <c r="G1154" s="322" t="str">
        <f t="shared" si="270"/>
        <v/>
      </c>
      <c r="H1154" s="322" t="str">
        <f t="shared" si="271"/>
        <v/>
      </c>
      <c r="I1154" s="287" t="str">
        <f t="shared" si="272"/>
        <v>Đ0</v>
      </c>
      <c r="J1154" s="44" t="s">
        <v>1191</v>
      </c>
      <c r="K1154" s="287" t="str">
        <f t="shared" si="273"/>
        <v>Cái</v>
      </c>
      <c r="L1154" s="291"/>
      <c r="M1154" s="287" t="e">
        <f>VLOOKUP(D1154,'GIA CONG DOAN'!$A$3:$D$4246,MATCH(I1154,'GIA CONG DOAN'!$A$4:$D$4,0),0)</f>
        <v>#N/A</v>
      </c>
      <c r="N1154" s="289"/>
      <c r="O1154" s="328" t="str">
        <f t="shared" si="274"/>
        <v/>
      </c>
      <c r="P1154" s="56"/>
      <c r="Q1154" s="305"/>
      <c r="R1154" s="305"/>
      <c r="S1154" s="313">
        <f t="shared" si="275"/>
        <v>0</v>
      </c>
      <c r="V1154" s="327"/>
      <c r="W1154" s="327"/>
      <c r="X1154" s="327"/>
    </row>
    <row r="1155" spans="1:24" s="326" customFormat="1" ht="18" hidden="1" customHeight="1">
      <c r="A1155" s="50"/>
      <c r="B1155" s="182"/>
      <c r="C1155" s="56"/>
      <c r="D1155" s="56" t="str">
        <f t="shared" si="267"/>
        <v>00</v>
      </c>
      <c r="E1155" s="322" t="str">
        <f t="shared" si="268"/>
        <v>00</v>
      </c>
      <c r="F1155" s="322" t="str">
        <f t="shared" si="269"/>
        <v/>
      </c>
      <c r="G1155" s="322" t="str">
        <f t="shared" si="270"/>
        <v/>
      </c>
      <c r="H1155" s="322" t="str">
        <f t="shared" si="271"/>
        <v/>
      </c>
      <c r="I1155" s="287" t="str">
        <f t="shared" si="272"/>
        <v>Đ0</v>
      </c>
      <c r="J1155" s="44" t="s">
        <v>1191</v>
      </c>
      <c r="K1155" s="287" t="str">
        <f t="shared" si="273"/>
        <v>Cái</v>
      </c>
      <c r="L1155" s="291"/>
      <c r="M1155" s="287" t="e">
        <f>VLOOKUP(D1155,'GIA CONG DOAN'!$A$3:$D$4246,MATCH(I1155,'GIA CONG DOAN'!$A$4:$D$4,0),0)</f>
        <v>#N/A</v>
      </c>
      <c r="N1155" s="289"/>
      <c r="O1155" s="328" t="str">
        <f t="shared" si="274"/>
        <v/>
      </c>
      <c r="P1155" s="56"/>
      <c r="Q1155" s="305"/>
      <c r="R1155" s="305"/>
      <c r="S1155" s="313">
        <f t="shared" si="275"/>
        <v>0</v>
      </c>
      <c r="V1155" s="327"/>
      <c r="W1155" s="327"/>
      <c r="X1155" s="327"/>
    </row>
    <row r="1156" spans="1:24" s="326" customFormat="1" ht="18" hidden="1" customHeight="1">
      <c r="A1156" s="50"/>
      <c r="B1156" s="182"/>
      <c r="C1156" s="56"/>
      <c r="D1156" s="56" t="str">
        <f t="shared" si="267"/>
        <v>00</v>
      </c>
      <c r="E1156" s="322" t="str">
        <f t="shared" si="268"/>
        <v>00</v>
      </c>
      <c r="F1156" s="322" t="str">
        <f t="shared" si="269"/>
        <v/>
      </c>
      <c r="G1156" s="322" t="str">
        <f t="shared" si="270"/>
        <v/>
      </c>
      <c r="H1156" s="322" t="str">
        <f t="shared" si="271"/>
        <v/>
      </c>
      <c r="I1156" s="287" t="str">
        <f t="shared" si="272"/>
        <v>Đ0</v>
      </c>
      <c r="J1156" s="44" t="s">
        <v>1191</v>
      </c>
      <c r="K1156" s="287" t="str">
        <f t="shared" si="273"/>
        <v>Cái</v>
      </c>
      <c r="L1156" s="291"/>
      <c r="M1156" s="287" t="e">
        <f>VLOOKUP(D1156,'GIA CONG DOAN'!$A$3:$D$4246,MATCH(I1156,'GIA CONG DOAN'!$A$4:$D$4,0),0)</f>
        <v>#N/A</v>
      </c>
      <c r="N1156" s="289"/>
      <c r="O1156" s="328" t="str">
        <f t="shared" si="274"/>
        <v/>
      </c>
      <c r="P1156" s="56"/>
      <c r="Q1156" s="305"/>
      <c r="R1156" s="305"/>
      <c r="S1156" s="313">
        <f t="shared" si="275"/>
        <v>0</v>
      </c>
      <c r="V1156" s="327"/>
      <c r="W1156" s="327"/>
      <c r="X1156" s="327"/>
    </row>
    <row r="1157" spans="1:24" s="326" customFormat="1" ht="18" hidden="1" customHeight="1">
      <c r="A1157" s="50"/>
      <c r="B1157" s="182"/>
      <c r="C1157" s="56"/>
      <c r="D1157" s="56" t="str">
        <f t="shared" si="267"/>
        <v>00</v>
      </c>
      <c r="E1157" s="322" t="str">
        <f t="shared" si="268"/>
        <v>00</v>
      </c>
      <c r="F1157" s="322" t="str">
        <f t="shared" si="269"/>
        <v/>
      </c>
      <c r="G1157" s="322" t="str">
        <f t="shared" si="270"/>
        <v/>
      </c>
      <c r="H1157" s="322" t="str">
        <f t="shared" si="271"/>
        <v/>
      </c>
      <c r="I1157" s="287" t="str">
        <f t="shared" si="272"/>
        <v>Đ0</v>
      </c>
      <c r="J1157" s="44" t="s">
        <v>1191</v>
      </c>
      <c r="K1157" s="287" t="str">
        <f t="shared" si="273"/>
        <v>Cái</v>
      </c>
      <c r="L1157" s="291"/>
      <c r="M1157" s="287" t="e">
        <f>VLOOKUP(D1157,'GIA CONG DOAN'!$A$3:$D$4246,MATCH(I1157,'GIA CONG DOAN'!$A$4:$D$4,0),0)</f>
        <v>#N/A</v>
      </c>
      <c r="N1157" s="289"/>
      <c r="O1157" s="328" t="str">
        <f t="shared" si="274"/>
        <v/>
      </c>
      <c r="P1157" s="56"/>
      <c r="Q1157" s="305"/>
      <c r="R1157" s="305"/>
      <c r="S1157" s="313">
        <f t="shared" si="275"/>
        <v>0</v>
      </c>
      <c r="V1157" s="327"/>
      <c r="W1157" s="327"/>
      <c r="X1157" s="327"/>
    </row>
    <row r="1158" spans="1:24" s="326" customFormat="1" ht="18" hidden="1" customHeight="1">
      <c r="A1158" s="50"/>
      <c r="B1158" s="182"/>
      <c r="C1158" s="56"/>
      <c r="D1158" s="56" t="str">
        <f t="shared" si="267"/>
        <v>00</v>
      </c>
      <c r="E1158" s="322" t="str">
        <f t="shared" si="268"/>
        <v>00</v>
      </c>
      <c r="F1158" s="322" t="str">
        <f t="shared" si="269"/>
        <v/>
      </c>
      <c r="G1158" s="322" t="str">
        <f t="shared" si="270"/>
        <v/>
      </c>
      <c r="H1158" s="322" t="str">
        <f t="shared" si="271"/>
        <v/>
      </c>
      <c r="I1158" s="287" t="str">
        <f t="shared" si="272"/>
        <v>Đ0</v>
      </c>
      <c r="J1158" s="44" t="s">
        <v>1191</v>
      </c>
      <c r="K1158" s="287" t="str">
        <f t="shared" si="273"/>
        <v>Cái</v>
      </c>
      <c r="L1158" s="291"/>
      <c r="M1158" s="287" t="e">
        <f>VLOOKUP(D1158,'GIA CONG DOAN'!$A$3:$D$4246,MATCH(I1158,'GIA CONG DOAN'!$A$4:$D$4,0),0)</f>
        <v>#N/A</v>
      </c>
      <c r="N1158" s="289"/>
      <c r="O1158" s="328" t="str">
        <f t="shared" si="274"/>
        <v/>
      </c>
      <c r="P1158" s="56"/>
      <c r="Q1158" s="305"/>
      <c r="R1158" s="305"/>
      <c r="S1158" s="313">
        <f t="shared" si="275"/>
        <v>0</v>
      </c>
      <c r="V1158" s="327"/>
      <c r="W1158" s="327"/>
      <c r="X1158" s="327"/>
    </row>
    <row r="1159" spans="1:24" s="326" customFormat="1" ht="18" hidden="1" customHeight="1">
      <c r="A1159" s="50"/>
      <c r="B1159" s="182"/>
      <c r="C1159" s="56"/>
      <c r="D1159" s="56" t="str">
        <f t="shared" si="267"/>
        <v>00</v>
      </c>
      <c r="E1159" s="322" t="str">
        <f t="shared" si="268"/>
        <v>00</v>
      </c>
      <c r="F1159" s="322" t="str">
        <f t="shared" si="269"/>
        <v/>
      </c>
      <c r="G1159" s="322" t="str">
        <f t="shared" si="270"/>
        <v/>
      </c>
      <c r="H1159" s="322" t="str">
        <f t="shared" si="271"/>
        <v/>
      </c>
      <c r="I1159" s="287" t="str">
        <f t="shared" si="272"/>
        <v>Đ0</v>
      </c>
      <c r="J1159" s="44" t="s">
        <v>1191</v>
      </c>
      <c r="K1159" s="287" t="str">
        <f t="shared" si="273"/>
        <v>Cái</v>
      </c>
      <c r="L1159" s="291"/>
      <c r="M1159" s="287" t="e">
        <f>VLOOKUP(D1159,'GIA CONG DOAN'!$A$3:$D$4246,MATCH(I1159,'GIA CONG DOAN'!$A$4:$D$4,0),0)</f>
        <v>#N/A</v>
      </c>
      <c r="N1159" s="289"/>
      <c r="O1159" s="328" t="str">
        <f t="shared" si="274"/>
        <v/>
      </c>
      <c r="P1159" s="56"/>
      <c r="Q1159" s="305"/>
      <c r="R1159" s="305"/>
      <c r="S1159" s="313">
        <f t="shared" si="275"/>
        <v>0</v>
      </c>
      <c r="V1159" s="327"/>
      <c r="W1159" s="327"/>
      <c r="X1159" s="327"/>
    </row>
    <row r="1160" spans="1:24" s="326" customFormat="1" ht="18" hidden="1" customHeight="1">
      <c r="A1160" s="50"/>
      <c r="B1160" s="182"/>
      <c r="C1160" s="56"/>
      <c r="D1160" s="56" t="str">
        <f t="shared" si="267"/>
        <v>00</v>
      </c>
      <c r="E1160" s="322" t="str">
        <f t="shared" si="268"/>
        <v>00</v>
      </c>
      <c r="F1160" s="322" t="str">
        <f t="shared" si="269"/>
        <v/>
      </c>
      <c r="G1160" s="322" t="str">
        <f t="shared" si="270"/>
        <v/>
      </c>
      <c r="H1160" s="322" t="str">
        <f t="shared" si="271"/>
        <v/>
      </c>
      <c r="I1160" s="287" t="str">
        <f t="shared" si="272"/>
        <v>Đ0</v>
      </c>
      <c r="J1160" s="44" t="s">
        <v>1191</v>
      </c>
      <c r="K1160" s="287" t="str">
        <f t="shared" si="273"/>
        <v>Cái</v>
      </c>
      <c r="L1160" s="291"/>
      <c r="M1160" s="287" t="e">
        <f>VLOOKUP(D1160,'GIA CONG DOAN'!$A$3:$D$4246,MATCH(I1160,'GIA CONG DOAN'!$A$4:$D$4,0),0)</f>
        <v>#N/A</v>
      </c>
      <c r="N1160" s="289"/>
      <c r="O1160" s="328" t="str">
        <f t="shared" si="274"/>
        <v/>
      </c>
      <c r="P1160" s="56"/>
      <c r="Q1160" s="305"/>
      <c r="R1160" s="305"/>
      <c r="S1160" s="313">
        <f t="shared" si="275"/>
        <v>0</v>
      </c>
      <c r="V1160" s="327"/>
      <c r="W1160" s="327"/>
      <c r="X1160" s="327"/>
    </row>
    <row r="1161" spans="1:24" s="326" customFormat="1" ht="18" hidden="1" customHeight="1">
      <c r="A1161" s="50"/>
      <c r="B1161" s="182"/>
      <c r="C1161" s="56"/>
      <c r="D1161" s="56" t="str">
        <f t="shared" si="267"/>
        <v>00</v>
      </c>
      <c r="E1161" s="322" t="str">
        <f t="shared" si="268"/>
        <v>00</v>
      </c>
      <c r="F1161" s="322" t="str">
        <f t="shared" si="269"/>
        <v/>
      </c>
      <c r="G1161" s="322" t="str">
        <f t="shared" si="270"/>
        <v/>
      </c>
      <c r="H1161" s="322" t="str">
        <f t="shared" si="271"/>
        <v/>
      </c>
      <c r="I1161" s="287" t="str">
        <f t="shared" si="272"/>
        <v>Đ0</v>
      </c>
      <c r="J1161" s="44" t="s">
        <v>1191</v>
      </c>
      <c r="K1161" s="287" t="str">
        <f t="shared" si="273"/>
        <v>Cái</v>
      </c>
      <c r="L1161" s="291"/>
      <c r="M1161" s="287" t="e">
        <f>VLOOKUP(D1161,'GIA CONG DOAN'!$A$3:$D$4246,MATCH(I1161,'GIA CONG DOAN'!$A$4:$D$4,0),0)</f>
        <v>#N/A</v>
      </c>
      <c r="N1161" s="289"/>
      <c r="O1161" s="328" t="str">
        <f t="shared" si="274"/>
        <v/>
      </c>
      <c r="P1161" s="56"/>
      <c r="Q1161" s="305"/>
      <c r="R1161" s="305"/>
      <c r="S1161" s="313">
        <f t="shared" si="275"/>
        <v>0</v>
      </c>
      <c r="V1161" s="327"/>
      <c r="W1161" s="327"/>
      <c r="X1161" s="327"/>
    </row>
    <row r="1162" spans="1:24" s="326" customFormat="1" ht="18" hidden="1" customHeight="1">
      <c r="A1162" s="50"/>
      <c r="B1162" s="182"/>
      <c r="C1162" s="56"/>
      <c r="D1162" s="56" t="str">
        <f t="shared" si="267"/>
        <v>00</v>
      </c>
      <c r="E1162" s="322" t="str">
        <f t="shared" si="268"/>
        <v>00</v>
      </c>
      <c r="F1162" s="322" t="str">
        <f t="shared" si="269"/>
        <v/>
      </c>
      <c r="G1162" s="322" t="str">
        <f t="shared" si="270"/>
        <v/>
      </c>
      <c r="H1162" s="322" t="str">
        <f t="shared" si="271"/>
        <v/>
      </c>
      <c r="I1162" s="287" t="str">
        <f t="shared" si="272"/>
        <v>Đ0</v>
      </c>
      <c r="J1162" s="44" t="s">
        <v>1191</v>
      </c>
      <c r="K1162" s="287" t="str">
        <f t="shared" si="273"/>
        <v>Cái</v>
      </c>
      <c r="L1162" s="291"/>
      <c r="M1162" s="287" t="e">
        <f>VLOOKUP(D1162,'GIA CONG DOAN'!$A$3:$D$4246,MATCH(I1162,'GIA CONG DOAN'!$A$4:$D$4,0),0)</f>
        <v>#N/A</v>
      </c>
      <c r="N1162" s="289"/>
      <c r="O1162" s="328" t="str">
        <f t="shared" si="274"/>
        <v/>
      </c>
      <c r="P1162" s="56"/>
      <c r="Q1162" s="305"/>
      <c r="R1162" s="305"/>
      <c r="S1162" s="313">
        <f t="shared" si="275"/>
        <v>0</v>
      </c>
      <c r="V1162" s="327"/>
      <c r="W1162" s="327"/>
      <c r="X1162" s="327"/>
    </row>
    <row r="1163" spans="1:24" s="326" customFormat="1" ht="18" hidden="1" customHeight="1">
      <c r="A1163" s="50"/>
      <c r="B1163" s="182"/>
      <c r="C1163" s="56"/>
      <c r="D1163" s="56" t="str">
        <f t="shared" si="267"/>
        <v>00</v>
      </c>
      <c r="E1163" s="322" t="str">
        <f t="shared" si="268"/>
        <v>00</v>
      </c>
      <c r="F1163" s="322" t="str">
        <f t="shared" si="269"/>
        <v/>
      </c>
      <c r="G1163" s="322" t="str">
        <f t="shared" si="270"/>
        <v/>
      </c>
      <c r="H1163" s="322" t="str">
        <f t="shared" si="271"/>
        <v/>
      </c>
      <c r="I1163" s="287" t="str">
        <f t="shared" si="272"/>
        <v>Đ0</v>
      </c>
      <c r="J1163" s="44" t="s">
        <v>1191</v>
      </c>
      <c r="K1163" s="287" t="str">
        <f t="shared" si="273"/>
        <v>Cái</v>
      </c>
      <c r="L1163" s="291"/>
      <c r="M1163" s="287" t="e">
        <f>VLOOKUP(D1163,'GIA CONG DOAN'!$A$3:$D$4246,MATCH(I1163,'GIA CONG DOAN'!$A$4:$D$4,0),0)</f>
        <v>#N/A</v>
      </c>
      <c r="N1163" s="289"/>
      <c r="O1163" s="328" t="str">
        <f t="shared" si="274"/>
        <v/>
      </c>
      <c r="P1163" s="56"/>
      <c r="Q1163" s="305"/>
      <c r="R1163" s="305"/>
      <c r="S1163" s="313">
        <f t="shared" si="275"/>
        <v>0</v>
      </c>
      <c r="V1163" s="327"/>
      <c r="W1163" s="327"/>
      <c r="X1163" s="327"/>
    </row>
    <row r="1164" spans="1:24" s="326" customFormat="1" ht="18" hidden="1" customHeight="1">
      <c r="A1164" s="50"/>
      <c r="B1164" s="182"/>
      <c r="C1164" s="56"/>
      <c r="D1164" s="56" t="str">
        <f t="shared" si="267"/>
        <v>00</v>
      </c>
      <c r="E1164" s="322" t="str">
        <f t="shared" si="268"/>
        <v>00</v>
      </c>
      <c r="F1164" s="322" t="str">
        <f t="shared" si="269"/>
        <v/>
      </c>
      <c r="G1164" s="322" t="str">
        <f t="shared" si="270"/>
        <v/>
      </c>
      <c r="H1164" s="322" t="str">
        <f t="shared" si="271"/>
        <v/>
      </c>
      <c r="I1164" s="287" t="str">
        <f t="shared" si="272"/>
        <v>Đ0</v>
      </c>
      <c r="J1164" s="44" t="s">
        <v>1191</v>
      </c>
      <c r="K1164" s="287" t="str">
        <f t="shared" si="273"/>
        <v>Cái</v>
      </c>
      <c r="L1164" s="291"/>
      <c r="M1164" s="287" t="e">
        <f>VLOOKUP(D1164,'GIA CONG DOAN'!$A$3:$D$4246,MATCH(I1164,'GIA CONG DOAN'!$A$4:$D$4,0),0)</f>
        <v>#N/A</v>
      </c>
      <c r="N1164" s="289"/>
      <c r="O1164" s="328" t="str">
        <f t="shared" si="274"/>
        <v/>
      </c>
      <c r="P1164" s="56"/>
      <c r="Q1164" s="305"/>
      <c r="R1164" s="305"/>
      <c r="S1164" s="313">
        <f t="shared" si="275"/>
        <v>0</v>
      </c>
      <c r="V1164" s="327"/>
      <c r="W1164" s="327"/>
      <c r="X1164" s="327"/>
    </row>
    <row r="1165" spans="1:24" s="326" customFormat="1" ht="18" hidden="1" customHeight="1">
      <c r="A1165" s="50"/>
      <c r="B1165" s="182"/>
      <c r="C1165" s="56"/>
      <c r="D1165" s="56" t="str">
        <f t="shared" si="267"/>
        <v>00</v>
      </c>
      <c r="E1165" s="322" t="str">
        <f t="shared" si="268"/>
        <v>00</v>
      </c>
      <c r="F1165" s="322" t="str">
        <f t="shared" si="269"/>
        <v/>
      </c>
      <c r="G1165" s="322" t="str">
        <f t="shared" si="270"/>
        <v/>
      </c>
      <c r="H1165" s="322" t="str">
        <f t="shared" si="271"/>
        <v/>
      </c>
      <c r="I1165" s="287" t="str">
        <f t="shared" si="272"/>
        <v>Đ0</v>
      </c>
      <c r="J1165" s="44" t="s">
        <v>1191</v>
      </c>
      <c r="K1165" s="287" t="str">
        <f t="shared" si="273"/>
        <v>Cái</v>
      </c>
      <c r="L1165" s="291"/>
      <c r="M1165" s="287" t="e">
        <f>VLOOKUP(D1165,'GIA CONG DOAN'!$A$3:$D$4246,MATCH(I1165,'GIA CONG DOAN'!$A$4:$D$4,0),0)</f>
        <v>#N/A</v>
      </c>
      <c r="N1165" s="289"/>
      <c r="O1165" s="328" t="str">
        <f t="shared" si="274"/>
        <v/>
      </c>
      <c r="P1165" s="56"/>
      <c r="Q1165" s="305"/>
      <c r="R1165" s="305"/>
      <c r="S1165" s="313">
        <f t="shared" si="275"/>
        <v>0</v>
      </c>
      <c r="V1165" s="327"/>
      <c r="W1165" s="327"/>
      <c r="X1165" s="327"/>
    </row>
    <row r="1166" spans="1:24" s="326" customFormat="1" ht="18" hidden="1" customHeight="1">
      <c r="A1166" s="50"/>
      <c r="B1166" s="182"/>
      <c r="C1166" s="56"/>
      <c r="D1166" s="56" t="str">
        <f t="shared" si="267"/>
        <v>00</v>
      </c>
      <c r="E1166" s="322" t="str">
        <f t="shared" si="268"/>
        <v>00</v>
      </c>
      <c r="F1166" s="322" t="str">
        <f t="shared" si="269"/>
        <v/>
      </c>
      <c r="G1166" s="322" t="str">
        <f t="shared" si="270"/>
        <v/>
      </c>
      <c r="H1166" s="322" t="str">
        <f t="shared" si="271"/>
        <v/>
      </c>
      <c r="I1166" s="287" t="str">
        <f t="shared" si="272"/>
        <v>Đ0</v>
      </c>
      <c r="J1166" s="44" t="s">
        <v>1191</v>
      </c>
      <c r="K1166" s="287" t="str">
        <f t="shared" si="273"/>
        <v>Cái</v>
      </c>
      <c r="L1166" s="291"/>
      <c r="M1166" s="287" t="e">
        <f>VLOOKUP(D1166,'GIA CONG DOAN'!$A$3:$D$4246,MATCH(I1166,'GIA CONG DOAN'!$A$4:$D$4,0),0)</f>
        <v>#N/A</v>
      </c>
      <c r="N1166" s="289"/>
      <c r="O1166" s="328" t="str">
        <f t="shared" si="274"/>
        <v/>
      </c>
      <c r="P1166" s="56"/>
      <c r="Q1166" s="305"/>
      <c r="R1166" s="305"/>
      <c r="S1166" s="313">
        <f t="shared" si="275"/>
        <v>0</v>
      </c>
      <c r="V1166" s="327"/>
      <c r="W1166" s="327"/>
      <c r="X1166" s="327"/>
    </row>
    <row r="1167" spans="1:24" s="326" customFormat="1" ht="18" hidden="1" customHeight="1">
      <c r="A1167" s="50"/>
      <c r="B1167" s="182"/>
      <c r="C1167" s="56"/>
      <c r="D1167" s="56" t="str">
        <f t="shared" si="267"/>
        <v>00</v>
      </c>
      <c r="E1167" s="322" t="str">
        <f t="shared" si="268"/>
        <v>00</v>
      </c>
      <c r="F1167" s="322" t="str">
        <f t="shared" si="269"/>
        <v/>
      </c>
      <c r="G1167" s="322" t="str">
        <f t="shared" si="270"/>
        <v/>
      </c>
      <c r="H1167" s="322" t="str">
        <f t="shared" si="271"/>
        <v/>
      </c>
      <c r="I1167" s="287" t="str">
        <f t="shared" si="272"/>
        <v>Đ0</v>
      </c>
      <c r="J1167" s="44" t="s">
        <v>1191</v>
      </c>
      <c r="K1167" s="287" t="str">
        <f t="shared" si="273"/>
        <v>Cái</v>
      </c>
      <c r="L1167" s="291"/>
      <c r="M1167" s="287" t="e">
        <f>VLOOKUP(D1167,'GIA CONG DOAN'!$A$3:$D$4246,MATCH(I1167,'GIA CONG DOAN'!$A$4:$D$4,0),0)</f>
        <v>#N/A</v>
      </c>
      <c r="N1167" s="289"/>
      <c r="O1167" s="328" t="str">
        <f t="shared" si="274"/>
        <v/>
      </c>
      <c r="P1167" s="56"/>
      <c r="Q1167" s="305"/>
      <c r="R1167" s="305"/>
      <c r="S1167" s="313">
        <f t="shared" si="275"/>
        <v>0</v>
      </c>
      <c r="V1167" s="327"/>
      <c r="W1167" s="327"/>
      <c r="X1167" s="327"/>
    </row>
    <row r="1168" spans="1:24" s="326" customFormat="1" ht="18" hidden="1" customHeight="1">
      <c r="A1168" s="50"/>
      <c r="B1168" s="182"/>
      <c r="C1168" s="56"/>
      <c r="D1168" s="56" t="str">
        <f t="shared" si="267"/>
        <v>00</v>
      </c>
      <c r="E1168" s="322" t="str">
        <f t="shared" si="268"/>
        <v>00</v>
      </c>
      <c r="F1168" s="322" t="str">
        <f t="shared" si="269"/>
        <v/>
      </c>
      <c r="G1168" s="322" t="str">
        <f t="shared" si="270"/>
        <v/>
      </c>
      <c r="H1168" s="322" t="str">
        <f t="shared" si="271"/>
        <v/>
      </c>
      <c r="I1168" s="287" t="str">
        <f t="shared" si="272"/>
        <v>Đ0</v>
      </c>
      <c r="J1168" s="44" t="s">
        <v>1191</v>
      </c>
      <c r="K1168" s="287" t="str">
        <f t="shared" si="273"/>
        <v>Cái</v>
      </c>
      <c r="L1168" s="291"/>
      <c r="M1168" s="287" t="e">
        <f>VLOOKUP(D1168,'GIA CONG DOAN'!$A$3:$D$4246,MATCH(I1168,'GIA CONG DOAN'!$A$4:$D$4,0),0)</f>
        <v>#N/A</v>
      </c>
      <c r="N1168" s="289"/>
      <c r="O1168" s="328" t="str">
        <f t="shared" si="274"/>
        <v/>
      </c>
      <c r="P1168" s="56"/>
      <c r="Q1168" s="305"/>
      <c r="R1168" s="305"/>
      <c r="S1168" s="313">
        <f t="shared" si="275"/>
        <v>0</v>
      </c>
      <c r="V1168" s="327"/>
      <c r="W1168" s="327"/>
      <c r="X1168" s="327"/>
    </row>
    <row r="1169" spans="1:24" s="326" customFormat="1" ht="18" hidden="1" customHeight="1">
      <c r="A1169" s="50"/>
      <c r="B1169" s="182"/>
      <c r="C1169" s="56"/>
      <c r="D1169" s="56" t="str">
        <f t="shared" si="267"/>
        <v>00</v>
      </c>
      <c r="E1169" s="322" t="str">
        <f t="shared" si="268"/>
        <v>00</v>
      </c>
      <c r="F1169" s="322" t="str">
        <f t="shared" si="269"/>
        <v/>
      </c>
      <c r="G1169" s="322" t="str">
        <f t="shared" si="270"/>
        <v/>
      </c>
      <c r="H1169" s="322" t="str">
        <f t="shared" si="271"/>
        <v/>
      </c>
      <c r="I1169" s="287" t="str">
        <f t="shared" si="272"/>
        <v>Đ0</v>
      </c>
      <c r="J1169" s="44" t="s">
        <v>1191</v>
      </c>
      <c r="K1169" s="287" t="str">
        <f t="shared" si="273"/>
        <v>Cái</v>
      </c>
      <c r="L1169" s="291"/>
      <c r="M1169" s="287" t="e">
        <f>VLOOKUP(D1169,'GIA CONG DOAN'!$A$3:$D$4246,MATCH(I1169,'GIA CONG DOAN'!$A$4:$D$4,0),0)</f>
        <v>#N/A</v>
      </c>
      <c r="N1169" s="289"/>
      <c r="O1169" s="328" t="str">
        <f t="shared" si="274"/>
        <v/>
      </c>
      <c r="P1169" s="56"/>
      <c r="Q1169" s="305"/>
      <c r="R1169" s="305"/>
      <c r="S1169" s="313">
        <f t="shared" si="275"/>
        <v>0</v>
      </c>
      <c r="V1169" s="327"/>
      <c r="W1169" s="327"/>
      <c r="X1169" s="327"/>
    </row>
    <row r="1170" spans="1:24" s="326" customFormat="1" ht="18" hidden="1" customHeight="1">
      <c r="A1170" s="50"/>
      <c r="B1170" s="182"/>
      <c r="C1170" s="56"/>
      <c r="D1170" s="56" t="str">
        <f t="shared" si="267"/>
        <v>00</v>
      </c>
      <c r="E1170" s="322" t="str">
        <f t="shared" si="268"/>
        <v>00</v>
      </c>
      <c r="F1170" s="322" t="str">
        <f t="shared" si="269"/>
        <v/>
      </c>
      <c r="G1170" s="322" t="str">
        <f t="shared" si="270"/>
        <v/>
      </c>
      <c r="H1170" s="322" t="str">
        <f t="shared" si="271"/>
        <v/>
      </c>
      <c r="I1170" s="287" t="str">
        <f t="shared" si="272"/>
        <v>Đ0</v>
      </c>
      <c r="J1170" s="44" t="s">
        <v>1191</v>
      </c>
      <c r="K1170" s="287" t="str">
        <f t="shared" si="273"/>
        <v>Cái</v>
      </c>
      <c r="L1170" s="291"/>
      <c r="M1170" s="287" t="e">
        <f>VLOOKUP(D1170,'GIA CONG DOAN'!$A$3:$D$4246,MATCH(I1170,'GIA CONG DOAN'!$A$4:$D$4,0),0)</f>
        <v>#N/A</v>
      </c>
      <c r="N1170" s="289"/>
      <c r="O1170" s="328" t="str">
        <f t="shared" si="274"/>
        <v/>
      </c>
      <c r="P1170" s="56"/>
      <c r="Q1170" s="305"/>
      <c r="R1170" s="305"/>
      <c r="S1170" s="313">
        <f t="shared" si="275"/>
        <v>0</v>
      </c>
      <c r="V1170" s="327"/>
      <c r="W1170" s="327"/>
      <c r="X1170" s="327"/>
    </row>
    <row r="1171" spans="1:24" s="326" customFormat="1" ht="18" hidden="1" customHeight="1">
      <c r="A1171" s="50"/>
      <c r="B1171" s="182"/>
      <c r="C1171" s="56"/>
      <c r="D1171" s="56" t="str">
        <f t="shared" si="267"/>
        <v>00</v>
      </c>
      <c r="E1171" s="322" t="str">
        <f t="shared" si="268"/>
        <v>00</v>
      </c>
      <c r="F1171" s="322" t="str">
        <f t="shared" si="269"/>
        <v/>
      </c>
      <c r="G1171" s="322" t="str">
        <f t="shared" si="270"/>
        <v/>
      </c>
      <c r="H1171" s="322" t="str">
        <f t="shared" si="271"/>
        <v/>
      </c>
      <c r="I1171" s="287" t="str">
        <f t="shared" si="272"/>
        <v>Đ0</v>
      </c>
      <c r="J1171" s="44" t="s">
        <v>1191</v>
      </c>
      <c r="K1171" s="287" t="str">
        <f t="shared" si="273"/>
        <v>Cái</v>
      </c>
      <c r="L1171" s="291"/>
      <c r="M1171" s="287" t="e">
        <f>VLOOKUP(D1171,'GIA CONG DOAN'!$A$3:$D$4246,MATCH(I1171,'GIA CONG DOAN'!$A$4:$D$4,0),0)</f>
        <v>#N/A</v>
      </c>
      <c r="N1171" s="289"/>
      <c r="O1171" s="328" t="str">
        <f t="shared" si="274"/>
        <v/>
      </c>
      <c r="P1171" s="56"/>
      <c r="Q1171" s="305"/>
      <c r="R1171" s="305"/>
      <c r="S1171" s="313">
        <f t="shared" si="275"/>
        <v>0</v>
      </c>
      <c r="V1171" s="327"/>
      <c r="W1171" s="327"/>
      <c r="X1171" s="327"/>
    </row>
    <row r="1172" spans="1:24" s="326" customFormat="1" ht="18" hidden="1" customHeight="1">
      <c r="A1172" s="50"/>
      <c r="B1172" s="182"/>
      <c r="C1172" s="56"/>
      <c r="D1172" s="56" t="str">
        <f t="shared" si="267"/>
        <v>00</v>
      </c>
      <c r="E1172" s="322" t="str">
        <f t="shared" si="268"/>
        <v>00</v>
      </c>
      <c r="F1172" s="322" t="str">
        <f t="shared" si="269"/>
        <v/>
      </c>
      <c r="G1172" s="322" t="str">
        <f t="shared" si="270"/>
        <v/>
      </c>
      <c r="H1172" s="322" t="str">
        <f t="shared" si="271"/>
        <v/>
      </c>
      <c r="I1172" s="287" t="str">
        <f t="shared" si="272"/>
        <v>Đ0</v>
      </c>
      <c r="J1172" s="44" t="s">
        <v>1191</v>
      </c>
      <c r="K1172" s="287" t="str">
        <f t="shared" si="273"/>
        <v>Cái</v>
      </c>
      <c r="L1172" s="291"/>
      <c r="M1172" s="287" t="e">
        <f>VLOOKUP(D1172,'GIA CONG DOAN'!$A$3:$D$4246,MATCH(I1172,'GIA CONG DOAN'!$A$4:$D$4,0),0)</f>
        <v>#N/A</v>
      </c>
      <c r="N1172" s="289"/>
      <c r="O1172" s="328" t="str">
        <f t="shared" si="274"/>
        <v/>
      </c>
      <c r="P1172" s="56"/>
      <c r="Q1172" s="305"/>
      <c r="R1172" s="305"/>
      <c r="S1172" s="313">
        <f t="shared" si="275"/>
        <v>0</v>
      </c>
      <c r="V1172" s="327"/>
      <c r="W1172" s="327"/>
      <c r="X1172" s="327"/>
    </row>
    <row r="1173" spans="1:24" s="326" customFormat="1" ht="18" hidden="1" customHeight="1">
      <c r="A1173" s="50"/>
      <c r="B1173" s="182"/>
      <c r="C1173" s="56"/>
      <c r="D1173" s="56" t="str">
        <f t="shared" si="267"/>
        <v>00</v>
      </c>
      <c r="E1173" s="322" t="str">
        <f t="shared" si="268"/>
        <v>00</v>
      </c>
      <c r="F1173" s="322" t="str">
        <f t="shared" si="269"/>
        <v/>
      </c>
      <c r="G1173" s="322" t="str">
        <f t="shared" si="270"/>
        <v/>
      </c>
      <c r="H1173" s="322" t="str">
        <f t="shared" si="271"/>
        <v/>
      </c>
      <c r="I1173" s="287" t="str">
        <f t="shared" si="272"/>
        <v>Đ0</v>
      </c>
      <c r="J1173" s="44" t="s">
        <v>1191</v>
      </c>
      <c r="K1173" s="287" t="str">
        <f t="shared" si="273"/>
        <v>Cái</v>
      </c>
      <c r="L1173" s="291"/>
      <c r="M1173" s="287" t="e">
        <f>VLOOKUP(D1173,'GIA CONG DOAN'!$A$3:$D$4246,MATCH(I1173,'GIA CONG DOAN'!$A$4:$D$4,0),0)</f>
        <v>#N/A</v>
      </c>
      <c r="N1173" s="289"/>
      <c r="O1173" s="328" t="str">
        <f t="shared" si="274"/>
        <v/>
      </c>
      <c r="P1173" s="56"/>
      <c r="Q1173" s="305"/>
      <c r="R1173" s="305"/>
      <c r="S1173" s="313">
        <f t="shared" si="275"/>
        <v>0</v>
      </c>
      <c r="V1173" s="327"/>
      <c r="W1173" s="327"/>
      <c r="X1173" s="327"/>
    </row>
    <row r="1174" spans="1:24" s="326" customFormat="1" ht="18" hidden="1" customHeight="1">
      <c r="A1174" s="50"/>
      <c r="B1174" s="182"/>
      <c r="C1174" s="56"/>
      <c r="D1174" s="56" t="str">
        <f t="shared" si="267"/>
        <v>00</v>
      </c>
      <c r="E1174" s="322" t="str">
        <f t="shared" si="268"/>
        <v>00</v>
      </c>
      <c r="F1174" s="322" t="str">
        <f t="shared" si="269"/>
        <v/>
      </c>
      <c r="G1174" s="322" t="str">
        <f t="shared" si="270"/>
        <v/>
      </c>
      <c r="H1174" s="322" t="str">
        <f t="shared" si="271"/>
        <v/>
      </c>
      <c r="I1174" s="287" t="str">
        <f t="shared" si="272"/>
        <v>Đ0</v>
      </c>
      <c r="J1174" s="44" t="s">
        <v>1191</v>
      </c>
      <c r="K1174" s="287" t="str">
        <f t="shared" si="273"/>
        <v>Cái</v>
      </c>
      <c r="L1174" s="291"/>
      <c r="M1174" s="287" t="e">
        <f>VLOOKUP(D1174,'GIA CONG DOAN'!$A$3:$D$4246,MATCH(I1174,'GIA CONG DOAN'!$A$4:$D$4,0),0)</f>
        <v>#N/A</v>
      </c>
      <c r="N1174" s="289"/>
      <c r="O1174" s="328" t="str">
        <f t="shared" si="274"/>
        <v/>
      </c>
      <c r="P1174" s="56"/>
      <c r="Q1174" s="305"/>
      <c r="R1174" s="305"/>
      <c r="S1174" s="313">
        <f t="shared" si="275"/>
        <v>0</v>
      </c>
      <c r="V1174" s="327"/>
      <c r="W1174" s="327"/>
      <c r="X1174" s="327"/>
    </row>
    <row r="1175" spans="1:24" s="326" customFormat="1" ht="18" hidden="1" customHeight="1">
      <c r="A1175" s="50"/>
      <c r="B1175" s="182"/>
      <c r="C1175" s="56"/>
      <c r="D1175" s="56" t="str">
        <f t="shared" si="267"/>
        <v>00</v>
      </c>
      <c r="E1175" s="322" t="str">
        <f t="shared" si="268"/>
        <v>00</v>
      </c>
      <c r="F1175" s="322" t="str">
        <f t="shared" si="269"/>
        <v/>
      </c>
      <c r="G1175" s="322" t="str">
        <f t="shared" si="270"/>
        <v/>
      </c>
      <c r="H1175" s="322" t="str">
        <f t="shared" si="271"/>
        <v/>
      </c>
      <c r="I1175" s="287" t="str">
        <f t="shared" si="272"/>
        <v>Đ0</v>
      </c>
      <c r="J1175" s="44" t="s">
        <v>1191</v>
      </c>
      <c r="K1175" s="287" t="str">
        <f t="shared" si="273"/>
        <v>Cái</v>
      </c>
      <c r="L1175" s="291"/>
      <c r="M1175" s="287" t="e">
        <f>VLOOKUP(D1175,'GIA CONG DOAN'!$A$3:$D$4246,MATCH(I1175,'GIA CONG DOAN'!$A$4:$D$4,0),0)</f>
        <v>#N/A</v>
      </c>
      <c r="N1175" s="289"/>
      <c r="O1175" s="328" t="str">
        <f t="shared" si="274"/>
        <v/>
      </c>
      <c r="P1175" s="56"/>
      <c r="Q1175" s="305"/>
      <c r="R1175" s="305"/>
      <c r="S1175" s="313">
        <f t="shared" si="275"/>
        <v>0</v>
      </c>
      <c r="V1175" s="327"/>
      <c r="W1175" s="327"/>
      <c r="X1175" s="327"/>
    </row>
    <row r="1176" spans="1:24" s="326" customFormat="1" ht="18" hidden="1" customHeight="1">
      <c r="A1176" s="50"/>
      <c r="B1176" s="182"/>
      <c r="C1176" s="56"/>
      <c r="D1176" s="56" t="str">
        <f t="shared" si="267"/>
        <v>00</v>
      </c>
      <c r="E1176" s="322" t="str">
        <f t="shared" si="268"/>
        <v>00</v>
      </c>
      <c r="F1176" s="322" t="str">
        <f t="shared" si="269"/>
        <v/>
      </c>
      <c r="G1176" s="322" t="str">
        <f t="shared" si="270"/>
        <v/>
      </c>
      <c r="H1176" s="322" t="str">
        <f t="shared" si="271"/>
        <v/>
      </c>
      <c r="I1176" s="287" t="str">
        <f t="shared" si="272"/>
        <v>Đ0</v>
      </c>
      <c r="J1176" s="44" t="s">
        <v>1191</v>
      </c>
      <c r="K1176" s="287" t="str">
        <f t="shared" si="273"/>
        <v>Cái</v>
      </c>
      <c r="L1176" s="291"/>
      <c r="M1176" s="287" t="e">
        <f>VLOOKUP(D1176,'GIA CONG DOAN'!$A$3:$D$4246,MATCH(I1176,'GIA CONG DOAN'!$A$4:$D$4,0),0)</f>
        <v>#N/A</v>
      </c>
      <c r="N1176" s="289"/>
      <c r="O1176" s="328" t="str">
        <f t="shared" si="274"/>
        <v/>
      </c>
      <c r="P1176" s="56"/>
      <c r="Q1176" s="305"/>
      <c r="R1176" s="305"/>
      <c r="S1176" s="313">
        <f t="shared" si="275"/>
        <v>0</v>
      </c>
      <c r="V1176" s="327"/>
      <c r="W1176" s="327"/>
      <c r="X1176" s="327"/>
    </row>
    <row r="1177" spans="1:24" s="326" customFormat="1" ht="18" hidden="1" customHeight="1">
      <c r="A1177" s="50"/>
      <c r="B1177" s="182"/>
      <c r="C1177" s="56"/>
      <c r="D1177" s="56" t="str">
        <f t="shared" si="267"/>
        <v>00</v>
      </c>
      <c r="E1177" s="322" t="str">
        <f t="shared" si="268"/>
        <v>00</v>
      </c>
      <c r="F1177" s="322" t="str">
        <f t="shared" si="269"/>
        <v/>
      </c>
      <c r="G1177" s="322" t="str">
        <f t="shared" si="270"/>
        <v/>
      </c>
      <c r="H1177" s="322" t="str">
        <f t="shared" si="271"/>
        <v/>
      </c>
      <c r="I1177" s="287" t="str">
        <f t="shared" si="272"/>
        <v>Đ0</v>
      </c>
      <c r="J1177" s="44" t="s">
        <v>1191</v>
      </c>
      <c r="K1177" s="287" t="str">
        <f t="shared" si="273"/>
        <v>Cái</v>
      </c>
      <c r="L1177" s="291"/>
      <c r="M1177" s="287" t="e">
        <f>VLOOKUP(D1177,'GIA CONG DOAN'!$A$3:$D$4246,MATCH(I1177,'GIA CONG DOAN'!$A$4:$D$4,0),0)</f>
        <v>#N/A</v>
      </c>
      <c r="N1177" s="289"/>
      <c r="O1177" s="328" t="str">
        <f t="shared" si="274"/>
        <v/>
      </c>
      <c r="P1177" s="56"/>
      <c r="Q1177" s="305"/>
      <c r="R1177" s="305"/>
      <c r="S1177" s="313">
        <f t="shared" si="275"/>
        <v>0</v>
      </c>
      <c r="V1177" s="327"/>
      <c r="W1177" s="327"/>
      <c r="X1177" s="327"/>
    </row>
    <row r="1178" spans="1:24" s="326" customFormat="1" ht="18" hidden="1" customHeight="1">
      <c r="A1178" s="50"/>
      <c r="B1178" s="182"/>
      <c r="C1178" s="56"/>
      <c r="D1178" s="56" t="str">
        <f t="shared" si="267"/>
        <v>00</v>
      </c>
      <c r="E1178" s="322" t="str">
        <f t="shared" si="268"/>
        <v>00</v>
      </c>
      <c r="F1178" s="322" t="str">
        <f t="shared" si="269"/>
        <v/>
      </c>
      <c r="G1178" s="322" t="str">
        <f t="shared" si="270"/>
        <v/>
      </c>
      <c r="H1178" s="322" t="str">
        <f t="shared" si="271"/>
        <v/>
      </c>
      <c r="I1178" s="287" t="str">
        <f t="shared" si="272"/>
        <v>Đ0</v>
      </c>
      <c r="J1178" s="44" t="s">
        <v>1191</v>
      </c>
      <c r="K1178" s="287" t="str">
        <f t="shared" si="273"/>
        <v>Cái</v>
      </c>
      <c r="L1178" s="291"/>
      <c r="M1178" s="287" t="e">
        <f>VLOOKUP(D1178,'GIA CONG DOAN'!$A$3:$D$4246,MATCH(I1178,'GIA CONG DOAN'!$A$4:$D$4,0),0)</f>
        <v>#N/A</v>
      </c>
      <c r="N1178" s="289"/>
      <c r="O1178" s="328" t="str">
        <f t="shared" si="274"/>
        <v/>
      </c>
      <c r="P1178" s="56"/>
      <c r="Q1178" s="305"/>
      <c r="R1178" s="305"/>
      <c r="S1178" s="313">
        <f t="shared" si="275"/>
        <v>0</v>
      </c>
      <c r="V1178" s="327"/>
      <c r="W1178" s="327"/>
      <c r="X1178" s="327"/>
    </row>
    <row r="1179" spans="1:24" s="326" customFormat="1" ht="18" hidden="1" customHeight="1">
      <c r="A1179" s="50"/>
      <c r="B1179" s="182"/>
      <c r="C1179" s="56"/>
      <c r="D1179" s="56" t="str">
        <f t="shared" si="267"/>
        <v>00</v>
      </c>
      <c r="E1179" s="322" t="str">
        <f t="shared" si="268"/>
        <v>00</v>
      </c>
      <c r="F1179" s="322" t="str">
        <f t="shared" si="269"/>
        <v/>
      </c>
      <c r="G1179" s="322" t="str">
        <f t="shared" si="270"/>
        <v/>
      </c>
      <c r="H1179" s="322" t="str">
        <f t="shared" si="271"/>
        <v/>
      </c>
      <c r="I1179" s="287" t="str">
        <f t="shared" si="272"/>
        <v>Đ0</v>
      </c>
      <c r="J1179" s="44" t="s">
        <v>1191</v>
      </c>
      <c r="K1179" s="287" t="str">
        <f t="shared" si="273"/>
        <v>Cái</v>
      </c>
      <c r="L1179" s="291"/>
      <c r="M1179" s="287" t="e">
        <f>VLOOKUP(D1179,'GIA CONG DOAN'!$A$3:$D$4246,MATCH(I1179,'GIA CONG DOAN'!$A$4:$D$4,0),0)</f>
        <v>#N/A</v>
      </c>
      <c r="N1179" s="289"/>
      <c r="O1179" s="328" t="str">
        <f t="shared" si="274"/>
        <v/>
      </c>
      <c r="P1179" s="56"/>
      <c r="Q1179" s="305"/>
      <c r="R1179" s="305"/>
      <c r="S1179" s="313">
        <f t="shared" si="275"/>
        <v>0</v>
      </c>
      <c r="V1179" s="327"/>
      <c r="W1179" s="327"/>
      <c r="X1179" s="327"/>
    </row>
    <row r="1180" spans="1:24" s="326" customFormat="1" ht="18" hidden="1" customHeight="1">
      <c r="A1180" s="50"/>
      <c r="B1180" s="182"/>
      <c r="C1180" s="56"/>
      <c r="D1180" s="56" t="str">
        <f t="shared" si="267"/>
        <v>00</v>
      </c>
      <c r="E1180" s="322" t="str">
        <f t="shared" si="268"/>
        <v>00</v>
      </c>
      <c r="F1180" s="322" t="str">
        <f t="shared" si="269"/>
        <v/>
      </c>
      <c r="G1180" s="322" t="str">
        <f t="shared" si="270"/>
        <v/>
      </c>
      <c r="H1180" s="322" t="str">
        <f t="shared" si="271"/>
        <v/>
      </c>
      <c r="I1180" s="287" t="str">
        <f t="shared" si="272"/>
        <v>Đ0</v>
      </c>
      <c r="J1180" s="44" t="s">
        <v>1191</v>
      </c>
      <c r="K1180" s="287" t="str">
        <f t="shared" si="273"/>
        <v>Cái</v>
      </c>
      <c r="L1180" s="291"/>
      <c r="M1180" s="287" t="e">
        <f>VLOOKUP(D1180,'GIA CONG DOAN'!$A$3:$D$4246,MATCH(I1180,'GIA CONG DOAN'!$A$4:$D$4,0),0)</f>
        <v>#N/A</v>
      </c>
      <c r="N1180" s="289"/>
      <c r="O1180" s="328" t="str">
        <f t="shared" si="274"/>
        <v/>
      </c>
      <c r="P1180" s="56"/>
      <c r="Q1180" s="305"/>
      <c r="R1180" s="305"/>
      <c r="S1180" s="313">
        <f t="shared" si="275"/>
        <v>0</v>
      </c>
      <c r="V1180" s="327"/>
      <c r="W1180" s="327"/>
      <c r="X1180" s="327"/>
    </row>
    <row r="1181" spans="1:24" s="326" customFormat="1" ht="18" hidden="1" customHeight="1">
      <c r="A1181" s="50"/>
      <c r="B1181" s="182"/>
      <c r="C1181" s="56"/>
      <c r="D1181" s="56" t="str">
        <f t="shared" si="267"/>
        <v>00</v>
      </c>
      <c r="E1181" s="322" t="str">
        <f t="shared" si="268"/>
        <v>00</v>
      </c>
      <c r="F1181" s="322" t="str">
        <f t="shared" si="269"/>
        <v/>
      </c>
      <c r="G1181" s="322" t="str">
        <f t="shared" si="270"/>
        <v/>
      </c>
      <c r="H1181" s="322" t="str">
        <f t="shared" si="271"/>
        <v/>
      </c>
      <c r="I1181" s="287" t="str">
        <f t="shared" si="272"/>
        <v>Đ0</v>
      </c>
      <c r="J1181" s="44" t="s">
        <v>1191</v>
      </c>
      <c r="K1181" s="287" t="str">
        <f t="shared" si="273"/>
        <v>Cái</v>
      </c>
      <c r="L1181" s="291"/>
      <c r="M1181" s="287" t="e">
        <f>VLOOKUP(D1181,'GIA CONG DOAN'!$A$3:$D$4246,MATCH(I1181,'GIA CONG DOAN'!$A$4:$D$4,0),0)</f>
        <v>#N/A</v>
      </c>
      <c r="N1181" s="289"/>
      <c r="O1181" s="328" t="str">
        <f t="shared" si="274"/>
        <v/>
      </c>
      <c r="P1181" s="56"/>
      <c r="Q1181" s="305"/>
      <c r="R1181" s="305"/>
      <c r="S1181" s="313">
        <f t="shared" si="275"/>
        <v>0</v>
      </c>
      <c r="V1181" s="327"/>
      <c r="W1181" s="327"/>
      <c r="X1181" s="327"/>
    </row>
    <row r="1182" spans="1:24" s="326" customFormat="1" ht="18" hidden="1" customHeight="1">
      <c r="A1182" s="50"/>
      <c r="B1182" s="182"/>
      <c r="C1182" s="56"/>
      <c r="D1182" s="56" t="str">
        <f t="shared" si="267"/>
        <v>00</v>
      </c>
      <c r="E1182" s="322" t="str">
        <f t="shared" si="268"/>
        <v>00</v>
      </c>
      <c r="F1182" s="322" t="str">
        <f t="shared" si="269"/>
        <v/>
      </c>
      <c r="G1182" s="322" t="str">
        <f t="shared" si="270"/>
        <v/>
      </c>
      <c r="H1182" s="322" t="str">
        <f t="shared" si="271"/>
        <v/>
      </c>
      <c r="I1182" s="287" t="str">
        <f t="shared" si="272"/>
        <v>Đ0</v>
      </c>
      <c r="J1182" s="44" t="s">
        <v>1191</v>
      </c>
      <c r="K1182" s="287" t="str">
        <f t="shared" si="273"/>
        <v>Cái</v>
      </c>
      <c r="L1182" s="291"/>
      <c r="M1182" s="287" t="e">
        <f>VLOOKUP(D1182,'GIA CONG DOAN'!$A$3:$D$4246,MATCH(I1182,'GIA CONG DOAN'!$A$4:$D$4,0),0)</f>
        <v>#N/A</v>
      </c>
      <c r="N1182" s="289"/>
      <c r="O1182" s="328" t="str">
        <f t="shared" si="274"/>
        <v/>
      </c>
      <c r="P1182" s="56"/>
      <c r="Q1182" s="305"/>
      <c r="R1182" s="305"/>
      <c r="S1182" s="313">
        <f t="shared" si="275"/>
        <v>0</v>
      </c>
      <c r="V1182" s="327"/>
      <c r="W1182" s="327"/>
      <c r="X1182" s="327"/>
    </row>
    <row r="1183" spans="1:24" s="326" customFormat="1" ht="18" hidden="1" customHeight="1">
      <c r="A1183" s="50"/>
      <c r="B1183" s="182"/>
      <c r="C1183" s="56"/>
      <c r="D1183" s="56" t="str">
        <f t="shared" si="267"/>
        <v>00</v>
      </c>
      <c r="E1183" s="322" t="str">
        <f t="shared" si="268"/>
        <v>00</v>
      </c>
      <c r="F1183" s="322" t="str">
        <f t="shared" si="269"/>
        <v/>
      </c>
      <c r="G1183" s="322" t="str">
        <f t="shared" si="270"/>
        <v/>
      </c>
      <c r="H1183" s="322" t="str">
        <f t="shared" si="271"/>
        <v/>
      </c>
      <c r="I1183" s="287" t="str">
        <f t="shared" si="272"/>
        <v>Đ0</v>
      </c>
      <c r="J1183" s="44" t="s">
        <v>1191</v>
      </c>
      <c r="K1183" s="287" t="str">
        <f t="shared" si="273"/>
        <v>Cái</v>
      </c>
      <c r="L1183" s="291"/>
      <c r="M1183" s="287" t="e">
        <f>VLOOKUP(D1183,'GIA CONG DOAN'!$A$3:$D$4246,MATCH(I1183,'GIA CONG DOAN'!$A$4:$D$4,0),0)</f>
        <v>#N/A</v>
      </c>
      <c r="N1183" s="289"/>
      <c r="O1183" s="328" t="str">
        <f t="shared" si="274"/>
        <v/>
      </c>
      <c r="P1183" s="56"/>
      <c r="Q1183" s="305"/>
      <c r="R1183" s="305"/>
      <c r="S1183" s="313">
        <f t="shared" si="275"/>
        <v>0</v>
      </c>
      <c r="V1183" s="327"/>
      <c r="W1183" s="327"/>
      <c r="X1183" s="327"/>
    </row>
    <row r="1184" spans="1:24" s="326" customFormat="1" ht="18" hidden="1" customHeight="1">
      <c r="A1184" s="50"/>
      <c r="B1184" s="182"/>
      <c r="C1184" s="56"/>
      <c r="D1184" s="56" t="str">
        <f t="shared" si="267"/>
        <v>00</v>
      </c>
      <c r="E1184" s="322" t="str">
        <f t="shared" si="268"/>
        <v>00</v>
      </c>
      <c r="F1184" s="322" t="str">
        <f t="shared" si="269"/>
        <v/>
      </c>
      <c r="G1184" s="322" t="str">
        <f t="shared" si="270"/>
        <v/>
      </c>
      <c r="H1184" s="322" t="str">
        <f t="shared" si="271"/>
        <v/>
      </c>
      <c r="I1184" s="287" t="str">
        <f t="shared" si="272"/>
        <v>Đ0</v>
      </c>
      <c r="J1184" s="44" t="s">
        <v>1191</v>
      </c>
      <c r="K1184" s="287" t="str">
        <f t="shared" si="273"/>
        <v>Cái</v>
      </c>
      <c r="L1184" s="291"/>
      <c r="M1184" s="287" t="e">
        <f>VLOOKUP(D1184,'GIA CONG DOAN'!$A$3:$D$4246,MATCH(I1184,'GIA CONG DOAN'!$A$4:$D$4,0),0)</f>
        <v>#N/A</v>
      </c>
      <c r="N1184" s="289"/>
      <c r="O1184" s="328" t="str">
        <f t="shared" si="274"/>
        <v/>
      </c>
      <c r="P1184" s="56"/>
      <c r="Q1184" s="305"/>
      <c r="R1184" s="305"/>
      <c r="S1184" s="313">
        <f t="shared" si="275"/>
        <v>0</v>
      </c>
      <c r="V1184" s="327"/>
      <c r="W1184" s="327"/>
      <c r="X1184" s="327"/>
    </row>
    <row r="1185" spans="1:24" s="326" customFormat="1" ht="18" hidden="1" customHeight="1">
      <c r="A1185" s="50"/>
      <c r="B1185" s="182"/>
      <c r="C1185" s="56"/>
      <c r="D1185" s="56" t="str">
        <f t="shared" si="267"/>
        <v>00</v>
      </c>
      <c r="E1185" s="322" t="str">
        <f t="shared" si="268"/>
        <v>00</v>
      </c>
      <c r="F1185" s="322" t="str">
        <f t="shared" si="269"/>
        <v/>
      </c>
      <c r="G1185" s="322" t="str">
        <f t="shared" si="270"/>
        <v/>
      </c>
      <c r="H1185" s="322" t="str">
        <f t="shared" si="271"/>
        <v/>
      </c>
      <c r="I1185" s="287" t="str">
        <f t="shared" si="272"/>
        <v>Đ0</v>
      </c>
      <c r="J1185" s="44" t="s">
        <v>1191</v>
      </c>
      <c r="K1185" s="287" t="str">
        <f t="shared" si="273"/>
        <v>Cái</v>
      </c>
      <c r="L1185" s="291"/>
      <c r="M1185" s="287" t="e">
        <f>VLOOKUP(D1185,'GIA CONG DOAN'!$A$3:$D$4246,MATCH(I1185,'GIA CONG DOAN'!$A$4:$D$4,0),0)</f>
        <v>#N/A</v>
      </c>
      <c r="N1185" s="289"/>
      <c r="O1185" s="328" t="str">
        <f t="shared" si="274"/>
        <v/>
      </c>
      <c r="P1185" s="56"/>
      <c r="Q1185" s="305"/>
      <c r="R1185" s="305"/>
      <c r="S1185" s="313">
        <f t="shared" si="275"/>
        <v>0</v>
      </c>
      <c r="V1185" s="327"/>
      <c r="W1185" s="327"/>
      <c r="X1185" s="327"/>
    </row>
    <row r="1186" spans="1:24" s="326" customFormat="1" ht="18" hidden="1" customHeight="1">
      <c r="A1186" s="50"/>
      <c r="B1186" s="182"/>
      <c r="C1186" s="56"/>
      <c r="D1186" s="56" t="str">
        <f t="shared" si="267"/>
        <v>00</v>
      </c>
      <c r="E1186" s="322" t="str">
        <f t="shared" si="268"/>
        <v>00</v>
      </c>
      <c r="F1186" s="322" t="str">
        <f t="shared" si="269"/>
        <v/>
      </c>
      <c r="G1186" s="322" t="str">
        <f t="shared" si="270"/>
        <v/>
      </c>
      <c r="H1186" s="322" t="str">
        <f t="shared" si="271"/>
        <v/>
      </c>
      <c r="I1186" s="287" t="str">
        <f t="shared" si="272"/>
        <v>Đ0</v>
      </c>
      <c r="J1186" s="44" t="s">
        <v>1191</v>
      </c>
      <c r="K1186" s="287" t="str">
        <f t="shared" si="273"/>
        <v>Cái</v>
      </c>
      <c r="L1186" s="291"/>
      <c r="M1186" s="287" t="e">
        <f>VLOOKUP(D1186,'GIA CONG DOAN'!$A$3:$D$4246,MATCH(I1186,'GIA CONG DOAN'!$A$4:$D$4,0),0)</f>
        <v>#N/A</v>
      </c>
      <c r="N1186" s="289"/>
      <c r="O1186" s="328" t="str">
        <f t="shared" si="274"/>
        <v/>
      </c>
      <c r="P1186" s="56"/>
      <c r="Q1186" s="305"/>
      <c r="R1186" s="305"/>
      <c r="S1186" s="313">
        <f t="shared" si="275"/>
        <v>0</v>
      </c>
      <c r="V1186" s="327"/>
      <c r="W1186" s="327"/>
      <c r="X1186" s="327"/>
    </row>
    <row r="1187" spans="1:24" s="326" customFormat="1" ht="18" hidden="1" customHeight="1">
      <c r="A1187" s="50"/>
      <c r="B1187" s="182"/>
      <c r="C1187" s="56"/>
      <c r="D1187" s="56" t="str">
        <f t="shared" si="267"/>
        <v>00</v>
      </c>
      <c r="E1187" s="322" t="str">
        <f t="shared" si="268"/>
        <v>00</v>
      </c>
      <c r="F1187" s="322" t="str">
        <f t="shared" si="269"/>
        <v/>
      </c>
      <c r="G1187" s="322" t="str">
        <f t="shared" si="270"/>
        <v/>
      </c>
      <c r="H1187" s="322" t="str">
        <f t="shared" si="271"/>
        <v/>
      </c>
      <c r="I1187" s="287" t="str">
        <f t="shared" si="272"/>
        <v>Đ0</v>
      </c>
      <c r="J1187" s="44" t="s">
        <v>1191</v>
      </c>
      <c r="K1187" s="287" t="str">
        <f t="shared" si="273"/>
        <v>Cái</v>
      </c>
      <c r="L1187" s="291"/>
      <c r="M1187" s="287" t="e">
        <f>VLOOKUP(D1187,'GIA CONG DOAN'!$A$3:$D$4246,MATCH(I1187,'GIA CONG DOAN'!$A$4:$D$4,0),0)</f>
        <v>#N/A</v>
      </c>
      <c r="N1187" s="289"/>
      <c r="O1187" s="328" t="str">
        <f t="shared" si="274"/>
        <v/>
      </c>
      <c r="P1187" s="56"/>
      <c r="Q1187" s="305"/>
      <c r="R1187" s="305"/>
      <c r="S1187" s="313">
        <f t="shared" si="275"/>
        <v>0</v>
      </c>
      <c r="V1187" s="327"/>
      <c r="W1187" s="327"/>
      <c r="X1187" s="327"/>
    </row>
    <row r="1188" spans="1:24" s="326" customFormat="1" ht="18" hidden="1" customHeight="1">
      <c r="A1188" s="50"/>
      <c r="B1188" s="182"/>
      <c r="C1188" s="56"/>
      <c r="D1188" s="56" t="str">
        <f t="shared" si="267"/>
        <v>00</v>
      </c>
      <c r="E1188" s="322" t="str">
        <f t="shared" si="268"/>
        <v>00</v>
      </c>
      <c r="F1188" s="322" t="str">
        <f t="shared" si="269"/>
        <v/>
      </c>
      <c r="G1188" s="322" t="str">
        <f t="shared" si="270"/>
        <v/>
      </c>
      <c r="H1188" s="322" t="str">
        <f t="shared" si="271"/>
        <v/>
      </c>
      <c r="I1188" s="287" t="str">
        <f t="shared" si="272"/>
        <v>Đ0</v>
      </c>
      <c r="J1188" s="44" t="s">
        <v>1191</v>
      </c>
      <c r="K1188" s="287" t="str">
        <f t="shared" si="273"/>
        <v>Cái</v>
      </c>
      <c r="L1188" s="291"/>
      <c r="M1188" s="287" t="e">
        <f>VLOOKUP(D1188,'GIA CONG DOAN'!$A$3:$D$4246,MATCH(I1188,'GIA CONG DOAN'!$A$4:$D$4,0),0)</f>
        <v>#N/A</v>
      </c>
      <c r="N1188" s="289"/>
      <c r="O1188" s="328" t="str">
        <f t="shared" si="274"/>
        <v/>
      </c>
      <c r="P1188" s="56"/>
      <c r="Q1188" s="305"/>
      <c r="R1188" s="305"/>
      <c r="S1188" s="313">
        <f t="shared" si="275"/>
        <v>0</v>
      </c>
      <c r="V1188" s="327"/>
      <c r="W1188" s="327"/>
      <c r="X1188" s="327"/>
    </row>
    <row r="1189" spans="1:24" s="326" customFormat="1" ht="18" hidden="1" customHeight="1">
      <c r="A1189" s="50"/>
      <c r="B1189" s="182"/>
      <c r="C1189" s="56"/>
      <c r="D1189" s="56" t="str">
        <f t="shared" si="267"/>
        <v>00</v>
      </c>
      <c r="E1189" s="322" t="str">
        <f t="shared" si="268"/>
        <v>00</v>
      </c>
      <c r="F1189" s="322" t="str">
        <f t="shared" si="269"/>
        <v/>
      </c>
      <c r="G1189" s="322" t="str">
        <f t="shared" si="270"/>
        <v/>
      </c>
      <c r="H1189" s="322" t="str">
        <f t="shared" si="271"/>
        <v/>
      </c>
      <c r="I1189" s="287" t="str">
        <f t="shared" si="272"/>
        <v>Đ0</v>
      </c>
      <c r="J1189" s="44" t="s">
        <v>1191</v>
      </c>
      <c r="K1189" s="287" t="str">
        <f t="shared" si="273"/>
        <v>Cái</v>
      </c>
      <c r="L1189" s="291"/>
      <c r="M1189" s="287" t="e">
        <f>VLOOKUP(D1189,'GIA CONG DOAN'!$A$3:$D$4246,MATCH(I1189,'GIA CONG DOAN'!$A$4:$D$4,0),0)</f>
        <v>#N/A</v>
      </c>
      <c r="N1189" s="289"/>
      <c r="O1189" s="328" t="str">
        <f t="shared" si="274"/>
        <v/>
      </c>
      <c r="P1189" s="56"/>
      <c r="Q1189" s="305"/>
      <c r="R1189" s="305"/>
      <c r="S1189" s="313">
        <f t="shared" si="275"/>
        <v>0</v>
      </c>
      <c r="V1189" s="327"/>
      <c r="W1189" s="327"/>
      <c r="X1189" s="327"/>
    </row>
    <row r="1190" spans="1:24" s="326" customFormat="1" ht="18" hidden="1" customHeight="1">
      <c r="A1190" s="50"/>
      <c r="B1190" s="182"/>
      <c r="C1190" s="56"/>
      <c r="D1190" s="56" t="str">
        <f t="shared" si="267"/>
        <v>00</v>
      </c>
      <c r="E1190" s="322" t="str">
        <f t="shared" si="268"/>
        <v>00</v>
      </c>
      <c r="F1190" s="322" t="str">
        <f t="shared" si="269"/>
        <v/>
      </c>
      <c r="G1190" s="322" t="str">
        <f t="shared" si="270"/>
        <v/>
      </c>
      <c r="H1190" s="322" t="str">
        <f t="shared" si="271"/>
        <v/>
      </c>
      <c r="I1190" s="287" t="str">
        <f t="shared" si="272"/>
        <v>Đ0</v>
      </c>
      <c r="J1190" s="44" t="s">
        <v>1191</v>
      </c>
      <c r="K1190" s="287" t="str">
        <f t="shared" si="273"/>
        <v>Cái</v>
      </c>
      <c r="L1190" s="291"/>
      <c r="M1190" s="287" t="e">
        <f>VLOOKUP(D1190,'GIA CONG DOAN'!$A$3:$D$4246,MATCH(I1190,'GIA CONG DOAN'!$A$4:$D$4,0),0)</f>
        <v>#N/A</v>
      </c>
      <c r="N1190" s="289"/>
      <c r="O1190" s="328" t="str">
        <f t="shared" si="274"/>
        <v/>
      </c>
      <c r="P1190" s="56"/>
      <c r="Q1190" s="305"/>
      <c r="R1190" s="305"/>
      <c r="S1190" s="313">
        <f t="shared" si="275"/>
        <v>0</v>
      </c>
      <c r="V1190" s="327"/>
      <c r="W1190" s="327"/>
      <c r="X1190" s="327"/>
    </row>
    <row r="1191" spans="1:24" s="326" customFormat="1" ht="18" hidden="1" customHeight="1">
      <c r="A1191" s="50"/>
      <c r="B1191" s="182"/>
      <c r="C1191" s="56"/>
      <c r="D1191" s="56" t="str">
        <f t="shared" si="267"/>
        <v>00</v>
      </c>
      <c r="E1191" s="322" t="str">
        <f t="shared" si="268"/>
        <v>00</v>
      </c>
      <c r="F1191" s="322" t="str">
        <f t="shared" si="269"/>
        <v/>
      </c>
      <c r="G1191" s="322" t="str">
        <f t="shared" si="270"/>
        <v/>
      </c>
      <c r="H1191" s="322" t="str">
        <f t="shared" si="271"/>
        <v/>
      </c>
      <c r="I1191" s="287" t="str">
        <f t="shared" si="272"/>
        <v>Đ0</v>
      </c>
      <c r="J1191" s="44" t="s">
        <v>1191</v>
      </c>
      <c r="K1191" s="287" t="str">
        <f t="shared" si="273"/>
        <v>Cái</v>
      </c>
      <c r="L1191" s="291"/>
      <c r="M1191" s="287" t="e">
        <f>VLOOKUP(D1191,'GIA CONG DOAN'!$A$3:$D$4246,MATCH(I1191,'GIA CONG DOAN'!$A$4:$D$4,0),0)</f>
        <v>#N/A</v>
      </c>
      <c r="N1191" s="289"/>
      <c r="O1191" s="328" t="str">
        <f t="shared" si="274"/>
        <v/>
      </c>
      <c r="P1191" s="56"/>
      <c r="Q1191" s="305"/>
      <c r="R1191" s="305"/>
      <c r="S1191" s="313">
        <f t="shared" si="275"/>
        <v>0</v>
      </c>
      <c r="V1191" s="327"/>
      <c r="W1191" s="327"/>
      <c r="X1191" s="327"/>
    </row>
    <row r="1192" spans="1:24" s="326" customFormat="1" ht="18" hidden="1" customHeight="1">
      <c r="A1192" s="50"/>
      <c r="B1192" s="182"/>
      <c r="C1192" s="56"/>
      <c r="D1192" s="56" t="str">
        <f t="shared" si="267"/>
        <v>00</v>
      </c>
      <c r="E1192" s="322" t="str">
        <f t="shared" si="268"/>
        <v>00</v>
      </c>
      <c r="F1192" s="322" t="str">
        <f t="shared" si="269"/>
        <v/>
      </c>
      <c r="G1192" s="322" t="str">
        <f t="shared" si="270"/>
        <v/>
      </c>
      <c r="H1192" s="322" t="str">
        <f t="shared" si="271"/>
        <v/>
      </c>
      <c r="I1192" s="287" t="str">
        <f t="shared" si="272"/>
        <v>Đ0</v>
      </c>
      <c r="J1192" s="44" t="s">
        <v>1191</v>
      </c>
      <c r="K1192" s="287" t="str">
        <f t="shared" si="273"/>
        <v>Cái</v>
      </c>
      <c r="L1192" s="291"/>
      <c r="M1192" s="287" t="e">
        <f>VLOOKUP(D1192,'GIA CONG DOAN'!$A$3:$D$4246,MATCH(I1192,'GIA CONG DOAN'!$A$4:$D$4,0),0)</f>
        <v>#N/A</v>
      </c>
      <c r="N1192" s="289"/>
      <c r="O1192" s="328" t="str">
        <f t="shared" si="274"/>
        <v/>
      </c>
      <c r="P1192" s="56"/>
      <c r="Q1192" s="305"/>
      <c r="R1192" s="305"/>
      <c r="S1192" s="313">
        <f t="shared" si="275"/>
        <v>0</v>
      </c>
      <c r="V1192" s="327"/>
      <c r="W1192" s="327"/>
      <c r="X1192" s="327"/>
    </row>
    <row r="1193" spans="1:24" s="326" customFormat="1" ht="18" hidden="1" customHeight="1">
      <c r="A1193" s="50"/>
      <c r="B1193" s="182"/>
      <c r="C1193" s="56"/>
      <c r="D1193" s="56" t="str">
        <f t="shared" si="267"/>
        <v>00</v>
      </c>
      <c r="E1193" s="322" t="str">
        <f t="shared" si="268"/>
        <v>00</v>
      </c>
      <c r="F1193" s="322" t="str">
        <f t="shared" si="269"/>
        <v/>
      </c>
      <c r="G1193" s="322" t="str">
        <f t="shared" si="270"/>
        <v/>
      </c>
      <c r="H1193" s="322" t="str">
        <f t="shared" si="271"/>
        <v/>
      </c>
      <c r="I1193" s="287" t="str">
        <f t="shared" si="272"/>
        <v>Đ0</v>
      </c>
      <c r="J1193" s="44" t="s">
        <v>1191</v>
      </c>
      <c r="K1193" s="287" t="str">
        <f t="shared" si="273"/>
        <v>Cái</v>
      </c>
      <c r="L1193" s="291"/>
      <c r="M1193" s="287" t="e">
        <f>VLOOKUP(D1193,'GIA CONG DOAN'!$A$3:$D$4246,MATCH(I1193,'GIA CONG DOAN'!$A$4:$D$4,0),0)</f>
        <v>#N/A</v>
      </c>
      <c r="N1193" s="289"/>
      <c r="O1193" s="328" t="str">
        <f t="shared" si="274"/>
        <v/>
      </c>
      <c r="P1193" s="56"/>
      <c r="Q1193" s="305"/>
      <c r="R1193" s="305"/>
      <c r="S1193" s="313">
        <f t="shared" si="275"/>
        <v>0</v>
      </c>
      <c r="V1193" s="327"/>
      <c r="W1193" s="327"/>
      <c r="X1193" s="327"/>
    </row>
    <row r="1194" spans="1:24" s="326" customFormat="1" ht="18" hidden="1" customHeight="1">
      <c r="A1194" s="50"/>
      <c r="B1194" s="182"/>
      <c r="C1194" s="56"/>
      <c r="D1194" s="56" t="str">
        <f t="shared" si="267"/>
        <v>00</v>
      </c>
      <c r="E1194" s="322" t="str">
        <f t="shared" si="268"/>
        <v>00</v>
      </c>
      <c r="F1194" s="322" t="str">
        <f t="shared" si="269"/>
        <v/>
      </c>
      <c r="G1194" s="322" t="str">
        <f t="shared" si="270"/>
        <v/>
      </c>
      <c r="H1194" s="322" t="str">
        <f t="shared" si="271"/>
        <v/>
      </c>
      <c r="I1194" s="287" t="str">
        <f t="shared" si="272"/>
        <v>Đ0</v>
      </c>
      <c r="J1194" s="44" t="s">
        <v>1191</v>
      </c>
      <c r="K1194" s="287" t="str">
        <f t="shared" si="273"/>
        <v>Cái</v>
      </c>
      <c r="L1194" s="291"/>
      <c r="M1194" s="287" t="e">
        <f>VLOOKUP(D1194,'GIA CONG DOAN'!$A$3:$D$4246,MATCH(I1194,'GIA CONG DOAN'!$A$4:$D$4,0),0)</f>
        <v>#N/A</v>
      </c>
      <c r="N1194" s="289"/>
      <c r="O1194" s="328" t="str">
        <f t="shared" si="274"/>
        <v/>
      </c>
      <c r="P1194" s="56"/>
      <c r="Q1194" s="305"/>
      <c r="R1194" s="305"/>
      <c r="S1194" s="313">
        <f t="shared" si="275"/>
        <v>0</v>
      </c>
      <c r="V1194" s="327"/>
      <c r="W1194" s="327"/>
      <c r="X1194" s="327"/>
    </row>
    <row r="1195" spans="1:24" s="326" customFormat="1" ht="18" hidden="1" customHeight="1">
      <c r="A1195" s="50"/>
      <c r="B1195" s="182"/>
      <c r="C1195" s="56"/>
      <c r="D1195" s="56" t="str">
        <f t="shared" si="267"/>
        <v>00</v>
      </c>
      <c r="E1195" s="322" t="str">
        <f t="shared" si="268"/>
        <v>00</v>
      </c>
      <c r="F1195" s="322" t="str">
        <f t="shared" si="269"/>
        <v/>
      </c>
      <c r="G1195" s="322" t="str">
        <f t="shared" si="270"/>
        <v/>
      </c>
      <c r="H1195" s="322" t="str">
        <f t="shared" si="271"/>
        <v/>
      </c>
      <c r="I1195" s="287" t="str">
        <f t="shared" si="272"/>
        <v>Đ0</v>
      </c>
      <c r="J1195" s="44" t="s">
        <v>1191</v>
      </c>
      <c r="K1195" s="287" t="str">
        <f t="shared" si="273"/>
        <v>Cái</v>
      </c>
      <c r="L1195" s="291"/>
      <c r="M1195" s="287" t="e">
        <f>VLOOKUP(D1195,'GIA CONG DOAN'!$A$3:$D$4246,MATCH(I1195,'GIA CONG DOAN'!$A$4:$D$4,0),0)</f>
        <v>#N/A</v>
      </c>
      <c r="N1195" s="289"/>
      <c r="O1195" s="328" t="str">
        <f t="shared" si="274"/>
        <v/>
      </c>
      <c r="P1195" s="56"/>
      <c r="Q1195" s="305"/>
      <c r="R1195" s="305"/>
      <c r="S1195" s="313">
        <f t="shared" si="275"/>
        <v>0</v>
      </c>
      <c r="V1195" s="327"/>
      <c r="W1195" s="327"/>
      <c r="X1195" s="327"/>
    </row>
    <row r="1196" spans="1:24" s="326" customFormat="1" ht="18" hidden="1" customHeight="1">
      <c r="A1196" s="50"/>
      <c r="B1196" s="182"/>
      <c r="C1196" s="56"/>
      <c r="D1196" s="56" t="str">
        <f t="shared" si="267"/>
        <v>00</v>
      </c>
      <c r="E1196" s="322" t="str">
        <f t="shared" si="268"/>
        <v>00</v>
      </c>
      <c r="F1196" s="322" t="str">
        <f t="shared" si="269"/>
        <v/>
      </c>
      <c r="G1196" s="322" t="str">
        <f t="shared" si="270"/>
        <v/>
      </c>
      <c r="H1196" s="322" t="str">
        <f t="shared" si="271"/>
        <v/>
      </c>
      <c r="I1196" s="287" t="str">
        <f t="shared" si="272"/>
        <v>Đ0</v>
      </c>
      <c r="J1196" s="44" t="s">
        <v>1191</v>
      </c>
      <c r="K1196" s="287" t="str">
        <f t="shared" si="273"/>
        <v>Cái</v>
      </c>
      <c r="L1196" s="291"/>
      <c r="M1196" s="287" t="e">
        <f>VLOOKUP(D1196,'GIA CONG DOAN'!$A$3:$D$4246,MATCH(I1196,'GIA CONG DOAN'!$A$4:$D$4,0),0)</f>
        <v>#N/A</v>
      </c>
      <c r="N1196" s="289"/>
      <c r="O1196" s="328" t="str">
        <f t="shared" si="274"/>
        <v/>
      </c>
      <c r="P1196" s="56"/>
      <c r="Q1196" s="305"/>
      <c r="R1196" s="305"/>
      <c r="S1196" s="313">
        <f t="shared" si="275"/>
        <v>0</v>
      </c>
      <c r="V1196" s="327"/>
      <c r="W1196" s="327"/>
      <c r="X1196" s="327"/>
    </row>
    <row r="1197" spans="1:24" s="326" customFormat="1" ht="18" hidden="1" customHeight="1">
      <c r="A1197" s="50"/>
      <c r="B1197" s="182"/>
      <c r="C1197" s="56"/>
      <c r="D1197" s="56" t="str">
        <f t="shared" si="267"/>
        <v>00</v>
      </c>
      <c r="E1197" s="322" t="str">
        <f t="shared" si="268"/>
        <v>00</v>
      </c>
      <c r="F1197" s="322" t="str">
        <f t="shared" si="269"/>
        <v/>
      </c>
      <c r="G1197" s="322" t="str">
        <f t="shared" si="270"/>
        <v/>
      </c>
      <c r="H1197" s="322" t="str">
        <f t="shared" si="271"/>
        <v/>
      </c>
      <c r="I1197" s="287" t="str">
        <f t="shared" si="272"/>
        <v>Đ0</v>
      </c>
      <c r="J1197" s="44" t="s">
        <v>1191</v>
      </c>
      <c r="K1197" s="287" t="str">
        <f t="shared" si="273"/>
        <v>Cái</v>
      </c>
      <c r="L1197" s="291"/>
      <c r="M1197" s="287" t="e">
        <f>VLOOKUP(D1197,'GIA CONG DOAN'!$A$3:$D$4246,MATCH(I1197,'GIA CONG DOAN'!$A$4:$D$4,0),0)</f>
        <v>#N/A</v>
      </c>
      <c r="N1197" s="289"/>
      <c r="O1197" s="328" t="str">
        <f t="shared" si="274"/>
        <v/>
      </c>
      <c r="P1197" s="56"/>
      <c r="Q1197" s="305"/>
      <c r="R1197" s="305"/>
      <c r="S1197" s="313">
        <f t="shared" si="275"/>
        <v>0</v>
      </c>
      <c r="V1197" s="327"/>
      <c r="W1197" s="327"/>
      <c r="X1197" s="327"/>
    </row>
    <row r="1198" spans="1:24" s="326" customFormat="1" ht="18" hidden="1" customHeight="1">
      <c r="A1198" s="50"/>
      <c r="B1198" s="182"/>
      <c r="C1198" s="56"/>
      <c r="D1198" s="56" t="str">
        <f t="shared" si="267"/>
        <v>00</v>
      </c>
      <c r="E1198" s="322" t="str">
        <f t="shared" si="268"/>
        <v>00</v>
      </c>
      <c r="F1198" s="322" t="str">
        <f t="shared" si="269"/>
        <v/>
      </c>
      <c r="G1198" s="322" t="str">
        <f t="shared" si="270"/>
        <v/>
      </c>
      <c r="H1198" s="322" t="str">
        <f t="shared" si="271"/>
        <v/>
      </c>
      <c r="I1198" s="287" t="str">
        <f t="shared" si="272"/>
        <v>Đ0</v>
      </c>
      <c r="J1198" s="44" t="s">
        <v>1191</v>
      </c>
      <c r="K1198" s="287" t="str">
        <f t="shared" si="273"/>
        <v>Cái</v>
      </c>
      <c r="L1198" s="291"/>
      <c r="M1198" s="287" t="e">
        <f>VLOOKUP(D1198,'GIA CONG DOAN'!$A$3:$D$4246,MATCH(I1198,'GIA CONG DOAN'!$A$4:$D$4,0),0)</f>
        <v>#N/A</v>
      </c>
      <c r="N1198" s="289"/>
      <c r="O1198" s="328" t="str">
        <f t="shared" si="274"/>
        <v/>
      </c>
      <c r="P1198" s="56"/>
      <c r="Q1198" s="305"/>
      <c r="R1198" s="305"/>
      <c r="S1198" s="313">
        <f t="shared" si="275"/>
        <v>0</v>
      </c>
      <c r="V1198" s="327"/>
      <c r="W1198" s="327"/>
      <c r="X1198" s="327"/>
    </row>
    <row r="1199" spans="1:24" s="326" customFormat="1" ht="18" hidden="1" customHeight="1">
      <c r="A1199" s="50"/>
      <c r="B1199" s="182"/>
      <c r="C1199" s="56"/>
      <c r="D1199" s="56" t="str">
        <f t="shared" si="267"/>
        <v>00</v>
      </c>
      <c r="E1199" s="322" t="str">
        <f t="shared" si="268"/>
        <v>00</v>
      </c>
      <c r="F1199" s="322" t="str">
        <f t="shared" si="269"/>
        <v/>
      </c>
      <c r="G1199" s="322" t="str">
        <f t="shared" si="270"/>
        <v/>
      </c>
      <c r="H1199" s="322" t="str">
        <f t="shared" si="271"/>
        <v/>
      </c>
      <c r="I1199" s="287" t="str">
        <f t="shared" si="272"/>
        <v>Đ0</v>
      </c>
      <c r="J1199" s="44" t="s">
        <v>1191</v>
      </c>
      <c r="K1199" s="287" t="str">
        <f t="shared" si="273"/>
        <v>Cái</v>
      </c>
      <c r="L1199" s="291"/>
      <c r="M1199" s="287" t="e">
        <f>VLOOKUP(D1199,'GIA CONG DOAN'!$A$3:$D$4246,MATCH(I1199,'GIA CONG DOAN'!$A$4:$D$4,0),0)</f>
        <v>#N/A</v>
      </c>
      <c r="N1199" s="289"/>
      <c r="O1199" s="328" t="str">
        <f t="shared" si="274"/>
        <v/>
      </c>
      <c r="P1199" s="56"/>
      <c r="Q1199" s="305"/>
      <c r="R1199" s="305"/>
      <c r="S1199" s="313">
        <f t="shared" si="275"/>
        <v>0</v>
      </c>
      <c r="V1199" s="327"/>
      <c r="W1199" s="327"/>
      <c r="X1199" s="327"/>
    </row>
    <row r="1200" spans="1:24" s="326" customFormat="1" ht="18" hidden="1" customHeight="1">
      <c r="A1200" s="50"/>
      <c r="B1200" s="182"/>
      <c r="C1200" s="56"/>
      <c r="D1200" s="56" t="str">
        <f t="shared" si="267"/>
        <v>00</v>
      </c>
      <c r="E1200" s="322" t="str">
        <f t="shared" si="268"/>
        <v>00</v>
      </c>
      <c r="F1200" s="322" t="str">
        <f t="shared" si="269"/>
        <v/>
      </c>
      <c r="G1200" s="322" t="str">
        <f t="shared" si="270"/>
        <v/>
      </c>
      <c r="H1200" s="322" t="str">
        <f t="shared" si="271"/>
        <v/>
      </c>
      <c r="I1200" s="287" t="str">
        <f t="shared" si="272"/>
        <v>Đ0</v>
      </c>
      <c r="J1200" s="44" t="s">
        <v>1191</v>
      </c>
      <c r="K1200" s="287" t="str">
        <f t="shared" si="273"/>
        <v>Cái</v>
      </c>
      <c r="L1200" s="291"/>
      <c r="M1200" s="287" t="e">
        <f>VLOOKUP(D1200,'GIA CONG DOAN'!$A$3:$D$4246,MATCH(I1200,'GIA CONG DOAN'!$A$4:$D$4,0),0)</f>
        <v>#N/A</v>
      </c>
      <c r="N1200" s="289"/>
      <c r="O1200" s="328" t="str">
        <f t="shared" si="274"/>
        <v/>
      </c>
      <c r="P1200" s="56"/>
      <c r="Q1200" s="305"/>
      <c r="R1200" s="305"/>
      <c r="S1200" s="313">
        <f t="shared" si="275"/>
        <v>0</v>
      </c>
      <c r="V1200" s="327"/>
      <c r="W1200" s="327"/>
      <c r="X1200" s="327"/>
    </row>
    <row r="1201" spans="1:24" s="326" customFormat="1" ht="18" hidden="1" customHeight="1">
      <c r="A1201" s="50"/>
      <c r="B1201" s="182"/>
      <c r="C1201" s="56"/>
      <c r="D1201" s="56" t="str">
        <f t="shared" si="267"/>
        <v>00</v>
      </c>
      <c r="E1201" s="322" t="str">
        <f t="shared" si="268"/>
        <v>00</v>
      </c>
      <c r="F1201" s="322" t="str">
        <f t="shared" si="269"/>
        <v/>
      </c>
      <c r="G1201" s="322" t="str">
        <f t="shared" si="270"/>
        <v/>
      </c>
      <c r="H1201" s="322" t="str">
        <f t="shared" si="271"/>
        <v/>
      </c>
      <c r="I1201" s="287" t="str">
        <f t="shared" si="272"/>
        <v>Đ0</v>
      </c>
      <c r="J1201" s="44" t="s">
        <v>1191</v>
      </c>
      <c r="K1201" s="287" t="str">
        <f t="shared" si="273"/>
        <v>Cái</v>
      </c>
      <c r="L1201" s="291"/>
      <c r="M1201" s="287" t="e">
        <f>VLOOKUP(D1201,'GIA CONG DOAN'!$A$3:$D$4246,MATCH(I1201,'GIA CONG DOAN'!$A$4:$D$4,0),0)</f>
        <v>#N/A</v>
      </c>
      <c r="N1201" s="289"/>
      <c r="O1201" s="328" t="str">
        <f t="shared" si="274"/>
        <v/>
      </c>
      <c r="P1201" s="56"/>
      <c r="Q1201" s="305"/>
      <c r="R1201" s="305"/>
      <c r="S1201" s="313">
        <f t="shared" si="275"/>
        <v>0</v>
      </c>
      <c r="V1201" s="327"/>
      <c r="W1201" s="327"/>
      <c r="X1201" s="327"/>
    </row>
    <row r="1202" spans="1:24" s="326" customFormat="1" ht="18" hidden="1" customHeight="1">
      <c r="A1202" s="50"/>
      <c r="B1202" s="182"/>
      <c r="C1202" s="56"/>
      <c r="D1202" s="56" t="str">
        <f t="shared" si="267"/>
        <v>00</v>
      </c>
      <c r="E1202" s="322" t="str">
        <f t="shared" si="268"/>
        <v>00</v>
      </c>
      <c r="F1202" s="322" t="str">
        <f t="shared" si="269"/>
        <v/>
      </c>
      <c r="G1202" s="322" t="str">
        <f t="shared" si="270"/>
        <v/>
      </c>
      <c r="H1202" s="322" t="str">
        <f t="shared" si="271"/>
        <v/>
      </c>
      <c r="I1202" s="287" t="str">
        <f t="shared" si="272"/>
        <v>Đ0</v>
      </c>
      <c r="J1202" s="44" t="s">
        <v>1191</v>
      </c>
      <c r="K1202" s="287" t="str">
        <f t="shared" si="273"/>
        <v>Cái</v>
      </c>
      <c r="L1202" s="291"/>
      <c r="M1202" s="287" t="e">
        <f>VLOOKUP(D1202,'GIA CONG DOAN'!$A$3:$D$4246,MATCH(I1202,'GIA CONG DOAN'!$A$4:$D$4,0),0)</f>
        <v>#N/A</v>
      </c>
      <c r="N1202" s="289"/>
      <c r="O1202" s="328" t="str">
        <f t="shared" si="274"/>
        <v/>
      </c>
      <c r="P1202" s="56"/>
      <c r="Q1202" s="305"/>
      <c r="R1202" s="305"/>
      <c r="S1202" s="313">
        <f t="shared" si="275"/>
        <v>0</v>
      </c>
      <c r="V1202" s="327"/>
      <c r="W1202" s="327"/>
      <c r="X1202" s="327"/>
    </row>
    <row r="1203" spans="1:24" s="326" customFormat="1" ht="18" hidden="1" customHeight="1">
      <c r="A1203" s="50"/>
      <c r="B1203" s="182"/>
      <c r="C1203" s="56"/>
      <c r="D1203" s="56" t="str">
        <f t="shared" si="267"/>
        <v>00</v>
      </c>
      <c r="E1203" s="322" t="str">
        <f t="shared" si="268"/>
        <v>00</v>
      </c>
      <c r="F1203" s="322" t="str">
        <f t="shared" si="269"/>
        <v/>
      </c>
      <c r="G1203" s="322" t="str">
        <f t="shared" si="270"/>
        <v/>
      </c>
      <c r="H1203" s="322" t="str">
        <f t="shared" si="271"/>
        <v/>
      </c>
      <c r="I1203" s="287" t="str">
        <f t="shared" si="272"/>
        <v>Đ0</v>
      </c>
      <c r="J1203" s="44" t="s">
        <v>1191</v>
      </c>
      <c r="K1203" s="287" t="str">
        <f t="shared" si="273"/>
        <v>Cái</v>
      </c>
      <c r="L1203" s="291"/>
      <c r="M1203" s="287" t="e">
        <f>VLOOKUP(D1203,'GIA CONG DOAN'!$A$3:$D$4246,MATCH(I1203,'GIA CONG DOAN'!$A$4:$D$4,0),0)</f>
        <v>#N/A</v>
      </c>
      <c r="N1203" s="289"/>
      <c r="O1203" s="328" t="str">
        <f t="shared" si="274"/>
        <v/>
      </c>
      <c r="P1203" s="56"/>
      <c r="Q1203" s="305"/>
      <c r="R1203" s="305"/>
      <c r="S1203" s="313">
        <f t="shared" si="275"/>
        <v>0</v>
      </c>
      <c r="V1203" s="327"/>
      <c r="W1203" s="327"/>
      <c r="X1203" s="327"/>
    </row>
    <row r="1204" spans="1:24" s="326" customFormat="1" ht="18" hidden="1" customHeight="1">
      <c r="A1204" s="50"/>
      <c r="B1204" s="182"/>
      <c r="C1204" s="56"/>
      <c r="D1204" s="56" t="str">
        <f t="shared" si="267"/>
        <v>00</v>
      </c>
      <c r="E1204" s="322" t="str">
        <f t="shared" si="268"/>
        <v>00</v>
      </c>
      <c r="F1204" s="322" t="str">
        <f t="shared" si="269"/>
        <v/>
      </c>
      <c r="G1204" s="322" t="str">
        <f t="shared" si="270"/>
        <v/>
      </c>
      <c r="H1204" s="322" t="str">
        <f t="shared" si="271"/>
        <v/>
      </c>
      <c r="I1204" s="287" t="str">
        <f t="shared" si="272"/>
        <v>Đ0</v>
      </c>
      <c r="J1204" s="44" t="s">
        <v>1191</v>
      </c>
      <c r="K1204" s="287" t="str">
        <f t="shared" si="273"/>
        <v>Cái</v>
      </c>
      <c r="L1204" s="291"/>
      <c r="M1204" s="287" t="e">
        <f>VLOOKUP(D1204,'GIA CONG DOAN'!$A$3:$D$4246,MATCH(I1204,'GIA CONG DOAN'!$A$4:$D$4,0),0)</f>
        <v>#N/A</v>
      </c>
      <c r="N1204" s="289"/>
      <c r="O1204" s="328" t="str">
        <f t="shared" si="274"/>
        <v/>
      </c>
      <c r="P1204" s="56"/>
      <c r="Q1204" s="305"/>
      <c r="R1204" s="305"/>
      <c r="S1204" s="313">
        <f t="shared" si="275"/>
        <v>0</v>
      </c>
      <c r="V1204" s="327"/>
      <c r="W1204" s="327"/>
      <c r="X1204" s="327"/>
    </row>
    <row r="1205" spans="1:24" s="326" customFormat="1" ht="18" hidden="1" customHeight="1">
      <c r="A1205" s="50"/>
      <c r="B1205" s="182"/>
      <c r="C1205" s="56"/>
      <c r="D1205" s="56" t="str">
        <f t="shared" si="267"/>
        <v>00</v>
      </c>
      <c r="E1205" s="322" t="str">
        <f t="shared" si="268"/>
        <v>00</v>
      </c>
      <c r="F1205" s="322" t="str">
        <f t="shared" si="269"/>
        <v/>
      </c>
      <c r="G1205" s="322" t="str">
        <f t="shared" si="270"/>
        <v/>
      </c>
      <c r="H1205" s="322" t="str">
        <f t="shared" si="271"/>
        <v/>
      </c>
      <c r="I1205" s="287" t="str">
        <f t="shared" si="272"/>
        <v>Đ0</v>
      </c>
      <c r="J1205" s="44" t="s">
        <v>1191</v>
      </c>
      <c r="K1205" s="287" t="str">
        <f t="shared" si="273"/>
        <v>Cái</v>
      </c>
      <c r="L1205" s="291"/>
      <c r="M1205" s="287" t="e">
        <f>VLOOKUP(D1205,'GIA CONG DOAN'!$A$3:$D$4246,MATCH(I1205,'GIA CONG DOAN'!$A$4:$D$4,0),0)</f>
        <v>#N/A</v>
      </c>
      <c r="N1205" s="289"/>
      <c r="O1205" s="328" t="str">
        <f t="shared" si="274"/>
        <v/>
      </c>
      <c r="P1205" s="56"/>
      <c r="Q1205" s="305"/>
      <c r="R1205" s="305"/>
      <c r="S1205" s="313">
        <f t="shared" si="275"/>
        <v>0</v>
      </c>
      <c r="V1205" s="327"/>
      <c r="W1205" s="327"/>
      <c r="X1205" s="327"/>
    </row>
    <row r="1206" spans="1:24" s="326" customFormat="1" ht="18" hidden="1" customHeight="1">
      <c r="A1206" s="50"/>
      <c r="B1206" s="182"/>
      <c r="C1206" s="56"/>
      <c r="D1206" s="56" t="str">
        <f t="shared" si="267"/>
        <v>00</v>
      </c>
      <c r="E1206" s="322" t="str">
        <f t="shared" si="268"/>
        <v>00</v>
      </c>
      <c r="F1206" s="322" t="str">
        <f t="shared" si="269"/>
        <v/>
      </c>
      <c r="G1206" s="322" t="str">
        <f t="shared" si="270"/>
        <v/>
      </c>
      <c r="H1206" s="322" t="str">
        <f t="shared" si="271"/>
        <v/>
      </c>
      <c r="I1206" s="287" t="str">
        <f t="shared" si="272"/>
        <v>Đ0</v>
      </c>
      <c r="J1206" s="44" t="s">
        <v>1191</v>
      </c>
      <c r="K1206" s="287" t="str">
        <f t="shared" si="273"/>
        <v>Cái</v>
      </c>
      <c r="L1206" s="291"/>
      <c r="M1206" s="287" t="e">
        <f>VLOOKUP(D1206,'GIA CONG DOAN'!$A$3:$D$4246,MATCH(I1206,'GIA CONG DOAN'!$A$4:$D$4,0),0)</f>
        <v>#N/A</v>
      </c>
      <c r="N1206" s="289"/>
      <c r="O1206" s="328" t="str">
        <f t="shared" si="274"/>
        <v/>
      </c>
      <c r="P1206" s="56"/>
      <c r="Q1206" s="305"/>
      <c r="R1206" s="305"/>
      <c r="S1206" s="313">
        <f t="shared" si="275"/>
        <v>0</v>
      </c>
      <c r="V1206" s="327"/>
      <c r="W1206" s="327"/>
      <c r="X1206" s="327"/>
    </row>
    <row r="1207" spans="1:24" s="326" customFormat="1" ht="18" hidden="1" customHeight="1">
      <c r="A1207" s="50"/>
      <c r="B1207" s="182"/>
      <c r="C1207" s="56"/>
      <c r="D1207" s="56" t="str">
        <f t="shared" si="267"/>
        <v>00</v>
      </c>
      <c r="E1207" s="322" t="str">
        <f t="shared" si="268"/>
        <v>00</v>
      </c>
      <c r="F1207" s="322" t="str">
        <f t="shared" si="269"/>
        <v/>
      </c>
      <c r="G1207" s="322" t="str">
        <f t="shared" si="270"/>
        <v/>
      </c>
      <c r="H1207" s="322" t="str">
        <f t="shared" si="271"/>
        <v/>
      </c>
      <c r="I1207" s="287" t="str">
        <f t="shared" si="272"/>
        <v>Đ0</v>
      </c>
      <c r="J1207" s="44" t="s">
        <v>1191</v>
      </c>
      <c r="K1207" s="287" t="str">
        <f t="shared" si="273"/>
        <v>Cái</v>
      </c>
      <c r="L1207" s="291"/>
      <c r="M1207" s="287" t="e">
        <f>VLOOKUP(D1207,'GIA CONG DOAN'!$A$3:$D$4246,MATCH(I1207,'GIA CONG DOAN'!$A$4:$D$4,0),0)</f>
        <v>#N/A</v>
      </c>
      <c r="N1207" s="289"/>
      <c r="O1207" s="328" t="str">
        <f t="shared" si="274"/>
        <v/>
      </c>
      <c r="P1207" s="56"/>
      <c r="Q1207" s="305"/>
      <c r="R1207" s="305"/>
      <c r="S1207" s="313">
        <f t="shared" si="275"/>
        <v>0</v>
      </c>
      <c r="V1207" s="327"/>
      <c r="W1207" s="327"/>
      <c r="X1207" s="327"/>
    </row>
    <row r="1208" spans="1:24" s="326" customFormat="1" ht="18" hidden="1" customHeight="1">
      <c r="A1208" s="50"/>
      <c r="B1208" s="182"/>
      <c r="C1208" s="56"/>
      <c r="D1208" s="56" t="str">
        <f t="shared" si="267"/>
        <v>00</v>
      </c>
      <c r="E1208" s="322" t="str">
        <f t="shared" si="268"/>
        <v>00</v>
      </c>
      <c r="F1208" s="322" t="str">
        <f t="shared" si="269"/>
        <v/>
      </c>
      <c r="G1208" s="322" t="str">
        <f t="shared" si="270"/>
        <v/>
      </c>
      <c r="H1208" s="322" t="str">
        <f t="shared" si="271"/>
        <v/>
      </c>
      <c r="I1208" s="287" t="str">
        <f t="shared" si="272"/>
        <v>Đ0</v>
      </c>
      <c r="J1208" s="44" t="s">
        <v>1191</v>
      </c>
      <c r="K1208" s="287" t="str">
        <f t="shared" si="273"/>
        <v>Cái</v>
      </c>
      <c r="L1208" s="291"/>
      <c r="M1208" s="287" t="e">
        <f>VLOOKUP(D1208,'GIA CONG DOAN'!$A$3:$D$4246,MATCH(I1208,'GIA CONG DOAN'!$A$4:$D$4,0),0)</f>
        <v>#N/A</v>
      </c>
      <c r="N1208" s="289"/>
      <c r="O1208" s="328" t="str">
        <f t="shared" si="274"/>
        <v/>
      </c>
      <c r="P1208" s="56"/>
      <c r="Q1208" s="305"/>
      <c r="R1208" s="305"/>
      <c r="S1208" s="313">
        <f t="shared" si="275"/>
        <v>0</v>
      </c>
      <c r="V1208" s="327"/>
      <c r="W1208" s="327"/>
      <c r="X1208" s="327"/>
    </row>
    <row r="1209" spans="1:24" s="326" customFormat="1" ht="18" hidden="1" customHeight="1">
      <c r="A1209" s="50"/>
      <c r="B1209" s="182"/>
      <c r="C1209" s="56"/>
      <c r="D1209" s="56" t="str">
        <f t="shared" si="267"/>
        <v>00</v>
      </c>
      <c r="E1209" s="322" t="str">
        <f t="shared" si="268"/>
        <v>00</v>
      </c>
      <c r="F1209" s="322" t="str">
        <f t="shared" si="269"/>
        <v/>
      </c>
      <c r="G1209" s="322" t="str">
        <f t="shared" si="270"/>
        <v/>
      </c>
      <c r="H1209" s="322" t="str">
        <f t="shared" si="271"/>
        <v/>
      </c>
      <c r="I1209" s="287" t="str">
        <f t="shared" si="272"/>
        <v>Đ0</v>
      </c>
      <c r="J1209" s="44" t="s">
        <v>1191</v>
      </c>
      <c r="K1209" s="287" t="str">
        <f t="shared" si="273"/>
        <v>Cái</v>
      </c>
      <c r="L1209" s="291"/>
      <c r="M1209" s="287" t="e">
        <f>VLOOKUP(D1209,'GIA CONG DOAN'!$A$3:$D$4246,MATCH(I1209,'GIA CONG DOAN'!$A$4:$D$4,0),0)</f>
        <v>#N/A</v>
      </c>
      <c r="N1209" s="289"/>
      <c r="O1209" s="328" t="str">
        <f t="shared" si="274"/>
        <v/>
      </c>
      <c r="P1209" s="56"/>
      <c r="Q1209" s="305"/>
      <c r="R1209" s="305"/>
      <c r="S1209" s="313">
        <f t="shared" si="275"/>
        <v>0</v>
      </c>
      <c r="V1209" s="327"/>
      <c r="W1209" s="327"/>
      <c r="X1209" s="327"/>
    </row>
    <row r="1210" spans="1:24" s="326" customFormat="1" ht="18" hidden="1" customHeight="1">
      <c r="A1210" s="50"/>
      <c r="B1210" s="182"/>
      <c r="C1210" s="56"/>
      <c r="D1210" s="56" t="str">
        <f t="shared" si="267"/>
        <v>00</v>
      </c>
      <c r="E1210" s="322" t="str">
        <f t="shared" si="268"/>
        <v>00</v>
      </c>
      <c r="F1210" s="322" t="str">
        <f t="shared" si="269"/>
        <v/>
      </c>
      <c r="G1210" s="322" t="str">
        <f t="shared" si="270"/>
        <v/>
      </c>
      <c r="H1210" s="322" t="str">
        <f t="shared" si="271"/>
        <v/>
      </c>
      <c r="I1210" s="287" t="str">
        <f t="shared" si="272"/>
        <v>Đ0</v>
      </c>
      <c r="J1210" s="44" t="s">
        <v>1191</v>
      </c>
      <c r="K1210" s="287" t="str">
        <f t="shared" si="273"/>
        <v>Cái</v>
      </c>
      <c r="L1210" s="291"/>
      <c r="M1210" s="287" t="e">
        <f>VLOOKUP(D1210,'GIA CONG DOAN'!$A$3:$D$4246,MATCH(I1210,'GIA CONG DOAN'!$A$4:$D$4,0),0)</f>
        <v>#N/A</v>
      </c>
      <c r="N1210" s="289"/>
      <c r="O1210" s="328" t="str">
        <f t="shared" si="274"/>
        <v/>
      </c>
      <c r="P1210" s="56"/>
      <c r="Q1210" s="305"/>
      <c r="R1210" s="305"/>
      <c r="S1210" s="313">
        <f t="shared" si="275"/>
        <v>0</v>
      </c>
      <c r="V1210" s="327"/>
      <c r="W1210" s="327"/>
      <c r="X1210" s="327"/>
    </row>
    <row r="1211" spans="1:24" s="326" customFormat="1" ht="18" hidden="1" customHeight="1">
      <c r="A1211" s="50"/>
      <c r="B1211" s="182"/>
      <c r="C1211" s="56"/>
      <c r="D1211" s="56" t="str">
        <f t="shared" si="267"/>
        <v>00</v>
      </c>
      <c r="E1211" s="322" t="str">
        <f t="shared" si="268"/>
        <v>00</v>
      </c>
      <c r="F1211" s="322" t="str">
        <f t="shared" si="269"/>
        <v/>
      </c>
      <c r="G1211" s="322" t="str">
        <f t="shared" si="270"/>
        <v/>
      </c>
      <c r="H1211" s="322" t="str">
        <f t="shared" si="271"/>
        <v/>
      </c>
      <c r="I1211" s="287" t="str">
        <f t="shared" si="272"/>
        <v>Đ0</v>
      </c>
      <c r="J1211" s="44" t="s">
        <v>1191</v>
      </c>
      <c r="K1211" s="287" t="str">
        <f t="shared" si="273"/>
        <v>Cái</v>
      </c>
      <c r="L1211" s="291"/>
      <c r="M1211" s="287" t="e">
        <f>VLOOKUP(D1211,'GIA CONG DOAN'!$A$3:$D$4246,MATCH(I1211,'GIA CONG DOAN'!$A$4:$D$4,0),0)</f>
        <v>#N/A</v>
      </c>
      <c r="N1211" s="289"/>
      <c r="O1211" s="328" t="str">
        <f t="shared" si="274"/>
        <v/>
      </c>
      <c r="P1211" s="56"/>
      <c r="Q1211" s="305"/>
      <c r="R1211" s="305"/>
      <c r="S1211" s="313">
        <f t="shared" si="275"/>
        <v>0</v>
      </c>
      <c r="V1211" s="327"/>
      <c r="W1211" s="327"/>
      <c r="X1211" s="327"/>
    </row>
    <row r="1212" spans="1:24" s="326" customFormat="1" ht="18" hidden="1" customHeight="1">
      <c r="A1212" s="50"/>
      <c r="B1212" s="182"/>
      <c r="C1212" s="56"/>
      <c r="D1212" s="56" t="str">
        <f t="shared" si="267"/>
        <v>00</v>
      </c>
      <c r="E1212" s="322" t="str">
        <f t="shared" si="268"/>
        <v>00</v>
      </c>
      <c r="F1212" s="322" t="str">
        <f t="shared" si="269"/>
        <v/>
      </c>
      <c r="G1212" s="322" t="str">
        <f t="shared" si="270"/>
        <v/>
      </c>
      <c r="H1212" s="322" t="str">
        <f t="shared" si="271"/>
        <v/>
      </c>
      <c r="I1212" s="287" t="str">
        <f t="shared" si="272"/>
        <v>Đ0</v>
      </c>
      <c r="J1212" s="44" t="s">
        <v>1191</v>
      </c>
      <c r="K1212" s="287" t="str">
        <f t="shared" si="273"/>
        <v>Cái</v>
      </c>
      <c r="L1212" s="291"/>
      <c r="M1212" s="287" t="e">
        <f>VLOOKUP(D1212,'GIA CONG DOAN'!$A$3:$D$4246,MATCH(I1212,'GIA CONG DOAN'!$A$4:$D$4,0),0)</f>
        <v>#N/A</v>
      </c>
      <c r="N1212" s="289"/>
      <c r="O1212" s="328" t="str">
        <f t="shared" si="274"/>
        <v/>
      </c>
      <c r="P1212" s="56"/>
      <c r="Q1212" s="305"/>
      <c r="R1212" s="305"/>
      <c r="S1212" s="313">
        <f t="shared" si="275"/>
        <v>0</v>
      </c>
      <c r="V1212" s="327"/>
      <c r="W1212" s="327"/>
      <c r="X1212" s="327"/>
    </row>
    <row r="1213" spans="1:24" s="326" customFormat="1" ht="18" hidden="1" customHeight="1">
      <c r="A1213" s="50"/>
      <c r="B1213" s="182"/>
      <c r="C1213" s="56"/>
      <c r="D1213" s="56" t="str">
        <f t="shared" si="267"/>
        <v>00</v>
      </c>
      <c r="E1213" s="322" t="str">
        <f t="shared" si="268"/>
        <v>00</v>
      </c>
      <c r="F1213" s="322" t="str">
        <f t="shared" si="269"/>
        <v/>
      </c>
      <c r="G1213" s="322" t="str">
        <f t="shared" si="270"/>
        <v/>
      </c>
      <c r="H1213" s="322" t="str">
        <f t="shared" si="271"/>
        <v/>
      </c>
      <c r="I1213" s="287" t="str">
        <f t="shared" si="272"/>
        <v>Đ0</v>
      </c>
      <c r="J1213" s="44" t="s">
        <v>1191</v>
      </c>
      <c r="K1213" s="287" t="str">
        <f t="shared" si="273"/>
        <v>Cái</v>
      </c>
      <c r="L1213" s="291"/>
      <c r="M1213" s="287" t="e">
        <f>VLOOKUP(D1213,'GIA CONG DOAN'!$A$3:$D$4246,MATCH(I1213,'GIA CONG DOAN'!$A$4:$D$4,0),0)</f>
        <v>#N/A</v>
      </c>
      <c r="N1213" s="289"/>
      <c r="O1213" s="328" t="str">
        <f t="shared" si="274"/>
        <v/>
      </c>
      <c r="P1213" s="56"/>
      <c r="Q1213" s="305"/>
      <c r="R1213" s="305"/>
      <c r="S1213" s="313">
        <f t="shared" si="275"/>
        <v>0</v>
      </c>
      <c r="V1213" s="327"/>
      <c r="W1213" s="327"/>
      <c r="X1213" s="327"/>
    </row>
    <row r="1214" spans="1:24" s="326" customFormat="1" ht="18" hidden="1" customHeight="1">
      <c r="A1214" s="50"/>
      <c r="B1214" s="182"/>
      <c r="C1214" s="56"/>
      <c r="D1214" s="56" t="str">
        <f t="shared" si="267"/>
        <v>00</v>
      </c>
      <c r="E1214" s="322" t="str">
        <f t="shared" si="268"/>
        <v>00</v>
      </c>
      <c r="F1214" s="322" t="str">
        <f t="shared" si="269"/>
        <v/>
      </c>
      <c r="G1214" s="322" t="str">
        <f t="shared" si="270"/>
        <v/>
      </c>
      <c r="H1214" s="322" t="str">
        <f t="shared" si="271"/>
        <v/>
      </c>
      <c r="I1214" s="287" t="str">
        <f t="shared" si="272"/>
        <v>Đ0</v>
      </c>
      <c r="J1214" s="44" t="s">
        <v>1191</v>
      </c>
      <c r="K1214" s="287" t="str">
        <f t="shared" si="273"/>
        <v>Cái</v>
      </c>
      <c r="L1214" s="291"/>
      <c r="M1214" s="287" t="e">
        <f>VLOOKUP(D1214,'GIA CONG DOAN'!$A$3:$D$4246,MATCH(I1214,'GIA CONG DOAN'!$A$4:$D$4,0),0)</f>
        <v>#N/A</v>
      </c>
      <c r="N1214" s="289"/>
      <c r="O1214" s="328" t="str">
        <f t="shared" si="274"/>
        <v/>
      </c>
      <c r="P1214" s="56"/>
      <c r="Q1214" s="305"/>
      <c r="R1214" s="305"/>
      <c r="S1214" s="313">
        <f t="shared" si="275"/>
        <v>0</v>
      </c>
      <c r="V1214" s="327"/>
      <c r="W1214" s="327"/>
      <c r="X1214" s="327"/>
    </row>
    <row r="1215" spans="1:24" s="326" customFormat="1" ht="18" hidden="1" customHeight="1">
      <c r="A1215" s="50"/>
      <c r="B1215" s="182"/>
      <c r="C1215" s="56"/>
      <c r="D1215" s="56" t="str">
        <f t="shared" ref="D1215:D1278" si="276">LEFT(C1215,6)&amp;"00"&amp;MID(C1215,9,3)</f>
        <v>00</v>
      </c>
      <c r="E1215" s="322" t="str">
        <f t="shared" ref="E1215:E1278" si="277">RIGHT(D1215,2)</f>
        <v>00</v>
      </c>
      <c r="F1215" s="322" t="str">
        <f t="shared" ref="F1215:F1278" si="278">MID(C1215,13,2)</f>
        <v/>
      </c>
      <c r="G1215" s="322" t="str">
        <f t="shared" ref="G1215:G1278" si="279">MID(C1215,7,2)</f>
        <v/>
      </c>
      <c r="H1215" s="322" t="str">
        <f t="shared" ref="H1215:H1278" si="280">IF(OR(G1215="18",G1215="20",G1215="21"),"DTM","")</f>
        <v/>
      </c>
      <c r="I1215" s="287" t="str">
        <f t="shared" ref="I1215:I1278" si="281">(LEFT(J1215,1))&amp;IF(OR(F1215="A",F1215="A",F1215="43",F1215="44",F1215="77"),"HC",IF(OR(F1215="B",F1215="B1",F1215="B2",F1215="B4",F1215="30",F1215="39",F1215="17",F1215="C"),"HC",IF(OR(F1215="01",F1215="04",F1215="54",F1215="11",F1215="05",F1215="06"),"HC",IF(OR(F1215="A1"),"HT",IF(OR(F1215="32",F1215="14",F1215="15",F1215="78",F1215="49"),"HS",0)))))</f>
        <v>Đ0</v>
      </c>
      <c r="J1215" s="44" t="s">
        <v>1191</v>
      </c>
      <c r="K1215" s="287" t="str">
        <f t="shared" ref="K1215:K1278" si="282">IF(AND(MID(C1215,10,1)="s",MID(C1215,11,1)="1"),"Cái",IF(OR(MID(C1215,10,1)="s",MID(C1215,10,1)="l",MID(C1215,10,1)="b",MID(C1215,10,1)="x"),"Bộ","Cái"))</f>
        <v>Cái</v>
      </c>
      <c r="L1215" s="291"/>
      <c r="M1215" s="287" t="e">
        <f>VLOOKUP(D1215,'GIA CONG DOAN'!$A$3:$D$4246,MATCH(I1215,'GIA CONG DOAN'!$A$4:$D$4,0),0)</f>
        <v>#N/A</v>
      </c>
      <c r="N1215" s="289"/>
      <c r="O1215" s="328" t="str">
        <f t="shared" ref="O1215:O1278" si="283">IFERROR(L1215*M1215*N1215,"")</f>
        <v/>
      </c>
      <c r="P1215" s="56"/>
      <c r="Q1215" s="305"/>
      <c r="R1215" s="305"/>
      <c r="S1215" s="313">
        <f t="shared" ref="S1215:S1278" si="284">IF(MID(C1215,10,1)="0",L1215,IF(OR(MID(C1215,10,2)="X1",MID(C1215,10,2)="X2"),L1215*2,IF(OR(MID(C1215,10,2)="X4",MID(C1215,10,2)="X4"),L1215*3,IF(MID(C1215,10,1)="f",L1215,IF(OR(MID(C1215,10,1)="S",MID(C1215,10,1)="L",MID(C1215,10,1)="B",MID(C1215,10,1)="X"),MID(C1215,11,1)*L1215,0)))))</f>
        <v>0</v>
      </c>
      <c r="V1215" s="327"/>
      <c r="W1215" s="327"/>
      <c r="X1215" s="327"/>
    </row>
    <row r="1216" spans="1:24" s="326" customFormat="1" ht="18" hidden="1" customHeight="1">
      <c r="A1216" s="50"/>
      <c r="B1216" s="182"/>
      <c r="C1216" s="56"/>
      <c r="D1216" s="56" t="str">
        <f t="shared" si="276"/>
        <v>00</v>
      </c>
      <c r="E1216" s="322" t="str">
        <f t="shared" si="277"/>
        <v>00</v>
      </c>
      <c r="F1216" s="322" t="str">
        <f t="shared" si="278"/>
        <v/>
      </c>
      <c r="G1216" s="322" t="str">
        <f t="shared" si="279"/>
        <v/>
      </c>
      <c r="H1216" s="322" t="str">
        <f t="shared" si="280"/>
        <v/>
      </c>
      <c r="I1216" s="287" t="str">
        <f t="shared" si="281"/>
        <v>Đ0</v>
      </c>
      <c r="J1216" s="44" t="s">
        <v>1191</v>
      </c>
      <c r="K1216" s="287" t="str">
        <f t="shared" si="282"/>
        <v>Cái</v>
      </c>
      <c r="L1216" s="291"/>
      <c r="M1216" s="287" t="e">
        <f>VLOOKUP(D1216,'GIA CONG DOAN'!$A$3:$D$4246,MATCH(I1216,'GIA CONG DOAN'!$A$4:$D$4,0),0)</f>
        <v>#N/A</v>
      </c>
      <c r="N1216" s="289"/>
      <c r="O1216" s="328" t="str">
        <f t="shared" si="283"/>
        <v/>
      </c>
      <c r="P1216" s="56"/>
      <c r="Q1216" s="305"/>
      <c r="R1216" s="305"/>
      <c r="S1216" s="313">
        <f t="shared" si="284"/>
        <v>0</v>
      </c>
      <c r="V1216" s="327"/>
      <c r="W1216" s="327"/>
      <c r="X1216" s="327"/>
    </row>
    <row r="1217" spans="1:24" s="326" customFormat="1" ht="18" hidden="1" customHeight="1">
      <c r="A1217" s="50"/>
      <c r="B1217" s="182"/>
      <c r="C1217" s="56"/>
      <c r="D1217" s="56" t="str">
        <f t="shared" si="276"/>
        <v>00</v>
      </c>
      <c r="E1217" s="322" t="str">
        <f t="shared" si="277"/>
        <v>00</v>
      </c>
      <c r="F1217" s="322" t="str">
        <f t="shared" si="278"/>
        <v/>
      </c>
      <c r="G1217" s="322" t="str">
        <f t="shared" si="279"/>
        <v/>
      </c>
      <c r="H1217" s="322" t="str">
        <f t="shared" si="280"/>
        <v/>
      </c>
      <c r="I1217" s="287" t="str">
        <f t="shared" si="281"/>
        <v>Đ0</v>
      </c>
      <c r="J1217" s="44" t="s">
        <v>1191</v>
      </c>
      <c r="K1217" s="287" t="str">
        <f t="shared" si="282"/>
        <v>Cái</v>
      </c>
      <c r="L1217" s="291"/>
      <c r="M1217" s="287" t="e">
        <f>VLOOKUP(D1217,'GIA CONG DOAN'!$A$3:$D$4246,MATCH(I1217,'GIA CONG DOAN'!$A$4:$D$4,0),0)</f>
        <v>#N/A</v>
      </c>
      <c r="N1217" s="289"/>
      <c r="O1217" s="328" t="str">
        <f t="shared" si="283"/>
        <v/>
      </c>
      <c r="P1217" s="56"/>
      <c r="Q1217" s="305"/>
      <c r="R1217" s="305"/>
      <c r="S1217" s="313">
        <f t="shared" si="284"/>
        <v>0</v>
      </c>
      <c r="V1217" s="327"/>
      <c r="W1217" s="327"/>
      <c r="X1217" s="327"/>
    </row>
    <row r="1218" spans="1:24" s="326" customFormat="1" ht="18" hidden="1" customHeight="1">
      <c r="A1218" s="50"/>
      <c r="B1218" s="182"/>
      <c r="C1218" s="56"/>
      <c r="D1218" s="56" t="str">
        <f t="shared" si="276"/>
        <v>00</v>
      </c>
      <c r="E1218" s="322" t="str">
        <f t="shared" si="277"/>
        <v>00</v>
      </c>
      <c r="F1218" s="322" t="str">
        <f t="shared" si="278"/>
        <v/>
      </c>
      <c r="G1218" s="322" t="str">
        <f t="shared" si="279"/>
        <v/>
      </c>
      <c r="H1218" s="322" t="str">
        <f t="shared" si="280"/>
        <v/>
      </c>
      <c r="I1218" s="287" t="str">
        <f t="shared" si="281"/>
        <v>Đ0</v>
      </c>
      <c r="J1218" s="44" t="s">
        <v>1191</v>
      </c>
      <c r="K1218" s="287" t="str">
        <f t="shared" si="282"/>
        <v>Cái</v>
      </c>
      <c r="L1218" s="291"/>
      <c r="M1218" s="287" t="e">
        <f>VLOOKUP(D1218,'GIA CONG DOAN'!$A$3:$D$4246,MATCH(I1218,'GIA CONG DOAN'!$A$4:$D$4,0),0)</f>
        <v>#N/A</v>
      </c>
      <c r="N1218" s="289"/>
      <c r="O1218" s="328" t="str">
        <f t="shared" si="283"/>
        <v/>
      </c>
      <c r="P1218" s="56"/>
      <c r="Q1218" s="305"/>
      <c r="R1218" s="305"/>
      <c r="S1218" s="313">
        <f t="shared" si="284"/>
        <v>0</v>
      </c>
      <c r="V1218" s="327"/>
      <c r="W1218" s="327"/>
      <c r="X1218" s="327"/>
    </row>
    <row r="1219" spans="1:24" s="326" customFormat="1" ht="18" hidden="1" customHeight="1">
      <c r="A1219" s="50"/>
      <c r="B1219" s="182"/>
      <c r="C1219" s="56"/>
      <c r="D1219" s="56" t="str">
        <f t="shared" si="276"/>
        <v>00</v>
      </c>
      <c r="E1219" s="322" t="str">
        <f t="shared" si="277"/>
        <v>00</v>
      </c>
      <c r="F1219" s="322" t="str">
        <f t="shared" si="278"/>
        <v/>
      </c>
      <c r="G1219" s="322" t="str">
        <f t="shared" si="279"/>
        <v/>
      </c>
      <c r="H1219" s="322" t="str">
        <f t="shared" si="280"/>
        <v/>
      </c>
      <c r="I1219" s="287" t="str">
        <f t="shared" si="281"/>
        <v>Đ0</v>
      </c>
      <c r="J1219" s="44" t="s">
        <v>1191</v>
      </c>
      <c r="K1219" s="287" t="str">
        <f t="shared" si="282"/>
        <v>Cái</v>
      </c>
      <c r="L1219" s="291"/>
      <c r="M1219" s="287" t="e">
        <f>VLOOKUP(D1219,'GIA CONG DOAN'!$A$3:$D$4246,MATCH(I1219,'GIA CONG DOAN'!$A$4:$D$4,0),0)</f>
        <v>#N/A</v>
      </c>
      <c r="N1219" s="289"/>
      <c r="O1219" s="328" t="str">
        <f t="shared" si="283"/>
        <v/>
      </c>
      <c r="P1219" s="56"/>
      <c r="Q1219" s="305"/>
      <c r="R1219" s="305"/>
      <c r="S1219" s="313">
        <f t="shared" si="284"/>
        <v>0</v>
      </c>
      <c r="V1219" s="327"/>
      <c r="W1219" s="327"/>
      <c r="X1219" s="327"/>
    </row>
    <row r="1220" spans="1:24" s="326" customFormat="1" ht="18" hidden="1" customHeight="1">
      <c r="A1220" s="50"/>
      <c r="B1220" s="182"/>
      <c r="C1220" s="56"/>
      <c r="D1220" s="56" t="str">
        <f t="shared" si="276"/>
        <v>00</v>
      </c>
      <c r="E1220" s="322" t="str">
        <f t="shared" si="277"/>
        <v>00</v>
      </c>
      <c r="F1220" s="322" t="str">
        <f t="shared" si="278"/>
        <v/>
      </c>
      <c r="G1220" s="322" t="str">
        <f t="shared" si="279"/>
        <v/>
      </c>
      <c r="H1220" s="322" t="str">
        <f t="shared" si="280"/>
        <v/>
      </c>
      <c r="I1220" s="287" t="str">
        <f t="shared" si="281"/>
        <v>Đ0</v>
      </c>
      <c r="J1220" s="44" t="s">
        <v>1191</v>
      </c>
      <c r="K1220" s="287" t="str">
        <f t="shared" si="282"/>
        <v>Cái</v>
      </c>
      <c r="L1220" s="291"/>
      <c r="M1220" s="287" t="e">
        <f>VLOOKUP(D1220,'GIA CONG DOAN'!$A$3:$D$4246,MATCH(I1220,'GIA CONG DOAN'!$A$4:$D$4,0),0)</f>
        <v>#N/A</v>
      </c>
      <c r="N1220" s="289"/>
      <c r="O1220" s="328" t="str">
        <f t="shared" si="283"/>
        <v/>
      </c>
      <c r="P1220" s="56"/>
      <c r="Q1220" s="305"/>
      <c r="R1220" s="305"/>
      <c r="S1220" s="313">
        <f t="shared" si="284"/>
        <v>0</v>
      </c>
      <c r="V1220" s="327"/>
      <c r="W1220" s="327"/>
      <c r="X1220" s="327"/>
    </row>
    <row r="1221" spans="1:24" s="326" customFormat="1" ht="18" hidden="1" customHeight="1">
      <c r="A1221" s="50"/>
      <c r="B1221" s="182"/>
      <c r="C1221" s="56"/>
      <c r="D1221" s="56" t="str">
        <f t="shared" si="276"/>
        <v>00</v>
      </c>
      <c r="E1221" s="322" t="str">
        <f t="shared" si="277"/>
        <v>00</v>
      </c>
      <c r="F1221" s="322" t="str">
        <f t="shared" si="278"/>
        <v/>
      </c>
      <c r="G1221" s="322" t="str">
        <f t="shared" si="279"/>
        <v/>
      </c>
      <c r="H1221" s="322" t="str">
        <f t="shared" si="280"/>
        <v/>
      </c>
      <c r="I1221" s="287" t="str">
        <f t="shared" si="281"/>
        <v>Đ0</v>
      </c>
      <c r="J1221" s="44" t="s">
        <v>1191</v>
      </c>
      <c r="K1221" s="287" t="str">
        <f t="shared" si="282"/>
        <v>Cái</v>
      </c>
      <c r="L1221" s="291"/>
      <c r="M1221" s="287" t="e">
        <f>VLOOKUP(D1221,'GIA CONG DOAN'!$A$3:$D$4246,MATCH(I1221,'GIA CONG DOAN'!$A$4:$D$4,0),0)</f>
        <v>#N/A</v>
      </c>
      <c r="N1221" s="289"/>
      <c r="O1221" s="328" t="str">
        <f t="shared" si="283"/>
        <v/>
      </c>
      <c r="P1221" s="56"/>
      <c r="Q1221" s="305"/>
      <c r="R1221" s="305"/>
      <c r="S1221" s="313">
        <f t="shared" si="284"/>
        <v>0</v>
      </c>
      <c r="V1221" s="327"/>
      <c r="W1221" s="327"/>
      <c r="X1221" s="327"/>
    </row>
    <row r="1222" spans="1:24" s="326" customFormat="1" ht="18" hidden="1" customHeight="1">
      <c r="A1222" s="50"/>
      <c r="B1222" s="182"/>
      <c r="C1222" s="56"/>
      <c r="D1222" s="56" t="str">
        <f t="shared" si="276"/>
        <v>00</v>
      </c>
      <c r="E1222" s="322" t="str">
        <f t="shared" si="277"/>
        <v>00</v>
      </c>
      <c r="F1222" s="322" t="str">
        <f t="shared" si="278"/>
        <v/>
      </c>
      <c r="G1222" s="322" t="str">
        <f t="shared" si="279"/>
        <v/>
      </c>
      <c r="H1222" s="322" t="str">
        <f t="shared" si="280"/>
        <v/>
      </c>
      <c r="I1222" s="287" t="str">
        <f t="shared" si="281"/>
        <v>Đ0</v>
      </c>
      <c r="J1222" s="44" t="s">
        <v>1191</v>
      </c>
      <c r="K1222" s="287" t="str">
        <f t="shared" si="282"/>
        <v>Cái</v>
      </c>
      <c r="L1222" s="291"/>
      <c r="M1222" s="287" t="e">
        <f>VLOOKUP(D1222,'GIA CONG DOAN'!$A$3:$D$4246,MATCH(I1222,'GIA CONG DOAN'!$A$4:$D$4,0),0)</f>
        <v>#N/A</v>
      </c>
      <c r="N1222" s="289"/>
      <c r="O1222" s="328" t="str">
        <f t="shared" si="283"/>
        <v/>
      </c>
      <c r="P1222" s="56"/>
      <c r="Q1222" s="305"/>
      <c r="R1222" s="305"/>
      <c r="S1222" s="313">
        <f t="shared" si="284"/>
        <v>0</v>
      </c>
      <c r="V1222" s="327"/>
      <c r="W1222" s="327"/>
      <c r="X1222" s="327"/>
    </row>
    <row r="1223" spans="1:24" s="326" customFormat="1" ht="18" hidden="1" customHeight="1">
      <c r="A1223" s="50"/>
      <c r="B1223" s="182"/>
      <c r="C1223" s="56"/>
      <c r="D1223" s="56" t="str">
        <f t="shared" si="276"/>
        <v>00</v>
      </c>
      <c r="E1223" s="322" t="str">
        <f t="shared" si="277"/>
        <v>00</v>
      </c>
      <c r="F1223" s="322" t="str">
        <f t="shared" si="278"/>
        <v/>
      </c>
      <c r="G1223" s="322" t="str">
        <f t="shared" si="279"/>
        <v/>
      </c>
      <c r="H1223" s="322" t="str">
        <f t="shared" si="280"/>
        <v/>
      </c>
      <c r="I1223" s="287" t="str">
        <f t="shared" si="281"/>
        <v>Đ0</v>
      </c>
      <c r="J1223" s="44" t="s">
        <v>1191</v>
      </c>
      <c r="K1223" s="287" t="str">
        <f t="shared" si="282"/>
        <v>Cái</v>
      </c>
      <c r="L1223" s="291"/>
      <c r="M1223" s="287" t="e">
        <f>VLOOKUP(D1223,'GIA CONG DOAN'!$A$3:$D$4246,MATCH(I1223,'GIA CONG DOAN'!$A$4:$D$4,0),0)</f>
        <v>#N/A</v>
      </c>
      <c r="N1223" s="289"/>
      <c r="O1223" s="328" t="str">
        <f t="shared" si="283"/>
        <v/>
      </c>
      <c r="P1223" s="56"/>
      <c r="Q1223" s="305"/>
      <c r="R1223" s="305"/>
      <c r="S1223" s="313">
        <f t="shared" si="284"/>
        <v>0</v>
      </c>
      <c r="V1223" s="327"/>
      <c r="W1223" s="327"/>
      <c r="X1223" s="327"/>
    </row>
    <row r="1224" spans="1:24" s="326" customFormat="1" ht="18" hidden="1" customHeight="1">
      <c r="A1224" s="50"/>
      <c r="B1224" s="182"/>
      <c r="C1224" s="56"/>
      <c r="D1224" s="56" t="str">
        <f t="shared" si="276"/>
        <v>00</v>
      </c>
      <c r="E1224" s="322" t="str">
        <f t="shared" si="277"/>
        <v>00</v>
      </c>
      <c r="F1224" s="322" t="str">
        <f t="shared" si="278"/>
        <v/>
      </c>
      <c r="G1224" s="322" t="str">
        <f t="shared" si="279"/>
        <v/>
      </c>
      <c r="H1224" s="322" t="str">
        <f t="shared" si="280"/>
        <v/>
      </c>
      <c r="I1224" s="287" t="str">
        <f t="shared" si="281"/>
        <v>Đ0</v>
      </c>
      <c r="J1224" s="44" t="s">
        <v>1191</v>
      </c>
      <c r="K1224" s="287" t="str">
        <f t="shared" si="282"/>
        <v>Cái</v>
      </c>
      <c r="L1224" s="291"/>
      <c r="M1224" s="287" t="e">
        <f>VLOOKUP(D1224,'GIA CONG DOAN'!$A$3:$D$4246,MATCH(I1224,'GIA CONG DOAN'!$A$4:$D$4,0),0)</f>
        <v>#N/A</v>
      </c>
      <c r="N1224" s="289"/>
      <c r="O1224" s="328" t="str">
        <f t="shared" si="283"/>
        <v/>
      </c>
      <c r="P1224" s="56"/>
      <c r="Q1224" s="305"/>
      <c r="R1224" s="305"/>
      <c r="S1224" s="313">
        <f t="shared" si="284"/>
        <v>0</v>
      </c>
      <c r="V1224" s="327"/>
      <c r="W1224" s="327"/>
      <c r="X1224" s="327"/>
    </row>
    <row r="1225" spans="1:24" s="326" customFormat="1" ht="18" hidden="1" customHeight="1">
      <c r="A1225" s="50"/>
      <c r="B1225" s="182"/>
      <c r="C1225" s="56"/>
      <c r="D1225" s="56" t="str">
        <f t="shared" si="276"/>
        <v>00</v>
      </c>
      <c r="E1225" s="322" t="str">
        <f t="shared" si="277"/>
        <v>00</v>
      </c>
      <c r="F1225" s="322" t="str">
        <f t="shared" si="278"/>
        <v/>
      </c>
      <c r="G1225" s="322" t="str">
        <f t="shared" si="279"/>
        <v/>
      </c>
      <c r="H1225" s="322" t="str">
        <f t="shared" si="280"/>
        <v/>
      </c>
      <c r="I1225" s="287" t="str">
        <f t="shared" si="281"/>
        <v>Đ0</v>
      </c>
      <c r="J1225" s="44" t="s">
        <v>1191</v>
      </c>
      <c r="K1225" s="287" t="str">
        <f t="shared" si="282"/>
        <v>Cái</v>
      </c>
      <c r="L1225" s="291"/>
      <c r="M1225" s="287" t="e">
        <f>VLOOKUP(D1225,'GIA CONG DOAN'!$A$3:$D$4246,MATCH(I1225,'GIA CONG DOAN'!$A$4:$D$4,0),0)</f>
        <v>#N/A</v>
      </c>
      <c r="N1225" s="289"/>
      <c r="O1225" s="328" t="str">
        <f t="shared" si="283"/>
        <v/>
      </c>
      <c r="P1225" s="56"/>
      <c r="Q1225" s="305"/>
      <c r="R1225" s="305"/>
      <c r="S1225" s="313">
        <f t="shared" si="284"/>
        <v>0</v>
      </c>
      <c r="V1225" s="327"/>
      <c r="W1225" s="327"/>
      <c r="X1225" s="327"/>
    </row>
    <row r="1226" spans="1:24" s="326" customFormat="1" ht="18" hidden="1" customHeight="1">
      <c r="A1226" s="50"/>
      <c r="B1226" s="182"/>
      <c r="C1226" s="56"/>
      <c r="D1226" s="56" t="str">
        <f t="shared" si="276"/>
        <v>00</v>
      </c>
      <c r="E1226" s="322" t="str">
        <f t="shared" si="277"/>
        <v>00</v>
      </c>
      <c r="F1226" s="322" t="str">
        <f t="shared" si="278"/>
        <v/>
      </c>
      <c r="G1226" s="322" t="str">
        <f t="shared" si="279"/>
        <v/>
      </c>
      <c r="H1226" s="322" t="str">
        <f t="shared" si="280"/>
        <v/>
      </c>
      <c r="I1226" s="287" t="str">
        <f t="shared" si="281"/>
        <v>Đ0</v>
      </c>
      <c r="J1226" s="44" t="s">
        <v>1191</v>
      </c>
      <c r="K1226" s="287" t="str">
        <f t="shared" si="282"/>
        <v>Cái</v>
      </c>
      <c r="L1226" s="291"/>
      <c r="M1226" s="287" t="e">
        <f>VLOOKUP(D1226,'GIA CONG DOAN'!$A$3:$D$4246,MATCH(I1226,'GIA CONG DOAN'!$A$4:$D$4,0),0)</f>
        <v>#N/A</v>
      </c>
      <c r="N1226" s="289"/>
      <c r="O1226" s="328" t="str">
        <f t="shared" si="283"/>
        <v/>
      </c>
      <c r="P1226" s="56"/>
      <c r="Q1226" s="305"/>
      <c r="R1226" s="305"/>
      <c r="S1226" s="313">
        <f t="shared" si="284"/>
        <v>0</v>
      </c>
      <c r="V1226" s="327"/>
      <c r="W1226" s="327"/>
      <c r="X1226" s="327"/>
    </row>
    <row r="1227" spans="1:24" s="326" customFormat="1" ht="18" hidden="1" customHeight="1">
      <c r="A1227" s="50"/>
      <c r="B1227" s="182"/>
      <c r="C1227" s="56"/>
      <c r="D1227" s="56" t="str">
        <f t="shared" si="276"/>
        <v>00</v>
      </c>
      <c r="E1227" s="322" t="str">
        <f t="shared" si="277"/>
        <v>00</v>
      </c>
      <c r="F1227" s="322" t="str">
        <f t="shared" si="278"/>
        <v/>
      </c>
      <c r="G1227" s="322" t="str">
        <f t="shared" si="279"/>
        <v/>
      </c>
      <c r="H1227" s="322" t="str">
        <f t="shared" si="280"/>
        <v/>
      </c>
      <c r="I1227" s="287" t="str">
        <f t="shared" si="281"/>
        <v>Đ0</v>
      </c>
      <c r="J1227" s="44" t="s">
        <v>1191</v>
      </c>
      <c r="K1227" s="287" t="str">
        <f t="shared" si="282"/>
        <v>Cái</v>
      </c>
      <c r="L1227" s="291"/>
      <c r="M1227" s="287" t="e">
        <f>VLOOKUP(D1227,'GIA CONG DOAN'!$A$3:$D$4246,MATCH(I1227,'GIA CONG DOAN'!$A$4:$D$4,0),0)</f>
        <v>#N/A</v>
      </c>
      <c r="N1227" s="289"/>
      <c r="O1227" s="328" t="str">
        <f t="shared" si="283"/>
        <v/>
      </c>
      <c r="P1227" s="56"/>
      <c r="Q1227" s="305"/>
      <c r="R1227" s="305"/>
      <c r="S1227" s="313">
        <f t="shared" si="284"/>
        <v>0</v>
      </c>
      <c r="V1227" s="327"/>
      <c r="W1227" s="327"/>
      <c r="X1227" s="327"/>
    </row>
    <row r="1228" spans="1:24" s="326" customFormat="1" ht="18" hidden="1" customHeight="1">
      <c r="A1228" s="50"/>
      <c r="B1228" s="182"/>
      <c r="C1228" s="56"/>
      <c r="D1228" s="56" t="str">
        <f t="shared" si="276"/>
        <v>00</v>
      </c>
      <c r="E1228" s="322" t="str">
        <f t="shared" si="277"/>
        <v>00</v>
      </c>
      <c r="F1228" s="322" t="str">
        <f t="shared" si="278"/>
        <v/>
      </c>
      <c r="G1228" s="322" t="str">
        <f t="shared" si="279"/>
        <v/>
      </c>
      <c r="H1228" s="322" t="str">
        <f t="shared" si="280"/>
        <v/>
      </c>
      <c r="I1228" s="287" t="str">
        <f t="shared" si="281"/>
        <v>Đ0</v>
      </c>
      <c r="J1228" s="44" t="s">
        <v>1191</v>
      </c>
      <c r="K1228" s="287" t="str">
        <f t="shared" si="282"/>
        <v>Cái</v>
      </c>
      <c r="L1228" s="291"/>
      <c r="M1228" s="287" t="e">
        <f>VLOOKUP(D1228,'GIA CONG DOAN'!$A$3:$D$4246,MATCH(I1228,'GIA CONG DOAN'!$A$4:$D$4,0),0)</f>
        <v>#N/A</v>
      </c>
      <c r="N1228" s="289"/>
      <c r="O1228" s="328" t="str">
        <f t="shared" si="283"/>
        <v/>
      </c>
      <c r="P1228" s="56"/>
      <c r="Q1228" s="305"/>
      <c r="R1228" s="305"/>
      <c r="S1228" s="313">
        <f t="shared" si="284"/>
        <v>0</v>
      </c>
      <c r="V1228" s="327"/>
      <c r="W1228" s="327"/>
      <c r="X1228" s="327"/>
    </row>
    <row r="1229" spans="1:24" s="326" customFormat="1" ht="18" hidden="1" customHeight="1">
      <c r="A1229" s="50"/>
      <c r="B1229" s="182"/>
      <c r="C1229" s="56"/>
      <c r="D1229" s="56" t="str">
        <f t="shared" si="276"/>
        <v>00</v>
      </c>
      <c r="E1229" s="322" t="str">
        <f t="shared" si="277"/>
        <v>00</v>
      </c>
      <c r="F1229" s="322" t="str">
        <f t="shared" si="278"/>
        <v/>
      </c>
      <c r="G1229" s="322" t="str">
        <f t="shared" si="279"/>
        <v/>
      </c>
      <c r="H1229" s="322" t="str">
        <f t="shared" si="280"/>
        <v/>
      </c>
      <c r="I1229" s="287" t="str">
        <f t="shared" si="281"/>
        <v>Đ0</v>
      </c>
      <c r="J1229" s="44" t="s">
        <v>1191</v>
      </c>
      <c r="K1229" s="287" t="str">
        <f t="shared" si="282"/>
        <v>Cái</v>
      </c>
      <c r="L1229" s="291"/>
      <c r="M1229" s="287" t="e">
        <f>VLOOKUP(D1229,'GIA CONG DOAN'!$A$3:$D$4246,MATCH(I1229,'GIA CONG DOAN'!$A$4:$D$4,0),0)</f>
        <v>#N/A</v>
      </c>
      <c r="N1229" s="289"/>
      <c r="O1229" s="328" t="str">
        <f t="shared" si="283"/>
        <v/>
      </c>
      <c r="P1229" s="56"/>
      <c r="Q1229" s="305"/>
      <c r="R1229" s="305"/>
      <c r="S1229" s="313">
        <f t="shared" si="284"/>
        <v>0</v>
      </c>
      <c r="V1229" s="327"/>
      <c r="W1229" s="327"/>
      <c r="X1229" s="327"/>
    </row>
    <row r="1230" spans="1:24" s="326" customFormat="1" ht="18" hidden="1" customHeight="1">
      <c r="A1230" s="50"/>
      <c r="B1230" s="182"/>
      <c r="C1230" s="56"/>
      <c r="D1230" s="56" t="str">
        <f t="shared" si="276"/>
        <v>00</v>
      </c>
      <c r="E1230" s="322" t="str">
        <f t="shared" si="277"/>
        <v>00</v>
      </c>
      <c r="F1230" s="322" t="str">
        <f t="shared" si="278"/>
        <v/>
      </c>
      <c r="G1230" s="322" t="str">
        <f t="shared" si="279"/>
        <v/>
      </c>
      <c r="H1230" s="322" t="str">
        <f t="shared" si="280"/>
        <v/>
      </c>
      <c r="I1230" s="287" t="str">
        <f t="shared" si="281"/>
        <v>Đ0</v>
      </c>
      <c r="J1230" s="44" t="s">
        <v>1191</v>
      </c>
      <c r="K1230" s="287" t="str">
        <f t="shared" si="282"/>
        <v>Cái</v>
      </c>
      <c r="L1230" s="291"/>
      <c r="M1230" s="287" t="e">
        <f>VLOOKUP(D1230,'GIA CONG DOAN'!$A$3:$D$4246,MATCH(I1230,'GIA CONG DOAN'!$A$4:$D$4,0),0)</f>
        <v>#N/A</v>
      </c>
      <c r="N1230" s="289"/>
      <c r="O1230" s="328" t="str">
        <f t="shared" si="283"/>
        <v/>
      </c>
      <c r="P1230" s="56"/>
      <c r="Q1230" s="305"/>
      <c r="R1230" s="305"/>
      <c r="S1230" s="313">
        <f t="shared" si="284"/>
        <v>0</v>
      </c>
      <c r="V1230" s="327"/>
      <c r="W1230" s="327"/>
      <c r="X1230" s="327"/>
    </row>
    <row r="1231" spans="1:24" s="326" customFormat="1" ht="18" hidden="1" customHeight="1">
      <c r="A1231" s="50"/>
      <c r="B1231" s="182"/>
      <c r="C1231" s="56"/>
      <c r="D1231" s="56" t="str">
        <f t="shared" si="276"/>
        <v>00</v>
      </c>
      <c r="E1231" s="322" t="str">
        <f t="shared" si="277"/>
        <v>00</v>
      </c>
      <c r="F1231" s="322" t="str">
        <f t="shared" si="278"/>
        <v/>
      </c>
      <c r="G1231" s="322" t="str">
        <f t="shared" si="279"/>
        <v/>
      </c>
      <c r="H1231" s="322" t="str">
        <f t="shared" si="280"/>
        <v/>
      </c>
      <c r="I1231" s="287" t="str">
        <f t="shared" si="281"/>
        <v>Đ0</v>
      </c>
      <c r="J1231" s="44" t="s">
        <v>1191</v>
      </c>
      <c r="K1231" s="287" t="str">
        <f t="shared" si="282"/>
        <v>Cái</v>
      </c>
      <c r="L1231" s="291"/>
      <c r="M1231" s="287" t="e">
        <f>VLOOKUP(D1231,'GIA CONG DOAN'!$A$3:$D$4246,MATCH(I1231,'GIA CONG DOAN'!$A$4:$D$4,0),0)</f>
        <v>#N/A</v>
      </c>
      <c r="N1231" s="289"/>
      <c r="O1231" s="328" t="str">
        <f t="shared" si="283"/>
        <v/>
      </c>
      <c r="P1231" s="56"/>
      <c r="Q1231" s="305"/>
      <c r="R1231" s="305"/>
      <c r="S1231" s="313">
        <f t="shared" si="284"/>
        <v>0</v>
      </c>
      <c r="V1231" s="327"/>
      <c r="W1231" s="327"/>
      <c r="X1231" s="327"/>
    </row>
    <row r="1232" spans="1:24" s="326" customFormat="1" ht="18" hidden="1" customHeight="1">
      <c r="A1232" s="50"/>
      <c r="B1232" s="182"/>
      <c r="C1232" s="56"/>
      <c r="D1232" s="56" t="str">
        <f t="shared" si="276"/>
        <v>00</v>
      </c>
      <c r="E1232" s="322" t="str">
        <f t="shared" si="277"/>
        <v>00</v>
      </c>
      <c r="F1232" s="322" t="str">
        <f t="shared" si="278"/>
        <v/>
      </c>
      <c r="G1232" s="322" t="str">
        <f t="shared" si="279"/>
        <v/>
      </c>
      <c r="H1232" s="322" t="str">
        <f t="shared" si="280"/>
        <v/>
      </c>
      <c r="I1232" s="287" t="str">
        <f t="shared" si="281"/>
        <v>Đ0</v>
      </c>
      <c r="J1232" s="44" t="s">
        <v>1191</v>
      </c>
      <c r="K1232" s="287" t="str">
        <f t="shared" si="282"/>
        <v>Cái</v>
      </c>
      <c r="L1232" s="291"/>
      <c r="M1232" s="287" t="e">
        <f>VLOOKUP(D1232,'GIA CONG DOAN'!$A$3:$D$4246,MATCH(I1232,'GIA CONG DOAN'!$A$4:$D$4,0),0)</f>
        <v>#N/A</v>
      </c>
      <c r="N1232" s="289"/>
      <c r="O1232" s="328" t="str">
        <f t="shared" si="283"/>
        <v/>
      </c>
      <c r="P1232" s="56"/>
      <c r="Q1232" s="305"/>
      <c r="R1232" s="305"/>
      <c r="S1232" s="313">
        <f t="shared" si="284"/>
        <v>0</v>
      </c>
      <c r="V1232" s="327"/>
      <c r="W1232" s="327"/>
      <c r="X1232" s="327"/>
    </row>
    <row r="1233" spans="1:24" s="326" customFormat="1" ht="18" hidden="1" customHeight="1">
      <c r="A1233" s="50"/>
      <c r="B1233" s="182"/>
      <c r="C1233" s="56"/>
      <c r="D1233" s="56" t="str">
        <f t="shared" si="276"/>
        <v>00</v>
      </c>
      <c r="E1233" s="322" t="str">
        <f t="shared" si="277"/>
        <v>00</v>
      </c>
      <c r="F1233" s="322" t="str">
        <f t="shared" si="278"/>
        <v/>
      </c>
      <c r="G1233" s="322" t="str">
        <f t="shared" si="279"/>
        <v/>
      </c>
      <c r="H1233" s="322" t="str">
        <f t="shared" si="280"/>
        <v/>
      </c>
      <c r="I1233" s="287" t="str">
        <f t="shared" si="281"/>
        <v>Đ0</v>
      </c>
      <c r="J1233" s="44" t="s">
        <v>1191</v>
      </c>
      <c r="K1233" s="287" t="str">
        <f t="shared" si="282"/>
        <v>Cái</v>
      </c>
      <c r="L1233" s="291"/>
      <c r="M1233" s="287" t="e">
        <f>VLOOKUP(D1233,'GIA CONG DOAN'!$A$3:$D$4246,MATCH(I1233,'GIA CONG DOAN'!$A$4:$D$4,0),0)</f>
        <v>#N/A</v>
      </c>
      <c r="N1233" s="289"/>
      <c r="O1233" s="328" t="str">
        <f t="shared" si="283"/>
        <v/>
      </c>
      <c r="P1233" s="56"/>
      <c r="Q1233" s="305"/>
      <c r="R1233" s="305"/>
      <c r="S1233" s="313">
        <f t="shared" si="284"/>
        <v>0</v>
      </c>
      <c r="V1233" s="327"/>
      <c r="W1233" s="327"/>
      <c r="X1233" s="327"/>
    </row>
    <row r="1234" spans="1:24" s="326" customFormat="1" ht="18" hidden="1" customHeight="1">
      <c r="A1234" s="50"/>
      <c r="B1234" s="182"/>
      <c r="C1234" s="56"/>
      <c r="D1234" s="56" t="str">
        <f t="shared" si="276"/>
        <v>00</v>
      </c>
      <c r="E1234" s="322" t="str">
        <f t="shared" si="277"/>
        <v>00</v>
      </c>
      <c r="F1234" s="322" t="str">
        <f t="shared" si="278"/>
        <v/>
      </c>
      <c r="G1234" s="322" t="str">
        <f t="shared" si="279"/>
        <v/>
      </c>
      <c r="H1234" s="322" t="str">
        <f t="shared" si="280"/>
        <v/>
      </c>
      <c r="I1234" s="287" t="str">
        <f t="shared" si="281"/>
        <v>Đ0</v>
      </c>
      <c r="J1234" s="44" t="s">
        <v>1191</v>
      </c>
      <c r="K1234" s="287" t="str">
        <f t="shared" si="282"/>
        <v>Cái</v>
      </c>
      <c r="L1234" s="291"/>
      <c r="M1234" s="287" t="e">
        <f>VLOOKUP(D1234,'GIA CONG DOAN'!$A$3:$D$4246,MATCH(I1234,'GIA CONG DOAN'!$A$4:$D$4,0),0)</f>
        <v>#N/A</v>
      </c>
      <c r="N1234" s="289"/>
      <c r="O1234" s="328" t="str">
        <f t="shared" si="283"/>
        <v/>
      </c>
      <c r="P1234" s="56"/>
      <c r="Q1234" s="305"/>
      <c r="R1234" s="305"/>
      <c r="S1234" s="313">
        <f t="shared" si="284"/>
        <v>0</v>
      </c>
      <c r="V1234" s="327"/>
      <c r="W1234" s="327"/>
      <c r="X1234" s="327"/>
    </row>
    <row r="1235" spans="1:24" s="326" customFormat="1" ht="18" hidden="1" customHeight="1">
      <c r="A1235" s="50"/>
      <c r="B1235" s="182"/>
      <c r="C1235" s="56"/>
      <c r="D1235" s="56" t="str">
        <f t="shared" si="276"/>
        <v>00</v>
      </c>
      <c r="E1235" s="322" t="str">
        <f t="shared" si="277"/>
        <v>00</v>
      </c>
      <c r="F1235" s="322" t="str">
        <f t="shared" si="278"/>
        <v/>
      </c>
      <c r="G1235" s="322" t="str">
        <f t="shared" si="279"/>
        <v/>
      </c>
      <c r="H1235" s="322" t="str">
        <f t="shared" si="280"/>
        <v/>
      </c>
      <c r="I1235" s="287" t="str">
        <f t="shared" si="281"/>
        <v>Đ0</v>
      </c>
      <c r="J1235" s="44" t="s">
        <v>1191</v>
      </c>
      <c r="K1235" s="287" t="str">
        <f t="shared" si="282"/>
        <v>Cái</v>
      </c>
      <c r="L1235" s="291"/>
      <c r="M1235" s="287" t="e">
        <f>VLOOKUP(D1235,'GIA CONG DOAN'!$A$3:$D$4246,MATCH(I1235,'GIA CONG DOAN'!$A$4:$D$4,0),0)</f>
        <v>#N/A</v>
      </c>
      <c r="N1235" s="289"/>
      <c r="O1235" s="328" t="str">
        <f t="shared" si="283"/>
        <v/>
      </c>
      <c r="P1235" s="56"/>
      <c r="Q1235" s="305"/>
      <c r="R1235" s="305"/>
      <c r="S1235" s="313">
        <f t="shared" si="284"/>
        <v>0</v>
      </c>
      <c r="V1235" s="327"/>
      <c r="W1235" s="327"/>
      <c r="X1235" s="327"/>
    </row>
    <row r="1236" spans="1:24" s="326" customFormat="1" ht="18" hidden="1" customHeight="1">
      <c r="A1236" s="50"/>
      <c r="B1236" s="182"/>
      <c r="C1236" s="56"/>
      <c r="D1236" s="56" t="str">
        <f t="shared" si="276"/>
        <v>00</v>
      </c>
      <c r="E1236" s="322" t="str">
        <f t="shared" si="277"/>
        <v>00</v>
      </c>
      <c r="F1236" s="322" t="str">
        <f t="shared" si="278"/>
        <v/>
      </c>
      <c r="G1236" s="322" t="str">
        <f t="shared" si="279"/>
        <v/>
      </c>
      <c r="H1236" s="322" t="str">
        <f t="shared" si="280"/>
        <v/>
      </c>
      <c r="I1236" s="287" t="str">
        <f t="shared" si="281"/>
        <v>Đ0</v>
      </c>
      <c r="J1236" s="44" t="s">
        <v>1191</v>
      </c>
      <c r="K1236" s="287" t="str">
        <f t="shared" si="282"/>
        <v>Cái</v>
      </c>
      <c r="L1236" s="291"/>
      <c r="M1236" s="287" t="e">
        <f>VLOOKUP(D1236,'GIA CONG DOAN'!$A$3:$D$4246,MATCH(I1236,'GIA CONG DOAN'!$A$4:$D$4,0),0)</f>
        <v>#N/A</v>
      </c>
      <c r="N1236" s="289"/>
      <c r="O1236" s="328" t="str">
        <f t="shared" si="283"/>
        <v/>
      </c>
      <c r="P1236" s="56"/>
      <c r="Q1236" s="305"/>
      <c r="R1236" s="305"/>
      <c r="S1236" s="313">
        <f t="shared" si="284"/>
        <v>0</v>
      </c>
      <c r="V1236" s="327"/>
      <c r="W1236" s="327"/>
      <c r="X1236" s="327"/>
    </row>
    <row r="1237" spans="1:24" s="326" customFormat="1" ht="18" hidden="1" customHeight="1">
      <c r="A1237" s="50"/>
      <c r="B1237" s="182"/>
      <c r="C1237" s="56"/>
      <c r="D1237" s="56" t="str">
        <f t="shared" si="276"/>
        <v>00</v>
      </c>
      <c r="E1237" s="322" t="str">
        <f t="shared" si="277"/>
        <v>00</v>
      </c>
      <c r="F1237" s="322" t="str">
        <f t="shared" si="278"/>
        <v/>
      </c>
      <c r="G1237" s="322" t="str">
        <f t="shared" si="279"/>
        <v/>
      </c>
      <c r="H1237" s="322" t="str">
        <f t="shared" si="280"/>
        <v/>
      </c>
      <c r="I1237" s="287" t="str">
        <f t="shared" si="281"/>
        <v>Đ0</v>
      </c>
      <c r="J1237" s="44" t="s">
        <v>1191</v>
      </c>
      <c r="K1237" s="287" t="str">
        <f t="shared" si="282"/>
        <v>Cái</v>
      </c>
      <c r="L1237" s="291"/>
      <c r="M1237" s="287" t="e">
        <f>VLOOKUP(D1237,'GIA CONG DOAN'!$A$3:$D$4246,MATCH(I1237,'GIA CONG DOAN'!$A$4:$D$4,0),0)</f>
        <v>#N/A</v>
      </c>
      <c r="N1237" s="289"/>
      <c r="O1237" s="328" t="str">
        <f t="shared" si="283"/>
        <v/>
      </c>
      <c r="P1237" s="56"/>
      <c r="Q1237" s="305"/>
      <c r="R1237" s="305"/>
      <c r="S1237" s="313">
        <f t="shared" si="284"/>
        <v>0</v>
      </c>
      <c r="V1237" s="327"/>
      <c r="W1237" s="327"/>
      <c r="X1237" s="327"/>
    </row>
    <row r="1238" spans="1:24" s="326" customFormat="1" ht="18" hidden="1" customHeight="1">
      <c r="A1238" s="50"/>
      <c r="B1238" s="182"/>
      <c r="C1238" s="56"/>
      <c r="D1238" s="56" t="str">
        <f t="shared" si="276"/>
        <v>00</v>
      </c>
      <c r="E1238" s="322" t="str">
        <f t="shared" si="277"/>
        <v>00</v>
      </c>
      <c r="F1238" s="322" t="str">
        <f t="shared" si="278"/>
        <v/>
      </c>
      <c r="G1238" s="322" t="str">
        <f t="shared" si="279"/>
        <v/>
      </c>
      <c r="H1238" s="322" t="str">
        <f t="shared" si="280"/>
        <v/>
      </c>
      <c r="I1238" s="287" t="str">
        <f t="shared" si="281"/>
        <v>Đ0</v>
      </c>
      <c r="J1238" s="44" t="s">
        <v>1191</v>
      </c>
      <c r="K1238" s="287" t="str">
        <f t="shared" si="282"/>
        <v>Cái</v>
      </c>
      <c r="L1238" s="291"/>
      <c r="M1238" s="287" t="e">
        <f>VLOOKUP(D1238,'GIA CONG DOAN'!$A$3:$D$4246,MATCH(I1238,'GIA CONG DOAN'!$A$4:$D$4,0),0)</f>
        <v>#N/A</v>
      </c>
      <c r="N1238" s="289"/>
      <c r="O1238" s="328" t="str">
        <f t="shared" si="283"/>
        <v/>
      </c>
      <c r="P1238" s="56"/>
      <c r="Q1238" s="305"/>
      <c r="R1238" s="305"/>
      <c r="S1238" s="313">
        <f t="shared" si="284"/>
        <v>0</v>
      </c>
      <c r="V1238" s="327"/>
      <c r="W1238" s="327"/>
      <c r="X1238" s="327"/>
    </row>
    <row r="1239" spans="1:24" s="326" customFormat="1" ht="18" hidden="1" customHeight="1">
      <c r="A1239" s="50"/>
      <c r="B1239" s="182"/>
      <c r="C1239" s="56"/>
      <c r="D1239" s="56" t="str">
        <f t="shared" si="276"/>
        <v>00</v>
      </c>
      <c r="E1239" s="322" t="str">
        <f t="shared" si="277"/>
        <v>00</v>
      </c>
      <c r="F1239" s="322" t="str">
        <f t="shared" si="278"/>
        <v/>
      </c>
      <c r="G1239" s="322" t="str">
        <f t="shared" si="279"/>
        <v/>
      </c>
      <c r="H1239" s="322" t="str">
        <f t="shared" si="280"/>
        <v/>
      </c>
      <c r="I1239" s="287" t="str">
        <f t="shared" si="281"/>
        <v>Đ0</v>
      </c>
      <c r="J1239" s="44" t="s">
        <v>1191</v>
      </c>
      <c r="K1239" s="287" t="str">
        <f t="shared" si="282"/>
        <v>Cái</v>
      </c>
      <c r="L1239" s="291"/>
      <c r="M1239" s="287" t="e">
        <f>VLOOKUP(D1239,'GIA CONG DOAN'!$A$3:$D$4246,MATCH(I1239,'GIA CONG DOAN'!$A$4:$D$4,0),0)</f>
        <v>#N/A</v>
      </c>
      <c r="N1239" s="289"/>
      <c r="O1239" s="328" t="str">
        <f t="shared" si="283"/>
        <v/>
      </c>
      <c r="P1239" s="56"/>
      <c r="Q1239" s="305"/>
      <c r="R1239" s="305"/>
      <c r="S1239" s="313">
        <f t="shared" si="284"/>
        <v>0</v>
      </c>
      <c r="V1239" s="327"/>
      <c r="W1239" s="327"/>
      <c r="X1239" s="327"/>
    </row>
    <row r="1240" spans="1:24" s="326" customFormat="1" ht="18" hidden="1" customHeight="1">
      <c r="A1240" s="50"/>
      <c r="B1240" s="182"/>
      <c r="C1240" s="56"/>
      <c r="D1240" s="56" t="str">
        <f t="shared" si="276"/>
        <v>00</v>
      </c>
      <c r="E1240" s="322" t="str">
        <f t="shared" si="277"/>
        <v>00</v>
      </c>
      <c r="F1240" s="322" t="str">
        <f t="shared" si="278"/>
        <v/>
      </c>
      <c r="G1240" s="322" t="str">
        <f t="shared" si="279"/>
        <v/>
      </c>
      <c r="H1240" s="322" t="str">
        <f t="shared" si="280"/>
        <v/>
      </c>
      <c r="I1240" s="287" t="str">
        <f t="shared" si="281"/>
        <v>Đ0</v>
      </c>
      <c r="J1240" s="44" t="s">
        <v>1191</v>
      </c>
      <c r="K1240" s="287" t="str">
        <f t="shared" si="282"/>
        <v>Cái</v>
      </c>
      <c r="L1240" s="291"/>
      <c r="M1240" s="287" t="e">
        <f>VLOOKUP(D1240,'GIA CONG DOAN'!$A$3:$D$4246,MATCH(I1240,'GIA CONG DOAN'!$A$4:$D$4,0),0)</f>
        <v>#N/A</v>
      </c>
      <c r="N1240" s="289"/>
      <c r="O1240" s="328" t="str">
        <f t="shared" si="283"/>
        <v/>
      </c>
      <c r="P1240" s="56"/>
      <c r="Q1240" s="305"/>
      <c r="R1240" s="305"/>
      <c r="S1240" s="313">
        <f t="shared" si="284"/>
        <v>0</v>
      </c>
      <c r="V1240" s="327"/>
      <c r="W1240" s="327"/>
      <c r="X1240" s="327"/>
    </row>
    <row r="1241" spans="1:24" s="326" customFormat="1" ht="18" hidden="1" customHeight="1">
      <c r="A1241" s="50"/>
      <c r="B1241" s="182"/>
      <c r="C1241" s="56"/>
      <c r="D1241" s="56" t="str">
        <f t="shared" si="276"/>
        <v>00</v>
      </c>
      <c r="E1241" s="322" t="str">
        <f t="shared" si="277"/>
        <v>00</v>
      </c>
      <c r="F1241" s="322" t="str">
        <f t="shared" si="278"/>
        <v/>
      </c>
      <c r="G1241" s="322" t="str">
        <f t="shared" si="279"/>
        <v/>
      </c>
      <c r="H1241" s="322" t="str">
        <f t="shared" si="280"/>
        <v/>
      </c>
      <c r="I1241" s="287" t="str">
        <f t="shared" si="281"/>
        <v>Đ0</v>
      </c>
      <c r="J1241" s="44" t="s">
        <v>1191</v>
      </c>
      <c r="K1241" s="287" t="str">
        <f t="shared" si="282"/>
        <v>Cái</v>
      </c>
      <c r="L1241" s="291"/>
      <c r="M1241" s="287" t="e">
        <f>VLOOKUP(D1241,'GIA CONG DOAN'!$A$3:$D$4246,MATCH(I1241,'GIA CONG DOAN'!$A$4:$D$4,0),0)</f>
        <v>#N/A</v>
      </c>
      <c r="N1241" s="289"/>
      <c r="O1241" s="328" t="str">
        <f t="shared" si="283"/>
        <v/>
      </c>
      <c r="P1241" s="56"/>
      <c r="Q1241" s="305"/>
      <c r="R1241" s="305"/>
      <c r="S1241" s="313">
        <f t="shared" si="284"/>
        <v>0</v>
      </c>
      <c r="V1241" s="327"/>
      <c r="W1241" s="327"/>
      <c r="X1241" s="327"/>
    </row>
    <row r="1242" spans="1:24" s="326" customFormat="1" ht="18" hidden="1" customHeight="1">
      <c r="A1242" s="50"/>
      <c r="B1242" s="182"/>
      <c r="C1242" s="56"/>
      <c r="D1242" s="56" t="str">
        <f t="shared" si="276"/>
        <v>00</v>
      </c>
      <c r="E1242" s="322" t="str">
        <f t="shared" si="277"/>
        <v>00</v>
      </c>
      <c r="F1242" s="322" t="str">
        <f t="shared" si="278"/>
        <v/>
      </c>
      <c r="G1242" s="322" t="str">
        <f t="shared" si="279"/>
        <v/>
      </c>
      <c r="H1242" s="322" t="str">
        <f t="shared" si="280"/>
        <v/>
      </c>
      <c r="I1242" s="287" t="str">
        <f t="shared" si="281"/>
        <v>Đ0</v>
      </c>
      <c r="J1242" s="44" t="s">
        <v>1191</v>
      </c>
      <c r="K1242" s="287" t="str">
        <f t="shared" si="282"/>
        <v>Cái</v>
      </c>
      <c r="L1242" s="291"/>
      <c r="M1242" s="287" t="e">
        <f>VLOOKUP(D1242,'GIA CONG DOAN'!$A$3:$D$4246,MATCH(I1242,'GIA CONG DOAN'!$A$4:$D$4,0),0)</f>
        <v>#N/A</v>
      </c>
      <c r="N1242" s="289"/>
      <c r="O1242" s="328" t="str">
        <f t="shared" si="283"/>
        <v/>
      </c>
      <c r="P1242" s="56"/>
      <c r="Q1242" s="305"/>
      <c r="R1242" s="305"/>
      <c r="S1242" s="313">
        <f t="shared" si="284"/>
        <v>0</v>
      </c>
      <c r="V1242" s="327"/>
      <c r="W1242" s="327"/>
      <c r="X1242" s="327"/>
    </row>
    <row r="1243" spans="1:24" s="326" customFormat="1" ht="18" hidden="1" customHeight="1">
      <c r="A1243" s="50"/>
      <c r="B1243" s="182"/>
      <c r="C1243" s="56"/>
      <c r="D1243" s="56" t="str">
        <f t="shared" si="276"/>
        <v>00</v>
      </c>
      <c r="E1243" s="322" t="str">
        <f t="shared" si="277"/>
        <v>00</v>
      </c>
      <c r="F1243" s="322" t="str">
        <f t="shared" si="278"/>
        <v/>
      </c>
      <c r="G1243" s="322" t="str">
        <f t="shared" si="279"/>
        <v/>
      </c>
      <c r="H1243" s="322" t="str">
        <f t="shared" si="280"/>
        <v/>
      </c>
      <c r="I1243" s="287" t="str">
        <f t="shared" si="281"/>
        <v>Đ0</v>
      </c>
      <c r="J1243" s="44" t="s">
        <v>1191</v>
      </c>
      <c r="K1243" s="287" t="str">
        <f t="shared" si="282"/>
        <v>Cái</v>
      </c>
      <c r="L1243" s="291"/>
      <c r="M1243" s="287" t="e">
        <f>VLOOKUP(D1243,'GIA CONG DOAN'!$A$3:$D$4246,MATCH(I1243,'GIA CONG DOAN'!$A$4:$D$4,0),0)</f>
        <v>#N/A</v>
      </c>
      <c r="N1243" s="289"/>
      <c r="O1243" s="328" t="str">
        <f t="shared" si="283"/>
        <v/>
      </c>
      <c r="P1243" s="56"/>
      <c r="Q1243" s="305"/>
      <c r="R1243" s="305"/>
      <c r="S1243" s="313">
        <f t="shared" si="284"/>
        <v>0</v>
      </c>
      <c r="V1243" s="327"/>
      <c r="W1243" s="327"/>
      <c r="X1243" s="327"/>
    </row>
    <row r="1244" spans="1:24" s="326" customFormat="1" ht="18" hidden="1" customHeight="1">
      <c r="A1244" s="50"/>
      <c r="B1244" s="182"/>
      <c r="C1244" s="56"/>
      <c r="D1244" s="56" t="str">
        <f t="shared" si="276"/>
        <v>00</v>
      </c>
      <c r="E1244" s="322" t="str">
        <f t="shared" si="277"/>
        <v>00</v>
      </c>
      <c r="F1244" s="322" t="str">
        <f t="shared" si="278"/>
        <v/>
      </c>
      <c r="G1244" s="322" t="str">
        <f t="shared" si="279"/>
        <v/>
      </c>
      <c r="H1244" s="322" t="str">
        <f t="shared" si="280"/>
        <v/>
      </c>
      <c r="I1244" s="287" t="str">
        <f t="shared" si="281"/>
        <v>Đ0</v>
      </c>
      <c r="J1244" s="44" t="s">
        <v>1191</v>
      </c>
      <c r="K1244" s="287" t="str">
        <f t="shared" si="282"/>
        <v>Cái</v>
      </c>
      <c r="L1244" s="291"/>
      <c r="M1244" s="287" t="e">
        <f>VLOOKUP(D1244,'GIA CONG DOAN'!$A$3:$D$4246,MATCH(I1244,'GIA CONG DOAN'!$A$4:$D$4,0),0)</f>
        <v>#N/A</v>
      </c>
      <c r="N1244" s="289"/>
      <c r="O1244" s="328" t="str">
        <f t="shared" si="283"/>
        <v/>
      </c>
      <c r="P1244" s="56"/>
      <c r="Q1244" s="305"/>
      <c r="R1244" s="305"/>
      <c r="S1244" s="313">
        <f t="shared" si="284"/>
        <v>0</v>
      </c>
      <c r="V1244" s="327"/>
      <c r="W1244" s="327"/>
      <c r="X1244" s="327"/>
    </row>
    <row r="1245" spans="1:24" s="326" customFormat="1" ht="18" hidden="1" customHeight="1">
      <c r="A1245" s="50"/>
      <c r="B1245" s="182"/>
      <c r="C1245" s="56"/>
      <c r="D1245" s="56" t="str">
        <f t="shared" si="276"/>
        <v>00</v>
      </c>
      <c r="E1245" s="322" t="str">
        <f t="shared" si="277"/>
        <v>00</v>
      </c>
      <c r="F1245" s="322" t="str">
        <f t="shared" si="278"/>
        <v/>
      </c>
      <c r="G1245" s="322" t="str">
        <f t="shared" si="279"/>
        <v/>
      </c>
      <c r="H1245" s="322" t="str">
        <f t="shared" si="280"/>
        <v/>
      </c>
      <c r="I1245" s="287" t="str">
        <f t="shared" si="281"/>
        <v>Đ0</v>
      </c>
      <c r="J1245" s="44" t="s">
        <v>1191</v>
      </c>
      <c r="K1245" s="287" t="str">
        <f t="shared" si="282"/>
        <v>Cái</v>
      </c>
      <c r="L1245" s="291"/>
      <c r="M1245" s="287" t="e">
        <f>VLOOKUP(D1245,'GIA CONG DOAN'!$A$3:$D$4246,MATCH(I1245,'GIA CONG DOAN'!$A$4:$D$4,0),0)</f>
        <v>#N/A</v>
      </c>
      <c r="N1245" s="289"/>
      <c r="O1245" s="328" t="str">
        <f t="shared" si="283"/>
        <v/>
      </c>
      <c r="P1245" s="56"/>
      <c r="Q1245" s="305"/>
      <c r="R1245" s="305"/>
      <c r="S1245" s="313">
        <f t="shared" si="284"/>
        <v>0</v>
      </c>
      <c r="V1245" s="327"/>
      <c r="W1245" s="327"/>
      <c r="X1245" s="327"/>
    </row>
    <row r="1246" spans="1:24" s="326" customFormat="1" ht="18" hidden="1" customHeight="1">
      <c r="A1246" s="50"/>
      <c r="B1246" s="182"/>
      <c r="C1246" s="56"/>
      <c r="D1246" s="56" t="str">
        <f t="shared" si="276"/>
        <v>00</v>
      </c>
      <c r="E1246" s="322" t="str">
        <f t="shared" si="277"/>
        <v>00</v>
      </c>
      <c r="F1246" s="322" t="str">
        <f t="shared" si="278"/>
        <v/>
      </c>
      <c r="G1246" s="322" t="str">
        <f t="shared" si="279"/>
        <v/>
      </c>
      <c r="H1246" s="322" t="str">
        <f t="shared" si="280"/>
        <v/>
      </c>
      <c r="I1246" s="287" t="str">
        <f t="shared" si="281"/>
        <v>Đ0</v>
      </c>
      <c r="J1246" s="44" t="s">
        <v>1191</v>
      </c>
      <c r="K1246" s="287" t="str">
        <f t="shared" si="282"/>
        <v>Cái</v>
      </c>
      <c r="L1246" s="291"/>
      <c r="M1246" s="287" t="e">
        <f>VLOOKUP(D1246,'GIA CONG DOAN'!$A$3:$D$4246,MATCH(I1246,'GIA CONG DOAN'!$A$4:$D$4,0),0)</f>
        <v>#N/A</v>
      </c>
      <c r="N1246" s="289"/>
      <c r="O1246" s="328" t="str">
        <f t="shared" si="283"/>
        <v/>
      </c>
      <c r="P1246" s="56"/>
      <c r="Q1246" s="305"/>
      <c r="R1246" s="305"/>
      <c r="S1246" s="313">
        <f t="shared" si="284"/>
        <v>0</v>
      </c>
      <c r="V1246" s="327"/>
      <c r="W1246" s="327"/>
      <c r="X1246" s="327"/>
    </row>
    <row r="1247" spans="1:24" s="326" customFormat="1" ht="18" hidden="1" customHeight="1">
      <c r="A1247" s="50"/>
      <c r="B1247" s="182"/>
      <c r="C1247" s="56"/>
      <c r="D1247" s="56" t="str">
        <f t="shared" si="276"/>
        <v>00</v>
      </c>
      <c r="E1247" s="322" t="str">
        <f t="shared" si="277"/>
        <v>00</v>
      </c>
      <c r="F1247" s="322" t="str">
        <f t="shared" si="278"/>
        <v/>
      </c>
      <c r="G1247" s="322" t="str">
        <f t="shared" si="279"/>
        <v/>
      </c>
      <c r="H1247" s="322" t="str">
        <f t="shared" si="280"/>
        <v/>
      </c>
      <c r="I1247" s="287" t="str">
        <f t="shared" si="281"/>
        <v>Đ0</v>
      </c>
      <c r="J1247" s="44" t="s">
        <v>1191</v>
      </c>
      <c r="K1247" s="287" t="str">
        <f t="shared" si="282"/>
        <v>Cái</v>
      </c>
      <c r="L1247" s="291"/>
      <c r="M1247" s="287" t="e">
        <f>VLOOKUP(D1247,'GIA CONG DOAN'!$A$3:$D$4246,MATCH(I1247,'GIA CONG DOAN'!$A$4:$D$4,0),0)</f>
        <v>#N/A</v>
      </c>
      <c r="N1247" s="289"/>
      <c r="O1247" s="328" t="str">
        <f t="shared" si="283"/>
        <v/>
      </c>
      <c r="P1247" s="56"/>
      <c r="Q1247" s="305"/>
      <c r="R1247" s="305"/>
      <c r="S1247" s="313">
        <f t="shared" si="284"/>
        <v>0</v>
      </c>
      <c r="V1247" s="327"/>
      <c r="W1247" s="327"/>
      <c r="X1247" s="327"/>
    </row>
    <row r="1248" spans="1:24" s="326" customFormat="1" ht="18" hidden="1" customHeight="1">
      <c r="A1248" s="50"/>
      <c r="B1248" s="182"/>
      <c r="C1248" s="56"/>
      <c r="D1248" s="56" t="str">
        <f t="shared" si="276"/>
        <v>00</v>
      </c>
      <c r="E1248" s="322" t="str">
        <f t="shared" si="277"/>
        <v>00</v>
      </c>
      <c r="F1248" s="322" t="str">
        <f t="shared" si="278"/>
        <v/>
      </c>
      <c r="G1248" s="322" t="str">
        <f t="shared" si="279"/>
        <v/>
      </c>
      <c r="H1248" s="322" t="str">
        <f t="shared" si="280"/>
        <v/>
      </c>
      <c r="I1248" s="287" t="str">
        <f t="shared" si="281"/>
        <v>Đ0</v>
      </c>
      <c r="J1248" s="44" t="s">
        <v>1191</v>
      </c>
      <c r="K1248" s="287" t="str">
        <f t="shared" si="282"/>
        <v>Cái</v>
      </c>
      <c r="L1248" s="291"/>
      <c r="M1248" s="287" t="e">
        <f>VLOOKUP(D1248,'GIA CONG DOAN'!$A$3:$D$4246,MATCH(I1248,'GIA CONG DOAN'!$A$4:$D$4,0),0)</f>
        <v>#N/A</v>
      </c>
      <c r="N1248" s="289"/>
      <c r="O1248" s="328" t="str">
        <f t="shared" si="283"/>
        <v/>
      </c>
      <c r="P1248" s="56"/>
      <c r="Q1248" s="305"/>
      <c r="R1248" s="305"/>
      <c r="S1248" s="313">
        <f t="shared" si="284"/>
        <v>0</v>
      </c>
      <c r="V1248" s="327"/>
      <c r="W1248" s="327"/>
      <c r="X1248" s="327"/>
    </row>
    <row r="1249" spans="1:24" s="326" customFormat="1" ht="18" hidden="1" customHeight="1">
      <c r="A1249" s="50"/>
      <c r="B1249" s="182"/>
      <c r="C1249" s="56"/>
      <c r="D1249" s="56" t="str">
        <f t="shared" si="276"/>
        <v>00</v>
      </c>
      <c r="E1249" s="322" t="str">
        <f t="shared" si="277"/>
        <v>00</v>
      </c>
      <c r="F1249" s="322" t="str">
        <f t="shared" si="278"/>
        <v/>
      </c>
      <c r="G1249" s="322" t="str">
        <f t="shared" si="279"/>
        <v/>
      </c>
      <c r="H1249" s="322" t="str">
        <f t="shared" si="280"/>
        <v/>
      </c>
      <c r="I1249" s="287" t="str">
        <f t="shared" si="281"/>
        <v>Đ0</v>
      </c>
      <c r="J1249" s="44" t="s">
        <v>1191</v>
      </c>
      <c r="K1249" s="287" t="str">
        <f t="shared" si="282"/>
        <v>Cái</v>
      </c>
      <c r="L1249" s="291"/>
      <c r="M1249" s="287" t="e">
        <f>VLOOKUP(D1249,'GIA CONG DOAN'!$A$3:$D$4246,MATCH(I1249,'GIA CONG DOAN'!$A$4:$D$4,0),0)</f>
        <v>#N/A</v>
      </c>
      <c r="N1249" s="289"/>
      <c r="O1249" s="328" t="str">
        <f t="shared" si="283"/>
        <v/>
      </c>
      <c r="P1249" s="56"/>
      <c r="Q1249" s="305"/>
      <c r="R1249" s="305"/>
      <c r="S1249" s="313">
        <f t="shared" si="284"/>
        <v>0</v>
      </c>
      <c r="V1249" s="327"/>
      <c r="W1249" s="327"/>
      <c r="X1249" s="327"/>
    </row>
    <row r="1250" spans="1:24" s="326" customFormat="1" ht="18" hidden="1" customHeight="1">
      <c r="A1250" s="50"/>
      <c r="B1250" s="182"/>
      <c r="C1250" s="56"/>
      <c r="D1250" s="56" t="str">
        <f t="shared" si="276"/>
        <v>00</v>
      </c>
      <c r="E1250" s="322" t="str">
        <f t="shared" si="277"/>
        <v>00</v>
      </c>
      <c r="F1250" s="322" t="str">
        <f t="shared" si="278"/>
        <v/>
      </c>
      <c r="G1250" s="322" t="str">
        <f t="shared" si="279"/>
        <v/>
      </c>
      <c r="H1250" s="322" t="str">
        <f t="shared" si="280"/>
        <v/>
      </c>
      <c r="I1250" s="287" t="str">
        <f t="shared" si="281"/>
        <v>Đ0</v>
      </c>
      <c r="J1250" s="44" t="s">
        <v>1191</v>
      </c>
      <c r="K1250" s="287" t="str">
        <f t="shared" si="282"/>
        <v>Cái</v>
      </c>
      <c r="L1250" s="291"/>
      <c r="M1250" s="287" t="e">
        <f>VLOOKUP(D1250,'GIA CONG DOAN'!$A$3:$D$4246,MATCH(I1250,'GIA CONG DOAN'!$A$4:$D$4,0),0)</f>
        <v>#N/A</v>
      </c>
      <c r="N1250" s="289"/>
      <c r="O1250" s="328" t="str">
        <f t="shared" si="283"/>
        <v/>
      </c>
      <c r="P1250" s="56"/>
      <c r="Q1250" s="305"/>
      <c r="R1250" s="305"/>
      <c r="S1250" s="313">
        <f t="shared" si="284"/>
        <v>0</v>
      </c>
      <c r="V1250" s="327"/>
      <c r="W1250" s="327"/>
      <c r="X1250" s="327"/>
    </row>
    <row r="1251" spans="1:24" s="326" customFormat="1" ht="18" hidden="1" customHeight="1">
      <c r="A1251" s="50"/>
      <c r="B1251" s="182"/>
      <c r="C1251" s="56"/>
      <c r="D1251" s="56" t="str">
        <f t="shared" si="276"/>
        <v>00</v>
      </c>
      <c r="E1251" s="322" t="str">
        <f t="shared" si="277"/>
        <v>00</v>
      </c>
      <c r="F1251" s="322" t="str">
        <f t="shared" si="278"/>
        <v/>
      </c>
      <c r="G1251" s="322" t="str">
        <f t="shared" si="279"/>
        <v/>
      </c>
      <c r="H1251" s="322" t="str">
        <f t="shared" si="280"/>
        <v/>
      </c>
      <c r="I1251" s="287" t="str">
        <f t="shared" si="281"/>
        <v>Đ0</v>
      </c>
      <c r="J1251" s="44" t="s">
        <v>1191</v>
      </c>
      <c r="K1251" s="287" t="str">
        <f t="shared" si="282"/>
        <v>Cái</v>
      </c>
      <c r="L1251" s="291"/>
      <c r="M1251" s="287" t="e">
        <f>VLOOKUP(D1251,'GIA CONG DOAN'!$A$3:$D$4246,MATCH(I1251,'GIA CONG DOAN'!$A$4:$D$4,0),0)</f>
        <v>#N/A</v>
      </c>
      <c r="N1251" s="289"/>
      <c r="O1251" s="328" t="str">
        <f t="shared" si="283"/>
        <v/>
      </c>
      <c r="P1251" s="56"/>
      <c r="Q1251" s="305"/>
      <c r="R1251" s="305"/>
      <c r="S1251" s="313">
        <f t="shared" si="284"/>
        <v>0</v>
      </c>
      <c r="V1251" s="327"/>
      <c r="W1251" s="327"/>
      <c r="X1251" s="327"/>
    </row>
    <row r="1252" spans="1:24" s="326" customFormat="1" ht="18" hidden="1" customHeight="1">
      <c r="A1252" s="50"/>
      <c r="B1252" s="182"/>
      <c r="C1252" s="56"/>
      <c r="D1252" s="56" t="str">
        <f t="shared" si="276"/>
        <v>00</v>
      </c>
      <c r="E1252" s="322" t="str">
        <f t="shared" si="277"/>
        <v>00</v>
      </c>
      <c r="F1252" s="322" t="str">
        <f t="shared" si="278"/>
        <v/>
      </c>
      <c r="G1252" s="322" t="str">
        <f t="shared" si="279"/>
        <v/>
      </c>
      <c r="H1252" s="322" t="str">
        <f t="shared" si="280"/>
        <v/>
      </c>
      <c r="I1252" s="287" t="str">
        <f t="shared" si="281"/>
        <v>Đ0</v>
      </c>
      <c r="J1252" s="44" t="s">
        <v>1191</v>
      </c>
      <c r="K1252" s="287" t="str">
        <f t="shared" si="282"/>
        <v>Cái</v>
      </c>
      <c r="L1252" s="291"/>
      <c r="M1252" s="287" t="e">
        <f>VLOOKUP(D1252,'GIA CONG DOAN'!$A$3:$D$4246,MATCH(I1252,'GIA CONG DOAN'!$A$4:$D$4,0),0)</f>
        <v>#N/A</v>
      </c>
      <c r="N1252" s="289"/>
      <c r="O1252" s="328" t="str">
        <f t="shared" si="283"/>
        <v/>
      </c>
      <c r="P1252" s="56"/>
      <c r="Q1252" s="305"/>
      <c r="R1252" s="305"/>
      <c r="S1252" s="313">
        <f t="shared" si="284"/>
        <v>0</v>
      </c>
      <c r="V1252" s="327"/>
      <c r="W1252" s="327"/>
      <c r="X1252" s="327"/>
    </row>
    <row r="1253" spans="1:24" s="326" customFormat="1" ht="18" hidden="1" customHeight="1">
      <c r="A1253" s="50"/>
      <c r="B1253" s="182"/>
      <c r="C1253" s="56"/>
      <c r="D1253" s="56" t="str">
        <f t="shared" si="276"/>
        <v>00</v>
      </c>
      <c r="E1253" s="322" t="str">
        <f t="shared" si="277"/>
        <v>00</v>
      </c>
      <c r="F1253" s="322" t="str">
        <f t="shared" si="278"/>
        <v/>
      </c>
      <c r="G1253" s="322" t="str">
        <f t="shared" si="279"/>
        <v/>
      </c>
      <c r="H1253" s="322" t="str">
        <f t="shared" si="280"/>
        <v/>
      </c>
      <c r="I1253" s="287" t="str">
        <f t="shared" si="281"/>
        <v>Đ0</v>
      </c>
      <c r="J1253" s="44" t="s">
        <v>1191</v>
      </c>
      <c r="K1253" s="287" t="str">
        <f t="shared" si="282"/>
        <v>Cái</v>
      </c>
      <c r="L1253" s="291"/>
      <c r="M1253" s="287" t="e">
        <f>VLOOKUP(D1253,'GIA CONG DOAN'!$A$3:$D$4246,MATCH(I1253,'GIA CONG DOAN'!$A$4:$D$4,0),0)</f>
        <v>#N/A</v>
      </c>
      <c r="N1253" s="289"/>
      <c r="O1253" s="328" t="str">
        <f t="shared" si="283"/>
        <v/>
      </c>
      <c r="P1253" s="56"/>
      <c r="Q1253" s="305"/>
      <c r="R1253" s="305"/>
      <c r="S1253" s="313">
        <f t="shared" si="284"/>
        <v>0</v>
      </c>
      <c r="V1253" s="327"/>
      <c r="W1253" s="327"/>
      <c r="X1253" s="327"/>
    </row>
    <row r="1254" spans="1:24" s="326" customFormat="1" ht="18" hidden="1" customHeight="1">
      <c r="A1254" s="50"/>
      <c r="B1254" s="182"/>
      <c r="C1254" s="56"/>
      <c r="D1254" s="56" t="str">
        <f t="shared" si="276"/>
        <v>00</v>
      </c>
      <c r="E1254" s="322" t="str">
        <f t="shared" si="277"/>
        <v>00</v>
      </c>
      <c r="F1254" s="322" t="str">
        <f t="shared" si="278"/>
        <v/>
      </c>
      <c r="G1254" s="322" t="str">
        <f t="shared" si="279"/>
        <v/>
      </c>
      <c r="H1254" s="322" t="str">
        <f t="shared" si="280"/>
        <v/>
      </c>
      <c r="I1254" s="287" t="str">
        <f t="shared" si="281"/>
        <v>Đ0</v>
      </c>
      <c r="J1254" s="44" t="s">
        <v>1191</v>
      </c>
      <c r="K1254" s="287" t="str">
        <f t="shared" si="282"/>
        <v>Cái</v>
      </c>
      <c r="L1254" s="291"/>
      <c r="M1254" s="287" t="e">
        <f>VLOOKUP(D1254,'GIA CONG DOAN'!$A$3:$D$4246,MATCH(I1254,'GIA CONG DOAN'!$A$4:$D$4,0),0)</f>
        <v>#N/A</v>
      </c>
      <c r="N1254" s="289"/>
      <c r="O1254" s="328" t="str">
        <f t="shared" si="283"/>
        <v/>
      </c>
      <c r="P1254" s="56"/>
      <c r="Q1254" s="305"/>
      <c r="R1254" s="305"/>
      <c r="S1254" s="313">
        <f t="shared" si="284"/>
        <v>0</v>
      </c>
      <c r="V1254" s="327"/>
      <c r="W1254" s="327"/>
      <c r="X1254" s="327"/>
    </row>
    <row r="1255" spans="1:24" s="326" customFormat="1" ht="18" hidden="1" customHeight="1">
      <c r="A1255" s="50"/>
      <c r="B1255" s="182"/>
      <c r="C1255" s="56"/>
      <c r="D1255" s="56" t="str">
        <f t="shared" si="276"/>
        <v>00</v>
      </c>
      <c r="E1255" s="322" t="str">
        <f t="shared" si="277"/>
        <v>00</v>
      </c>
      <c r="F1255" s="322" t="str">
        <f t="shared" si="278"/>
        <v/>
      </c>
      <c r="G1255" s="322" t="str">
        <f t="shared" si="279"/>
        <v/>
      </c>
      <c r="H1255" s="322" t="str">
        <f t="shared" si="280"/>
        <v/>
      </c>
      <c r="I1255" s="287" t="str">
        <f t="shared" si="281"/>
        <v>Đ0</v>
      </c>
      <c r="J1255" s="44" t="s">
        <v>1191</v>
      </c>
      <c r="K1255" s="287" t="str">
        <f t="shared" si="282"/>
        <v>Cái</v>
      </c>
      <c r="L1255" s="291"/>
      <c r="M1255" s="287" t="e">
        <f>VLOOKUP(D1255,'GIA CONG DOAN'!$A$3:$D$4246,MATCH(I1255,'GIA CONG DOAN'!$A$4:$D$4,0),0)</f>
        <v>#N/A</v>
      </c>
      <c r="N1255" s="289"/>
      <c r="O1255" s="328" t="str">
        <f t="shared" si="283"/>
        <v/>
      </c>
      <c r="P1255" s="56"/>
      <c r="Q1255" s="305"/>
      <c r="R1255" s="305"/>
      <c r="S1255" s="313">
        <f t="shared" si="284"/>
        <v>0</v>
      </c>
      <c r="V1255" s="327"/>
      <c r="W1255" s="327"/>
      <c r="X1255" s="327"/>
    </row>
    <row r="1256" spans="1:24" s="326" customFormat="1" ht="18" hidden="1" customHeight="1">
      <c r="A1256" s="50"/>
      <c r="B1256" s="182"/>
      <c r="C1256" s="56"/>
      <c r="D1256" s="56" t="str">
        <f t="shared" si="276"/>
        <v>00</v>
      </c>
      <c r="E1256" s="322" t="str">
        <f t="shared" si="277"/>
        <v>00</v>
      </c>
      <c r="F1256" s="322" t="str">
        <f t="shared" si="278"/>
        <v/>
      </c>
      <c r="G1256" s="322" t="str">
        <f t="shared" si="279"/>
        <v/>
      </c>
      <c r="H1256" s="322" t="str">
        <f t="shared" si="280"/>
        <v/>
      </c>
      <c r="I1256" s="287" t="str">
        <f t="shared" si="281"/>
        <v>Đ0</v>
      </c>
      <c r="J1256" s="44" t="s">
        <v>1191</v>
      </c>
      <c r="K1256" s="287" t="str">
        <f t="shared" si="282"/>
        <v>Cái</v>
      </c>
      <c r="L1256" s="291"/>
      <c r="M1256" s="287" t="e">
        <f>VLOOKUP(D1256,'GIA CONG DOAN'!$A$3:$D$4246,MATCH(I1256,'GIA CONG DOAN'!$A$4:$D$4,0),0)</f>
        <v>#N/A</v>
      </c>
      <c r="N1256" s="289"/>
      <c r="O1256" s="328" t="str">
        <f t="shared" si="283"/>
        <v/>
      </c>
      <c r="P1256" s="56"/>
      <c r="Q1256" s="305"/>
      <c r="R1256" s="305"/>
      <c r="S1256" s="313">
        <f t="shared" si="284"/>
        <v>0</v>
      </c>
      <c r="V1256" s="327"/>
      <c r="W1256" s="327"/>
      <c r="X1256" s="327"/>
    </row>
    <row r="1257" spans="1:24" s="326" customFormat="1" ht="18" hidden="1" customHeight="1">
      <c r="A1257" s="50"/>
      <c r="B1257" s="182"/>
      <c r="C1257" s="56"/>
      <c r="D1257" s="56" t="str">
        <f t="shared" si="276"/>
        <v>00</v>
      </c>
      <c r="E1257" s="322" t="str">
        <f t="shared" si="277"/>
        <v>00</v>
      </c>
      <c r="F1257" s="322" t="str">
        <f t="shared" si="278"/>
        <v/>
      </c>
      <c r="G1257" s="322" t="str">
        <f t="shared" si="279"/>
        <v/>
      </c>
      <c r="H1257" s="322" t="str">
        <f t="shared" si="280"/>
        <v/>
      </c>
      <c r="I1257" s="287" t="str">
        <f t="shared" si="281"/>
        <v>Đ0</v>
      </c>
      <c r="J1257" s="44" t="s">
        <v>1191</v>
      </c>
      <c r="K1257" s="287" t="str">
        <f t="shared" si="282"/>
        <v>Cái</v>
      </c>
      <c r="L1257" s="291"/>
      <c r="M1257" s="287" t="e">
        <f>VLOOKUP(D1257,'GIA CONG DOAN'!$A$3:$D$4246,MATCH(I1257,'GIA CONG DOAN'!$A$4:$D$4,0),0)</f>
        <v>#N/A</v>
      </c>
      <c r="N1257" s="289"/>
      <c r="O1257" s="328" t="str">
        <f t="shared" si="283"/>
        <v/>
      </c>
      <c r="P1257" s="56"/>
      <c r="Q1257" s="305"/>
      <c r="R1257" s="305"/>
      <c r="S1257" s="313">
        <f t="shared" si="284"/>
        <v>0</v>
      </c>
      <c r="V1257" s="327"/>
      <c r="W1257" s="327"/>
      <c r="X1257" s="327"/>
    </row>
    <row r="1258" spans="1:24" s="326" customFormat="1" ht="18" hidden="1" customHeight="1">
      <c r="A1258" s="50"/>
      <c r="B1258" s="182"/>
      <c r="C1258" s="56"/>
      <c r="D1258" s="56" t="str">
        <f t="shared" si="276"/>
        <v>00</v>
      </c>
      <c r="E1258" s="322" t="str">
        <f t="shared" si="277"/>
        <v>00</v>
      </c>
      <c r="F1258" s="322" t="str">
        <f t="shared" si="278"/>
        <v/>
      </c>
      <c r="G1258" s="322" t="str">
        <f t="shared" si="279"/>
        <v/>
      </c>
      <c r="H1258" s="322" t="str">
        <f t="shared" si="280"/>
        <v/>
      </c>
      <c r="I1258" s="287" t="str">
        <f t="shared" si="281"/>
        <v>Đ0</v>
      </c>
      <c r="J1258" s="44" t="s">
        <v>1191</v>
      </c>
      <c r="K1258" s="287" t="str">
        <f t="shared" si="282"/>
        <v>Cái</v>
      </c>
      <c r="L1258" s="291"/>
      <c r="M1258" s="287" t="e">
        <f>VLOOKUP(D1258,'GIA CONG DOAN'!$A$3:$D$4246,MATCH(I1258,'GIA CONG DOAN'!$A$4:$D$4,0),0)</f>
        <v>#N/A</v>
      </c>
      <c r="N1258" s="289"/>
      <c r="O1258" s="328" t="str">
        <f t="shared" si="283"/>
        <v/>
      </c>
      <c r="P1258" s="56"/>
      <c r="Q1258" s="305"/>
      <c r="R1258" s="305"/>
      <c r="S1258" s="313">
        <f t="shared" si="284"/>
        <v>0</v>
      </c>
      <c r="V1258" s="327"/>
      <c r="W1258" s="327"/>
      <c r="X1258" s="327"/>
    </row>
    <row r="1259" spans="1:24" s="326" customFormat="1" ht="18" hidden="1" customHeight="1">
      <c r="A1259" s="50"/>
      <c r="B1259" s="182"/>
      <c r="C1259" s="56"/>
      <c r="D1259" s="56" t="str">
        <f t="shared" si="276"/>
        <v>00</v>
      </c>
      <c r="E1259" s="322" t="str">
        <f t="shared" si="277"/>
        <v>00</v>
      </c>
      <c r="F1259" s="322" t="str">
        <f t="shared" si="278"/>
        <v/>
      </c>
      <c r="G1259" s="322" t="str">
        <f t="shared" si="279"/>
        <v/>
      </c>
      <c r="H1259" s="322" t="str">
        <f t="shared" si="280"/>
        <v/>
      </c>
      <c r="I1259" s="287" t="str">
        <f t="shared" si="281"/>
        <v>Đ0</v>
      </c>
      <c r="J1259" s="44" t="s">
        <v>1191</v>
      </c>
      <c r="K1259" s="287" t="str">
        <f t="shared" si="282"/>
        <v>Cái</v>
      </c>
      <c r="L1259" s="291"/>
      <c r="M1259" s="287" t="e">
        <f>VLOOKUP(D1259,'GIA CONG DOAN'!$A$3:$D$4246,MATCH(I1259,'GIA CONG DOAN'!$A$4:$D$4,0),0)</f>
        <v>#N/A</v>
      </c>
      <c r="N1259" s="289"/>
      <c r="O1259" s="328" t="str">
        <f t="shared" si="283"/>
        <v/>
      </c>
      <c r="P1259" s="56"/>
      <c r="Q1259" s="305"/>
      <c r="R1259" s="305"/>
      <c r="S1259" s="313">
        <f t="shared" si="284"/>
        <v>0</v>
      </c>
      <c r="V1259" s="327"/>
      <c r="W1259" s="327"/>
      <c r="X1259" s="327"/>
    </row>
    <row r="1260" spans="1:24" s="326" customFormat="1" ht="18" hidden="1" customHeight="1">
      <c r="A1260" s="50"/>
      <c r="B1260" s="182"/>
      <c r="C1260" s="56"/>
      <c r="D1260" s="56" t="str">
        <f t="shared" si="276"/>
        <v>00</v>
      </c>
      <c r="E1260" s="322" t="str">
        <f t="shared" si="277"/>
        <v>00</v>
      </c>
      <c r="F1260" s="322" t="str">
        <f t="shared" si="278"/>
        <v/>
      </c>
      <c r="G1260" s="322" t="str">
        <f t="shared" si="279"/>
        <v/>
      </c>
      <c r="H1260" s="322" t="str">
        <f t="shared" si="280"/>
        <v/>
      </c>
      <c r="I1260" s="287" t="str">
        <f t="shared" si="281"/>
        <v>Đ0</v>
      </c>
      <c r="J1260" s="44" t="s">
        <v>1191</v>
      </c>
      <c r="K1260" s="287" t="str">
        <f t="shared" si="282"/>
        <v>Cái</v>
      </c>
      <c r="L1260" s="291"/>
      <c r="M1260" s="287" t="e">
        <f>VLOOKUP(D1260,'GIA CONG DOAN'!$A$3:$D$4246,MATCH(I1260,'GIA CONG DOAN'!$A$4:$D$4,0),0)</f>
        <v>#N/A</v>
      </c>
      <c r="N1260" s="289"/>
      <c r="O1260" s="328" t="str">
        <f t="shared" si="283"/>
        <v/>
      </c>
      <c r="P1260" s="56"/>
      <c r="Q1260" s="305"/>
      <c r="R1260" s="305"/>
      <c r="S1260" s="313">
        <f t="shared" si="284"/>
        <v>0</v>
      </c>
      <c r="V1260" s="327"/>
      <c r="W1260" s="327"/>
      <c r="X1260" s="327"/>
    </row>
    <row r="1261" spans="1:24" s="326" customFormat="1" ht="18" hidden="1" customHeight="1">
      <c r="A1261" s="50"/>
      <c r="B1261" s="182"/>
      <c r="C1261" s="56"/>
      <c r="D1261" s="56" t="str">
        <f t="shared" si="276"/>
        <v>00</v>
      </c>
      <c r="E1261" s="322" t="str">
        <f t="shared" si="277"/>
        <v>00</v>
      </c>
      <c r="F1261" s="322" t="str">
        <f t="shared" si="278"/>
        <v/>
      </c>
      <c r="G1261" s="322" t="str">
        <f t="shared" si="279"/>
        <v/>
      </c>
      <c r="H1261" s="322" t="str">
        <f t="shared" si="280"/>
        <v/>
      </c>
      <c r="I1261" s="287" t="str">
        <f t="shared" si="281"/>
        <v>Đ0</v>
      </c>
      <c r="J1261" s="44" t="s">
        <v>1191</v>
      </c>
      <c r="K1261" s="287" t="str">
        <f t="shared" si="282"/>
        <v>Cái</v>
      </c>
      <c r="L1261" s="291"/>
      <c r="M1261" s="287" t="e">
        <f>VLOOKUP(D1261,'GIA CONG DOAN'!$A$3:$D$4246,MATCH(I1261,'GIA CONG DOAN'!$A$4:$D$4,0),0)</f>
        <v>#N/A</v>
      </c>
      <c r="N1261" s="289"/>
      <c r="O1261" s="328" t="str">
        <f t="shared" si="283"/>
        <v/>
      </c>
      <c r="P1261" s="56"/>
      <c r="Q1261" s="305"/>
      <c r="R1261" s="305"/>
      <c r="S1261" s="313">
        <f t="shared" si="284"/>
        <v>0</v>
      </c>
      <c r="V1261" s="327"/>
      <c r="W1261" s="327"/>
      <c r="X1261" s="327"/>
    </row>
    <row r="1262" spans="1:24" s="326" customFormat="1" ht="18" hidden="1" customHeight="1">
      <c r="A1262" s="50"/>
      <c r="B1262" s="182"/>
      <c r="C1262" s="56"/>
      <c r="D1262" s="56" t="str">
        <f t="shared" si="276"/>
        <v>00</v>
      </c>
      <c r="E1262" s="322" t="str">
        <f t="shared" si="277"/>
        <v>00</v>
      </c>
      <c r="F1262" s="322" t="str">
        <f t="shared" si="278"/>
        <v/>
      </c>
      <c r="G1262" s="322" t="str">
        <f t="shared" si="279"/>
        <v/>
      </c>
      <c r="H1262" s="322" t="str">
        <f t="shared" si="280"/>
        <v/>
      </c>
      <c r="I1262" s="287" t="str">
        <f t="shared" si="281"/>
        <v>Đ0</v>
      </c>
      <c r="J1262" s="44" t="s">
        <v>1191</v>
      </c>
      <c r="K1262" s="287" t="str">
        <f t="shared" si="282"/>
        <v>Cái</v>
      </c>
      <c r="L1262" s="291"/>
      <c r="M1262" s="287" t="e">
        <f>VLOOKUP(D1262,'GIA CONG DOAN'!$A$3:$D$4246,MATCH(I1262,'GIA CONG DOAN'!$A$4:$D$4,0),0)</f>
        <v>#N/A</v>
      </c>
      <c r="N1262" s="289"/>
      <c r="O1262" s="328" t="str">
        <f t="shared" si="283"/>
        <v/>
      </c>
      <c r="P1262" s="56"/>
      <c r="Q1262" s="305"/>
      <c r="R1262" s="305"/>
      <c r="S1262" s="313">
        <f t="shared" si="284"/>
        <v>0</v>
      </c>
      <c r="V1262" s="327"/>
      <c r="W1262" s="327"/>
      <c r="X1262" s="327"/>
    </row>
    <row r="1263" spans="1:24" s="326" customFormat="1" ht="18" hidden="1" customHeight="1">
      <c r="A1263" s="50"/>
      <c r="B1263" s="182"/>
      <c r="C1263" s="56"/>
      <c r="D1263" s="56" t="str">
        <f t="shared" si="276"/>
        <v>00</v>
      </c>
      <c r="E1263" s="322" t="str">
        <f t="shared" si="277"/>
        <v>00</v>
      </c>
      <c r="F1263" s="322" t="str">
        <f t="shared" si="278"/>
        <v/>
      </c>
      <c r="G1263" s="322" t="str">
        <f t="shared" si="279"/>
        <v/>
      </c>
      <c r="H1263" s="322" t="str">
        <f t="shared" si="280"/>
        <v/>
      </c>
      <c r="I1263" s="287" t="str">
        <f t="shared" si="281"/>
        <v>Đ0</v>
      </c>
      <c r="J1263" s="44" t="s">
        <v>1191</v>
      </c>
      <c r="K1263" s="287" t="str">
        <f t="shared" si="282"/>
        <v>Cái</v>
      </c>
      <c r="L1263" s="291"/>
      <c r="M1263" s="287" t="e">
        <f>VLOOKUP(D1263,'GIA CONG DOAN'!$A$3:$D$4246,MATCH(I1263,'GIA CONG DOAN'!$A$4:$D$4,0),0)</f>
        <v>#N/A</v>
      </c>
      <c r="N1263" s="289"/>
      <c r="O1263" s="328" t="str">
        <f t="shared" si="283"/>
        <v/>
      </c>
      <c r="P1263" s="56"/>
      <c r="Q1263" s="305"/>
      <c r="R1263" s="305"/>
      <c r="S1263" s="313">
        <f t="shared" si="284"/>
        <v>0</v>
      </c>
      <c r="V1263" s="327"/>
      <c r="W1263" s="327"/>
      <c r="X1263" s="327"/>
    </row>
    <row r="1264" spans="1:24" s="326" customFormat="1" ht="18" hidden="1" customHeight="1">
      <c r="A1264" s="50"/>
      <c r="B1264" s="182"/>
      <c r="C1264" s="56"/>
      <c r="D1264" s="56" t="str">
        <f t="shared" si="276"/>
        <v>00</v>
      </c>
      <c r="E1264" s="322" t="str">
        <f t="shared" si="277"/>
        <v>00</v>
      </c>
      <c r="F1264" s="322" t="str">
        <f t="shared" si="278"/>
        <v/>
      </c>
      <c r="G1264" s="322" t="str">
        <f t="shared" si="279"/>
        <v/>
      </c>
      <c r="H1264" s="322" t="str">
        <f t="shared" si="280"/>
        <v/>
      </c>
      <c r="I1264" s="287" t="str">
        <f t="shared" si="281"/>
        <v>Đ0</v>
      </c>
      <c r="J1264" s="44" t="s">
        <v>1191</v>
      </c>
      <c r="K1264" s="287" t="str">
        <f t="shared" si="282"/>
        <v>Cái</v>
      </c>
      <c r="L1264" s="291"/>
      <c r="M1264" s="287" t="e">
        <f>VLOOKUP(D1264,'GIA CONG DOAN'!$A$3:$D$4246,MATCH(I1264,'GIA CONG DOAN'!$A$4:$D$4,0),0)</f>
        <v>#N/A</v>
      </c>
      <c r="N1264" s="289"/>
      <c r="O1264" s="328" t="str">
        <f t="shared" si="283"/>
        <v/>
      </c>
      <c r="P1264" s="56"/>
      <c r="Q1264" s="305"/>
      <c r="R1264" s="305"/>
      <c r="S1264" s="313">
        <f t="shared" si="284"/>
        <v>0</v>
      </c>
      <c r="V1264" s="327"/>
      <c r="W1264" s="327"/>
      <c r="X1264" s="327"/>
    </row>
    <row r="1265" spans="1:24" s="326" customFormat="1" ht="18" hidden="1" customHeight="1">
      <c r="A1265" s="50"/>
      <c r="B1265" s="182"/>
      <c r="C1265" s="56"/>
      <c r="D1265" s="56" t="str">
        <f t="shared" si="276"/>
        <v>00</v>
      </c>
      <c r="E1265" s="322" t="str">
        <f t="shared" si="277"/>
        <v>00</v>
      </c>
      <c r="F1265" s="322" t="str">
        <f t="shared" si="278"/>
        <v/>
      </c>
      <c r="G1265" s="322" t="str">
        <f t="shared" si="279"/>
        <v/>
      </c>
      <c r="H1265" s="322" t="str">
        <f t="shared" si="280"/>
        <v/>
      </c>
      <c r="I1265" s="287" t="str">
        <f t="shared" si="281"/>
        <v>Đ0</v>
      </c>
      <c r="J1265" s="44" t="s">
        <v>1191</v>
      </c>
      <c r="K1265" s="287" t="str">
        <f t="shared" si="282"/>
        <v>Cái</v>
      </c>
      <c r="L1265" s="291"/>
      <c r="M1265" s="287" t="e">
        <f>VLOOKUP(D1265,'GIA CONG DOAN'!$A$3:$D$4246,MATCH(I1265,'GIA CONG DOAN'!$A$4:$D$4,0),0)</f>
        <v>#N/A</v>
      </c>
      <c r="N1265" s="289"/>
      <c r="O1265" s="328" t="str">
        <f t="shared" si="283"/>
        <v/>
      </c>
      <c r="P1265" s="56"/>
      <c r="Q1265" s="305"/>
      <c r="R1265" s="305"/>
      <c r="S1265" s="313">
        <f t="shared" si="284"/>
        <v>0</v>
      </c>
      <c r="V1265" s="327"/>
      <c r="W1265" s="327"/>
      <c r="X1265" s="327"/>
    </row>
    <row r="1266" spans="1:24" s="326" customFormat="1" ht="18" hidden="1" customHeight="1">
      <c r="A1266" s="50"/>
      <c r="B1266" s="182"/>
      <c r="C1266" s="56"/>
      <c r="D1266" s="56" t="str">
        <f t="shared" si="276"/>
        <v>00</v>
      </c>
      <c r="E1266" s="322" t="str">
        <f t="shared" si="277"/>
        <v>00</v>
      </c>
      <c r="F1266" s="322" t="str">
        <f t="shared" si="278"/>
        <v/>
      </c>
      <c r="G1266" s="322" t="str">
        <f t="shared" si="279"/>
        <v/>
      </c>
      <c r="H1266" s="322" t="str">
        <f t="shared" si="280"/>
        <v/>
      </c>
      <c r="I1266" s="287" t="str">
        <f t="shared" si="281"/>
        <v>Đ0</v>
      </c>
      <c r="J1266" s="44" t="s">
        <v>1191</v>
      </c>
      <c r="K1266" s="287" t="str">
        <f t="shared" si="282"/>
        <v>Cái</v>
      </c>
      <c r="L1266" s="291"/>
      <c r="M1266" s="287" t="e">
        <f>VLOOKUP(D1266,'GIA CONG DOAN'!$A$3:$D$4246,MATCH(I1266,'GIA CONG DOAN'!$A$4:$D$4,0),0)</f>
        <v>#N/A</v>
      </c>
      <c r="N1266" s="289"/>
      <c r="O1266" s="328" t="str">
        <f t="shared" si="283"/>
        <v/>
      </c>
      <c r="P1266" s="56"/>
      <c r="Q1266" s="305"/>
      <c r="R1266" s="305"/>
      <c r="S1266" s="313">
        <f t="shared" si="284"/>
        <v>0</v>
      </c>
      <c r="V1266" s="327"/>
      <c r="W1266" s="327"/>
      <c r="X1266" s="327"/>
    </row>
    <row r="1267" spans="1:24" s="326" customFormat="1" ht="18" hidden="1" customHeight="1">
      <c r="A1267" s="50"/>
      <c r="B1267" s="182"/>
      <c r="C1267" s="56"/>
      <c r="D1267" s="56" t="str">
        <f t="shared" si="276"/>
        <v>00</v>
      </c>
      <c r="E1267" s="322" t="str">
        <f t="shared" si="277"/>
        <v>00</v>
      </c>
      <c r="F1267" s="322" t="str">
        <f t="shared" si="278"/>
        <v/>
      </c>
      <c r="G1267" s="322" t="str">
        <f t="shared" si="279"/>
        <v/>
      </c>
      <c r="H1267" s="322" t="str">
        <f t="shared" si="280"/>
        <v/>
      </c>
      <c r="I1267" s="287" t="str">
        <f t="shared" si="281"/>
        <v>Đ0</v>
      </c>
      <c r="J1267" s="44" t="s">
        <v>1191</v>
      </c>
      <c r="K1267" s="287" t="str">
        <f t="shared" si="282"/>
        <v>Cái</v>
      </c>
      <c r="L1267" s="291"/>
      <c r="M1267" s="287" t="e">
        <f>VLOOKUP(D1267,'GIA CONG DOAN'!$A$3:$D$4246,MATCH(I1267,'GIA CONG DOAN'!$A$4:$D$4,0),0)</f>
        <v>#N/A</v>
      </c>
      <c r="N1267" s="289"/>
      <c r="O1267" s="328" t="str">
        <f t="shared" si="283"/>
        <v/>
      </c>
      <c r="P1267" s="56"/>
      <c r="Q1267" s="305"/>
      <c r="R1267" s="305"/>
      <c r="S1267" s="313">
        <f t="shared" si="284"/>
        <v>0</v>
      </c>
      <c r="V1267" s="327"/>
      <c r="W1267" s="327"/>
      <c r="X1267" s="327"/>
    </row>
    <row r="1268" spans="1:24" s="326" customFormat="1" ht="18" hidden="1" customHeight="1">
      <c r="A1268" s="50"/>
      <c r="B1268" s="182"/>
      <c r="C1268" s="56"/>
      <c r="D1268" s="56" t="str">
        <f t="shared" si="276"/>
        <v>00</v>
      </c>
      <c r="E1268" s="322" t="str">
        <f t="shared" si="277"/>
        <v>00</v>
      </c>
      <c r="F1268" s="322" t="str">
        <f t="shared" si="278"/>
        <v/>
      </c>
      <c r="G1268" s="322" t="str">
        <f t="shared" si="279"/>
        <v/>
      </c>
      <c r="H1268" s="322" t="str">
        <f t="shared" si="280"/>
        <v/>
      </c>
      <c r="I1268" s="287" t="str">
        <f t="shared" si="281"/>
        <v>Đ0</v>
      </c>
      <c r="J1268" s="44" t="s">
        <v>1191</v>
      </c>
      <c r="K1268" s="287" t="str">
        <f t="shared" si="282"/>
        <v>Cái</v>
      </c>
      <c r="L1268" s="291"/>
      <c r="M1268" s="287" t="e">
        <f>VLOOKUP(D1268,'GIA CONG DOAN'!$A$3:$D$4246,MATCH(I1268,'GIA CONG DOAN'!$A$4:$D$4,0),0)</f>
        <v>#N/A</v>
      </c>
      <c r="N1268" s="289"/>
      <c r="O1268" s="328" t="str">
        <f t="shared" si="283"/>
        <v/>
      </c>
      <c r="P1268" s="56"/>
      <c r="Q1268" s="305"/>
      <c r="R1268" s="305"/>
      <c r="S1268" s="313">
        <f t="shared" si="284"/>
        <v>0</v>
      </c>
      <c r="V1268" s="327"/>
      <c r="W1268" s="327"/>
      <c r="X1268" s="327"/>
    </row>
    <row r="1269" spans="1:24" s="326" customFormat="1" ht="18" hidden="1" customHeight="1">
      <c r="A1269" s="50"/>
      <c r="B1269" s="182"/>
      <c r="C1269" s="56"/>
      <c r="D1269" s="56" t="str">
        <f t="shared" si="276"/>
        <v>00</v>
      </c>
      <c r="E1269" s="322" t="str">
        <f t="shared" si="277"/>
        <v>00</v>
      </c>
      <c r="F1269" s="322" t="str">
        <f t="shared" si="278"/>
        <v/>
      </c>
      <c r="G1269" s="322" t="str">
        <f t="shared" si="279"/>
        <v/>
      </c>
      <c r="H1269" s="322" t="str">
        <f t="shared" si="280"/>
        <v/>
      </c>
      <c r="I1269" s="287" t="str">
        <f t="shared" si="281"/>
        <v>Đ0</v>
      </c>
      <c r="J1269" s="44" t="s">
        <v>1191</v>
      </c>
      <c r="K1269" s="287" t="str">
        <f t="shared" si="282"/>
        <v>Cái</v>
      </c>
      <c r="L1269" s="291"/>
      <c r="M1269" s="287" t="e">
        <f>VLOOKUP(D1269,'GIA CONG DOAN'!$A$3:$D$4246,MATCH(I1269,'GIA CONG DOAN'!$A$4:$D$4,0),0)</f>
        <v>#N/A</v>
      </c>
      <c r="N1269" s="289"/>
      <c r="O1269" s="328" t="str">
        <f t="shared" si="283"/>
        <v/>
      </c>
      <c r="P1269" s="56"/>
      <c r="Q1269" s="305"/>
      <c r="R1269" s="305"/>
      <c r="S1269" s="313">
        <f t="shared" si="284"/>
        <v>0</v>
      </c>
      <c r="V1269" s="327"/>
      <c r="W1269" s="327"/>
      <c r="X1269" s="327"/>
    </row>
    <row r="1270" spans="1:24" s="326" customFormat="1" ht="18" hidden="1" customHeight="1">
      <c r="A1270" s="50"/>
      <c r="B1270" s="182"/>
      <c r="C1270" s="56"/>
      <c r="D1270" s="56" t="str">
        <f t="shared" si="276"/>
        <v>00</v>
      </c>
      <c r="E1270" s="322" t="str">
        <f t="shared" si="277"/>
        <v>00</v>
      </c>
      <c r="F1270" s="322" t="str">
        <f t="shared" si="278"/>
        <v/>
      </c>
      <c r="G1270" s="322" t="str">
        <f t="shared" si="279"/>
        <v/>
      </c>
      <c r="H1270" s="322" t="str">
        <f t="shared" si="280"/>
        <v/>
      </c>
      <c r="I1270" s="287" t="str">
        <f t="shared" si="281"/>
        <v>Đ0</v>
      </c>
      <c r="J1270" s="44" t="s">
        <v>1191</v>
      </c>
      <c r="K1270" s="287" t="str">
        <f t="shared" si="282"/>
        <v>Cái</v>
      </c>
      <c r="L1270" s="291"/>
      <c r="M1270" s="287" t="e">
        <f>VLOOKUP(D1270,'GIA CONG DOAN'!$A$3:$D$4246,MATCH(I1270,'GIA CONG DOAN'!$A$4:$D$4,0),0)</f>
        <v>#N/A</v>
      </c>
      <c r="N1270" s="289"/>
      <c r="O1270" s="328" t="str">
        <f t="shared" si="283"/>
        <v/>
      </c>
      <c r="P1270" s="56"/>
      <c r="Q1270" s="305"/>
      <c r="R1270" s="305"/>
      <c r="S1270" s="313">
        <f t="shared" si="284"/>
        <v>0</v>
      </c>
      <c r="V1270" s="327"/>
      <c r="W1270" s="327"/>
      <c r="X1270" s="327"/>
    </row>
    <row r="1271" spans="1:24" s="326" customFormat="1" ht="18" hidden="1" customHeight="1">
      <c r="A1271" s="50"/>
      <c r="B1271" s="182"/>
      <c r="C1271" s="56"/>
      <c r="D1271" s="56" t="str">
        <f t="shared" si="276"/>
        <v>00</v>
      </c>
      <c r="E1271" s="322" t="str">
        <f t="shared" si="277"/>
        <v>00</v>
      </c>
      <c r="F1271" s="322" t="str">
        <f t="shared" si="278"/>
        <v/>
      </c>
      <c r="G1271" s="322" t="str">
        <f t="shared" si="279"/>
        <v/>
      </c>
      <c r="H1271" s="322" t="str">
        <f t="shared" si="280"/>
        <v/>
      </c>
      <c r="I1271" s="287" t="str">
        <f t="shared" si="281"/>
        <v>Đ0</v>
      </c>
      <c r="J1271" s="44" t="s">
        <v>1191</v>
      </c>
      <c r="K1271" s="287" t="str">
        <f t="shared" si="282"/>
        <v>Cái</v>
      </c>
      <c r="L1271" s="291"/>
      <c r="M1271" s="287" t="e">
        <f>VLOOKUP(D1271,'GIA CONG DOAN'!$A$3:$D$4246,MATCH(I1271,'GIA CONG DOAN'!$A$4:$D$4,0),0)</f>
        <v>#N/A</v>
      </c>
      <c r="N1271" s="289"/>
      <c r="O1271" s="328" t="str">
        <f t="shared" si="283"/>
        <v/>
      </c>
      <c r="P1271" s="56"/>
      <c r="Q1271" s="305"/>
      <c r="R1271" s="305"/>
      <c r="S1271" s="313">
        <f t="shared" si="284"/>
        <v>0</v>
      </c>
      <c r="V1271" s="327"/>
      <c r="W1271" s="327"/>
      <c r="X1271" s="327"/>
    </row>
    <row r="1272" spans="1:24" s="326" customFormat="1" ht="18" hidden="1" customHeight="1">
      <c r="A1272" s="50"/>
      <c r="B1272" s="182"/>
      <c r="C1272" s="56"/>
      <c r="D1272" s="56" t="str">
        <f t="shared" si="276"/>
        <v>00</v>
      </c>
      <c r="E1272" s="322" t="str">
        <f t="shared" si="277"/>
        <v>00</v>
      </c>
      <c r="F1272" s="322" t="str">
        <f t="shared" si="278"/>
        <v/>
      </c>
      <c r="G1272" s="322" t="str">
        <f t="shared" si="279"/>
        <v/>
      </c>
      <c r="H1272" s="322" t="str">
        <f t="shared" si="280"/>
        <v/>
      </c>
      <c r="I1272" s="287" t="str">
        <f t="shared" si="281"/>
        <v>Đ0</v>
      </c>
      <c r="J1272" s="44" t="s">
        <v>1191</v>
      </c>
      <c r="K1272" s="287" t="str">
        <f t="shared" si="282"/>
        <v>Cái</v>
      </c>
      <c r="L1272" s="291"/>
      <c r="M1272" s="287" t="e">
        <f>VLOOKUP(D1272,'GIA CONG DOAN'!$A$3:$D$4246,MATCH(I1272,'GIA CONG DOAN'!$A$4:$D$4,0),0)</f>
        <v>#N/A</v>
      </c>
      <c r="N1272" s="289"/>
      <c r="O1272" s="328" t="str">
        <f t="shared" si="283"/>
        <v/>
      </c>
      <c r="P1272" s="56"/>
      <c r="Q1272" s="305"/>
      <c r="R1272" s="305"/>
      <c r="S1272" s="313">
        <f t="shared" si="284"/>
        <v>0</v>
      </c>
      <c r="V1272" s="327"/>
      <c r="W1272" s="327"/>
      <c r="X1272" s="327"/>
    </row>
    <row r="1273" spans="1:24" s="326" customFormat="1" ht="18" hidden="1" customHeight="1">
      <c r="A1273" s="50"/>
      <c r="B1273" s="182"/>
      <c r="C1273" s="56"/>
      <c r="D1273" s="56" t="str">
        <f t="shared" si="276"/>
        <v>00</v>
      </c>
      <c r="E1273" s="322" t="str">
        <f t="shared" si="277"/>
        <v>00</v>
      </c>
      <c r="F1273" s="322" t="str">
        <f t="shared" si="278"/>
        <v/>
      </c>
      <c r="G1273" s="322" t="str">
        <f t="shared" si="279"/>
        <v/>
      </c>
      <c r="H1273" s="322" t="str">
        <f t="shared" si="280"/>
        <v/>
      </c>
      <c r="I1273" s="287" t="str">
        <f t="shared" si="281"/>
        <v>Đ0</v>
      </c>
      <c r="J1273" s="44" t="s">
        <v>1191</v>
      </c>
      <c r="K1273" s="287" t="str">
        <f t="shared" si="282"/>
        <v>Cái</v>
      </c>
      <c r="L1273" s="291"/>
      <c r="M1273" s="287" t="e">
        <f>VLOOKUP(D1273,'GIA CONG DOAN'!$A$3:$D$4246,MATCH(I1273,'GIA CONG DOAN'!$A$4:$D$4,0),0)</f>
        <v>#N/A</v>
      </c>
      <c r="N1273" s="289"/>
      <c r="O1273" s="328" t="str">
        <f t="shared" si="283"/>
        <v/>
      </c>
      <c r="P1273" s="56"/>
      <c r="Q1273" s="305"/>
      <c r="R1273" s="305"/>
      <c r="S1273" s="313">
        <f t="shared" si="284"/>
        <v>0</v>
      </c>
      <c r="V1273" s="327"/>
      <c r="W1273" s="327"/>
      <c r="X1273" s="327"/>
    </row>
    <row r="1274" spans="1:24" s="326" customFormat="1" ht="18" hidden="1" customHeight="1">
      <c r="A1274" s="50"/>
      <c r="B1274" s="182"/>
      <c r="C1274" s="56"/>
      <c r="D1274" s="56" t="str">
        <f t="shared" si="276"/>
        <v>00</v>
      </c>
      <c r="E1274" s="322" t="str">
        <f t="shared" si="277"/>
        <v>00</v>
      </c>
      <c r="F1274" s="322" t="str">
        <f t="shared" si="278"/>
        <v/>
      </c>
      <c r="G1274" s="322" t="str">
        <f t="shared" si="279"/>
        <v/>
      </c>
      <c r="H1274" s="322" t="str">
        <f t="shared" si="280"/>
        <v/>
      </c>
      <c r="I1274" s="287" t="str">
        <f t="shared" si="281"/>
        <v>Đ0</v>
      </c>
      <c r="J1274" s="44" t="s">
        <v>1191</v>
      </c>
      <c r="K1274" s="287" t="str">
        <f t="shared" si="282"/>
        <v>Cái</v>
      </c>
      <c r="L1274" s="291"/>
      <c r="M1274" s="287" t="e">
        <f>VLOOKUP(D1274,'GIA CONG DOAN'!$A$3:$D$4246,MATCH(I1274,'GIA CONG DOAN'!$A$4:$D$4,0),0)</f>
        <v>#N/A</v>
      </c>
      <c r="N1274" s="289"/>
      <c r="O1274" s="328" t="str">
        <f t="shared" si="283"/>
        <v/>
      </c>
      <c r="P1274" s="56"/>
      <c r="Q1274" s="305"/>
      <c r="R1274" s="305"/>
      <c r="S1274" s="313">
        <f t="shared" si="284"/>
        <v>0</v>
      </c>
      <c r="V1274" s="327"/>
      <c r="W1274" s="327"/>
      <c r="X1274" s="327"/>
    </row>
    <row r="1275" spans="1:24" s="326" customFormat="1" ht="18" hidden="1" customHeight="1">
      <c r="A1275" s="50"/>
      <c r="B1275" s="182"/>
      <c r="C1275" s="56"/>
      <c r="D1275" s="56" t="str">
        <f t="shared" si="276"/>
        <v>00</v>
      </c>
      <c r="E1275" s="322" t="str">
        <f t="shared" si="277"/>
        <v>00</v>
      </c>
      <c r="F1275" s="322" t="str">
        <f t="shared" si="278"/>
        <v/>
      </c>
      <c r="G1275" s="322" t="str">
        <f t="shared" si="279"/>
        <v/>
      </c>
      <c r="H1275" s="322" t="str">
        <f t="shared" si="280"/>
        <v/>
      </c>
      <c r="I1275" s="287" t="str">
        <f t="shared" si="281"/>
        <v>Đ0</v>
      </c>
      <c r="J1275" s="44" t="s">
        <v>1191</v>
      </c>
      <c r="K1275" s="287" t="str">
        <f t="shared" si="282"/>
        <v>Cái</v>
      </c>
      <c r="L1275" s="291"/>
      <c r="M1275" s="287" t="e">
        <f>VLOOKUP(D1275,'GIA CONG DOAN'!$A$3:$D$4246,MATCH(I1275,'GIA CONG DOAN'!$A$4:$D$4,0),0)</f>
        <v>#N/A</v>
      </c>
      <c r="N1275" s="289"/>
      <c r="O1275" s="328" t="str">
        <f t="shared" si="283"/>
        <v/>
      </c>
      <c r="P1275" s="56"/>
      <c r="Q1275" s="305"/>
      <c r="R1275" s="305"/>
      <c r="S1275" s="313">
        <f t="shared" si="284"/>
        <v>0</v>
      </c>
      <c r="V1275" s="327"/>
      <c r="W1275" s="327"/>
      <c r="X1275" s="327"/>
    </row>
    <row r="1276" spans="1:24" s="326" customFormat="1" ht="18" hidden="1" customHeight="1">
      <c r="A1276" s="50"/>
      <c r="B1276" s="182"/>
      <c r="C1276" s="56"/>
      <c r="D1276" s="56" t="str">
        <f t="shared" si="276"/>
        <v>00</v>
      </c>
      <c r="E1276" s="322" t="str">
        <f t="shared" si="277"/>
        <v>00</v>
      </c>
      <c r="F1276" s="322" t="str">
        <f t="shared" si="278"/>
        <v/>
      </c>
      <c r="G1276" s="322" t="str">
        <f t="shared" si="279"/>
        <v/>
      </c>
      <c r="H1276" s="322" t="str">
        <f t="shared" si="280"/>
        <v/>
      </c>
      <c r="I1276" s="287" t="str">
        <f t="shared" si="281"/>
        <v>Đ0</v>
      </c>
      <c r="J1276" s="44" t="s">
        <v>1191</v>
      </c>
      <c r="K1276" s="287" t="str">
        <f t="shared" si="282"/>
        <v>Cái</v>
      </c>
      <c r="L1276" s="291"/>
      <c r="M1276" s="287" t="e">
        <f>VLOOKUP(D1276,'GIA CONG DOAN'!$A$3:$D$4246,MATCH(I1276,'GIA CONG DOAN'!$A$4:$D$4,0),0)</f>
        <v>#N/A</v>
      </c>
      <c r="N1276" s="289"/>
      <c r="O1276" s="328" t="str">
        <f t="shared" si="283"/>
        <v/>
      </c>
      <c r="P1276" s="56"/>
      <c r="Q1276" s="305"/>
      <c r="R1276" s="305"/>
      <c r="S1276" s="313">
        <f t="shared" si="284"/>
        <v>0</v>
      </c>
      <c r="V1276" s="327"/>
      <c r="W1276" s="327"/>
      <c r="X1276" s="327"/>
    </row>
    <row r="1277" spans="1:24" s="326" customFormat="1" ht="18" hidden="1" customHeight="1">
      <c r="A1277" s="50"/>
      <c r="B1277" s="182"/>
      <c r="C1277" s="56"/>
      <c r="D1277" s="56" t="str">
        <f t="shared" si="276"/>
        <v>00</v>
      </c>
      <c r="E1277" s="322" t="str">
        <f t="shared" si="277"/>
        <v>00</v>
      </c>
      <c r="F1277" s="322" t="str">
        <f t="shared" si="278"/>
        <v/>
      </c>
      <c r="G1277" s="322" t="str">
        <f t="shared" si="279"/>
        <v/>
      </c>
      <c r="H1277" s="322" t="str">
        <f t="shared" si="280"/>
        <v/>
      </c>
      <c r="I1277" s="287" t="str">
        <f t="shared" si="281"/>
        <v>Đ0</v>
      </c>
      <c r="J1277" s="44" t="s">
        <v>1191</v>
      </c>
      <c r="K1277" s="287" t="str">
        <f t="shared" si="282"/>
        <v>Cái</v>
      </c>
      <c r="L1277" s="291"/>
      <c r="M1277" s="287" t="e">
        <f>VLOOKUP(D1277,'GIA CONG DOAN'!$A$3:$D$4246,MATCH(I1277,'GIA CONG DOAN'!$A$4:$D$4,0),0)</f>
        <v>#N/A</v>
      </c>
      <c r="N1277" s="289"/>
      <c r="O1277" s="328" t="str">
        <f t="shared" si="283"/>
        <v/>
      </c>
      <c r="P1277" s="56"/>
      <c r="Q1277" s="305"/>
      <c r="R1277" s="305"/>
      <c r="S1277" s="313">
        <f t="shared" si="284"/>
        <v>0</v>
      </c>
      <c r="V1277" s="327"/>
      <c r="W1277" s="327"/>
      <c r="X1277" s="327"/>
    </row>
    <row r="1278" spans="1:24" s="326" customFormat="1" ht="18" hidden="1" customHeight="1">
      <c r="A1278" s="50"/>
      <c r="B1278" s="182"/>
      <c r="C1278" s="56"/>
      <c r="D1278" s="56" t="str">
        <f t="shared" si="276"/>
        <v>00</v>
      </c>
      <c r="E1278" s="322" t="str">
        <f t="shared" si="277"/>
        <v>00</v>
      </c>
      <c r="F1278" s="322" t="str">
        <f t="shared" si="278"/>
        <v/>
      </c>
      <c r="G1278" s="322" t="str">
        <f t="shared" si="279"/>
        <v/>
      </c>
      <c r="H1278" s="322" t="str">
        <f t="shared" si="280"/>
        <v/>
      </c>
      <c r="I1278" s="287" t="str">
        <f t="shared" si="281"/>
        <v>Đ0</v>
      </c>
      <c r="J1278" s="44" t="s">
        <v>1191</v>
      </c>
      <c r="K1278" s="287" t="str">
        <f t="shared" si="282"/>
        <v>Cái</v>
      </c>
      <c r="L1278" s="291"/>
      <c r="M1278" s="287" t="e">
        <f>VLOOKUP(D1278,'GIA CONG DOAN'!$A$3:$D$4246,MATCH(I1278,'GIA CONG DOAN'!$A$4:$D$4,0),0)</f>
        <v>#N/A</v>
      </c>
      <c r="N1278" s="289"/>
      <c r="O1278" s="328" t="str">
        <f t="shared" si="283"/>
        <v/>
      </c>
      <c r="P1278" s="56"/>
      <c r="Q1278" s="305"/>
      <c r="R1278" s="305"/>
      <c r="S1278" s="313">
        <f t="shared" si="284"/>
        <v>0</v>
      </c>
      <c r="V1278" s="327"/>
      <c r="W1278" s="327"/>
      <c r="X1278" s="327"/>
    </row>
    <row r="1279" spans="1:24" s="326" customFormat="1" ht="18" hidden="1" customHeight="1">
      <c r="A1279" s="50"/>
      <c r="B1279" s="182"/>
      <c r="C1279" s="56"/>
      <c r="D1279" s="56" t="str">
        <f t="shared" ref="D1279:D1342" si="285">LEFT(C1279,6)&amp;"00"&amp;MID(C1279,9,3)</f>
        <v>00</v>
      </c>
      <c r="E1279" s="322" t="str">
        <f t="shared" ref="E1279:E1342" si="286">RIGHT(D1279,2)</f>
        <v>00</v>
      </c>
      <c r="F1279" s="322" t="str">
        <f t="shared" ref="F1279:F1342" si="287">MID(C1279,13,2)</f>
        <v/>
      </c>
      <c r="G1279" s="322" t="str">
        <f t="shared" ref="G1279:G1342" si="288">MID(C1279,7,2)</f>
        <v/>
      </c>
      <c r="H1279" s="322" t="str">
        <f t="shared" ref="H1279:H1342" si="289">IF(OR(G1279="18",G1279="20",G1279="21"),"DTM","")</f>
        <v/>
      </c>
      <c r="I1279" s="287" t="str">
        <f t="shared" ref="I1279:I1342" si="290">(LEFT(J1279,1))&amp;IF(OR(F1279="A",F1279="A",F1279="43",F1279="44",F1279="77"),"HC",IF(OR(F1279="B",F1279="B1",F1279="B2",F1279="B4",F1279="30",F1279="39",F1279="17",F1279="C"),"HC",IF(OR(F1279="01",F1279="04",F1279="54",F1279="11",F1279="05",F1279="06"),"HC",IF(OR(F1279="A1"),"HT",IF(OR(F1279="32",F1279="14",F1279="15",F1279="78",F1279="49"),"HS",0)))))</f>
        <v>Đ0</v>
      </c>
      <c r="J1279" s="44" t="s">
        <v>1191</v>
      </c>
      <c r="K1279" s="287" t="str">
        <f t="shared" ref="K1279:K1342" si="291">IF(AND(MID(C1279,10,1)="s",MID(C1279,11,1)="1"),"Cái",IF(OR(MID(C1279,10,1)="s",MID(C1279,10,1)="l",MID(C1279,10,1)="b",MID(C1279,10,1)="x"),"Bộ","Cái"))</f>
        <v>Cái</v>
      </c>
      <c r="L1279" s="291"/>
      <c r="M1279" s="287" t="e">
        <f>VLOOKUP(D1279,'GIA CONG DOAN'!$A$3:$D$4246,MATCH(I1279,'GIA CONG DOAN'!$A$4:$D$4,0),0)</f>
        <v>#N/A</v>
      </c>
      <c r="N1279" s="289"/>
      <c r="O1279" s="328" t="str">
        <f t="shared" ref="O1279:O1342" si="292">IFERROR(L1279*M1279*N1279,"")</f>
        <v/>
      </c>
      <c r="P1279" s="56"/>
      <c r="Q1279" s="305"/>
      <c r="R1279" s="305"/>
      <c r="S1279" s="313">
        <f t="shared" ref="S1279:S1342" si="293">IF(MID(C1279,10,1)="0",L1279,IF(OR(MID(C1279,10,2)="X1",MID(C1279,10,2)="X2"),L1279*2,IF(OR(MID(C1279,10,2)="X4",MID(C1279,10,2)="X4"),L1279*3,IF(MID(C1279,10,1)="f",L1279,IF(OR(MID(C1279,10,1)="S",MID(C1279,10,1)="L",MID(C1279,10,1)="B",MID(C1279,10,1)="X"),MID(C1279,11,1)*L1279,0)))))</f>
        <v>0</v>
      </c>
      <c r="V1279" s="327"/>
      <c r="W1279" s="327"/>
      <c r="X1279" s="327"/>
    </row>
    <row r="1280" spans="1:24" s="326" customFormat="1" ht="18" hidden="1" customHeight="1">
      <c r="A1280" s="50"/>
      <c r="B1280" s="182"/>
      <c r="C1280" s="56"/>
      <c r="D1280" s="56" t="str">
        <f t="shared" si="285"/>
        <v>00</v>
      </c>
      <c r="E1280" s="322" t="str">
        <f t="shared" si="286"/>
        <v>00</v>
      </c>
      <c r="F1280" s="322" t="str">
        <f t="shared" si="287"/>
        <v/>
      </c>
      <c r="G1280" s="322" t="str">
        <f t="shared" si="288"/>
        <v/>
      </c>
      <c r="H1280" s="322" t="str">
        <f t="shared" si="289"/>
        <v/>
      </c>
      <c r="I1280" s="287" t="str">
        <f t="shared" si="290"/>
        <v>Đ0</v>
      </c>
      <c r="J1280" s="44" t="s">
        <v>1191</v>
      </c>
      <c r="K1280" s="287" t="str">
        <f t="shared" si="291"/>
        <v>Cái</v>
      </c>
      <c r="L1280" s="291"/>
      <c r="M1280" s="287" t="e">
        <f>VLOOKUP(D1280,'GIA CONG DOAN'!$A$3:$D$4246,MATCH(I1280,'GIA CONG DOAN'!$A$4:$D$4,0),0)</f>
        <v>#N/A</v>
      </c>
      <c r="N1280" s="289"/>
      <c r="O1280" s="328" t="str">
        <f t="shared" si="292"/>
        <v/>
      </c>
      <c r="P1280" s="56"/>
      <c r="Q1280" s="305"/>
      <c r="R1280" s="305"/>
      <c r="S1280" s="313">
        <f t="shared" si="293"/>
        <v>0</v>
      </c>
      <c r="V1280" s="327"/>
      <c r="W1280" s="327"/>
      <c r="X1280" s="327"/>
    </row>
    <row r="1281" spans="1:24" s="326" customFormat="1" ht="18" hidden="1" customHeight="1">
      <c r="A1281" s="50"/>
      <c r="B1281" s="182"/>
      <c r="C1281" s="56"/>
      <c r="D1281" s="56" t="str">
        <f t="shared" si="285"/>
        <v>00</v>
      </c>
      <c r="E1281" s="322" t="str">
        <f t="shared" si="286"/>
        <v>00</v>
      </c>
      <c r="F1281" s="322" t="str">
        <f t="shared" si="287"/>
        <v/>
      </c>
      <c r="G1281" s="322" t="str">
        <f t="shared" si="288"/>
        <v/>
      </c>
      <c r="H1281" s="322" t="str">
        <f t="shared" si="289"/>
        <v/>
      </c>
      <c r="I1281" s="287" t="str">
        <f t="shared" si="290"/>
        <v>Đ0</v>
      </c>
      <c r="J1281" s="44" t="s">
        <v>1191</v>
      </c>
      <c r="K1281" s="287" t="str">
        <f t="shared" si="291"/>
        <v>Cái</v>
      </c>
      <c r="L1281" s="291"/>
      <c r="M1281" s="287" t="e">
        <f>VLOOKUP(D1281,'GIA CONG DOAN'!$A$3:$D$4246,MATCH(I1281,'GIA CONG DOAN'!$A$4:$D$4,0),0)</f>
        <v>#N/A</v>
      </c>
      <c r="N1281" s="289"/>
      <c r="O1281" s="328" t="str">
        <f t="shared" si="292"/>
        <v/>
      </c>
      <c r="P1281" s="56"/>
      <c r="Q1281" s="305"/>
      <c r="R1281" s="305"/>
      <c r="S1281" s="313">
        <f t="shared" si="293"/>
        <v>0</v>
      </c>
      <c r="V1281" s="327"/>
      <c r="W1281" s="327"/>
      <c r="X1281" s="327"/>
    </row>
    <row r="1282" spans="1:24" s="326" customFormat="1" ht="18" hidden="1" customHeight="1">
      <c r="A1282" s="50"/>
      <c r="B1282" s="182"/>
      <c r="C1282" s="56"/>
      <c r="D1282" s="56" t="str">
        <f t="shared" si="285"/>
        <v>00</v>
      </c>
      <c r="E1282" s="322" t="str">
        <f t="shared" si="286"/>
        <v>00</v>
      </c>
      <c r="F1282" s="322" t="str">
        <f t="shared" si="287"/>
        <v/>
      </c>
      <c r="G1282" s="322" t="str">
        <f t="shared" si="288"/>
        <v/>
      </c>
      <c r="H1282" s="322" t="str">
        <f t="shared" si="289"/>
        <v/>
      </c>
      <c r="I1282" s="287" t="str">
        <f t="shared" si="290"/>
        <v>Đ0</v>
      </c>
      <c r="J1282" s="44" t="s">
        <v>1191</v>
      </c>
      <c r="K1282" s="287" t="str">
        <f t="shared" si="291"/>
        <v>Cái</v>
      </c>
      <c r="L1282" s="291"/>
      <c r="M1282" s="287" t="e">
        <f>VLOOKUP(D1282,'GIA CONG DOAN'!$A$3:$D$4246,MATCH(I1282,'GIA CONG DOAN'!$A$4:$D$4,0),0)</f>
        <v>#N/A</v>
      </c>
      <c r="N1282" s="289"/>
      <c r="O1282" s="328" t="str">
        <f t="shared" si="292"/>
        <v/>
      </c>
      <c r="P1282" s="56"/>
      <c r="Q1282" s="305"/>
      <c r="R1282" s="305"/>
      <c r="S1282" s="313">
        <f t="shared" si="293"/>
        <v>0</v>
      </c>
      <c r="V1282" s="327"/>
      <c r="W1282" s="327"/>
      <c r="X1282" s="327"/>
    </row>
    <row r="1283" spans="1:24" s="326" customFormat="1" ht="18" hidden="1" customHeight="1">
      <c r="A1283" s="50"/>
      <c r="B1283" s="182"/>
      <c r="C1283" s="56"/>
      <c r="D1283" s="56" t="str">
        <f t="shared" si="285"/>
        <v>00</v>
      </c>
      <c r="E1283" s="322" t="str">
        <f t="shared" si="286"/>
        <v>00</v>
      </c>
      <c r="F1283" s="322" t="str">
        <f t="shared" si="287"/>
        <v/>
      </c>
      <c r="G1283" s="322" t="str">
        <f t="shared" si="288"/>
        <v/>
      </c>
      <c r="H1283" s="322" t="str">
        <f t="shared" si="289"/>
        <v/>
      </c>
      <c r="I1283" s="287" t="str">
        <f t="shared" si="290"/>
        <v>Đ0</v>
      </c>
      <c r="J1283" s="44" t="s">
        <v>1191</v>
      </c>
      <c r="K1283" s="287" t="str">
        <f t="shared" si="291"/>
        <v>Cái</v>
      </c>
      <c r="L1283" s="291"/>
      <c r="M1283" s="287" t="e">
        <f>VLOOKUP(D1283,'GIA CONG DOAN'!$A$3:$D$4246,MATCH(I1283,'GIA CONG DOAN'!$A$4:$D$4,0),0)</f>
        <v>#N/A</v>
      </c>
      <c r="N1283" s="289"/>
      <c r="O1283" s="328" t="str">
        <f t="shared" si="292"/>
        <v/>
      </c>
      <c r="P1283" s="56"/>
      <c r="Q1283" s="305"/>
      <c r="R1283" s="305"/>
      <c r="S1283" s="313">
        <f t="shared" si="293"/>
        <v>0</v>
      </c>
      <c r="V1283" s="327"/>
      <c r="W1283" s="327"/>
      <c r="X1283" s="327"/>
    </row>
    <row r="1284" spans="1:24" s="326" customFormat="1" ht="18" hidden="1" customHeight="1">
      <c r="A1284" s="50"/>
      <c r="B1284" s="182"/>
      <c r="C1284" s="56"/>
      <c r="D1284" s="56" t="str">
        <f t="shared" si="285"/>
        <v>00</v>
      </c>
      <c r="E1284" s="322" t="str">
        <f t="shared" si="286"/>
        <v>00</v>
      </c>
      <c r="F1284" s="322" t="str">
        <f t="shared" si="287"/>
        <v/>
      </c>
      <c r="G1284" s="322" t="str">
        <f t="shared" si="288"/>
        <v/>
      </c>
      <c r="H1284" s="322" t="str">
        <f t="shared" si="289"/>
        <v/>
      </c>
      <c r="I1284" s="287" t="str">
        <f t="shared" si="290"/>
        <v>Đ0</v>
      </c>
      <c r="J1284" s="44" t="s">
        <v>1191</v>
      </c>
      <c r="K1284" s="287" t="str">
        <f t="shared" si="291"/>
        <v>Cái</v>
      </c>
      <c r="L1284" s="291"/>
      <c r="M1284" s="287" t="e">
        <f>VLOOKUP(D1284,'GIA CONG DOAN'!$A$3:$D$4246,MATCH(I1284,'GIA CONG DOAN'!$A$4:$D$4,0),0)</f>
        <v>#N/A</v>
      </c>
      <c r="N1284" s="289"/>
      <c r="O1284" s="328" t="str">
        <f t="shared" si="292"/>
        <v/>
      </c>
      <c r="P1284" s="56"/>
      <c r="Q1284" s="305"/>
      <c r="R1284" s="305"/>
      <c r="S1284" s="313">
        <f t="shared" si="293"/>
        <v>0</v>
      </c>
      <c r="V1284" s="327"/>
      <c r="W1284" s="327"/>
      <c r="X1284" s="327"/>
    </row>
    <row r="1285" spans="1:24" s="326" customFormat="1" ht="18" hidden="1" customHeight="1">
      <c r="A1285" s="50"/>
      <c r="B1285" s="182"/>
      <c r="C1285" s="56"/>
      <c r="D1285" s="56" t="str">
        <f t="shared" si="285"/>
        <v>00</v>
      </c>
      <c r="E1285" s="322" t="str">
        <f t="shared" si="286"/>
        <v>00</v>
      </c>
      <c r="F1285" s="322" t="str">
        <f t="shared" si="287"/>
        <v/>
      </c>
      <c r="G1285" s="322" t="str">
        <f t="shared" si="288"/>
        <v/>
      </c>
      <c r="H1285" s="322" t="str">
        <f t="shared" si="289"/>
        <v/>
      </c>
      <c r="I1285" s="287" t="str">
        <f t="shared" si="290"/>
        <v>Đ0</v>
      </c>
      <c r="J1285" s="44" t="s">
        <v>1191</v>
      </c>
      <c r="K1285" s="287" t="str">
        <f t="shared" si="291"/>
        <v>Cái</v>
      </c>
      <c r="L1285" s="291"/>
      <c r="M1285" s="287" t="e">
        <f>VLOOKUP(D1285,'GIA CONG DOAN'!$A$3:$D$4246,MATCH(I1285,'GIA CONG DOAN'!$A$4:$D$4,0),0)</f>
        <v>#N/A</v>
      </c>
      <c r="N1285" s="289"/>
      <c r="O1285" s="328" t="str">
        <f t="shared" si="292"/>
        <v/>
      </c>
      <c r="P1285" s="56"/>
      <c r="Q1285" s="305"/>
      <c r="R1285" s="305"/>
      <c r="S1285" s="313">
        <f t="shared" si="293"/>
        <v>0</v>
      </c>
      <c r="V1285" s="327"/>
      <c r="W1285" s="327"/>
      <c r="X1285" s="327"/>
    </row>
    <row r="1286" spans="1:24" s="326" customFormat="1" ht="18" hidden="1" customHeight="1">
      <c r="A1286" s="50"/>
      <c r="B1286" s="182"/>
      <c r="C1286" s="56"/>
      <c r="D1286" s="56" t="str">
        <f t="shared" si="285"/>
        <v>00</v>
      </c>
      <c r="E1286" s="322" t="str">
        <f t="shared" si="286"/>
        <v>00</v>
      </c>
      <c r="F1286" s="322" t="str">
        <f t="shared" si="287"/>
        <v/>
      </c>
      <c r="G1286" s="322" t="str">
        <f t="shared" si="288"/>
        <v/>
      </c>
      <c r="H1286" s="322" t="str">
        <f t="shared" si="289"/>
        <v/>
      </c>
      <c r="I1286" s="287" t="str">
        <f t="shared" si="290"/>
        <v>Đ0</v>
      </c>
      <c r="J1286" s="44" t="s">
        <v>1191</v>
      </c>
      <c r="K1286" s="287" t="str">
        <f t="shared" si="291"/>
        <v>Cái</v>
      </c>
      <c r="L1286" s="291"/>
      <c r="M1286" s="287" t="e">
        <f>VLOOKUP(D1286,'GIA CONG DOAN'!$A$3:$D$4246,MATCH(I1286,'GIA CONG DOAN'!$A$4:$D$4,0),0)</f>
        <v>#N/A</v>
      </c>
      <c r="N1286" s="289"/>
      <c r="O1286" s="328" t="str">
        <f t="shared" si="292"/>
        <v/>
      </c>
      <c r="P1286" s="56"/>
      <c r="Q1286" s="305"/>
      <c r="R1286" s="305"/>
      <c r="S1286" s="313">
        <f t="shared" si="293"/>
        <v>0</v>
      </c>
      <c r="V1286" s="327"/>
      <c r="W1286" s="327"/>
      <c r="X1286" s="327"/>
    </row>
    <row r="1287" spans="1:24" s="326" customFormat="1" ht="18" hidden="1" customHeight="1">
      <c r="A1287" s="50"/>
      <c r="B1287" s="182"/>
      <c r="C1287" s="56"/>
      <c r="D1287" s="56" t="str">
        <f t="shared" si="285"/>
        <v>00</v>
      </c>
      <c r="E1287" s="322" t="str">
        <f t="shared" si="286"/>
        <v>00</v>
      </c>
      <c r="F1287" s="322" t="str">
        <f t="shared" si="287"/>
        <v/>
      </c>
      <c r="G1287" s="322" t="str">
        <f t="shared" si="288"/>
        <v/>
      </c>
      <c r="H1287" s="322" t="str">
        <f t="shared" si="289"/>
        <v/>
      </c>
      <c r="I1287" s="287" t="str">
        <f t="shared" si="290"/>
        <v>Đ0</v>
      </c>
      <c r="J1287" s="44" t="s">
        <v>1191</v>
      </c>
      <c r="K1287" s="287" t="str">
        <f t="shared" si="291"/>
        <v>Cái</v>
      </c>
      <c r="L1287" s="291"/>
      <c r="M1287" s="287" t="e">
        <f>VLOOKUP(D1287,'GIA CONG DOAN'!$A$3:$D$4246,MATCH(I1287,'GIA CONG DOAN'!$A$4:$D$4,0),0)</f>
        <v>#N/A</v>
      </c>
      <c r="N1287" s="289"/>
      <c r="O1287" s="328" t="str">
        <f t="shared" si="292"/>
        <v/>
      </c>
      <c r="P1287" s="56"/>
      <c r="Q1287" s="305"/>
      <c r="R1287" s="305"/>
      <c r="S1287" s="313">
        <f t="shared" si="293"/>
        <v>0</v>
      </c>
      <c r="V1287" s="327"/>
      <c r="W1287" s="327"/>
      <c r="X1287" s="327"/>
    </row>
    <row r="1288" spans="1:24" s="326" customFormat="1" ht="18" hidden="1" customHeight="1">
      <c r="A1288" s="50"/>
      <c r="B1288" s="182"/>
      <c r="C1288" s="56"/>
      <c r="D1288" s="56" t="str">
        <f t="shared" si="285"/>
        <v>00</v>
      </c>
      <c r="E1288" s="322" t="str">
        <f t="shared" si="286"/>
        <v>00</v>
      </c>
      <c r="F1288" s="322" t="str">
        <f t="shared" si="287"/>
        <v/>
      </c>
      <c r="G1288" s="322" t="str">
        <f t="shared" si="288"/>
        <v/>
      </c>
      <c r="H1288" s="322" t="str">
        <f t="shared" si="289"/>
        <v/>
      </c>
      <c r="I1288" s="287" t="str">
        <f t="shared" si="290"/>
        <v>Đ0</v>
      </c>
      <c r="J1288" s="44" t="s">
        <v>1191</v>
      </c>
      <c r="K1288" s="287" t="str">
        <f t="shared" si="291"/>
        <v>Cái</v>
      </c>
      <c r="L1288" s="291"/>
      <c r="M1288" s="287" t="e">
        <f>VLOOKUP(D1288,'GIA CONG DOAN'!$A$3:$D$4246,MATCH(I1288,'GIA CONG DOAN'!$A$4:$D$4,0),0)</f>
        <v>#N/A</v>
      </c>
      <c r="N1288" s="289"/>
      <c r="O1288" s="328" t="str">
        <f t="shared" si="292"/>
        <v/>
      </c>
      <c r="P1288" s="56"/>
      <c r="Q1288" s="305"/>
      <c r="R1288" s="305"/>
      <c r="S1288" s="313">
        <f t="shared" si="293"/>
        <v>0</v>
      </c>
      <c r="V1288" s="327"/>
      <c r="W1288" s="327"/>
      <c r="X1288" s="327"/>
    </row>
    <row r="1289" spans="1:24" s="326" customFormat="1" ht="18" hidden="1" customHeight="1">
      <c r="A1289" s="50"/>
      <c r="B1289" s="182"/>
      <c r="C1289" s="56"/>
      <c r="D1289" s="56" t="str">
        <f t="shared" si="285"/>
        <v>00</v>
      </c>
      <c r="E1289" s="322" t="str">
        <f t="shared" si="286"/>
        <v>00</v>
      </c>
      <c r="F1289" s="322" t="str">
        <f t="shared" si="287"/>
        <v/>
      </c>
      <c r="G1289" s="322" t="str">
        <f t="shared" si="288"/>
        <v/>
      </c>
      <c r="H1289" s="322" t="str">
        <f t="shared" si="289"/>
        <v/>
      </c>
      <c r="I1289" s="287" t="str">
        <f t="shared" si="290"/>
        <v>Đ0</v>
      </c>
      <c r="J1289" s="44" t="s">
        <v>1191</v>
      </c>
      <c r="K1289" s="287" t="str">
        <f t="shared" si="291"/>
        <v>Cái</v>
      </c>
      <c r="L1289" s="291"/>
      <c r="M1289" s="287" t="e">
        <f>VLOOKUP(D1289,'GIA CONG DOAN'!$A$3:$D$4246,MATCH(I1289,'GIA CONG DOAN'!$A$4:$D$4,0),0)</f>
        <v>#N/A</v>
      </c>
      <c r="N1289" s="289"/>
      <c r="O1289" s="328" t="str">
        <f t="shared" si="292"/>
        <v/>
      </c>
      <c r="P1289" s="56"/>
      <c r="Q1289" s="305"/>
      <c r="R1289" s="305"/>
      <c r="S1289" s="313">
        <f t="shared" si="293"/>
        <v>0</v>
      </c>
      <c r="V1289" s="327"/>
      <c r="W1289" s="327"/>
      <c r="X1289" s="327"/>
    </row>
    <row r="1290" spans="1:24" s="326" customFormat="1" ht="18" hidden="1" customHeight="1">
      <c r="A1290" s="50"/>
      <c r="B1290" s="182"/>
      <c r="C1290" s="56"/>
      <c r="D1290" s="56" t="str">
        <f t="shared" si="285"/>
        <v>00</v>
      </c>
      <c r="E1290" s="322" t="str">
        <f t="shared" si="286"/>
        <v>00</v>
      </c>
      <c r="F1290" s="322" t="str">
        <f t="shared" si="287"/>
        <v/>
      </c>
      <c r="G1290" s="322" t="str">
        <f t="shared" si="288"/>
        <v/>
      </c>
      <c r="H1290" s="322" t="str">
        <f t="shared" si="289"/>
        <v/>
      </c>
      <c r="I1290" s="287" t="str">
        <f t="shared" si="290"/>
        <v>Đ0</v>
      </c>
      <c r="J1290" s="44" t="s">
        <v>1191</v>
      </c>
      <c r="K1290" s="287" t="str">
        <f t="shared" si="291"/>
        <v>Cái</v>
      </c>
      <c r="L1290" s="291"/>
      <c r="M1290" s="287" t="e">
        <f>VLOOKUP(D1290,'GIA CONG DOAN'!$A$3:$D$4246,MATCH(I1290,'GIA CONG DOAN'!$A$4:$D$4,0),0)</f>
        <v>#N/A</v>
      </c>
      <c r="N1290" s="289"/>
      <c r="O1290" s="328" t="str">
        <f t="shared" si="292"/>
        <v/>
      </c>
      <c r="P1290" s="56"/>
      <c r="Q1290" s="305"/>
      <c r="R1290" s="305"/>
      <c r="S1290" s="313">
        <f t="shared" si="293"/>
        <v>0</v>
      </c>
      <c r="V1290" s="327"/>
      <c r="W1290" s="327"/>
      <c r="X1290" s="327"/>
    </row>
    <row r="1291" spans="1:24" s="326" customFormat="1" ht="18" hidden="1" customHeight="1">
      <c r="A1291" s="50"/>
      <c r="B1291" s="182"/>
      <c r="C1291" s="56"/>
      <c r="D1291" s="56" t="str">
        <f t="shared" si="285"/>
        <v>00</v>
      </c>
      <c r="E1291" s="322" t="str">
        <f t="shared" si="286"/>
        <v>00</v>
      </c>
      <c r="F1291" s="322" t="str">
        <f t="shared" si="287"/>
        <v/>
      </c>
      <c r="G1291" s="322" t="str">
        <f t="shared" si="288"/>
        <v/>
      </c>
      <c r="H1291" s="322" t="str">
        <f t="shared" si="289"/>
        <v/>
      </c>
      <c r="I1291" s="287" t="str">
        <f t="shared" si="290"/>
        <v>Đ0</v>
      </c>
      <c r="J1291" s="44" t="s">
        <v>1191</v>
      </c>
      <c r="K1291" s="287" t="str">
        <f t="shared" si="291"/>
        <v>Cái</v>
      </c>
      <c r="L1291" s="291"/>
      <c r="M1291" s="287" t="e">
        <f>VLOOKUP(D1291,'GIA CONG DOAN'!$A$3:$D$4246,MATCH(I1291,'GIA CONG DOAN'!$A$4:$D$4,0),0)</f>
        <v>#N/A</v>
      </c>
      <c r="N1291" s="289"/>
      <c r="O1291" s="328" t="str">
        <f t="shared" si="292"/>
        <v/>
      </c>
      <c r="P1291" s="56"/>
      <c r="Q1291" s="305"/>
      <c r="R1291" s="305"/>
      <c r="S1291" s="313">
        <f t="shared" si="293"/>
        <v>0</v>
      </c>
      <c r="V1291" s="327"/>
      <c r="W1291" s="327"/>
      <c r="X1291" s="327"/>
    </row>
    <row r="1292" spans="1:24" s="326" customFormat="1" ht="18" hidden="1" customHeight="1">
      <c r="A1292" s="50"/>
      <c r="B1292" s="182"/>
      <c r="C1292" s="56"/>
      <c r="D1292" s="56" t="str">
        <f t="shared" si="285"/>
        <v>00</v>
      </c>
      <c r="E1292" s="322" t="str">
        <f t="shared" si="286"/>
        <v>00</v>
      </c>
      <c r="F1292" s="322" t="str">
        <f t="shared" si="287"/>
        <v/>
      </c>
      <c r="G1292" s="322" t="str">
        <f t="shared" si="288"/>
        <v/>
      </c>
      <c r="H1292" s="322" t="str">
        <f t="shared" si="289"/>
        <v/>
      </c>
      <c r="I1292" s="287" t="str">
        <f t="shared" si="290"/>
        <v>Đ0</v>
      </c>
      <c r="J1292" s="44" t="s">
        <v>1191</v>
      </c>
      <c r="K1292" s="287" t="str">
        <f t="shared" si="291"/>
        <v>Cái</v>
      </c>
      <c r="L1292" s="291"/>
      <c r="M1292" s="287" t="e">
        <f>VLOOKUP(D1292,'GIA CONG DOAN'!$A$3:$D$4246,MATCH(I1292,'GIA CONG DOAN'!$A$4:$D$4,0),0)</f>
        <v>#N/A</v>
      </c>
      <c r="N1292" s="289"/>
      <c r="O1292" s="328" t="str">
        <f t="shared" si="292"/>
        <v/>
      </c>
      <c r="P1292" s="56"/>
      <c r="Q1292" s="305"/>
      <c r="R1292" s="305"/>
      <c r="S1292" s="313">
        <f t="shared" si="293"/>
        <v>0</v>
      </c>
      <c r="V1292" s="327"/>
      <c r="W1292" s="327"/>
      <c r="X1292" s="327"/>
    </row>
    <row r="1293" spans="1:24" s="326" customFormat="1" ht="18" hidden="1" customHeight="1">
      <c r="A1293" s="50"/>
      <c r="B1293" s="182"/>
      <c r="C1293" s="56"/>
      <c r="D1293" s="56" t="str">
        <f t="shared" si="285"/>
        <v>00</v>
      </c>
      <c r="E1293" s="322" t="str">
        <f t="shared" si="286"/>
        <v>00</v>
      </c>
      <c r="F1293" s="322" t="str">
        <f t="shared" si="287"/>
        <v/>
      </c>
      <c r="G1293" s="322" t="str">
        <f t="shared" si="288"/>
        <v/>
      </c>
      <c r="H1293" s="322" t="str">
        <f t="shared" si="289"/>
        <v/>
      </c>
      <c r="I1293" s="287" t="str">
        <f t="shared" si="290"/>
        <v>Đ0</v>
      </c>
      <c r="J1293" s="44" t="s">
        <v>1191</v>
      </c>
      <c r="K1293" s="287" t="str">
        <f t="shared" si="291"/>
        <v>Cái</v>
      </c>
      <c r="L1293" s="291"/>
      <c r="M1293" s="287" t="e">
        <f>VLOOKUP(D1293,'GIA CONG DOAN'!$A$3:$D$4246,MATCH(I1293,'GIA CONG DOAN'!$A$4:$D$4,0),0)</f>
        <v>#N/A</v>
      </c>
      <c r="N1293" s="289"/>
      <c r="O1293" s="328" t="str">
        <f t="shared" si="292"/>
        <v/>
      </c>
      <c r="P1293" s="56"/>
      <c r="Q1293" s="305"/>
      <c r="R1293" s="305"/>
      <c r="S1293" s="313">
        <f t="shared" si="293"/>
        <v>0</v>
      </c>
      <c r="V1293" s="327"/>
      <c r="W1293" s="327"/>
      <c r="X1293" s="327"/>
    </row>
    <row r="1294" spans="1:24" s="326" customFormat="1" ht="18" hidden="1" customHeight="1">
      <c r="A1294" s="50"/>
      <c r="B1294" s="182"/>
      <c r="C1294" s="56"/>
      <c r="D1294" s="56" t="str">
        <f t="shared" si="285"/>
        <v>00</v>
      </c>
      <c r="E1294" s="322" t="str">
        <f t="shared" si="286"/>
        <v>00</v>
      </c>
      <c r="F1294" s="322" t="str">
        <f t="shared" si="287"/>
        <v/>
      </c>
      <c r="G1294" s="322" t="str">
        <f t="shared" si="288"/>
        <v/>
      </c>
      <c r="H1294" s="322" t="str">
        <f t="shared" si="289"/>
        <v/>
      </c>
      <c r="I1294" s="287" t="str">
        <f t="shared" si="290"/>
        <v>Đ0</v>
      </c>
      <c r="J1294" s="44" t="s">
        <v>1191</v>
      </c>
      <c r="K1294" s="287" t="str">
        <f t="shared" si="291"/>
        <v>Cái</v>
      </c>
      <c r="L1294" s="291"/>
      <c r="M1294" s="287" t="e">
        <f>VLOOKUP(D1294,'GIA CONG DOAN'!$A$3:$D$4246,MATCH(I1294,'GIA CONG DOAN'!$A$4:$D$4,0),0)</f>
        <v>#N/A</v>
      </c>
      <c r="N1294" s="289"/>
      <c r="O1294" s="328" t="str">
        <f t="shared" si="292"/>
        <v/>
      </c>
      <c r="P1294" s="56"/>
      <c r="Q1294" s="305"/>
      <c r="R1294" s="305"/>
      <c r="S1294" s="313">
        <f t="shared" si="293"/>
        <v>0</v>
      </c>
      <c r="V1294" s="327"/>
      <c r="W1294" s="327"/>
      <c r="X1294" s="327"/>
    </row>
    <row r="1295" spans="1:24" s="326" customFormat="1" ht="18" hidden="1" customHeight="1">
      <c r="A1295" s="50"/>
      <c r="B1295" s="182"/>
      <c r="C1295" s="56"/>
      <c r="D1295" s="56" t="str">
        <f t="shared" si="285"/>
        <v>00</v>
      </c>
      <c r="E1295" s="322" t="str">
        <f t="shared" si="286"/>
        <v>00</v>
      </c>
      <c r="F1295" s="322" t="str">
        <f t="shared" si="287"/>
        <v/>
      </c>
      <c r="G1295" s="322" t="str">
        <f t="shared" si="288"/>
        <v/>
      </c>
      <c r="H1295" s="322" t="str">
        <f t="shared" si="289"/>
        <v/>
      </c>
      <c r="I1295" s="287" t="str">
        <f t="shared" si="290"/>
        <v>Đ0</v>
      </c>
      <c r="J1295" s="44" t="s">
        <v>1191</v>
      </c>
      <c r="K1295" s="287" t="str">
        <f t="shared" si="291"/>
        <v>Cái</v>
      </c>
      <c r="L1295" s="291"/>
      <c r="M1295" s="287" t="e">
        <f>VLOOKUP(D1295,'GIA CONG DOAN'!$A$3:$D$4246,MATCH(I1295,'GIA CONG DOAN'!$A$4:$D$4,0),0)</f>
        <v>#N/A</v>
      </c>
      <c r="N1295" s="289"/>
      <c r="O1295" s="328" t="str">
        <f t="shared" si="292"/>
        <v/>
      </c>
      <c r="P1295" s="56"/>
      <c r="Q1295" s="305"/>
      <c r="R1295" s="305"/>
      <c r="S1295" s="313">
        <f t="shared" si="293"/>
        <v>0</v>
      </c>
      <c r="V1295" s="327"/>
      <c r="W1295" s="327"/>
      <c r="X1295" s="327"/>
    </row>
    <row r="1296" spans="1:24" s="326" customFormat="1" ht="18" hidden="1" customHeight="1">
      <c r="A1296" s="50"/>
      <c r="B1296" s="182"/>
      <c r="C1296" s="56"/>
      <c r="D1296" s="56" t="str">
        <f t="shared" si="285"/>
        <v>00</v>
      </c>
      <c r="E1296" s="322" t="str">
        <f t="shared" si="286"/>
        <v>00</v>
      </c>
      <c r="F1296" s="322" t="str">
        <f t="shared" si="287"/>
        <v/>
      </c>
      <c r="G1296" s="322" t="str">
        <f t="shared" si="288"/>
        <v/>
      </c>
      <c r="H1296" s="322" t="str">
        <f t="shared" si="289"/>
        <v/>
      </c>
      <c r="I1296" s="287" t="str">
        <f t="shared" si="290"/>
        <v>Đ0</v>
      </c>
      <c r="J1296" s="44" t="s">
        <v>1191</v>
      </c>
      <c r="K1296" s="287" t="str">
        <f t="shared" si="291"/>
        <v>Cái</v>
      </c>
      <c r="L1296" s="291"/>
      <c r="M1296" s="287" t="e">
        <f>VLOOKUP(D1296,'GIA CONG DOAN'!$A$3:$D$4246,MATCH(I1296,'GIA CONG DOAN'!$A$4:$D$4,0),0)</f>
        <v>#N/A</v>
      </c>
      <c r="N1296" s="289"/>
      <c r="O1296" s="328" t="str">
        <f t="shared" si="292"/>
        <v/>
      </c>
      <c r="P1296" s="56"/>
      <c r="Q1296" s="305"/>
      <c r="R1296" s="305"/>
      <c r="S1296" s="313">
        <f t="shared" si="293"/>
        <v>0</v>
      </c>
      <c r="V1296" s="327"/>
      <c r="W1296" s="327"/>
      <c r="X1296" s="327"/>
    </row>
    <row r="1297" spans="1:24" s="326" customFormat="1" ht="18" hidden="1" customHeight="1">
      <c r="A1297" s="50"/>
      <c r="B1297" s="182"/>
      <c r="C1297" s="56"/>
      <c r="D1297" s="56" t="str">
        <f t="shared" si="285"/>
        <v>00</v>
      </c>
      <c r="E1297" s="322" t="str">
        <f t="shared" si="286"/>
        <v>00</v>
      </c>
      <c r="F1297" s="322" t="str">
        <f t="shared" si="287"/>
        <v/>
      </c>
      <c r="G1297" s="322" t="str">
        <f t="shared" si="288"/>
        <v/>
      </c>
      <c r="H1297" s="322" t="str">
        <f t="shared" si="289"/>
        <v/>
      </c>
      <c r="I1297" s="287" t="str">
        <f t="shared" si="290"/>
        <v>Đ0</v>
      </c>
      <c r="J1297" s="44" t="s">
        <v>1191</v>
      </c>
      <c r="K1297" s="287" t="str">
        <f t="shared" si="291"/>
        <v>Cái</v>
      </c>
      <c r="L1297" s="291"/>
      <c r="M1297" s="287" t="e">
        <f>VLOOKUP(D1297,'GIA CONG DOAN'!$A$3:$D$4246,MATCH(I1297,'GIA CONG DOAN'!$A$4:$D$4,0),0)</f>
        <v>#N/A</v>
      </c>
      <c r="N1297" s="289"/>
      <c r="O1297" s="328" t="str">
        <f t="shared" si="292"/>
        <v/>
      </c>
      <c r="P1297" s="56"/>
      <c r="Q1297" s="305"/>
      <c r="R1297" s="305"/>
      <c r="S1297" s="313">
        <f t="shared" si="293"/>
        <v>0</v>
      </c>
      <c r="V1297" s="327"/>
      <c r="W1297" s="327"/>
      <c r="X1297" s="327"/>
    </row>
    <row r="1298" spans="1:24" s="326" customFormat="1" ht="18" hidden="1" customHeight="1">
      <c r="A1298" s="50"/>
      <c r="B1298" s="182"/>
      <c r="C1298" s="56"/>
      <c r="D1298" s="56" t="str">
        <f t="shared" si="285"/>
        <v>00</v>
      </c>
      <c r="E1298" s="322" t="str">
        <f t="shared" si="286"/>
        <v>00</v>
      </c>
      <c r="F1298" s="322" t="str">
        <f t="shared" si="287"/>
        <v/>
      </c>
      <c r="G1298" s="322" t="str">
        <f t="shared" si="288"/>
        <v/>
      </c>
      <c r="H1298" s="322" t="str">
        <f t="shared" si="289"/>
        <v/>
      </c>
      <c r="I1298" s="287" t="str">
        <f t="shared" si="290"/>
        <v>Đ0</v>
      </c>
      <c r="J1298" s="44" t="s">
        <v>1191</v>
      </c>
      <c r="K1298" s="287" t="str">
        <f t="shared" si="291"/>
        <v>Cái</v>
      </c>
      <c r="L1298" s="291"/>
      <c r="M1298" s="287" t="e">
        <f>VLOOKUP(D1298,'GIA CONG DOAN'!$A$3:$D$4246,MATCH(I1298,'GIA CONG DOAN'!$A$4:$D$4,0),0)</f>
        <v>#N/A</v>
      </c>
      <c r="N1298" s="289"/>
      <c r="O1298" s="328" t="str">
        <f t="shared" si="292"/>
        <v/>
      </c>
      <c r="P1298" s="56"/>
      <c r="Q1298" s="305"/>
      <c r="R1298" s="305"/>
      <c r="S1298" s="313">
        <f t="shared" si="293"/>
        <v>0</v>
      </c>
      <c r="V1298" s="327"/>
      <c r="W1298" s="327"/>
      <c r="X1298" s="327"/>
    </row>
    <row r="1299" spans="1:24" s="326" customFormat="1" ht="18" hidden="1" customHeight="1">
      <c r="A1299" s="50"/>
      <c r="B1299" s="182"/>
      <c r="C1299" s="56"/>
      <c r="D1299" s="56" t="str">
        <f t="shared" si="285"/>
        <v>00</v>
      </c>
      <c r="E1299" s="322" t="str">
        <f t="shared" si="286"/>
        <v>00</v>
      </c>
      <c r="F1299" s="322" t="str">
        <f t="shared" si="287"/>
        <v/>
      </c>
      <c r="G1299" s="322" t="str">
        <f t="shared" si="288"/>
        <v/>
      </c>
      <c r="H1299" s="322" t="str">
        <f t="shared" si="289"/>
        <v/>
      </c>
      <c r="I1299" s="287" t="str">
        <f t="shared" si="290"/>
        <v>Đ0</v>
      </c>
      <c r="J1299" s="44" t="s">
        <v>1191</v>
      </c>
      <c r="K1299" s="287" t="str">
        <f t="shared" si="291"/>
        <v>Cái</v>
      </c>
      <c r="L1299" s="291"/>
      <c r="M1299" s="287" t="e">
        <f>VLOOKUP(D1299,'GIA CONG DOAN'!$A$3:$D$4246,MATCH(I1299,'GIA CONG DOAN'!$A$4:$D$4,0),0)</f>
        <v>#N/A</v>
      </c>
      <c r="N1299" s="289"/>
      <c r="O1299" s="328" t="str">
        <f t="shared" si="292"/>
        <v/>
      </c>
      <c r="P1299" s="56"/>
      <c r="Q1299" s="305"/>
      <c r="R1299" s="305"/>
      <c r="S1299" s="313">
        <f t="shared" si="293"/>
        <v>0</v>
      </c>
      <c r="V1299" s="327"/>
      <c r="W1299" s="327"/>
      <c r="X1299" s="327"/>
    </row>
    <row r="1300" spans="1:24" s="326" customFormat="1" ht="18" hidden="1" customHeight="1">
      <c r="A1300" s="50"/>
      <c r="B1300" s="182"/>
      <c r="C1300" s="56"/>
      <c r="D1300" s="56" t="str">
        <f t="shared" si="285"/>
        <v>00</v>
      </c>
      <c r="E1300" s="322" t="str">
        <f t="shared" si="286"/>
        <v>00</v>
      </c>
      <c r="F1300" s="322" t="str">
        <f t="shared" si="287"/>
        <v/>
      </c>
      <c r="G1300" s="322" t="str">
        <f t="shared" si="288"/>
        <v/>
      </c>
      <c r="H1300" s="322" t="str">
        <f t="shared" si="289"/>
        <v/>
      </c>
      <c r="I1300" s="287" t="str">
        <f t="shared" si="290"/>
        <v>Đ0</v>
      </c>
      <c r="J1300" s="44" t="s">
        <v>1191</v>
      </c>
      <c r="K1300" s="287" t="str">
        <f t="shared" si="291"/>
        <v>Cái</v>
      </c>
      <c r="L1300" s="291"/>
      <c r="M1300" s="287" t="e">
        <f>VLOOKUP(D1300,'GIA CONG DOAN'!$A$3:$D$4246,MATCH(I1300,'GIA CONG DOAN'!$A$4:$D$4,0),0)</f>
        <v>#N/A</v>
      </c>
      <c r="N1300" s="289"/>
      <c r="O1300" s="328" t="str">
        <f t="shared" si="292"/>
        <v/>
      </c>
      <c r="P1300" s="56"/>
      <c r="Q1300" s="305"/>
      <c r="R1300" s="305"/>
      <c r="S1300" s="313">
        <f t="shared" si="293"/>
        <v>0</v>
      </c>
      <c r="V1300" s="327"/>
      <c r="W1300" s="327"/>
      <c r="X1300" s="327"/>
    </row>
    <row r="1301" spans="1:24" s="326" customFormat="1" ht="18" hidden="1" customHeight="1">
      <c r="A1301" s="50"/>
      <c r="B1301" s="182"/>
      <c r="C1301" s="56"/>
      <c r="D1301" s="56" t="str">
        <f t="shared" si="285"/>
        <v>00</v>
      </c>
      <c r="E1301" s="322" t="str">
        <f t="shared" si="286"/>
        <v>00</v>
      </c>
      <c r="F1301" s="322" t="str">
        <f t="shared" si="287"/>
        <v/>
      </c>
      <c r="G1301" s="322" t="str">
        <f t="shared" si="288"/>
        <v/>
      </c>
      <c r="H1301" s="322" t="str">
        <f t="shared" si="289"/>
        <v/>
      </c>
      <c r="I1301" s="287" t="str">
        <f t="shared" si="290"/>
        <v>Đ0</v>
      </c>
      <c r="J1301" s="44" t="s">
        <v>1191</v>
      </c>
      <c r="K1301" s="287" t="str">
        <f t="shared" si="291"/>
        <v>Cái</v>
      </c>
      <c r="L1301" s="291"/>
      <c r="M1301" s="287" t="e">
        <f>VLOOKUP(D1301,'GIA CONG DOAN'!$A$3:$D$4246,MATCH(I1301,'GIA CONG DOAN'!$A$4:$D$4,0),0)</f>
        <v>#N/A</v>
      </c>
      <c r="N1301" s="289"/>
      <c r="O1301" s="328" t="str">
        <f t="shared" si="292"/>
        <v/>
      </c>
      <c r="P1301" s="56"/>
      <c r="Q1301" s="305"/>
      <c r="R1301" s="305"/>
      <c r="S1301" s="313">
        <f t="shared" si="293"/>
        <v>0</v>
      </c>
      <c r="V1301" s="327"/>
      <c r="W1301" s="327"/>
      <c r="X1301" s="327"/>
    </row>
    <row r="1302" spans="1:24" s="326" customFormat="1" ht="18" hidden="1" customHeight="1">
      <c r="A1302" s="50"/>
      <c r="B1302" s="182"/>
      <c r="C1302" s="56"/>
      <c r="D1302" s="56" t="str">
        <f t="shared" si="285"/>
        <v>00</v>
      </c>
      <c r="E1302" s="322" t="str">
        <f t="shared" si="286"/>
        <v>00</v>
      </c>
      <c r="F1302" s="322" t="str">
        <f t="shared" si="287"/>
        <v/>
      </c>
      <c r="G1302" s="322" t="str">
        <f t="shared" si="288"/>
        <v/>
      </c>
      <c r="H1302" s="322" t="str">
        <f t="shared" si="289"/>
        <v/>
      </c>
      <c r="I1302" s="287" t="str">
        <f t="shared" si="290"/>
        <v>Đ0</v>
      </c>
      <c r="J1302" s="44" t="s">
        <v>1191</v>
      </c>
      <c r="K1302" s="287" t="str">
        <f t="shared" si="291"/>
        <v>Cái</v>
      </c>
      <c r="L1302" s="291"/>
      <c r="M1302" s="287" t="e">
        <f>VLOOKUP(D1302,'GIA CONG DOAN'!$A$3:$D$4246,MATCH(I1302,'GIA CONG DOAN'!$A$4:$D$4,0),0)</f>
        <v>#N/A</v>
      </c>
      <c r="N1302" s="289"/>
      <c r="O1302" s="328" t="str">
        <f t="shared" si="292"/>
        <v/>
      </c>
      <c r="P1302" s="56"/>
      <c r="Q1302" s="305"/>
      <c r="R1302" s="305"/>
      <c r="S1302" s="313">
        <f t="shared" si="293"/>
        <v>0</v>
      </c>
      <c r="V1302" s="327"/>
      <c r="W1302" s="327"/>
      <c r="X1302" s="327"/>
    </row>
    <row r="1303" spans="1:24" s="326" customFormat="1" ht="18" hidden="1" customHeight="1">
      <c r="A1303" s="50"/>
      <c r="B1303" s="182"/>
      <c r="C1303" s="56"/>
      <c r="D1303" s="56" t="str">
        <f t="shared" si="285"/>
        <v>00</v>
      </c>
      <c r="E1303" s="322" t="str">
        <f t="shared" si="286"/>
        <v>00</v>
      </c>
      <c r="F1303" s="322" t="str">
        <f t="shared" si="287"/>
        <v/>
      </c>
      <c r="G1303" s="322" t="str">
        <f t="shared" si="288"/>
        <v/>
      </c>
      <c r="H1303" s="322" t="str">
        <f t="shared" si="289"/>
        <v/>
      </c>
      <c r="I1303" s="287" t="str">
        <f t="shared" si="290"/>
        <v>Đ0</v>
      </c>
      <c r="J1303" s="44" t="s">
        <v>1191</v>
      </c>
      <c r="K1303" s="287" t="str">
        <f t="shared" si="291"/>
        <v>Cái</v>
      </c>
      <c r="L1303" s="291"/>
      <c r="M1303" s="287" t="e">
        <f>VLOOKUP(D1303,'GIA CONG DOAN'!$A$3:$D$4246,MATCH(I1303,'GIA CONG DOAN'!$A$4:$D$4,0),0)</f>
        <v>#N/A</v>
      </c>
      <c r="N1303" s="289"/>
      <c r="O1303" s="328" t="str">
        <f t="shared" si="292"/>
        <v/>
      </c>
      <c r="P1303" s="56"/>
      <c r="Q1303" s="305"/>
      <c r="R1303" s="305"/>
      <c r="S1303" s="313">
        <f t="shared" si="293"/>
        <v>0</v>
      </c>
      <c r="V1303" s="327"/>
      <c r="W1303" s="327"/>
      <c r="X1303" s="327"/>
    </row>
    <row r="1304" spans="1:24" s="326" customFormat="1" ht="18" hidden="1" customHeight="1">
      <c r="A1304" s="50"/>
      <c r="B1304" s="182"/>
      <c r="C1304" s="56"/>
      <c r="D1304" s="56" t="str">
        <f t="shared" si="285"/>
        <v>00</v>
      </c>
      <c r="E1304" s="322" t="str">
        <f t="shared" si="286"/>
        <v>00</v>
      </c>
      <c r="F1304" s="322" t="str">
        <f t="shared" si="287"/>
        <v/>
      </c>
      <c r="G1304" s="322" t="str">
        <f t="shared" si="288"/>
        <v/>
      </c>
      <c r="H1304" s="322" t="str">
        <f t="shared" si="289"/>
        <v/>
      </c>
      <c r="I1304" s="287" t="str">
        <f t="shared" si="290"/>
        <v>Đ0</v>
      </c>
      <c r="J1304" s="44" t="s">
        <v>1191</v>
      </c>
      <c r="K1304" s="287" t="str">
        <f t="shared" si="291"/>
        <v>Cái</v>
      </c>
      <c r="L1304" s="291"/>
      <c r="M1304" s="287" t="e">
        <f>VLOOKUP(D1304,'GIA CONG DOAN'!$A$3:$D$4246,MATCH(I1304,'GIA CONG DOAN'!$A$4:$D$4,0),0)</f>
        <v>#N/A</v>
      </c>
      <c r="N1304" s="289"/>
      <c r="O1304" s="328" t="str">
        <f t="shared" si="292"/>
        <v/>
      </c>
      <c r="P1304" s="56"/>
      <c r="Q1304" s="305"/>
      <c r="R1304" s="305"/>
      <c r="S1304" s="313">
        <f t="shared" si="293"/>
        <v>0</v>
      </c>
      <c r="V1304" s="327"/>
      <c r="W1304" s="327"/>
      <c r="X1304" s="327"/>
    </row>
    <row r="1305" spans="1:24" s="326" customFormat="1" ht="18" hidden="1" customHeight="1">
      <c r="A1305" s="50"/>
      <c r="B1305" s="182"/>
      <c r="C1305" s="56"/>
      <c r="D1305" s="56" t="str">
        <f t="shared" si="285"/>
        <v>00</v>
      </c>
      <c r="E1305" s="322" t="str">
        <f t="shared" si="286"/>
        <v>00</v>
      </c>
      <c r="F1305" s="322" t="str">
        <f t="shared" si="287"/>
        <v/>
      </c>
      <c r="G1305" s="322" t="str">
        <f t="shared" si="288"/>
        <v/>
      </c>
      <c r="H1305" s="322" t="str">
        <f t="shared" si="289"/>
        <v/>
      </c>
      <c r="I1305" s="287" t="str">
        <f t="shared" si="290"/>
        <v>Đ0</v>
      </c>
      <c r="J1305" s="44" t="s">
        <v>1191</v>
      </c>
      <c r="K1305" s="287" t="str">
        <f t="shared" si="291"/>
        <v>Cái</v>
      </c>
      <c r="L1305" s="291"/>
      <c r="M1305" s="287" t="e">
        <f>VLOOKUP(D1305,'GIA CONG DOAN'!$A$3:$D$4246,MATCH(I1305,'GIA CONG DOAN'!$A$4:$D$4,0),0)</f>
        <v>#N/A</v>
      </c>
      <c r="N1305" s="289"/>
      <c r="O1305" s="328" t="str">
        <f t="shared" si="292"/>
        <v/>
      </c>
      <c r="P1305" s="56"/>
      <c r="Q1305" s="305"/>
      <c r="R1305" s="305"/>
      <c r="S1305" s="313">
        <f t="shared" si="293"/>
        <v>0</v>
      </c>
      <c r="V1305" s="327"/>
      <c r="W1305" s="327"/>
      <c r="X1305" s="327"/>
    </row>
    <row r="1306" spans="1:24" s="326" customFormat="1" ht="18" hidden="1" customHeight="1">
      <c r="A1306" s="50"/>
      <c r="B1306" s="182"/>
      <c r="C1306" s="56"/>
      <c r="D1306" s="56" t="str">
        <f t="shared" si="285"/>
        <v>00</v>
      </c>
      <c r="E1306" s="322" t="str">
        <f t="shared" si="286"/>
        <v>00</v>
      </c>
      <c r="F1306" s="322" t="str">
        <f t="shared" si="287"/>
        <v/>
      </c>
      <c r="G1306" s="322" t="str">
        <f t="shared" si="288"/>
        <v/>
      </c>
      <c r="H1306" s="322" t="str">
        <f t="shared" si="289"/>
        <v/>
      </c>
      <c r="I1306" s="287" t="str">
        <f t="shared" si="290"/>
        <v>Đ0</v>
      </c>
      <c r="J1306" s="44" t="s">
        <v>1191</v>
      </c>
      <c r="K1306" s="287" t="str">
        <f t="shared" si="291"/>
        <v>Cái</v>
      </c>
      <c r="L1306" s="291"/>
      <c r="M1306" s="287" t="e">
        <f>VLOOKUP(D1306,'GIA CONG DOAN'!$A$3:$D$4246,MATCH(I1306,'GIA CONG DOAN'!$A$4:$D$4,0),0)</f>
        <v>#N/A</v>
      </c>
      <c r="N1306" s="289"/>
      <c r="O1306" s="328" t="str">
        <f t="shared" si="292"/>
        <v/>
      </c>
      <c r="P1306" s="56"/>
      <c r="Q1306" s="305"/>
      <c r="R1306" s="305"/>
      <c r="S1306" s="313">
        <f t="shared" si="293"/>
        <v>0</v>
      </c>
      <c r="V1306" s="327"/>
      <c r="W1306" s="327"/>
      <c r="X1306" s="327"/>
    </row>
    <row r="1307" spans="1:24" s="326" customFormat="1" ht="18" hidden="1" customHeight="1">
      <c r="A1307" s="50"/>
      <c r="B1307" s="182"/>
      <c r="C1307" s="56"/>
      <c r="D1307" s="56" t="str">
        <f t="shared" si="285"/>
        <v>00</v>
      </c>
      <c r="E1307" s="322" t="str">
        <f t="shared" si="286"/>
        <v>00</v>
      </c>
      <c r="F1307" s="322" t="str">
        <f t="shared" si="287"/>
        <v/>
      </c>
      <c r="G1307" s="322" t="str">
        <f t="shared" si="288"/>
        <v/>
      </c>
      <c r="H1307" s="322" t="str">
        <f t="shared" si="289"/>
        <v/>
      </c>
      <c r="I1307" s="287" t="str">
        <f t="shared" si="290"/>
        <v>Đ0</v>
      </c>
      <c r="J1307" s="44" t="s">
        <v>1191</v>
      </c>
      <c r="K1307" s="287" t="str">
        <f t="shared" si="291"/>
        <v>Cái</v>
      </c>
      <c r="L1307" s="291"/>
      <c r="M1307" s="287" t="e">
        <f>VLOOKUP(D1307,'GIA CONG DOAN'!$A$3:$D$4246,MATCH(I1307,'GIA CONG DOAN'!$A$4:$D$4,0),0)</f>
        <v>#N/A</v>
      </c>
      <c r="N1307" s="289"/>
      <c r="O1307" s="328" t="str">
        <f t="shared" si="292"/>
        <v/>
      </c>
      <c r="P1307" s="56"/>
      <c r="Q1307" s="305"/>
      <c r="R1307" s="305"/>
      <c r="S1307" s="313">
        <f t="shared" si="293"/>
        <v>0</v>
      </c>
      <c r="V1307" s="327"/>
      <c r="W1307" s="327"/>
      <c r="X1307" s="327"/>
    </row>
    <row r="1308" spans="1:24" s="326" customFormat="1" ht="18" hidden="1" customHeight="1">
      <c r="A1308" s="50"/>
      <c r="B1308" s="182"/>
      <c r="C1308" s="56"/>
      <c r="D1308" s="56" t="str">
        <f t="shared" si="285"/>
        <v>00</v>
      </c>
      <c r="E1308" s="322" t="str">
        <f t="shared" si="286"/>
        <v>00</v>
      </c>
      <c r="F1308" s="322" t="str">
        <f t="shared" si="287"/>
        <v/>
      </c>
      <c r="G1308" s="322" t="str">
        <f t="shared" si="288"/>
        <v/>
      </c>
      <c r="H1308" s="322" t="str">
        <f t="shared" si="289"/>
        <v/>
      </c>
      <c r="I1308" s="287" t="str">
        <f t="shared" si="290"/>
        <v>Đ0</v>
      </c>
      <c r="J1308" s="44" t="s">
        <v>1191</v>
      </c>
      <c r="K1308" s="287" t="str">
        <f t="shared" si="291"/>
        <v>Cái</v>
      </c>
      <c r="L1308" s="291"/>
      <c r="M1308" s="287" t="e">
        <f>VLOOKUP(D1308,'GIA CONG DOAN'!$A$3:$D$4246,MATCH(I1308,'GIA CONG DOAN'!$A$4:$D$4,0),0)</f>
        <v>#N/A</v>
      </c>
      <c r="N1308" s="289"/>
      <c r="O1308" s="328" t="str">
        <f t="shared" si="292"/>
        <v/>
      </c>
      <c r="P1308" s="56"/>
      <c r="Q1308" s="305"/>
      <c r="R1308" s="305"/>
      <c r="S1308" s="313">
        <f t="shared" si="293"/>
        <v>0</v>
      </c>
      <c r="V1308" s="327"/>
      <c r="W1308" s="327"/>
      <c r="X1308" s="327"/>
    </row>
    <row r="1309" spans="1:24" s="326" customFormat="1" ht="18" hidden="1" customHeight="1">
      <c r="A1309" s="50"/>
      <c r="B1309" s="182"/>
      <c r="C1309" s="56"/>
      <c r="D1309" s="56" t="str">
        <f t="shared" si="285"/>
        <v>00</v>
      </c>
      <c r="E1309" s="322" t="str">
        <f t="shared" si="286"/>
        <v>00</v>
      </c>
      <c r="F1309" s="322" t="str">
        <f t="shared" si="287"/>
        <v/>
      </c>
      <c r="G1309" s="322" t="str">
        <f t="shared" si="288"/>
        <v/>
      </c>
      <c r="H1309" s="322" t="str">
        <f t="shared" si="289"/>
        <v/>
      </c>
      <c r="I1309" s="287" t="str">
        <f t="shared" si="290"/>
        <v>Đ0</v>
      </c>
      <c r="J1309" s="44" t="s">
        <v>1191</v>
      </c>
      <c r="K1309" s="287" t="str">
        <f t="shared" si="291"/>
        <v>Cái</v>
      </c>
      <c r="L1309" s="291"/>
      <c r="M1309" s="287" t="e">
        <f>VLOOKUP(D1309,'GIA CONG DOAN'!$A$3:$D$4246,MATCH(I1309,'GIA CONG DOAN'!$A$4:$D$4,0),0)</f>
        <v>#N/A</v>
      </c>
      <c r="N1309" s="289"/>
      <c r="O1309" s="328" t="str">
        <f t="shared" si="292"/>
        <v/>
      </c>
      <c r="P1309" s="56"/>
      <c r="Q1309" s="305"/>
      <c r="R1309" s="305"/>
      <c r="S1309" s="313">
        <f t="shared" si="293"/>
        <v>0</v>
      </c>
      <c r="V1309" s="327"/>
      <c r="W1309" s="327"/>
      <c r="X1309" s="327"/>
    </row>
    <row r="1310" spans="1:24" s="326" customFormat="1" ht="18" hidden="1" customHeight="1">
      <c r="A1310" s="50"/>
      <c r="B1310" s="182"/>
      <c r="C1310" s="56"/>
      <c r="D1310" s="56" t="str">
        <f t="shared" si="285"/>
        <v>00</v>
      </c>
      <c r="E1310" s="322" t="str">
        <f t="shared" si="286"/>
        <v>00</v>
      </c>
      <c r="F1310" s="322" t="str">
        <f t="shared" si="287"/>
        <v/>
      </c>
      <c r="G1310" s="322" t="str">
        <f t="shared" si="288"/>
        <v/>
      </c>
      <c r="H1310" s="322" t="str">
        <f t="shared" si="289"/>
        <v/>
      </c>
      <c r="I1310" s="287" t="str">
        <f t="shared" si="290"/>
        <v>Đ0</v>
      </c>
      <c r="J1310" s="44" t="s">
        <v>1191</v>
      </c>
      <c r="K1310" s="287" t="str">
        <f t="shared" si="291"/>
        <v>Cái</v>
      </c>
      <c r="L1310" s="291"/>
      <c r="M1310" s="287" t="e">
        <f>VLOOKUP(D1310,'GIA CONG DOAN'!$A$3:$D$4246,MATCH(I1310,'GIA CONG DOAN'!$A$4:$D$4,0),0)</f>
        <v>#N/A</v>
      </c>
      <c r="N1310" s="289"/>
      <c r="O1310" s="328" t="str">
        <f t="shared" si="292"/>
        <v/>
      </c>
      <c r="P1310" s="56"/>
      <c r="Q1310" s="305"/>
      <c r="R1310" s="305"/>
      <c r="S1310" s="313">
        <f t="shared" si="293"/>
        <v>0</v>
      </c>
      <c r="V1310" s="327"/>
      <c r="W1310" s="327"/>
      <c r="X1310" s="327"/>
    </row>
    <row r="1311" spans="1:24" s="326" customFormat="1" ht="18" hidden="1" customHeight="1">
      <c r="A1311" s="50"/>
      <c r="B1311" s="182"/>
      <c r="C1311" s="56"/>
      <c r="D1311" s="56" t="str">
        <f t="shared" si="285"/>
        <v>00</v>
      </c>
      <c r="E1311" s="322" t="str">
        <f t="shared" si="286"/>
        <v>00</v>
      </c>
      <c r="F1311" s="322" t="str">
        <f t="shared" si="287"/>
        <v/>
      </c>
      <c r="G1311" s="322" t="str">
        <f t="shared" si="288"/>
        <v/>
      </c>
      <c r="H1311" s="322" t="str">
        <f t="shared" si="289"/>
        <v/>
      </c>
      <c r="I1311" s="287" t="str">
        <f t="shared" si="290"/>
        <v>Đ0</v>
      </c>
      <c r="J1311" s="44" t="s">
        <v>1191</v>
      </c>
      <c r="K1311" s="287" t="str">
        <f t="shared" si="291"/>
        <v>Cái</v>
      </c>
      <c r="L1311" s="291"/>
      <c r="M1311" s="287" t="e">
        <f>VLOOKUP(D1311,'GIA CONG DOAN'!$A$3:$D$4246,MATCH(I1311,'GIA CONG DOAN'!$A$4:$D$4,0),0)</f>
        <v>#N/A</v>
      </c>
      <c r="N1311" s="289"/>
      <c r="O1311" s="328" t="str">
        <f t="shared" si="292"/>
        <v/>
      </c>
      <c r="P1311" s="56"/>
      <c r="Q1311" s="305"/>
      <c r="R1311" s="305"/>
      <c r="S1311" s="313">
        <f t="shared" si="293"/>
        <v>0</v>
      </c>
      <c r="V1311" s="327"/>
      <c r="W1311" s="327"/>
      <c r="X1311" s="327"/>
    </row>
    <row r="1312" spans="1:24" s="326" customFormat="1" ht="18" hidden="1" customHeight="1">
      <c r="A1312" s="50"/>
      <c r="B1312" s="182"/>
      <c r="C1312" s="56"/>
      <c r="D1312" s="56" t="str">
        <f t="shared" si="285"/>
        <v>00</v>
      </c>
      <c r="E1312" s="322" t="str">
        <f t="shared" si="286"/>
        <v>00</v>
      </c>
      <c r="F1312" s="322" t="str">
        <f t="shared" si="287"/>
        <v/>
      </c>
      <c r="G1312" s="322" t="str">
        <f t="shared" si="288"/>
        <v/>
      </c>
      <c r="H1312" s="322" t="str">
        <f t="shared" si="289"/>
        <v/>
      </c>
      <c r="I1312" s="287" t="str">
        <f t="shared" si="290"/>
        <v>Đ0</v>
      </c>
      <c r="J1312" s="44" t="s">
        <v>1191</v>
      </c>
      <c r="K1312" s="287" t="str">
        <f t="shared" si="291"/>
        <v>Cái</v>
      </c>
      <c r="L1312" s="291"/>
      <c r="M1312" s="287" t="e">
        <f>VLOOKUP(D1312,'GIA CONG DOAN'!$A$3:$D$4246,MATCH(I1312,'GIA CONG DOAN'!$A$4:$D$4,0),0)</f>
        <v>#N/A</v>
      </c>
      <c r="N1312" s="289"/>
      <c r="O1312" s="328" t="str">
        <f t="shared" si="292"/>
        <v/>
      </c>
      <c r="P1312" s="56"/>
      <c r="Q1312" s="305"/>
      <c r="R1312" s="305"/>
      <c r="S1312" s="313">
        <f t="shared" si="293"/>
        <v>0</v>
      </c>
      <c r="V1312" s="327"/>
      <c r="W1312" s="327"/>
      <c r="X1312" s="327"/>
    </row>
    <row r="1313" spans="1:24" s="326" customFormat="1" ht="18" hidden="1" customHeight="1">
      <c r="A1313" s="50"/>
      <c r="B1313" s="182"/>
      <c r="C1313" s="56"/>
      <c r="D1313" s="56" t="str">
        <f t="shared" si="285"/>
        <v>00</v>
      </c>
      <c r="E1313" s="322" t="str">
        <f t="shared" si="286"/>
        <v>00</v>
      </c>
      <c r="F1313" s="322" t="str">
        <f t="shared" si="287"/>
        <v/>
      </c>
      <c r="G1313" s="322" t="str">
        <f t="shared" si="288"/>
        <v/>
      </c>
      <c r="H1313" s="322" t="str">
        <f t="shared" si="289"/>
        <v/>
      </c>
      <c r="I1313" s="287" t="str">
        <f t="shared" si="290"/>
        <v>Đ0</v>
      </c>
      <c r="J1313" s="44" t="s">
        <v>1191</v>
      </c>
      <c r="K1313" s="287" t="str">
        <f t="shared" si="291"/>
        <v>Cái</v>
      </c>
      <c r="L1313" s="291"/>
      <c r="M1313" s="287" t="e">
        <f>VLOOKUP(D1313,'GIA CONG DOAN'!$A$3:$D$4246,MATCH(I1313,'GIA CONG DOAN'!$A$4:$D$4,0),0)</f>
        <v>#N/A</v>
      </c>
      <c r="N1313" s="289"/>
      <c r="O1313" s="328" t="str">
        <f t="shared" si="292"/>
        <v/>
      </c>
      <c r="P1313" s="56"/>
      <c r="Q1313" s="305"/>
      <c r="R1313" s="305"/>
      <c r="S1313" s="313">
        <f t="shared" si="293"/>
        <v>0</v>
      </c>
      <c r="V1313" s="327"/>
      <c r="W1313" s="327"/>
      <c r="X1313" s="327"/>
    </row>
    <row r="1314" spans="1:24" s="326" customFormat="1" ht="18" hidden="1" customHeight="1">
      <c r="A1314" s="50"/>
      <c r="B1314" s="182"/>
      <c r="C1314" s="56"/>
      <c r="D1314" s="56" t="str">
        <f t="shared" si="285"/>
        <v>00</v>
      </c>
      <c r="E1314" s="322" t="str">
        <f t="shared" si="286"/>
        <v>00</v>
      </c>
      <c r="F1314" s="322" t="str">
        <f t="shared" si="287"/>
        <v/>
      </c>
      <c r="G1314" s="322" t="str">
        <f t="shared" si="288"/>
        <v/>
      </c>
      <c r="H1314" s="322" t="str">
        <f t="shared" si="289"/>
        <v/>
      </c>
      <c r="I1314" s="287" t="str">
        <f t="shared" si="290"/>
        <v>Đ0</v>
      </c>
      <c r="J1314" s="44" t="s">
        <v>1191</v>
      </c>
      <c r="K1314" s="287" t="str">
        <f t="shared" si="291"/>
        <v>Cái</v>
      </c>
      <c r="L1314" s="291"/>
      <c r="M1314" s="287" t="e">
        <f>VLOOKUP(D1314,'GIA CONG DOAN'!$A$3:$D$4246,MATCH(I1314,'GIA CONG DOAN'!$A$4:$D$4,0),0)</f>
        <v>#N/A</v>
      </c>
      <c r="N1314" s="289"/>
      <c r="O1314" s="328" t="str">
        <f t="shared" si="292"/>
        <v/>
      </c>
      <c r="P1314" s="56"/>
      <c r="Q1314" s="305"/>
      <c r="R1314" s="305"/>
      <c r="S1314" s="313">
        <f t="shared" si="293"/>
        <v>0</v>
      </c>
      <c r="V1314" s="327"/>
      <c r="W1314" s="327"/>
      <c r="X1314" s="327"/>
    </row>
    <row r="1315" spans="1:24" s="326" customFormat="1" ht="18" hidden="1" customHeight="1">
      <c r="A1315" s="50"/>
      <c r="B1315" s="182"/>
      <c r="C1315" s="56"/>
      <c r="D1315" s="56" t="str">
        <f t="shared" si="285"/>
        <v>00</v>
      </c>
      <c r="E1315" s="322" t="str">
        <f t="shared" si="286"/>
        <v>00</v>
      </c>
      <c r="F1315" s="322" t="str">
        <f t="shared" si="287"/>
        <v/>
      </c>
      <c r="G1315" s="322" t="str">
        <f t="shared" si="288"/>
        <v/>
      </c>
      <c r="H1315" s="322" t="str">
        <f t="shared" si="289"/>
        <v/>
      </c>
      <c r="I1315" s="287" t="str">
        <f t="shared" si="290"/>
        <v>Đ0</v>
      </c>
      <c r="J1315" s="44" t="s">
        <v>1191</v>
      </c>
      <c r="K1315" s="287" t="str">
        <f t="shared" si="291"/>
        <v>Cái</v>
      </c>
      <c r="L1315" s="291"/>
      <c r="M1315" s="287" t="e">
        <f>VLOOKUP(D1315,'GIA CONG DOAN'!$A$3:$D$4246,MATCH(I1315,'GIA CONG DOAN'!$A$4:$D$4,0),0)</f>
        <v>#N/A</v>
      </c>
      <c r="N1315" s="289"/>
      <c r="O1315" s="328" t="str">
        <f t="shared" si="292"/>
        <v/>
      </c>
      <c r="P1315" s="56"/>
      <c r="Q1315" s="305"/>
      <c r="R1315" s="305"/>
      <c r="S1315" s="313">
        <f t="shared" si="293"/>
        <v>0</v>
      </c>
      <c r="V1315" s="327"/>
      <c r="W1315" s="327"/>
      <c r="X1315" s="327"/>
    </row>
    <row r="1316" spans="1:24" s="326" customFormat="1" ht="18" hidden="1" customHeight="1">
      <c r="A1316" s="50"/>
      <c r="B1316" s="182"/>
      <c r="C1316" s="56"/>
      <c r="D1316" s="56" t="str">
        <f t="shared" si="285"/>
        <v>00</v>
      </c>
      <c r="E1316" s="322" t="str">
        <f t="shared" si="286"/>
        <v>00</v>
      </c>
      <c r="F1316" s="322" t="str">
        <f t="shared" si="287"/>
        <v/>
      </c>
      <c r="G1316" s="322" t="str">
        <f t="shared" si="288"/>
        <v/>
      </c>
      <c r="H1316" s="322" t="str">
        <f t="shared" si="289"/>
        <v/>
      </c>
      <c r="I1316" s="287" t="str">
        <f t="shared" si="290"/>
        <v>Đ0</v>
      </c>
      <c r="J1316" s="44" t="s">
        <v>1191</v>
      </c>
      <c r="K1316" s="287" t="str">
        <f t="shared" si="291"/>
        <v>Cái</v>
      </c>
      <c r="L1316" s="291"/>
      <c r="M1316" s="287" t="e">
        <f>VLOOKUP(D1316,'GIA CONG DOAN'!$A$3:$D$4246,MATCH(I1316,'GIA CONG DOAN'!$A$4:$D$4,0),0)</f>
        <v>#N/A</v>
      </c>
      <c r="N1316" s="289"/>
      <c r="O1316" s="328" t="str">
        <f t="shared" si="292"/>
        <v/>
      </c>
      <c r="P1316" s="56"/>
      <c r="Q1316" s="305"/>
      <c r="R1316" s="305"/>
      <c r="S1316" s="313">
        <f t="shared" si="293"/>
        <v>0</v>
      </c>
      <c r="V1316" s="327"/>
      <c r="W1316" s="327"/>
      <c r="X1316" s="327"/>
    </row>
    <row r="1317" spans="1:24" s="326" customFormat="1" ht="18" hidden="1" customHeight="1">
      <c r="A1317" s="50"/>
      <c r="B1317" s="182"/>
      <c r="C1317" s="56"/>
      <c r="D1317" s="56" t="str">
        <f t="shared" si="285"/>
        <v>00</v>
      </c>
      <c r="E1317" s="322" t="str">
        <f t="shared" si="286"/>
        <v>00</v>
      </c>
      <c r="F1317" s="322" t="str">
        <f t="shared" si="287"/>
        <v/>
      </c>
      <c r="G1317" s="322" t="str">
        <f t="shared" si="288"/>
        <v/>
      </c>
      <c r="H1317" s="322" t="str">
        <f t="shared" si="289"/>
        <v/>
      </c>
      <c r="I1317" s="287" t="str">
        <f t="shared" si="290"/>
        <v>Đ0</v>
      </c>
      <c r="J1317" s="44" t="s">
        <v>1191</v>
      </c>
      <c r="K1317" s="287" t="str">
        <f t="shared" si="291"/>
        <v>Cái</v>
      </c>
      <c r="L1317" s="291"/>
      <c r="M1317" s="287" t="e">
        <f>VLOOKUP(D1317,'GIA CONG DOAN'!$A$3:$D$4246,MATCH(I1317,'GIA CONG DOAN'!$A$4:$D$4,0),0)</f>
        <v>#N/A</v>
      </c>
      <c r="N1317" s="289"/>
      <c r="O1317" s="328" t="str">
        <f t="shared" si="292"/>
        <v/>
      </c>
      <c r="P1317" s="56"/>
      <c r="Q1317" s="305"/>
      <c r="R1317" s="305"/>
      <c r="S1317" s="313">
        <f t="shared" si="293"/>
        <v>0</v>
      </c>
      <c r="V1317" s="327"/>
      <c r="W1317" s="327"/>
      <c r="X1317" s="327"/>
    </row>
    <row r="1318" spans="1:24" s="326" customFormat="1" ht="18" hidden="1" customHeight="1">
      <c r="A1318" s="50"/>
      <c r="B1318" s="182"/>
      <c r="C1318" s="56"/>
      <c r="D1318" s="56" t="str">
        <f t="shared" si="285"/>
        <v>00</v>
      </c>
      <c r="E1318" s="322" t="str">
        <f t="shared" si="286"/>
        <v>00</v>
      </c>
      <c r="F1318" s="322" t="str">
        <f t="shared" si="287"/>
        <v/>
      </c>
      <c r="G1318" s="322" t="str">
        <f t="shared" si="288"/>
        <v/>
      </c>
      <c r="H1318" s="322" t="str">
        <f t="shared" si="289"/>
        <v/>
      </c>
      <c r="I1318" s="287" t="str">
        <f t="shared" si="290"/>
        <v>Đ0</v>
      </c>
      <c r="J1318" s="44" t="s">
        <v>1191</v>
      </c>
      <c r="K1318" s="287" t="str">
        <f t="shared" si="291"/>
        <v>Cái</v>
      </c>
      <c r="L1318" s="291"/>
      <c r="M1318" s="287" t="e">
        <f>VLOOKUP(D1318,'GIA CONG DOAN'!$A$3:$D$4246,MATCH(I1318,'GIA CONG DOAN'!$A$4:$D$4,0),0)</f>
        <v>#N/A</v>
      </c>
      <c r="N1318" s="289"/>
      <c r="O1318" s="328" t="str">
        <f t="shared" si="292"/>
        <v/>
      </c>
      <c r="P1318" s="56"/>
      <c r="Q1318" s="305"/>
      <c r="R1318" s="305"/>
      <c r="S1318" s="313">
        <f t="shared" si="293"/>
        <v>0</v>
      </c>
      <c r="V1318" s="327"/>
      <c r="W1318" s="327"/>
      <c r="X1318" s="327"/>
    </row>
    <row r="1319" spans="1:24" s="326" customFormat="1" ht="18" hidden="1" customHeight="1">
      <c r="A1319" s="50"/>
      <c r="B1319" s="182"/>
      <c r="C1319" s="56"/>
      <c r="D1319" s="56" t="str">
        <f t="shared" si="285"/>
        <v>00</v>
      </c>
      <c r="E1319" s="322" t="str">
        <f t="shared" si="286"/>
        <v>00</v>
      </c>
      <c r="F1319" s="322" t="str">
        <f t="shared" si="287"/>
        <v/>
      </c>
      <c r="G1319" s="322" t="str">
        <f t="shared" si="288"/>
        <v/>
      </c>
      <c r="H1319" s="322" t="str">
        <f t="shared" si="289"/>
        <v/>
      </c>
      <c r="I1319" s="287" t="str">
        <f t="shared" si="290"/>
        <v>Đ0</v>
      </c>
      <c r="J1319" s="44" t="s">
        <v>1191</v>
      </c>
      <c r="K1319" s="287" t="str">
        <f t="shared" si="291"/>
        <v>Cái</v>
      </c>
      <c r="L1319" s="291"/>
      <c r="M1319" s="287" t="e">
        <f>VLOOKUP(D1319,'GIA CONG DOAN'!$A$3:$D$4246,MATCH(I1319,'GIA CONG DOAN'!$A$4:$D$4,0),0)</f>
        <v>#N/A</v>
      </c>
      <c r="N1319" s="289"/>
      <c r="O1319" s="328" t="str">
        <f t="shared" si="292"/>
        <v/>
      </c>
      <c r="P1319" s="56"/>
      <c r="Q1319" s="305"/>
      <c r="R1319" s="305"/>
      <c r="S1319" s="313">
        <f t="shared" si="293"/>
        <v>0</v>
      </c>
      <c r="V1319" s="327"/>
      <c r="W1319" s="327"/>
      <c r="X1319" s="327"/>
    </row>
    <row r="1320" spans="1:24" s="326" customFormat="1" ht="18" hidden="1" customHeight="1">
      <c r="A1320" s="50"/>
      <c r="B1320" s="182"/>
      <c r="C1320" s="56"/>
      <c r="D1320" s="56" t="str">
        <f t="shared" si="285"/>
        <v>00</v>
      </c>
      <c r="E1320" s="322" t="str">
        <f t="shared" si="286"/>
        <v>00</v>
      </c>
      <c r="F1320" s="322" t="str">
        <f t="shared" si="287"/>
        <v/>
      </c>
      <c r="G1320" s="322" t="str">
        <f t="shared" si="288"/>
        <v/>
      </c>
      <c r="H1320" s="322" t="str">
        <f t="shared" si="289"/>
        <v/>
      </c>
      <c r="I1320" s="287" t="str">
        <f t="shared" si="290"/>
        <v>Đ0</v>
      </c>
      <c r="J1320" s="44" t="s">
        <v>1191</v>
      </c>
      <c r="K1320" s="287" t="str">
        <f t="shared" si="291"/>
        <v>Cái</v>
      </c>
      <c r="L1320" s="291"/>
      <c r="M1320" s="287" t="e">
        <f>VLOOKUP(D1320,'GIA CONG DOAN'!$A$3:$D$4246,MATCH(I1320,'GIA CONG DOAN'!$A$4:$D$4,0),0)</f>
        <v>#N/A</v>
      </c>
      <c r="N1320" s="289"/>
      <c r="O1320" s="328" t="str">
        <f t="shared" si="292"/>
        <v/>
      </c>
      <c r="P1320" s="56"/>
      <c r="Q1320" s="305"/>
      <c r="R1320" s="305"/>
      <c r="S1320" s="313">
        <f t="shared" si="293"/>
        <v>0</v>
      </c>
      <c r="V1320" s="327"/>
      <c r="W1320" s="327"/>
      <c r="X1320" s="327"/>
    </row>
    <row r="1321" spans="1:24" s="326" customFormat="1" ht="18" hidden="1" customHeight="1">
      <c r="A1321" s="50"/>
      <c r="B1321" s="182"/>
      <c r="C1321" s="56"/>
      <c r="D1321" s="56" t="str">
        <f t="shared" si="285"/>
        <v>00</v>
      </c>
      <c r="E1321" s="322" t="str">
        <f t="shared" si="286"/>
        <v>00</v>
      </c>
      <c r="F1321" s="322" t="str">
        <f t="shared" si="287"/>
        <v/>
      </c>
      <c r="G1321" s="322" t="str">
        <f t="shared" si="288"/>
        <v/>
      </c>
      <c r="H1321" s="322" t="str">
        <f t="shared" si="289"/>
        <v/>
      </c>
      <c r="I1321" s="287" t="str">
        <f t="shared" si="290"/>
        <v>Đ0</v>
      </c>
      <c r="J1321" s="44" t="s">
        <v>1191</v>
      </c>
      <c r="K1321" s="287" t="str">
        <f t="shared" si="291"/>
        <v>Cái</v>
      </c>
      <c r="L1321" s="291"/>
      <c r="M1321" s="287" t="e">
        <f>VLOOKUP(D1321,'GIA CONG DOAN'!$A$3:$D$4246,MATCH(I1321,'GIA CONG DOAN'!$A$4:$D$4,0),0)</f>
        <v>#N/A</v>
      </c>
      <c r="N1321" s="289"/>
      <c r="O1321" s="328" t="str">
        <f t="shared" si="292"/>
        <v/>
      </c>
      <c r="P1321" s="56"/>
      <c r="Q1321" s="305"/>
      <c r="R1321" s="305"/>
      <c r="S1321" s="313">
        <f t="shared" si="293"/>
        <v>0</v>
      </c>
      <c r="V1321" s="327"/>
      <c r="W1321" s="327"/>
      <c r="X1321" s="327"/>
    </row>
    <row r="1322" spans="1:24" s="326" customFormat="1" ht="18" hidden="1" customHeight="1">
      <c r="A1322" s="50"/>
      <c r="B1322" s="182"/>
      <c r="C1322" s="56"/>
      <c r="D1322" s="56" t="str">
        <f t="shared" si="285"/>
        <v>00</v>
      </c>
      <c r="E1322" s="322" t="str">
        <f t="shared" si="286"/>
        <v>00</v>
      </c>
      <c r="F1322" s="322" t="str">
        <f t="shared" si="287"/>
        <v/>
      </c>
      <c r="G1322" s="322" t="str">
        <f t="shared" si="288"/>
        <v/>
      </c>
      <c r="H1322" s="322" t="str">
        <f t="shared" si="289"/>
        <v/>
      </c>
      <c r="I1322" s="287" t="str">
        <f t="shared" si="290"/>
        <v>Đ0</v>
      </c>
      <c r="J1322" s="44" t="s">
        <v>1191</v>
      </c>
      <c r="K1322" s="287" t="str">
        <f t="shared" si="291"/>
        <v>Cái</v>
      </c>
      <c r="L1322" s="291"/>
      <c r="M1322" s="287" t="e">
        <f>VLOOKUP(D1322,'GIA CONG DOAN'!$A$3:$D$4246,MATCH(I1322,'GIA CONG DOAN'!$A$4:$D$4,0),0)</f>
        <v>#N/A</v>
      </c>
      <c r="N1322" s="289"/>
      <c r="O1322" s="328" t="str">
        <f t="shared" si="292"/>
        <v/>
      </c>
      <c r="P1322" s="56"/>
      <c r="Q1322" s="305"/>
      <c r="R1322" s="305"/>
      <c r="S1322" s="313">
        <f t="shared" si="293"/>
        <v>0</v>
      </c>
      <c r="V1322" s="327"/>
      <c r="W1322" s="327"/>
      <c r="X1322" s="327"/>
    </row>
    <row r="1323" spans="1:24" s="326" customFormat="1" ht="18" hidden="1" customHeight="1">
      <c r="A1323" s="50"/>
      <c r="B1323" s="182"/>
      <c r="C1323" s="56"/>
      <c r="D1323" s="56" t="str">
        <f t="shared" si="285"/>
        <v>00</v>
      </c>
      <c r="E1323" s="322" t="str">
        <f t="shared" si="286"/>
        <v>00</v>
      </c>
      <c r="F1323" s="322" t="str">
        <f t="shared" si="287"/>
        <v/>
      </c>
      <c r="G1323" s="322" t="str">
        <f t="shared" si="288"/>
        <v/>
      </c>
      <c r="H1323" s="322" t="str">
        <f t="shared" si="289"/>
        <v/>
      </c>
      <c r="I1323" s="287" t="str">
        <f t="shared" si="290"/>
        <v>Đ0</v>
      </c>
      <c r="J1323" s="44" t="s">
        <v>1191</v>
      </c>
      <c r="K1323" s="287" t="str">
        <f t="shared" si="291"/>
        <v>Cái</v>
      </c>
      <c r="L1323" s="291"/>
      <c r="M1323" s="287" t="e">
        <f>VLOOKUP(D1323,'GIA CONG DOAN'!$A$3:$D$4246,MATCH(I1323,'GIA CONG DOAN'!$A$4:$D$4,0),0)</f>
        <v>#N/A</v>
      </c>
      <c r="N1323" s="289"/>
      <c r="O1323" s="328" t="str">
        <f t="shared" si="292"/>
        <v/>
      </c>
      <c r="P1323" s="56"/>
      <c r="Q1323" s="305"/>
      <c r="R1323" s="305"/>
      <c r="S1323" s="313">
        <f t="shared" si="293"/>
        <v>0</v>
      </c>
      <c r="V1323" s="327"/>
      <c r="W1323" s="327"/>
      <c r="X1323" s="327"/>
    </row>
    <row r="1324" spans="1:24" s="326" customFormat="1" ht="18" hidden="1" customHeight="1">
      <c r="A1324" s="50"/>
      <c r="B1324" s="182"/>
      <c r="C1324" s="56"/>
      <c r="D1324" s="56" t="str">
        <f t="shared" si="285"/>
        <v>00</v>
      </c>
      <c r="E1324" s="322" t="str">
        <f t="shared" si="286"/>
        <v>00</v>
      </c>
      <c r="F1324" s="322" t="str">
        <f t="shared" si="287"/>
        <v/>
      </c>
      <c r="G1324" s="322" t="str">
        <f t="shared" si="288"/>
        <v/>
      </c>
      <c r="H1324" s="322" t="str">
        <f t="shared" si="289"/>
        <v/>
      </c>
      <c r="I1324" s="287" t="str">
        <f t="shared" si="290"/>
        <v>Đ0</v>
      </c>
      <c r="J1324" s="44" t="s">
        <v>1191</v>
      </c>
      <c r="K1324" s="287" t="str">
        <f t="shared" si="291"/>
        <v>Cái</v>
      </c>
      <c r="L1324" s="291"/>
      <c r="M1324" s="287" t="e">
        <f>VLOOKUP(D1324,'GIA CONG DOAN'!$A$3:$D$4246,MATCH(I1324,'GIA CONG DOAN'!$A$4:$D$4,0),0)</f>
        <v>#N/A</v>
      </c>
      <c r="N1324" s="289"/>
      <c r="O1324" s="328" t="str">
        <f t="shared" si="292"/>
        <v/>
      </c>
      <c r="P1324" s="56"/>
      <c r="Q1324" s="305"/>
      <c r="R1324" s="305"/>
      <c r="S1324" s="313">
        <f t="shared" si="293"/>
        <v>0</v>
      </c>
      <c r="V1324" s="327"/>
      <c r="W1324" s="327"/>
      <c r="X1324" s="327"/>
    </row>
    <row r="1325" spans="1:24" s="326" customFormat="1" ht="18" hidden="1" customHeight="1">
      <c r="A1325" s="50"/>
      <c r="B1325" s="182"/>
      <c r="C1325" s="56"/>
      <c r="D1325" s="56" t="str">
        <f t="shared" si="285"/>
        <v>00</v>
      </c>
      <c r="E1325" s="322" t="str">
        <f t="shared" si="286"/>
        <v>00</v>
      </c>
      <c r="F1325" s="322" t="str">
        <f t="shared" si="287"/>
        <v/>
      </c>
      <c r="G1325" s="322" t="str">
        <f t="shared" si="288"/>
        <v/>
      </c>
      <c r="H1325" s="322" t="str">
        <f t="shared" si="289"/>
        <v/>
      </c>
      <c r="I1325" s="287" t="str">
        <f t="shared" si="290"/>
        <v>Đ0</v>
      </c>
      <c r="J1325" s="44" t="s">
        <v>1191</v>
      </c>
      <c r="K1325" s="287" t="str">
        <f t="shared" si="291"/>
        <v>Cái</v>
      </c>
      <c r="L1325" s="291"/>
      <c r="M1325" s="287" t="e">
        <f>VLOOKUP(D1325,'GIA CONG DOAN'!$A$3:$D$4246,MATCH(I1325,'GIA CONG DOAN'!$A$4:$D$4,0),0)</f>
        <v>#N/A</v>
      </c>
      <c r="N1325" s="289"/>
      <c r="O1325" s="328" t="str">
        <f t="shared" si="292"/>
        <v/>
      </c>
      <c r="P1325" s="56"/>
      <c r="Q1325" s="305"/>
      <c r="R1325" s="305"/>
      <c r="S1325" s="313">
        <f t="shared" si="293"/>
        <v>0</v>
      </c>
      <c r="V1325" s="327"/>
      <c r="W1325" s="327"/>
      <c r="X1325" s="327"/>
    </row>
    <row r="1326" spans="1:24" s="326" customFormat="1" ht="18" hidden="1" customHeight="1">
      <c r="A1326" s="50"/>
      <c r="B1326" s="182"/>
      <c r="C1326" s="56"/>
      <c r="D1326" s="56" t="str">
        <f t="shared" si="285"/>
        <v>00</v>
      </c>
      <c r="E1326" s="322" t="str">
        <f t="shared" si="286"/>
        <v>00</v>
      </c>
      <c r="F1326" s="322" t="str">
        <f t="shared" si="287"/>
        <v/>
      </c>
      <c r="G1326" s="322" t="str">
        <f t="shared" si="288"/>
        <v/>
      </c>
      <c r="H1326" s="322" t="str">
        <f t="shared" si="289"/>
        <v/>
      </c>
      <c r="I1326" s="287" t="str">
        <f t="shared" si="290"/>
        <v>Đ0</v>
      </c>
      <c r="J1326" s="44" t="s">
        <v>1191</v>
      </c>
      <c r="K1326" s="287" t="str">
        <f t="shared" si="291"/>
        <v>Cái</v>
      </c>
      <c r="L1326" s="291"/>
      <c r="M1326" s="287" t="e">
        <f>VLOOKUP(D1326,'GIA CONG DOAN'!$A$3:$D$4246,MATCH(I1326,'GIA CONG DOAN'!$A$4:$D$4,0),0)</f>
        <v>#N/A</v>
      </c>
      <c r="N1326" s="289"/>
      <c r="O1326" s="328" t="str">
        <f t="shared" si="292"/>
        <v/>
      </c>
      <c r="P1326" s="56"/>
      <c r="Q1326" s="305"/>
      <c r="R1326" s="305"/>
      <c r="S1326" s="313">
        <f t="shared" si="293"/>
        <v>0</v>
      </c>
      <c r="V1326" s="327"/>
      <c r="W1326" s="327"/>
      <c r="X1326" s="327"/>
    </row>
    <row r="1327" spans="1:24" s="326" customFormat="1" ht="18" hidden="1" customHeight="1">
      <c r="A1327" s="50"/>
      <c r="B1327" s="182"/>
      <c r="C1327" s="56"/>
      <c r="D1327" s="56" t="str">
        <f t="shared" si="285"/>
        <v>00</v>
      </c>
      <c r="E1327" s="322" t="str">
        <f t="shared" si="286"/>
        <v>00</v>
      </c>
      <c r="F1327" s="322" t="str">
        <f t="shared" si="287"/>
        <v/>
      </c>
      <c r="G1327" s="322" t="str">
        <f t="shared" si="288"/>
        <v/>
      </c>
      <c r="H1327" s="322" t="str">
        <f t="shared" si="289"/>
        <v/>
      </c>
      <c r="I1327" s="287" t="str">
        <f t="shared" si="290"/>
        <v>Đ0</v>
      </c>
      <c r="J1327" s="44" t="s">
        <v>1191</v>
      </c>
      <c r="K1327" s="287" t="str">
        <f t="shared" si="291"/>
        <v>Cái</v>
      </c>
      <c r="L1327" s="291"/>
      <c r="M1327" s="287" t="e">
        <f>VLOOKUP(D1327,'GIA CONG DOAN'!$A$3:$D$4246,MATCH(I1327,'GIA CONG DOAN'!$A$4:$D$4,0),0)</f>
        <v>#N/A</v>
      </c>
      <c r="N1327" s="289"/>
      <c r="O1327" s="328" t="str">
        <f t="shared" si="292"/>
        <v/>
      </c>
      <c r="P1327" s="56"/>
      <c r="Q1327" s="305"/>
      <c r="R1327" s="305"/>
      <c r="S1327" s="313">
        <f t="shared" si="293"/>
        <v>0</v>
      </c>
      <c r="V1327" s="327"/>
      <c r="W1327" s="327"/>
      <c r="X1327" s="327"/>
    </row>
    <row r="1328" spans="1:24" s="326" customFormat="1" ht="18" hidden="1" customHeight="1">
      <c r="A1328" s="50"/>
      <c r="B1328" s="182"/>
      <c r="C1328" s="56"/>
      <c r="D1328" s="56" t="str">
        <f t="shared" si="285"/>
        <v>00</v>
      </c>
      <c r="E1328" s="322" t="str">
        <f t="shared" si="286"/>
        <v>00</v>
      </c>
      <c r="F1328" s="322" t="str">
        <f t="shared" si="287"/>
        <v/>
      </c>
      <c r="G1328" s="322" t="str">
        <f t="shared" si="288"/>
        <v/>
      </c>
      <c r="H1328" s="322" t="str">
        <f t="shared" si="289"/>
        <v/>
      </c>
      <c r="I1328" s="287" t="str">
        <f t="shared" si="290"/>
        <v>Đ0</v>
      </c>
      <c r="J1328" s="44" t="s">
        <v>1191</v>
      </c>
      <c r="K1328" s="287" t="str">
        <f t="shared" si="291"/>
        <v>Cái</v>
      </c>
      <c r="L1328" s="291"/>
      <c r="M1328" s="287" t="e">
        <f>VLOOKUP(D1328,'GIA CONG DOAN'!$A$3:$D$4246,MATCH(I1328,'GIA CONG DOAN'!$A$4:$D$4,0),0)</f>
        <v>#N/A</v>
      </c>
      <c r="N1328" s="289"/>
      <c r="O1328" s="328" t="str">
        <f t="shared" si="292"/>
        <v/>
      </c>
      <c r="P1328" s="56"/>
      <c r="Q1328" s="305"/>
      <c r="R1328" s="305"/>
      <c r="S1328" s="313">
        <f t="shared" si="293"/>
        <v>0</v>
      </c>
      <c r="V1328" s="327"/>
      <c r="W1328" s="327"/>
      <c r="X1328" s="327"/>
    </row>
    <row r="1329" spans="1:24" s="326" customFormat="1" ht="18" hidden="1" customHeight="1">
      <c r="A1329" s="50"/>
      <c r="B1329" s="182"/>
      <c r="C1329" s="56"/>
      <c r="D1329" s="56" t="str">
        <f t="shared" si="285"/>
        <v>00</v>
      </c>
      <c r="E1329" s="322" t="str">
        <f t="shared" si="286"/>
        <v>00</v>
      </c>
      <c r="F1329" s="322" t="str">
        <f t="shared" si="287"/>
        <v/>
      </c>
      <c r="G1329" s="322" t="str">
        <f t="shared" si="288"/>
        <v/>
      </c>
      <c r="H1329" s="322" t="str">
        <f t="shared" si="289"/>
        <v/>
      </c>
      <c r="I1329" s="287" t="str">
        <f t="shared" si="290"/>
        <v>Đ0</v>
      </c>
      <c r="J1329" s="44" t="s">
        <v>1191</v>
      </c>
      <c r="K1329" s="287" t="str">
        <f t="shared" si="291"/>
        <v>Cái</v>
      </c>
      <c r="L1329" s="291"/>
      <c r="M1329" s="287" t="e">
        <f>VLOOKUP(D1329,'GIA CONG DOAN'!$A$3:$D$4246,MATCH(I1329,'GIA CONG DOAN'!$A$4:$D$4,0),0)</f>
        <v>#N/A</v>
      </c>
      <c r="N1329" s="289"/>
      <c r="O1329" s="328" t="str">
        <f t="shared" si="292"/>
        <v/>
      </c>
      <c r="P1329" s="56"/>
      <c r="Q1329" s="305"/>
      <c r="R1329" s="305"/>
      <c r="S1329" s="313">
        <f t="shared" si="293"/>
        <v>0</v>
      </c>
      <c r="V1329" s="327"/>
      <c r="W1329" s="327"/>
      <c r="X1329" s="327"/>
    </row>
    <row r="1330" spans="1:24" s="326" customFormat="1" ht="18" hidden="1" customHeight="1">
      <c r="A1330" s="50"/>
      <c r="B1330" s="182"/>
      <c r="C1330" s="56"/>
      <c r="D1330" s="56" t="str">
        <f t="shared" si="285"/>
        <v>00</v>
      </c>
      <c r="E1330" s="322" t="str">
        <f t="shared" si="286"/>
        <v>00</v>
      </c>
      <c r="F1330" s="322" t="str">
        <f t="shared" si="287"/>
        <v/>
      </c>
      <c r="G1330" s="322" t="str">
        <f t="shared" si="288"/>
        <v/>
      </c>
      <c r="H1330" s="322" t="str">
        <f t="shared" si="289"/>
        <v/>
      </c>
      <c r="I1330" s="287" t="str">
        <f t="shared" si="290"/>
        <v>Đ0</v>
      </c>
      <c r="J1330" s="44" t="s">
        <v>1191</v>
      </c>
      <c r="K1330" s="287" t="str">
        <f t="shared" si="291"/>
        <v>Cái</v>
      </c>
      <c r="L1330" s="291"/>
      <c r="M1330" s="287" t="e">
        <f>VLOOKUP(D1330,'GIA CONG DOAN'!$A$3:$D$4246,MATCH(I1330,'GIA CONG DOAN'!$A$4:$D$4,0),0)</f>
        <v>#N/A</v>
      </c>
      <c r="N1330" s="289"/>
      <c r="O1330" s="328" t="str">
        <f t="shared" si="292"/>
        <v/>
      </c>
      <c r="P1330" s="56"/>
      <c r="Q1330" s="305"/>
      <c r="R1330" s="305"/>
      <c r="S1330" s="313">
        <f t="shared" si="293"/>
        <v>0</v>
      </c>
      <c r="V1330" s="327"/>
      <c r="W1330" s="327"/>
      <c r="X1330" s="327"/>
    </row>
    <row r="1331" spans="1:24" s="326" customFormat="1" ht="18" hidden="1" customHeight="1">
      <c r="A1331" s="50"/>
      <c r="B1331" s="182"/>
      <c r="C1331" s="56"/>
      <c r="D1331" s="56" t="str">
        <f t="shared" si="285"/>
        <v>00</v>
      </c>
      <c r="E1331" s="322" t="str">
        <f t="shared" si="286"/>
        <v>00</v>
      </c>
      <c r="F1331" s="322" t="str">
        <f t="shared" si="287"/>
        <v/>
      </c>
      <c r="G1331" s="322" t="str">
        <f t="shared" si="288"/>
        <v/>
      </c>
      <c r="H1331" s="322" t="str">
        <f t="shared" si="289"/>
        <v/>
      </c>
      <c r="I1331" s="287" t="str">
        <f t="shared" si="290"/>
        <v>Đ0</v>
      </c>
      <c r="J1331" s="44" t="s">
        <v>1191</v>
      </c>
      <c r="K1331" s="287" t="str">
        <f t="shared" si="291"/>
        <v>Cái</v>
      </c>
      <c r="L1331" s="291"/>
      <c r="M1331" s="287" t="e">
        <f>VLOOKUP(D1331,'GIA CONG DOAN'!$A$3:$D$4246,MATCH(I1331,'GIA CONG DOAN'!$A$4:$D$4,0),0)</f>
        <v>#N/A</v>
      </c>
      <c r="N1331" s="289"/>
      <c r="O1331" s="328" t="str">
        <f t="shared" si="292"/>
        <v/>
      </c>
      <c r="P1331" s="56"/>
      <c r="Q1331" s="305"/>
      <c r="R1331" s="305"/>
      <c r="S1331" s="313">
        <f t="shared" si="293"/>
        <v>0</v>
      </c>
      <c r="V1331" s="327"/>
      <c r="W1331" s="327"/>
      <c r="X1331" s="327"/>
    </row>
    <row r="1332" spans="1:24" s="326" customFormat="1" ht="18" hidden="1" customHeight="1">
      <c r="A1332" s="50"/>
      <c r="B1332" s="182"/>
      <c r="C1332" s="56"/>
      <c r="D1332" s="56" t="str">
        <f t="shared" si="285"/>
        <v>00</v>
      </c>
      <c r="E1332" s="322" t="str">
        <f t="shared" si="286"/>
        <v>00</v>
      </c>
      <c r="F1332" s="322" t="str">
        <f t="shared" si="287"/>
        <v/>
      </c>
      <c r="G1332" s="322" t="str">
        <f t="shared" si="288"/>
        <v/>
      </c>
      <c r="H1332" s="322" t="str">
        <f t="shared" si="289"/>
        <v/>
      </c>
      <c r="I1332" s="287" t="str">
        <f t="shared" si="290"/>
        <v>Đ0</v>
      </c>
      <c r="J1332" s="44" t="s">
        <v>1191</v>
      </c>
      <c r="K1332" s="287" t="str">
        <f t="shared" si="291"/>
        <v>Cái</v>
      </c>
      <c r="L1332" s="291"/>
      <c r="M1332" s="287" t="e">
        <f>VLOOKUP(D1332,'GIA CONG DOAN'!$A$3:$D$4246,MATCH(I1332,'GIA CONG DOAN'!$A$4:$D$4,0),0)</f>
        <v>#N/A</v>
      </c>
      <c r="N1332" s="289"/>
      <c r="O1332" s="328" t="str">
        <f t="shared" si="292"/>
        <v/>
      </c>
      <c r="P1332" s="56"/>
      <c r="Q1332" s="305"/>
      <c r="R1332" s="305"/>
      <c r="S1332" s="313">
        <f t="shared" si="293"/>
        <v>0</v>
      </c>
      <c r="V1332" s="327"/>
      <c r="W1332" s="327"/>
      <c r="X1332" s="327"/>
    </row>
    <row r="1333" spans="1:24" s="326" customFormat="1" ht="18" hidden="1" customHeight="1">
      <c r="A1333" s="50"/>
      <c r="B1333" s="182"/>
      <c r="C1333" s="56"/>
      <c r="D1333" s="56" t="str">
        <f t="shared" si="285"/>
        <v>00</v>
      </c>
      <c r="E1333" s="322" t="str">
        <f t="shared" si="286"/>
        <v>00</v>
      </c>
      <c r="F1333" s="322" t="str">
        <f t="shared" si="287"/>
        <v/>
      </c>
      <c r="G1333" s="322" t="str">
        <f t="shared" si="288"/>
        <v/>
      </c>
      <c r="H1333" s="322" t="str">
        <f t="shared" si="289"/>
        <v/>
      </c>
      <c r="I1333" s="287" t="str">
        <f t="shared" si="290"/>
        <v>Đ0</v>
      </c>
      <c r="J1333" s="44" t="s">
        <v>1191</v>
      </c>
      <c r="K1333" s="287" t="str">
        <f t="shared" si="291"/>
        <v>Cái</v>
      </c>
      <c r="L1333" s="291"/>
      <c r="M1333" s="287" t="e">
        <f>VLOOKUP(D1333,'GIA CONG DOAN'!$A$3:$D$4246,MATCH(I1333,'GIA CONG DOAN'!$A$4:$D$4,0),0)</f>
        <v>#N/A</v>
      </c>
      <c r="N1333" s="289"/>
      <c r="O1333" s="328" t="str">
        <f t="shared" si="292"/>
        <v/>
      </c>
      <c r="P1333" s="56"/>
      <c r="Q1333" s="305"/>
      <c r="R1333" s="305"/>
      <c r="S1333" s="313">
        <f t="shared" si="293"/>
        <v>0</v>
      </c>
      <c r="V1333" s="327"/>
      <c r="W1333" s="327"/>
      <c r="X1333" s="327"/>
    </row>
    <row r="1334" spans="1:24" s="326" customFormat="1" ht="18" hidden="1" customHeight="1">
      <c r="A1334" s="50"/>
      <c r="B1334" s="182"/>
      <c r="C1334" s="56"/>
      <c r="D1334" s="56" t="str">
        <f t="shared" si="285"/>
        <v>00</v>
      </c>
      <c r="E1334" s="322" t="str">
        <f t="shared" si="286"/>
        <v>00</v>
      </c>
      <c r="F1334" s="322" t="str">
        <f t="shared" si="287"/>
        <v/>
      </c>
      <c r="G1334" s="322" t="str">
        <f t="shared" si="288"/>
        <v/>
      </c>
      <c r="H1334" s="322" t="str">
        <f t="shared" si="289"/>
        <v/>
      </c>
      <c r="I1334" s="287" t="str">
        <f t="shared" si="290"/>
        <v>Đ0</v>
      </c>
      <c r="J1334" s="44" t="s">
        <v>1191</v>
      </c>
      <c r="K1334" s="287" t="str">
        <f t="shared" si="291"/>
        <v>Cái</v>
      </c>
      <c r="L1334" s="291"/>
      <c r="M1334" s="287" t="e">
        <f>VLOOKUP(D1334,'GIA CONG DOAN'!$A$3:$D$4246,MATCH(I1334,'GIA CONG DOAN'!$A$4:$D$4,0),0)</f>
        <v>#N/A</v>
      </c>
      <c r="N1334" s="289"/>
      <c r="O1334" s="328" t="str">
        <f t="shared" si="292"/>
        <v/>
      </c>
      <c r="P1334" s="56"/>
      <c r="Q1334" s="305"/>
      <c r="R1334" s="305"/>
      <c r="S1334" s="313">
        <f t="shared" si="293"/>
        <v>0</v>
      </c>
      <c r="V1334" s="327"/>
      <c r="W1334" s="327"/>
      <c r="X1334" s="327"/>
    </row>
    <row r="1335" spans="1:24" s="326" customFormat="1" ht="18" hidden="1" customHeight="1">
      <c r="A1335" s="50"/>
      <c r="B1335" s="182"/>
      <c r="C1335" s="56"/>
      <c r="D1335" s="56" t="str">
        <f t="shared" si="285"/>
        <v>00</v>
      </c>
      <c r="E1335" s="322" t="str">
        <f t="shared" si="286"/>
        <v>00</v>
      </c>
      <c r="F1335" s="322" t="str">
        <f t="shared" si="287"/>
        <v/>
      </c>
      <c r="G1335" s="322" t="str">
        <f t="shared" si="288"/>
        <v/>
      </c>
      <c r="H1335" s="322" t="str">
        <f t="shared" si="289"/>
        <v/>
      </c>
      <c r="I1335" s="287" t="str">
        <f t="shared" si="290"/>
        <v>Đ0</v>
      </c>
      <c r="J1335" s="44" t="s">
        <v>1191</v>
      </c>
      <c r="K1335" s="287" t="str">
        <f t="shared" si="291"/>
        <v>Cái</v>
      </c>
      <c r="L1335" s="291"/>
      <c r="M1335" s="287" t="e">
        <f>VLOOKUP(D1335,'GIA CONG DOAN'!$A$3:$D$4246,MATCH(I1335,'GIA CONG DOAN'!$A$4:$D$4,0),0)</f>
        <v>#N/A</v>
      </c>
      <c r="N1335" s="289"/>
      <c r="O1335" s="328" t="str">
        <f t="shared" si="292"/>
        <v/>
      </c>
      <c r="P1335" s="56"/>
      <c r="Q1335" s="305"/>
      <c r="R1335" s="305"/>
      <c r="S1335" s="313">
        <f t="shared" si="293"/>
        <v>0</v>
      </c>
      <c r="V1335" s="327"/>
      <c r="W1335" s="327"/>
      <c r="X1335" s="327"/>
    </row>
    <row r="1336" spans="1:24" s="326" customFormat="1" ht="18" hidden="1" customHeight="1">
      <c r="A1336" s="50"/>
      <c r="B1336" s="182"/>
      <c r="C1336" s="56"/>
      <c r="D1336" s="56" t="str">
        <f t="shared" si="285"/>
        <v>00</v>
      </c>
      <c r="E1336" s="322" t="str">
        <f t="shared" si="286"/>
        <v>00</v>
      </c>
      <c r="F1336" s="322" t="str">
        <f t="shared" si="287"/>
        <v/>
      </c>
      <c r="G1336" s="322" t="str">
        <f t="shared" si="288"/>
        <v/>
      </c>
      <c r="H1336" s="322" t="str">
        <f t="shared" si="289"/>
        <v/>
      </c>
      <c r="I1336" s="287" t="str">
        <f t="shared" si="290"/>
        <v>Đ0</v>
      </c>
      <c r="J1336" s="44" t="s">
        <v>1191</v>
      </c>
      <c r="K1336" s="287" t="str">
        <f t="shared" si="291"/>
        <v>Cái</v>
      </c>
      <c r="L1336" s="291"/>
      <c r="M1336" s="287" t="e">
        <f>VLOOKUP(D1336,'GIA CONG DOAN'!$A$3:$D$4246,MATCH(I1336,'GIA CONG DOAN'!$A$4:$D$4,0),0)</f>
        <v>#N/A</v>
      </c>
      <c r="N1336" s="289"/>
      <c r="O1336" s="328" t="str">
        <f t="shared" si="292"/>
        <v/>
      </c>
      <c r="P1336" s="56"/>
      <c r="Q1336" s="305"/>
      <c r="R1336" s="305"/>
      <c r="S1336" s="313">
        <f t="shared" si="293"/>
        <v>0</v>
      </c>
      <c r="V1336" s="327"/>
      <c r="W1336" s="327"/>
      <c r="X1336" s="327"/>
    </row>
    <row r="1337" spans="1:24" s="326" customFormat="1" ht="18" hidden="1" customHeight="1">
      <c r="A1337" s="50"/>
      <c r="B1337" s="182"/>
      <c r="C1337" s="56"/>
      <c r="D1337" s="56" t="str">
        <f t="shared" si="285"/>
        <v>00</v>
      </c>
      <c r="E1337" s="322" t="str">
        <f t="shared" si="286"/>
        <v>00</v>
      </c>
      <c r="F1337" s="322" t="str">
        <f t="shared" si="287"/>
        <v/>
      </c>
      <c r="G1337" s="322" t="str">
        <f t="shared" si="288"/>
        <v/>
      </c>
      <c r="H1337" s="322" t="str">
        <f t="shared" si="289"/>
        <v/>
      </c>
      <c r="I1337" s="287" t="str">
        <f t="shared" si="290"/>
        <v>Đ0</v>
      </c>
      <c r="J1337" s="44" t="s">
        <v>1191</v>
      </c>
      <c r="K1337" s="287" t="str">
        <f t="shared" si="291"/>
        <v>Cái</v>
      </c>
      <c r="L1337" s="291"/>
      <c r="M1337" s="287" t="e">
        <f>VLOOKUP(D1337,'GIA CONG DOAN'!$A$3:$D$4246,MATCH(I1337,'GIA CONG DOAN'!$A$4:$D$4,0),0)</f>
        <v>#N/A</v>
      </c>
      <c r="N1337" s="289"/>
      <c r="O1337" s="328" t="str">
        <f t="shared" si="292"/>
        <v/>
      </c>
      <c r="P1337" s="56"/>
      <c r="Q1337" s="305"/>
      <c r="R1337" s="305"/>
      <c r="S1337" s="313">
        <f t="shared" si="293"/>
        <v>0</v>
      </c>
      <c r="V1337" s="327"/>
      <c r="W1337" s="327"/>
      <c r="X1337" s="327"/>
    </row>
    <row r="1338" spans="1:24" s="326" customFormat="1" ht="18" hidden="1" customHeight="1">
      <c r="A1338" s="50"/>
      <c r="B1338" s="182"/>
      <c r="C1338" s="56"/>
      <c r="D1338" s="56" t="str">
        <f t="shared" si="285"/>
        <v>00</v>
      </c>
      <c r="E1338" s="322" t="str">
        <f t="shared" si="286"/>
        <v>00</v>
      </c>
      <c r="F1338" s="322" t="str">
        <f t="shared" si="287"/>
        <v/>
      </c>
      <c r="G1338" s="322" t="str">
        <f t="shared" si="288"/>
        <v/>
      </c>
      <c r="H1338" s="322" t="str">
        <f t="shared" si="289"/>
        <v/>
      </c>
      <c r="I1338" s="287" t="str">
        <f t="shared" si="290"/>
        <v>Đ0</v>
      </c>
      <c r="J1338" s="44" t="s">
        <v>1191</v>
      </c>
      <c r="K1338" s="287" t="str">
        <f t="shared" si="291"/>
        <v>Cái</v>
      </c>
      <c r="L1338" s="291"/>
      <c r="M1338" s="287" t="e">
        <f>VLOOKUP(D1338,'GIA CONG DOAN'!$A$3:$D$4246,MATCH(I1338,'GIA CONG DOAN'!$A$4:$D$4,0),0)</f>
        <v>#N/A</v>
      </c>
      <c r="N1338" s="289"/>
      <c r="O1338" s="328" t="str">
        <f t="shared" si="292"/>
        <v/>
      </c>
      <c r="P1338" s="56"/>
      <c r="Q1338" s="305"/>
      <c r="R1338" s="305"/>
      <c r="S1338" s="313">
        <f t="shared" si="293"/>
        <v>0</v>
      </c>
      <c r="V1338" s="327"/>
      <c r="W1338" s="327"/>
      <c r="X1338" s="327"/>
    </row>
    <row r="1339" spans="1:24" s="326" customFormat="1" ht="18" hidden="1" customHeight="1">
      <c r="A1339" s="50"/>
      <c r="B1339" s="182"/>
      <c r="C1339" s="56"/>
      <c r="D1339" s="56" t="str">
        <f t="shared" si="285"/>
        <v>00</v>
      </c>
      <c r="E1339" s="322" t="str">
        <f t="shared" si="286"/>
        <v>00</v>
      </c>
      <c r="F1339" s="322" t="str">
        <f t="shared" si="287"/>
        <v/>
      </c>
      <c r="G1339" s="322" t="str">
        <f t="shared" si="288"/>
        <v/>
      </c>
      <c r="H1339" s="322" t="str">
        <f t="shared" si="289"/>
        <v/>
      </c>
      <c r="I1339" s="287" t="str">
        <f t="shared" si="290"/>
        <v>Đ0</v>
      </c>
      <c r="J1339" s="44" t="s">
        <v>1191</v>
      </c>
      <c r="K1339" s="287" t="str">
        <f t="shared" si="291"/>
        <v>Cái</v>
      </c>
      <c r="L1339" s="291"/>
      <c r="M1339" s="287" t="e">
        <f>VLOOKUP(D1339,'GIA CONG DOAN'!$A$3:$D$4246,MATCH(I1339,'GIA CONG DOAN'!$A$4:$D$4,0),0)</f>
        <v>#N/A</v>
      </c>
      <c r="N1339" s="289"/>
      <c r="O1339" s="328" t="str">
        <f t="shared" si="292"/>
        <v/>
      </c>
      <c r="P1339" s="56"/>
      <c r="Q1339" s="305"/>
      <c r="R1339" s="305"/>
      <c r="S1339" s="313">
        <f t="shared" si="293"/>
        <v>0</v>
      </c>
      <c r="V1339" s="327"/>
      <c r="W1339" s="327"/>
      <c r="X1339" s="327"/>
    </row>
    <row r="1340" spans="1:24" s="326" customFormat="1" ht="18" hidden="1" customHeight="1">
      <c r="A1340" s="50"/>
      <c r="B1340" s="182"/>
      <c r="C1340" s="56"/>
      <c r="D1340" s="56" t="str">
        <f t="shared" si="285"/>
        <v>00</v>
      </c>
      <c r="E1340" s="322" t="str">
        <f t="shared" si="286"/>
        <v>00</v>
      </c>
      <c r="F1340" s="322" t="str">
        <f t="shared" si="287"/>
        <v/>
      </c>
      <c r="G1340" s="322" t="str">
        <f t="shared" si="288"/>
        <v/>
      </c>
      <c r="H1340" s="322" t="str">
        <f t="shared" si="289"/>
        <v/>
      </c>
      <c r="I1340" s="287" t="str">
        <f t="shared" si="290"/>
        <v>Đ0</v>
      </c>
      <c r="J1340" s="44" t="s">
        <v>1191</v>
      </c>
      <c r="K1340" s="287" t="str">
        <f t="shared" si="291"/>
        <v>Cái</v>
      </c>
      <c r="L1340" s="291"/>
      <c r="M1340" s="287" t="e">
        <f>VLOOKUP(D1340,'GIA CONG DOAN'!$A$3:$D$4246,MATCH(I1340,'GIA CONG DOAN'!$A$4:$D$4,0),0)</f>
        <v>#N/A</v>
      </c>
      <c r="N1340" s="289"/>
      <c r="O1340" s="328" t="str">
        <f t="shared" si="292"/>
        <v/>
      </c>
      <c r="P1340" s="56"/>
      <c r="Q1340" s="305"/>
      <c r="R1340" s="305"/>
      <c r="S1340" s="313">
        <f t="shared" si="293"/>
        <v>0</v>
      </c>
      <c r="V1340" s="327"/>
      <c r="W1340" s="327"/>
      <c r="X1340" s="327"/>
    </row>
    <row r="1341" spans="1:24" s="326" customFormat="1" ht="18" hidden="1" customHeight="1">
      <c r="A1341" s="50"/>
      <c r="B1341" s="182"/>
      <c r="C1341" s="56"/>
      <c r="D1341" s="56" t="str">
        <f t="shared" si="285"/>
        <v>00</v>
      </c>
      <c r="E1341" s="322" t="str">
        <f t="shared" si="286"/>
        <v>00</v>
      </c>
      <c r="F1341" s="322" t="str">
        <f t="shared" si="287"/>
        <v/>
      </c>
      <c r="G1341" s="322" t="str">
        <f t="shared" si="288"/>
        <v/>
      </c>
      <c r="H1341" s="322" t="str">
        <f t="shared" si="289"/>
        <v/>
      </c>
      <c r="I1341" s="287" t="str">
        <f t="shared" si="290"/>
        <v>Đ0</v>
      </c>
      <c r="J1341" s="44" t="s">
        <v>1191</v>
      </c>
      <c r="K1341" s="287" t="str">
        <f t="shared" si="291"/>
        <v>Cái</v>
      </c>
      <c r="L1341" s="291"/>
      <c r="M1341" s="287" t="e">
        <f>VLOOKUP(D1341,'GIA CONG DOAN'!$A$3:$D$4246,MATCH(I1341,'GIA CONG DOAN'!$A$4:$D$4,0),0)</f>
        <v>#N/A</v>
      </c>
      <c r="N1341" s="289"/>
      <c r="O1341" s="328" t="str">
        <f t="shared" si="292"/>
        <v/>
      </c>
      <c r="P1341" s="56"/>
      <c r="Q1341" s="305"/>
      <c r="R1341" s="305"/>
      <c r="S1341" s="313">
        <f t="shared" si="293"/>
        <v>0</v>
      </c>
      <c r="V1341" s="327"/>
      <c r="W1341" s="327"/>
      <c r="X1341" s="327"/>
    </row>
    <row r="1342" spans="1:24" s="326" customFormat="1" ht="18" hidden="1" customHeight="1">
      <c r="A1342" s="50"/>
      <c r="B1342" s="182"/>
      <c r="C1342" s="56"/>
      <c r="D1342" s="56" t="str">
        <f t="shared" si="285"/>
        <v>00</v>
      </c>
      <c r="E1342" s="322" t="str">
        <f t="shared" si="286"/>
        <v>00</v>
      </c>
      <c r="F1342" s="322" t="str">
        <f t="shared" si="287"/>
        <v/>
      </c>
      <c r="G1342" s="322" t="str">
        <f t="shared" si="288"/>
        <v/>
      </c>
      <c r="H1342" s="322" t="str">
        <f t="shared" si="289"/>
        <v/>
      </c>
      <c r="I1342" s="287" t="str">
        <f t="shared" si="290"/>
        <v>Đ0</v>
      </c>
      <c r="J1342" s="44" t="s">
        <v>1191</v>
      </c>
      <c r="K1342" s="287" t="str">
        <f t="shared" si="291"/>
        <v>Cái</v>
      </c>
      <c r="L1342" s="291"/>
      <c r="M1342" s="287" t="e">
        <f>VLOOKUP(D1342,'GIA CONG DOAN'!$A$3:$D$4246,MATCH(I1342,'GIA CONG DOAN'!$A$4:$D$4,0),0)</f>
        <v>#N/A</v>
      </c>
      <c r="N1342" s="289"/>
      <c r="O1342" s="328" t="str">
        <f t="shared" si="292"/>
        <v/>
      </c>
      <c r="P1342" s="56"/>
      <c r="Q1342" s="305"/>
      <c r="R1342" s="305"/>
      <c r="S1342" s="313">
        <f t="shared" si="293"/>
        <v>0</v>
      </c>
      <c r="V1342" s="327"/>
      <c r="W1342" s="327"/>
      <c r="X1342" s="327"/>
    </row>
    <row r="1343" spans="1:24" s="326" customFormat="1" ht="18" hidden="1" customHeight="1">
      <c r="A1343" s="50"/>
      <c r="B1343" s="182"/>
      <c r="C1343" s="56"/>
      <c r="D1343" s="56" t="str">
        <f t="shared" ref="D1343:D1406" si="294">LEFT(C1343,6)&amp;"00"&amp;MID(C1343,9,3)</f>
        <v>00</v>
      </c>
      <c r="E1343" s="322" t="str">
        <f t="shared" ref="E1343:E1406" si="295">RIGHT(D1343,2)</f>
        <v>00</v>
      </c>
      <c r="F1343" s="322" t="str">
        <f t="shared" ref="F1343:F1406" si="296">MID(C1343,13,2)</f>
        <v/>
      </c>
      <c r="G1343" s="322" t="str">
        <f t="shared" ref="G1343:G1406" si="297">MID(C1343,7,2)</f>
        <v/>
      </c>
      <c r="H1343" s="322" t="str">
        <f t="shared" ref="H1343:H1406" si="298">IF(OR(G1343="18",G1343="20",G1343="21"),"DTM","")</f>
        <v/>
      </c>
      <c r="I1343" s="287" t="str">
        <f t="shared" ref="I1343:I1406" si="299">(LEFT(J1343,1))&amp;IF(OR(F1343="A",F1343="A",F1343="43",F1343="44",F1343="77"),"HC",IF(OR(F1343="B",F1343="B1",F1343="B2",F1343="B4",F1343="30",F1343="39",F1343="17",F1343="C"),"HC",IF(OR(F1343="01",F1343="04",F1343="54",F1343="11",F1343="05",F1343="06"),"HC",IF(OR(F1343="A1"),"HT",IF(OR(F1343="32",F1343="14",F1343="15",F1343="78",F1343="49"),"HS",0)))))</f>
        <v>Đ0</v>
      </c>
      <c r="J1343" s="44" t="s">
        <v>1191</v>
      </c>
      <c r="K1343" s="287" t="str">
        <f t="shared" ref="K1343:K1406" si="300">IF(AND(MID(C1343,10,1)="s",MID(C1343,11,1)="1"),"Cái",IF(OR(MID(C1343,10,1)="s",MID(C1343,10,1)="l",MID(C1343,10,1)="b",MID(C1343,10,1)="x"),"Bộ","Cái"))</f>
        <v>Cái</v>
      </c>
      <c r="L1343" s="291"/>
      <c r="M1343" s="287" t="e">
        <f>VLOOKUP(D1343,'GIA CONG DOAN'!$A$3:$D$4246,MATCH(I1343,'GIA CONG DOAN'!$A$4:$D$4,0),0)</f>
        <v>#N/A</v>
      </c>
      <c r="N1343" s="289"/>
      <c r="O1343" s="328" t="str">
        <f t="shared" ref="O1343:O1406" si="301">IFERROR(L1343*M1343*N1343,"")</f>
        <v/>
      </c>
      <c r="P1343" s="56"/>
      <c r="Q1343" s="305"/>
      <c r="R1343" s="305"/>
      <c r="S1343" s="313">
        <f t="shared" ref="S1343:S1406" si="302">IF(MID(C1343,10,1)="0",L1343,IF(OR(MID(C1343,10,2)="X1",MID(C1343,10,2)="X2"),L1343*2,IF(OR(MID(C1343,10,2)="X4",MID(C1343,10,2)="X4"),L1343*3,IF(MID(C1343,10,1)="f",L1343,IF(OR(MID(C1343,10,1)="S",MID(C1343,10,1)="L",MID(C1343,10,1)="B",MID(C1343,10,1)="X"),MID(C1343,11,1)*L1343,0)))))</f>
        <v>0</v>
      </c>
      <c r="V1343" s="327"/>
      <c r="W1343" s="327"/>
      <c r="X1343" s="327"/>
    </row>
    <row r="1344" spans="1:24" s="326" customFormat="1" ht="18" hidden="1" customHeight="1">
      <c r="A1344" s="50"/>
      <c r="B1344" s="182"/>
      <c r="C1344" s="56"/>
      <c r="D1344" s="56" t="str">
        <f t="shared" si="294"/>
        <v>00</v>
      </c>
      <c r="E1344" s="322" t="str">
        <f t="shared" si="295"/>
        <v>00</v>
      </c>
      <c r="F1344" s="322" t="str">
        <f t="shared" si="296"/>
        <v/>
      </c>
      <c r="G1344" s="322" t="str">
        <f t="shared" si="297"/>
        <v/>
      </c>
      <c r="H1344" s="322" t="str">
        <f t="shared" si="298"/>
        <v/>
      </c>
      <c r="I1344" s="287" t="str">
        <f t="shared" si="299"/>
        <v>Đ0</v>
      </c>
      <c r="J1344" s="44" t="s">
        <v>1191</v>
      </c>
      <c r="K1344" s="287" t="str">
        <f t="shared" si="300"/>
        <v>Cái</v>
      </c>
      <c r="L1344" s="291"/>
      <c r="M1344" s="287" t="e">
        <f>VLOOKUP(D1344,'GIA CONG DOAN'!$A$3:$D$4246,MATCH(I1344,'GIA CONG DOAN'!$A$4:$D$4,0),0)</f>
        <v>#N/A</v>
      </c>
      <c r="N1344" s="289"/>
      <c r="O1344" s="328" t="str">
        <f t="shared" si="301"/>
        <v/>
      </c>
      <c r="P1344" s="56"/>
      <c r="Q1344" s="305"/>
      <c r="R1344" s="305"/>
      <c r="S1344" s="313">
        <f t="shared" si="302"/>
        <v>0</v>
      </c>
      <c r="V1344" s="327"/>
      <c r="W1344" s="327"/>
      <c r="X1344" s="327"/>
    </row>
    <row r="1345" spans="1:24" s="326" customFormat="1" ht="18" hidden="1" customHeight="1">
      <c r="A1345" s="50"/>
      <c r="B1345" s="182"/>
      <c r="C1345" s="56"/>
      <c r="D1345" s="56" t="str">
        <f t="shared" si="294"/>
        <v>00</v>
      </c>
      <c r="E1345" s="322" t="str">
        <f t="shared" si="295"/>
        <v>00</v>
      </c>
      <c r="F1345" s="322" t="str">
        <f t="shared" si="296"/>
        <v/>
      </c>
      <c r="G1345" s="322" t="str">
        <f t="shared" si="297"/>
        <v/>
      </c>
      <c r="H1345" s="322" t="str">
        <f t="shared" si="298"/>
        <v/>
      </c>
      <c r="I1345" s="287" t="str">
        <f t="shared" si="299"/>
        <v>Đ0</v>
      </c>
      <c r="J1345" s="44" t="s">
        <v>1191</v>
      </c>
      <c r="K1345" s="287" t="str">
        <f t="shared" si="300"/>
        <v>Cái</v>
      </c>
      <c r="L1345" s="291"/>
      <c r="M1345" s="287" t="e">
        <f>VLOOKUP(D1345,'GIA CONG DOAN'!$A$3:$D$4246,MATCH(I1345,'GIA CONG DOAN'!$A$4:$D$4,0),0)</f>
        <v>#N/A</v>
      </c>
      <c r="N1345" s="289"/>
      <c r="O1345" s="328" t="str">
        <f t="shared" si="301"/>
        <v/>
      </c>
      <c r="P1345" s="56"/>
      <c r="Q1345" s="305"/>
      <c r="R1345" s="305"/>
      <c r="S1345" s="313">
        <f t="shared" si="302"/>
        <v>0</v>
      </c>
      <c r="V1345" s="327"/>
      <c r="W1345" s="327"/>
      <c r="X1345" s="327"/>
    </row>
    <row r="1346" spans="1:24" s="326" customFormat="1" ht="18" hidden="1" customHeight="1">
      <c r="A1346" s="50"/>
      <c r="B1346" s="182"/>
      <c r="C1346" s="56"/>
      <c r="D1346" s="56" t="str">
        <f t="shared" si="294"/>
        <v>00</v>
      </c>
      <c r="E1346" s="322" t="str">
        <f t="shared" si="295"/>
        <v>00</v>
      </c>
      <c r="F1346" s="322" t="str">
        <f t="shared" si="296"/>
        <v/>
      </c>
      <c r="G1346" s="322" t="str">
        <f t="shared" si="297"/>
        <v/>
      </c>
      <c r="H1346" s="322" t="str">
        <f t="shared" si="298"/>
        <v/>
      </c>
      <c r="I1346" s="287" t="str">
        <f t="shared" si="299"/>
        <v>Đ0</v>
      </c>
      <c r="J1346" s="44" t="s">
        <v>1191</v>
      </c>
      <c r="K1346" s="287" t="str">
        <f t="shared" si="300"/>
        <v>Cái</v>
      </c>
      <c r="L1346" s="291"/>
      <c r="M1346" s="287" t="e">
        <f>VLOOKUP(D1346,'GIA CONG DOAN'!$A$3:$D$4246,MATCH(I1346,'GIA CONG DOAN'!$A$4:$D$4,0),0)</f>
        <v>#N/A</v>
      </c>
      <c r="N1346" s="289"/>
      <c r="O1346" s="328" t="str">
        <f t="shared" si="301"/>
        <v/>
      </c>
      <c r="P1346" s="56"/>
      <c r="Q1346" s="305"/>
      <c r="R1346" s="305"/>
      <c r="S1346" s="313">
        <f t="shared" si="302"/>
        <v>0</v>
      </c>
      <c r="V1346" s="327"/>
      <c r="W1346" s="327"/>
      <c r="X1346" s="327"/>
    </row>
    <row r="1347" spans="1:24" s="326" customFormat="1" ht="18" hidden="1" customHeight="1">
      <c r="A1347" s="50"/>
      <c r="B1347" s="182"/>
      <c r="C1347" s="56"/>
      <c r="D1347" s="56" t="str">
        <f t="shared" si="294"/>
        <v>00</v>
      </c>
      <c r="E1347" s="322" t="str">
        <f t="shared" si="295"/>
        <v>00</v>
      </c>
      <c r="F1347" s="322" t="str">
        <f t="shared" si="296"/>
        <v/>
      </c>
      <c r="G1347" s="322" t="str">
        <f t="shared" si="297"/>
        <v/>
      </c>
      <c r="H1347" s="322" t="str">
        <f t="shared" si="298"/>
        <v/>
      </c>
      <c r="I1347" s="287" t="str">
        <f t="shared" si="299"/>
        <v>Đ0</v>
      </c>
      <c r="J1347" s="44" t="s">
        <v>1191</v>
      </c>
      <c r="K1347" s="287" t="str">
        <f t="shared" si="300"/>
        <v>Cái</v>
      </c>
      <c r="L1347" s="291"/>
      <c r="M1347" s="287" t="e">
        <f>VLOOKUP(D1347,'GIA CONG DOAN'!$A$3:$D$4246,MATCH(I1347,'GIA CONG DOAN'!$A$4:$D$4,0),0)</f>
        <v>#N/A</v>
      </c>
      <c r="N1347" s="289"/>
      <c r="O1347" s="328" t="str">
        <f t="shared" si="301"/>
        <v/>
      </c>
      <c r="P1347" s="56"/>
      <c r="Q1347" s="305"/>
      <c r="R1347" s="305"/>
      <c r="S1347" s="313">
        <f t="shared" si="302"/>
        <v>0</v>
      </c>
      <c r="V1347" s="327"/>
      <c r="W1347" s="327"/>
      <c r="X1347" s="327"/>
    </row>
    <row r="1348" spans="1:24" s="326" customFormat="1" ht="18" hidden="1" customHeight="1">
      <c r="A1348" s="50"/>
      <c r="B1348" s="182"/>
      <c r="C1348" s="56"/>
      <c r="D1348" s="56" t="str">
        <f t="shared" si="294"/>
        <v>00</v>
      </c>
      <c r="E1348" s="322" t="str">
        <f t="shared" si="295"/>
        <v>00</v>
      </c>
      <c r="F1348" s="322" t="str">
        <f t="shared" si="296"/>
        <v/>
      </c>
      <c r="G1348" s="322" t="str">
        <f t="shared" si="297"/>
        <v/>
      </c>
      <c r="H1348" s="322" t="str">
        <f t="shared" si="298"/>
        <v/>
      </c>
      <c r="I1348" s="287" t="str">
        <f t="shared" si="299"/>
        <v>Đ0</v>
      </c>
      <c r="J1348" s="44" t="s">
        <v>1191</v>
      </c>
      <c r="K1348" s="287" t="str">
        <f t="shared" si="300"/>
        <v>Cái</v>
      </c>
      <c r="L1348" s="291"/>
      <c r="M1348" s="287" t="e">
        <f>VLOOKUP(D1348,'GIA CONG DOAN'!$A$3:$D$4246,MATCH(I1348,'GIA CONG DOAN'!$A$4:$D$4,0),0)</f>
        <v>#N/A</v>
      </c>
      <c r="N1348" s="289"/>
      <c r="O1348" s="328" t="str">
        <f t="shared" si="301"/>
        <v/>
      </c>
      <c r="P1348" s="56"/>
      <c r="Q1348" s="305"/>
      <c r="R1348" s="305"/>
      <c r="S1348" s="313">
        <f t="shared" si="302"/>
        <v>0</v>
      </c>
      <c r="V1348" s="327"/>
      <c r="W1348" s="327"/>
      <c r="X1348" s="327"/>
    </row>
    <row r="1349" spans="1:24" s="326" customFormat="1" ht="18" hidden="1" customHeight="1">
      <c r="A1349" s="50"/>
      <c r="B1349" s="182"/>
      <c r="C1349" s="56"/>
      <c r="D1349" s="56" t="str">
        <f t="shared" si="294"/>
        <v>00</v>
      </c>
      <c r="E1349" s="322" t="str">
        <f t="shared" si="295"/>
        <v>00</v>
      </c>
      <c r="F1349" s="322" t="str">
        <f t="shared" si="296"/>
        <v/>
      </c>
      <c r="G1349" s="322" t="str">
        <f t="shared" si="297"/>
        <v/>
      </c>
      <c r="H1349" s="322" t="str">
        <f t="shared" si="298"/>
        <v/>
      </c>
      <c r="I1349" s="287" t="str">
        <f t="shared" si="299"/>
        <v>Đ0</v>
      </c>
      <c r="J1349" s="44" t="s">
        <v>1191</v>
      </c>
      <c r="K1349" s="287" t="str">
        <f t="shared" si="300"/>
        <v>Cái</v>
      </c>
      <c r="L1349" s="291"/>
      <c r="M1349" s="287" t="e">
        <f>VLOOKUP(D1349,'GIA CONG DOAN'!$A$3:$D$4246,MATCH(I1349,'GIA CONG DOAN'!$A$4:$D$4,0),0)</f>
        <v>#N/A</v>
      </c>
      <c r="N1349" s="289"/>
      <c r="O1349" s="328" t="str">
        <f t="shared" si="301"/>
        <v/>
      </c>
      <c r="P1349" s="56"/>
      <c r="Q1349" s="305"/>
      <c r="R1349" s="305"/>
      <c r="S1349" s="313">
        <f t="shared" si="302"/>
        <v>0</v>
      </c>
      <c r="V1349" s="327"/>
      <c r="W1349" s="327"/>
      <c r="X1349" s="327"/>
    </row>
    <row r="1350" spans="1:24" s="326" customFormat="1" ht="18" hidden="1" customHeight="1">
      <c r="A1350" s="50"/>
      <c r="B1350" s="182"/>
      <c r="C1350" s="56"/>
      <c r="D1350" s="56" t="str">
        <f t="shared" si="294"/>
        <v>00</v>
      </c>
      <c r="E1350" s="322" t="str">
        <f t="shared" si="295"/>
        <v>00</v>
      </c>
      <c r="F1350" s="322" t="str">
        <f t="shared" si="296"/>
        <v/>
      </c>
      <c r="G1350" s="322" t="str">
        <f t="shared" si="297"/>
        <v/>
      </c>
      <c r="H1350" s="322" t="str">
        <f t="shared" si="298"/>
        <v/>
      </c>
      <c r="I1350" s="287" t="str">
        <f t="shared" si="299"/>
        <v>Đ0</v>
      </c>
      <c r="J1350" s="44" t="s">
        <v>1191</v>
      </c>
      <c r="K1350" s="287" t="str">
        <f t="shared" si="300"/>
        <v>Cái</v>
      </c>
      <c r="L1350" s="291"/>
      <c r="M1350" s="287" t="e">
        <f>VLOOKUP(D1350,'GIA CONG DOAN'!$A$3:$D$4246,MATCH(I1350,'GIA CONG DOAN'!$A$4:$D$4,0),0)</f>
        <v>#N/A</v>
      </c>
      <c r="N1350" s="289"/>
      <c r="O1350" s="328" t="str">
        <f t="shared" si="301"/>
        <v/>
      </c>
      <c r="P1350" s="56"/>
      <c r="Q1350" s="305"/>
      <c r="R1350" s="305"/>
      <c r="S1350" s="313">
        <f t="shared" si="302"/>
        <v>0</v>
      </c>
      <c r="V1350" s="327"/>
      <c r="W1350" s="327"/>
      <c r="X1350" s="327"/>
    </row>
    <row r="1351" spans="1:24" s="326" customFormat="1" ht="18" hidden="1" customHeight="1">
      <c r="A1351" s="50"/>
      <c r="B1351" s="182"/>
      <c r="C1351" s="56"/>
      <c r="D1351" s="56" t="str">
        <f t="shared" si="294"/>
        <v>00</v>
      </c>
      <c r="E1351" s="322" t="str">
        <f t="shared" si="295"/>
        <v>00</v>
      </c>
      <c r="F1351" s="322" t="str">
        <f t="shared" si="296"/>
        <v/>
      </c>
      <c r="G1351" s="322" t="str">
        <f t="shared" si="297"/>
        <v/>
      </c>
      <c r="H1351" s="322" t="str">
        <f t="shared" si="298"/>
        <v/>
      </c>
      <c r="I1351" s="287" t="str">
        <f t="shared" si="299"/>
        <v>Đ0</v>
      </c>
      <c r="J1351" s="44" t="s">
        <v>1191</v>
      </c>
      <c r="K1351" s="287" t="str">
        <f t="shared" si="300"/>
        <v>Cái</v>
      </c>
      <c r="L1351" s="291"/>
      <c r="M1351" s="287" t="e">
        <f>VLOOKUP(D1351,'GIA CONG DOAN'!$A$3:$D$4246,MATCH(I1351,'GIA CONG DOAN'!$A$4:$D$4,0),0)</f>
        <v>#N/A</v>
      </c>
      <c r="N1351" s="289"/>
      <c r="O1351" s="328" t="str">
        <f t="shared" si="301"/>
        <v/>
      </c>
      <c r="P1351" s="56"/>
      <c r="Q1351" s="305"/>
      <c r="R1351" s="305"/>
      <c r="S1351" s="313">
        <f t="shared" si="302"/>
        <v>0</v>
      </c>
      <c r="V1351" s="327"/>
      <c r="W1351" s="327"/>
      <c r="X1351" s="327"/>
    </row>
    <row r="1352" spans="1:24" s="326" customFormat="1" ht="18" hidden="1" customHeight="1">
      <c r="A1352" s="50"/>
      <c r="B1352" s="182"/>
      <c r="C1352" s="56"/>
      <c r="D1352" s="56" t="str">
        <f t="shared" si="294"/>
        <v>00</v>
      </c>
      <c r="E1352" s="322" t="str">
        <f t="shared" si="295"/>
        <v>00</v>
      </c>
      <c r="F1352" s="322" t="str">
        <f t="shared" si="296"/>
        <v/>
      </c>
      <c r="G1352" s="322" t="str">
        <f t="shared" si="297"/>
        <v/>
      </c>
      <c r="H1352" s="322" t="str">
        <f t="shared" si="298"/>
        <v/>
      </c>
      <c r="I1352" s="287" t="str">
        <f t="shared" si="299"/>
        <v>Đ0</v>
      </c>
      <c r="J1352" s="44" t="s">
        <v>1191</v>
      </c>
      <c r="K1352" s="287" t="str">
        <f t="shared" si="300"/>
        <v>Cái</v>
      </c>
      <c r="L1352" s="291"/>
      <c r="M1352" s="287" t="e">
        <f>VLOOKUP(D1352,'GIA CONG DOAN'!$A$3:$D$4246,MATCH(I1352,'GIA CONG DOAN'!$A$4:$D$4,0),0)</f>
        <v>#N/A</v>
      </c>
      <c r="N1352" s="289"/>
      <c r="O1352" s="328" t="str">
        <f t="shared" si="301"/>
        <v/>
      </c>
      <c r="P1352" s="56"/>
      <c r="Q1352" s="305"/>
      <c r="R1352" s="305"/>
      <c r="S1352" s="313">
        <f t="shared" si="302"/>
        <v>0</v>
      </c>
      <c r="V1352" s="327"/>
      <c r="W1352" s="327"/>
      <c r="X1352" s="327"/>
    </row>
    <row r="1353" spans="1:24" s="326" customFormat="1" ht="18" hidden="1" customHeight="1">
      <c r="A1353" s="50"/>
      <c r="B1353" s="182"/>
      <c r="C1353" s="56"/>
      <c r="D1353" s="56" t="str">
        <f t="shared" si="294"/>
        <v>00</v>
      </c>
      <c r="E1353" s="322" t="str">
        <f t="shared" si="295"/>
        <v>00</v>
      </c>
      <c r="F1353" s="322" t="str">
        <f t="shared" si="296"/>
        <v/>
      </c>
      <c r="G1353" s="322" t="str">
        <f t="shared" si="297"/>
        <v/>
      </c>
      <c r="H1353" s="322" t="str">
        <f t="shared" si="298"/>
        <v/>
      </c>
      <c r="I1353" s="287" t="str">
        <f t="shared" si="299"/>
        <v>Đ0</v>
      </c>
      <c r="J1353" s="44" t="s">
        <v>1191</v>
      </c>
      <c r="K1353" s="287" t="str">
        <f t="shared" si="300"/>
        <v>Cái</v>
      </c>
      <c r="L1353" s="291"/>
      <c r="M1353" s="287" t="e">
        <f>VLOOKUP(D1353,'GIA CONG DOAN'!$A$3:$D$4246,MATCH(I1353,'GIA CONG DOAN'!$A$4:$D$4,0),0)</f>
        <v>#N/A</v>
      </c>
      <c r="N1353" s="289"/>
      <c r="O1353" s="328" t="str">
        <f t="shared" si="301"/>
        <v/>
      </c>
      <c r="P1353" s="56"/>
      <c r="Q1353" s="305"/>
      <c r="R1353" s="305"/>
      <c r="S1353" s="313">
        <f t="shared" si="302"/>
        <v>0</v>
      </c>
      <c r="V1353" s="327"/>
      <c r="W1353" s="327"/>
      <c r="X1353" s="327"/>
    </row>
    <row r="1354" spans="1:24" s="326" customFormat="1" ht="18" hidden="1" customHeight="1">
      <c r="A1354" s="50"/>
      <c r="B1354" s="182"/>
      <c r="C1354" s="56"/>
      <c r="D1354" s="56" t="str">
        <f t="shared" si="294"/>
        <v>00</v>
      </c>
      <c r="E1354" s="322" t="str">
        <f t="shared" si="295"/>
        <v>00</v>
      </c>
      <c r="F1354" s="322" t="str">
        <f t="shared" si="296"/>
        <v/>
      </c>
      <c r="G1354" s="322" t="str">
        <f t="shared" si="297"/>
        <v/>
      </c>
      <c r="H1354" s="322" t="str">
        <f t="shared" si="298"/>
        <v/>
      </c>
      <c r="I1354" s="287" t="str">
        <f t="shared" si="299"/>
        <v>Đ0</v>
      </c>
      <c r="J1354" s="44" t="s">
        <v>1191</v>
      </c>
      <c r="K1354" s="287" t="str">
        <f t="shared" si="300"/>
        <v>Cái</v>
      </c>
      <c r="L1354" s="291"/>
      <c r="M1354" s="287" t="e">
        <f>VLOOKUP(D1354,'GIA CONG DOAN'!$A$3:$D$4246,MATCH(I1354,'GIA CONG DOAN'!$A$4:$D$4,0),0)</f>
        <v>#N/A</v>
      </c>
      <c r="N1354" s="289"/>
      <c r="O1354" s="328" t="str">
        <f t="shared" si="301"/>
        <v/>
      </c>
      <c r="P1354" s="56"/>
      <c r="Q1354" s="305"/>
      <c r="R1354" s="305"/>
      <c r="S1354" s="313">
        <f t="shared" si="302"/>
        <v>0</v>
      </c>
      <c r="V1354" s="327"/>
      <c r="W1354" s="327"/>
      <c r="X1354" s="327"/>
    </row>
    <row r="1355" spans="1:24" s="326" customFormat="1" ht="18" hidden="1" customHeight="1">
      <c r="A1355" s="50"/>
      <c r="B1355" s="182"/>
      <c r="C1355" s="56"/>
      <c r="D1355" s="56" t="str">
        <f t="shared" si="294"/>
        <v>00</v>
      </c>
      <c r="E1355" s="322" t="str">
        <f t="shared" si="295"/>
        <v>00</v>
      </c>
      <c r="F1355" s="322" t="str">
        <f t="shared" si="296"/>
        <v/>
      </c>
      <c r="G1355" s="322" t="str">
        <f t="shared" si="297"/>
        <v/>
      </c>
      <c r="H1355" s="322" t="str">
        <f t="shared" si="298"/>
        <v/>
      </c>
      <c r="I1355" s="287" t="str">
        <f t="shared" si="299"/>
        <v>Đ0</v>
      </c>
      <c r="J1355" s="44" t="s">
        <v>1191</v>
      </c>
      <c r="K1355" s="287" t="str">
        <f t="shared" si="300"/>
        <v>Cái</v>
      </c>
      <c r="L1355" s="291"/>
      <c r="M1355" s="287" t="e">
        <f>VLOOKUP(D1355,'GIA CONG DOAN'!$A$3:$D$4246,MATCH(I1355,'GIA CONG DOAN'!$A$4:$D$4,0),0)</f>
        <v>#N/A</v>
      </c>
      <c r="N1355" s="289"/>
      <c r="O1355" s="328" t="str">
        <f t="shared" si="301"/>
        <v/>
      </c>
      <c r="P1355" s="56"/>
      <c r="Q1355" s="305"/>
      <c r="R1355" s="305"/>
      <c r="S1355" s="313">
        <f t="shared" si="302"/>
        <v>0</v>
      </c>
      <c r="V1355" s="327"/>
      <c r="W1355" s="327"/>
      <c r="X1355" s="327"/>
    </row>
    <row r="1356" spans="1:24" s="326" customFormat="1" ht="18" hidden="1" customHeight="1">
      <c r="A1356" s="50"/>
      <c r="B1356" s="182"/>
      <c r="C1356" s="56"/>
      <c r="D1356" s="56" t="str">
        <f t="shared" si="294"/>
        <v>00</v>
      </c>
      <c r="E1356" s="322" t="str">
        <f t="shared" si="295"/>
        <v>00</v>
      </c>
      <c r="F1356" s="322" t="str">
        <f t="shared" si="296"/>
        <v/>
      </c>
      <c r="G1356" s="322" t="str">
        <f t="shared" si="297"/>
        <v/>
      </c>
      <c r="H1356" s="322" t="str">
        <f t="shared" si="298"/>
        <v/>
      </c>
      <c r="I1356" s="287" t="str">
        <f t="shared" si="299"/>
        <v>Đ0</v>
      </c>
      <c r="J1356" s="44" t="s">
        <v>1191</v>
      </c>
      <c r="K1356" s="287" t="str">
        <f t="shared" si="300"/>
        <v>Cái</v>
      </c>
      <c r="L1356" s="291"/>
      <c r="M1356" s="287" t="e">
        <f>VLOOKUP(D1356,'GIA CONG DOAN'!$A$3:$D$4246,MATCH(I1356,'GIA CONG DOAN'!$A$4:$D$4,0),0)</f>
        <v>#N/A</v>
      </c>
      <c r="N1356" s="289"/>
      <c r="O1356" s="328" t="str">
        <f t="shared" si="301"/>
        <v/>
      </c>
      <c r="P1356" s="56"/>
      <c r="Q1356" s="305"/>
      <c r="R1356" s="305"/>
      <c r="S1356" s="313">
        <f t="shared" si="302"/>
        <v>0</v>
      </c>
      <c r="V1356" s="327"/>
      <c r="W1356" s="327"/>
      <c r="X1356" s="327"/>
    </row>
    <row r="1357" spans="1:24" s="326" customFormat="1" ht="18" hidden="1" customHeight="1">
      <c r="A1357" s="50"/>
      <c r="B1357" s="182"/>
      <c r="C1357" s="56"/>
      <c r="D1357" s="56" t="str">
        <f t="shared" si="294"/>
        <v>00</v>
      </c>
      <c r="E1357" s="322" t="str">
        <f t="shared" si="295"/>
        <v>00</v>
      </c>
      <c r="F1357" s="322" t="str">
        <f t="shared" si="296"/>
        <v/>
      </c>
      <c r="G1357" s="322" t="str">
        <f t="shared" si="297"/>
        <v/>
      </c>
      <c r="H1357" s="322" t="str">
        <f t="shared" si="298"/>
        <v/>
      </c>
      <c r="I1357" s="287" t="str">
        <f t="shared" si="299"/>
        <v>Đ0</v>
      </c>
      <c r="J1357" s="44" t="s">
        <v>1191</v>
      </c>
      <c r="K1357" s="287" t="str">
        <f t="shared" si="300"/>
        <v>Cái</v>
      </c>
      <c r="L1357" s="291"/>
      <c r="M1357" s="287" t="e">
        <f>VLOOKUP(D1357,'GIA CONG DOAN'!$A$3:$D$4246,MATCH(I1357,'GIA CONG DOAN'!$A$4:$D$4,0),0)</f>
        <v>#N/A</v>
      </c>
      <c r="N1357" s="289"/>
      <c r="O1357" s="328" t="str">
        <f t="shared" si="301"/>
        <v/>
      </c>
      <c r="P1357" s="56"/>
      <c r="Q1357" s="305"/>
      <c r="R1357" s="305"/>
      <c r="S1357" s="313">
        <f t="shared" si="302"/>
        <v>0</v>
      </c>
      <c r="V1357" s="327"/>
      <c r="W1357" s="327"/>
      <c r="X1357" s="327"/>
    </row>
    <row r="1358" spans="1:24" s="326" customFormat="1" ht="18" hidden="1" customHeight="1">
      <c r="A1358" s="50"/>
      <c r="B1358" s="182"/>
      <c r="C1358" s="56"/>
      <c r="D1358" s="56" t="str">
        <f t="shared" si="294"/>
        <v>00</v>
      </c>
      <c r="E1358" s="322" t="str">
        <f t="shared" si="295"/>
        <v>00</v>
      </c>
      <c r="F1358" s="322" t="str">
        <f t="shared" si="296"/>
        <v/>
      </c>
      <c r="G1358" s="322" t="str">
        <f t="shared" si="297"/>
        <v/>
      </c>
      <c r="H1358" s="322" t="str">
        <f t="shared" si="298"/>
        <v/>
      </c>
      <c r="I1358" s="287" t="str">
        <f t="shared" si="299"/>
        <v>Đ0</v>
      </c>
      <c r="J1358" s="44" t="s">
        <v>1191</v>
      </c>
      <c r="K1358" s="287" t="str">
        <f t="shared" si="300"/>
        <v>Cái</v>
      </c>
      <c r="L1358" s="291"/>
      <c r="M1358" s="287" t="e">
        <f>VLOOKUP(D1358,'GIA CONG DOAN'!$A$3:$D$4246,MATCH(I1358,'GIA CONG DOAN'!$A$4:$D$4,0),0)</f>
        <v>#N/A</v>
      </c>
      <c r="N1358" s="289"/>
      <c r="O1358" s="328" t="str">
        <f t="shared" si="301"/>
        <v/>
      </c>
      <c r="P1358" s="56"/>
      <c r="Q1358" s="305"/>
      <c r="R1358" s="305"/>
      <c r="S1358" s="313">
        <f t="shared" si="302"/>
        <v>0</v>
      </c>
      <c r="V1358" s="327"/>
      <c r="W1358" s="327"/>
      <c r="X1358" s="327"/>
    </row>
    <row r="1359" spans="1:24" s="326" customFormat="1" ht="18" hidden="1" customHeight="1">
      <c r="A1359" s="50"/>
      <c r="B1359" s="182"/>
      <c r="C1359" s="56"/>
      <c r="D1359" s="56" t="str">
        <f t="shared" si="294"/>
        <v>00</v>
      </c>
      <c r="E1359" s="322" t="str">
        <f t="shared" si="295"/>
        <v>00</v>
      </c>
      <c r="F1359" s="322" t="str">
        <f t="shared" si="296"/>
        <v/>
      </c>
      <c r="G1359" s="322" t="str">
        <f t="shared" si="297"/>
        <v/>
      </c>
      <c r="H1359" s="322" t="str">
        <f t="shared" si="298"/>
        <v/>
      </c>
      <c r="I1359" s="287" t="str">
        <f t="shared" si="299"/>
        <v>Đ0</v>
      </c>
      <c r="J1359" s="44" t="s">
        <v>1191</v>
      </c>
      <c r="K1359" s="287" t="str">
        <f t="shared" si="300"/>
        <v>Cái</v>
      </c>
      <c r="L1359" s="291"/>
      <c r="M1359" s="287" t="e">
        <f>VLOOKUP(D1359,'GIA CONG DOAN'!$A$3:$D$4246,MATCH(I1359,'GIA CONG DOAN'!$A$4:$D$4,0),0)</f>
        <v>#N/A</v>
      </c>
      <c r="N1359" s="289"/>
      <c r="O1359" s="328" t="str">
        <f t="shared" si="301"/>
        <v/>
      </c>
      <c r="P1359" s="56"/>
      <c r="Q1359" s="305"/>
      <c r="R1359" s="305"/>
      <c r="S1359" s="313">
        <f t="shared" si="302"/>
        <v>0</v>
      </c>
      <c r="V1359" s="327"/>
      <c r="W1359" s="327"/>
      <c r="X1359" s="327"/>
    </row>
    <row r="1360" spans="1:24" s="326" customFormat="1" ht="18" hidden="1" customHeight="1">
      <c r="A1360" s="50"/>
      <c r="B1360" s="182"/>
      <c r="C1360" s="56"/>
      <c r="D1360" s="56" t="str">
        <f t="shared" si="294"/>
        <v>00</v>
      </c>
      <c r="E1360" s="322" t="str">
        <f t="shared" si="295"/>
        <v>00</v>
      </c>
      <c r="F1360" s="322" t="str">
        <f t="shared" si="296"/>
        <v/>
      </c>
      <c r="G1360" s="322" t="str">
        <f t="shared" si="297"/>
        <v/>
      </c>
      <c r="H1360" s="322" t="str">
        <f t="shared" si="298"/>
        <v/>
      </c>
      <c r="I1360" s="287" t="str">
        <f t="shared" si="299"/>
        <v>Đ0</v>
      </c>
      <c r="J1360" s="44" t="s">
        <v>1191</v>
      </c>
      <c r="K1360" s="287" t="str">
        <f t="shared" si="300"/>
        <v>Cái</v>
      </c>
      <c r="L1360" s="291"/>
      <c r="M1360" s="287" t="e">
        <f>VLOOKUP(D1360,'GIA CONG DOAN'!$A$3:$D$4246,MATCH(I1360,'GIA CONG DOAN'!$A$4:$D$4,0),0)</f>
        <v>#N/A</v>
      </c>
      <c r="N1360" s="289"/>
      <c r="O1360" s="328" t="str">
        <f t="shared" si="301"/>
        <v/>
      </c>
      <c r="P1360" s="56"/>
      <c r="Q1360" s="305"/>
      <c r="R1360" s="305"/>
      <c r="S1360" s="313">
        <f t="shared" si="302"/>
        <v>0</v>
      </c>
      <c r="V1360" s="327"/>
      <c r="W1360" s="327"/>
      <c r="X1360" s="327"/>
    </row>
    <row r="1361" spans="1:24" s="326" customFormat="1" ht="18" hidden="1" customHeight="1">
      <c r="A1361" s="50"/>
      <c r="B1361" s="182"/>
      <c r="C1361" s="56"/>
      <c r="D1361" s="56" t="str">
        <f t="shared" si="294"/>
        <v>00</v>
      </c>
      <c r="E1361" s="322" t="str">
        <f t="shared" si="295"/>
        <v>00</v>
      </c>
      <c r="F1361" s="322" t="str">
        <f t="shared" si="296"/>
        <v/>
      </c>
      <c r="G1361" s="322" t="str">
        <f t="shared" si="297"/>
        <v/>
      </c>
      <c r="H1361" s="322" t="str">
        <f t="shared" si="298"/>
        <v/>
      </c>
      <c r="I1361" s="287" t="str">
        <f t="shared" si="299"/>
        <v>Đ0</v>
      </c>
      <c r="J1361" s="44" t="s">
        <v>1191</v>
      </c>
      <c r="K1361" s="287" t="str">
        <f t="shared" si="300"/>
        <v>Cái</v>
      </c>
      <c r="L1361" s="291"/>
      <c r="M1361" s="287" t="e">
        <f>VLOOKUP(D1361,'GIA CONG DOAN'!$A$3:$D$4246,MATCH(I1361,'GIA CONG DOAN'!$A$4:$D$4,0),0)</f>
        <v>#N/A</v>
      </c>
      <c r="N1361" s="289"/>
      <c r="O1361" s="328" t="str">
        <f t="shared" si="301"/>
        <v/>
      </c>
      <c r="P1361" s="56"/>
      <c r="Q1361" s="305"/>
      <c r="R1361" s="305"/>
      <c r="S1361" s="313">
        <f t="shared" si="302"/>
        <v>0</v>
      </c>
      <c r="V1361" s="327"/>
      <c r="W1361" s="327"/>
      <c r="X1361" s="327"/>
    </row>
    <row r="1362" spans="1:24" s="326" customFormat="1" ht="18" hidden="1" customHeight="1">
      <c r="A1362" s="50"/>
      <c r="B1362" s="182"/>
      <c r="C1362" s="56"/>
      <c r="D1362" s="56" t="str">
        <f t="shared" si="294"/>
        <v>00</v>
      </c>
      <c r="E1362" s="322" t="str">
        <f t="shared" si="295"/>
        <v>00</v>
      </c>
      <c r="F1362" s="322" t="str">
        <f t="shared" si="296"/>
        <v/>
      </c>
      <c r="G1362" s="322" t="str">
        <f t="shared" si="297"/>
        <v/>
      </c>
      <c r="H1362" s="322" t="str">
        <f t="shared" si="298"/>
        <v/>
      </c>
      <c r="I1362" s="287" t="str">
        <f t="shared" si="299"/>
        <v>Đ0</v>
      </c>
      <c r="J1362" s="44" t="s">
        <v>1191</v>
      </c>
      <c r="K1362" s="287" t="str">
        <f t="shared" si="300"/>
        <v>Cái</v>
      </c>
      <c r="L1362" s="291"/>
      <c r="M1362" s="287" t="e">
        <f>VLOOKUP(D1362,'GIA CONG DOAN'!$A$3:$D$4246,MATCH(I1362,'GIA CONG DOAN'!$A$4:$D$4,0),0)</f>
        <v>#N/A</v>
      </c>
      <c r="N1362" s="289"/>
      <c r="O1362" s="328" t="str">
        <f t="shared" si="301"/>
        <v/>
      </c>
      <c r="P1362" s="56"/>
      <c r="Q1362" s="305"/>
      <c r="R1362" s="305"/>
      <c r="S1362" s="313">
        <f t="shared" si="302"/>
        <v>0</v>
      </c>
      <c r="V1362" s="327"/>
      <c r="W1362" s="327"/>
      <c r="X1362" s="327"/>
    </row>
    <row r="1363" spans="1:24" s="326" customFormat="1" ht="18" hidden="1" customHeight="1">
      <c r="A1363" s="50"/>
      <c r="B1363" s="182"/>
      <c r="C1363" s="56"/>
      <c r="D1363" s="56" t="str">
        <f t="shared" si="294"/>
        <v>00</v>
      </c>
      <c r="E1363" s="322" t="str">
        <f t="shared" si="295"/>
        <v>00</v>
      </c>
      <c r="F1363" s="322" t="str">
        <f t="shared" si="296"/>
        <v/>
      </c>
      <c r="G1363" s="322" t="str">
        <f t="shared" si="297"/>
        <v/>
      </c>
      <c r="H1363" s="322" t="str">
        <f t="shared" si="298"/>
        <v/>
      </c>
      <c r="I1363" s="287" t="str">
        <f t="shared" si="299"/>
        <v>Đ0</v>
      </c>
      <c r="J1363" s="44" t="s">
        <v>1191</v>
      </c>
      <c r="K1363" s="287" t="str">
        <f t="shared" si="300"/>
        <v>Cái</v>
      </c>
      <c r="L1363" s="291"/>
      <c r="M1363" s="287" t="e">
        <f>VLOOKUP(D1363,'GIA CONG DOAN'!$A$3:$D$4246,MATCH(I1363,'GIA CONG DOAN'!$A$4:$D$4,0),0)</f>
        <v>#N/A</v>
      </c>
      <c r="N1363" s="289"/>
      <c r="O1363" s="328" t="str">
        <f t="shared" si="301"/>
        <v/>
      </c>
      <c r="P1363" s="56"/>
      <c r="Q1363" s="305"/>
      <c r="R1363" s="305"/>
      <c r="S1363" s="313">
        <f t="shared" si="302"/>
        <v>0</v>
      </c>
      <c r="V1363" s="327"/>
      <c r="W1363" s="327"/>
      <c r="X1363" s="327"/>
    </row>
    <row r="1364" spans="1:24" s="326" customFormat="1" ht="18" hidden="1" customHeight="1">
      <c r="A1364" s="50"/>
      <c r="B1364" s="182"/>
      <c r="C1364" s="56"/>
      <c r="D1364" s="56" t="str">
        <f t="shared" si="294"/>
        <v>00</v>
      </c>
      <c r="E1364" s="322" t="str">
        <f t="shared" si="295"/>
        <v>00</v>
      </c>
      <c r="F1364" s="322" t="str">
        <f t="shared" si="296"/>
        <v/>
      </c>
      <c r="G1364" s="322" t="str">
        <f t="shared" si="297"/>
        <v/>
      </c>
      <c r="H1364" s="322" t="str">
        <f t="shared" si="298"/>
        <v/>
      </c>
      <c r="I1364" s="287" t="str">
        <f t="shared" si="299"/>
        <v>Đ0</v>
      </c>
      <c r="J1364" s="44" t="s">
        <v>1191</v>
      </c>
      <c r="K1364" s="287" t="str">
        <f t="shared" si="300"/>
        <v>Cái</v>
      </c>
      <c r="L1364" s="291"/>
      <c r="M1364" s="287" t="e">
        <f>VLOOKUP(D1364,'GIA CONG DOAN'!$A$3:$D$4246,MATCH(I1364,'GIA CONG DOAN'!$A$4:$D$4,0),0)</f>
        <v>#N/A</v>
      </c>
      <c r="N1364" s="289"/>
      <c r="O1364" s="328" t="str">
        <f t="shared" si="301"/>
        <v/>
      </c>
      <c r="P1364" s="56"/>
      <c r="Q1364" s="305"/>
      <c r="R1364" s="305"/>
      <c r="S1364" s="313">
        <f t="shared" si="302"/>
        <v>0</v>
      </c>
      <c r="V1364" s="327"/>
      <c r="W1364" s="327"/>
      <c r="X1364" s="327"/>
    </row>
    <row r="1365" spans="1:24" s="326" customFormat="1" ht="18" hidden="1" customHeight="1">
      <c r="A1365" s="50"/>
      <c r="B1365" s="182"/>
      <c r="C1365" s="56"/>
      <c r="D1365" s="56" t="str">
        <f t="shared" si="294"/>
        <v>00</v>
      </c>
      <c r="E1365" s="322" t="str">
        <f t="shared" si="295"/>
        <v>00</v>
      </c>
      <c r="F1365" s="322" t="str">
        <f t="shared" si="296"/>
        <v/>
      </c>
      <c r="G1365" s="322" t="str">
        <f t="shared" si="297"/>
        <v/>
      </c>
      <c r="H1365" s="322" t="str">
        <f t="shared" si="298"/>
        <v/>
      </c>
      <c r="I1365" s="287" t="str">
        <f t="shared" si="299"/>
        <v>Đ0</v>
      </c>
      <c r="J1365" s="44" t="s">
        <v>1191</v>
      </c>
      <c r="K1365" s="287" t="str">
        <f t="shared" si="300"/>
        <v>Cái</v>
      </c>
      <c r="L1365" s="291"/>
      <c r="M1365" s="287" t="e">
        <f>VLOOKUP(D1365,'GIA CONG DOAN'!$A$3:$D$4246,MATCH(I1365,'GIA CONG DOAN'!$A$4:$D$4,0),0)</f>
        <v>#N/A</v>
      </c>
      <c r="N1365" s="289"/>
      <c r="O1365" s="328" t="str">
        <f t="shared" si="301"/>
        <v/>
      </c>
      <c r="P1365" s="56"/>
      <c r="Q1365" s="305"/>
      <c r="R1365" s="305"/>
      <c r="S1365" s="313">
        <f t="shared" si="302"/>
        <v>0</v>
      </c>
      <c r="V1365" s="327"/>
      <c r="W1365" s="327"/>
      <c r="X1365" s="327"/>
    </row>
    <row r="1366" spans="1:24" s="326" customFormat="1" ht="18" hidden="1" customHeight="1">
      <c r="A1366" s="50"/>
      <c r="B1366" s="182"/>
      <c r="C1366" s="56"/>
      <c r="D1366" s="56" t="str">
        <f t="shared" si="294"/>
        <v>00</v>
      </c>
      <c r="E1366" s="322" t="str">
        <f t="shared" si="295"/>
        <v>00</v>
      </c>
      <c r="F1366" s="322" t="str">
        <f t="shared" si="296"/>
        <v/>
      </c>
      <c r="G1366" s="322" t="str">
        <f t="shared" si="297"/>
        <v/>
      </c>
      <c r="H1366" s="322" t="str">
        <f t="shared" si="298"/>
        <v/>
      </c>
      <c r="I1366" s="287" t="str">
        <f t="shared" si="299"/>
        <v>Đ0</v>
      </c>
      <c r="J1366" s="44" t="s">
        <v>1191</v>
      </c>
      <c r="K1366" s="287" t="str">
        <f t="shared" si="300"/>
        <v>Cái</v>
      </c>
      <c r="L1366" s="291"/>
      <c r="M1366" s="287" t="e">
        <f>VLOOKUP(D1366,'GIA CONG DOAN'!$A$3:$D$4246,MATCH(I1366,'GIA CONG DOAN'!$A$4:$D$4,0),0)</f>
        <v>#N/A</v>
      </c>
      <c r="N1366" s="289"/>
      <c r="O1366" s="328" t="str">
        <f t="shared" si="301"/>
        <v/>
      </c>
      <c r="P1366" s="56"/>
      <c r="Q1366" s="305"/>
      <c r="R1366" s="305"/>
      <c r="S1366" s="313">
        <f t="shared" si="302"/>
        <v>0</v>
      </c>
      <c r="V1366" s="327"/>
      <c r="W1366" s="327"/>
      <c r="X1366" s="327"/>
    </row>
    <row r="1367" spans="1:24" s="326" customFormat="1" ht="18" hidden="1" customHeight="1">
      <c r="A1367" s="50"/>
      <c r="B1367" s="182"/>
      <c r="C1367" s="56"/>
      <c r="D1367" s="56" t="str">
        <f t="shared" si="294"/>
        <v>00</v>
      </c>
      <c r="E1367" s="322" t="str">
        <f t="shared" si="295"/>
        <v>00</v>
      </c>
      <c r="F1367" s="322" t="str">
        <f t="shared" si="296"/>
        <v/>
      </c>
      <c r="G1367" s="322" t="str">
        <f t="shared" si="297"/>
        <v/>
      </c>
      <c r="H1367" s="322" t="str">
        <f t="shared" si="298"/>
        <v/>
      </c>
      <c r="I1367" s="287" t="str">
        <f t="shared" si="299"/>
        <v>Đ0</v>
      </c>
      <c r="J1367" s="44" t="s">
        <v>1191</v>
      </c>
      <c r="K1367" s="287" t="str">
        <f t="shared" si="300"/>
        <v>Cái</v>
      </c>
      <c r="L1367" s="291"/>
      <c r="M1367" s="287" t="e">
        <f>VLOOKUP(D1367,'GIA CONG DOAN'!$A$3:$D$4246,MATCH(I1367,'GIA CONG DOAN'!$A$4:$D$4,0),0)</f>
        <v>#N/A</v>
      </c>
      <c r="N1367" s="289"/>
      <c r="O1367" s="328" t="str">
        <f t="shared" si="301"/>
        <v/>
      </c>
      <c r="P1367" s="56"/>
      <c r="Q1367" s="305"/>
      <c r="R1367" s="305"/>
      <c r="S1367" s="313">
        <f t="shared" si="302"/>
        <v>0</v>
      </c>
      <c r="V1367" s="327"/>
      <c r="W1367" s="327"/>
      <c r="X1367" s="327"/>
    </row>
    <row r="1368" spans="1:24" s="326" customFormat="1" ht="18" hidden="1" customHeight="1">
      <c r="A1368" s="50"/>
      <c r="B1368" s="182"/>
      <c r="C1368" s="56"/>
      <c r="D1368" s="56" t="str">
        <f t="shared" si="294"/>
        <v>00</v>
      </c>
      <c r="E1368" s="322" t="str">
        <f t="shared" si="295"/>
        <v>00</v>
      </c>
      <c r="F1368" s="322" t="str">
        <f t="shared" si="296"/>
        <v/>
      </c>
      <c r="G1368" s="322" t="str">
        <f t="shared" si="297"/>
        <v/>
      </c>
      <c r="H1368" s="322" t="str">
        <f t="shared" si="298"/>
        <v/>
      </c>
      <c r="I1368" s="287" t="str">
        <f t="shared" si="299"/>
        <v>Đ0</v>
      </c>
      <c r="J1368" s="44" t="s">
        <v>1191</v>
      </c>
      <c r="K1368" s="287" t="str">
        <f t="shared" si="300"/>
        <v>Cái</v>
      </c>
      <c r="L1368" s="291"/>
      <c r="M1368" s="287" t="e">
        <f>VLOOKUP(D1368,'GIA CONG DOAN'!$A$3:$D$4246,MATCH(I1368,'GIA CONG DOAN'!$A$4:$D$4,0),0)</f>
        <v>#N/A</v>
      </c>
      <c r="N1368" s="289"/>
      <c r="O1368" s="328" t="str">
        <f t="shared" si="301"/>
        <v/>
      </c>
      <c r="P1368" s="56"/>
      <c r="Q1368" s="305"/>
      <c r="R1368" s="305"/>
      <c r="S1368" s="313">
        <f t="shared" si="302"/>
        <v>0</v>
      </c>
      <c r="V1368" s="327"/>
      <c r="W1368" s="327"/>
      <c r="X1368" s="327"/>
    </row>
    <row r="1369" spans="1:24" s="326" customFormat="1" ht="18" hidden="1" customHeight="1">
      <c r="A1369" s="50"/>
      <c r="B1369" s="182"/>
      <c r="C1369" s="56"/>
      <c r="D1369" s="56" t="str">
        <f t="shared" si="294"/>
        <v>00</v>
      </c>
      <c r="E1369" s="322" t="str">
        <f t="shared" si="295"/>
        <v>00</v>
      </c>
      <c r="F1369" s="322" t="str">
        <f t="shared" si="296"/>
        <v/>
      </c>
      <c r="G1369" s="322" t="str">
        <f t="shared" si="297"/>
        <v/>
      </c>
      <c r="H1369" s="322" t="str">
        <f t="shared" si="298"/>
        <v/>
      </c>
      <c r="I1369" s="287" t="str">
        <f t="shared" si="299"/>
        <v>Đ0</v>
      </c>
      <c r="J1369" s="44" t="s">
        <v>1191</v>
      </c>
      <c r="K1369" s="287" t="str">
        <f t="shared" si="300"/>
        <v>Cái</v>
      </c>
      <c r="L1369" s="291"/>
      <c r="M1369" s="287" t="e">
        <f>VLOOKUP(D1369,'GIA CONG DOAN'!$A$3:$D$4246,MATCH(I1369,'GIA CONG DOAN'!$A$4:$D$4,0),0)</f>
        <v>#N/A</v>
      </c>
      <c r="N1369" s="289"/>
      <c r="O1369" s="328" t="str">
        <f t="shared" si="301"/>
        <v/>
      </c>
      <c r="P1369" s="56"/>
      <c r="Q1369" s="305"/>
      <c r="R1369" s="305"/>
      <c r="S1369" s="313">
        <f t="shared" si="302"/>
        <v>0</v>
      </c>
      <c r="V1369" s="327"/>
      <c r="W1369" s="327"/>
      <c r="X1369" s="327"/>
    </row>
    <row r="1370" spans="1:24" s="326" customFormat="1" ht="18" hidden="1" customHeight="1">
      <c r="A1370" s="50"/>
      <c r="B1370" s="182"/>
      <c r="C1370" s="56"/>
      <c r="D1370" s="56" t="str">
        <f t="shared" si="294"/>
        <v>00</v>
      </c>
      <c r="E1370" s="322" t="str">
        <f t="shared" si="295"/>
        <v>00</v>
      </c>
      <c r="F1370" s="322" t="str">
        <f t="shared" si="296"/>
        <v/>
      </c>
      <c r="G1370" s="322" t="str">
        <f t="shared" si="297"/>
        <v/>
      </c>
      <c r="H1370" s="322" t="str">
        <f t="shared" si="298"/>
        <v/>
      </c>
      <c r="I1370" s="287" t="str">
        <f t="shared" si="299"/>
        <v>Đ0</v>
      </c>
      <c r="J1370" s="44" t="s">
        <v>1191</v>
      </c>
      <c r="K1370" s="287" t="str">
        <f t="shared" si="300"/>
        <v>Cái</v>
      </c>
      <c r="L1370" s="291"/>
      <c r="M1370" s="287" t="e">
        <f>VLOOKUP(D1370,'GIA CONG DOAN'!$A$3:$D$4246,MATCH(I1370,'GIA CONG DOAN'!$A$4:$D$4,0),0)</f>
        <v>#N/A</v>
      </c>
      <c r="N1370" s="289"/>
      <c r="O1370" s="328" t="str">
        <f t="shared" si="301"/>
        <v/>
      </c>
      <c r="P1370" s="56"/>
      <c r="Q1370" s="305"/>
      <c r="R1370" s="305"/>
      <c r="S1370" s="313">
        <f t="shared" si="302"/>
        <v>0</v>
      </c>
      <c r="V1370" s="327"/>
      <c r="W1370" s="327"/>
      <c r="X1370" s="327"/>
    </row>
    <row r="1371" spans="1:24" s="326" customFormat="1" ht="18" hidden="1" customHeight="1">
      <c r="A1371" s="50"/>
      <c r="B1371" s="182"/>
      <c r="C1371" s="56"/>
      <c r="D1371" s="56" t="str">
        <f t="shared" si="294"/>
        <v>00</v>
      </c>
      <c r="E1371" s="322" t="str">
        <f t="shared" si="295"/>
        <v>00</v>
      </c>
      <c r="F1371" s="322" t="str">
        <f t="shared" si="296"/>
        <v/>
      </c>
      <c r="G1371" s="322" t="str">
        <f t="shared" si="297"/>
        <v/>
      </c>
      <c r="H1371" s="322" t="str">
        <f t="shared" si="298"/>
        <v/>
      </c>
      <c r="I1371" s="287" t="str">
        <f t="shared" si="299"/>
        <v>Đ0</v>
      </c>
      <c r="J1371" s="44" t="s">
        <v>1191</v>
      </c>
      <c r="K1371" s="287" t="str">
        <f t="shared" si="300"/>
        <v>Cái</v>
      </c>
      <c r="L1371" s="291"/>
      <c r="M1371" s="287" t="e">
        <f>VLOOKUP(D1371,'GIA CONG DOAN'!$A$3:$D$4246,MATCH(I1371,'GIA CONG DOAN'!$A$4:$D$4,0),0)</f>
        <v>#N/A</v>
      </c>
      <c r="N1371" s="289"/>
      <c r="O1371" s="328" t="str">
        <f t="shared" si="301"/>
        <v/>
      </c>
      <c r="P1371" s="56"/>
      <c r="Q1371" s="305"/>
      <c r="R1371" s="305"/>
      <c r="S1371" s="313">
        <f t="shared" si="302"/>
        <v>0</v>
      </c>
      <c r="V1371" s="327"/>
      <c r="W1371" s="327"/>
      <c r="X1371" s="327"/>
    </row>
    <row r="1372" spans="1:24" s="326" customFormat="1" ht="18" hidden="1" customHeight="1">
      <c r="A1372" s="50"/>
      <c r="B1372" s="182"/>
      <c r="C1372" s="56"/>
      <c r="D1372" s="56" t="str">
        <f t="shared" si="294"/>
        <v>00</v>
      </c>
      <c r="E1372" s="322" t="str">
        <f t="shared" si="295"/>
        <v>00</v>
      </c>
      <c r="F1372" s="322" t="str">
        <f t="shared" si="296"/>
        <v/>
      </c>
      <c r="G1372" s="322" t="str">
        <f t="shared" si="297"/>
        <v/>
      </c>
      <c r="H1372" s="322" t="str">
        <f t="shared" si="298"/>
        <v/>
      </c>
      <c r="I1372" s="287" t="str">
        <f t="shared" si="299"/>
        <v>Đ0</v>
      </c>
      <c r="J1372" s="44" t="s">
        <v>1191</v>
      </c>
      <c r="K1372" s="287" t="str">
        <f t="shared" si="300"/>
        <v>Cái</v>
      </c>
      <c r="L1372" s="291"/>
      <c r="M1372" s="287" t="e">
        <f>VLOOKUP(D1372,'GIA CONG DOAN'!$A$3:$D$4246,MATCH(I1372,'GIA CONG DOAN'!$A$4:$D$4,0),0)</f>
        <v>#N/A</v>
      </c>
      <c r="N1372" s="289"/>
      <c r="O1372" s="328" t="str">
        <f t="shared" si="301"/>
        <v/>
      </c>
      <c r="P1372" s="56"/>
      <c r="Q1372" s="305"/>
      <c r="R1372" s="305"/>
      <c r="S1372" s="313">
        <f t="shared" si="302"/>
        <v>0</v>
      </c>
      <c r="V1372" s="327"/>
      <c r="W1372" s="327"/>
      <c r="X1372" s="327"/>
    </row>
    <row r="1373" spans="1:24" s="326" customFormat="1" ht="18" hidden="1" customHeight="1">
      <c r="A1373" s="50"/>
      <c r="B1373" s="182"/>
      <c r="C1373" s="56"/>
      <c r="D1373" s="56" t="str">
        <f t="shared" si="294"/>
        <v>00</v>
      </c>
      <c r="E1373" s="322" t="str">
        <f t="shared" si="295"/>
        <v>00</v>
      </c>
      <c r="F1373" s="322" t="str">
        <f t="shared" si="296"/>
        <v/>
      </c>
      <c r="G1373" s="322" t="str">
        <f t="shared" si="297"/>
        <v/>
      </c>
      <c r="H1373" s="322" t="str">
        <f t="shared" si="298"/>
        <v/>
      </c>
      <c r="I1373" s="287" t="str">
        <f t="shared" si="299"/>
        <v>Đ0</v>
      </c>
      <c r="J1373" s="44" t="s">
        <v>1191</v>
      </c>
      <c r="K1373" s="287" t="str">
        <f t="shared" si="300"/>
        <v>Cái</v>
      </c>
      <c r="L1373" s="291"/>
      <c r="M1373" s="287" t="e">
        <f>VLOOKUP(D1373,'GIA CONG DOAN'!$A$3:$D$4246,MATCH(I1373,'GIA CONG DOAN'!$A$4:$D$4,0),0)</f>
        <v>#N/A</v>
      </c>
      <c r="N1373" s="289"/>
      <c r="O1373" s="328" t="str">
        <f t="shared" si="301"/>
        <v/>
      </c>
      <c r="P1373" s="56"/>
      <c r="Q1373" s="305"/>
      <c r="R1373" s="305"/>
      <c r="S1373" s="313">
        <f t="shared" si="302"/>
        <v>0</v>
      </c>
      <c r="V1373" s="327"/>
      <c r="W1373" s="327"/>
      <c r="X1373" s="327"/>
    </row>
    <row r="1374" spans="1:24" s="326" customFormat="1" ht="18" hidden="1" customHeight="1">
      <c r="A1374" s="50"/>
      <c r="B1374" s="182"/>
      <c r="C1374" s="56"/>
      <c r="D1374" s="56" t="str">
        <f t="shared" si="294"/>
        <v>00</v>
      </c>
      <c r="E1374" s="322" t="str">
        <f t="shared" si="295"/>
        <v>00</v>
      </c>
      <c r="F1374" s="322" t="str">
        <f t="shared" si="296"/>
        <v/>
      </c>
      <c r="G1374" s="322" t="str">
        <f t="shared" si="297"/>
        <v/>
      </c>
      <c r="H1374" s="322" t="str">
        <f t="shared" si="298"/>
        <v/>
      </c>
      <c r="I1374" s="287" t="str">
        <f t="shared" si="299"/>
        <v>Đ0</v>
      </c>
      <c r="J1374" s="44" t="s">
        <v>1191</v>
      </c>
      <c r="K1374" s="287" t="str">
        <f t="shared" si="300"/>
        <v>Cái</v>
      </c>
      <c r="L1374" s="291"/>
      <c r="M1374" s="287" t="e">
        <f>VLOOKUP(D1374,'GIA CONG DOAN'!$A$3:$D$4246,MATCH(I1374,'GIA CONG DOAN'!$A$4:$D$4,0),0)</f>
        <v>#N/A</v>
      </c>
      <c r="N1374" s="289"/>
      <c r="O1374" s="328" t="str">
        <f t="shared" si="301"/>
        <v/>
      </c>
      <c r="P1374" s="56"/>
      <c r="Q1374" s="305"/>
      <c r="R1374" s="305"/>
      <c r="S1374" s="313">
        <f t="shared" si="302"/>
        <v>0</v>
      </c>
      <c r="V1374" s="327"/>
      <c r="W1374" s="327"/>
      <c r="X1374" s="327"/>
    </row>
    <row r="1375" spans="1:24" s="326" customFormat="1" ht="18" hidden="1" customHeight="1">
      <c r="A1375" s="50"/>
      <c r="B1375" s="182"/>
      <c r="C1375" s="56"/>
      <c r="D1375" s="56" t="str">
        <f t="shared" si="294"/>
        <v>00</v>
      </c>
      <c r="E1375" s="322" t="str">
        <f t="shared" si="295"/>
        <v>00</v>
      </c>
      <c r="F1375" s="322" t="str">
        <f t="shared" si="296"/>
        <v/>
      </c>
      <c r="G1375" s="322" t="str">
        <f t="shared" si="297"/>
        <v/>
      </c>
      <c r="H1375" s="322" t="str">
        <f t="shared" si="298"/>
        <v/>
      </c>
      <c r="I1375" s="287" t="str">
        <f t="shared" si="299"/>
        <v>Đ0</v>
      </c>
      <c r="J1375" s="44" t="s">
        <v>1191</v>
      </c>
      <c r="K1375" s="287" t="str">
        <f t="shared" si="300"/>
        <v>Cái</v>
      </c>
      <c r="L1375" s="291"/>
      <c r="M1375" s="287" t="e">
        <f>VLOOKUP(D1375,'GIA CONG DOAN'!$A$3:$D$4246,MATCH(I1375,'GIA CONG DOAN'!$A$4:$D$4,0),0)</f>
        <v>#N/A</v>
      </c>
      <c r="N1375" s="289"/>
      <c r="O1375" s="328" t="str">
        <f t="shared" si="301"/>
        <v/>
      </c>
      <c r="P1375" s="56"/>
      <c r="Q1375" s="305"/>
      <c r="R1375" s="305"/>
      <c r="S1375" s="313">
        <f t="shared" si="302"/>
        <v>0</v>
      </c>
      <c r="V1375" s="327"/>
      <c r="W1375" s="327"/>
      <c r="X1375" s="327"/>
    </row>
    <row r="1376" spans="1:24" s="326" customFormat="1" ht="18" hidden="1" customHeight="1">
      <c r="A1376" s="50"/>
      <c r="B1376" s="182"/>
      <c r="C1376" s="56"/>
      <c r="D1376" s="56" t="str">
        <f t="shared" si="294"/>
        <v>00</v>
      </c>
      <c r="E1376" s="322" t="str">
        <f t="shared" si="295"/>
        <v>00</v>
      </c>
      <c r="F1376" s="322" t="str">
        <f t="shared" si="296"/>
        <v/>
      </c>
      <c r="G1376" s="322" t="str">
        <f t="shared" si="297"/>
        <v/>
      </c>
      <c r="H1376" s="322" t="str">
        <f t="shared" si="298"/>
        <v/>
      </c>
      <c r="I1376" s="287" t="str">
        <f t="shared" si="299"/>
        <v>Đ0</v>
      </c>
      <c r="J1376" s="44" t="s">
        <v>1191</v>
      </c>
      <c r="K1376" s="287" t="str">
        <f t="shared" si="300"/>
        <v>Cái</v>
      </c>
      <c r="L1376" s="291"/>
      <c r="M1376" s="287" t="e">
        <f>VLOOKUP(D1376,'GIA CONG DOAN'!$A$3:$D$4246,MATCH(I1376,'GIA CONG DOAN'!$A$4:$D$4,0),0)</f>
        <v>#N/A</v>
      </c>
      <c r="N1376" s="289"/>
      <c r="O1376" s="328" t="str">
        <f t="shared" si="301"/>
        <v/>
      </c>
      <c r="P1376" s="56"/>
      <c r="Q1376" s="305"/>
      <c r="R1376" s="305"/>
      <c r="S1376" s="313">
        <f t="shared" si="302"/>
        <v>0</v>
      </c>
      <c r="V1376" s="327"/>
      <c r="W1376" s="327"/>
      <c r="X1376" s="327"/>
    </row>
    <row r="1377" spans="1:24" s="326" customFormat="1" ht="18" hidden="1" customHeight="1">
      <c r="A1377" s="50"/>
      <c r="B1377" s="182"/>
      <c r="C1377" s="56"/>
      <c r="D1377" s="56" t="str">
        <f t="shared" si="294"/>
        <v>00</v>
      </c>
      <c r="E1377" s="322" t="str">
        <f t="shared" si="295"/>
        <v>00</v>
      </c>
      <c r="F1377" s="322" t="str">
        <f t="shared" si="296"/>
        <v/>
      </c>
      <c r="G1377" s="322" t="str">
        <f t="shared" si="297"/>
        <v/>
      </c>
      <c r="H1377" s="322" t="str">
        <f t="shared" si="298"/>
        <v/>
      </c>
      <c r="I1377" s="287" t="str">
        <f t="shared" si="299"/>
        <v>Đ0</v>
      </c>
      <c r="J1377" s="44" t="s">
        <v>1191</v>
      </c>
      <c r="K1377" s="287" t="str">
        <f t="shared" si="300"/>
        <v>Cái</v>
      </c>
      <c r="L1377" s="291"/>
      <c r="M1377" s="287" t="e">
        <f>VLOOKUP(D1377,'GIA CONG DOAN'!$A$3:$D$4246,MATCH(I1377,'GIA CONG DOAN'!$A$4:$D$4,0),0)</f>
        <v>#N/A</v>
      </c>
      <c r="N1377" s="289"/>
      <c r="O1377" s="328" t="str">
        <f t="shared" si="301"/>
        <v/>
      </c>
      <c r="P1377" s="56"/>
      <c r="Q1377" s="305"/>
      <c r="R1377" s="305"/>
      <c r="S1377" s="313">
        <f t="shared" si="302"/>
        <v>0</v>
      </c>
      <c r="V1377" s="327"/>
      <c r="W1377" s="327"/>
      <c r="X1377" s="327"/>
    </row>
    <row r="1378" spans="1:24" s="326" customFormat="1" ht="18" hidden="1" customHeight="1">
      <c r="A1378" s="50"/>
      <c r="B1378" s="182"/>
      <c r="C1378" s="56"/>
      <c r="D1378" s="56" t="str">
        <f t="shared" si="294"/>
        <v>00</v>
      </c>
      <c r="E1378" s="322" t="str">
        <f t="shared" si="295"/>
        <v>00</v>
      </c>
      <c r="F1378" s="322" t="str">
        <f t="shared" si="296"/>
        <v/>
      </c>
      <c r="G1378" s="322" t="str">
        <f t="shared" si="297"/>
        <v/>
      </c>
      <c r="H1378" s="322" t="str">
        <f t="shared" si="298"/>
        <v/>
      </c>
      <c r="I1378" s="287" t="str">
        <f t="shared" si="299"/>
        <v>Đ0</v>
      </c>
      <c r="J1378" s="44" t="s">
        <v>1191</v>
      </c>
      <c r="K1378" s="287" t="str">
        <f t="shared" si="300"/>
        <v>Cái</v>
      </c>
      <c r="L1378" s="291"/>
      <c r="M1378" s="287" t="e">
        <f>VLOOKUP(D1378,'GIA CONG DOAN'!$A$3:$D$4246,MATCH(I1378,'GIA CONG DOAN'!$A$4:$D$4,0),0)</f>
        <v>#N/A</v>
      </c>
      <c r="N1378" s="289"/>
      <c r="O1378" s="328" t="str">
        <f t="shared" si="301"/>
        <v/>
      </c>
      <c r="P1378" s="56"/>
      <c r="Q1378" s="305"/>
      <c r="R1378" s="305"/>
      <c r="S1378" s="313">
        <f t="shared" si="302"/>
        <v>0</v>
      </c>
      <c r="V1378" s="327"/>
      <c r="W1378" s="327"/>
      <c r="X1378" s="327"/>
    </row>
    <row r="1379" spans="1:24" s="326" customFormat="1" ht="18" hidden="1" customHeight="1">
      <c r="A1379" s="50"/>
      <c r="B1379" s="182"/>
      <c r="C1379" s="56"/>
      <c r="D1379" s="56" t="str">
        <f t="shared" si="294"/>
        <v>00</v>
      </c>
      <c r="E1379" s="322" t="str">
        <f t="shared" si="295"/>
        <v>00</v>
      </c>
      <c r="F1379" s="322" t="str">
        <f t="shared" si="296"/>
        <v/>
      </c>
      <c r="G1379" s="322" t="str">
        <f t="shared" si="297"/>
        <v/>
      </c>
      <c r="H1379" s="322" t="str">
        <f t="shared" si="298"/>
        <v/>
      </c>
      <c r="I1379" s="287" t="str">
        <f t="shared" si="299"/>
        <v>Đ0</v>
      </c>
      <c r="J1379" s="44" t="s">
        <v>1191</v>
      </c>
      <c r="K1379" s="287" t="str">
        <f t="shared" si="300"/>
        <v>Cái</v>
      </c>
      <c r="L1379" s="291"/>
      <c r="M1379" s="287" t="e">
        <f>VLOOKUP(D1379,'GIA CONG DOAN'!$A$3:$D$4246,MATCH(I1379,'GIA CONG DOAN'!$A$4:$D$4,0),0)</f>
        <v>#N/A</v>
      </c>
      <c r="N1379" s="289"/>
      <c r="O1379" s="328" t="str">
        <f t="shared" si="301"/>
        <v/>
      </c>
      <c r="P1379" s="56"/>
      <c r="Q1379" s="305"/>
      <c r="R1379" s="305"/>
      <c r="S1379" s="313">
        <f t="shared" si="302"/>
        <v>0</v>
      </c>
      <c r="V1379" s="327"/>
      <c r="W1379" s="327"/>
      <c r="X1379" s="327"/>
    </row>
    <row r="1380" spans="1:24" s="326" customFormat="1" ht="18" hidden="1" customHeight="1">
      <c r="A1380" s="50"/>
      <c r="B1380" s="182"/>
      <c r="C1380" s="56"/>
      <c r="D1380" s="56" t="str">
        <f t="shared" si="294"/>
        <v>00</v>
      </c>
      <c r="E1380" s="322" t="str">
        <f t="shared" si="295"/>
        <v>00</v>
      </c>
      <c r="F1380" s="322" t="str">
        <f t="shared" si="296"/>
        <v/>
      </c>
      <c r="G1380" s="322" t="str">
        <f t="shared" si="297"/>
        <v/>
      </c>
      <c r="H1380" s="322" t="str">
        <f t="shared" si="298"/>
        <v/>
      </c>
      <c r="I1380" s="287" t="str">
        <f t="shared" si="299"/>
        <v>Đ0</v>
      </c>
      <c r="J1380" s="44" t="s">
        <v>1191</v>
      </c>
      <c r="K1380" s="287" t="str">
        <f t="shared" si="300"/>
        <v>Cái</v>
      </c>
      <c r="L1380" s="291"/>
      <c r="M1380" s="287" t="e">
        <f>VLOOKUP(D1380,'GIA CONG DOAN'!$A$3:$D$4246,MATCH(I1380,'GIA CONG DOAN'!$A$4:$D$4,0),0)</f>
        <v>#N/A</v>
      </c>
      <c r="N1380" s="289"/>
      <c r="O1380" s="328" t="str">
        <f t="shared" si="301"/>
        <v/>
      </c>
      <c r="P1380" s="56"/>
      <c r="Q1380" s="305"/>
      <c r="R1380" s="305"/>
      <c r="S1380" s="313">
        <f t="shared" si="302"/>
        <v>0</v>
      </c>
      <c r="V1380" s="327"/>
      <c r="W1380" s="327"/>
      <c r="X1380" s="327"/>
    </row>
    <row r="1381" spans="1:24" s="326" customFormat="1" ht="18" hidden="1" customHeight="1">
      <c r="A1381" s="50"/>
      <c r="B1381" s="182"/>
      <c r="C1381" s="56"/>
      <c r="D1381" s="56" t="str">
        <f t="shared" si="294"/>
        <v>00</v>
      </c>
      <c r="E1381" s="322" t="str">
        <f t="shared" si="295"/>
        <v>00</v>
      </c>
      <c r="F1381" s="322" t="str">
        <f t="shared" si="296"/>
        <v/>
      </c>
      <c r="G1381" s="322" t="str">
        <f t="shared" si="297"/>
        <v/>
      </c>
      <c r="H1381" s="322" t="str">
        <f t="shared" si="298"/>
        <v/>
      </c>
      <c r="I1381" s="287" t="str">
        <f t="shared" si="299"/>
        <v>Đ0</v>
      </c>
      <c r="J1381" s="44" t="s">
        <v>1191</v>
      </c>
      <c r="K1381" s="287" t="str">
        <f t="shared" si="300"/>
        <v>Cái</v>
      </c>
      <c r="L1381" s="291"/>
      <c r="M1381" s="287" t="e">
        <f>VLOOKUP(D1381,'GIA CONG DOAN'!$A$3:$D$4246,MATCH(I1381,'GIA CONG DOAN'!$A$4:$D$4,0),0)</f>
        <v>#N/A</v>
      </c>
      <c r="N1381" s="289"/>
      <c r="O1381" s="328" t="str">
        <f t="shared" si="301"/>
        <v/>
      </c>
      <c r="P1381" s="56"/>
      <c r="Q1381" s="305"/>
      <c r="R1381" s="305"/>
      <c r="S1381" s="313">
        <f t="shared" si="302"/>
        <v>0</v>
      </c>
      <c r="V1381" s="327"/>
      <c r="W1381" s="327"/>
      <c r="X1381" s="327"/>
    </row>
    <row r="1382" spans="1:24" s="326" customFormat="1" ht="18" hidden="1" customHeight="1">
      <c r="A1382" s="50"/>
      <c r="B1382" s="182"/>
      <c r="C1382" s="56"/>
      <c r="D1382" s="56" t="str">
        <f t="shared" si="294"/>
        <v>00</v>
      </c>
      <c r="E1382" s="322" t="str">
        <f t="shared" si="295"/>
        <v>00</v>
      </c>
      <c r="F1382" s="322" t="str">
        <f t="shared" si="296"/>
        <v/>
      </c>
      <c r="G1382" s="322" t="str">
        <f t="shared" si="297"/>
        <v/>
      </c>
      <c r="H1382" s="322" t="str">
        <f t="shared" si="298"/>
        <v/>
      </c>
      <c r="I1382" s="287" t="str">
        <f t="shared" si="299"/>
        <v>Đ0</v>
      </c>
      <c r="J1382" s="44" t="s">
        <v>1191</v>
      </c>
      <c r="K1382" s="287" t="str">
        <f t="shared" si="300"/>
        <v>Cái</v>
      </c>
      <c r="L1382" s="291"/>
      <c r="M1382" s="287" t="e">
        <f>VLOOKUP(D1382,'GIA CONG DOAN'!$A$3:$D$4246,MATCH(I1382,'GIA CONG DOAN'!$A$4:$D$4,0),0)</f>
        <v>#N/A</v>
      </c>
      <c r="N1382" s="289"/>
      <c r="O1382" s="328" t="str">
        <f t="shared" si="301"/>
        <v/>
      </c>
      <c r="P1382" s="56"/>
      <c r="Q1382" s="305"/>
      <c r="R1382" s="305"/>
      <c r="S1382" s="313">
        <f t="shared" si="302"/>
        <v>0</v>
      </c>
      <c r="V1382" s="327"/>
      <c r="W1382" s="327"/>
      <c r="X1382" s="327"/>
    </row>
    <row r="1383" spans="1:24" s="326" customFormat="1" ht="18" hidden="1" customHeight="1">
      <c r="A1383" s="50"/>
      <c r="B1383" s="182"/>
      <c r="C1383" s="56"/>
      <c r="D1383" s="56" t="str">
        <f t="shared" si="294"/>
        <v>00</v>
      </c>
      <c r="E1383" s="322" t="str">
        <f t="shared" si="295"/>
        <v>00</v>
      </c>
      <c r="F1383" s="322" t="str">
        <f t="shared" si="296"/>
        <v/>
      </c>
      <c r="G1383" s="322" t="str">
        <f t="shared" si="297"/>
        <v/>
      </c>
      <c r="H1383" s="322" t="str">
        <f t="shared" si="298"/>
        <v/>
      </c>
      <c r="I1383" s="287" t="str">
        <f t="shared" si="299"/>
        <v>Đ0</v>
      </c>
      <c r="J1383" s="44" t="s">
        <v>1191</v>
      </c>
      <c r="K1383" s="287" t="str">
        <f t="shared" si="300"/>
        <v>Cái</v>
      </c>
      <c r="L1383" s="291"/>
      <c r="M1383" s="287" t="e">
        <f>VLOOKUP(D1383,'GIA CONG DOAN'!$A$3:$D$4246,MATCH(I1383,'GIA CONG DOAN'!$A$4:$D$4,0),0)</f>
        <v>#N/A</v>
      </c>
      <c r="N1383" s="289"/>
      <c r="O1383" s="328" t="str">
        <f t="shared" si="301"/>
        <v/>
      </c>
      <c r="P1383" s="56"/>
      <c r="Q1383" s="305"/>
      <c r="R1383" s="305"/>
      <c r="S1383" s="313">
        <f t="shared" si="302"/>
        <v>0</v>
      </c>
      <c r="V1383" s="327"/>
      <c r="W1383" s="327"/>
      <c r="X1383" s="327"/>
    </row>
    <row r="1384" spans="1:24" s="326" customFormat="1" ht="18" hidden="1" customHeight="1">
      <c r="A1384" s="50"/>
      <c r="B1384" s="182"/>
      <c r="C1384" s="56"/>
      <c r="D1384" s="56" t="str">
        <f t="shared" si="294"/>
        <v>00</v>
      </c>
      <c r="E1384" s="322" t="str">
        <f t="shared" si="295"/>
        <v>00</v>
      </c>
      <c r="F1384" s="322" t="str">
        <f t="shared" si="296"/>
        <v/>
      </c>
      <c r="G1384" s="322" t="str">
        <f t="shared" si="297"/>
        <v/>
      </c>
      <c r="H1384" s="322" t="str">
        <f t="shared" si="298"/>
        <v/>
      </c>
      <c r="I1384" s="287" t="str">
        <f t="shared" si="299"/>
        <v>Đ0</v>
      </c>
      <c r="J1384" s="44" t="s">
        <v>1191</v>
      </c>
      <c r="K1384" s="287" t="str">
        <f t="shared" si="300"/>
        <v>Cái</v>
      </c>
      <c r="L1384" s="291"/>
      <c r="M1384" s="287" t="e">
        <f>VLOOKUP(D1384,'GIA CONG DOAN'!$A$3:$D$4246,MATCH(I1384,'GIA CONG DOAN'!$A$4:$D$4,0),0)</f>
        <v>#N/A</v>
      </c>
      <c r="N1384" s="289"/>
      <c r="O1384" s="328" t="str">
        <f t="shared" si="301"/>
        <v/>
      </c>
      <c r="P1384" s="56"/>
      <c r="Q1384" s="305"/>
      <c r="R1384" s="305"/>
      <c r="S1384" s="313">
        <f t="shared" si="302"/>
        <v>0</v>
      </c>
      <c r="V1384" s="327"/>
      <c r="W1384" s="327"/>
      <c r="X1384" s="327"/>
    </row>
    <row r="1385" spans="1:24" s="326" customFormat="1" ht="18" hidden="1" customHeight="1">
      <c r="A1385" s="50"/>
      <c r="B1385" s="182"/>
      <c r="C1385" s="56"/>
      <c r="D1385" s="56" t="str">
        <f t="shared" si="294"/>
        <v>00</v>
      </c>
      <c r="E1385" s="322" t="str">
        <f t="shared" si="295"/>
        <v>00</v>
      </c>
      <c r="F1385" s="322" t="str">
        <f t="shared" si="296"/>
        <v/>
      </c>
      <c r="G1385" s="322" t="str">
        <f t="shared" si="297"/>
        <v/>
      </c>
      <c r="H1385" s="322" t="str">
        <f t="shared" si="298"/>
        <v/>
      </c>
      <c r="I1385" s="287" t="str">
        <f t="shared" si="299"/>
        <v>Đ0</v>
      </c>
      <c r="J1385" s="44" t="s">
        <v>1191</v>
      </c>
      <c r="K1385" s="287" t="str">
        <f t="shared" si="300"/>
        <v>Cái</v>
      </c>
      <c r="L1385" s="291"/>
      <c r="M1385" s="287" t="e">
        <f>VLOOKUP(D1385,'GIA CONG DOAN'!$A$3:$D$4246,MATCH(I1385,'GIA CONG DOAN'!$A$4:$D$4,0),0)</f>
        <v>#N/A</v>
      </c>
      <c r="N1385" s="289"/>
      <c r="O1385" s="328" t="str">
        <f t="shared" si="301"/>
        <v/>
      </c>
      <c r="P1385" s="56"/>
      <c r="Q1385" s="305"/>
      <c r="R1385" s="305"/>
      <c r="S1385" s="313">
        <f t="shared" si="302"/>
        <v>0</v>
      </c>
      <c r="V1385" s="327"/>
      <c r="W1385" s="327"/>
      <c r="X1385" s="327"/>
    </row>
    <row r="1386" spans="1:24" s="326" customFormat="1" ht="18" hidden="1" customHeight="1">
      <c r="A1386" s="50"/>
      <c r="B1386" s="182"/>
      <c r="C1386" s="56"/>
      <c r="D1386" s="56" t="str">
        <f t="shared" si="294"/>
        <v>00</v>
      </c>
      <c r="E1386" s="322" t="str">
        <f t="shared" si="295"/>
        <v>00</v>
      </c>
      <c r="F1386" s="322" t="str">
        <f t="shared" si="296"/>
        <v/>
      </c>
      <c r="G1386" s="322" t="str">
        <f t="shared" si="297"/>
        <v/>
      </c>
      <c r="H1386" s="322" t="str">
        <f t="shared" si="298"/>
        <v/>
      </c>
      <c r="I1386" s="287" t="str">
        <f t="shared" si="299"/>
        <v>Đ0</v>
      </c>
      <c r="J1386" s="44" t="s">
        <v>1191</v>
      </c>
      <c r="K1386" s="287" t="str">
        <f t="shared" si="300"/>
        <v>Cái</v>
      </c>
      <c r="L1386" s="291"/>
      <c r="M1386" s="287" t="e">
        <f>VLOOKUP(D1386,'GIA CONG DOAN'!$A$3:$D$4246,MATCH(I1386,'GIA CONG DOAN'!$A$4:$D$4,0),0)</f>
        <v>#N/A</v>
      </c>
      <c r="N1386" s="289"/>
      <c r="O1386" s="328" t="str">
        <f t="shared" si="301"/>
        <v/>
      </c>
      <c r="P1386" s="56"/>
      <c r="Q1386" s="305"/>
      <c r="R1386" s="305"/>
      <c r="S1386" s="313">
        <f t="shared" si="302"/>
        <v>0</v>
      </c>
      <c r="V1386" s="327"/>
      <c r="W1386" s="327"/>
      <c r="X1386" s="327"/>
    </row>
    <row r="1387" spans="1:24" s="326" customFormat="1" ht="18" hidden="1" customHeight="1">
      <c r="A1387" s="50"/>
      <c r="B1387" s="182"/>
      <c r="C1387" s="56"/>
      <c r="D1387" s="56" t="str">
        <f t="shared" si="294"/>
        <v>00</v>
      </c>
      <c r="E1387" s="322" t="str">
        <f t="shared" si="295"/>
        <v>00</v>
      </c>
      <c r="F1387" s="322" t="str">
        <f t="shared" si="296"/>
        <v/>
      </c>
      <c r="G1387" s="322" t="str">
        <f t="shared" si="297"/>
        <v/>
      </c>
      <c r="H1387" s="322" t="str">
        <f t="shared" si="298"/>
        <v/>
      </c>
      <c r="I1387" s="287" t="str">
        <f t="shared" si="299"/>
        <v>Đ0</v>
      </c>
      <c r="J1387" s="44" t="s">
        <v>1191</v>
      </c>
      <c r="K1387" s="287" t="str">
        <f t="shared" si="300"/>
        <v>Cái</v>
      </c>
      <c r="L1387" s="291"/>
      <c r="M1387" s="287" t="e">
        <f>VLOOKUP(D1387,'GIA CONG DOAN'!$A$3:$D$4246,MATCH(I1387,'GIA CONG DOAN'!$A$4:$D$4,0),0)</f>
        <v>#N/A</v>
      </c>
      <c r="N1387" s="289"/>
      <c r="O1387" s="328" t="str">
        <f t="shared" si="301"/>
        <v/>
      </c>
      <c r="P1387" s="56"/>
      <c r="Q1387" s="305"/>
      <c r="R1387" s="305"/>
      <c r="S1387" s="313">
        <f t="shared" si="302"/>
        <v>0</v>
      </c>
      <c r="V1387" s="327"/>
      <c r="W1387" s="327"/>
      <c r="X1387" s="327"/>
    </row>
    <row r="1388" spans="1:24" s="326" customFormat="1" ht="18" hidden="1" customHeight="1">
      <c r="A1388" s="50"/>
      <c r="B1388" s="182"/>
      <c r="C1388" s="56"/>
      <c r="D1388" s="56" t="str">
        <f t="shared" si="294"/>
        <v>00</v>
      </c>
      <c r="E1388" s="322" t="str">
        <f t="shared" si="295"/>
        <v>00</v>
      </c>
      <c r="F1388" s="322" t="str">
        <f t="shared" si="296"/>
        <v/>
      </c>
      <c r="G1388" s="322" t="str">
        <f t="shared" si="297"/>
        <v/>
      </c>
      <c r="H1388" s="322" t="str">
        <f t="shared" si="298"/>
        <v/>
      </c>
      <c r="I1388" s="287" t="str">
        <f t="shared" si="299"/>
        <v>Đ0</v>
      </c>
      <c r="J1388" s="44" t="s">
        <v>1191</v>
      </c>
      <c r="K1388" s="287" t="str">
        <f t="shared" si="300"/>
        <v>Cái</v>
      </c>
      <c r="L1388" s="291"/>
      <c r="M1388" s="287" t="e">
        <f>VLOOKUP(D1388,'GIA CONG DOAN'!$A$3:$D$4246,MATCH(I1388,'GIA CONG DOAN'!$A$4:$D$4,0),0)</f>
        <v>#N/A</v>
      </c>
      <c r="N1388" s="289"/>
      <c r="O1388" s="328" t="str">
        <f t="shared" si="301"/>
        <v/>
      </c>
      <c r="P1388" s="56"/>
      <c r="Q1388" s="305"/>
      <c r="R1388" s="305"/>
      <c r="S1388" s="313">
        <f t="shared" si="302"/>
        <v>0</v>
      </c>
      <c r="V1388" s="327"/>
      <c r="W1388" s="327"/>
      <c r="X1388" s="327"/>
    </row>
    <row r="1389" spans="1:24" s="326" customFormat="1" ht="18" hidden="1" customHeight="1">
      <c r="A1389" s="50"/>
      <c r="B1389" s="182"/>
      <c r="C1389" s="56"/>
      <c r="D1389" s="56" t="str">
        <f t="shared" si="294"/>
        <v>00</v>
      </c>
      <c r="E1389" s="322" t="str">
        <f t="shared" si="295"/>
        <v>00</v>
      </c>
      <c r="F1389" s="322" t="str">
        <f t="shared" si="296"/>
        <v/>
      </c>
      <c r="G1389" s="322" t="str">
        <f t="shared" si="297"/>
        <v/>
      </c>
      <c r="H1389" s="322" t="str">
        <f t="shared" si="298"/>
        <v/>
      </c>
      <c r="I1389" s="287" t="str">
        <f t="shared" si="299"/>
        <v>Đ0</v>
      </c>
      <c r="J1389" s="44" t="s">
        <v>1191</v>
      </c>
      <c r="K1389" s="287" t="str">
        <f t="shared" si="300"/>
        <v>Cái</v>
      </c>
      <c r="L1389" s="291"/>
      <c r="M1389" s="287" t="e">
        <f>VLOOKUP(D1389,'GIA CONG DOAN'!$A$3:$D$4246,MATCH(I1389,'GIA CONG DOAN'!$A$4:$D$4,0),0)</f>
        <v>#N/A</v>
      </c>
      <c r="N1389" s="289"/>
      <c r="O1389" s="328" t="str">
        <f t="shared" si="301"/>
        <v/>
      </c>
      <c r="P1389" s="56"/>
      <c r="Q1389" s="305"/>
      <c r="R1389" s="305"/>
      <c r="S1389" s="313">
        <f t="shared" si="302"/>
        <v>0</v>
      </c>
      <c r="U1389" s="336">
        <f>121734039-10782730</f>
        <v>110951309</v>
      </c>
      <c r="V1389" s="327"/>
      <c r="W1389" s="327"/>
      <c r="X1389" s="327"/>
    </row>
    <row r="1390" spans="1:24" s="326" customFormat="1" ht="18" hidden="1" customHeight="1">
      <c r="A1390" s="50"/>
      <c r="B1390" s="182"/>
      <c r="C1390" s="56"/>
      <c r="D1390" s="56" t="str">
        <f t="shared" si="294"/>
        <v>00</v>
      </c>
      <c r="E1390" s="322" t="str">
        <f t="shared" si="295"/>
        <v>00</v>
      </c>
      <c r="F1390" s="322" t="str">
        <f t="shared" si="296"/>
        <v/>
      </c>
      <c r="G1390" s="322" t="str">
        <f t="shared" si="297"/>
        <v/>
      </c>
      <c r="H1390" s="322" t="str">
        <f t="shared" si="298"/>
        <v/>
      </c>
      <c r="I1390" s="287" t="str">
        <f t="shared" si="299"/>
        <v>Đ0</v>
      </c>
      <c r="J1390" s="44" t="s">
        <v>1191</v>
      </c>
      <c r="K1390" s="287" t="str">
        <f t="shared" si="300"/>
        <v>Cái</v>
      </c>
      <c r="L1390" s="291"/>
      <c r="M1390" s="287" t="e">
        <f>VLOOKUP(D1390,'GIA CONG DOAN'!$A$3:$D$4246,MATCH(I1390,'GIA CONG DOAN'!$A$4:$D$4,0),0)</f>
        <v>#N/A</v>
      </c>
      <c r="N1390" s="289"/>
      <c r="O1390" s="328" t="str">
        <f t="shared" si="301"/>
        <v/>
      </c>
      <c r="P1390" s="56"/>
      <c r="Q1390" s="305"/>
      <c r="R1390" s="305"/>
      <c r="S1390" s="313">
        <f t="shared" si="302"/>
        <v>0</v>
      </c>
      <c r="V1390" s="327"/>
      <c r="W1390" s="327"/>
      <c r="X1390" s="327"/>
    </row>
    <row r="1391" spans="1:24" s="326" customFormat="1" ht="18" hidden="1" customHeight="1">
      <c r="A1391" s="50"/>
      <c r="B1391" s="182"/>
      <c r="C1391" s="56"/>
      <c r="D1391" s="56" t="str">
        <f t="shared" si="294"/>
        <v>00</v>
      </c>
      <c r="E1391" s="322" t="str">
        <f t="shared" si="295"/>
        <v>00</v>
      </c>
      <c r="F1391" s="322" t="str">
        <f t="shared" si="296"/>
        <v/>
      </c>
      <c r="G1391" s="322" t="str">
        <f t="shared" si="297"/>
        <v/>
      </c>
      <c r="H1391" s="322" t="str">
        <f t="shared" si="298"/>
        <v/>
      </c>
      <c r="I1391" s="287" t="str">
        <f t="shared" si="299"/>
        <v>Đ0</v>
      </c>
      <c r="J1391" s="44" t="s">
        <v>1191</v>
      </c>
      <c r="K1391" s="287" t="str">
        <f t="shared" si="300"/>
        <v>Cái</v>
      </c>
      <c r="L1391" s="291"/>
      <c r="M1391" s="287" t="e">
        <f>VLOOKUP(D1391,'GIA CONG DOAN'!$A$3:$D$4246,MATCH(I1391,'GIA CONG DOAN'!$A$4:$D$4,0),0)</f>
        <v>#N/A</v>
      </c>
      <c r="N1391" s="289"/>
      <c r="O1391" s="328" t="str">
        <f t="shared" si="301"/>
        <v/>
      </c>
      <c r="P1391" s="56"/>
      <c r="Q1391" s="305"/>
      <c r="R1391" s="305"/>
      <c r="S1391" s="313">
        <f t="shared" si="302"/>
        <v>0</v>
      </c>
      <c r="V1391" s="327"/>
      <c r="W1391" s="327"/>
      <c r="X1391" s="327"/>
    </row>
    <row r="1392" spans="1:24" s="326" customFormat="1" ht="18" hidden="1" customHeight="1">
      <c r="A1392" s="50"/>
      <c r="B1392" s="182"/>
      <c r="C1392" s="56"/>
      <c r="D1392" s="56" t="str">
        <f t="shared" si="294"/>
        <v>00</v>
      </c>
      <c r="E1392" s="322" t="str">
        <f t="shared" si="295"/>
        <v>00</v>
      </c>
      <c r="F1392" s="322" t="str">
        <f t="shared" si="296"/>
        <v/>
      </c>
      <c r="G1392" s="322" t="str">
        <f t="shared" si="297"/>
        <v/>
      </c>
      <c r="H1392" s="322" t="str">
        <f t="shared" si="298"/>
        <v/>
      </c>
      <c r="I1392" s="287" t="str">
        <f t="shared" si="299"/>
        <v>Đ0</v>
      </c>
      <c r="J1392" s="44" t="s">
        <v>1191</v>
      </c>
      <c r="K1392" s="287" t="str">
        <f t="shared" si="300"/>
        <v>Cái</v>
      </c>
      <c r="L1392" s="291"/>
      <c r="M1392" s="287" t="e">
        <f>VLOOKUP(D1392,'GIA CONG DOAN'!$A$3:$D$4246,MATCH(I1392,'GIA CONG DOAN'!$A$4:$D$4,0),0)</f>
        <v>#N/A</v>
      </c>
      <c r="N1392" s="289"/>
      <c r="O1392" s="328" t="str">
        <f t="shared" si="301"/>
        <v/>
      </c>
      <c r="P1392" s="56"/>
      <c r="Q1392" s="305"/>
      <c r="R1392" s="305"/>
      <c r="S1392" s="313">
        <f t="shared" si="302"/>
        <v>0</v>
      </c>
      <c r="V1392" s="327"/>
      <c r="W1392" s="327"/>
      <c r="X1392" s="327"/>
    </row>
    <row r="1393" spans="1:24" s="326" customFormat="1" ht="18" hidden="1" customHeight="1">
      <c r="A1393" s="50"/>
      <c r="B1393" s="182"/>
      <c r="C1393" s="56"/>
      <c r="D1393" s="56" t="str">
        <f t="shared" si="294"/>
        <v>00</v>
      </c>
      <c r="E1393" s="322" t="str">
        <f t="shared" si="295"/>
        <v>00</v>
      </c>
      <c r="F1393" s="322" t="str">
        <f t="shared" si="296"/>
        <v/>
      </c>
      <c r="G1393" s="322" t="str">
        <f t="shared" si="297"/>
        <v/>
      </c>
      <c r="H1393" s="322" t="str">
        <f t="shared" si="298"/>
        <v/>
      </c>
      <c r="I1393" s="287" t="str">
        <f t="shared" si="299"/>
        <v>Đ0</v>
      </c>
      <c r="J1393" s="44" t="s">
        <v>1191</v>
      </c>
      <c r="K1393" s="287" t="str">
        <f t="shared" si="300"/>
        <v>Cái</v>
      </c>
      <c r="L1393" s="291"/>
      <c r="M1393" s="287" t="e">
        <f>VLOOKUP(D1393,'GIA CONG DOAN'!$A$3:$D$4246,MATCH(I1393,'GIA CONG DOAN'!$A$4:$D$4,0),0)</f>
        <v>#N/A</v>
      </c>
      <c r="N1393" s="289"/>
      <c r="O1393" s="328" t="str">
        <f t="shared" si="301"/>
        <v/>
      </c>
      <c r="P1393" s="56"/>
      <c r="Q1393" s="305"/>
      <c r="R1393" s="305"/>
      <c r="S1393" s="313">
        <f t="shared" si="302"/>
        <v>0</v>
      </c>
      <c r="V1393" s="327"/>
      <c r="W1393" s="327"/>
      <c r="X1393" s="327"/>
    </row>
    <row r="1394" spans="1:24" s="326" customFormat="1" ht="18" hidden="1" customHeight="1">
      <c r="A1394" s="50"/>
      <c r="B1394" s="182"/>
      <c r="C1394" s="56"/>
      <c r="D1394" s="56" t="str">
        <f t="shared" si="294"/>
        <v>00</v>
      </c>
      <c r="E1394" s="322" t="str">
        <f t="shared" si="295"/>
        <v>00</v>
      </c>
      <c r="F1394" s="322" t="str">
        <f t="shared" si="296"/>
        <v/>
      </c>
      <c r="G1394" s="322" t="str">
        <f t="shared" si="297"/>
        <v/>
      </c>
      <c r="H1394" s="322" t="str">
        <f t="shared" si="298"/>
        <v/>
      </c>
      <c r="I1394" s="287" t="str">
        <f t="shared" si="299"/>
        <v>Đ0</v>
      </c>
      <c r="J1394" s="44" t="s">
        <v>1191</v>
      </c>
      <c r="K1394" s="287" t="str">
        <f t="shared" si="300"/>
        <v>Cái</v>
      </c>
      <c r="L1394" s="291"/>
      <c r="M1394" s="287" t="e">
        <f>VLOOKUP(D1394,'GIA CONG DOAN'!$A$3:$D$4246,MATCH(I1394,'GIA CONG DOAN'!$A$4:$D$4,0),0)</f>
        <v>#N/A</v>
      </c>
      <c r="N1394" s="289"/>
      <c r="O1394" s="328" t="str">
        <f t="shared" si="301"/>
        <v/>
      </c>
      <c r="P1394" s="56"/>
      <c r="Q1394" s="305"/>
      <c r="R1394" s="305"/>
      <c r="S1394" s="313">
        <f t="shared" si="302"/>
        <v>0</v>
      </c>
      <c r="V1394" s="327"/>
      <c r="W1394" s="327"/>
      <c r="X1394" s="327"/>
    </row>
    <row r="1395" spans="1:24" s="326" customFormat="1" ht="18" hidden="1" customHeight="1">
      <c r="A1395" s="50"/>
      <c r="B1395" s="182"/>
      <c r="C1395" s="56"/>
      <c r="D1395" s="56" t="str">
        <f t="shared" si="294"/>
        <v>00</v>
      </c>
      <c r="E1395" s="322" t="str">
        <f t="shared" si="295"/>
        <v>00</v>
      </c>
      <c r="F1395" s="322" t="str">
        <f t="shared" si="296"/>
        <v/>
      </c>
      <c r="G1395" s="322" t="str">
        <f t="shared" si="297"/>
        <v/>
      </c>
      <c r="H1395" s="322" t="str">
        <f t="shared" si="298"/>
        <v/>
      </c>
      <c r="I1395" s="287" t="str">
        <f t="shared" si="299"/>
        <v>Đ0</v>
      </c>
      <c r="J1395" s="44" t="s">
        <v>1191</v>
      </c>
      <c r="K1395" s="287" t="str">
        <f t="shared" si="300"/>
        <v>Cái</v>
      </c>
      <c r="L1395" s="291"/>
      <c r="M1395" s="287" t="e">
        <f>VLOOKUP(D1395,'GIA CONG DOAN'!$A$3:$D$4246,MATCH(I1395,'GIA CONG DOAN'!$A$4:$D$4,0),0)</f>
        <v>#N/A</v>
      </c>
      <c r="N1395" s="289"/>
      <c r="O1395" s="328" t="str">
        <f t="shared" si="301"/>
        <v/>
      </c>
      <c r="P1395" s="56"/>
      <c r="Q1395" s="305"/>
      <c r="R1395" s="305"/>
      <c r="S1395" s="313">
        <f t="shared" si="302"/>
        <v>0</v>
      </c>
      <c r="V1395" s="327"/>
      <c r="W1395" s="327"/>
      <c r="X1395" s="327"/>
    </row>
    <row r="1396" spans="1:24" s="326" customFormat="1" ht="18" hidden="1" customHeight="1">
      <c r="A1396" s="50"/>
      <c r="B1396" s="182"/>
      <c r="C1396" s="56"/>
      <c r="D1396" s="56" t="str">
        <f t="shared" si="294"/>
        <v>00</v>
      </c>
      <c r="E1396" s="322" t="str">
        <f t="shared" si="295"/>
        <v>00</v>
      </c>
      <c r="F1396" s="322" t="str">
        <f t="shared" si="296"/>
        <v/>
      </c>
      <c r="G1396" s="322" t="str">
        <f t="shared" si="297"/>
        <v/>
      </c>
      <c r="H1396" s="322" t="str">
        <f t="shared" si="298"/>
        <v/>
      </c>
      <c r="I1396" s="287" t="str">
        <f t="shared" si="299"/>
        <v>Đ0</v>
      </c>
      <c r="J1396" s="44" t="s">
        <v>1191</v>
      </c>
      <c r="K1396" s="287" t="str">
        <f t="shared" si="300"/>
        <v>Cái</v>
      </c>
      <c r="L1396" s="291"/>
      <c r="M1396" s="287" t="e">
        <f>VLOOKUP(D1396,'GIA CONG DOAN'!$A$3:$D$4246,MATCH(I1396,'GIA CONG DOAN'!$A$4:$D$4,0),0)</f>
        <v>#N/A</v>
      </c>
      <c r="N1396" s="289"/>
      <c r="O1396" s="328" t="str">
        <f t="shared" si="301"/>
        <v/>
      </c>
      <c r="P1396" s="56"/>
      <c r="Q1396" s="305"/>
      <c r="R1396" s="305"/>
      <c r="S1396" s="313">
        <f t="shared" si="302"/>
        <v>0</v>
      </c>
      <c r="V1396" s="327"/>
      <c r="W1396" s="327"/>
      <c r="X1396" s="327"/>
    </row>
    <row r="1397" spans="1:24" s="326" customFormat="1" ht="18" hidden="1" customHeight="1">
      <c r="A1397" s="50"/>
      <c r="B1397" s="182"/>
      <c r="C1397" s="56"/>
      <c r="D1397" s="56" t="str">
        <f t="shared" si="294"/>
        <v>00</v>
      </c>
      <c r="E1397" s="322" t="str">
        <f t="shared" si="295"/>
        <v>00</v>
      </c>
      <c r="F1397" s="322" t="str">
        <f t="shared" si="296"/>
        <v/>
      </c>
      <c r="G1397" s="322" t="str">
        <f t="shared" si="297"/>
        <v/>
      </c>
      <c r="H1397" s="322" t="str">
        <f t="shared" si="298"/>
        <v/>
      </c>
      <c r="I1397" s="287" t="str">
        <f t="shared" si="299"/>
        <v>Đ0</v>
      </c>
      <c r="J1397" s="44" t="s">
        <v>1191</v>
      </c>
      <c r="K1397" s="287" t="str">
        <f t="shared" si="300"/>
        <v>Cái</v>
      </c>
      <c r="L1397" s="291"/>
      <c r="M1397" s="287" t="e">
        <f>VLOOKUP(D1397,'GIA CONG DOAN'!$A$3:$D$4246,MATCH(I1397,'GIA CONG DOAN'!$A$4:$D$4,0),0)</f>
        <v>#N/A</v>
      </c>
      <c r="N1397" s="289"/>
      <c r="O1397" s="328" t="str">
        <f t="shared" si="301"/>
        <v/>
      </c>
      <c r="P1397" s="56"/>
      <c r="Q1397" s="305"/>
      <c r="R1397" s="305"/>
      <c r="S1397" s="313">
        <f t="shared" si="302"/>
        <v>0</v>
      </c>
      <c r="V1397" s="327"/>
      <c r="W1397" s="327"/>
      <c r="X1397" s="327"/>
    </row>
    <row r="1398" spans="1:24" s="326" customFormat="1" ht="18" hidden="1" customHeight="1">
      <c r="A1398" s="50"/>
      <c r="B1398" s="182"/>
      <c r="C1398" s="56"/>
      <c r="D1398" s="56" t="str">
        <f t="shared" si="294"/>
        <v>00</v>
      </c>
      <c r="E1398" s="322" t="str">
        <f t="shared" si="295"/>
        <v>00</v>
      </c>
      <c r="F1398" s="322" t="str">
        <f t="shared" si="296"/>
        <v/>
      </c>
      <c r="G1398" s="322" t="str">
        <f t="shared" si="297"/>
        <v/>
      </c>
      <c r="H1398" s="322" t="str">
        <f t="shared" si="298"/>
        <v/>
      </c>
      <c r="I1398" s="287" t="str">
        <f t="shared" si="299"/>
        <v>Đ0</v>
      </c>
      <c r="J1398" s="44" t="s">
        <v>1191</v>
      </c>
      <c r="K1398" s="287" t="str">
        <f t="shared" si="300"/>
        <v>Cái</v>
      </c>
      <c r="L1398" s="291"/>
      <c r="M1398" s="287" t="e">
        <f>VLOOKUP(D1398,'GIA CONG DOAN'!$A$3:$D$4246,MATCH(I1398,'GIA CONG DOAN'!$A$4:$D$4,0),0)</f>
        <v>#N/A</v>
      </c>
      <c r="N1398" s="289"/>
      <c r="O1398" s="328" t="str">
        <f t="shared" si="301"/>
        <v/>
      </c>
      <c r="P1398" s="56"/>
      <c r="Q1398" s="305"/>
      <c r="R1398" s="305"/>
      <c r="S1398" s="313">
        <f t="shared" si="302"/>
        <v>0</v>
      </c>
      <c r="V1398" s="327"/>
      <c r="W1398" s="327"/>
      <c r="X1398" s="327"/>
    </row>
    <row r="1399" spans="1:24" s="326" customFormat="1" ht="18" hidden="1" customHeight="1">
      <c r="A1399" s="50"/>
      <c r="B1399" s="182"/>
      <c r="C1399" s="56"/>
      <c r="D1399" s="56" t="str">
        <f t="shared" si="294"/>
        <v>00</v>
      </c>
      <c r="E1399" s="322" t="str">
        <f t="shared" si="295"/>
        <v>00</v>
      </c>
      <c r="F1399" s="322" t="str">
        <f t="shared" si="296"/>
        <v/>
      </c>
      <c r="G1399" s="322" t="str">
        <f t="shared" si="297"/>
        <v/>
      </c>
      <c r="H1399" s="322" t="str">
        <f t="shared" si="298"/>
        <v/>
      </c>
      <c r="I1399" s="287" t="str">
        <f t="shared" si="299"/>
        <v>Đ0</v>
      </c>
      <c r="J1399" s="44" t="s">
        <v>1191</v>
      </c>
      <c r="K1399" s="287" t="str">
        <f t="shared" si="300"/>
        <v>Cái</v>
      </c>
      <c r="L1399" s="291"/>
      <c r="M1399" s="287" t="e">
        <f>VLOOKUP(D1399,'GIA CONG DOAN'!$A$3:$D$4246,MATCH(I1399,'GIA CONG DOAN'!$A$4:$D$4,0),0)</f>
        <v>#N/A</v>
      </c>
      <c r="N1399" s="289"/>
      <c r="O1399" s="328" t="str">
        <f t="shared" si="301"/>
        <v/>
      </c>
      <c r="P1399" s="56"/>
      <c r="Q1399" s="305"/>
      <c r="R1399" s="305"/>
      <c r="S1399" s="313">
        <f t="shared" si="302"/>
        <v>0</v>
      </c>
      <c r="V1399" s="327"/>
      <c r="W1399" s="327"/>
      <c r="X1399" s="327"/>
    </row>
    <row r="1400" spans="1:24" s="326" customFormat="1" ht="18" hidden="1" customHeight="1">
      <c r="A1400" s="50"/>
      <c r="B1400" s="182"/>
      <c r="C1400" s="56"/>
      <c r="D1400" s="56" t="str">
        <f t="shared" si="294"/>
        <v>00</v>
      </c>
      <c r="E1400" s="322" t="str">
        <f t="shared" si="295"/>
        <v>00</v>
      </c>
      <c r="F1400" s="322" t="str">
        <f t="shared" si="296"/>
        <v/>
      </c>
      <c r="G1400" s="322" t="str">
        <f t="shared" si="297"/>
        <v/>
      </c>
      <c r="H1400" s="322" t="str">
        <f t="shared" si="298"/>
        <v/>
      </c>
      <c r="I1400" s="287" t="str">
        <f t="shared" si="299"/>
        <v>Đ0</v>
      </c>
      <c r="J1400" s="44" t="s">
        <v>1191</v>
      </c>
      <c r="K1400" s="287" t="str">
        <f t="shared" si="300"/>
        <v>Cái</v>
      </c>
      <c r="L1400" s="291"/>
      <c r="M1400" s="287" t="e">
        <f>VLOOKUP(D1400,'GIA CONG DOAN'!$A$3:$D$4246,MATCH(I1400,'GIA CONG DOAN'!$A$4:$D$4,0),0)</f>
        <v>#N/A</v>
      </c>
      <c r="N1400" s="289"/>
      <c r="O1400" s="328" t="str">
        <f t="shared" si="301"/>
        <v/>
      </c>
      <c r="P1400" s="56"/>
      <c r="Q1400" s="305"/>
      <c r="R1400" s="305"/>
      <c r="S1400" s="313">
        <f t="shared" si="302"/>
        <v>0</v>
      </c>
      <c r="V1400" s="327"/>
      <c r="W1400" s="327"/>
      <c r="X1400" s="327"/>
    </row>
    <row r="1401" spans="1:24" s="326" customFormat="1" ht="18" hidden="1" customHeight="1">
      <c r="A1401" s="50"/>
      <c r="B1401" s="182"/>
      <c r="C1401" s="56"/>
      <c r="D1401" s="56" t="str">
        <f t="shared" si="294"/>
        <v>00</v>
      </c>
      <c r="E1401" s="322" t="str">
        <f t="shared" si="295"/>
        <v>00</v>
      </c>
      <c r="F1401" s="322" t="str">
        <f t="shared" si="296"/>
        <v/>
      </c>
      <c r="G1401" s="322" t="str">
        <f t="shared" si="297"/>
        <v/>
      </c>
      <c r="H1401" s="322" t="str">
        <f t="shared" si="298"/>
        <v/>
      </c>
      <c r="I1401" s="287" t="str">
        <f t="shared" si="299"/>
        <v>Đ0</v>
      </c>
      <c r="J1401" s="44" t="s">
        <v>1191</v>
      </c>
      <c r="K1401" s="287" t="str">
        <f t="shared" si="300"/>
        <v>Cái</v>
      </c>
      <c r="L1401" s="291"/>
      <c r="M1401" s="287" t="e">
        <f>VLOOKUP(D1401,'GIA CONG DOAN'!$A$3:$D$4246,MATCH(I1401,'GIA CONG DOAN'!$A$4:$D$4,0),0)</f>
        <v>#N/A</v>
      </c>
      <c r="N1401" s="289"/>
      <c r="O1401" s="328" t="str">
        <f t="shared" si="301"/>
        <v/>
      </c>
      <c r="P1401" s="56"/>
      <c r="Q1401" s="305"/>
      <c r="R1401" s="305"/>
      <c r="S1401" s="313">
        <f t="shared" si="302"/>
        <v>0</v>
      </c>
      <c r="V1401" s="327"/>
      <c r="W1401" s="327"/>
      <c r="X1401" s="327"/>
    </row>
    <row r="1402" spans="1:24" s="326" customFormat="1" ht="18" hidden="1" customHeight="1">
      <c r="A1402" s="50"/>
      <c r="B1402" s="182"/>
      <c r="C1402" s="56"/>
      <c r="D1402" s="56" t="str">
        <f t="shared" si="294"/>
        <v>00</v>
      </c>
      <c r="E1402" s="322" t="str">
        <f t="shared" si="295"/>
        <v>00</v>
      </c>
      <c r="F1402" s="322" t="str">
        <f t="shared" si="296"/>
        <v/>
      </c>
      <c r="G1402" s="322" t="str">
        <f t="shared" si="297"/>
        <v/>
      </c>
      <c r="H1402" s="322" t="str">
        <f t="shared" si="298"/>
        <v/>
      </c>
      <c r="I1402" s="287" t="str">
        <f t="shared" si="299"/>
        <v>Đ0</v>
      </c>
      <c r="J1402" s="44" t="s">
        <v>1191</v>
      </c>
      <c r="K1402" s="287" t="str">
        <f t="shared" si="300"/>
        <v>Cái</v>
      </c>
      <c r="L1402" s="291"/>
      <c r="M1402" s="287" t="e">
        <f>VLOOKUP(D1402,'GIA CONG DOAN'!$A$3:$D$4246,MATCH(I1402,'GIA CONG DOAN'!$A$4:$D$4,0),0)</f>
        <v>#N/A</v>
      </c>
      <c r="N1402" s="289"/>
      <c r="O1402" s="328" t="str">
        <f t="shared" si="301"/>
        <v/>
      </c>
      <c r="P1402" s="56"/>
      <c r="Q1402" s="305"/>
      <c r="R1402" s="305"/>
      <c r="S1402" s="313">
        <f t="shared" si="302"/>
        <v>0</v>
      </c>
      <c r="V1402" s="327"/>
      <c r="W1402" s="327"/>
      <c r="X1402" s="327"/>
    </row>
    <row r="1403" spans="1:24" s="326" customFormat="1" ht="18" hidden="1" customHeight="1">
      <c r="A1403" s="50"/>
      <c r="B1403" s="182"/>
      <c r="C1403" s="56"/>
      <c r="D1403" s="56" t="str">
        <f t="shared" si="294"/>
        <v>00</v>
      </c>
      <c r="E1403" s="322" t="str">
        <f t="shared" si="295"/>
        <v>00</v>
      </c>
      <c r="F1403" s="322" t="str">
        <f t="shared" si="296"/>
        <v/>
      </c>
      <c r="G1403" s="322" t="str">
        <f t="shared" si="297"/>
        <v/>
      </c>
      <c r="H1403" s="322" t="str">
        <f t="shared" si="298"/>
        <v/>
      </c>
      <c r="I1403" s="287" t="str">
        <f t="shared" si="299"/>
        <v>Đ0</v>
      </c>
      <c r="J1403" s="44" t="s">
        <v>1191</v>
      </c>
      <c r="K1403" s="287" t="str">
        <f t="shared" si="300"/>
        <v>Cái</v>
      </c>
      <c r="L1403" s="291"/>
      <c r="M1403" s="287" t="e">
        <f>VLOOKUP(D1403,'GIA CONG DOAN'!$A$3:$D$4246,MATCH(I1403,'GIA CONG DOAN'!$A$4:$D$4,0),0)</f>
        <v>#N/A</v>
      </c>
      <c r="N1403" s="289"/>
      <c r="O1403" s="328" t="str">
        <f t="shared" si="301"/>
        <v/>
      </c>
      <c r="P1403" s="56"/>
      <c r="Q1403" s="305"/>
      <c r="R1403" s="305"/>
      <c r="S1403" s="313">
        <f t="shared" si="302"/>
        <v>0</v>
      </c>
      <c r="V1403" s="327"/>
      <c r="W1403" s="327"/>
      <c r="X1403" s="327"/>
    </row>
    <row r="1404" spans="1:24" s="326" customFormat="1" ht="18" hidden="1" customHeight="1">
      <c r="A1404" s="50"/>
      <c r="B1404" s="182"/>
      <c r="C1404" s="56"/>
      <c r="D1404" s="56" t="str">
        <f t="shared" si="294"/>
        <v>00</v>
      </c>
      <c r="E1404" s="322" t="str">
        <f t="shared" si="295"/>
        <v>00</v>
      </c>
      <c r="F1404" s="322" t="str">
        <f t="shared" si="296"/>
        <v/>
      </c>
      <c r="G1404" s="322" t="str">
        <f t="shared" si="297"/>
        <v/>
      </c>
      <c r="H1404" s="322" t="str">
        <f t="shared" si="298"/>
        <v/>
      </c>
      <c r="I1404" s="287" t="str">
        <f t="shared" si="299"/>
        <v>Đ0</v>
      </c>
      <c r="J1404" s="44" t="s">
        <v>1191</v>
      </c>
      <c r="K1404" s="287" t="str">
        <f t="shared" si="300"/>
        <v>Cái</v>
      </c>
      <c r="L1404" s="291"/>
      <c r="M1404" s="287" t="e">
        <f>VLOOKUP(D1404,'GIA CONG DOAN'!$A$3:$D$4246,MATCH(I1404,'GIA CONG DOAN'!$A$4:$D$4,0),0)</f>
        <v>#N/A</v>
      </c>
      <c r="N1404" s="289"/>
      <c r="O1404" s="328" t="str">
        <f t="shared" si="301"/>
        <v/>
      </c>
      <c r="P1404" s="56"/>
      <c r="Q1404" s="305"/>
      <c r="R1404" s="305"/>
      <c r="S1404" s="313">
        <f t="shared" si="302"/>
        <v>0</v>
      </c>
      <c r="V1404" s="327"/>
      <c r="W1404" s="327"/>
      <c r="X1404" s="327"/>
    </row>
    <row r="1405" spans="1:24" s="326" customFormat="1" ht="18" hidden="1" customHeight="1">
      <c r="A1405" s="50"/>
      <c r="B1405" s="182"/>
      <c r="C1405" s="56"/>
      <c r="D1405" s="56" t="str">
        <f t="shared" si="294"/>
        <v>00</v>
      </c>
      <c r="E1405" s="322" t="str">
        <f t="shared" si="295"/>
        <v>00</v>
      </c>
      <c r="F1405" s="322" t="str">
        <f t="shared" si="296"/>
        <v/>
      </c>
      <c r="G1405" s="322" t="str">
        <f t="shared" si="297"/>
        <v/>
      </c>
      <c r="H1405" s="322" t="str">
        <f t="shared" si="298"/>
        <v/>
      </c>
      <c r="I1405" s="287" t="str">
        <f t="shared" si="299"/>
        <v>Đ0</v>
      </c>
      <c r="J1405" s="44" t="s">
        <v>1191</v>
      </c>
      <c r="K1405" s="287" t="str">
        <f t="shared" si="300"/>
        <v>Cái</v>
      </c>
      <c r="L1405" s="291"/>
      <c r="M1405" s="287" t="e">
        <f>VLOOKUP(D1405,'GIA CONG DOAN'!$A$3:$D$4246,MATCH(I1405,'GIA CONG DOAN'!$A$4:$D$4,0),0)</f>
        <v>#N/A</v>
      </c>
      <c r="N1405" s="289"/>
      <c r="O1405" s="328" t="str">
        <f t="shared" si="301"/>
        <v/>
      </c>
      <c r="P1405" s="56"/>
      <c r="Q1405" s="305"/>
      <c r="R1405" s="305"/>
      <c r="S1405" s="313">
        <f t="shared" si="302"/>
        <v>0</v>
      </c>
      <c r="V1405" s="327"/>
      <c r="W1405" s="327"/>
      <c r="X1405" s="327"/>
    </row>
    <row r="1406" spans="1:24" s="326" customFormat="1" ht="18" hidden="1" customHeight="1">
      <c r="A1406" s="50"/>
      <c r="B1406" s="182"/>
      <c r="C1406" s="56"/>
      <c r="D1406" s="56" t="str">
        <f t="shared" si="294"/>
        <v>00</v>
      </c>
      <c r="E1406" s="322" t="str">
        <f t="shared" si="295"/>
        <v>00</v>
      </c>
      <c r="F1406" s="322" t="str">
        <f t="shared" si="296"/>
        <v/>
      </c>
      <c r="G1406" s="322" t="str">
        <f t="shared" si="297"/>
        <v/>
      </c>
      <c r="H1406" s="322" t="str">
        <f t="shared" si="298"/>
        <v/>
      </c>
      <c r="I1406" s="287" t="str">
        <f t="shared" si="299"/>
        <v>Đ0</v>
      </c>
      <c r="J1406" s="44" t="s">
        <v>1191</v>
      </c>
      <c r="K1406" s="287" t="str">
        <f t="shared" si="300"/>
        <v>Cái</v>
      </c>
      <c r="L1406" s="291"/>
      <c r="M1406" s="287" t="e">
        <f>VLOOKUP(D1406,'GIA CONG DOAN'!$A$3:$D$4246,MATCH(I1406,'GIA CONG DOAN'!$A$4:$D$4,0),0)</f>
        <v>#N/A</v>
      </c>
      <c r="N1406" s="289"/>
      <c r="O1406" s="328" t="str">
        <f t="shared" si="301"/>
        <v/>
      </c>
      <c r="P1406" s="56"/>
      <c r="Q1406" s="305"/>
      <c r="R1406" s="305"/>
      <c r="S1406" s="313">
        <f t="shared" si="302"/>
        <v>0</v>
      </c>
      <c r="V1406" s="327"/>
      <c r="W1406" s="327"/>
      <c r="X1406" s="327"/>
    </row>
    <row r="1407" spans="1:24" s="326" customFormat="1" ht="18" hidden="1" customHeight="1">
      <c r="A1407" s="50"/>
      <c r="B1407" s="182"/>
      <c r="C1407" s="56"/>
      <c r="D1407" s="56" t="str">
        <f t="shared" ref="D1407:D1470" si="303">LEFT(C1407,6)&amp;"00"&amp;MID(C1407,9,3)</f>
        <v>00</v>
      </c>
      <c r="E1407" s="322" t="str">
        <f t="shared" ref="E1407:E1470" si="304">RIGHT(D1407,2)</f>
        <v>00</v>
      </c>
      <c r="F1407" s="322" t="str">
        <f t="shared" ref="F1407:F1470" si="305">MID(C1407,13,2)</f>
        <v/>
      </c>
      <c r="G1407" s="322" t="str">
        <f t="shared" ref="G1407:G1470" si="306">MID(C1407,7,2)</f>
        <v/>
      </c>
      <c r="H1407" s="322" t="str">
        <f t="shared" ref="H1407:H1470" si="307">IF(OR(G1407="18",G1407="20",G1407="21"),"DTM","")</f>
        <v/>
      </c>
      <c r="I1407" s="287" t="str">
        <f t="shared" ref="I1407:I1470" si="308">(LEFT(J1407,1))&amp;IF(OR(F1407="A",F1407="A",F1407="43",F1407="44",F1407="77"),"HC",IF(OR(F1407="B",F1407="B1",F1407="B2",F1407="B4",F1407="30",F1407="39",F1407="17",F1407="C"),"HC",IF(OR(F1407="01",F1407="04",F1407="54",F1407="11",F1407="05",F1407="06"),"HC",IF(OR(F1407="A1"),"HT",IF(OR(F1407="32",F1407="14",F1407="15",F1407="78",F1407="49"),"HS",0)))))</f>
        <v>Đ0</v>
      </c>
      <c r="J1407" s="44" t="s">
        <v>1191</v>
      </c>
      <c r="K1407" s="287" t="str">
        <f t="shared" ref="K1407:K1470" si="309">IF(AND(MID(C1407,10,1)="s",MID(C1407,11,1)="1"),"Cái",IF(OR(MID(C1407,10,1)="s",MID(C1407,10,1)="l",MID(C1407,10,1)="b",MID(C1407,10,1)="x"),"Bộ","Cái"))</f>
        <v>Cái</v>
      </c>
      <c r="L1407" s="291"/>
      <c r="M1407" s="287" t="e">
        <f>VLOOKUP(D1407,'GIA CONG DOAN'!$A$3:$D$4246,MATCH(I1407,'GIA CONG DOAN'!$A$4:$D$4,0),0)</f>
        <v>#N/A</v>
      </c>
      <c r="N1407" s="289"/>
      <c r="O1407" s="328" t="str">
        <f t="shared" ref="O1407:O1470" si="310">IFERROR(L1407*M1407*N1407,"")</f>
        <v/>
      </c>
      <c r="P1407" s="56"/>
      <c r="Q1407" s="305"/>
      <c r="R1407" s="305"/>
      <c r="S1407" s="313">
        <f t="shared" ref="S1407:S1470" si="311">IF(MID(C1407,10,1)="0",L1407,IF(OR(MID(C1407,10,2)="X1",MID(C1407,10,2)="X2"),L1407*2,IF(OR(MID(C1407,10,2)="X4",MID(C1407,10,2)="X4"),L1407*3,IF(MID(C1407,10,1)="f",L1407,IF(OR(MID(C1407,10,1)="S",MID(C1407,10,1)="L",MID(C1407,10,1)="B",MID(C1407,10,1)="X"),MID(C1407,11,1)*L1407,0)))))</f>
        <v>0</v>
      </c>
      <c r="V1407" s="327"/>
      <c r="W1407" s="327"/>
      <c r="X1407" s="327"/>
    </row>
    <row r="1408" spans="1:24" s="326" customFormat="1" ht="18" hidden="1" customHeight="1">
      <c r="A1408" s="50"/>
      <c r="B1408" s="182"/>
      <c r="C1408" s="56"/>
      <c r="D1408" s="56" t="str">
        <f t="shared" si="303"/>
        <v>00</v>
      </c>
      <c r="E1408" s="322" t="str">
        <f t="shared" si="304"/>
        <v>00</v>
      </c>
      <c r="F1408" s="322" t="str">
        <f t="shared" si="305"/>
        <v/>
      </c>
      <c r="G1408" s="322" t="str">
        <f t="shared" si="306"/>
        <v/>
      </c>
      <c r="H1408" s="322" t="str">
        <f t="shared" si="307"/>
        <v/>
      </c>
      <c r="I1408" s="287" t="str">
        <f t="shared" si="308"/>
        <v>Đ0</v>
      </c>
      <c r="J1408" s="44" t="s">
        <v>1191</v>
      </c>
      <c r="K1408" s="287" t="str">
        <f t="shared" si="309"/>
        <v>Cái</v>
      </c>
      <c r="L1408" s="291"/>
      <c r="M1408" s="287" t="e">
        <f>VLOOKUP(D1408,'GIA CONG DOAN'!$A$3:$D$4246,MATCH(I1408,'GIA CONG DOAN'!$A$4:$D$4,0),0)</f>
        <v>#N/A</v>
      </c>
      <c r="N1408" s="289"/>
      <c r="O1408" s="328" t="str">
        <f t="shared" si="310"/>
        <v/>
      </c>
      <c r="P1408" s="56"/>
      <c r="Q1408" s="305"/>
      <c r="R1408" s="305"/>
      <c r="S1408" s="313">
        <f t="shared" si="311"/>
        <v>0</v>
      </c>
      <c r="V1408" s="327"/>
      <c r="W1408" s="327"/>
      <c r="X1408" s="327"/>
    </row>
    <row r="1409" spans="1:24" s="326" customFormat="1" ht="18" hidden="1" customHeight="1">
      <c r="A1409" s="50"/>
      <c r="B1409" s="182"/>
      <c r="C1409" s="56"/>
      <c r="D1409" s="56" t="str">
        <f t="shared" si="303"/>
        <v>00</v>
      </c>
      <c r="E1409" s="322" t="str">
        <f t="shared" si="304"/>
        <v>00</v>
      </c>
      <c r="F1409" s="322" t="str">
        <f t="shared" si="305"/>
        <v/>
      </c>
      <c r="G1409" s="322" t="str">
        <f t="shared" si="306"/>
        <v/>
      </c>
      <c r="H1409" s="322" t="str">
        <f t="shared" si="307"/>
        <v/>
      </c>
      <c r="I1409" s="287" t="str">
        <f t="shared" si="308"/>
        <v>Đ0</v>
      </c>
      <c r="J1409" s="44" t="s">
        <v>1191</v>
      </c>
      <c r="K1409" s="287" t="str">
        <f t="shared" si="309"/>
        <v>Cái</v>
      </c>
      <c r="L1409" s="291"/>
      <c r="M1409" s="287" t="e">
        <f>VLOOKUP(D1409,'GIA CONG DOAN'!$A$3:$D$4246,MATCH(I1409,'GIA CONG DOAN'!$A$4:$D$4,0),0)</f>
        <v>#N/A</v>
      </c>
      <c r="N1409" s="289"/>
      <c r="O1409" s="328" t="str">
        <f t="shared" si="310"/>
        <v/>
      </c>
      <c r="P1409" s="56"/>
      <c r="Q1409" s="305"/>
      <c r="R1409" s="305"/>
      <c r="S1409" s="313">
        <f t="shared" si="311"/>
        <v>0</v>
      </c>
      <c r="V1409" s="327"/>
      <c r="W1409" s="327"/>
      <c r="X1409" s="327"/>
    </row>
    <row r="1410" spans="1:24" s="326" customFormat="1" ht="18" hidden="1" customHeight="1">
      <c r="A1410" s="50"/>
      <c r="B1410" s="182"/>
      <c r="C1410" s="56"/>
      <c r="D1410" s="56" t="str">
        <f t="shared" si="303"/>
        <v>00</v>
      </c>
      <c r="E1410" s="322" t="str">
        <f t="shared" si="304"/>
        <v>00</v>
      </c>
      <c r="F1410" s="322" t="str">
        <f t="shared" si="305"/>
        <v/>
      </c>
      <c r="G1410" s="322" t="str">
        <f t="shared" si="306"/>
        <v/>
      </c>
      <c r="H1410" s="322" t="str">
        <f t="shared" si="307"/>
        <v/>
      </c>
      <c r="I1410" s="287" t="str">
        <f t="shared" si="308"/>
        <v>Đ0</v>
      </c>
      <c r="J1410" s="44" t="s">
        <v>1191</v>
      </c>
      <c r="K1410" s="287" t="str">
        <f t="shared" si="309"/>
        <v>Cái</v>
      </c>
      <c r="L1410" s="291"/>
      <c r="M1410" s="287" t="e">
        <f>VLOOKUP(D1410,'GIA CONG DOAN'!$A$3:$D$4246,MATCH(I1410,'GIA CONG DOAN'!$A$4:$D$4,0),0)</f>
        <v>#N/A</v>
      </c>
      <c r="N1410" s="289"/>
      <c r="O1410" s="328" t="str">
        <f t="shared" si="310"/>
        <v/>
      </c>
      <c r="P1410" s="56"/>
      <c r="Q1410" s="305"/>
      <c r="R1410" s="305"/>
      <c r="S1410" s="313">
        <f t="shared" si="311"/>
        <v>0</v>
      </c>
      <c r="V1410" s="327"/>
      <c r="W1410" s="327"/>
      <c r="X1410" s="327"/>
    </row>
    <row r="1411" spans="1:24" s="326" customFormat="1" ht="18" hidden="1" customHeight="1">
      <c r="A1411" s="50"/>
      <c r="B1411" s="182"/>
      <c r="C1411" s="56"/>
      <c r="D1411" s="56" t="str">
        <f t="shared" si="303"/>
        <v>00</v>
      </c>
      <c r="E1411" s="322" t="str">
        <f t="shared" si="304"/>
        <v>00</v>
      </c>
      <c r="F1411" s="322" t="str">
        <f t="shared" si="305"/>
        <v/>
      </c>
      <c r="G1411" s="322" t="str">
        <f t="shared" si="306"/>
        <v/>
      </c>
      <c r="H1411" s="322" t="str">
        <f t="shared" si="307"/>
        <v/>
      </c>
      <c r="I1411" s="287" t="str">
        <f t="shared" si="308"/>
        <v>Đ0</v>
      </c>
      <c r="J1411" s="44" t="s">
        <v>1191</v>
      </c>
      <c r="K1411" s="287" t="str">
        <f t="shared" si="309"/>
        <v>Cái</v>
      </c>
      <c r="L1411" s="291"/>
      <c r="M1411" s="287" t="e">
        <f>VLOOKUP(D1411,'GIA CONG DOAN'!$A$3:$D$4246,MATCH(I1411,'GIA CONG DOAN'!$A$4:$D$4,0),0)</f>
        <v>#N/A</v>
      </c>
      <c r="N1411" s="289"/>
      <c r="O1411" s="328" t="str">
        <f t="shared" si="310"/>
        <v/>
      </c>
      <c r="P1411" s="56"/>
      <c r="Q1411" s="305"/>
      <c r="R1411" s="305"/>
      <c r="S1411" s="313">
        <f t="shared" si="311"/>
        <v>0</v>
      </c>
      <c r="V1411" s="327"/>
      <c r="W1411" s="327"/>
      <c r="X1411" s="327"/>
    </row>
    <row r="1412" spans="1:24" s="326" customFormat="1" ht="18" hidden="1" customHeight="1">
      <c r="A1412" s="50"/>
      <c r="B1412" s="182"/>
      <c r="C1412" s="56"/>
      <c r="D1412" s="56" t="str">
        <f t="shared" si="303"/>
        <v>00</v>
      </c>
      <c r="E1412" s="322" t="str">
        <f t="shared" si="304"/>
        <v>00</v>
      </c>
      <c r="F1412" s="322" t="str">
        <f t="shared" si="305"/>
        <v/>
      </c>
      <c r="G1412" s="322" t="str">
        <f t="shared" si="306"/>
        <v/>
      </c>
      <c r="H1412" s="322" t="str">
        <f t="shared" si="307"/>
        <v/>
      </c>
      <c r="I1412" s="287" t="str">
        <f t="shared" si="308"/>
        <v>Đ0</v>
      </c>
      <c r="J1412" s="44" t="s">
        <v>1191</v>
      </c>
      <c r="K1412" s="287" t="str">
        <f t="shared" si="309"/>
        <v>Cái</v>
      </c>
      <c r="L1412" s="291"/>
      <c r="M1412" s="287" t="e">
        <f>VLOOKUP(D1412,'GIA CONG DOAN'!$A$3:$D$4246,MATCH(I1412,'GIA CONG DOAN'!$A$4:$D$4,0),0)</f>
        <v>#N/A</v>
      </c>
      <c r="N1412" s="289"/>
      <c r="O1412" s="328" t="str">
        <f t="shared" si="310"/>
        <v/>
      </c>
      <c r="P1412" s="56"/>
      <c r="Q1412" s="305"/>
      <c r="R1412" s="305"/>
      <c r="S1412" s="313">
        <f t="shared" si="311"/>
        <v>0</v>
      </c>
      <c r="V1412" s="327"/>
      <c r="W1412" s="327"/>
      <c r="X1412" s="327"/>
    </row>
    <row r="1413" spans="1:24" s="326" customFormat="1" ht="18" hidden="1" customHeight="1">
      <c r="A1413" s="50"/>
      <c r="B1413" s="182"/>
      <c r="C1413" s="56"/>
      <c r="D1413" s="56" t="str">
        <f t="shared" si="303"/>
        <v>00</v>
      </c>
      <c r="E1413" s="322" t="str">
        <f t="shared" si="304"/>
        <v>00</v>
      </c>
      <c r="F1413" s="322" t="str">
        <f t="shared" si="305"/>
        <v/>
      </c>
      <c r="G1413" s="322" t="str">
        <f t="shared" si="306"/>
        <v/>
      </c>
      <c r="H1413" s="322" t="str">
        <f t="shared" si="307"/>
        <v/>
      </c>
      <c r="I1413" s="287" t="str">
        <f t="shared" si="308"/>
        <v>Đ0</v>
      </c>
      <c r="J1413" s="44" t="s">
        <v>1191</v>
      </c>
      <c r="K1413" s="287" t="str">
        <f t="shared" si="309"/>
        <v>Cái</v>
      </c>
      <c r="L1413" s="291"/>
      <c r="M1413" s="287" t="e">
        <f>VLOOKUP(D1413,'GIA CONG DOAN'!$A$3:$D$4246,MATCH(I1413,'GIA CONG DOAN'!$A$4:$D$4,0),0)</f>
        <v>#N/A</v>
      </c>
      <c r="N1413" s="289"/>
      <c r="O1413" s="328" t="str">
        <f t="shared" si="310"/>
        <v/>
      </c>
      <c r="P1413" s="56"/>
      <c r="Q1413" s="305"/>
      <c r="R1413" s="305"/>
      <c r="S1413" s="313">
        <f t="shared" si="311"/>
        <v>0</v>
      </c>
      <c r="V1413" s="327"/>
      <c r="W1413" s="327"/>
      <c r="X1413" s="327"/>
    </row>
    <row r="1414" spans="1:24" s="326" customFormat="1" ht="18" hidden="1" customHeight="1">
      <c r="A1414" s="50"/>
      <c r="B1414" s="182"/>
      <c r="C1414" s="56"/>
      <c r="D1414" s="56" t="str">
        <f t="shared" si="303"/>
        <v>00</v>
      </c>
      <c r="E1414" s="322" t="str">
        <f t="shared" si="304"/>
        <v>00</v>
      </c>
      <c r="F1414" s="322" t="str">
        <f t="shared" si="305"/>
        <v/>
      </c>
      <c r="G1414" s="322" t="str">
        <f t="shared" si="306"/>
        <v/>
      </c>
      <c r="H1414" s="322" t="str">
        <f t="shared" si="307"/>
        <v/>
      </c>
      <c r="I1414" s="287" t="str">
        <f t="shared" si="308"/>
        <v>Đ0</v>
      </c>
      <c r="J1414" s="44" t="s">
        <v>1191</v>
      </c>
      <c r="K1414" s="287" t="str">
        <f t="shared" si="309"/>
        <v>Cái</v>
      </c>
      <c r="L1414" s="291"/>
      <c r="M1414" s="287" t="e">
        <f>VLOOKUP(D1414,'GIA CONG DOAN'!$A$3:$D$4246,MATCH(I1414,'GIA CONG DOAN'!$A$4:$D$4,0),0)</f>
        <v>#N/A</v>
      </c>
      <c r="N1414" s="289"/>
      <c r="O1414" s="328" t="str">
        <f t="shared" si="310"/>
        <v/>
      </c>
      <c r="P1414" s="56"/>
      <c r="Q1414" s="305"/>
      <c r="R1414" s="305"/>
      <c r="S1414" s="313">
        <f t="shared" si="311"/>
        <v>0</v>
      </c>
      <c r="V1414" s="327"/>
      <c r="W1414" s="327"/>
      <c r="X1414" s="327"/>
    </row>
    <row r="1415" spans="1:24" s="326" customFormat="1" ht="18" hidden="1" customHeight="1">
      <c r="A1415" s="50"/>
      <c r="B1415" s="182"/>
      <c r="C1415" s="56"/>
      <c r="D1415" s="56" t="str">
        <f t="shared" si="303"/>
        <v>00</v>
      </c>
      <c r="E1415" s="322" t="str">
        <f t="shared" si="304"/>
        <v>00</v>
      </c>
      <c r="F1415" s="322" t="str">
        <f t="shared" si="305"/>
        <v/>
      </c>
      <c r="G1415" s="322" t="str">
        <f t="shared" si="306"/>
        <v/>
      </c>
      <c r="H1415" s="322" t="str">
        <f t="shared" si="307"/>
        <v/>
      </c>
      <c r="I1415" s="287" t="str">
        <f t="shared" si="308"/>
        <v>Đ0</v>
      </c>
      <c r="J1415" s="44" t="s">
        <v>1191</v>
      </c>
      <c r="K1415" s="287" t="str">
        <f t="shared" si="309"/>
        <v>Cái</v>
      </c>
      <c r="L1415" s="291"/>
      <c r="M1415" s="287" t="e">
        <f>VLOOKUP(D1415,'GIA CONG DOAN'!$A$3:$D$4246,MATCH(I1415,'GIA CONG DOAN'!$A$4:$D$4,0),0)</f>
        <v>#N/A</v>
      </c>
      <c r="N1415" s="289"/>
      <c r="O1415" s="328" t="str">
        <f t="shared" si="310"/>
        <v/>
      </c>
      <c r="P1415" s="56"/>
      <c r="Q1415" s="305"/>
      <c r="R1415" s="305"/>
      <c r="S1415" s="313">
        <f t="shared" si="311"/>
        <v>0</v>
      </c>
      <c r="V1415" s="327"/>
      <c r="W1415" s="327"/>
      <c r="X1415" s="327"/>
    </row>
    <row r="1416" spans="1:24" s="326" customFormat="1" ht="18" hidden="1" customHeight="1">
      <c r="A1416" s="50"/>
      <c r="B1416" s="182"/>
      <c r="C1416" s="56"/>
      <c r="D1416" s="56" t="str">
        <f t="shared" si="303"/>
        <v>00</v>
      </c>
      <c r="E1416" s="322" t="str">
        <f t="shared" si="304"/>
        <v>00</v>
      </c>
      <c r="F1416" s="322" t="str">
        <f t="shared" si="305"/>
        <v/>
      </c>
      <c r="G1416" s="322" t="str">
        <f t="shared" si="306"/>
        <v/>
      </c>
      <c r="H1416" s="322" t="str">
        <f t="shared" si="307"/>
        <v/>
      </c>
      <c r="I1416" s="287" t="str">
        <f t="shared" si="308"/>
        <v>Đ0</v>
      </c>
      <c r="J1416" s="44" t="s">
        <v>1191</v>
      </c>
      <c r="K1416" s="287" t="str">
        <f t="shared" si="309"/>
        <v>Cái</v>
      </c>
      <c r="L1416" s="291"/>
      <c r="M1416" s="287" t="e">
        <f>VLOOKUP(D1416,'GIA CONG DOAN'!$A$3:$D$4246,MATCH(I1416,'GIA CONG DOAN'!$A$4:$D$4,0),0)</f>
        <v>#N/A</v>
      </c>
      <c r="N1416" s="289"/>
      <c r="O1416" s="328" t="str">
        <f t="shared" si="310"/>
        <v/>
      </c>
      <c r="P1416" s="56"/>
      <c r="Q1416" s="305"/>
      <c r="R1416" s="305"/>
      <c r="S1416" s="313">
        <f t="shared" si="311"/>
        <v>0</v>
      </c>
      <c r="V1416" s="327"/>
      <c r="W1416" s="327"/>
      <c r="X1416" s="327"/>
    </row>
    <row r="1417" spans="1:24" s="326" customFormat="1" ht="18" hidden="1" customHeight="1">
      <c r="A1417" s="50"/>
      <c r="B1417" s="182"/>
      <c r="C1417" s="56"/>
      <c r="D1417" s="56" t="str">
        <f t="shared" si="303"/>
        <v>00</v>
      </c>
      <c r="E1417" s="322" t="str">
        <f t="shared" si="304"/>
        <v>00</v>
      </c>
      <c r="F1417" s="322" t="str">
        <f t="shared" si="305"/>
        <v/>
      </c>
      <c r="G1417" s="322" t="str">
        <f t="shared" si="306"/>
        <v/>
      </c>
      <c r="H1417" s="322" t="str">
        <f t="shared" si="307"/>
        <v/>
      </c>
      <c r="I1417" s="287" t="str">
        <f t="shared" si="308"/>
        <v>Đ0</v>
      </c>
      <c r="J1417" s="44" t="s">
        <v>1191</v>
      </c>
      <c r="K1417" s="287" t="str">
        <f t="shared" si="309"/>
        <v>Cái</v>
      </c>
      <c r="L1417" s="291"/>
      <c r="M1417" s="287" t="e">
        <f>VLOOKUP(D1417,'GIA CONG DOAN'!$A$3:$D$4246,MATCH(I1417,'GIA CONG DOAN'!$A$4:$D$4,0),0)</f>
        <v>#N/A</v>
      </c>
      <c r="N1417" s="289"/>
      <c r="O1417" s="328" t="str">
        <f t="shared" si="310"/>
        <v/>
      </c>
      <c r="P1417" s="56"/>
      <c r="Q1417" s="305"/>
      <c r="R1417" s="305"/>
      <c r="S1417" s="313">
        <f t="shared" si="311"/>
        <v>0</v>
      </c>
      <c r="V1417" s="327"/>
      <c r="W1417" s="327"/>
      <c r="X1417" s="327"/>
    </row>
    <row r="1418" spans="1:24" s="326" customFormat="1" ht="18" hidden="1" customHeight="1">
      <c r="A1418" s="50"/>
      <c r="B1418" s="182"/>
      <c r="C1418" s="56"/>
      <c r="D1418" s="56" t="str">
        <f t="shared" si="303"/>
        <v>00</v>
      </c>
      <c r="E1418" s="322" t="str">
        <f t="shared" si="304"/>
        <v>00</v>
      </c>
      <c r="F1418" s="322" t="str">
        <f t="shared" si="305"/>
        <v/>
      </c>
      <c r="G1418" s="322" t="str">
        <f t="shared" si="306"/>
        <v/>
      </c>
      <c r="H1418" s="322" t="str">
        <f t="shared" si="307"/>
        <v/>
      </c>
      <c r="I1418" s="287" t="str">
        <f t="shared" si="308"/>
        <v>Đ0</v>
      </c>
      <c r="J1418" s="44" t="s">
        <v>1191</v>
      </c>
      <c r="K1418" s="287" t="str">
        <f t="shared" si="309"/>
        <v>Cái</v>
      </c>
      <c r="L1418" s="291"/>
      <c r="M1418" s="287" t="e">
        <f>VLOOKUP(D1418,'GIA CONG DOAN'!$A$3:$D$4246,MATCH(I1418,'GIA CONG DOAN'!$A$4:$D$4,0),0)</f>
        <v>#N/A</v>
      </c>
      <c r="N1418" s="289"/>
      <c r="O1418" s="328" t="str">
        <f t="shared" si="310"/>
        <v/>
      </c>
      <c r="P1418" s="56"/>
      <c r="Q1418" s="305"/>
      <c r="R1418" s="305"/>
      <c r="S1418" s="313">
        <f t="shared" si="311"/>
        <v>0</v>
      </c>
      <c r="V1418" s="327"/>
      <c r="W1418" s="327"/>
      <c r="X1418" s="327"/>
    </row>
    <row r="1419" spans="1:24" s="326" customFormat="1" ht="18" hidden="1" customHeight="1">
      <c r="A1419" s="50"/>
      <c r="B1419" s="182"/>
      <c r="C1419" s="56"/>
      <c r="D1419" s="56" t="str">
        <f t="shared" si="303"/>
        <v>00</v>
      </c>
      <c r="E1419" s="322" t="str">
        <f t="shared" si="304"/>
        <v>00</v>
      </c>
      <c r="F1419" s="322" t="str">
        <f t="shared" si="305"/>
        <v/>
      </c>
      <c r="G1419" s="322" t="str">
        <f t="shared" si="306"/>
        <v/>
      </c>
      <c r="H1419" s="322" t="str">
        <f t="shared" si="307"/>
        <v/>
      </c>
      <c r="I1419" s="287" t="str">
        <f t="shared" si="308"/>
        <v>Đ0</v>
      </c>
      <c r="J1419" s="44" t="s">
        <v>1191</v>
      </c>
      <c r="K1419" s="287" t="str">
        <f t="shared" si="309"/>
        <v>Cái</v>
      </c>
      <c r="L1419" s="291"/>
      <c r="M1419" s="287" t="e">
        <f>VLOOKUP(D1419,'GIA CONG DOAN'!$A$3:$D$4246,MATCH(I1419,'GIA CONG DOAN'!$A$4:$D$4,0),0)</f>
        <v>#N/A</v>
      </c>
      <c r="N1419" s="289"/>
      <c r="O1419" s="328" t="str">
        <f t="shared" si="310"/>
        <v/>
      </c>
      <c r="P1419" s="56"/>
      <c r="Q1419" s="305"/>
      <c r="R1419" s="305"/>
      <c r="S1419" s="313">
        <f t="shared" si="311"/>
        <v>0</v>
      </c>
      <c r="V1419" s="327"/>
      <c r="W1419" s="327"/>
      <c r="X1419" s="327"/>
    </row>
    <row r="1420" spans="1:24" s="326" customFormat="1" ht="18" hidden="1" customHeight="1">
      <c r="A1420" s="50"/>
      <c r="B1420" s="182"/>
      <c r="C1420" s="56"/>
      <c r="D1420" s="56" t="str">
        <f t="shared" si="303"/>
        <v>00</v>
      </c>
      <c r="E1420" s="322" t="str">
        <f t="shared" si="304"/>
        <v>00</v>
      </c>
      <c r="F1420" s="322" t="str">
        <f t="shared" si="305"/>
        <v/>
      </c>
      <c r="G1420" s="322" t="str">
        <f t="shared" si="306"/>
        <v/>
      </c>
      <c r="H1420" s="322" t="str">
        <f t="shared" si="307"/>
        <v/>
      </c>
      <c r="I1420" s="287" t="str">
        <f t="shared" si="308"/>
        <v>Đ0</v>
      </c>
      <c r="J1420" s="44" t="s">
        <v>1191</v>
      </c>
      <c r="K1420" s="287" t="str">
        <f t="shared" si="309"/>
        <v>Cái</v>
      </c>
      <c r="L1420" s="291"/>
      <c r="M1420" s="287" t="e">
        <f>VLOOKUP(D1420,'GIA CONG DOAN'!$A$3:$D$4246,MATCH(I1420,'GIA CONG DOAN'!$A$4:$D$4,0),0)</f>
        <v>#N/A</v>
      </c>
      <c r="N1420" s="289"/>
      <c r="O1420" s="328" t="str">
        <f t="shared" si="310"/>
        <v/>
      </c>
      <c r="P1420" s="56"/>
      <c r="Q1420" s="305"/>
      <c r="R1420" s="305"/>
      <c r="S1420" s="313">
        <f t="shared" si="311"/>
        <v>0</v>
      </c>
      <c r="V1420" s="327"/>
      <c r="W1420" s="327"/>
      <c r="X1420" s="327"/>
    </row>
    <row r="1421" spans="1:24" s="326" customFormat="1" ht="18" hidden="1" customHeight="1">
      <c r="A1421" s="50"/>
      <c r="B1421" s="182"/>
      <c r="C1421" s="56"/>
      <c r="D1421" s="56" t="str">
        <f t="shared" si="303"/>
        <v>00</v>
      </c>
      <c r="E1421" s="322" t="str">
        <f t="shared" si="304"/>
        <v>00</v>
      </c>
      <c r="F1421" s="322" t="str">
        <f t="shared" si="305"/>
        <v/>
      </c>
      <c r="G1421" s="322" t="str">
        <f t="shared" si="306"/>
        <v/>
      </c>
      <c r="H1421" s="322" t="str">
        <f t="shared" si="307"/>
        <v/>
      </c>
      <c r="I1421" s="287" t="str">
        <f t="shared" si="308"/>
        <v>Đ0</v>
      </c>
      <c r="J1421" s="44" t="s">
        <v>1191</v>
      </c>
      <c r="K1421" s="287" t="str">
        <f t="shared" si="309"/>
        <v>Cái</v>
      </c>
      <c r="L1421" s="291"/>
      <c r="M1421" s="287" t="e">
        <f>VLOOKUP(D1421,'GIA CONG DOAN'!$A$3:$D$4246,MATCH(I1421,'GIA CONG DOAN'!$A$4:$D$4,0),0)</f>
        <v>#N/A</v>
      </c>
      <c r="N1421" s="289"/>
      <c r="O1421" s="328" t="str">
        <f t="shared" si="310"/>
        <v/>
      </c>
      <c r="P1421" s="56"/>
      <c r="Q1421" s="305"/>
      <c r="R1421" s="305"/>
      <c r="S1421" s="313">
        <f t="shared" si="311"/>
        <v>0</v>
      </c>
      <c r="V1421" s="327"/>
      <c r="W1421" s="327"/>
      <c r="X1421" s="327"/>
    </row>
    <row r="1422" spans="1:24" s="326" customFormat="1" ht="18" hidden="1" customHeight="1">
      <c r="A1422" s="50"/>
      <c r="B1422" s="182"/>
      <c r="C1422" s="56"/>
      <c r="D1422" s="56" t="str">
        <f t="shared" si="303"/>
        <v>00</v>
      </c>
      <c r="E1422" s="322" t="str">
        <f t="shared" si="304"/>
        <v>00</v>
      </c>
      <c r="F1422" s="322" t="str">
        <f t="shared" si="305"/>
        <v/>
      </c>
      <c r="G1422" s="322" t="str">
        <f t="shared" si="306"/>
        <v/>
      </c>
      <c r="H1422" s="322" t="str">
        <f t="shared" si="307"/>
        <v/>
      </c>
      <c r="I1422" s="287" t="str">
        <f t="shared" si="308"/>
        <v>Đ0</v>
      </c>
      <c r="J1422" s="44" t="s">
        <v>1191</v>
      </c>
      <c r="K1422" s="287" t="str">
        <f t="shared" si="309"/>
        <v>Cái</v>
      </c>
      <c r="L1422" s="291"/>
      <c r="M1422" s="287" t="e">
        <f>VLOOKUP(D1422,'GIA CONG DOAN'!$A$3:$D$4246,MATCH(I1422,'GIA CONG DOAN'!$A$4:$D$4,0),0)</f>
        <v>#N/A</v>
      </c>
      <c r="N1422" s="289"/>
      <c r="O1422" s="328" t="str">
        <f t="shared" si="310"/>
        <v/>
      </c>
      <c r="P1422" s="56"/>
      <c r="Q1422" s="305"/>
      <c r="R1422" s="305"/>
      <c r="S1422" s="313">
        <f t="shared" si="311"/>
        <v>0</v>
      </c>
      <c r="V1422" s="327"/>
      <c r="W1422" s="327"/>
      <c r="X1422" s="327"/>
    </row>
    <row r="1423" spans="1:24" s="326" customFormat="1" ht="18" hidden="1" customHeight="1">
      <c r="A1423" s="50"/>
      <c r="B1423" s="182"/>
      <c r="C1423" s="56"/>
      <c r="D1423" s="56" t="str">
        <f t="shared" si="303"/>
        <v>00</v>
      </c>
      <c r="E1423" s="322" t="str">
        <f t="shared" si="304"/>
        <v>00</v>
      </c>
      <c r="F1423" s="322" t="str">
        <f t="shared" si="305"/>
        <v/>
      </c>
      <c r="G1423" s="322" t="str">
        <f t="shared" si="306"/>
        <v/>
      </c>
      <c r="H1423" s="322" t="str">
        <f t="shared" si="307"/>
        <v/>
      </c>
      <c r="I1423" s="287" t="str">
        <f t="shared" si="308"/>
        <v>Đ0</v>
      </c>
      <c r="J1423" s="44" t="s">
        <v>1191</v>
      </c>
      <c r="K1423" s="287" t="str">
        <f t="shared" si="309"/>
        <v>Cái</v>
      </c>
      <c r="L1423" s="291"/>
      <c r="M1423" s="287" t="e">
        <f>VLOOKUP(D1423,'GIA CONG DOAN'!$A$3:$D$4246,MATCH(I1423,'GIA CONG DOAN'!$A$4:$D$4,0),0)</f>
        <v>#N/A</v>
      </c>
      <c r="N1423" s="289"/>
      <c r="O1423" s="328" t="str">
        <f t="shared" si="310"/>
        <v/>
      </c>
      <c r="P1423" s="56"/>
      <c r="Q1423" s="305"/>
      <c r="R1423" s="305"/>
      <c r="S1423" s="313">
        <f t="shared" si="311"/>
        <v>0</v>
      </c>
      <c r="V1423" s="327"/>
      <c r="W1423" s="327"/>
      <c r="X1423" s="327"/>
    </row>
    <row r="1424" spans="1:24" s="326" customFormat="1" ht="18" hidden="1" customHeight="1">
      <c r="A1424" s="50"/>
      <c r="B1424" s="182"/>
      <c r="C1424" s="56"/>
      <c r="D1424" s="56" t="str">
        <f t="shared" si="303"/>
        <v>00</v>
      </c>
      <c r="E1424" s="322" t="str">
        <f t="shared" si="304"/>
        <v>00</v>
      </c>
      <c r="F1424" s="322" t="str">
        <f t="shared" si="305"/>
        <v/>
      </c>
      <c r="G1424" s="322" t="str">
        <f t="shared" si="306"/>
        <v/>
      </c>
      <c r="H1424" s="322" t="str">
        <f t="shared" si="307"/>
        <v/>
      </c>
      <c r="I1424" s="287" t="str">
        <f t="shared" si="308"/>
        <v>Đ0</v>
      </c>
      <c r="J1424" s="44" t="s">
        <v>1191</v>
      </c>
      <c r="K1424" s="287" t="str">
        <f t="shared" si="309"/>
        <v>Cái</v>
      </c>
      <c r="L1424" s="291"/>
      <c r="M1424" s="287" t="e">
        <f>VLOOKUP(D1424,'GIA CONG DOAN'!$A$3:$D$4246,MATCH(I1424,'GIA CONG DOAN'!$A$4:$D$4,0),0)</f>
        <v>#N/A</v>
      </c>
      <c r="N1424" s="289"/>
      <c r="O1424" s="328" t="str">
        <f t="shared" si="310"/>
        <v/>
      </c>
      <c r="P1424" s="56"/>
      <c r="Q1424" s="305"/>
      <c r="R1424" s="305"/>
      <c r="S1424" s="313">
        <f t="shared" si="311"/>
        <v>0</v>
      </c>
      <c r="V1424" s="327"/>
      <c r="W1424" s="327"/>
      <c r="X1424" s="327"/>
    </row>
    <row r="1425" spans="1:27" s="326" customFormat="1" ht="18" hidden="1" customHeight="1">
      <c r="A1425" s="50"/>
      <c r="B1425" s="182"/>
      <c r="C1425" s="56"/>
      <c r="D1425" s="56" t="str">
        <f t="shared" si="303"/>
        <v>00</v>
      </c>
      <c r="E1425" s="322" t="str">
        <f t="shared" si="304"/>
        <v>00</v>
      </c>
      <c r="F1425" s="322" t="str">
        <f t="shared" si="305"/>
        <v/>
      </c>
      <c r="G1425" s="322" t="str">
        <f t="shared" si="306"/>
        <v/>
      </c>
      <c r="H1425" s="322" t="str">
        <f t="shared" si="307"/>
        <v/>
      </c>
      <c r="I1425" s="287" t="str">
        <f t="shared" si="308"/>
        <v>Đ0</v>
      </c>
      <c r="J1425" s="44" t="s">
        <v>1191</v>
      </c>
      <c r="K1425" s="287" t="str">
        <f t="shared" si="309"/>
        <v>Cái</v>
      </c>
      <c r="L1425" s="291"/>
      <c r="M1425" s="287" t="e">
        <f>VLOOKUP(D1425,'GIA CONG DOAN'!$A$3:$D$4246,MATCH(I1425,'GIA CONG DOAN'!$A$4:$D$4,0),0)</f>
        <v>#N/A</v>
      </c>
      <c r="N1425" s="289"/>
      <c r="O1425" s="328" t="str">
        <f t="shared" si="310"/>
        <v/>
      </c>
      <c r="P1425" s="56"/>
      <c r="Q1425" s="305"/>
      <c r="R1425" s="305"/>
      <c r="S1425" s="313">
        <f t="shared" si="311"/>
        <v>0</v>
      </c>
      <c r="V1425" s="327"/>
      <c r="W1425" s="327"/>
      <c r="X1425" s="327"/>
    </row>
    <row r="1426" spans="1:27" s="326" customFormat="1" ht="18" hidden="1" customHeight="1">
      <c r="A1426" s="50"/>
      <c r="B1426" s="182"/>
      <c r="C1426" s="56"/>
      <c r="D1426" s="56" t="str">
        <f t="shared" si="303"/>
        <v>00</v>
      </c>
      <c r="E1426" s="322" t="str">
        <f t="shared" si="304"/>
        <v>00</v>
      </c>
      <c r="F1426" s="322" t="str">
        <f t="shared" si="305"/>
        <v/>
      </c>
      <c r="G1426" s="322" t="str">
        <f t="shared" si="306"/>
        <v/>
      </c>
      <c r="H1426" s="322" t="str">
        <f t="shared" si="307"/>
        <v/>
      </c>
      <c r="I1426" s="287" t="str">
        <f t="shared" si="308"/>
        <v>Đ0</v>
      </c>
      <c r="J1426" s="44" t="s">
        <v>1191</v>
      </c>
      <c r="K1426" s="287" t="str">
        <f t="shared" si="309"/>
        <v>Cái</v>
      </c>
      <c r="L1426" s="291"/>
      <c r="M1426" s="287" t="e">
        <f>VLOOKUP(D1426,'GIA CONG DOAN'!$A$3:$D$4246,MATCH(I1426,'GIA CONG DOAN'!$A$4:$D$4,0),0)</f>
        <v>#N/A</v>
      </c>
      <c r="N1426" s="289"/>
      <c r="O1426" s="328" t="str">
        <f t="shared" si="310"/>
        <v/>
      </c>
      <c r="P1426" s="56"/>
      <c r="Q1426" s="305"/>
      <c r="R1426" s="305"/>
      <c r="S1426" s="313">
        <f t="shared" si="311"/>
        <v>0</v>
      </c>
      <c r="V1426" s="327"/>
      <c r="W1426" s="327"/>
      <c r="X1426" s="327"/>
    </row>
    <row r="1427" spans="1:27" s="326" customFormat="1" ht="18" hidden="1" customHeight="1">
      <c r="A1427" s="50"/>
      <c r="B1427" s="182"/>
      <c r="C1427" s="56"/>
      <c r="D1427" s="56" t="str">
        <f t="shared" si="303"/>
        <v>00</v>
      </c>
      <c r="E1427" s="322" t="str">
        <f t="shared" si="304"/>
        <v>00</v>
      </c>
      <c r="F1427" s="322" t="str">
        <f t="shared" si="305"/>
        <v/>
      </c>
      <c r="G1427" s="322" t="str">
        <f t="shared" si="306"/>
        <v/>
      </c>
      <c r="H1427" s="322" t="str">
        <f t="shared" si="307"/>
        <v/>
      </c>
      <c r="I1427" s="287" t="str">
        <f t="shared" si="308"/>
        <v>Đ0</v>
      </c>
      <c r="J1427" s="44" t="s">
        <v>1191</v>
      </c>
      <c r="K1427" s="287" t="str">
        <f t="shared" si="309"/>
        <v>Cái</v>
      </c>
      <c r="L1427" s="291"/>
      <c r="M1427" s="287" t="e">
        <f>VLOOKUP(D1427,'GIA CONG DOAN'!$A$3:$D$4246,MATCH(I1427,'GIA CONG DOAN'!$A$4:$D$4,0),0)</f>
        <v>#N/A</v>
      </c>
      <c r="N1427" s="289"/>
      <c r="O1427" s="328" t="str">
        <f t="shared" si="310"/>
        <v/>
      </c>
      <c r="P1427" s="56"/>
      <c r="Q1427" s="305"/>
      <c r="R1427" s="305"/>
      <c r="S1427" s="313">
        <f t="shared" si="311"/>
        <v>0</v>
      </c>
      <c r="V1427" s="327"/>
      <c r="W1427" s="327"/>
      <c r="X1427" s="327"/>
    </row>
    <row r="1428" spans="1:27" s="326" customFormat="1" ht="18" hidden="1" customHeight="1">
      <c r="A1428" s="50"/>
      <c r="B1428" s="182"/>
      <c r="C1428" s="56"/>
      <c r="D1428" s="56" t="str">
        <f t="shared" si="303"/>
        <v>00</v>
      </c>
      <c r="E1428" s="322" t="str">
        <f t="shared" si="304"/>
        <v>00</v>
      </c>
      <c r="F1428" s="322" t="str">
        <f t="shared" si="305"/>
        <v/>
      </c>
      <c r="G1428" s="322" t="str">
        <f t="shared" si="306"/>
        <v/>
      </c>
      <c r="H1428" s="322" t="str">
        <f t="shared" si="307"/>
        <v/>
      </c>
      <c r="I1428" s="287" t="str">
        <f t="shared" si="308"/>
        <v>Đ0</v>
      </c>
      <c r="J1428" s="44" t="s">
        <v>1191</v>
      </c>
      <c r="K1428" s="287" t="str">
        <f t="shared" si="309"/>
        <v>Cái</v>
      </c>
      <c r="L1428" s="291"/>
      <c r="M1428" s="287" t="e">
        <f>VLOOKUP(D1428,'GIA CONG DOAN'!$A$3:$D$4246,MATCH(I1428,'GIA CONG DOAN'!$A$4:$D$4,0),0)</f>
        <v>#N/A</v>
      </c>
      <c r="N1428" s="289"/>
      <c r="O1428" s="328" t="str">
        <f t="shared" si="310"/>
        <v/>
      </c>
      <c r="P1428" s="56"/>
      <c r="Q1428" s="305"/>
      <c r="R1428" s="305"/>
      <c r="S1428" s="313">
        <f t="shared" si="311"/>
        <v>0</v>
      </c>
      <c r="V1428" s="327"/>
      <c r="W1428" s="327"/>
      <c r="X1428" s="327"/>
    </row>
    <row r="1429" spans="1:27" s="326" customFormat="1" ht="18" hidden="1" customHeight="1">
      <c r="A1429" s="50"/>
      <c r="B1429" s="182"/>
      <c r="C1429" s="56"/>
      <c r="D1429" s="56" t="str">
        <f t="shared" si="303"/>
        <v>00</v>
      </c>
      <c r="E1429" s="322" t="str">
        <f t="shared" si="304"/>
        <v>00</v>
      </c>
      <c r="F1429" s="322" t="str">
        <f t="shared" si="305"/>
        <v/>
      </c>
      <c r="G1429" s="322" t="str">
        <f t="shared" si="306"/>
        <v/>
      </c>
      <c r="H1429" s="322" t="str">
        <f t="shared" si="307"/>
        <v/>
      </c>
      <c r="I1429" s="287" t="str">
        <f t="shared" si="308"/>
        <v>Đ0</v>
      </c>
      <c r="J1429" s="44" t="s">
        <v>1191</v>
      </c>
      <c r="K1429" s="287" t="str">
        <f t="shared" si="309"/>
        <v>Cái</v>
      </c>
      <c r="L1429" s="291"/>
      <c r="M1429" s="287" t="e">
        <f>VLOOKUP(D1429,'GIA CONG DOAN'!$A$3:$D$4246,MATCH(I1429,'GIA CONG DOAN'!$A$4:$D$4,0),0)</f>
        <v>#N/A</v>
      </c>
      <c r="N1429" s="289"/>
      <c r="O1429" s="328" t="str">
        <f t="shared" si="310"/>
        <v/>
      </c>
      <c r="P1429" s="56"/>
      <c r="Q1429" s="305"/>
      <c r="R1429" s="305"/>
      <c r="S1429" s="313">
        <f t="shared" si="311"/>
        <v>0</v>
      </c>
      <c r="V1429" s="327"/>
      <c r="W1429" s="327"/>
      <c r="X1429" s="327"/>
    </row>
    <row r="1430" spans="1:27" s="326" customFormat="1" ht="18" hidden="1" customHeight="1">
      <c r="A1430" s="50"/>
      <c r="B1430" s="182"/>
      <c r="C1430" s="56"/>
      <c r="D1430" s="56" t="str">
        <f t="shared" si="303"/>
        <v>00</v>
      </c>
      <c r="E1430" s="322" t="str">
        <f t="shared" si="304"/>
        <v>00</v>
      </c>
      <c r="F1430" s="322" t="str">
        <f t="shared" si="305"/>
        <v/>
      </c>
      <c r="G1430" s="322" t="str">
        <f t="shared" si="306"/>
        <v/>
      </c>
      <c r="H1430" s="322" t="str">
        <f t="shared" si="307"/>
        <v/>
      </c>
      <c r="I1430" s="287" t="str">
        <f t="shared" si="308"/>
        <v>Đ0</v>
      </c>
      <c r="J1430" s="44" t="s">
        <v>1191</v>
      </c>
      <c r="K1430" s="287" t="str">
        <f t="shared" si="309"/>
        <v>Cái</v>
      </c>
      <c r="L1430" s="291"/>
      <c r="M1430" s="287" t="e">
        <f>VLOOKUP(D1430,'GIA CONG DOAN'!$A$3:$D$4246,MATCH(I1430,'GIA CONG DOAN'!$A$4:$D$4,0),0)</f>
        <v>#N/A</v>
      </c>
      <c r="N1430" s="289"/>
      <c r="O1430" s="328" t="str">
        <f t="shared" si="310"/>
        <v/>
      </c>
      <c r="P1430" s="56"/>
      <c r="Q1430" s="305"/>
      <c r="R1430" s="305"/>
      <c r="S1430" s="313">
        <f t="shared" si="311"/>
        <v>0</v>
      </c>
      <c r="V1430" s="327"/>
      <c r="W1430" s="327"/>
      <c r="X1430" s="327"/>
    </row>
    <row r="1431" spans="1:27" s="326" customFormat="1" ht="18" hidden="1" customHeight="1">
      <c r="A1431" s="50"/>
      <c r="B1431" s="182"/>
      <c r="C1431" s="56"/>
      <c r="D1431" s="56" t="str">
        <f t="shared" si="303"/>
        <v>00</v>
      </c>
      <c r="E1431" s="322" t="str">
        <f t="shared" si="304"/>
        <v>00</v>
      </c>
      <c r="F1431" s="322" t="str">
        <f t="shared" si="305"/>
        <v/>
      </c>
      <c r="G1431" s="322" t="str">
        <f t="shared" si="306"/>
        <v/>
      </c>
      <c r="H1431" s="322" t="str">
        <f t="shared" si="307"/>
        <v/>
      </c>
      <c r="I1431" s="287" t="str">
        <f t="shared" si="308"/>
        <v>Đ0</v>
      </c>
      <c r="J1431" s="44" t="s">
        <v>1191</v>
      </c>
      <c r="K1431" s="287" t="str">
        <f t="shared" si="309"/>
        <v>Cái</v>
      </c>
      <c r="L1431" s="291"/>
      <c r="M1431" s="287" t="e">
        <f>VLOOKUP(D1431,'GIA CONG DOAN'!$A$3:$D$4246,MATCH(I1431,'GIA CONG DOAN'!$A$4:$D$4,0),0)</f>
        <v>#N/A</v>
      </c>
      <c r="N1431" s="289"/>
      <c r="O1431" s="328" t="str">
        <f t="shared" si="310"/>
        <v/>
      </c>
      <c r="P1431" s="56"/>
      <c r="Q1431" s="305"/>
      <c r="R1431" s="305"/>
      <c r="S1431" s="313">
        <f t="shared" si="311"/>
        <v>0</v>
      </c>
      <c r="V1431" s="327"/>
      <c r="W1431" s="327"/>
      <c r="X1431" s="327"/>
    </row>
    <row r="1432" spans="1:27" s="326" customFormat="1" ht="18" hidden="1" customHeight="1">
      <c r="A1432" s="50"/>
      <c r="B1432" s="182"/>
      <c r="C1432" s="56"/>
      <c r="D1432" s="56" t="str">
        <f t="shared" si="303"/>
        <v>00</v>
      </c>
      <c r="E1432" s="322" t="str">
        <f t="shared" si="304"/>
        <v>00</v>
      </c>
      <c r="F1432" s="322" t="str">
        <f t="shared" si="305"/>
        <v/>
      </c>
      <c r="G1432" s="322" t="str">
        <f t="shared" si="306"/>
        <v/>
      </c>
      <c r="H1432" s="322" t="str">
        <f t="shared" si="307"/>
        <v/>
      </c>
      <c r="I1432" s="287" t="str">
        <f t="shared" si="308"/>
        <v>Đ0</v>
      </c>
      <c r="J1432" s="44" t="s">
        <v>1191</v>
      </c>
      <c r="K1432" s="287" t="str">
        <f t="shared" si="309"/>
        <v>Cái</v>
      </c>
      <c r="L1432" s="291"/>
      <c r="M1432" s="287" t="e">
        <f>VLOOKUP(D1432,'GIA CONG DOAN'!$A$3:$D$4246,MATCH(I1432,'GIA CONG DOAN'!$A$4:$D$4,0),0)</f>
        <v>#N/A</v>
      </c>
      <c r="N1432" s="289"/>
      <c r="O1432" s="328" t="str">
        <f t="shared" si="310"/>
        <v/>
      </c>
      <c r="P1432" s="56"/>
      <c r="Q1432" s="305"/>
      <c r="R1432" s="305"/>
      <c r="S1432" s="313">
        <f t="shared" si="311"/>
        <v>0</v>
      </c>
      <c r="V1432" s="327"/>
      <c r="W1432" s="327"/>
      <c r="X1432" s="327"/>
    </row>
    <row r="1433" spans="1:27" s="326" customFormat="1" ht="18" hidden="1" customHeight="1">
      <c r="A1433" s="50"/>
      <c r="B1433" s="182"/>
      <c r="C1433" s="56"/>
      <c r="D1433" s="56" t="str">
        <f t="shared" si="303"/>
        <v>00</v>
      </c>
      <c r="E1433" s="322" t="str">
        <f t="shared" si="304"/>
        <v>00</v>
      </c>
      <c r="F1433" s="322" t="str">
        <f t="shared" si="305"/>
        <v/>
      </c>
      <c r="G1433" s="322" t="str">
        <f t="shared" si="306"/>
        <v/>
      </c>
      <c r="H1433" s="322" t="str">
        <f t="shared" si="307"/>
        <v/>
      </c>
      <c r="I1433" s="287" t="str">
        <f t="shared" si="308"/>
        <v>Đ0</v>
      </c>
      <c r="J1433" s="44" t="s">
        <v>1191</v>
      </c>
      <c r="K1433" s="287" t="str">
        <f t="shared" si="309"/>
        <v>Cái</v>
      </c>
      <c r="L1433" s="291"/>
      <c r="M1433" s="287" t="e">
        <f>VLOOKUP(D1433,'GIA CONG DOAN'!$A$3:$D$4246,MATCH(I1433,'GIA CONG DOAN'!$A$4:$D$4,0),0)</f>
        <v>#N/A</v>
      </c>
      <c r="N1433" s="289"/>
      <c r="O1433" s="328" t="str">
        <f t="shared" si="310"/>
        <v/>
      </c>
      <c r="P1433" s="56"/>
      <c r="Q1433" s="305"/>
      <c r="R1433" s="305"/>
      <c r="S1433" s="313">
        <f t="shared" si="311"/>
        <v>0</v>
      </c>
      <c r="V1433" s="327"/>
      <c r="W1433" s="327"/>
      <c r="X1433" s="327"/>
    </row>
    <row r="1434" spans="1:27" s="326" customFormat="1" ht="18" hidden="1" customHeight="1">
      <c r="A1434" s="50"/>
      <c r="B1434" s="182"/>
      <c r="C1434" s="56"/>
      <c r="D1434" s="56" t="str">
        <f t="shared" si="303"/>
        <v>00</v>
      </c>
      <c r="E1434" s="322" t="str">
        <f t="shared" si="304"/>
        <v>00</v>
      </c>
      <c r="F1434" s="322" t="str">
        <f t="shared" si="305"/>
        <v/>
      </c>
      <c r="G1434" s="322" t="str">
        <f t="shared" si="306"/>
        <v/>
      </c>
      <c r="H1434" s="322" t="str">
        <f t="shared" si="307"/>
        <v/>
      </c>
      <c r="I1434" s="287" t="str">
        <f t="shared" si="308"/>
        <v>Đ0</v>
      </c>
      <c r="J1434" s="44" t="s">
        <v>1191</v>
      </c>
      <c r="K1434" s="287" t="str">
        <f t="shared" si="309"/>
        <v>Cái</v>
      </c>
      <c r="L1434" s="291"/>
      <c r="M1434" s="287" t="e">
        <f>VLOOKUP(D1434,'GIA CONG DOAN'!$A$3:$D$4246,MATCH(I1434,'GIA CONG DOAN'!$A$4:$D$4,0),0)</f>
        <v>#N/A</v>
      </c>
      <c r="N1434" s="289"/>
      <c r="O1434" s="328" t="str">
        <f t="shared" si="310"/>
        <v/>
      </c>
      <c r="P1434" s="56"/>
      <c r="Q1434" s="305"/>
      <c r="R1434" s="305"/>
      <c r="S1434" s="313">
        <f t="shared" si="311"/>
        <v>0</v>
      </c>
      <c r="V1434" s="327"/>
      <c r="W1434" s="327"/>
      <c r="X1434" s="327"/>
    </row>
    <row r="1435" spans="1:27" s="326" customFormat="1" ht="18" hidden="1" customHeight="1">
      <c r="A1435" s="50"/>
      <c r="B1435" s="182"/>
      <c r="C1435" s="56"/>
      <c r="D1435" s="56" t="str">
        <f t="shared" si="303"/>
        <v>00</v>
      </c>
      <c r="E1435" s="322" t="str">
        <f t="shared" si="304"/>
        <v>00</v>
      </c>
      <c r="F1435" s="322" t="str">
        <f t="shared" si="305"/>
        <v/>
      </c>
      <c r="G1435" s="322" t="str">
        <f t="shared" si="306"/>
        <v/>
      </c>
      <c r="H1435" s="322" t="str">
        <f t="shared" si="307"/>
        <v/>
      </c>
      <c r="I1435" s="287" t="str">
        <f t="shared" si="308"/>
        <v>Đ0</v>
      </c>
      <c r="J1435" s="44" t="s">
        <v>1191</v>
      </c>
      <c r="K1435" s="287" t="str">
        <f t="shared" si="309"/>
        <v>Cái</v>
      </c>
      <c r="L1435" s="291"/>
      <c r="M1435" s="287" t="e">
        <f>VLOOKUP(D1435,'GIA CONG DOAN'!$A$3:$D$4246,MATCH(I1435,'GIA CONG DOAN'!$A$4:$D$4,0),0)</f>
        <v>#N/A</v>
      </c>
      <c r="N1435" s="289"/>
      <c r="O1435" s="328" t="str">
        <f t="shared" si="310"/>
        <v/>
      </c>
      <c r="P1435" s="56"/>
      <c r="Q1435" s="305"/>
      <c r="R1435" s="305"/>
      <c r="S1435" s="313">
        <f t="shared" si="311"/>
        <v>0</v>
      </c>
      <c r="V1435" s="327"/>
      <c r="W1435" s="327"/>
      <c r="X1435" s="327"/>
    </row>
    <row r="1436" spans="1:27" s="326" customFormat="1" ht="18" hidden="1" customHeight="1">
      <c r="A1436" s="50"/>
      <c r="B1436" s="182"/>
      <c r="C1436" s="56"/>
      <c r="D1436" s="56" t="str">
        <f t="shared" si="303"/>
        <v>00</v>
      </c>
      <c r="E1436" s="322" t="str">
        <f t="shared" si="304"/>
        <v>00</v>
      </c>
      <c r="F1436" s="322" t="str">
        <f t="shared" si="305"/>
        <v/>
      </c>
      <c r="G1436" s="322" t="str">
        <f t="shared" si="306"/>
        <v/>
      </c>
      <c r="H1436" s="322" t="str">
        <f t="shared" si="307"/>
        <v/>
      </c>
      <c r="I1436" s="287" t="str">
        <f t="shared" si="308"/>
        <v>Đ0</v>
      </c>
      <c r="J1436" s="44" t="s">
        <v>1191</v>
      </c>
      <c r="K1436" s="287" t="str">
        <f t="shared" si="309"/>
        <v>Cái</v>
      </c>
      <c r="L1436" s="291"/>
      <c r="M1436" s="287" t="e">
        <f>VLOOKUP(D1436,'GIA CONG DOAN'!$A$3:$D$4246,MATCH(I1436,'GIA CONG DOAN'!$A$4:$D$4,0),0)</f>
        <v>#N/A</v>
      </c>
      <c r="N1436" s="289"/>
      <c r="O1436" s="328" t="str">
        <f t="shared" si="310"/>
        <v/>
      </c>
      <c r="P1436" s="56"/>
      <c r="Q1436" s="305"/>
      <c r="R1436" s="305"/>
      <c r="S1436" s="313">
        <f t="shared" si="311"/>
        <v>0</v>
      </c>
      <c r="V1436" s="327"/>
      <c r="W1436" s="327"/>
      <c r="X1436" s="327"/>
      <c r="Y1436" s="326" t="str">
        <f>LEFT(C1436,2)</f>
        <v/>
      </c>
      <c r="Z1436" s="326" t="str">
        <f>B1436&amp;A1436</f>
        <v/>
      </c>
      <c r="AA1436" s="326" t="str">
        <f t="shared" ref="AA1436:AA1830" si="312">A1436&amp;B1436&amp;C1436&amp;L1436&amp;Q1436</f>
        <v/>
      </c>
    </row>
    <row r="1437" spans="1:27" s="326" customFormat="1" ht="18" hidden="1" customHeight="1">
      <c r="A1437" s="50"/>
      <c r="B1437" s="182"/>
      <c r="C1437" s="56"/>
      <c r="D1437" s="56" t="str">
        <f t="shared" si="303"/>
        <v>00</v>
      </c>
      <c r="E1437" s="322" t="str">
        <f t="shared" si="304"/>
        <v>00</v>
      </c>
      <c r="F1437" s="322" t="str">
        <f t="shared" si="305"/>
        <v/>
      </c>
      <c r="G1437" s="322" t="str">
        <f t="shared" si="306"/>
        <v/>
      </c>
      <c r="H1437" s="322" t="str">
        <f t="shared" si="307"/>
        <v/>
      </c>
      <c r="I1437" s="287" t="str">
        <f t="shared" si="308"/>
        <v>Đ0</v>
      </c>
      <c r="J1437" s="44" t="s">
        <v>1191</v>
      </c>
      <c r="K1437" s="287" t="str">
        <f t="shared" si="309"/>
        <v>Cái</v>
      </c>
      <c r="L1437" s="291"/>
      <c r="M1437" s="287" t="e">
        <f>VLOOKUP(D1437,'GIA CONG DOAN'!$A$3:$D$4246,MATCH(I1437,'GIA CONG DOAN'!$A$4:$D$4,0),0)</f>
        <v>#N/A</v>
      </c>
      <c r="N1437" s="289"/>
      <c r="O1437" s="328" t="str">
        <f t="shared" si="310"/>
        <v/>
      </c>
      <c r="P1437" s="56"/>
      <c r="Q1437" s="305"/>
      <c r="R1437" s="305"/>
      <c r="S1437" s="313">
        <f t="shared" si="311"/>
        <v>0</v>
      </c>
      <c r="V1437" s="327"/>
      <c r="W1437" s="327"/>
      <c r="X1437" s="327"/>
    </row>
    <row r="1438" spans="1:27" s="326" customFormat="1" ht="18" hidden="1" customHeight="1">
      <c r="A1438" s="50"/>
      <c r="B1438" s="182"/>
      <c r="C1438" s="56"/>
      <c r="D1438" s="56" t="str">
        <f t="shared" si="303"/>
        <v>00</v>
      </c>
      <c r="E1438" s="322" t="str">
        <f t="shared" si="304"/>
        <v>00</v>
      </c>
      <c r="F1438" s="322" t="str">
        <f t="shared" si="305"/>
        <v/>
      </c>
      <c r="G1438" s="322" t="str">
        <f t="shared" si="306"/>
        <v/>
      </c>
      <c r="H1438" s="322" t="str">
        <f t="shared" si="307"/>
        <v/>
      </c>
      <c r="I1438" s="287" t="str">
        <f t="shared" si="308"/>
        <v>Đ0</v>
      </c>
      <c r="J1438" s="44" t="s">
        <v>1191</v>
      </c>
      <c r="K1438" s="287" t="str">
        <f t="shared" si="309"/>
        <v>Cái</v>
      </c>
      <c r="L1438" s="291"/>
      <c r="M1438" s="287" t="e">
        <f>VLOOKUP(D1438,'GIA CONG DOAN'!$A$3:$D$4246,MATCH(I1438,'GIA CONG DOAN'!$A$4:$D$4,0),0)</f>
        <v>#N/A</v>
      </c>
      <c r="N1438" s="289"/>
      <c r="O1438" s="328" t="str">
        <f t="shared" si="310"/>
        <v/>
      </c>
      <c r="P1438" s="56"/>
      <c r="Q1438" s="305"/>
      <c r="R1438" s="305"/>
      <c r="S1438" s="313">
        <f t="shared" si="311"/>
        <v>0</v>
      </c>
      <c r="V1438" s="327"/>
      <c r="W1438" s="327"/>
      <c r="X1438" s="327"/>
    </row>
    <row r="1439" spans="1:27" s="326" customFormat="1" ht="18" hidden="1" customHeight="1">
      <c r="A1439" s="50"/>
      <c r="B1439" s="182"/>
      <c r="C1439" s="56"/>
      <c r="D1439" s="56" t="str">
        <f t="shared" si="303"/>
        <v>00</v>
      </c>
      <c r="E1439" s="322" t="str">
        <f t="shared" si="304"/>
        <v>00</v>
      </c>
      <c r="F1439" s="322" t="str">
        <f t="shared" si="305"/>
        <v/>
      </c>
      <c r="G1439" s="322" t="str">
        <f t="shared" si="306"/>
        <v/>
      </c>
      <c r="H1439" s="322" t="str">
        <f t="shared" si="307"/>
        <v/>
      </c>
      <c r="I1439" s="287" t="str">
        <f t="shared" si="308"/>
        <v>Đ0</v>
      </c>
      <c r="J1439" s="44" t="s">
        <v>1191</v>
      </c>
      <c r="K1439" s="287" t="str">
        <f t="shared" si="309"/>
        <v>Cái</v>
      </c>
      <c r="L1439" s="291"/>
      <c r="M1439" s="287" t="e">
        <f>VLOOKUP(D1439,'GIA CONG DOAN'!$A$3:$D$4246,MATCH(I1439,'GIA CONG DOAN'!$A$4:$D$4,0),0)</f>
        <v>#N/A</v>
      </c>
      <c r="N1439" s="289"/>
      <c r="O1439" s="328" t="str">
        <f t="shared" si="310"/>
        <v/>
      </c>
      <c r="P1439" s="56"/>
      <c r="Q1439" s="305"/>
      <c r="R1439" s="305"/>
      <c r="S1439" s="313">
        <f t="shared" si="311"/>
        <v>0</v>
      </c>
      <c r="V1439" s="327"/>
      <c r="W1439" s="327"/>
      <c r="X1439" s="327"/>
    </row>
    <row r="1440" spans="1:27" s="326" customFormat="1" ht="18" hidden="1" customHeight="1">
      <c r="A1440" s="50"/>
      <c r="B1440" s="182"/>
      <c r="C1440" s="56"/>
      <c r="D1440" s="56" t="str">
        <f t="shared" si="303"/>
        <v>00</v>
      </c>
      <c r="E1440" s="322" t="str">
        <f t="shared" si="304"/>
        <v>00</v>
      </c>
      <c r="F1440" s="322" t="str">
        <f t="shared" si="305"/>
        <v/>
      </c>
      <c r="G1440" s="322" t="str">
        <f t="shared" si="306"/>
        <v/>
      </c>
      <c r="H1440" s="322" t="str">
        <f t="shared" si="307"/>
        <v/>
      </c>
      <c r="I1440" s="287" t="str">
        <f t="shared" si="308"/>
        <v>Đ0</v>
      </c>
      <c r="J1440" s="44" t="s">
        <v>1191</v>
      </c>
      <c r="K1440" s="287" t="str">
        <f t="shared" si="309"/>
        <v>Cái</v>
      </c>
      <c r="L1440" s="291"/>
      <c r="M1440" s="287" t="e">
        <f>VLOOKUP(D1440,'GIA CONG DOAN'!$A$3:$D$4246,MATCH(I1440,'GIA CONG DOAN'!$A$4:$D$4,0),0)</f>
        <v>#N/A</v>
      </c>
      <c r="N1440" s="289"/>
      <c r="O1440" s="328" t="str">
        <f t="shared" si="310"/>
        <v/>
      </c>
      <c r="P1440" s="56"/>
      <c r="Q1440" s="305"/>
      <c r="R1440" s="305"/>
      <c r="S1440" s="313">
        <f t="shared" si="311"/>
        <v>0</v>
      </c>
      <c r="V1440" s="327"/>
      <c r="W1440" s="327"/>
      <c r="X1440" s="327"/>
    </row>
    <row r="1441" spans="1:27" s="326" customFormat="1" ht="18" hidden="1" customHeight="1">
      <c r="A1441" s="50"/>
      <c r="B1441" s="182"/>
      <c r="C1441" s="56"/>
      <c r="D1441" s="56" t="str">
        <f t="shared" si="303"/>
        <v>00</v>
      </c>
      <c r="E1441" s="322" t="str">
        <f t="shared" si="304"/>
        <v>00</v>
      </c>
      <c r="F1441" s="322" t="str">
        <f t="shared" si="305"/>
        <v/>
      </c>
      <c r="G1441" s="322" t="str">
        <f t="shared" si="306"/>
        <v/>
      </c>
      <c r="H1441" s="322" t="str">
        <f t="shared" si="307"/>
        <v/>
      </c>
      <c r="I1441" s="287" t="str">
        <f t="shared" si="308"/>
        <v>Đ0</v>
      </c>
      <c r="J1441" s="44" t="s">
        <v>1191</v>
      </c>
      <c r="K1441" s="287" t="str">
        <f t="shared" si="309"/>
        <v>Cái</v>
      </c>
      <c r="L1441" s="291"/>
      <c r="M1441" s="287" t="e">
        <f>VLOOKUP(D1441,'GIA CONG DOAN'!$A$3:$D$4246,MATCH(I1441,'GIA CONG DOAN'!$A$4:$D$4,0),0)</f>
        <v>#N/A</v>
      </c>
      <c r="N1441" s="289"/>
      <c r="O1441" s="328" t="str">
        <f t="shared" si="310"/>
        <v/>
      </c>
      <c r="P1441" s="56"/>
      <c r="Q1441" s="305"/>
      <c r="R1441" s="305"/>
      <c r="S1441" s="313">
        <f t="shared" si="311"/>
        <v>0</v>
      </c>
      <c r="V1441" s="327"/>
      <c r="W1441" s="327"/>
      <c r="X1441" s="327"/>
    </row>
    <row r="1442" spans="1:27" s="326" customFormat="1" ht="18" hidden="1" customHeight="1">
      <c r="A1442" s="50"/>
      <c r="B1442" s="182"/>
      <c r="C1442" s="56"/>
      <c r="D1442" s="56" t="str">
        <f t="shared" si="303"/>
        <v>00</v>
      </c>
      <c r="E1442" s="322" t="str">
        <f t="shared" si="304"/>
        <v>00</v>
      </c>
      <c r="F1442" s="322" t="str">
        <f t="shared" si="305"/>
        <v/>
      </c>
      <c r="G1442" s="322" t="str">
        <f t="shared" si="306"/>
        <v/>
      </c>
      <c r="H1442" s="322" t="str">
        <f t="shared" si="307"/>
        <v/>
      </c>
      <c r="I1442" s="287" t="str">
        <f t="shared" si="308"/>
        <v>Đ0</v>
      </c>
      <c r="J1442" s="44" t="s">
        <v>1191</v>
      </c>
      <c r="K1442" s="287" t="str">
        <f t="shared" si="309"/>
        <v>Cái</v>
      </c>
      <c r="L1442" s="291"/>
      <c r="M1442" s="287" t="e">
        <f>VLOOKUP(D1442,'GIA CONG DOAN'!$A$3:$D$4246,MATCH(I1442,'GIA CONG DOAN'!$A$4:$D$4,0),0)</f>
        <v>#N/A</v>
      </c>
      <c r="N1442" s="289"/>
      <c r="O1442" s="328" t="str">
        <f t="shared" si="310"/>
        <v/>
      </c>
      <c r="P1442" s="56"/>
      <c r="Q1442" s="305"/>
      <c r="R1442" s="305"/>
      <c r="S1442" s="313">
        <f t="shared" si="311"/>
        <v>0</v>
      </c>
      <c r="V1442" s="327"/>
      <c r="W1442" s="327"/>
      <c r="X1442" s="327"/>
    </row>
    <row r="1443" spans="1:27" s="326" customFormat="1" ht="18" hidden="1" customHeight="1">
      <c r="A1443" s="50"/>
      <c r="B1443" s="182"/>
      <c r="C1443" s="56"/>
      <c r="D1443" s="56" t="str">
        <f t="shared" si="303"/>
        <v>00</v>
      </c>
      <c r="E1443" s="322" t="str">
        <f t="shared" si="304"/>
        <v>00</v>
      </c>
      <c r="F1443" s="322" t="str">
        <f t="shared" si="305"/>
        <v/>
      </c>
      <c r="G1443" s="322" t="str">
        <f t="shared" si="306"/>
        <v/>
      </c>
      <c r="H1443" s="322" t="str">
        <f t="shared" si="307"/>
        <v/>
      </c>
      <c r="I1443" s="287" t="str">
        <f t="shared" si="308"/>
        <v>Đ0</v>
      </c>
      <c r="J1443" s="44" t="s">
        <v>1191</v>
      </c>
      <c r="K1443" s="287" t="str">
        <f t="shared" si="309"/>
        <v>Cái</v>
      </c>
      <c r="L1443" s="291"/>
      <c r="M1443" s="287" t="e">
        <f>VLOOKUP(D1443,'GIA CONG DOAN'!$A$3:$D$4246,MATCH(I1443,'GIA CONG DOAN'!$A$4:$D$4,0),0)</f>
        <v>#N/A</v>
      </c>
      <c r="N1443" s="289"/>
      <c r="O1443" s="328" t="str">
        <f t="shared" si="310"/>
        <v/>
      </c>
      <c r="P1443" s="56"/>
      <c r="Q1443" s="305"/>
      <c r="R1443" s="305"/>
      <c r="S1443" s="313">
        <f t="shared" si="311"/>
        <v>0</v>
      </c>
      <c r="V1443" s="327"/>
      <c r="W1443" s="327"/>
      <c r="X1443" s="327"/>
    </row>
    <row r="1444" spans="1:27" s="326" customFormat="1" ht="18" hidden="1" customHeight="1">
      <c r="A1444" s="50"/>
      <c r="B1444" s="182"/>
      <c r="C1444" s="56"/>
      <c r="D1444" s="56" t="str">
        <f t="shared" si="303"/>
        <v>00</v>
      </c>
      <c r="E1444" s="322" t="str">
        <f t="shared" si="304"/>
        <v>00</v>
      </c>
      <c r="F1444" s="322" t="str">
        <f t="shared" si="305"/>
        <v/>
      </c>
      <c r="G1444" s="322" t="str">
        <f t="shared" si="306"/>
        <v/>
      </c>
      <c r="H1444" s="322" t="str">
        <f t="shared" si="307"/>
        <v/>
      </c>
      <c r="I1444" s="287" t="str">
        <f t="shared" si="308"/>
        <v>Đ0</v>
      </c>
      <c r="J1444" s="44" t="s">
        <v>1191</v>
      </c>
      <c r="K1444" s="287" t="str">
        <f t="shared" si="309"/>
        <v>Cái</v>
      </c>
      <c r="L1444" s="291"/>
      <c r="M1444" s="287" t="e">
        <f>VLOOKUP(D1444,'GIA CONG DOAN'!$A$3:$D$4246,MATCH(I1444,'GIA CONG DOAN'!$A$4:$D$4,0),0)</f>
        <v>#N/A</v>
      </c>
      <c r="N1444" s="289"/>
      <c r="O1444" s="328" t="str">
        <f t="shared" si="310"/>
        <v/>
      </c>
      <c r="P1444" s="56"/>
      <c r="Q1444" s="305"/>
      <c r="R1444" s="305"/>
      <c r="S1444" s="313">
        <f t="shared" si="311"/>
        <v>0</v>
      </c>
      <c r="V1444" s="327"/>
      <c r="W1444" s="327"/>
      <c r="X1444" s="327"/>
    </row>
    <row r="1445" spans="1:27" s="326" customFormat="1" ht="18" hidden="1" customHeight="1">
      <c r="A1445" s="50"/>
      <c r="B1445" s="182"/>
      <c r="C1445" s="56"/>
      <c r="D1445" s="56" t="str">
        <f t="shared" si="303"/>
        <v>00</v>
      </c>
      <c r="E1445" s="322" t="str">
        <f t="shared" si="304"/>
        <v>00</v>
      </c>
      <c r="F1445" s="322" t="str">
        <f t="shared" si="305"/>
        <v/>
      </c>
      <c r="G1445" s="322" t="str">
        <f t="shared" si="306"/>
        <v/>
      </c>
      <c r="H1445" s="322" t="str">
        <f t="shared" si="307"/>
        <v/>
      </c>
      <c r="I1445" s="287" t="str">
        <f t="shared" si="308"/>
        <v>Đ0</v>
      </c>
      <c r="J1445" s="44" t="s">
        <v>1191</v>
      </c>
      <c r="K1445" s="287" t="str">
        <f t="shared" si="309"/>
        <v>Cái</v>
      </c>
      <c r="L1445" s="291"/>
      <c r="M1445" s="287" t="e">
        <f>VLOOKUP(D1445,'GIA CONG DOAN'!$A$3:$D$4246,MATCH(I1445,'GIA CONG DOAN'!$A$4:$D$4,0),0)</f>
        <v>#N/A</v>
      </c>
      <c r="N1445" s="289"/>
      <c r="O1445" s="328" t="str">
        <f t="shared" si="310"/>
        <v/>
      </c>
      <c r="P1445" s="56"/>
      <c r="Q1445" s="305"/>
      <c r="R1445" s="305"/>
      <c r="S1445" s="313">
        <f t="shared" si="311"/>
        <v>0</v>
      </c>
      <c r="V1445" s="327"/>
      <c r="W1445" s="327"/>
      <c r="X1445" s="327"/>
    </row>
    <row r="1446" spans="1:27" s="326" customFormat="1" ht="18" hidden="1" customHeight="1">
      <c r="A1446" s="50"/>
      <c r="B1446" s="182"/>
      <c r="C1446" s="56"/>
      <c r="D1446" s="56" t="str">
        <f t="shared" si="303"/>
        <v>00</v>
      </c>
      <c r="E1446" s="322" t="str">
        <f t="shared" si="304"/>
        <v>00</v>
      </c>
      <c r="F1446" s="322" t="str">
        <f t="shared" si="305"/>
        <v/>
      </c>
      <c r="G1446" s="322" t="str">
        <f t="shared" si="306"/>
        <v/>
      </c>
      <c r="H1446" s="322" t="str">
        <f t="shared" si="307"/>
        <v/>
      </c>
      <c r="I1446" s="287" t="str">
        <f t="shared" si="308"/>
        <v>Đ0</v>
      </c>
      <c r="J1446" s="44" t="s">
        <v>1191</v>
      </c>
      <c r="K1446" s="287" t="str">
        <f t="shared" si="309"/>
        <v>Cái</v>
      </c>
      <c r="L1446" s="291"/>
      <c r="M1446" s="287" t="e">
        <f>VLOOKUP(D1446,'GIA CONG DOAN'!$A$3:$D$4246,MATCH(I1446,'GIA CONG DOAN'!$A$4:$D$4,0),0)</f>
        <v>#N/A</v>
      </c>
      <c r="N1446" s="289"/>
      <c r="O1446" s="328" t="str">
        <f t="shared" si="310"/>
        <v/>
      </c>
      <c r="P1446" s="56"/>
      <c r="Q1446" s="305"/>
      <c r="R1446" s="305"/>
      <c r="S1446" s="313">
        <f t="shared" si="311"/>
        <v>0</v>
      </c>
      <c r="V1446" s="327"/>
      <c r="W1446" s="327"/>
      <c r="X1446" s="327"/>
    </row>
    <row r="1447" spans="1:27" s="326" customFormat="1" ht="18" hidden="1" customHeight="1">
      <c r="A1447" s="50"/>
      <c r="B1447" s="182"/>
      <c r="C1447" s="56"/>
      <c r="D1447" s="56" t="str">
        <f t="shared" si="303"/>
        <v>00</v>
      </c>
      <c r="E1447" s="322" t="str">
        <f t="shared" si="304"/>
        <v>00</v>
      </c>
      <c r="F1447" s="322" t="str">
        <f t="shared" si="305"/>
        <v/>
      </c>
      <c r="G1447" s="322" t="str">
        <f t="shared" si="306"/>
        <v/>
      </c>
      <c r="H1447" s="322" t="str">
        <f t="shared" si="307"/>
        <v/>
      </c>
      <c r="I1447" s="287" t="str">
        <f t="shared" si="308"/>
        <v>Đ0</v>
      </c>
      <c r="J1447" s="44" t="s">
        <v>1191</v>
      </c>
      <c r="K1447" s="287" t="str">
        <f t="shared" si="309"/>
        <v>Cái</v>
      </c>
      <c r="L1447" s="291"/>
      <c r="M1447" s="287" t="e">
        <f>VLOOKUP(D1447,'GIA CONG DOAN'!$A$3:$D$4246,MATCH(I1447,'GIA CONG DOAN'!$A$4:$D$4,0),0)</f>
        <v>#N/A</v>
      </c>
      <c r="N1447" s="289"/>
      <c r="O1447" s="328" t="str">
        <f t="shared" si="310"/>
        <v/>
      </c>
      <c r="P1447" s="56"/>
      <c r="Q1447" s="305"/>
      <c r="R1447" s="305"/>
      <c r="S1447" s="313">
        <f t="shared" si="311"/>
        <v>0</v>
      </c>
      <c r="V1447" s="327"/>
      <c r="W1447" s="327"/>
      <c r="X1447" s="327"/>
    </row>
    <row r="1448" spans="1:27" s="326" customFormat="1" ht="18" hidden="1" customHeight="1">
      <c r="A1448" s="50"/>
      <c r="B1448" s="182"/>
      <c r="C1448" s="56"/>
      <c r="D1448" s="56" t="str">
        <f t="shared" si="303"/>
        <v>00</v>
      </c>
      <c r="E1448" s="322" t="str">
        <f t="shared" si="304"/>
        <v>00</v>
      </c>
      <c r="F1448" s="322" t="str">
        <f t="shared" si="305"/>
        <v/>
      </c>
      <c r="G1448" s="322" t="str">
        <f t="shared" si="306"/>
        <v/>
      </c>
      <c r="H1448" s="322" t="str">
        <f t="shared" si="307"/>
        <v/>
      </c>
      <c r="I1448" s="287" t="str">
        <f t="shared" si="308"/>
        <v>Đ0</v>
      </c>
      <c r="J1448" s="44" t="s">
        <v>1191</v>
      </c>
      <c r="K1448" s="287" t="str">
        <f t="shared" si="309"/>
        <v>Cái</v>
      </c>
      <c r="L1448" s="291"/>
      <c r="M1448" s="287" t="e">
        <f>VLOOKUP(D1448,'GIA CONG DOAN'!$A$3:$D$4246,MATCH(I1448,'GIA CONG DOAN'!$A$4:$D$4,0),0)</f>
        <v>#N/A</v>
      </c>
      <c r="N1448" s="289"/>
      <c r="O1448" s="328" t="str">
        <f t="shared" si="310"/>
        <v/>
      </c>
      <c r="P1448" s="56"/>
      <c r="Q1448" s="305"/>
      <c r="R1448" s="305"/>
      <c r="S1448" s="313">
        <f t="shared" si="311"/>
        <v>0</v>
      </c>
      <c r="V1448" s="327"/>
      <c r="W1448" s="327"/>
      <c r="X1448" s="327"/>
      <c r="Y1448" s="326" t="str">
        <f>LEFT(C1448,2)</f>
        <v/>
      </c>
      <c r="Z1448" s="326" t="str">
        <f>B1448&amp;A1448</f>
        <v/>
      </c>
      <c r="AA1448" s="326" t="str">
        <f t="shared" si="312"/>
        <v/>
      </c>
    </row>
    <row r="1449" spans="1:27" s="326" customFormat="1" ht="18" hidden="1" customHeight="1">
      <c r="A1449" s="50"/>
      <c r="B1449" s="182"/>
      <c r="C1449" s="56"/>
      <c r="D1449" s="56" t="str">
        <f t="shared" si="303"/>
        <v>00</v>
      </c>
      <c r="E1449" s="322" t="str">
        <f t="shared" si="304"/>
        <v>00</v>
      </c>
      <c r="F1449" s="322" t="str">
        <f t="shared" si="305"/>
        <v/>
      </c>
      <c r="G1449" s="322" t="str">
        <f t="shared" si="306"/>
        <v/>
      </c>
      <c r="H1449" s="322" t="str">
        <f t="shared" si="307"/>
        <v/>
      </c>
      <c r="I1449" s="287" t="str">
        <f t="shared" si="308"/>
        <v>Đ0</v>
      </c>
      <c r="J1449" s="44" t="s">
        <v>1191</v>
      </c>
      <c r="K1449" s="287" t="str">
        <f t="shared" si="309"/>
        <v>Cái</v>
      </c>
      <c r="L1449" s="291"/>
      <c r="M1449" s="287" t="e">
        <f>VLOOKUP(D1449,'GIA CONG DOAN'!$A$3:$D$4246,MATCH(I1449,'GIA CONG DOAN'!$A$4:$D$4,0),0)</f>
        <v>#N/A</v>
      </c>
      <c r="N1449" s="289"/>
      <c r="O1449" s="328" t="str">
        <f t="shared" si="310"/>
        <v/>
      </c>
      <c r="P1449" s="56"/>
      <c r="Q1449" s="305"/>
      <c r="R1449" s="305"/>
      <c r="S1449" s="313">
        <f t="shared" si="311"/>
        <v>0</v>
      </c>
      <c r="V1449" s="327"/>
      <c r="W1449" s="327"/>
      <c r="X1449" s="327"/>
      <c r="Y1449" s="326" t="str">
        <f>LEFT(C1449,2)</f>
        <v/>
      </c>
      <c r="Z1449" s="326" t="str">
        <f>B1449&amp;A1449</f>
        <v/>
      </c>
      <c r="AA1449" s="326" t="str">
        <f t="shared" si="312"/>
        <v/>
      </c>
    </row>
    <row r="1450" spans="1:27" s="326" customFormat="1" ht="18" hidden="1" customHeight="1">
      <c r="A1450" s="50"/>
      <c r="B1450" s="182"/>
      <c r="C1450" s="56"/>
      <c r="D1450" s="56" t="str">
        <f t="shared" si="303"/>
        <v>00</v>
      </c>
      <c r="E1450" s="322" t="str">
        <f t="shared" si="304"/>
        <v>00</v>
      </c>
      <c r="F1450" s="322" t="str">
        <f t="shared" si="305"/>
        <v/>
      </c>
      <c r="G1450" s="322" t="str">
        <f t="shared" si="306"/>
        <v/>
      </c>
      <c r="H1450" s="322" t="str">
        <f t="shared" si="307"/>
        <v/>
      </c>
      <c r="I1450" s="287" t="str">
        <f t="shared" si="308"/>
        <v>Đ0</v>
      </c>
      <c r="J1450" s="44" t="s">
        <v>1191</v>
      </c>
      <c r="K1450" s="287" t="str">
        <f t="shared" si="309"/>
        <v>Cái</v>
      </c>
      <c r="L1450" s="291"/>
      <c r="M1450" s="287" t="e">
        <f>VLOOKUP(D1450,'GIA CONG DOAN'!$A$3:$D$4246,MATCH(I1450,'GIA CONG DOAN'!$A$4:$D$4,0),0)</f>
        <v>#N/A</v>
      </c>
      <c r="N1450" s="289"/>
      <c r="O1450" s="328" t="str">
        <f t="shared" si="310"/>
        <v/>
      </c>
      <c r="P1450" s="56"/>
      <c r="Q1450" s="305"/>
      <c r="R1450" s="305"/>
      <c r="S1450" s="313">
        <f t="shared" si="311"/>
        <v>0</v>
      </c>
      <c r="V1450" s="327"/>
      <c r="W1450" s="327"/>
      <c r="X1450" s="327"/>
    </row>
    <row r="1451" spans="1:27" s="326" customFormat="1" ht="18" hidden="1" customHeight="1">
      <c r="A1451" s="50"/>
      <c r="B1451" s="182"/>
      <c r="C1451" s="56"/>
      <c r="D1451" s="56" t="str">
        <f t="shared" si="303"/>
        <v>00</v>
      </c>
      <c r="E1451" s="322" t="str">
        <f t="shared" si="304"/>
        <v>00</v>
      </c>
      <c r="F1451" s="322" t="str">
        <f t="shared" si="305"/>
        <v/>
      </c>
      <c r="G1451" s="322" t="str">
        <f t="shared" si="306"/>
        <v/>
      </c>
      <c r="H1451" s="322" t="str">
        <f t="shared" si="307"/>
        <v/>
      </c>
      <c r="I1451" s="287" t="str">
        <f t="shared" si="308"/>
        <v>Đ0</v>
      </c>
      <c r="J1451" s="44" t="s">
        <v>1191</v>
      </c>
      <c r="K1451" s="287" t="str">
        <f t="shared" si="309"/>
        <v>Cái</v>
      </c>
      <c r="L1451" s="291"/>
      <c r="M1451" s="287" t="e">
        <f>VLOOKUP(D1451,'GIA CONG DOAN'!$A$3:$D$4246,MATCH(I1451,'GIA CONG DOAN'!$A$4:$D$4,0),0)</f>
        <v>#N/A</v>
      </c>
      <c r="N1451" s="289"/>
      <c r="O1451" s="328" t="str">
        <f t="shared" si="310"/>
        <v/>
      </c>
      <c r="P1451" s="56"/>
      <c r="Q1451" s="305"/>
      <c r="R1451" s="305"/>
      <c r="S1451" s="313">
        <f t="shared" si="311"/>
        <v>0</v>
      </c>
      <c r="V1451" s="327"/>
      <c r="W1451" s="327"/>
      <c r="X1451" s="327"/>
    </row>
    <row r="1452" spans="1:27" s="326" customFormat="1" ht="18" hidden="1" customHeight="1">
      <c r="A1452" s="50"/>
      <c r="B1452" s="182"/>
      <c r="C1452" s="56"/>
      <c r="D1452" s="56" t="str">
        <f t="shared" si="303"/>
        <v>00</v>
      </c>
      <c r="E1452" s="322" t="str">
        <f t="shared" si="304"/>
        <v>00</v>
      </c>
      <c r="F1452" s="322" t="str">
        <f t="shared" si="305"/>
        <v/>
      </c>
      <c r="G1452" s="322" t="str">
        <f t="shared" si="306"/>
        <v/>
      </c>
      <c r="H1452" s="322" t="str">
        <f t="shared" si="307"/>
        <v/>
      </c>
      <c r="I1452" s="287" t="str">
        <f t="shared" si="308"/>
        <v>Đ0</v>
      </c>
      <c r="J1452" s="44" t="s">
        <v>1191</v>
      </c>
      <c r="K1452" s="287" t="str">
        <f t="shared" si="309"/>
        <v>Cái</v>
      </c>
      <c r="L1452" s="291"/>
      <c r="M1452" s="287" t="e">
        <f>VLOOKUP(D1452,'GIA CONG DOAN'!$A$3:$D$4246,MATCH(I1452,'GIA CONG DOAN'!$A$4:$D$4,0),0)</f>
        <v>#N/A</v>
      </c>
      <c r="N1452" s="289"/>
      <c r="O1452" s="328" t="str">
        <f t="shared" si="310"/>
        <v/>
      </c>
      <c r="P1452" s="56"/>
      <c r="Q1452" s="305"/>
      <c r="R1452" s="305"/>
      <c r="S1452" s="313">
        <f t="shared" si="311"/>
        <v>0</v>
      </c>
      <c r="V1452" s="327"/>
      <c r="W1452" s="327"/>
      <c r="X1452" s="327"/>
    </row>
    <row r="1453" spans="1:27" s="326" customFormat="1" ht="18" hidden="1" customHeight="1">
      <c r="A1453" s="50"/>
      <c r="B1453" s="182"/>
      <c r="C1453" s="56"/>
      <c r="D1453" s="56" t="str">
        <f t="shared" si="303"/>
        <v>00</v>
      </c>
      <c r="E1453" s="322" t="str">
        <f t="shared" si="304"/>
        <v>00</v>
      </c>
      <c r="F1453" s="322" t="str">
        <f t="shared" si="305"/>
        <v/>
      </c>
      <c r="G1453" s="322" t="str">
        <f t="shared" si="306"/>
        <v/>
      </c>
      <c r="H1453" s="322" t="str">
        <f t="shared" si="307"/>
        <v/>
      </c>
      <c r="I1453" s="287" t="str">
        <f t="shared" si="308"/>
        <v>Đ0</v>
      </c>
      <c r="J1453" s="44" t="s">
        <v>1191</v>
      </c>
      <c r="K1453" s="287" t="str">
        <f t="shared" si="309"/>
        <v>Cái</v>
      </c>
      <c r="L1453" s="291"/>
      <c r="M1453" s="287" t="e">
        <f>VLOOKUP(D1453,'GIA CONG DOAN'!$A$3:$D$4246,MATCH(I1453,'GIA CONG DOAN'!$A$4:$D$4,0),0)</f>
        <v>#N/A</v>
      </c>
      <c r="N1453" s="289"/>
      <c r="O1453" s="328" t="str">
        <f t="shared" si="310"/>
        <v/>
      </c>
      <c r="P1453" s="56"/>
      <c r="Q1453" s="305"/>
      <c r="R1453" s="305"/>
      <c r="S1453" s="313">
        <f t="shared" si="311"/>
        <v>0</v>
      </c>
      <c r="V1453" s="327"/>
      <c r="W1453" s="327"/>
      <c r="X1453" s="327"/>
    </row>
    <row r="1454" spans="1:27" s="326" customFormat="1" ht="18" hidden="1" customHeight="1">
      <c r="A1454" s="50"/>
      <c r="B1454" s="182"/>
      <c r="C1454" s="56"/>
      <c r="D1454" s="56" t="str">
        <f t="shared" si="303"/>
        <v>00</v>
      </c>
      <c r="E1454" s="322" t="str">
        <f t="shared" si="304"/>
        <v>00</v>
      </c>
      <c r="F1454" s="322" t="str">
        <f t="shared" si="305"/>
        <v/>
      </c>
      <c r="G1454" s="322" t="str">
        <f t="shared" si="306"/>
        <v/>
      </c>
      <c r="H1454" s="322" t="str">
        <f t="shared" si="307"/>
        <v/>
      </c>
      <c r="I1454" s="287" t="str">
        <f t="shared" si="308"/>
        <v>Đ0</v>
      </c>
      <c r="J1454" s="44" t="s">
        <v>1191</v>
      </c>
      <c r="K1454" s="287" t="str">
        <f t="shared" si="309"/>
        <v>Cái</v>
      </c>
      <c r="L1454" s="291"/>
      <c r="M1454" s="287" t="e">
        <f>VLOOKUP(D1454,'GIA CONG DOAN'!$A$3:$D$4246,MATCH(I1454,'GIA CONG DOAN'!$A$4:$D$4,0),0)</f>
        <v>#N/A</v>
      </c>
      <c r="N1454" s="289"/>
      <c r="O1454" s="328" t="str">
        <f t="shared" si="310"/>
        <v/>
      </c>
      <c r="P1454" s="56"/>
      <c r="Q1454" s="305"/>
      <c r="R1454" s="305"/>
      <c r="S1454" s="313">
        <f t="shared" si="311"/>
        <v>0</v>
      </c>
      <c r="V1454" s="327"/>
      <c r="W1454" s="327"/>
      <c r="X1454" s="327"/>
    </row>
    <row r="1455" spans="1:27" s="326" customFormat="1" ht="18" hidden="1" customHeight="1">
      <c r="A1455" s="50"/>
      <c r="B1455" s="182"/>
      <c r="C1455" s="56"/>
      <c r="D1455" s="56" t="str">
        <f t="shared" si="303"/>
        <v>00</v>
      </c>
      <c r="E1455" s="322" t="str">
        <f t="shared" si="304"/>
        <v>00</v>
      </c>
      <c r="F1455" s="322" t="str">
        <f t="shared" si="305"/>
        <v/>
      </c>
      <c r="G1455" s="322" t="str">
        <f t="shared" si="306"/>
        <v/>
      </c>
      <c r="H1455" s="322" t="str">
        <f t="shared" si="307"/>
        <v/>
      </c>
      <c r="I1455" s="287" t="str">
        <f t="shared" si="308"/>
        <v>Đ0</v>
      </c>
      <c r="J1455" s="44" t="s">
        <v>1191</v>
      </c>
      <c r="K1455" s="287" t="str">
        <f t="shared" si="309"/>
        <v>Cái</v>
      </c>
      <c r="L1455" s="291"/>
      <c r="M1455" s="287" t="e">
        <f>VLOOKUP(D1455,'GIA CONG DOAN'!$A$3:$D$4246,MATCH(I1455,'GIA CONG DOAN'!$A$4:$D$4,0),0)</f>
        <v>#N/A</v>
      </c>
      <c r="N1455" s="289"/>
      <c r="O1455" s="328" t="str">
        <f t="shared" si="310"/>
        <v/>
      </c>
      <c r="P1455" s="56"/>
      <c r="Q1455" s="305"/>
      <c r="R1455" s="305"/>
      <c r="S1455" s="313">
        <f t="shared" si="311"/>
        <v>0</v>
      </c>
      <c r="V1455" s="327"/>
      <c r="W1455" s="327"/>
      <c r="X1455" s="327"/>
    </row>
    <row r="1456" spans="1:27" s="326" customFormat="1" ht="18" hidden="1" customHeight="1">
      <c r="A1456" s="50"/>
      <c r="B1456" s="182"/>
      <c r="C1456" s="56"/>
      <c r="D1456" s="56" t="str">
        <f t="shared" si="303"/>
        <v>00</v>
      </c>
      <c r="E1456" s="322" t="str">
        <f t="shared" si="304"/>
        <v>00</v>
      </c>
      <c r="F1456" s="322" t="str">
        <f t="shared" si="305"/>
        <v/>
      </c>
      <c r="G1456" s="322" t="str">
        <f t="shared" si="306"/>
        <v/>
      </c>
      <c r="H1456" s="322" t="str">
        <f t="shared" si="307"/>
        <v/>
      </c>
      <c r="I1456" s="287" t="str">
        <f t="shared" si="308"/>
        <v>Đ0</v>
      </c>
      <c r="J1456" s="44" t="s">
        <v>1191</v>
      </c>
      <c r="K1456" s="287" t="str">
        <f t="shared" si="309"/>
        <v>Cái</v>
      </c>
      <c r="L1456" s="291"/>
      <c r="M1456" s="287" t="e">
        <f>VLOOKUP(D1456,'GIA CONG DOAN'!$A$3:$D$4246,MATCH(I1456,'GIA CONG DOAN'!$A$4:$D$4,0),0)</f>
        <v>#N/A</v>
      </c>
      <c r="N1456" s="289"/>
      <c r="O1456" s="328" t="str">
        <f t="shared" si="310"/>
        <v/>
      </c>
      <c r="P1456" s="56"/>
      <c r="Q1456" s="305"/>
      <c r="R1456" s="305"/>
      <c r="S1456" s="313">
        <f t="shared" si="311"/>
        <v>0</v>
      </c>
      <c r="V1456" s="327"/>
      <c r="W1456" s="327"/>
      <c r="X1456" s="327"/>
    </row>
    <row r="1457" spans="1:24" s="326" customFormat="1" ht="18" hidden="1" customHeight="1">
      <c r="A1457" s="50"/>
      <c r="B1457" s="182"/>
      <c r="C1457" s="56"/>
      <c r="D1457" s="56" t="str">
        <f t="shared" si="303"/>
        <v>00</v>
      </c>
      <c r="E1457" s="322" t="str">
        <f t="shared" si="304"/>
        <v>00</v>
      </c>
      <c r="F1457" s="322" t="str">
        <f t="shared" si="305"/>
        <v/>
      </c>
      <c r="G1457" s="322" t="str">
        <f t="shared" si="306"/>
        <v/>
      </c>
      <c r="H1457" s="322" t="str">
        <f t="shared" si="307"/>
        <v/>
      </c>
      <c r="I1457" s="287" t="str">
        <f t="shared" si="308"/>
        <v>Đ0</v>
      </c>
      <c r="J1457" s="44" t="s">
        <v>1191</v>
      </c>
      <c r="K1457" s="287" t="str">
        <f t="shared" si="309"/>
        <v>Cái</v>
      </c>
      <c r="L1457" s="291"/>
      <c r="M1457" s="287" t="e">
        <f>VLOOKUP(D1457,'GIA CONG DOAN'!$A$3:$D$4246,MATCH(I1457,'GIA CONG DOAN'!$A$4:$D$4,0),0)</f>
        <v>#N/A</v>
      </c>
      <c r="N1457" s="289"/>
      <c r="O1457" s="328" t="str">
        <f t="shared" si="310"/>
        <v/>
      </c>
      <c r="P1457" s="56"/>
      <c r="Q1457" s="305"/>
      <c r="R1457" s="305"/>
      <c r="S1457" s="313">
        <f t="shared" si="311"/>
        <v>0</v>
      </c>
      <c r="V1457" s="327"/>
      <c r="W1457" s="327"/>
      <c r="X1457" s="327"/>
    </row>
    <row r="1458" spans="1:24" s="326" customFormat="1" ht="18" hidden="1" customHeight="1">
      <c r="A1458" s="50"/>
      <c r="B1458" s="182"/>
      <c r="C1458" s="56"/>
      <c r="D1458" s="56" t="str">
        <f t="shared" si="303"/>
        <v>00</v>
      </c>
      <c r="E1458" s="322" t="str">
        <f t="shared" si="304"/>
        <v>00</v>
      </c>
      <c r="F1458" s="322" t="str">
        <f t="shared" si="305"/>
        <v/>
      </c>
      <c r="G1458" s="322" t="str">
        <f t="shared" si="306"/>
        <v/>
      </c>
      <c r="H1458" s="322" t="str">
        <f t="shared" si="307"/>
        <v/>
      </c>
      <c r="I1458" s="287" t="str">
        <f t="shared" si="308"/>
        <v>Đ0</v>
      </c>
      <c r="J1458" s="44" t="s">
        <v>1191</v>
      </c>
      <c r="K1458" s="287" t="str">
        <f t="shared" si="309"/>
        <v>Cái</v>
      </c>
      <c r="L1458" s="291"/>
      <c r="M1458" s="287" t="e">
        <f>VLOOKUP(D1458,'GIA CONG DOAN'!$A$3:$D$4246,MATCH(I1458,'GIA CONG DOAN'!$A$4:$D$4,0),0)</f>
        <v>#N/A</v>
      </c>
      <c r="N1458" s="289"/>
      <c r="O1458" s="328" t="str">
        <f t="shared" si="310"/>
        <v/>
      </c>
      <c r="P1458" s="56"/>
      <c r="Q1458" s="305"/>
      <c r="R1458" s="305"/>
      <c r="S1458" s="313">
        <f t="shared" si="311"/>
        <v>0</v>
      </c>
      <c r="V1458" s="327"/>
      <c r="W1458" s="327"/>
      <c r="X1458" s="327"/>
    </row>
    <row r="1459" spans="1:24" s="326" customFormat="1" ht="18" hidden="1" customHeight="1">
      <c r="A1459" s="50"/>
      <c r="B1459" s="182"/>
      <c r="C1459" s="56"/>
      <c r="D1459" s="56" t="str">
        <f t="shared" si="303"/>
        <v>00</v>
      </c>
      <c r="E1459" s="322" t="str">
        <f t="shared" si="304"/>
        <v>00</v>
      </c>
      <c r="F1459" s="322" t="str">
        <f t="shared" si="305"/>
        <v/>
      </c>
      <c r="G1459" s="322" t="str">
        <f t="shared" si="306"/>
        <v/>
      </c>
      <c r="H1459" s="322" t="str">
        <f t="shared" si="307"/>
        <v/>
      </c>
      <c r="I1459" s="287" t="str">
        <f t="shared" si="308"/>
        <v>Đ0</v>
      </c>
      <c r="J1459" s="44" t="s">
        <v>1191</v>
      </c>
      <c r="K1459" s="287" t="str">
        <f t="shared" si="309"/>
        <v>Cái</v>
      </c>
      <c r="L1459" s="291"/>
      <c r="M1459" s="287" t="e">
        <f>VLOOKUP(D1459,'GIA CONG DOAN'!$A$3:$D$4246,MATCH(I1459,'GIA CONG DOAN'!$A$4:$D$4,0),0)</f>
        <v>#N/A</v>
      </c>
      <c r="N1459" s="289"/>
      <c r="O1459" s="328" t="str">
        <f t="shared" si="310"/>
        <v/>
      </c>
      <c r="P1459" s="56"/>
      <c r="Q1459" s="305"/>
      <c r="R1459" s="305"/>
      <c r="S1459" s="313">
        <f t="shared" si="311"/>
        <v>0</v>
      </c>
      <c r="V1459" s="327"/>
      <c r="W1459" s="327"/>
      <c r="X1459" s="327"/>
    </row>
    <row r="1460" spans="1:24" s="326" customFormat="1" ht="18" hidden="1" customHeight="1">
      <c r="A1460" s="50"/>
      <c r="B1460" s="182"/>
      <c r="C1460" s="56"/>
      <c r="D1460" s="56" t="str">
        <f t="shared" si="303"/>
        <v>00</v>
      </c>
      <c r="E1460" s="322" t="str">
        <f t="shared" si="304"/>
        <v>00</v>
      </c>
      <c r="F1460" s="322" t="str">
        <f t="shared" si="305"/>
        <v/>
      </c>
      <c r="G1460" s="322" t="str">
        <f t="shared" si="306"/>
        <v/>
      </c>
      <c r="H1460" s="322" t="str">
        <f t="shared" si="307"/>
        <v/>
      </c>
      <c r="I1460" s="287" t="str">
        <f t="shared" si="308"/>
        <v>Đ0</v>
      </c>
      <c r="J1460" s="44" t="s">
        <v>1191</v>
      </c>
      <c r="K1460" s="287" t="str">
        <f t="shared" si="309"/>
        <v>Cái</v>
      </c>
      <c r="L1460" s="291"/>
      <c r="M1460" s="287" t="e">
        <f>VLOOKUP(D1460,'GIA CONG DOAN'!$A$3:$D$4246,MATCH(I1460,'GIA CONG DOAN'!$A$4:$D$4,0),0)</f>
        <v>#N/A</v>
      </c>
      <c r="N1460" s="289"/>
      <c r="O1460" s="328" t="str">
        <f t="shared" si="310"/>
        <v/>
      </c>
      <c r="P1460" s="56"/>
      <c r="Q1460" s="305"/>
      <c r="R1460" s="305"/>
      <c r="S1460" s="313">
        <f t="shared" si="311"/>
        <v>0</v>
      </c>
      <c r="V1460" s="327"/>
      <c r="W1460" s="327"/>
      <c r="X1460" s="327"/>
    </row>
    <row r="1461" spans="1:24" s="326" customFormat="1" ht="18" hidden="1" customHeight="1">
      <c r="A1461" s="50"/>
      <c r="B1461" s="182"/>
      <c r="C1461" s="56"/>
      <c r="D1461" s="56" t="str">
        <f t="shared" si="303"/>
        <v>00</v>
      </c>
      <c r="E1461" s="322" t="str">
        <f t="shared" si="304"/>
        <v>00</v>
      </c>
      <c r="F1461" s="322" t="str">
        <f t="shared" si="305"/>
        <v/>
      </c>
      <c r="G1461" s="322" t="str">
        <f t="shared" si="306"/>
        <v/>
      </c>
      <c r="H1461" s="322" t="str">
        <f t="shared" si="307"/>
        <v/>
      </c>
      <c r="I1461" s="287" t="str">
        <f t="shared" si="308"/>
        <v>Đ0</v>
      </c>
      <c r="J1461" s="44" t="s">
        <v>1191</v>
      </c>
      <c r="K1461" s="287" t="str">
        <f t="shared" si="309"/>
        <v>Cái</v>
      </c>
      <c r="L1461" s="291"/>
      <c r="M1461" s="287" t="e">
        <f>VLOOKUP(D1461,'GIA CONG DOAN'!$A$3:$D$4246,MATCH(I1461,'GIA CONG DOAN'!$A$4:$D$4,0),0)</f>
        <v>#N/A</v>
      </c>
      <c r="N1461" s="289"/>
      <c r="O1461" s="328" t="str">
        <f t="shared" si="310"/>
        <v/>
      </c>
      <c r="P1461" s="56"/>
      <c r="Q1461" s="305"/>
      <c r="R1461" s="305"/>
      <c r="S1461" s="313">
        <f t="shared" si="311"/>
        <v>0</v>
      </c>
      <c r="V1461" s="327"/>
      <c r="W1461" s="327"/>
      <c r="X1461" s="327"/>
    </row>
    <row r="1462" spans="1:24" s="326" customFormat="1" ht="18" hidden="1" customHeight="1">
      <c r="A1462" s="50"/>
      <c r="B1462" s="182"/>
      <c r="C1462" s="56"/>
      <c r="D1462" s="56" t="str">
        <f t="shared" si="303"/>
        <v>00</v>
      </c>
      <c r="E1462" s="322" t="str">
        <f t="shared" si="304"/>
        <v>00</v>
      </c>
      <c r="F1462" s="322" t="str">
        <f t="shared" si="305"/>
        <v/>
      </c>
      <c r="G1462" s="322" t="str">
        <f t="shared" si="306"/>
        <v/>
      </c>
      <c r="H1462" s="322" t="str">
        <f t="shared" si="307"/>
        <v/>
      </c>
      <c r="I1462" s="287" t="str">
        <f t="shared" si="308"/>
        <v>Đ0</v>
      </c>
      <c r="J1462" s="44" t="s">
        <v>1191</v>
      </c>
      <c r="K1462" s="287" t="str">
        <f t="shared" si="309"/>
        <v>Cái</v>
      </c>
      <c r="L1462" s="291"/>
      <c r="M1462" s="287" t="e">
        <f>VLOOKUP(D1462,'GIA CONG DOAN'!$A$3:$D$4246,MATCH(I1462,'GIA CONG DOAN'!$A$4:$D$4,0),0)</f>
        <v>#N/A</v>
      </c>
      <c r="N1462" s="289"/>
      <c r="O1462" s="328" t="str">
        <f t="shared" si="310"/>
        <v/>
      </c>
      <c r="P1462" s="56"/>
      <c r="Q1462" s="305"/>
      <c r="R1462" s="305"/>
      <c r="S1462" s="313">
        <f t="shared" si="311"/>
        <v>0</v>
      </c>
      <c r="V1462" s="327"/>
      <c r="W1462" s="327"/>
      <c r="X1462" s="327"/>
    </row>
    <row r="1463" spans="1:24" s="326" customFormat="1" ht="18" hidden="1" customHeight="1">
      <c r="A1463" s="50"/>
      <c r="B1463" s="182"/>
      <c r="C1463" s="56"/>
      <c r="D1463" s="56" t="str">
        <f t="shared" si="303"/>
        <v>00</v>
      </c>
      <c r="E1463" s="322" t="str">
        <f t="shared" si="304"/>
        <v>00</v>
      </c>
      <c r="F1463" s="322" t="str">
        <f t="shared" si="305"/>
        <v/>
      </c>
      <c r="G1463" s="322" t="str">
        <f t="shared" si="306"/>
        <v/>
      </c>
      <c r="H1463" s="322" t="str">
        <f t="shared" si="307"/>
        <v/>
      </c>
      <c r="I1463" s="287" t="str">
        <f t="shared" si="308"/>
        <v>Đ0</v>
      </c>
      <c r="J1463" s="44" t="s">
        <v>1191</v>
      </c>
      <c r="K1463" s="287" t="str">
        <f t="shared" si="309"/>
        <v>Cái</v>
      </c>
      <c r="L1463" s="291"/>
      <c r="M1463" s="287" t="e">
        <f>VLOOKUP(D1463,'GIA CONG DOAN'!$A$3:$D$4246,MATCH(I1463,'GIA CONG DOAN'!$A$4:$D$4,0),0)</f>
        <v>#N/A</v>
      </c>
      <c r="N1463" s="289"/>
      <c r="O1463" s="328" t="str">
        <f t="shared" si="310"/>
        <v/>
      </c>
      <c r="P1463" s="56"/>
      <c r="Q1463" s="305"/>
      <c r="R1463" s="305"/>
      <c r="S1463" s="313">
        <f t="shared" si="311"/>
        <v>0</v>
      </c>
      <c r="V1463" s="327"/>
      <c r="W1463" s="327"/>
      <c r="X1463" s="327"/>
    </row>
    <row r="1464" spans="1:24" s="326" customFormat="1" ht="18" hidden="1" customHeight="1">
      <c r="A1464" s="50"/>
      <c r="B1464" s="182"/>
      <c r="C1464" s="56"/>
      <c r="D1464" s="56" t="str">
        <f t="shared" si="303"/>
        <v>00</v>
      </c>
      <c r="E1464" s="322" t="str">
        <f t="shared" si="304"/>
        <v>00</v>
      </c>
      <c r="F1464" s="322" t="str">
        <f t="shared" si="305"/>
        <v/>
      </c>
      <c r="G1464" s="322" t="str">
        <f t="shared" si="306"/>
        <v/>
      </c>
      <c r="H1464" s="322" t="str">
        <f t="shared" si="307"/>
        <v/>
      </c>
      <c r="I1464" s="287" t="str">
        <f t="shared" si="308"/>
        <v>Đ0</v>
      </c>
      <c r="J1464" s="44" t="s">
        <v>1191</v>
      </c>
      <c r="K1464" s="287" t="str">
        <f t="shared" si="309"/>
        <v>Cái</v>
      </c>
      <c r="L1464" s="291"/>
      <c r="M1464" s="287" t="e">
        <f>VLOOKUP(D1464,'GIA CONG DOAN'!$A$3:$D$4246,MATCH(I1464,'GIA CONG DOAN'!$A$4:$D$4,0),0)</f>
        <v>#N/A</v>
      </c>
      <c r="N1464" s="289"/>
      <c r="O1464" s="328" t="str">
        <f t="shared" si="310"/>
        <v/>
      </c>
      <c r="P1464" s="56"/>
      <c r="Q1464" s="305"/>
      <c r="R1464" s="305"/>
      <c r="S1464" s="313">
        <f t="shared" si="311"/>
        <v>0</v>
      </c>
      <c r="V1464" s="327"/>
      <c r="W1464" s="327"/>
      <c r="X1464" s="327"/>
    </row>
    <row r="1465" spans="1:24" s="326" customFormat="1" ht="18" hidden="1" customHeight="1">
      <c r="A1465" s="50"/>
      <c r="B1465" s="182"/>
      <c r="C1465" s="56"/>
      <c r="D1465" s="56" t="str">
        <f t="shared" si="303"/>
        <v>00</v>
      </c>
      <c r="E1465" s="322" t="str">
        <f t="shared" si="304"/>
        <v>00</v>
      </c>
      <c r="F1465" s="322" t="str">
        <f t="shared" si="305"/>
        <v/>
      </c>
      <c r="G1465" s="322" t="str">
        <f t="shared" si="306"/>
        <v/>
      </c>
      <c r="H1465" s="322" t="str">
        <f t="shared" si="307"/>
        <v/>
      </c>
      <c r="I1465" s="287" t="str">
        <f t="shared" si="308"/>
        <v>Đ0</v>
      </c>
      <c r="J1465" s="44" t="s">
        <v>1191</v>
      </c>
      <c r="K1465" s="287" t="str">
        <f t="shared" si="309"/>
        <v>Cái</v>
      </c>
      <c r="L1465" s="291"/>
      <c r="M1465" s="287" t="e">
        <f>VLOOKUP(D1465,'GIA CONG DOAN'!$A$3:$D$4246,MATCH(I1465,'GIA CONG DOAN'!$A$4:$D$4,0),0)</f>
        <v>#N/A</v>
      </c>
      <c r="N1465" s="289"/>
      <c r="O1465" s="328" t="str">
        <f t="shared" si="310"/>
        <v/>
      </c>
      <c r="P1465" s="56"/>
      <c r="Q1465" s="305"/>
      <c r="R1465" s="305"/>
      <c r="S1465" s="313">
        <f t="shared" si="311"/>
        <v>0</v>
      </c>
      <c r="V1465" s="327"/>
      <c r="W1465" s="327"/>
      <c r="X1465" s="327"/>
    </row>
    <row r="1466" spans="1:24" s="326" customFormat="1" ht="18" hidden="1" customHeight="1">
      <c r="A1466" s="50"/>
      <c r="B1466" s="182"/>
      <c r="C1466" s="56"/>
      <c r="D1466" s="56" t="str">
        <f t="shared" si="303"/>
        <v>00</v>
      </c>
      <c r="E1466" s="322" t="str">
        <f t="shared" si="304"/>
        <v>00</v>
      </c>
      <c r="F1466" s="322" t="str">
        <f t="shared" si="305"/>
        <v/>
      </c>
      <c r="G1466" s="322" t="str">
        <f t="shared" si="306"/>
        <v/>
      </c>
      <c r="H1466" s="322" t="str">
        <f t="shared" si="307"/>
        <v/>
      </c>
      <c r="I1466" s="287" t="str">
        <f t="shared" si="308"/>
        <v>Đ0</v>
      </c>
      <c r="J1466" s="44" t="s">
        <v>1191</v>
      </c>
      <c r="K1466" s="287" t="str">
        <f t="shared" si="309"/>
        <v>Cái</v>
      </c>
      <c r="L1466" s="291"/>
      <c r="M1466" s="287" t="e">
        <f>VLOOKUP(D1466,'GIA CONG DOAN'!$A$3:$D$4246,MATCH(I1466,'GIA CONG DOAN'!$A$4:$D$4,0),0)</f>
        <v>#N/A</v>
      </c>
      <c r="N1466" s="289"/>
      <c r="O1466" s="328" t="str">
        <f t="shared" si="310"/>
        <v/>
      </c>
      <c r="P1466" s="56"/>
      <c r="Q1466" s="305"/>
      <c r="R1466" s="305"/>
      <c r="S1466" s="313">
        <f t="shared" si="311"/>
        <v>0</v>
      </c>
      <c r="V1466" s="327"/>
      <c r="W1466" s="327"/>
      <c r="X1466" s="327"/>
    </row>
    <row r="1467" spans="1:24" s="326" customFormat="1" ht="18" hidden="1" customHeight="1">
      <c r="A1467" s="50"/>
      <c r="B1467" s="182"/>
      <c r="C1467" s="56"/>
      <c r="D1467" s="56" t="str">
        <f t="shared" si="303"/>
        <v>00</v>
      </c>
      <c r="E1467" s="322" t="str">
        <f t="shared" si="304"/>
        <v>00</v>
      </c>
      <c r="F1467" s="322" t="str">
        <f t="shared" si="305"/>
        <v/>
      </c>
      <c r="G1467" s="322" t="str">
        <f t="shared" si="306"/>
        <v/>
      </c>
      <c r="H1467" s="322" t="str">
        <f t="shared" si="307"/>
        <v/>
      </c>
      <c r="I1467" s="287" t="str">
        <f t="shared" si="308"/>
        <v>Đ0</v>
      </c>
      <c r="J1467" s="44" t="s">
        <v>1191</v>
      </c>
      <c r="K1467" s="287" t="str">
        <f t="shared" si="309"/>
        <v>Cái</v>
      </c>
      <c r="L1467" s="291"/>
      <c r="M1467" s="287" t="e">
        <f>VLOOKUP(D1467,'GIA CONG DOAN'!$A$3:$D$4246,MATCH(I1467,'GIA CONG DOAN'!$A$4:$D$4,0),0)</f>
        <v>#N/A</v>
      </c>
      <c r="N1467" s="289"/>
      <c r="O1467" s="328" t="str">
        <f t="shared" si="310"/>
        <v/>
      </c>
      <c r="P1467" s="56"/>
      <c r="Q1467" s="305"/>
      <c r="R1467" s="305"/>
      <c r="S1467" s="313">
        <f t="shared" si="311"/>
        <v>0</v>
      </c>
      <c r="V1467" s="327"/>
      <c r="W1467" s="327"/>
      <c r="X1467" s="327"/>
    </row>
    <row r="1468" spans="1:24" s="326" customFormat="1" ht="18" hidden="1" customHeight="1">
      <c r="A1468" s="50"/>
      <c r="B1468" s="182"/>
      <c r="C1468" s="56"/>
      <c r="D1468" s="56" t="str">
        <f t="shared" si="303"/>
        <v>00</v>
      </c>
      <c r="E1468" s="322" t="str">
        <f t="shared" si="304"/>
        <v>00</v>
      </c>
      <c r="F1468" s="322" t="str">
        <f t="shared" si="305"/>
        <v/>
      </c>
      <c r="G1468" s="322" t="str">
        <f t="shared" si="306"/>
        <v/>
      </c>
      <c r="H1468" s="322" t="str">
        <f t="shared" si="307"/>
        <v/>
      </c>
      <c r="I1468" s="287" t="str">
        <f t="shared" si="308"/>
        <v>Đ0</v>
      </c>
      <c r="J1468" s="44" t="s">
        <v>1191</v>
      </c>
      <c r="K1468" s="287" t="str">
        <f t="shared" si="309"/>
        <v>Cái</v>
      </c>
      <c r="L1468" s="291"/>
      <c r="M1468" s="287" t="e">
        <f>VLOOKUP(D1468,'GIA CONG DOAN'!$A$3:$D$4246,MATCH(I1468,'GIA CONG DOAN'!$A$4:$D$4,0),0)</f>
        <v>#N/A</v>
      </c>
      <c r="N1468" s="289"/>
      <c r="O1468" s="328" t="str">
        <f t="shared" si="310"/>
        <v/>
      </c>
      <c r="P1468" s="56"/>
      <c r="Q1468" s="305"/>
      <c r="R1468" s="305"/>
      <c r="S1468" s="313">
        <f t="shared" si="311"/>
        <v>0</v>
      </c>
      <c r="V1468" s="327"/>
      <c r="W1468" s="327"/>
      <c r="X1468" s="327"/>
    </row>
    <row r="1469" spans="1:24" s="326" customFormat="1" ht="18" hidden="1" customHeight="1">
      <c r="A1469" s="50"/>
      <c r="B1469" s="182"/>
      <c r="C1469" s="56"/>
      <c r="D1469" s="56" t="str">
        <f t="shared" si="303"/>
        <v>00</v>
      </c>
      <c r="E1469" s="322" t="str">
        <f t="shared" si="304"/>
        <v>00</v>
      </c>
      <c r="F1469" s="322" t="str">
        <f t="shared" si="305"/>
        <v/>
      </c>
      <c r="G1469" s="322" t="str">
        <f t="shared" si="306"/>
        <v/>
      </c>
      <c r="H1469" s="322" t="str">
        <f t="shared" si="307"/>
        <v/>
      </c>
      <c r="I1469" s="287" t="str">
        <f t="shared" si="308"/>
        <v>Đ0</v>
      </c>
      <c r="J1469" s="44" t="s">
        <v>1191</v>
      </c>
      <c r="K1469" s="287" t="str">
        <f t="shared" si="309"/>
        <v>Cái</v>
      </c>
      <c r="L1469" s="291"/>
      <c r="M1469" s="287" t="e">
        <f>VLOOKUP(D1469,'GIA CONG DOAN'!$A$3:$D$4246,MATCH(I1469,'GIA CONG DOAN'!$A$4:$D$4,0),0)</f>
        <v>#N/A</v>
      </c>
      <c r="N1469" s="289"/>
      <c r="O1469" s="328" t="str">
        <f t="shared" si="310"/>
        <v/>
      </c>
      <c r="P1469" s="56"/>
      <c r="Q1469" s="305"/>
      <c r="R1469" s="305"/>
      <c r="S1469" s="313">
        <f t="shared" si="311"/>
        <v>0</v>
      </c>
      <c r="V1469" s="327"/>
      <c r="W1469" s="327"/>
      <c r="X1469" s="327"/>
    </row>
    <row r="1470" spans="1:24" s="326" customFormat="1" ht="18" hidden="1" customHeight="1">
      <c r="A1470" s="50"/>
      <c r="B1470" s="182"/>
      <c r="C1470" s="56"/>
      <c r="D1470" s="56" t="str">
        <f t="shared" si="303"/>
        <v>00</v>
      </c>
      <c r="E1470" s="322" t="str">
        <f t="shared" si="304"/>
        <v>00</v>
      </c>
      <c r="F1470" s="322" t="str">
        <f t="shared" si="305"/>
        <v/>
      </c>
      <c r="G1470" s="322" t="str">
        <f t="shared" si="306"/>
        <v/>
      </c>
      <c r="H1470" s="322" t="str">
        <f t="shared" si="307"/>
        <v/>
      </c>
      <c r="I1470" s="287" t="str">
        <f t="shared" si="308"/>
        <v>Đ0</v>
      </c>
      <c r="J1470" s="44" t="s">
        <v>1191</v>
      </c>
      <c r="K1470" s="287" t="str">
        <f t="shared" si="309"/>
        <v>Cái</v>
      </c>
      <c r="L1470" s="291"/>
      <c r="M1470" s="287" t="e">
        <f>VLOOKUP(D1470,'GIA CONG DOAN'!$A$3:$D$4246,MATCH(I1470,'GIA CONG DOAN'!$A$4:$D$4,0),0)</f>
        <v>#N/A</v>
      </c>
      <c r="N1470" s="289"/>
      <c r="O1470" s="328" t="str">
        <f t="shared" si="310"/>
        <v/>
      </c>
      <c r="P1470" s="56"/>
      <c r="Q1470" s="305"/>
      <c r="R1470" s="305"/>
      <c r="S1470" s="313">
        <f t="shared" si="311"/>
        <v>0</v>
      </c>
      <c r="V1470" s="327"/>
      <c r="W1470" s="327"/>
      <c r="X1470" s="327"/>
    </row>
    <row r="1471" spans="1:24" s="326" customFormat="1" ht="18" hidden="1" customHeight="1">
      <c r="A1471" s="50"/>
      <c r="B1471" s="182"/>
      <c r="C1471" s="56"/>
      <c r="D1471" s="56" t="str">
        <f t="shared" ref="D1471:D1534" si="313">LEFT(C1471,6)&amp;"00"&amp;MID(C1471,9,3)</f>
        <v>00</v>
      </c>
      <c r="E1471" s="322" t="str">
        <f t="shared" ref="E1471:E1534" si="314">RIGHT(D1471,2)</f>
        <v>00</v>
      </c>
      <c r="F1471" s="322" t="str">
        <f t="shared" ref="F1471:F1534" si="315">MID(C1471,13,2)</f>
        <v/>
      </c>
      <c r="G1471" s="322" t="str">
        <f t="shared" ref="G1471:G1534" si="316">MID(C1471,7,2)</f>
        <v/>
      </c>
      <c r="H1471" s="322" t="str">
        <f t="shared" ref="H1471:H1534" si="317">IF(OR(G1471="18",G1471="20",G1471="21"),"DTM","")</f>
        <v/>
      </c>
      <c r="I1471" s="287" t="str">
        <f t="shared" ref="I1471:I1534" si="318">(LEFT(J1471,1))&amp;IF(OR(F1471="A",F1471="A",F1471="43",F1471="44",F1471="77"),"HC",IF(OR(F1471="B",F1471="B1",F1471="B2",F1471="B4",F1471="30",F1471="39",F1471="17",F1471="C"),"HC",IF(OR(F1471="01",F1471="04",F1471="54",F1471="11",F1471="05",F1471="06"),"HC",IF(OR(F1471="A1"),"HT",IF(OR(F1471="32",F1471="14",F1471="15",F1471="78",F1471="49"),"HS",0)))))</f>
        <v>Đ0</v>
      </c>
      <c r="J1471" s="44" t="s">
        <v>1191</v>
      </c>
      <c r="K1471" s="287" t="str">
        <f t="shared" ref="K1471:K1534" si="319">IF(AND(MID(C1471,10,1)="s",MID(C1471,11,1)="1"),"Cái",IF(OR(MID(C1471,10,1)="s",MID(C1471,10,1)="l",MID(C1471,10,1)="b",MID(C1471,10,1)="x"),"Bộ","Cái"))</f>
        <v>Cái</v>
      </c>
      <c r="L1471" s="291"/>
      <c r="M1471" s="287" t="e">
        <f>VLOOKUP(D1471,'GIA CONG DOAN'!$A$3:$D$4246,MATCH(I1471,'GIA CONG DOAN'!$A$4:$D$4,0),0)</f>
        <v>#N/A</v>
      </c>
      <c r="N1471" s="289"/>
      <c r="O1471" s="328" t="str">
        <f t="shared" ref="O1471:O1534" si="320">IFERROR(L1471*M1471*N1471,"")</f>
        <v/>
      </c>
      <c r="P1471" s="56"/>
      <c r="Q1471" s="305"/>
      <c r="R1471" s="305"/>
      <c r="S1471" s="313">
        <f t="shared" ref="S1471:S1534" si="321">IF(MID(C1471,10,1)="0",L1471,IF(OR(MID(C1471,10,2)="X1",MID(C1471,10,2)="X2"),L1471*2,IF(OR(MID(C1471,10,2)="X4",MID(C1471,10,2)="X4"),L1471*3,IF(MID(C1471,10,1)="f",L1471,IF(OR(MID(C1471,10,1)="S",MID(C1471,10,1)="L",MID(C1471,10,1)="B",MID(C1471,10,1)="X"),MID(C1471,11,1)*L1471,0)))))</f>
        <v>0</v>
      </c>
      <c r="V1471" s="327"/>
      <c r="W1471" s="327"/>
      <c r="X1471" s="327"/>
    </row>
    <row r="1472" spans="1:24" s="326" customFormat="1" ht="18" hidden="1" customHeight="1">
      <c r="A1472" s="50"/>
      <c r="B1472" s="182"/>
      <c r="C1472" s="56"/>
      <c r="D1472" s="56" t="str">
        <f t="shared" si="313"/>
        <v>00</v>
      </c>
      <c r="E1472" s="322" t="str">
        <f t="shared" si="314"/>
        <v>00</v>
      </c>
      <c r="F1472" s="322" t="str">
        <f t="shared" si="315"/>
        <v/>
      </c>
      <c r="G1472" s="322" t="str">
        <f t="shared" si="316"/>
        <v/>
      </c>
      <c r="H1472" s="322" t="str">
        <f t="shared" si="317"/>
        <v/>
      </c>
      <c r="I1472" s="287" t="str">
        <f t="shared" si="318"/>
        <v>Đ0</v>
      </c>
      <c r="J1472" s="44" t="s">
        <v>1191</v>
      </c>
      <c r="K1472" s="287" t="str">
        <f t="shared" si="319"/>
        <v>Cái</v>
      </c>
      <c r="L1472" s="291"/>
      <c r="M1472" s="287" t="e">
        <f>VLOOKUP(D1472,'GIA CONG DOAN'!$A$3:$D$4246,MATCH(I1472,'GIA CONG DOAN'!$A$4:$D$4,0),0)</f>
        <v>#N/A</v>
      </c>
      <c r="N1472" s="289"/>
      <c r="O1472" s="328" t="str">
        <f t="shared" si="320"/>
        <v/>
      </c>
      <c r="P1472" s="56"/>
      <c r="Q1472" s="305"/>
      <c r="R1472" s="305"/>
      <c r="S1472" s="313">
        <f t="shared" si="321"/>
        <v>0</v>
      </c>
      <c r="V1472" s="327"/>
      <c r="W1472" s="327"/>
      <c r="X1472" s="327"/>
    </row>
    <row r="1473" spans="1:24" s="326" customFormat="1" ht="18" hidden="1" customHeight="1">
      <c r="A1473" s="50"/>
      <c r="B1473" s="182"/>
      <c r="C1473" s="56"/>
      <c r="D1473" s="56" t="str">
        <f t="shared" si="313"/>
        <v>00</v>
      </c>
      <c r="E1473" s="322" t="str">
        <f t="shared" si="314"/>
        <v>00</v>
      </c>
      <c r="F1473" s="322" t="str">
        <f t="shared" si="315"/>
        <v/>
      </c>
      <c r="G1473" s="322" t="str">
        <f t="shared" si="316"/>
        <v/>
      </c>
      <c r="H1473" s="322" t="str">
        <f t="shared" si="317"/>
        <v/>
      </c>
      <c r="I1473" s="287" t="str">
        <f t="shared" si="318"/>
        <v>Đ0</v>
      </c>
      <c r="J1473" s="44" t="s">
        <v>1191</v>
      </c>
      <c r="K1473" s="287" t="str">
        <f t="shared" si="319"/>
        <v>Cái</v>
      </c>
      <c r="L1473" s="291"/>
      <c r="M1473" s="287" t="e">
        <f>VLOOKUP(D1473,'GIA CONG DOAN'!$A$3:$D$4246,MATCH(I1473,'GIA CONG DOAN'!$A$4:$D$4,0),0)</f>
        <v>#N/A</v>
      </c>
      <c r="N1473" s="289"/>
      <c r="O1473" s="328" t="str">
        <f t="shared" si="320"/>
        <v/>
      </c>
      <c r="P1473" s="56"/>
      <c r="Q1473" s="305"/>
      <c r="R1473" s="305"/>
      <c r="S1473" s="313">
        <f t="shared" si="321"/>
        <v>0</v>
      </c>
      <c r="V1473" s="327"/>
      <c r="W1473" s="327"/>
      <c r="X1473" s="327"/>
    </row>
    <row r="1474" spans="1:24" s="326" customFormat="1" ht="18" hidden="1" customHeight="1">
      <c r="A1474" s="50"/>
      <c r="B1474" s="182"/>
      <c r="C1474" s="56"/>
      <c r="D1474" s="56" t="str">
        <f t="shared" si="313"/>
        <v>00</v>
      </c>
      <c r="E1474" s="322" t="str">
        <f t="shared" si="314"/>
        <v>00</v>
      </c>
      <c r="F1474" s="322" t="str">
        <f t="shared" si="315"/>
        <v/>
      </c>
      <c r="G1474" s="322" t="str">
        <f t="shared" si="316"/>
        <v/>
      </c>
      <c r="H1474" s="322" t="str">
        <f t="shared" si="317"/>
        <v/>
      </c>
      <c r="I1474" s="287" t="str">
        <f t="shared" si="318"/>
        <v>Đ0</v>
      </c>
      <c r="J1474" s="44" t="s">
        <v>1191</v>
      </c>
      <c r="K1474" s="287" t="str">
        <f t="shared" si="319"/>
        <v>Cái</v>
      </c>
      <c r="L1474" s="291"/>
      <c r="M1474" s="287" t="e">
        <f>VLOOKUP(D1474,'GIA CONG DOAN'!$A$3:$D$4246,MATCH(I1474,'GIA CONG DOAN'!$A$4:$D$4,0),0)</f>
        <v>#N/A</v>
      </c>
      <c r="N1474" s="289"/>
      <c r="O1474" s="328" t="str">
        <f t="shared" si="320"/>
        <v/>
      </c>
      <c r="P1474" s="56"/>
      <c r="Q1474" s="305"/>
      <c r="R1474" s="305"/>
      <c r="S1474" s="313">
        <f t="shared" si="321"/>
        <v>0</v>
      </c>
      <c r="V1474" s="327"/>
      <c r="W1474" s="327"/>
      <c r="X1474" s="327"/>
    </row>
    <row r="1475" spans="1:24" s="326" customFormat="1" ht="18" hidden="1" customHeight="1">
      <c r="A1475" s="50"/>
      <c r="B1475" s="182"/>
      <c r="C1475" s="56"/>
      <c r="D1475" s="56" t="str">
        <f t="shared" si="313"/>
        <v>00</v>
      </c>
      <c r="E1475" s="322" t="str">
        <f t="shared" si="314"/>
        <v>00</v>
      </c>
      <c r="F1475" s="322" t="str">
        <f t="shared" si="315"/>
        <v/>
      </c>
      <c r="G1475" s="322" t="str">
        <f t="shared" si="316"/>
        <v/>
      </c>
      <c r="H1475" s="322" t="str">
        <f t="shared" si="317"/>
        <v/>
      </c>
      <c r="I1475" s="287" t="str">
        <f t="shared" si="318"/>
        <v>Đ0</v>
      </c>
      <c r="J1475" s="44" t="s">
        <v>1191</v>
      </c>
      <c r="K1475" s="287" t="str">
        <f t="shared" si="319"/>
        <v>Cái</v>
      </c>
      <c r="L1475" s="291"/>
      <c r="M1475" s="287" t="e">
        <f>VLOOKUP(D1475,'GIA CONG DOAN'!$A$3:$D$4246,MATCH(I1475,'GIA CONG DOAN'!$A$4:$D$4,0),0)</f>
        <v>#N/A</v>
      </c>
      <c r="N1475" s="289"/>
      <c r="O1475" s="328" t="str">
        <f t="shared" si="320"/>
        <v/>
      </c>
      <c r="P1475" s="56"/>
      <c r="Q1475" s="305"/>
      <c r="R1475" s="305"/>
      <c r="S1475" s="313">
        <f t="shared" si="321"/>
        <v>0</v>
      </c>
      <c r="V1475" s="327"/>
      <c r="W1475" s="327"/>
      <c r="X1475" s="327"/>
    </row>
    <row r="1476" spans="1:24" s="326" customFormat="1" ht="18" hidden="1" customHeight="1">
      <c r="A1476" s="50"/>
      <c r="B1476" s="182"/>
      <c r="C1476" s="56"/>
      <c r="D1476" s="56" t="str">
        <f t="shared" si="313"/>
        <v>00</v>
      </c>
      <c r="E1476" s="322" t="str">
        <f t="shared" si="314"/>
        <v>00</v>
      </c>
      <c r="F1476" s="322" t="str">
        <f t="shared" si="315"/>
        <v/>
      </c>
      <c r="G1476" s="322" t="str">
        <f t="shared" si="316"/>
        <v/>
      </c>
      <c r="H1476" s="322" t="str">
        <f t="shared" si="317"/>
        <v/>
      </c>
      <c r="I1476" s="287" t="str">
        <f t="shared" si="318"/>
        <v>Đ0</v>
      </c>
      <c r="J1476" s="44" t="s">
        <v>1191</v>
      </c>
      <c r="K1476" s="287" t="str">
        <f t="shared" si="319"/>
        <v>Cái</v>
      </c>
      <c r="L1476" s="291"/>
      <c r="M1476" s="287" t="e">
        <f>VLOOKUP(D1476,'GIA CONG DOAN'!$A$3:$D$4246,MATCH(I1476,'GIA CONG DOAN'!$A$4:$D$4,0),0)</f>
        <v>#N/A</v>
      </c>
      <c r="N1476" s="289"/>
      <c r="O1476" s="328" t="str">
        <f t="shared" si="320"/>
        <v/>
      </c>
      <c r="P1476" s="56"/>
      <c r="Q1476" s="305"/>
      <c r="R1476" s="305"/>
      <c r="S1476" s="313">
        <f t="shared" si="321"/>
        <v>0</v>
      </c>
      <c r="V1476" s="327"/>
      <c r="W1476" s="327"/>
      <c r="X1476" s="327"/>
    </row>
    <row r="1477" spans="1:24" s="326" customFormat="1" ht="18" hidden="1" customHeight="1">
      <c r="A1477" s="50"/>
      <c r="B1477" s="182"/>
      <c r="C1477" s="56"/>
      <c r="D1477" s="56" t="str">
        <f t="shared" si="313"/>
        <v>00</v>
      </c>
      <c r="E1477" s="322" t="str">
        <f t="shared" si="314"/>
        <v>00</v>
      </c>
      <c r="F1477" s="322" t="str">
        <f t="shared" si="315"/>
        <v/>
      </c>
      <c r="G1477" s="322" t="str">
        <f t="shared" si="316"/>
        <v/>
      </c>
      <c r="H1477" s="322" t="str">
        <f t="shared" si="317"/>
        <v/>
      </c>
      <c r="I1477" s="287" t="str">
        <f t="shared" si="318"/>
        <v>Đ0</v>
      </c>
      <c r="J1477" s="44" t="s">
        <v>1191</v>
      </c>
      <c r="K1477" s="287" t="str">
        <f t="shared" si="319"/>
        <v>Cái</v>
      </c>
      <c r="L1477" s="291"/>
      <c r="M1477" s="287" t="e">
        <f>VLOOKUP(D1477,'GIA CONG DOAN'!$A$3:$D$4246,MATCH(I1477,'GIA CONG DOAN'!$A$4:$D$4,0),0)</f>
        <v>#N/A</v>
      </c>
      <c r="N1477" s="289"/>
      <c r="O1477" s="328" t="str">
        <f t="shared" si="320"/>
        <v/>
      </c>
      <c r="P1477" s="56"/>
      <c r="Q1477" s="305"/>
      <c r="R1477" s="305"/>
      <c r="S1477" s="313">
        <f t="shared" si="321"/>
        <v>0</v>
      </c>
      <c r="V1477" s="327"/>
      <c r="W1477" s="327"/>
      <c r="X1477" s="327"/>
    </row>
    <row r="1478" spans="1:24" s="326" customFormat="1" ht="18" hidden="1" customHeight="1">
      <c r="A1478" s="50"/>
      <c r="B1478" s="182"/>
      <c r="C1478" s="56"/>
      <c r="D1478" s="56" t="str">
        <f t="shared" si="313"/>
        <v>00</v>
      </c>
      <c r="E1478" s="322" t="str">
        <f t="shared" si="314"/>
        <v>00</v>
      </c>
      <c r="F1478" s="322" t="str">
        <f t="shared" si="315"/>
        <v/>
      </c>
      <c r="G1478" s="322" t="str">
        <f t="shared" si="316"/>
        <v/>
      </c>
      <c r="H1478" s="322" t="str">
        <f t="shared" si="317"/>
        <v/>
      </c>
      <c r="I1478" s="287" t="str">
        <f t="shared" si="318"/>
        <v>Đ0</v>
      </c>
      <c r="J1478" s="44" t="s">
        <v>1191</v>
      </c>
      <c r="K1478" s="287" t="str">
        <f t="shared" si="319"/>
        <v>Cái</v>
      </c>
      <c r="L1478" s="291"/>
      <c r="M1478" s="287" t="e">
        <f>VLOOKUP(D1478,'GIA CONG DOAN'!$A$3:$D$4246,MATCH(I1478,'GIA CONG DOAN'!$A$4:$D$4,0),0)</f>
        <v>#N/A</v>
      </c>
      <c r="N1478" s="289"/>
      <c r="O1478" s="328" t="str">
        <f t="shared" si="320"/>
        <v/>
      </c>
      <c r="P1478" s="56"/>
      <c r="Q1478" s="305"/>
      <c r="R1478" s="305"/>
      <c r="S1478" s="313">
        <f t="shared" si="321"/>
        <v>0</v>
      </c>
      <c r="V1478" s="327"/>
      <c r="W1478" s="327"/>
      <c r="X1478" s="327"/>
    </row>
    <row r="1479" spans="1:24" s="326" customFormat="1" ht="18" hidden="1" customHeight="1">
      <c r="A1479" s="50"/>
      <c r="B1479" s="182"/>
      <c r="C1479" s="56"/>
      <c r="D1479" s="56" t="str">
        <f t="shared" si="313"/>
        <v>00</v>
      </c>
      <c r="E1479" s="322" t="str">
        <f t="shared" si="314"/>
        <v>00</v>
      </c>
      <c r="F1479" s="322" t="str">
        <f t="shared" si="315"/>
        <v/>
      </c>
      <c r="G1479" s="322" t="str">
        <f t="shared" si="316"/>
        <v/>
      </c>
      <c r="H1479" s="322" t="str">
        <f t="shared" si="317"/>
        <v/>
      </c>
      <c r="I1479" s="287" t="str">
        <f t="shared" si="318"/>
        <v>Đ0</v>
      </c>
      <c r="J1479" s="44" t="s">
        <v>1191</v>
      </c>
      <c r="K1479" s="287" t="str">
        <f t="shared" si="319"/>
        <v>Cái</v>
      </c>
      <c r="L1479" s="291"/>
      <c r="M1479" s="287" t="e">
        <f>VLOOKUP(D1479,'GIA CONG DOAN'!$A$3:$D$4246,MATCH(I1479,'GIA CONG DOAN'!$A$4:$D$4,0),0)</f>
        <v>#N/A</v>
      </c>
      <c r="N1479" s="289"/>
      <c r="O1479" s="328" t="str">
        <f t="shared" si="320"/>
        <v/>
      </c>
      <c r="P1479" s="56"/>
      <c r="Q1479" s="305"/>
      <c r="R1479" s="305"/>
      <c r="S1479" s="313">
        <f t="shared" si="321"/>
        <v>0</v>
      </c>
      <c r="V1479" s="327"/>
      <c r="W1479" s="327"/>
      <c r="X1479" s="327"/>
    </row>
    <row r="1480" spans="1:24" s="326" customFormat="1" ht="18" hidden="1" customHeight="1">
      <c r="A1480" s="50"/>
      <c r="B1480" s="182"/>
      <c r="C1480" s="56"/>
      <c r="D1480" s="56" t="str">
        <f t="shared" si="313"/>
        <v>00</v>
      </c>
      <c r="E1480" s="322" t="str">
        <f t="shared" si="314"/>
        <v>00</v>
      </c>
      <c r="F1480" s="322" t="str">
        <f t="shared" si="315"/>
        <v/>
      </c>
      <c r="G1480" s="322" t="str">
        <f t="shared" si="316"/>
        <v/>
      </c>
      <c r="H1480" s="322" t="str">
        <f t="shared" si="317"/>
        <v/>
      </c>
      <c r="I1480" s="287" t="str">
        <f t="shared" si="318"/>
        <v>Đ0</v>
      </c>
      <c r="J1480" s="44" t="s">
        <v>1191</v>
      </c>
      <c r="K1480" s="287" t="str">
        <f t="shared" si="319"/>
        <v>Cái</v>
      </c>
      <c r="L1480" s="291"/>
      <c r="M1480" s="287" t="e">
        <f>VLOOKUP(D1480,'GIA CONG DOAN'!$A$3:$D$4246,MATCH(I1480,'GIA CONG DOAN'!$A$4:$D$4,0),0)</f>
        <v>#N/A</v>
      </c>
      <c r="N1480" s="289"/>
      <c r="O1480" s="328" t="str">
        <f t="shared" si="320"/>
        <v/>
      </c>
      <c r="P1480" s="56"/>
      <c r="Q1480" s="305"/>
      <c r="R1480" s="305"/>
      <c r="S1480" s="313">
        <f t="shared" si="321"/>
        <v>0</v>
      </c>
      <c r="V1480" s="327"/>
      <c r="W1480" s="327"/>
      <c r="X1480" s="327"/>
    </row>
    <row r="1481" spans="1:24" s="326" customFormat="1" ht="18" hidden="1" customHeight="1">
      <c r="A1481" s="50"/>
      <c r="B1481" s="182"/>
      <c r="C1481" s="56"/>
      <c r="D1481" s="56" t="str">
        <f t="shared" si="313"/>
        <v>00</v>
      </c>
      <c r="E1481" s="322" t="str">
        <f t="shared" si="314"/>
        <v>00</v>
      </c>
      <c r="F1481" s="322" t="str">
        <f t="shared" si="315"/>
        <v/>
      </c>
      <c r="G1481" s="322" t="str">
        <f t="shared" si="316"/>
        <v/>
      </c>
      <c r="H1481" s="322" t="str">
        <f t="shared" si="317"/>
        <v/>
      </c>
      <c r="I1481" s="287" t="str">
        <f t="shared" si="318"/>
        <v>Đ0</v>
      </c>
      <c r="J1481" s="44" t="s">
        <v>1191</v>
      </c>
      <c r="K1481" s="287" t="str">
        <f t="shared" si="319"/>
        <v>Cái</v>
      </c>
      <c r="L1481" s="291"/>
      <c r="M1481" s="287" t="e">
        <f>VLOOKUP(D1481,'GIA CONG DOAN'!$A$3:$D$4246,MATCH(I1481,'GIA CONG DOAN'!$A$4:$D$4,0),0)</f>
        <v>#N/A</v>
      </c>
      <c r="N1481" s="289"/>
      <c r="O1481" s="328" t="str">
        <f t="shared" si="320"/>
        <v/>
      </c>
      <c r="P1481" s="56"/>
      <c r="Q1481" s="305"/>
      <c r="R1481" s="305"/>
      <c r="S1481" s="313">
        <f t="shared" si="321"/>
        <v>0</v>
      </c>
      <c r="V1481" s="327"/>
      <c r="W1481" s="327"/>
      <c r="X1481" s="327"/>
    </row>
    <row r="1482" spans="1:24" s="326" customFormat="1" ht="18" hidden="1" customHeight="1">
      <c r="A1482" s="50"/>
      <c r="B1482" s="182"/>
      <c r="C1482" s="56"/>
      <c r="D1482" s="56" t="str">
        <f t="shared" si="313"/>
        <v>00</v>
      </c>
      <c r="E1482" s="322" t="str">
        <f t="shared" si="314"/>
        <v>00</v>
      </c>
      <c r="F1482" s="322" t="str">
        <f t="shared" si="315"/>
        <v/>
      </c>
      <c r="G1482" s="322" t="str">
        <f t="shared" si="316"/>
        <v/>
      </c>
      <c r="H1482" s="322" t="str">
        <f t="shared" si="317"/>
        <v/>
      </c>
      <c r="I1482" s="287" t="str">
        <f t="shared" si="318"/>
        <v>Đ0</v>
      </c>
      <c r="J1482" s="44" t="s">
        <v>1191</v>
      </c>
      <c r="K1482" s="287" t="str">
        <f t="shared" si="319"/>
        <v>Cái</v>
      </c>
      <c r="L1482" s="291"/>
      <c r="M1482" s="287" t="e">
        <f>VLOOKUP(D1482,'GIA CONG DOAN'!$A$3:$D$4246,MATCH(I1482,'GIA CONG DOAN'!$A$4:$D$4,0),0)</f>
        <v>#N/A</v>
      </c>
      <c r="N1482" s="289"/>
      <c r="O1482" s="328" t="str">
        <f t="shared" si="320"/>
        <v/>
      </c>
      <c r="P1482" s="56"/>
      <c r="Q1482" s="305"/>
      <c r="R1482" s="305"/>
      <c r="S1482" s="313">
        <f t="shared" si="321"/>
        <v>0</v>
      </c>
      <c r="V1482" s="327"/>
      <c r="W1482" s="327"/>
      <c r="X1482" s="327"/>
    </row>
    <row r="1483" spans="1:24" s="326" customFormat="1" ht="18" hidden="1" customHeight="1">
      <c r="A1483" s="50"/>
      <c r="B1483" s="182"/>
      <c r="C1483" s="56"/>
      <c r="D1483" s="56" t="str">
        <f t="shared" si="313"/>
        <v>00</v>
      </c>
      <c r="E1483" s="322" t="str">
        <f t="shared" si="314"/>
        <v>00</v>
      </c>
      <c r="F1483" s="322" t="str">
        <f t="shared" si="315"/>
        <v/>
      </c>
      <c r="G1483" s="322" t="str">
        <f t="shared" si="316"/>
        <v/>
      </c>
      <c r="H1483" s="322" t="str">
        <f t="shared" si="317"/>
        <v/>
      </c>
      <c r="I1483" s="287" t="str">
        <f t="shared" si="318"/>
        <v>Đ0</v>
      </c>
      <c r="J1483" s="44" t="s">
        <v>1191</v>
      </c>
      <c r="K1483" s="287" t="str">
        <f t="shared" si="319"/>
        <v>Cái</v>
      </c>
      <c r="L1483" s="291"/>
      <c r="M1483" s="287" t="e">
        <f>VLOOKUP(D1483,'GIA CONG DOAN'!$A$3:$D$4246,MATCH(I1483,'GIA CONG DOAN'!$A$4:$D$4,0),0)</f>
        <v>#N/A</v>
      </c>
      <c r="N1483" s="289"/>
      <c r="O1483" s="328" t="str">
        <f t="shared" si="320"/>
        <v/>
      </c>
      <c r="P1483" s="56"/>
      <c r="Q1483" s="305"/>
      <c r="R1483" s="305"/>
      <c r="S1483" s="313">
        <f t="shared" si="321"/>
        <v>0</v>
      </c>
      <c r="V1483" s="327"/>
      <c r="W1483" s="327"/>
      <c r="X1483" s="327"/>
    </row>
    <row r="1484" spans="1:24" s="326" customFormat="1" ht="18" hidden="1" customHeight="1">
      <c r="A1484" s="50"/>
      <c r="B1484" s="182"/>
      <c r="C1484" s="56"/>
      <c r="D1484" s="56" t="str">
        <f t="shared" si="313"/>
        <v>00</v>
      </c>
      <c r="E1484" s="322" t="str">
        <f t="shared" si="314"/>
        <v>00</v>
      </c>
      <c r="F1484" s="322" t="str">
        <f t="shared" si="315"/>
        <v/>
      </c>
      <c r="G1484" s="322" t="str">
        <f t="shared" si="316"/>
        <v/>
      </c>
      <c r="H1484" s="322" t="str">
        <f t="shared" si="317"/>
        <v/>
      </c>
      <c r="I1484" s="287" t="str">
        <f t="shared" si="318"/>
        <v>Đ0</v>
      </c>
      <c r="J1484" s="44" t="s">
        <v>1191</v>
      </c>
      <c r="K1484" s="287" t="str">
        <f t="shared" si="319"/>
        <v>Cái</v>
      </c>
      <c r="L1484" s="291"/>
      <c r="M1484" s="287" t="e">
        <f>VLOOKUP(D1484,'GIA CONG DOAN'!$A$3:$D$4246,MATCH(I1484,'GIA CONG DOAN'!$A$4:$D$4,0),0)</f>
        <v>#N/A</v>
      </c>
      <c r="N1484" s="289"/>
      <c r="O1484" s="328" t="str">
        <f t="shared" si="320"/>
        <v/>
      </c>
      <c r="P1484" s="56"/>
      <c r="Q1484" s="305"/>
      <c r="R1484" s="305"/>
      <c r="S1484" s="313">
        <f t="shared" si="321"/>
        <v>0</v>
      </c>
      <c r="V1484" s="327"/>
      <c r="W1484" s="327"/>
      <c r="X1484" s="327"/>
    </row>
    <row r="1485" spans="1:24" s="326" customFormat="1" ht="18" hidden="1" customHeight="1">
      <c r="A1485" s="50"/>
      <c r="B1485" s="182"/>
      <c r="C1485" s="56"/>
      <c r="D1485" s="56" t="str">
        <f t="shared" si="313"/>
        <v>00</v>
      </c>
      <c r="E1485" s="322" t="str">
        <f t="shared" si="314"/>
        <v>00</v>
      </c>
      <c r="F1485" s="322" t="str">
        <f t="shared" si="315"/>
        <v/>
      </c>
      <c r="G1485" s="322" t="str">
        <f t="shared" si="316"/>
        <v/>
      </c>
      <c r="H1485" s="322" t="str">
        <f t="shared" si="317"/>
        <v/>
      </c>
      <c r="I1485" s="287" t="str">
        <f t="shared" si="318"/>
        <v>Đ0</v>
      </c>
      <c r="J1485" s="44" t="s">
        <v>1191</v>
      </c>
      <c r="K1485" s="287" t="str">
        <f t="shared" si="319"/>
        <v>Cái</v>
      </c>
      <c r="L1485" s="291"/>
      <c r="M1485" s="287" t="e">
        <f>VLOOKUP(D1485,'GIA CONG DOAN'!$A$3:$D$4246,MATCH(I1485,'GIA CONG DOAN'!$A$4:$D$4,0),0)</f>
        <v>#N/A</v>
      </c>
      <c r="N1485" s="289"/>
      <c r="O1485" s="328" t="str">
        <f t="shared" si="320"/>
        <v/>
      </c>
      <c r="P1485" s="56"/>
      <c r="Q1485" s="305"/>
      <c r="R1485" s="305"/>
      <c r="S1485" s="313">
        <f t="shared" si="321"/>
        <v>0</v>
      </c>
      <c r="V1485" s="327"/>
      <c r="W1485" s="327"/>
      <c r="X1485" s="327"/>
    </row>
    <row r="1486" spans="1:24" s="326" customFormat="1" ht="18" hidden="1" customHeight="1">
      <c r="A1486" s="50"/>
      <c r="B1486" s="182"/>
      <c r="C1486" s="56"/>
      <c r="D1486" s="56" t="str">
        <f t="shared" si="313"/>
        <v>00</v>
      </c>
      <c r="E1486" s="322" t="str">
        <f t="shared" si="314"/>
        <v>00</v>
      </c>
      <c r="F1486" s="322" t="str">
        <f t="shared" si="315"/>
        <v/>
      </c>
      <c r="G1486" s="322" t="str">
        <f t="shared" si="316"/>
        <v/>
      </c>
      <c r="H1486" s="322" t="str">
        <f t="shared" si="317"/>
        <v/>
      </c>
      <c r="I1486" s="287" t="str">
        <f t="shared" si="318"/>
        <v>Đ0</v>
      </c>
      <c r="J1486" s="44" t="s">
        <v>1191</v>
      </c>
      <c r="K1486" s="287" t="str">
        <f t="shared" si="319"/>
        <v>Cái</v>
      </c>
      <c r="L1486" s="291"/>
      <c r="M1486" s="287" t="e">
        <f>VLOOKUP(D1486,'GIA CONG DOAN'!$A$3:$D$4246,MATCH(I1486,'GIA CONG DOAN'!$A$4:$D$4,0),0)</f>
        <v>#N/A</v>
      </c>
      <c r="N1486" s="289"/>
      <c r="O1486" s="328" t="str">
        <f t="shared" si="320"/>
        <v/>
      </c>
      <c r="P1486" s="56"/>
      <c r="Q1486" s="305"/>
      <c r="R1486" s="305"/>
      <c r="S1486" s="313">
        <f t="shared" si="321"/>
        <v>0</v>
      </c>
      <c r="V1486" s="327"/>
      <c r="W1486" s="327"/>
      <c r="X1486" s="327"/>
    </row>
    <row r="1487" spans="1:24" s="326" customFormat="1" ht="18" hidden="1" customHeight="1">
      <c r="A1487" s="50"/>
      <c r="B1487" s="182"/>
      <c r="C1487" s="56"/>
      <c r="D1487" s="56" t="str">
        <f t="shared" si="313"/>
        <v>00</v>
      </c>
      <c r="E1487" s="322" t="str">
        <f t="shared" si="314"/>
        <v>00</v>
      </c>
      <c r="F1487" s="322" t="str">
        <f t="shared" si="315"/>
        <v/>
      </c>
      <c r="G1487" s="322" t="str">
        <f t="shared" si="316"/>
        <v/>
      </c>
      <c r="H1487" s="322" t="str">
        <f t="shared" si="317"/>
        <v/>
      </c>
      <c r="I1487" s="287" t="str">
        <f t="shared" si="318"/>
        <v>Đ0</v>
      </c>
      <c r="J1487" s="44" t="s">
        <v>1191</v>
      </c>
      <c r="K1487" s="287" t="str">
        <f t="shared" si="319"/>
        <v>Cái</v>
      </c>
      <c r="L1487" s="291"/>
      <c r="M1487" s="287" t="e">
        <f>VLOOKUP(D1487,'GIA CONG DOAN'!$A$3:$D$4246,MATCH(I1487,'GIA CONG DOAN'!$A$4:$D$4,0),0)</f>
        <v>#N/A</v>
      </c>
      <c r="N1487" s="289"/>
      <c r="O1487" s="328" t="str">
        <f t="shared" si="320"/>
        <v/>
      </c>
      <c r="P1487" s="56"/>
      <c r="Q1487" s="305"/>
      <c r="R1487" s="305"/>
      <c r="S1487" s="313">
        <f t="shared" si="321"/>
        <v>0</v>
      </c>
      <c r="V1487" s="327"/>
      <c r="W1487" s="327"/>
      <c r="X1487" s="327"/>
    </row>
    <row r="1488" spans="1:24" s="326" customFormat="1" ht="18" hidden="1" customHeight="1">
      <c r="A1488" s="50"/>
      <c r="B1488" s="182"/>
      <c r="C1488" s="56"/>
      <c r="D1488" s="56" t="str">
        <f t="shared" si="313"/>
        <v>00</v>
      </c>
      <c r="E1488" s="322" t="str">
        <f t="shared" si="314"/>
        <v>00</v>
      </c>
      <c r="F1488" s="322" t="str">
        <f t="shared" si="315"/>
        <v/>
      </c>
      <c r="G1488" s="322" t="str">
        <f t="shared" si="316"/>
        <v/>
      </c>
      <c r="H1488" s="322" t="str">
        <f t="shared" si="317"/>
        <v/>
      </c>
      <c r="I1488" s="287" t="str">
        <f t="shared" si="318"/>
        <v>Đ0</v>
      </c>
      <c r="J1488" s="44" t="s">
        <v>1191</v>
      </c>
      <c r="K1488" s="287" t="str">
        <f t="shared" si="319"/>
        <v>Cái</v>
      </c>
      <c r="L1488" s="291"/>
      <c r="M1488" s="287" t="e">
        <f>VLOOKUP(D1488,'GIA CONG DOAN'!$A$3:$D$4246,MATCH(I1488,'GIA CONG DOAN'!$A$4:$D$4,0),0)</f>
        <v>#N/A</v>
      </c>
      <c r="N1488" s="289"/>
      <c r="O1488" s="328" t="str">
        <f t="shared" si="320"/>
        <v/>
      </c>
      <c r="P1488" s="56"/>
      <c r="Q1488" s="305"/>
      <c r="R1488" s="305"/>
      <c r="S1488" s="313">
        <f t="shared" si="321"/>
        <v>0</v>
      </c>
      <c r="V1488" s="327"/>
      <c r="W1488" s="327"/>
      <c r="X1488" s="327"/>
    </row>
    <row r="1489" spans="1:24" s="326" customFormat="1" ht="18" hidden="1" customHeight="1">
      <c r="A1489" s="50"/>
      <c r="B1489" s="182"/>
      <c r="C1489" s="56"/>
      <c r="D1489" s="56" t="str">
        <f t="shared" si="313"/>
        <v>00</v>
      </c>
      <c r="E1489" s="322" t="str">
        <f t="shared" si="314"/>
        <v>00</v>
      </c>
      <c r="F1489" s="322" t="str">
        <f t="shared" si="315"/>
        <v/>
      </c>
      <c r="G1489" s="322" t="str">
        <f t="shared" si="316"/>
        <v/>
      </c>
      <c r="H1489" s="322" t="str">
        <f t="shared" si="317"/>
        <v/>
      </c>
      <c r="I1489" s="287" t="str">
        <f t="shared" si="318"/>
        <v>Đ0</v>
      </c>
      <c r="J1489" s="44" t="s">
        <v>1191</v>
      </c>
      <c r="K1489" s="287" t="str">
        <f t="shared" si="319"/>
        <v>Cái</v>
      </c>
      <c r="L1489" s="291"/>
      <c r="M1489" s="287" t="e">
        <f>VLOOKUP(D1489,'GIA CONG DOAN'!$A$3:$D$4246,MATCH(I1489,'GIA CONG DOAN'!$A$4:$D$4,0),0)</f>
        <v>#N/A</v>
      </c>
      <c r="N1489" s="289"/>
      <c r="O1489" s="328" t="str">
        <f t="shared" si="320"/>
        <v/>
      </c>
      <c r="P1489" s="56"/>
      <c r="Q1489" s="305"/>
      <c r="R1489" s="305"/>
      <c r="S1489" s="313">
        <f t="shared" si="321"/>
        <v>0</v>
      </c>
      <c r="V1489" s="327"/>
      <c r="W1489" s="327"/>
      <c r="X1489" s="327"/>
    </row>
    <row r="1490" spans="1:24" s="326" customFormat="1" ht="18" hidden="1" customHeight="1">
      <c r="A1490" s="50"/>
      <c r="B1490" s="182"/>
      <c r="C1490" s="56"/>
      <c r="D1490" s="56" t="str">
        <f t="shared" si="313"/>
        <v>00</v>
      </c>
      <c r="E1490" s="322" t="str">
        <f t="shared" si="314"/>
        <v>00</v>
      </c>
      <c r="F1490" s="322" t="str">
        <f t="shared" si="315"/>
        <v/>
      </c>
      <c r="G1490" s="322" t="str">
        <f t="shared" si="316"/>
        <v/>
      </c>
      <c r="H1490" s="322" t="str">
        <f t="shared" si="317"/>
        <v/>
      </c>
      <c r="I1490" s="287" t="str">
        <f t="shared" si="318"/>
        <v>Đ0</v>
      </c>
      <c r="J1490" s="44" t="s">
        <v>1191</v>
      </c>
      <c r="K1490" s="287" t="str">
        <f t="shared" si="319"/>
        <v>Cái</v>
      </c>
      <c r="L1490" s="291"/>
      <c r="M1490" s="287" t="e">
        <f>VLOOKUP(D1490,'GIA CONG DOAN'!$A$3:$D$4246,MATCH(I1490,'GIA CONG DOAN'!$A$4:$D$4,0),0)</f>
        <v>#N/A</v>
      </c>
      <c r="N1490" s="289"/>
      <c r="O1490" s="328" t="str">
        <f t="shared" si="320"/>
        <v/>
      </c>
      <c r="P1490" s="56"/>
      <c r="Q1490" s="305"/>
      <c r="R1490" s="305"/>
      <c r="S1490" s="313">
        <f t="shared" si="321"/>
        <v>0</v>
      </c>
      <c r="V1490" s="327"/>
      <c r="W1490" s="327"/>
      <c r="X1490" s="327"/>
    </row>
    <row r="1491" spans="1:24" s="326" customFormat="1" ht="18" hidden="1" customHeight="1">
      <c r="A1491" s="50"/>
      <c r="B1491" s="182"/>
      <c r="C1491" s="56"/>
      <c r="D1491" s="56" t="str">
        <f t="shared" si="313"/>
        <v>00</v>
      </c>
      <c r="E1491" s="322" t="str">
        <f t="shared" si="314"/>
        <v>00</v>
      </c>
      <c r="F1491" s="322" t="str">
        <f t="shared" si="315"/>
        <v/>
      </c>
      <c r="G1491" s="322" t="str">
        <f t="shared" si="316"/>
        <v/>
      </c>
      <c r="H1491" s="322" t="str">
        <f t="shared" si="317"/>
        <v/>
      </c>
      <c r="I1491" s="287" t="str">
        <f t="shared" si="318"/>
        <v>Đ0</v>
      </c>
      <c r="J1491" s="44" t="s">
        <v>1191</v>
      </c>
      <c r="K1491" s="287" t="str">
        <f t="shared" si="319"/>
        <v>Cái</v>
      </c>
      <c r="L1491" s="291"/>
      <c r="M1491" s="287" t="e">
        <f>VLOOKUP(D1491,'GIA CONG DOAN'!$A$3:$D$4246,MATCH(I1491,'GIA CONG DOAN'!$A$4:$D$4,0),0)</f>
        <v>#N/A</v>
      </c>
      <c r="N1491" s="289"/>
      <c r="O1491" s="328" t="str">
        <f t="shared" si="320"/>
        <v/>
      </c>
      <c r="P1491" s="56"/>
      <c r="Q1491" s="305"/>
      <c r="R1491" s="305"/>
      <c r="S1491" s="313">
        <f t="shared" si="321"/>
        <v>0</v>
      </c>
      <c r="V1491" s="327"/>
      <c r="W1491" s="327"/>
      <c r="X1491" s="327"/>
    </row>
    <row r="1492" spans="1:24" s="326" customFormat="1" ht="18" hidden="1" customHeight="1">
      <c r="A1492" s="50"/>
      <c r="B1492" s="182"/>
      <c r="C1492" s="56"/>
      <c r="D1492" s="56" t="str">
        <f t="shared" si="313"/>
        <v>00</v>
      </c>
      <c r="E1492" s="322" t="str">
        <f t="shared" si="314"/>
        <v>00</v>
      </c>
      <c r="F1492" s="322" t="str">
        <f t="shared" si="315"/>
        <v/>
      </c>
      <c r="G1492" s="322" t="str">
        <f t="shared" si="316"/>
        <v/>
      </c>
      <c r="H1492" s="322" t="str">
        <f t="shared" si="317"/>
        <v/>
      </c>
      <c r="I1492" s="287" t="str">
        <f t="shared" si="318"/>
        <v>Đ0</v>
      </c>
      <c r="J1492" s="44" t="s">
        <v>1191</v>
      </c>
      <c r="K1492" s="287" t="str">
        <f t="shared" si="319"/>
        <v>Cái</v>
      </c>
      <c r="L1492" s="291"/>
      <c r="M1492" s="287" t="e">
        <f>VLOOKUP(D1492,'GIA CONG DOAN'!$A$3:$D$4246,MATCH(I1492,'GIA CONG DOAN'!$A$4:$D$4,0),0)</f>
        <v>#N/A</v>
      </c>
      <c r="N1492" s="289"/>
      <c r="O1492" s="328" t="str">
        <f t="shared" si="320"/>
        <v/>
      </c>
      <c r="P1492" s="56"/>
      <c r="Q1492" s="305"/>
      <c r="R1492" s="305"/>
      <c r="S1492" s="313">
        <f t="shared" si="321"/>
        <v>0</v>
      </c>
      <c r="V1492" s="327"/>
      <c r="W1492" s="327"/>
      <c r="X1492" s="327"/>
    </row>
    <row r="1493" spans="1:24" s="326" customFormat="1" ht="18" hidden="1" customHeight="1">
      <c r="A1493" s="50"/>
      <c r="B1493" s="182"/>
      <c r="C1493" s="56"/>
      <c r="D1493" s="56" t="str">
        <f t="shared" si="313"/>
        <v>00</v>
      </c>
      <c r="E1493" s="322" t="str">
        <f t="shared" si="314"/>
        <v>00</v>
      </c>
      <c r="F1493" s="322" t="str">
        <f t="shared" si="315"/>
        <v/>
      </c>
      <c r="G1493" s="322" t="str">
        <f t="shared" si="316"/>
        <v/>
      </c>
      <c r="H1493" s="322" t="str">
        <f t="shared" si="317"/>
        <v/>
      </c>
      <c r="I1493" s="287" t="str">
        <f t="shared" si="318"/>
        <v>Đ0</v>
      </c>
      <c r="J1493" s="44" t="s">
        <v>1191</v>
      </c>
      <c r="K1493" s="287" t="str">
        <f t="shared" si="319"/>
        <v>Cái</v>
      </c>
      <c r="L1493" s="291"/>
      <c r="M1493" s="287" t="e">
        <f>VLOOKUP(D1493,'GIA CONG DOAN'!$A$3:$D$4246,MATCH(I1493,'GIA CONG DOAN'!$A$4:$D$4,0),0)</f>
        <v>#N/A</v>
      </c>
      <c r="N1493" s="289"/>
      <c r="O1493" s="328" t="str">
        <f t="shared" si="320"/>
        <v/>
      </c>
      <c r="P1493" s="56"/>
      <c r="Q1493" s="305"/>
      <c r="R1493" s="305"/>
      <c r="S1493" s="313">
        <f t="shared" si="321"/>
        <v>0</v>
      </c>
      <c r="V1493" s="327"/>
      <c r="W1493" s="327"/>
      <c r="X1493" s="327"/>
    </row>
    <row r="1494" spans="1:24" s="326" customFormat="1" ht="18" hidden="1" customHeight="1">
      <c r="A1494" s="50"/>
      <c r="B1494" s="182"/>
      <c r="C1494" s="56"/>
      <c r="D1494" s="56" t="str">
        <f t="shared" si="313"/>
        <v>00</v>
      </c>
      <c r="E1494" s="322" t="str">
        <f t="shared" si="314"/>
        <v>00</v>
      </c>
      <c r="F1494" s="322" t="str">
        <f t="shared" si="315"/>
        <v/>
      </c>
      <c r="G1494" s="322" t="str">
        <f t="shared" si="316"/>
        <v/>
      </c>
      <c r="H1494" s="322" t="str">
        <f t="shared" si="317"/>
        <v/>
      </c>
      <c r="I1494" s="287" t="str">
        <f t="shared" si="318"/>
        <v>Đ0</v>
      </c>
      <c r="J1494" s="44" t="s">
        <v>1191</v>
      </c>
      <c r="K1494" s="287" t="str">
        <f t="shared" si="319"/>
        <v>Cái</v>
      </c>
      <c r="L1494" s="291"/>
      <c r="M1494" s="287" t="e">
        <f>VLOOKUP(D1494,'GIA CONG DOAN'!$A$3:$D$4246,MATCH(I1494,'GIA CONG DOAN'!$A$4:$D$4,0),0)</f>
        <v>#N/A</v>
      </c>
      <c r="N1494" s="289"/>
      <c r="O1494" s="328" t="str">
        <f t="shared" si="320"/>
        <v/>
      </c>
      <c r="P1494" s="56"/>
      <c r="Q1494" s="305"/>
      <c r="R1494" s="305"/>
      <c r="S1494" s="313">
        <f t="shared" si="321"/>
        <v>0</v>
      </c>
      <c r="V1494" s="327"/>
      <c r="W1494" s="327"/>
      <c r="X1494" s="327"/>
    </row>
    <row r="1495" spans="1:24" s="326" customFormat="1" ht="18" hidden="1" customHeight="1">
      <c r="A1495" s="50"/>
      <c r="B1495" s="182"/>
      <c r="C1495" s="56"/>
      <c r="D1495" s="56" t="str">
        <f t="shared" si="313"/>
        <v>00</v>
      </c>
      <c r="E1495" s="322" t="str">
        <f t="shared" si="314"/>
        <v>00</v>
      </c>
      <c r="F1495" s="322" t="str">
        <f t="shared" si="315"/>
        <v/>
      </c>
      <c r="G1495" s="322" t="str">
        <f t="shared" si="316"/>
        <v/>
      </c>
      <c r="H1495" s="322" t="str">
        <f t="shared" si="317"/>
        <v/>
      </c>
      <c r="I1495" s="287" t="str">
        <f t="shared" si="318"/>
        <v>Đ0</v>
      </c>
      <c r="J1495" s="44" t="s">
        <v>1191</v>
      </c>
      <c r="K1495" s="287" t="str">
        <f t="shared" si="319"/>
        <v>Cái</v>
      </c>
      <c r="L1495" s="291"/>
      <c r="M1495" s="287" t="e">
        <f>VLOOKUP(D1495,'GIA CONG DOAN'!$A$3:$D$4246,MATCH(I1495,'GIA CONG DOAN'!$A$4:$D$4,0),0)</f>
        <v>#N/A</v>
      </c>
      <c r="N1495" s="289"/>
      <c r="O1495" s="328" t="str">
        <f t="shared" si="320"/>
        <v/>
      </c>
      <c r="P1495" s="56"/>
      <c r="Q1495" s="305"/>
      <c r="R1495" s="305"/>
      <c r="S1495" s="313">
        <f t="shared" si="321"/>
        <v>0</v>
      </c>
      <c r="V1495" s="327"/>
      <c r="W1495" s="327"/>
      <c r="X1495" s="327"/>
    </row>
    <row r="1496" spans="1:24" s="326" customFormat="1" ht="18" hidden="1" customHeight="1">
      <c r="A1496" s="50"/>
      <c r="B1496" s="182"/>
      <c r="C1496" s="56"/>
      <c r="D1496" s="56" t="str">
        <f t="shared" si="313"/>
        <v>00</v>
      </c>
      <c r="E1496" s="322" t="str">
        <f t="shared" si="314"/>
        <v>00</v>
      </c>
      <c r="F1496" s="322" t="str">
        <f t="shared" si="315"/>
        <v/>
      </c>
      <c r="G1496" s="322" t="str">
        <f t="shared" si="316"/>
        <v/>
      </c>
      <c r="H1496" s="322" t="str">
        <f t="shared" si="317"/>
        <v/>
      </c>
      <c r="I1496" s="287" t="str">
        <f t="shared" si="318"/>
        <v>Đ0</v>
      </c>
      <c r="J1496" s="44" t="s">
        <v>1191</v>
      </c>
      <c r="K1496" s="287" t="str">
        <f t="shared" si="319"/>
        <v>Cái</v>
      </c>
      <c r="L1496" s="291"/>
      <c r="M1496" s="287" t="e">
        <f>VLOOKUP(D1496,'GIA CONG DOAN'!$A$3:$D$4246,MATCH(I1496,'GIA CONG DOAN'!$A$4:$D$4,0),0)</f>
        <v>#N/A</v>
      </c>
      <c r="N1496" s="289"/>
      <c r="O1496" s="328" t="str">
        <f t="shared" si="320"/>
        <v/>
      </c>
      <c r="P1496" s="56"/>
      <c r="Q1496" s="305"/>
      <c r="R1496" s="305"/>
      <c r="S1496" s="313">
        <f t="shared" si="321"/>
        <v>0</v>
      </c>
      <c r="V1496" s="327"/>
      <c r="W1496" s="327"/>
      <c r="X1496" s="327"/>
    </row>
    <row r="1497" spans="1:24" s="326" customFormat="1" ht="18" hidden="1" customHeight="1">
      <c r="A1497" s="50"/>
      <c r="B1497" s="182"/>
      <c r="C1497" s="56"/>
      <c r="D1497" s="56" t="str">
        <f t="shared" si="313"/>
        <v>00</v>
      </c>
      <c r="E1497" s="322" t="str">
        <f t="shared" si="314"/>
        <v>00</v>
      </c>
      <c r="F1497" s="322" t="str">
        <f t="shared" si="315"/>
        <v/>
      </c>
      <c r="G1497" s="322" t="str">
        <f t="shared" si="316"/>
        <v/>
      </c>
      <c r="H1497" s="322" t="str">
        <f t="shared" si="317"/>
        <v/>
      </c>
      <c r="I1497" s="287" t="str">
        <f t="shared" si="318"/>
        <v>Đ0</v>
      </c>
      <c r="J1497" s="44" t="s">
        <v>1191</v>
      </c>
      <c r="K1497" s="287" t="str">
        <f t="shared" si="319"/>
        <v>Cái</v>
      </c>
      <c r="L1497" s="291"/>
      <c r="M1497" s="287" t="e">
        <f>VLOOKUP(D1497,'GIA CONG DOAN'!$A$3:$D$4246,MATCH(I1497,'GIA CONG DOAN'!$A$4:$D$4,0),0)</f>
        <v>#N/A</v>
      </c>
      <c r="N1497" s="289"/>
      <c r="O1497" s="328" t="str">
        <f t="shared" si="320"/>
        <v/>
      </c>
      <c r="P1497" s="56"/>
      <c r="Q1497" s="305"/>
      <c r="R1497" s="305"/>
      <c r="S1497" s="313">
        <f t="shared" si="321"/>
        <v>0</v>
      </c>
      <c r="V1497" s="327"/>
      <c r="W1497" s="327"/>
      <c r="X1497" s="327"/>
    </row>
    <row r="1498" spans="1:24" s="326" customFormat="1" ht="18" hidden="1" customHeight="1">
      <c r="A1498" s="50"/>
      <c r="B1498" s="182"/>
      <c r="C1498" s="56"/>
      <c r="D1498" s="56" t="str">
        <f t="shared" si="313"/>
        <v>00</v>
      </c>
      <c r="E1498" s="322" t="str">
        <f t="shared" si="314"/>
        <v>00</v>
      </c>
      <c r="F1498" s="322" t="str">
        <f t="shared" si="315"/>
        <v/>
      </c>
      <c r="G1498" s="322" t="str">
        <f t="shared" si="316"/>
        <v/>
      </c>
      <c r="H1498" s="322" t="str">
        <f t="shared" si="317"/>
        <v/>
      </c>
      <c r="I1498" s="287" t="str">
        <f t="shared" si="318"/>
        <v>Đ0</v>
      </c>
      <c r="J1498" s="44" t="s">
        <v>1191</v>
      </c>
      <c r="K1498" s="287" t="str">
        <f t="shared" si="319"/>
        <v>Cái</v>
      </c>
      <c r="L1498" s="291"/>
      <c r="M1498" s="287" t="e">
        <f>VLOOKUP(D1498,'GIA CONG DOAN'!$A$3:$D$4246,MATCH(I1498,'GIA CONG DOAN'!$A$4:$D$4,0),0)</f>
        <v>#N/A</v>
      </c>
      <c r="N1498" s="289"/>
      <c r="O1498" s="328" t="str">
        <f t="shared" si="320"/>
        <v/>
      </c>
      <c r="P1498" s="56"/>
      <c r="Q1498" s="305"/>
      <c r="R1498" s="305"/>
      <c r="S1498" s="313">
        <f t="shared" si="321"/>
        <v>0</v>
      </c>
      <c r="V1498" s="327"/>
      <c r="W1498" s="327"/>
      <c r="X1498" s="327"/>
    </row>
    <row r="1499" spans="1:24" s="326" customFormat="1" ht="18" hidden="1" customHeight="1">
      <c r="A1499" s="50"/>
      <c r="B1499" s="182"/>
      <c r="C1499" s="56"/>
      <c r="D1499" s="56" t="str">
        <f t="shared" si="313"/>
        <v>00</v>
      </c>
      <c r="E1499" s="322" t="str">
        <f t="shared" si="314"/>
        <v>00</v>
      </c>
      <c r="F1499" s="322" t="str">
        <f t="shared" si="315"/>
        <v/>
      </c>
      <c r="G1499" s="322" t="str">
        <f t="shared" si="316"/>
        <v/>
      </c>
      <c r="H1499" s="322" t="str">
        <f t="shared" si="317"/>
        <v/>
      </c>
      <c r="I1499" s="287" t="str">
        <f t="shared" si="318"/>
        <v>Đ0</v>
      </c>
      <c r="J1499" s="44" t="s">
        <v>1191</v>
      </c>
      <c r="K1499" s="287" t="str">
        <f t="shared" si="319"/>
        <v>Cái</v>
      </c>
      <c r="L1499" s="291"/>
      <c r="M1499" s="287" t="e">
        <f>VLOOKUP(D1499,'GIA CONG DOAN'!$A$3:$D$4246,MATCH(I1499,'GIA CONG DOAN'!$A$4:$D$4,0),0)</f>
        <v>#N/A</v>
      </c>
      <c r="N1499" s="289"/>
      <c r="O1499" s="328" t="str">
        <f t="shared" si="320"/>
        <v/>
      </c>
      <c r="P1499" s="56"/>
      <c r="Q1499" s="305"/>
      <c r="R1499" s="305"/>
      <c r="S1499" s="313">
        <f t="shared" si="321"/>
        <v>0</v>
      </c>
      <c r="V1499" s="327"/>
      <c r="W1499" s="327"/>
      <c r="X1499" s="327"/>
    </row>
    <row r="1500" spans="1:24" s="326" customFormat="1" ht="18" hidden="1" customHeight="1">
      <c r="A1500" s="50"/>
      <c r="B1500" s="182"/>
      <c r="C1500" s="56"/>
      <c r="D1500" s="56" t="str">
        <f t="shared" si="313"/>
        <v>00</v>
      </c>
      <c r="E1500" s="322" t="str">
        <f t="shared" si="314"/>
        <v>00</v>
      </c>
      <c r="F1500" s="322" t="str">
        <f t="shared" si="315"/>
        <v/>
      </c>
      <c r="G1500" s="322" t="str">
        <f t="shared" si="316"/>
        <v/>
      </c>
      <c r="H1500" s="322" t="str">
        <f t="shared" si="317"/>
        <v/>
      </c>
      <c r="I1500" s="287" t="str">
        <f t="shared" si="318"/>
        <v>Đ0</v>
      </c>
      <c r="J1500" s="44" t="s">
        <v>1191</v>
      </c>
      <c r="K1500" s="287" t="str">
        <f t="shared" si="319"/>
        <v>Cái</v>
      </c>
      <c r="L1500" s="291"/>
      <c r="M1500" s="287" t="e">
        <f>VLOOKUP(D1500,'GIA CONG DOAN'!$A$3:$D$4246,MATCH(I1500,'GIA CONG DOAN'!$A$4:$D$4,0),0)</f>
        <v>#N/A</v>
      </c>
      <c r="N1500" s="289"/>
      <c r="O1500" s="328" t="str">
        <f t="shared" si="320"/>
        <v/>
      </c>
      <c r="P1500" s="56"/>
      <c r="Q1500" s="305"/>
      <c r="R1500" s="305"/>
      <c r="S1500" s="313">
        <f t="shared" si="321"/>
        <v>0</v>
      </c>
      <c r="V1500" s="327"/>
      <c r="W1500" s="327"/>
      <c r="X1500" s="327"/>
    </row>
    <row r="1501" spans="1:24" s="326" customFormat="1" ht="18" hidden="1" customHeight="1">
      <c r="A1501" s="50"/>
      <c r="B1501" s="182"/>
      <c r="C1501" s="56"/>
      <c r="D1501" s="56" t="str">
        <f t="shared" si="313"/>
        <v>00</v>
      </c>
      <c r="E1501" s="322" t="str">
        <f t="shared" si="314"/>
        <v>00</v>
      </c>
      <c r="F1501" s="322" t="str">
        <f t="shared" si="315"/>
        <v/>
      </c>
      <c r="G1501" s="322" t="str">
        <f t="shared" si="316"/>
        <v/>
      </c>
      <c r="H1501" s="322" t="str">
        <f t="shared" si="317"/>
        <v/>
      </c>
      <c r="I1501" s="287" t="str">
        <f t="shared" si="318"/>
        <v>Đ0</v>
      </c>
      <c r="J1501" s="44" t="s">
        <v>1191</v>
      </c>
      <c r="K1501" s="287" t="str">
        <f t="shared" si="319"/>
        <v>Cái</v>
      </c>
      <c r="L1501" s="291"/>
      <c r="M1501" s="287" t="e">
        <f>VLOOKUP(D1501,'GIA CONG DOAN'!$A$3:$D$4246,MATCH(I1501,'GIA CONG DOAN'!$A$4:$D$4,0),0)</f>
        <v>#N/A</v>
      </c>
      <c r="N1501" s="289"/>
      <c r="O1501" s="328" t="str">
        <f t="shared" si="320"/>
        <v/>
      </c>
      <c r="P1501" s="56"/>
      <c r="Q1501" s="305"/>
      <c r="R1501" s="305"/>
      <c r="S1501" s="313">
        <f t="shared" si="321"/>
        <v>0</v>
      </c>
      <c r="V1501" s="327"/>
      <c r="W1501" s="327"/>
      <c r="X1501" s="327"/>
    </row>
    <row r="1502" spans="1:24" s="326" customFormat="1" ht="18" hidden="1" customHeight="1">
      <c r="A1502" s="50"/>
      <c r="B1502" s="182"/>
      <c r="C1502" s="56"/>
      <c r="D1502" s="56" t="str">
        <f t="shared" si="313"/>
        <v>00</v>
      </c>
      <c r="E1502" s="322" t="str">
        <f t="shared" si="314"/>
        <v>00</v>
      </c>
      <c r="F1502" s="322" t="str">
        <f t="shared" si="315"/>
        <v/>
      </c>
      <c r="G1502" s="322" t="str">
        <f t="shared" si="316"/>
        <v/>
      </c>
      <c r="H1502" s="322" t="str">
        <f t="shared" si="317"/>
        <v/>
      </c>
      <c r="I1502" s="287" t="str">
        <f t="shared" si="318"/>
        <v>Đ0</v>
      </c>
      <c r="J1502" s="44" t="s">
        <v>1191</v>
      </c>
      <c r="K1502" s="287" t="str">
        <f t="shared" si="319"/>
        <v>Cái</v>
      </c>
      <c r="L1502" s="291"/>
      <c r="M1502" s="287" t="e">
        <f>VLOOKUP(D1502,'GIA CONG DOAN'!$A$3:$D$4246,MATCH(I1502,'GIA CONG DOAN'!$A$4:$D$4,0),0)</f>
        <v>#N/A</v>
      </c>
      <c r="N1502" s="289"/>
      <c r="O1502" s="328" t="str">
        <f t="shared" si="320"/>
        <v/>
      </c>
      <c r="P1502" s="56"/>
      <c r="Q1502" s="305"/>
      <c r="R1502" s="305"/>
      <c r="S1502" s="313">
        <f t="shared" si="321"/>
        <v>0</v>
      </c>
      <c r="V1502" s="327"/>
      <c r="W1502" s="327"/>
      <c r="X1502" s="327"/>
    </row>
    <row r="1503" spans="1:24" s="326" customFormat="1" ht="18" hidden="1" customHeight="1">
      <c r="A1503" s="50"/>
      <c r="B1503" s="182"/>
      <c r="C1503" s="56"/>
      <c r="D1503" s="56" t="str">
        <f t="shared" si="313"/>
        <v>00</v>
      </c>
      <c r="E1503" s="322" t="str">
        <f t="shared" si="314"/>
        <v>00</v>
      </c>
      <c r="F1503" s="322" t="str">
        <f t="shared" si="315"/>
        <v/>
      </c>
      <c r="G1503" s="322" t="str">
        <f t="shared" si="316"/>
        <v/>
      </c>
      <c r="H1503" s="322" t="str">
        <f t="shared" si="317"/>
        <v/>
      </c>
      <c r="I1503" s="287" t="str">
        <f t="shared" si="318"/>
        <v>Đ0</v>
      </c>
      <c r="J1503" s="44" t="s">
        <v>1191</v>
      </c>
      <c r="K1503" s="287" t="str">
        <f t="shared" si="319"/>
        <v>Cái</v>
      </c>
      <c r="L1503" s="291"/>
      <c r="M1503" s="287" t="e">
        <f>VLOOKUP(D1503,'GIA CONG DOAN'!$A$3:$D$4246,MATCH(I1503,'GIA CONG DOAN'!$A$4:$D$4,0),0)</f>
        <v>#N/A</v>
      </c>
      <c r="N1503" s="289"/>
      <c r="O1503" s="328" t="str">
        <f t="shared" si="320"/>
        <v/>
      </c>
      <c r="P1503" s="56"/>
      <c r="Q1503" s="305"/>
      <c r="R1503" s="305"/>
      <c r="S1503" s="313">
        <f t="shared" si="321"/>
        <v>0</v>
      </c>
      <c r="V1503" s="327"/>
      <c r="W1503" s="327"/>
      <c r="X1503" s="327"/>
    </row>
    <row r="1504" spans="1:24" s="326" customFormat="1" ht="18" hidden="1" customHeight="1">
      <c r="A1504" s="50"/>
      <c r="B1504" s="182"/>
      <c r="C1504" s="56"/>
      <c r="D1504" s="56" t="str">
        <f t="shared" si="313"/>
        <v>00</v>
      </c>
      <c r="E1504" s="322" t="str">
        <f t="shared" si="314"/>
        <v>00</v>
      </c>
      <c r="F1504" s="322" t="str">
        <f t="shared" si="315"/>
        <v/>
      </c>
      <c r="G1504" s="322" t="str">
        <f t="shared" si="316"/>
        <v/>
      </c>
      <c r="H1504" s="322" t="str">
        <f t="shared" si="317"/>
        <v/>
      </c>
      <c r="I1504" s="287" t="str">
        <f t="shared" si="318"/>
        <v>Đ0</v>
      </c>
      <c r="J1504" s="44" t="s">
        <v>1191</v>
      </c>
      <c r="K1504" s="287" t="str">
        <f t="shared" si="319"/>
        <v>Cái</v>
      </c>
      <c r="L1504" s="291"/>
      <c r="M1504" s="287" t="e">
        <f>VLOOKUP(D1504,'GIA CONG DOAN'!$A$3:$D$4246,MATCH(I1504,'GIA CONG DOAN'!$A$4:$D$4,0),0)</f>
        <v>#N/A</v>
      </c>
      <c r="N1504" s="289"/>
      <c r="O1504" s="328" t="str">
        <f t="shared" si="320"/>
        <v/>
      </c>
      <c r="P1504" s="56"/>
      <c r="Q1504" s="305"/>
      <c r="R1504" s="305"/>
      <c r="S1504" s="313">
        <f t="shared" si="321"/>
        <v>0</v>
      </c>
      <c r="V1504" s="327"/>
      <c r="W1504" s="327"/>
      <c r="X1504" s="327"/>
    </row>
    <row r="1505" spans="1:24" s="326" customFormat="1" ht="18" hidden="1" customHeight="1">
      <c r="A1505" s="50"/>
      <c r="B1505" s="182"/>
      <c r="C1505" s="56"/>
      <c r="D1505" s="56" t="str">
        <f t="shared" si="313"/>
        <v>00</v>
      </c>
      <c r="E1505" s="322" t="str">
        <f t="shared" si="314"/>
        <v>00</v>
      </c>
      <c r="F1505" s="322" t="str">
        <f t="shared" si="315"/>
        <v/>
      </c>
      <c r="G1505" s="322" t="str">
        <f t="shared" si="316"/>
        <v/>
      </c>
      <c r="H1505" s="322" t="str">
        <f t="shared" si="317"/>
        <v/>
      </c>
      <c r="I1505" s="287" t="str">
        <f t="shared" si="318"/>
        <v>Đ0</v>
      </c>
      <c r="J1505" s="44" t="s">
        <v>1191</v>
      </c>
      <c r="K1505" s="287" t="str">
        <f t="shared" si="319"/>
        <v>Cái</v>
      </c>
      <c r="L1505" s="291"/>
      <c r="M1505" s="287" t="e">
        <f>VLOOKUP(D1505,'GIA CONG DOAN'!$A$3:$D$4246,MATCH(I1505,'GIA CONG DOAN'!$A$4:$D$4,0),0)</f>
        <v>#N/A</v>
      </c>
      <c r="N1505" s="289"/>
      <c r="O1505" s="328" t="str">
        <f t="shared" si="320"/>
        <v/>
      </c>
      <c r="P1505" s="56"/>
      <c r="Q1505" s="305"/>
      <c r="R1505" s="305"/>
      <c r="S1505" s="313">
        <f t="shared" si="321"/>
        <v>0</v>
      </c>
      <c r="V1505" s="327"/>
      <c r="W1505" s="327"/>
      <c r="X1505" s="327"/>
    </row>
    <row r="1506" spans="1:24" s="326" customFormat="1" ht="18" hidden="1" customHeight="1">
      <c r="A1506" s="50"/>
      <c r="B1506" s="182"/>
      <c r="C1506" s="56"/>
      <c r="D1506" s="56" t="str">
        <f t="shared" si="313"/>
        <v>00</v>
      </c>
      <c r="E1506" s="322" t="str">
        <f t="shared" si="314"/>
        <v>00</v>
      </c>
      <c r="F1506" s="322" t="str">
        <f t="shared" si="315"/>
        <v/>
      </c>
      <c r="G1506" s="322" t="str">
        <f t="shared" si="316"/>
        <v/>
      </c>
      <c r="H1506" s="322" t="str">
        <f t="shared" si="317"/>
        <v/>
      </c>
      <c r="I1506" s="287" t="str">
        <f t="shared" si="318"/>
        <v>Đ0</v>
      </c>
      <c r="J1506" s="44" t="s">
        <v>1191</v>
      </c>
      <c r="K1506" s="287" t="str">
        <f t="shared" si="319"/>
        <v>Cái</v>
      </c>
      <c r="L1506" s="291"/>
      <c r="M1506" s="287" t="e">
        <f>VLOOKUP(D1506,'GIA CONG DOAN'!$A$3:$D$4246,MATCH(I1506,'GIA CONG DOAN'!$A$4:$D$4,0),0)</f>
        <v>#N/A</v>
      </c>
      <c r="N1506" s="289"/>
      <c r="O1506" s="328" t="str">
        <f t="shared" si="320"/>
        <v/>
      </c>
      <c r="P1506" s="56"/>
      <c r="Q1506" s="305"/>
      <c r="R1506" s="305"/>
      <c r="S1506" s="313">
        <f t="shared" si="321"/>
        <v>0</v>
      </c>
      <c r="V1506" s="327"/>
      <c r="W1506" s="327"/>
      <c r="X1506" s="327"/>
    </row>
    <row r="1507" spans="1:24" s="326" customFormat="1" ht="18" hidden="1" customHeight="1">
      <c r="A1507" s="50"/>
      <c r="B1507" s="182"/>
      <c r="C1507" s="56"/>
      <c r="D1507" s="56" t="str">
        <f t="shared" si="313"/>
        <v>00</v>
      </c>
      <c r="E1507" s="322" t="str">
        <f t="shared" si="314"/>
        <v>00</v>
      </c>
      <c r="F1507" s="322" t="str">
        <f t="shared" si="315"/>
        <v/>
      </c>
      <c r="G1507" s="322" t="str">
        <f t="shared" si="316"/>
        <v/>
      </c>
      <c r="H1507" s="322" t="str">
        <f t="shared" si="317"/>
        <v/>
      </c>
      <c r="I1507" s="287" t="str">
        <f t="shared" si="318"/>
        <v>Đ0</v>
      </c>
      <c r="J1507" s="44" t="s">
        <v>1191</v>
      </c>
      <c r="K1507" s="287" t="str">
        <f t="shared" si="319"/>
        <v>Cái</v>
      </c>
      <c r="L1507" s="291"/>
      <c r="M1507" s="287" t="e">
        <f>VLOOKUP(D1507,'GIA CONG DOAN'!$A$3:$D$4246,MATCH(I1507,'GIA CONG DOAN'!$A$4:$D$4,0),0)</f>
        <v>#N/A</v>
      </c>
      <c r="N1507" s="289"/>
      <c r="O1507" s="328" t="str">
        <f t="shared" si="320"/>
        <v/>
      </c>
      <c r="P1507" s="56"/>
      <c r="Q1507" s="305"/>
      <c r="R1507" s="305"/>
      <c r="S1507" s="313">
        <f t="shared" si="321"/>
        <v>0</v>
      </c>
      <c r="V1507" s="327"/>
      <c r="W1507" s="327"/>
      <c r="X1507" s="327"/>
    </row>
    <row r="1508" spans="1:24" s="326" customFormat="1" ht="18" hidden="1" customHeight="1">
      <c r="A1508" s="50"/>
      <c r="B1508" s="182"/>
      <c r="C1508" s="56"/>
      <c r="D1508" s="56" t="str">
        <f t="shared" si="313"/>
        <v>00</v>
      </c>
      <c r="E1508" s="322" t="str">
        <f t="shared" si="314"/>
        <v>00</v>
      </c>
      <c r="F1508" s="322" t="str">
        <f t="shared" si="315"/>
        <v/>
      </c>
      <c r="G1508" s="322" t="str">
        <f t="shared" si="316"/>
        <v/>
      </c>
      <c r="H1508" s="322" t="str">
        <f t="shared" si="317"/>
        <v/>
      </c>
      <c r="I1508" s="287" t="str">
        <f t="shared" si="318"/>
        <v>Đ0</v>
      </c>
      <c r="J1508" s="44" t="s">
        <v>1191</v>
      </c>
      <c r="K1508" s="287" t="str">
        <f t="shared" si="319"/>
        <v>Cái</v>
      </c>
      <c r="L1508" s="291"/>
      <c r="M1508" s="287" t="e">
        <f>VLOOKUP(D1508,'GIA CONG DOAN'!$A$3:$D$4246,MATCH(I1508,'GIA CONG DOAN'!$A$4:$D$4,0),0)</f>
        <v>#N/A</v>
      </c>
      <c r="N1508" s="289"/>
      <c r="O1508" s="328" t="str">
        <f t="shared" si="320"/>
        <v/>
      </c>
      <c r="P1508" s="56"/>
      <c r="Q1508" s="305"/>
      <c r="R1508" s="305"/>
      <c r="S1508" s="313">
        <f t="shared" si="321"/>
        <v>0</v>
      </c>
      <c r="V1508" s="327"/>
      <c r="W1508" s="327"/>
      <c r="X1508" s="327"/>
    </row>
    <row r="1509" spans="1:24" s="326" customFormat="1" ht="18" hidden="1" customHeight="1">
      <c r="A1509" s="50"/>
      <c r="B1509" s="182"/>
      <c r="C1509" s="56"/>
      <c r="D1509" s="56" t="str">
        <f t="shared" si="313"/>
        <v>00</v>
      </c>
      <c r="E1509" s="322" t="str">
        <f t="shared" si="314"/>
        <v>00</v>
      </c>
      <c r="F1509" s="322" t="str">
        <f t="shared" si="315"/>
        <v/>
      </c>
      <c r="G1509" s="322" t="str">
        <f t="shared" si="316"/>
        <v/>
      </c>
      <c r="H1509" s="322" t="str">
        <f t="shared" si="317"/>
        <v/>
      </c>
      <c r="I1509" s="287" t="str">
        <f t="shared" si="318"/>
        <v>Đ0</v>
      </c>
      <c r="J1509" s="44" t="s">
        <v>1191</v>
      </c>
      <c r="K1509" s="287" t="str">
        <f t="shared" si="319"/>
        <v>Cái</v>
      </c>
      <c r="L1509" s="291"/>
      <c r="M1509" s="287" t="e">
        <f>VLOOKUP(D1509,'GIA CONG DOAN'!$A$3:$D$4246,MATCH(I1509,'GIA CONG DOAN'!$A$4:$D$4,0),0)</f>
        <v>#N/A</v>
      </c>
      <c r="N1509" s="289"/>
      <c r="O1509" s="328" t="str">
        <f t="shared" si="320"/>
        <v/>
      </c>
      <c r="P1509" s="56"/>
      <c r="Q1509" s="305"/>
      <c r="R1509" s="305"/>
      <c r="S1509" s="313">
        <f t="shared" si="321"/>
        <v>0</v>
      </c>
      <c r="V1509" s="327"/>
      <c r="W1509" s="327"/>
      <c r="X1509" s="327"/>
    </row>
    <row r="1510" spans="1:24" s="326" customFormat="1" ht="18" hidden="1" customHeight="1">
      <c r="A1510" s="50"/>
      <c r="B1510" s="182"/>
      <c r="C1510" s="56"/>
      <c r="D1510" s="56" t="str">
        <f t="shared" si="313"/>
        <v>00</v>
      </c>
      <c r="E1510" s="322" t="str">
        <f t="shared" si="314"/>
        <v>00</v>
      </c>
      <c r="F1510" s="322" t="str">
        <f t="shared" si="315"/>
        <v/>
      </c>
      <c r="G1510" s="322" t="str">
        <f t="shared" si="316"/>
        <v/>
      </c>
      <c r="H1510" s="322" t="str">
        <f t="shared" si="317"/>
        <v/>
      </c>
      <c r="I1510" s="287" t="str">
        <f t="shared" si="318"/>
        <v>Đ0</v>
      </c>
      <c r="J1510" s="44" t="s">
        <v>1191</v>
      </c>
      <c r="K1510" s="287" t="str">
        <f t="shared" si="319"/>
        <v>Cái</v>
      </c>
      <c r="L1510" s="291"/>
      <c r="M1510" s="287" t="e">
        <f>VLOOKUP(D1510,'GIA CONG DOAN'!$A$3:$D$4246,MATCH(I1510,'GIA CONG DOAN'!$A$4:$D$4,0),0)</f>
        <v>#N/A</v>
      </c>
      <c r="N1510" s="289"/>
      <c r="O1510" s="328" t="str">
        <f t="shared" si="320"/>
        <v/>
      </c>
      <c r="P1510" s="56"/>
      <c r="Q1510" s="305"/>
      <c r="R1510" s="305"/>
      <c r="S1510" s="313">
        <f t="shared" si="321"/>
        <v>0</v>
      </c>
      <c r="V1510" s="327"/>
      <c r="W1510" s="327"/>
      <c r="X1510" s="327"/>
    </row>
    <row r="1511" spans="1:24" s="326" customFormat="1" ht="18" hidden="1" customHeight="1">
      <c r="A1511" s="50"/>
      <c r="B1511" s="182"/>
      <c r="C1511" s="56"/>
      <c r="D1511" s="56" t="str">
        <f t="shared" si="313"/>
        <v>00</v>
      </c>
      <c r="E1511" s="322" t="str">
        <f t="shared" si="314"/>
        <v>00</v>
      </c>
      <c r="F1511" s="322" t="str">
        <f t="shared" si="315"/>
        <v/>
      </c>
      <c r="G1511" s="322" t="str">
        <f t="shared" si="316"/>
        <v/>
      </c>
      <c r="H1511" s="322" t="str">
        <f t="shared" si="317"/>
        <v/>
      </c>
      <c r="I1511" s="287" t="str">
        <f t="shared" si="318"/>
        <v>Đ0</v>
      </c>
      <c r="J1511" s="44" t="s">
        <v>1191</v>
      </c>
      <c r="K1511" s="287" t="str">
        <f t="shared" si="319"/>
        <v>Cái</v>
      </c>
      <c r="L1511" s="291"/>
      <c r="M1511" s="287" t="e">
        <f>VLOOKUP(D1511,'GIA CONG DOAN'!$A$3:$D$4246,MATCH(I1511,'GIA CONG DOAN'!$A$4:$D$4,0),0)</f>
        <v>#N/A</v>
      </c>
      <c r="N1511" s="289"/>
      <c r="O1511" s="328" t="str">
        <f t="shared" si="320"/>
        <v/>
      </c>
      <c r="P1511" s="56"/>
      <c r="Q1511" s="305"/>
      <c r="R1511" s="305"/>
      <c r="S1511" s="313">
        <f t="shared" si="321"/>
        <v>0</v>
      </c>
      <c r="V1511" s="327"/>
      <c r="W1511" s="327"/>
      <c r="X1511" s="327"/>
    </row>
    <row r="1512" spans="1:24" s="326" customFormat="1" ht="18" hidden="1" customHeight="1">
      <c r="A1512" s="50"/>
      <c r="B1512" s="182"/>
      <c r="C1512" s="56"/>
      <c r="D1512" s="56" t="str">
        <f t="shared" si="313"/>
        <v>00</v>
      </c>
      <c r="E1512" s="322" t="str">
        <f t="shared" si="314"/>
        <v>00</v>
      </c>
      <c r="F1512" s="322" t="str">
        <f t="shared" si="315"/>
        <v/>
      </c>
      <c r="G1512" s="322" t="str">
        <f t="shared" si="316"/>
        <v/>
      </c>
      <c r="H1512" s="322" t="str">
        <f t="shared" si="317"/>
        <v/>
      </c>
      <c r="I1512" s="287" t="str">
        <f t="shared" si="318"/>
        <v>Đ0</v>
      </c>
      <c r="J1512" s="44" t="s">
        <v>1191</v>
      </c>
      <c r="K1512" s="287" t="str">
        <f t="shared" si="319"/>
        <v>Cái</v>
      </c>
      <c r="L1512" s="291"/>
      <c r="M1512" s="287" t="e">
        <f>VLOOKUP(D1512,'GIA CONG DOAN'!$A$3:$D$4246,MATCH(I1512,'GIA CONG DOAN'!$A$4:$D$4,0),0)</f>
        <v>#N/A</v>
      </c>
      <c r="N1512" s="289"/>
      <c r="O1512" s="328" t="str">
        <f t="shared" si="320"/>
        <v/>
      </c>
      <c r="P1512" s="56"/>
      <c r="Q1512" s="305"/>
      <c r="R1512" s="305"/>
      <c r="S1512" s="313">
        <f t="shared" si="321"/>
        <v>0</v>
      </c>
      <c r="V1512" s="327"/>
      <c r="W1512" s="327"/>
      <c r="X1512" s="327"/>
    </row>
    <row r="1513" spans="1:24" s="326" customFormat="1" ht="18" hidden="1" customHeight="1">
      <c r="A1513" s="50"/>
      <c r="B1513" s="182"/>
      <c r="C1513" s="56"/>
      <c r="D1513" s="56" t="str">
        <f t="shared" si="313"/>
        <v>00</v>
      </c>
      <c r="E1513" s="322" t="str">
        <f t="shared" si="314"/>
        <v>00</v>
      </c>
      <c r="F1513" s="322" t="str">
        <f t="shared" si="315"/>
        <v/>
      </c>
      <c r="G1513" s="322" t="str">
        <f t="shared" si="316"/>
        <v/>
      </c>
      <c r="H1513" s="322" t="str">
        <f t="shared" si="317"/>
        <v/>
      </c>
      <c r="I1513" s="287" t="str">
        <f t="shared" si="318"/>
        <v>Đ0</v>
      </c>
      <c r="J1513" s="44" t="s">
        <v>1191</v>
      </c>
      <c r="K1513" s="287" t="str">
        <f t="shared" si="319"/>
        <v>Cái</v>
      </c>
      <c r="L1513" s="291"/>
      <c r="M1513" s="287" t="e">
        <f>VLOOKUP(D1513,'GIA CONG DOAN'!$A$3:$D$4246,MATCH(I1513,'GIA CONG DOAN'!$A$4:$D$4,0),0)</f>
        <v>#N/A</v>
      </c>
      <c r="N1513" s="289"/>
      <c r="O1513" s="328" t="str">
        <f t="shared" si="320"/>
        <v/>
      </c>
      <c r="P1513" s="56"/>
      <c r="Q1513" s="305"/>
      <c r="R1513" s="305"/>
      <c r="S1513" s="313">
        <f t="shared" si="321"/>
        <v>0</v>
      </c>
      <c r="V1513" s="327"/>
      <c r="W1513" s="327"/>
      <c r="X1513" s="327"/>
    </row>
    <row r="1514" spans="1:24" s="326" customFormat="1" ht="18" hidden="1" customHeight="1">
      <c r="A1514" s="50"/>
      <c r="B1514" s="182"/>
      <c r="C1514" s="56"/>
      <c r="D1514" s="56" t="str">
        <f t="shared" si="313"/>
        <v>00</v>
      </c>
      <c r="E1514" s="322" t="str">
        <f t="shared" si="314"/>
        <v>00</v>
      </c>
      <c r="F1514" s="322" t="str">
        <f t="shared" si="315"/>
        <v/>
      </c>
      <c r="G1514" s="322" t="str">
        <f t="shared" si="316"/>
        <v/>
      </c>
      <c r="H1514" s="322" t="str">
        <f t="shared" si="317"/>
        <v/>
      </c>
      <c r="I1514" s="287" t="str">
        <f t="shared" si="318"/>
        <v>Đ0</v>
      </c>
      <c r="J1514" s="44" t="s">
        <v>1191</v>
      </c>
      <c r="K1514" s="287" t="str">
        <f t="shared" si="319"/>
        <v>Cái</v>
      </c>
      <c r="L1514" s="291"/>
      <c r="M1514" s="287" t="e">
        <f>VLOOKUP(D1514,'GIA CONG DOAN'!$A$3:$D$4246,MATCH(I1514,'GIA CONG DOAN'!$A$4:$D$4,0),0)</f>
        <v>#N/A</v>
      </c>
      <c r="N1514" s="289"/>
      <c r="O1514" s="328" t="str">
        <f t="shared" si="320"/>
        <v/>
      </c>
      <c r="P1514" s="56"/>
      <c r="Q1514" s="305"/>
      <c r="R1514" s="305"/>
      <c r="S1514" s="313">
        <f t="shared" si="321"/>
        <v>0</v>
      </c>
      <c r="V1514" s="327"/>
      <c r="W1514" s="327"/>
      <c r="X1514" s="327"/>
    </row>
    <row r="1515" spans="1:24" s="326" customFormat="1" ht="18" hidden="1" customHeight="1">
      <c r="A1515" s="50"/>
      <c r="B1515" s="182"/>
      <c r="C1515" s="56"/>
      <c r="D1515" s="56" t="str">
        <f t="shared" si="313"/>
        <v>00</v>
      </c>
      <c r="E1515" s="322" t="str">
        <f t="shared" si="314"/>
        <v>00</v>
      </c>
      <c r="F1515" s="322" t="str">
        <f t="shared" si="315"/>
        <v/>
      </c>
      <c r="G1515" s="322" t="str">
        <f t="shared" si="316"/>
        <v/>
      </c>
      <c r="H1515" s="322" t="str">
        <f t="shared" si="317"/>
        <v/>
      </c>
      <c r="I1515" s="287" t="str">
        <f t="shared" si="318"/>
        <v>Đ0</v>
      </c>
      <c r="J1515" s="44" t="s">
        <v>1191</v>
      </c>
      <c r="K1515" s="287" t="str">
        <f t="shared" si="319"/>
        <v>Cái</v>
      </c>
      <c r="L1515" s="291"/>
      <c r="M1515" s="287" t="e">
        <f>VLOOKUP(D1515,'GIA CONG DOAN'!$A$3:$D$4246,MATCH(I1515,'GIA CONG DOAN'!$A$4:$D$4,0),0)</f>
        <v>#N/A</v>
      </c>
      <c r="N1515" s="289"/>
      <c r="O1515" s="328" t="str">
        <f t="shared" si="320"/>
        <v/>
      </c>
      <c r="P1515" s="56"/>
      <c r="Q1515" s="305"/>
      <c r="R1515" s="305"/>
      <c r="S1515" s="313">
        <f t="shared" si="321"/>
        <v>0</v>
      </c>
      <c r="V1515" s="327"/>
      <c r="W1515" s="327"/>
      <c r="X1515" s="327"/>
    </row>
    <row r="1516" spans="1:24" s="326" customFormat="1" ht="18" hidden="1" customHeight="1">
      <c r="A1516" s="50"/>
      <c r="B1516" s="182"/>
      <c r="C1516" s="56"/>
      <c r="D1516" s="56" t="str">
        <f t="shared" si="313"/>
        <v>00</v>
      </c>
      <c r="E1516" s="322" t="str">
        <f t="shared" si="314"/>
        <v>00</v>
      </c>
      <c r="F1516" s="322" t="str">
        <f t="shared" si="315"/>
        <v/>
      </c>
      <c r="G1516" s="322" t="str">
        <f t="shared" si="316"/>
        <v/>
      </c>
      <c r="H1516" s="322" t="str">
        <f t="shared" si="317"/>
        <v/>
      </c>
      <c r="I1516" s="287" t="str">
        <f t="shared" si="318"/>
        <v>Đ0</v>
      </c>
      <c r="J1516" s="44" t="s">
        <v>1191</v>
      </c>
      <c r="K1516" s="287" t="str">
        <f t="shared" si="319"/>
        <v>Cái</v>
      </c>
      <c r="L1516" s="291"/>
      <c r="M1516" s="287" t="e">
        <f>VLOOKUP(D1516,'GIA CONG DOAN'!$A$3:$D$4246,MATCH(I1516,'GIA CONG DOAN'!$A$4:$D$4,0),0)</f>
        <v>#N/A</v>
      </c>
      <c r="N1516" s="289"/>
      <c r="O1516" s="328" t="str">
        <f t="shared" si="320"/>
        <v/>
      </c>
      <c r="P1516" s="56"/>
      <c r="Q1516" s="305"/>
      <c r="R1516" s="305"/>
      <c r="S1516" s="313">
        <f t="shared" si="321"/>
        <v>0</v>
      </c>
      <c r="V1516" s="327"/>
      <c r="W1516" s="327"/>
      <c r="X1516" s="327"/>
    </row>
    <row r="1517" spans="1:24" s="326" customFormat="1" ht="18" hidden="1" customHeight="1">
      <c r="A1517" s="50"/>
      <c r="B1517" s="182"/>
      <c r="C1517" s="56"/>
      <c r="D1517" s="56" t="str">
        <f t="shared" si="313"/>
        <v>00</v>
      </c>
      <c r="E1517" s="322" t="str">
        <f t="shared" si="314"/>
        <v>00</v>
      </c>
      <c r="F1517" s="322" t="str">
        <f t="shared" si="315"/>
        <v/>
      </c>
      <c r="G1517" s="322" t="str">
        <f t="shared" si="316"/>
        <v/>
      </c>
      <c r="H1517" s="322" t="str">
        <f t="shared" si="317"/>
        <v/>
      </c>
      <c r="I1517" s="287" t="str">
        <f t="shared" si="318"/>
        <v>Đ0</v>
      </c>
      <c r="J1517" s="44" t="s">
        <v>1191</v>
      </c>
      <c r="K1517" s="287" t="str">
        <f t="shared" si="319"/>
        <v>Cái</v>
      </c>
      <c r="L1517" s="291"/>
      <c r="M1517" s="287" t="e">
        <f>VLOOKUP(D1517,'GIA CONG DOAN'!$A$3:$D$4246,MATCH(I1517,'GIA CONG DOAN'!$A$4:$D$4,0),0)</f>
        <v>#N/A</v>
      </c>
      <c r="N1517" s="289"/>
      <c r="O1517" s="328" t="str">
        <f t="shared" si="320"/>
        <v/>
      </c>
      <c r="P1517" s="56"/>
      <c r="Q1517" s="305"/>
      <c r="R1517" s="305"/>
      <c r="S1517" s="313">
        <f t="shared" si="321"/>
        <v>0</v>
      </c>
      <c r="V1517" s="327"/>
      <c r="W1517" s="327"/>
      <c r="X1517" s="327"/>
    </row>
    <row r="1518" spans="1:24" s="326" customFormat="1" ht="18" hidden="1" customHeight="1">
      <c r="A1518" s="50"/>
      <c r="B1518" s="182"/>
      <c r="C1518" s="56"/>
      <c r="D1518" s="56" t="str">
        <f t="shared" si="313"/>
        <v>00</v>
      </c>
      <c r="E1518" s="322" t="str">
        <f t="shared" si="314"/>
        <v>00</v>
      </c>
      <c r="F1518" s="322" t="str">
        <f t="shared" si="315"/>
        <v/>
      </c>
      <c r="G1518" s="322" t="str">
        <f t="shared" si="316"/>
        <v/>
      </c>
      <c r="H1518" s="322" t="str">
        <f t="shared" si="317"/>
        <v/>
      </c>
      <c r="I1518" s="287" t="str">
        <f t="shared" si="318"/>
        <v>Đ0</v>
      </c>
      <c r="J1518" s="44" t="s">
        <v>1191</v>
      </c>
      <c r="K1518" s="287" t="str">
        <f t="shared" si="319"/>
        <v>Cái</v>
      </c>
      <c r="L1518" s="291"/>
      <c r="M1518" s="287" t="e">
        <f>VLOOKUP(D1518,'GIA CONG DOAN'!$A$3:$D$4246,MATCH(I1518,'GIA CONG DOAN'!$A$4:$D$4,0),0)</f>
        <v>#N/A</v>
      </c>
      <c r="N1518" s="289"/>
      <c r="O1518" s="328" t="str">
        <f t="shared" si="320"/>
        <v/>
      </c>
      <c r="P1518" s="56"/>
      <c r="Q1518" s="305"/>
      <c r="R1518" s="305"/>
      <c r="S1518" s="313">
        <f t="shared" si="321"/>
        <v>0</v>
      </c>
      <c r="V1518" s="327"/>
      <c r="W1518" s="327"/>
      <c r="X1518" s="327"/>
    </row>
    <row r="1519" spans="1:24" s="326" customFormat="1" ht="18" hidden="1" customHeight="1">
      <c r="A1519" s="50"/>
      <c r="B1519" s="182"/>
      <c r="C1519" s="56"/>
      <c r="D1519" s="56" t="str">
        <f t="shared" si="313"/>
        <v>00</v>
      </c>
      <c r="E1519" s="322" t="str">
        <f t="shared" si="314"/>
        <v>00</v>
      </c>
      <c r="F1519" s="322" t="str">
        <f t="shared" si="315"/>
        <v/>
      </c>
      <c r="G1519" s="322" t="str">
        <f t="shared" si="316"/>
        <v/>
      </c>
      <c r="H1519" s="322" t="str">
        <f t="shared" si="317"/>
        <v/>
      </c>
      <c r="I1519" s="287" t="str">
        <f t="shared" si="318"/>
        <v>Đ0</v>
      </c>
      <c r="J1519" s="44" t="s">
        <v>1191</v>
      </c>
      <c r="K1519" s="287" t="str">
        <f t="shared" si="319"/>
        <v>Cái</v>
      </c>
      <c r="L1519" s="291"/>
      <c r="M1519" s="287" t="e">
        <f>VLOOKUP(D1519,'GIA CONG DOAN'!$A$3:$D$4246,MATCH(I1519,'GIA CONG DOAN'!$A$4:$D$4,0),0)</f>
        <v>#N/A</v>
      </c>
      <c r="N1519" s="289"/>
      <c r="O1519" s="328" t="str">
        <f t="shared" si="320"/>
        <v/>
      </c>
      <c r="P1519" s="56"/>
      <c r="Q1519" s="305"/>
      <c r="R1519" s="305"/>
      <c r="S1519" s="313">
        <f t="shared" si="321"/>
        <v>0</v>
      </c>
      <c r="V1519" s="327"/>
      <c r="W1519" s="327"/>
      <c r="X1519" s="327"/>
    </row>
    <row r="1520" spans="1:24" s="326" customFormat="1" ht="18" hidden="1" customHeight="1">
      <c r="A1520" s="50"/>
      <c r="B1520" s="182"/>
      <c r="C1520" s="56"/>
      <c r="D1520" s="56" t="str">
        <f t="shared" si="313"/>
        <v>00</v>
      </c>
      <c r="E1520" s="322" t="str">
        <f t="shared" si="314"/>
        <v>00</v>
      </c>
      <c r="F1520" s="322" t="str">
        <f t="shared" si="315"/>
        <v/>
      </c>
      <c r="G1520" s="322" t="str">
        <f t="shared" si="316"/>
        <v/>
      </c>
      <c r="H1520" s="322" t="str">
        <f t="shared" si="317"/>
        <v/>
      </c>
      <c r="I1520" s="287" t="str">
        <f t="shared" si="318"/>
        <v>Đ0</v>
      </c>
      <c r="J1520" s="44" t="s">
        <v>1191</v>
      </c>
      <c r="K1520" s="287" t="str">
        <f t="shared" si="319"/>
        <v>Cái</v>
      </c>
      <c r="L1520" s="291"/>
      <c r="M1520" s="287" t="e">
        <f>VLOOKUP(D1520,'GIA CONG DOAN'!$A$3:$D$4246,MATCH(I1520,'GIA CONG DOAN'!$A$4:$D$4,0),0)</f>
        <v>#N/A</v>
      </c>
      <c r="N1520" s="289"/>
      <c r="O1520" s="328" t="str">
        <f t="shared" si="320"/>
        <v/>
      </c>
      <c r="P1520" s="56"/>
      <c r="Q1520" s="305"/>
      <c r="R1520" s="305"/>
      <c r="S1520" s="313">
        <f t="shared" si="321"/>
        <v>0</v>
      </c>
      <c r="V1520" s="327"/>
      <c r="W1520" s="327"/>
      <c r="X1520" s="327"/>
    </row>
    <row r="1521" spans="1:24" s="326" customFormat="1" ht="18" hidden="1" customHeight="1">
      <c r="A1521" s="50"/>
      <c r="B1521" s="182"/>
      <c r="C1521" s="56"/>
      <c r="D1521" s="56" t="str">
        <f t="shared" si="313"/>
        <v>00</v>
      </c>
      <c r="E1521" s="322" t="str">
        <f t="shared" si="314"/>
        <v>00</v>
      </c>
      <c r="F1521" s="322" t="str">
        <f t="shared" si="315"/>
        <v/>
      </c>
      <c r="G1521" s="322" t="str">
        <f t="shared" si="316"/>
        <v/>
      </c>
      <c r="H1521" s="322" t="str">
        <f t="shared" si="317"/>
        <v/>
      </c>
      <c r="I1521" s="287" t="str">
        <f t="shared" si="318"/>
        <v>Đ0</v>
      </c>
      <c r="J1521" s="44" t="s">
        <v>1191</v>
      </c>
      <c r="K1521" s="287" t="str">
        <f t="shared" si="319"/>
        <v>Cái</v>
      </c>
      <c r="L1521" s="291"/>
      <c r="M1521" s="287" t="e">
        <f>VLOOKUP(D1521,'GIA CONG DOAN'!$A$3:$D$4246,MATCH(I1521,'GIA CONG DOAN'!$A$4:$D$4,0),0)</f>
        <v>#N/A</v>
      </c>
      <c r="N1521" s="289"/>
      <c r="O1521" s="328" t="str">
        <f t="shared" si="320"/>
        <v/>
      </c>
      <c r="P1521" s="56"/>
      <c r="Q1521" s="305"/>
      <c r="R1521" s="305"/>
      <c r="S1521" s="313">
        <f t="shared" si="321"/>
        <v>0</v>
      </c>
      <c r="V1521" s="327"/>
      <c r="W1521" s="327"/>
      <c r="X1521" s="327"/>
    </row>
    <row r="1522" spans="1:24" s="326" customFormat="1" ht="18" hidden="1" customHeight="1">
      <c r="A1522" s="50"/>
      <c r="B1522" s="182"/>
      <c r="C1522" s="56"/>
      <c r="D1522" s="56" t="str">
        <f t="shared" si="313"/>
        <v>00</v>
      </c>
      <c r="E1522" s="322" t="str">
        <f t="shared" si="314"/>
        <v>00</v>
      </c>
      <c r="F1522" s="322" t="str">
        <f t="shared" si="315"/>
        <v/>
      </c>
      <c r="G1522" s="322" t="str">
        <f t="shared" si="316"/>
        <v/>
      </c>
      <c r="H1522" s="322" t="str">
        <f t="shared" si="317"/>
        <v/>
      </c>
      <c r="I1522" s="287" t="str">
        <f t="shared" si="318"/>
        <v>Đ0</v>
      </c>
      <c r="J1522" s="44" t="s">
        <v>1191</v>
      </c>
      <c r="K1522" s="287" t="str">
        <f t="shared" si="319"/>
        <v>Cái</v>
      </c>
      <c r="L1522" s="291"/>
      <c r="M1522" s="287" t="e">
        <f>VLOOKUP(D1522,'GIA CONG DOAN'!$A$3:$D$4246,MATCH(I1522,'GIA CONG DOAN'!$A$4:$D$4,0),0)</f>
        <v>#N/A</v>
      </c>
      <c r="N1522" s="289"/>
      <c r="O1522" s="328" t="str">
        <f t="shared" si="320"/>
        <v/>
      </c>
      <c r="P1522" s="56"/>
      <c r="Q1522" s="305"/>
      <c r="R1522" s="305"/>
      <c r="S1522" s="313">
        <f t="shared" si="321"/>
        <v>0</v>
      </c>
      <c r="V1522" s="327"/>
      <c r="W1522" s="327"/>
      <c r="X1522" s="327"/>
    </row>
    <row r="1523" spans="1:24" s="326" customFormat="1" ht="18" hidden="1" customHeight="1">
      <c r="A1523" s="50"/>
      <c r="B1523" s="182"/>
      <c r="C1523" s="56"/>
      <c r="D1523" s="56" t="str">
        <f t="shared" si="313"/>
        <v>00</v>
      </c>
      <c r="E1523" s="322" t="str">
        <f t="shared" si="314"/>
        <v>00</v>
      </c>
      <c r="F1523" s="322" t="str">
        <f t="shared" si="315"/>
        <v/>
      </c>
      <c r="G1523" s="322" t="str">
        <f t="shared" si="316"/>
        <v/>
      </c>
      <c r="H1523" s="322" t="str">
        <f t="shared" si="317"/>
        <v/>
      </c>
      <c r="I1523" s="287" t="str">
        <f t="shared" si="318"/>
        <v>Đ0</v>
      </c>
      <c r="J1523" s="44" t="s">
        <v>1191</v>
      </c>
      <c r="K1523" s="287" t="str">
        <f t="shared" si="319"/>
        <v>Cái</v>
      </c>
      <c r="L1523" s="291"/>
      <c r="M1523" s="287" t="e">
        <f>VLOOKUP(D1523,'GIA CONG DOAN'!$A$3:$D$4246,MATCH(I1523,'GIA CONG DOAN'!$A$4:$D$4,0),0)</f>
        <v>#N/A</v>
      </c>
      <c r="N1523" s="289"/>
      <c r="O1523" s="328" t="str">
        <f t="shared" si="320"/>
        <v/>
      </c>
      <c r="P1523" s="56"/>
      <c r="Q1523" s="305"/>
      <c r="R1523" s="305"/>
      <c r="S1523" s="313">
        <f t="shared" si="321"/>
        <v>0</v>
      </c>
      <c r="V1523" s="327"/>
      <c r="W1523" s="327"/>
      <c r="X1523" s="327"/>
    </row>
    <row r="1524" spans="1:24" s="326" customFormat="1" ht="18" hidden="1" customHeight="1">
      <c r="A1524" s="50"/>
      <c r="B1524" s="182"/>
      <c r="C1524" s="56"/>
      <c r="D1524" s="56" t="str">
        <f t="shared" si="313"/>
        <v>00</v>
      </c>
      <c r="E1524" s="322" t="str">
        <f t="shared" si="314"/>
        <v>00</v>
      </c>
      <c r="F1524" s="322" t="str">
        <f t="shared" si="315"/>
        <v/>
      </c>
      <c r="G1524" s="322" t="str">
        <f t="shared" si="316"/>
        <v/>
      </c>
      <c r="H1524" s="322" t="str">
        <f t="shared" si="317"/>
        <v/>
      </c>
      <c r="I1524" s="287" t="str">
        <f t="shared" si="318"/>
        <v>Đ0</v>
      </c>
      <c r="J1524" s="44" t="s">
        <v>1191</v>
      </c>
      <c r="K1524" s="287" t="str">
        <f t="shared" si="319"/>
        <v>Cái</v>
      </c>
      <c r="L1524" s="291"/>
      <c r="M1524" s="287" t="e">
        <f>VLOOKUP(D1524,'GIA CONG DOAN'!$A$3:$D$4246,MATCH(I1524,'GIA CONG DOAN'!$A$4:$D$4,0),0)</f>
        <v>#N/A</v>
      </c>
      <c r="N1524" s="289"/>
      <c r="O1524" s="328" t="str">
        <f t="shared" si="320"/>
        <v/>
      </c>
      <c r="P1524" s="56"/>
      <c r="Q1524" s="305"/>
      <c r="R1524" s="305"/>
      <c r="S1524" s="313">
        <f t="shared" si="321"/>
        <v>0</v>
      </c>
      <c r="V1524" s="327"/>
      <c r="W1524" s="327"/>
      <c r="X1524" s="327"/>
    </row>
    <row r="1525" spans="1:24" s="326" customFormat="1" ht="18" hidden="1" customHeight="1">
      <c r="A1525" s="50"/>
      <c r="B1525" s="182"/>
      <c r="C1525" s="56"/>
      <c r="D1525" s="56" t="str">
        <f t="shared" si="313"/>
        <v>00</v>
      </c>
      <c r="E1525" s="322" t="str">
        <f t="shared" si="314"/>
        <v>00</v>
      </c>
      <c r="F1525" s="322" t="str">
        <f t="shared" si="315"/>
        <v/>
      </c>
      <c r="G1525" s="322" t="str">
        <f t="shared" si="316"/>
        <v/>
      </c>
      <c r="H1525" s="322" t="str">
        <f t="shared" si="317"/>
        <v/>
      </c>
      <c r="I1525" s="287" t="str">
        <f t="shared" si="318"/>
        <v>Đ0</v>
      </c>
      <c r="J1525" s="44" t="s">
        <v>1191</v>
      </c>
      <c r="K1525" s="287" t="str">
        <f t="shared" si="319"/>
        <v>Cái</v>
      </c>
      <c r="L1525" s="291"/>
      <c r="M1525" s="287" t="e">
        <f>VLOOKUP(D1525,'GIA CONG DOAN'!$A$3:$D$4246,MATCH(I1525,'GIA CONG DOAN'!$A$4:$D$4,0),0)</f>
        <v>#N/A</v>
      </c>
      <c r="N1525" s="289"/>
      <c r="O1525" s="328" t="str">
        <f t="shared" si="320"/>
        <v/>
      </c>
      <c r="P1525" s="56"/>
      <c r="Q1525" s="305"/>
      <c r="R1525" s="305"/>
      <c r="S1525" s="313">
        <f t="shared" si="321"/>
        <v>0</v>
      </c>
      <c r="V1525" s="327"/>
      <c r="W1525" s="327"/>
      <c r="X1525" s="327"/>
    </row>
    <row r="1526" spans="1:24" s="326" customFormat="1" ht="18" hidden="1" customHeight="1">
      <c r="A1526" s="50"/>
      <c r="B1526" s="182"/>
      <c r="C1526" s="56"/>
      <c r="D1526" s="56" t="str">
        <f t="shared" si="313"/>
        <v>00</v>
      </c>
      <c r="E1526" s="322" t="str">
        <f t="shared" si="314"/>
        <v>00</v>
      </c>
      <c r="F1526" s="322" t="str">
        <f t="shared" si="315"/>
        <v/>
      </c>
      <c r="G1526" s="322" t="str">
        <f t="shared" si="316"/>
        <v/>
      </c>
      <c r="H1526" s="322" t="str">
        <f t="shared" si="317"/>
        <v/>
      </c>
      <c r="I1526" s="287" t="str">
        <f t="shared" si="318"/>
        <v>Đ0</v>
      </c>
      <c r="J1526" s="44" t="s">
        <v>1191</v>
      </c>
      <c r="K1526" s="287" t="str">
        <f t="shared" si="319"/>
        <v>Cái</v>
      </c>
      <c r="L1526" s="291"/>
      <c r="M1526" s="287" t="e">
        <f>VLOOKUP(D1526,'GIA CONG DOAN'!$A$3:$D$4246,MATCH(I1526,'GIA CONG DOAN'!$A$4:$D$4,0),0)</f>
        <v>#N/A</v>
      </c>
      <c r="N1526" s="289"/>
      <c r="O1526" s="328" t="str">
        <f t="shared" si="320"/>
        <v/>
      </c>
      <c r="P1526" s="56"/>
      <c r="Q1526" s="305"/>
      <c r="R1526" s="305"/>
      <c r="S1526" s="313">
        <f t="shared" si="321"/>
        <v>0</v>
      </c>
      <c r="V1526" s="327"/>
      <c r="W1526" s="327"/>
      <c r="X1526" s="327"/>
    </row>
    <row r="1527" spans="1:24" s="326" customFormat="1" ht="18" hidden="1" customHeight="1">
      <c r="A1527" s="50"/>
      <c r="B1527" s="182"/>
      <c r="C1527" s="56"/>
      <c r="D1527" s="56" t="str">
        <f t="shared" si="313"/>
        <v>00</v>
      </c>
      <c r="E1527" s="322" t="str">
        <f t="shared" si="314"/>
        <v>00</v>
      </c>
      <c r="F1527" s="322" t="str">
        <f t="shared" si="315"/>
        <v/>
      </c>
      <c r="G1527" s="322" t="str">
        <f t="shared" si="316"/>
        <v/>
      </c>
      <c r="H1527" s="322" t="str">
        <f t="shared" si="317"/>
        <v/>
      </c>
      <c r="I1527" s="287" t="str">
        <f t="shared" si="318"/>
        <v>Đ0</v>
      </c>
      <c r="J1527" s="44" t="s">
        <v>1191</v>
      </c>
      <c r="K1527" s="287" t="str">
        <f t="shared" si="319"/>
        <v>Cái</v>
      </c>
      <c r="L1527" s="291"/>
      <c r="M1527" s="287" t="e">
        <f>VLOOKUP(D1527,'GIA CONG DOAN'!$A$3:$D$4246,MATCH(I1527,'GIA CONG DOAN'!$A$4:$D$4,0),0)</f>
        <v>#N/A</v>
      </c>
      <c r="N1527" s="289"/>
      <c r="O1527" s="328" t="str">
        <f t="shared" si="320"/>
        <v/>
      </c>
      <c r="P1527" s="56"/>
      <c r="Q1527" s="305"/>
      <c r="R1527" s="305"/>
      <c r="S1527" s="313">
        <f t="shared" si="321"/>
        <v>0</v>
      </c>
      <c r="V1527" s="327"/>
      <c r="W1527" s="327"/>
      <c r="X1527" s="327"/>
    </row>
    <row r="1528" spans="1:24" s="326" customFormat="1" ht="18" hidden="1" customHeight="1">
      <c r="A1528" s="50"/>
      <c r="B1528" s="182"/>
      <c r="C1528" s="56"/>
      <c r="D1528" s="56" t="str">
        <f t="shared" si="313"/>
        <v>00</v>
      </c>
      <c r="E1528" s="322" t="str">
        <f t="shared" si="314"/>
        <v>00</v>
      </c>
      <c r="F1528" s="322" t="str">
        <f t="shared" si="315"/>
        <v/>
      </c>
      <c r="G1528" s="322" t="str">
        <f t="shared" si="316"/>
        <v/>
      </c>
      <c r="H1528" s="322" t="str">
        <f t="shared" si="317"/>
        <v/>
      </c>
      <c r="I1528" s="287" t="str">
        <f t="shared" si="318"/>
        <v>Đ0</v>
      </c>
      <c r="J1528" s="44" t="s">
        <v>1191</v>
      </c>
      <c r="K1528" s="287" t="str">
        <f t="shared" si="319"/>
        <v>Cái</v>
      </c>
      <c r="L1528" s="291"/>
      <c r="M1528" s="287" t="e">
        <f>VLOOKUP(D1528,'GIA CONG DOAN'!$A$3:$D$4246,MATCH(I1528,'GIA CONG DOAN'!$A$4:$D$4,0),0)</f>
        <v>#N/A</v>
      </c>
      <c r="N1528" s="289"/>
      <c r="O1528" s="328" t="str">
        <f t="shared" si="320"/>
        <v/>
      </c>
      <c r="P1528" s="56"/>
      <c r="Q1528" s="305"/>
      <c r="R1528" s="305"/>
      <c r="S1528" s="313">
        <f t="shared" si="321"/>
        <v>0</v>
      </c>
      <c r="V1528" s="327"/>
      <c r="W1528" s="327"/>
      <c r="X1528" s="327"/>
    </row>
    <row r="1529" spans="1:24" s="326" customFormat="1" ht="18" hidden="1" customHeight="1">
      <c r="A1529" s="50"/>
      <c r="B1529" s="182"/>
      <c r="C1529" s="56"/>
      <c r="D1529" s="56" t="str">
        <f t="shared" si="313"/>
        <v>00</v>
      </c>
      <c r="E1529" s="322" t="str">
        <f t="shared" si="314"/>
        <v>00</v>
      </c>
      <c r="F1529" s="322" t="str">
        <f t="shared" si="315"/>
        <v/>
      </c>
      <c r="G1529" s="322" t="str">
        <f t="shared" si="316"/>
        <v/>
      </c>
      <c r="H1529" s="322" t="str">
        <f t="shared" si="317"/>
        <v/>
      </c>
      <c r="I1529" s="287" t="str">
        <f t="shared" si="318"/>
        <v>Đ0</v>
      </c>
      <c r="J1529" s="44" t="s">
        <v>1191</v>
      </c>
      <c r="K1529" s="287" t="str">
        <f t="shared" si="319"/>
        <v>Cái</v>
      </c>
      <c r="L1529" s="291"/>
      <c r="M1529" s="287" t="e">
        <f>VLOOKUP(D1529,'GIA CONG DOAN'!$A$3:$D$4246,MATCH(I1529,'GIA CONG DOAN'!$A$4:$D$4,0),0)</f>
        <v>#N/A</v>
      </c>
      <c r="N1529" s="289"/>
      <c r="O1529" s="328" t="str">
        <f t="shared" si="320"/>
        <v/>
      </c>
      <c r="P1529" s="56"/>
      <c r="Q1529" s="305"/>
      <c r="R1529" s="305"/>
      <c r="S1529" s="313">
        <f t="shared" si="321"/>
        <v>0</v>
      </c>
      <c r="V1529" s="327"/>
      <c r="W1529" s="327"/>
      <c r="X1529" s="327"/>
    </row>
    <row r="1530" spans="1:24" s="326" customFormat="1" ht="18" hidden="1" customHeight="1">
      <c r="A1530" s="50"/>
      <c r="B1530" s="182"/>
      <c r="C1530" s="56"/>
      <c r="D1530" s="56" t="str">
        <f t="shared" si="313"/>
        <v>00</v>
      </c>
      <c r="E1530" s="322" t="str">
        <f t="shared" si="314"/>
        <v>00</v>
      </c>
      <c r="F1530" s="322" t="str">
        <f t="shared" si="315"/>
        <v/>
      </c>
      <c r="G1530" s="322" t="str">
        <f t="shared" si="316"/>
        <v/>
      </c>
      <c r="H1530" s="322" t="str">
        <f t="shared" si="317"/>
        <v/>
      </c>
      <c r="I1530" s="287" t="str">
        <f t="shared" si="318"/>
        <v>Đ0</v>
      </c>
      <c r="J1530" s="44" t="s">
        <v>1191</v>
      </c>
      <c r="K1530" s="287" t="str">
        <f t="shared" si="319"/>
        <v>Cái</v>
      </c>
      <c r="L1530" s="291"/>
      <c r="M1530" s="287" t="e">
        <f>VLOOKUP(D1530,'GIA CONG DOAN'!$A$3:$D$4246,MATCH(I1530,'GIA CONG DOAN'!$A$4:$D$4,0),0)</f>
        <v>#N/A</v>
      </c>
      <c r="N1530" s="289"/>
      <c r="O1530" s="328" t="str">
        <f t="shared" si="320"/>
        <v/>
      </c>
      <c r="P1530" s="56"/>
      <c r="Q1530" s="305"/>
      <c r="R1530" s="305"/>
      <c r="S1530" s="313">
        <f t="shared" si="321"/>
        <v>0</v>
      </c>
      <c r="V1530" s="327"/>
      <c r="W1530" s="327"/>
      <c r="X1530" s="327"/>
    </row>
    <row r="1531" spans="1:24" s="326" customFormat="1" ht="18" hidden="1" customHeight="1">
      <c r="A1531" s="50"/>
      <c r="B1531" s="182"/>
      <c r="C1531" s="56"/>
      <c r="D1531" s="56" t="str">
        <f t="shared" si="313"/>
        <v>00</v>
      </c>
      <c r="E1531" s="322" t="str">
        <f t="shared" si="314"/>
        <v>00</v>
      </c>
      <c r="F1531" s="322" t="str">
        <f t="shared" si="315"/>
        <v/>
      </c>
      <c r="G1531" s="322" t="str">
        <f t="shared" si="316"/>
        <v/>
      </c>
      <c r="H1531" s="322" t="str">
        <f t="shared" si="317"/>
        <v/>
      </c>
      <c r="I1531" s="287" t="str">
        <f t="shared" si="318"/>
        <v>Đ0</v>
      </c>
      <c r="J1531" s="44" t="s">
        <v>1191</v>
      </c>
      <c r="K1531" s="287" t="str">
        <f t="shared" si="319"/>
        <v>Cái</v>
      </c>
      <c r="L1531" s="291"/>
      <c r="M1531" s="287" t="e">
        <f>VLOOKUP(D1531,'GIA CONG DOAN'!$A$3:$D$4246,MATCH(I1531,'GIA CONG DOAN'!$A$4:$D$4,0),0)</f>
        <v>#N/A</v>
      </c>
      <c r="N1531" s="289"/>
      <c r="O1531" s="328" t="str">
        <f t="shared" si="320"/>
        <v/>
      </c>
      <c r="P1531" s="56"/>
      <c r="Q1531" s="305"/>
      <c r="R1531" s="305"/>
      <c r="S1531" s="313">
        <f t="shared" si="321"/>
        <v>0</v>
      </c>
      <c r="V1531" s="327"/>
      <c r="W1531" s="327"/>
      <c r="X1531" s="327"/>
    </row>
    <row r="1532" spans="1:24" s="326" customFormat="1" ht="18" hidden="1" customHeight="1">
      <c r="A1532" s="50"/>
      <c r="B1532" s="182"/>
      <c r="C1532" s="56"/>
      <c r="D1532" s="56" t="str">
        <f t="shared" si="313"/>
        <v>00</v>
      </c>
      <c r="E1532" s="322" t="str">
        <f t="shared" si="314"/>
        <v>00</v>
      </c>
      <c r="F1532" s="322" t="str">
        <f t="shared" si="315"/>
        <v/>
      </c>
      <c r="G1532" s="322" t="str">
        <f t="shared" si="316"/>
        <v/>
      </c>
      <c r="H1532" s="322" t="str">
        <f t="shared" si="317"/>
        <v/>
      </c>
      <c r="I1532" s="287" t="str">
        <f t="shared" si="318"/>
        <v>Đ0</v>
      </c>
      <c r="J1532" s="44" t="s">
        <v>1191</v>
      </c>
      <c r="K1532" s="287" t="str">
        <f t="shared" si="319"/>
        <v>Cái</v>
      </c>
      <c r="L1532" s="291"/>
      <c r="M1532" s="287" t="e">
        <f>VLOOKUP(D1532,'GIA CONG DOAN'!$A$3:$D$4246,MATCH(I1532,'GIA CONG DOAN'!$A$4:$D$4,0),0)</f>
        <v>#N/A</v>
      </c>
      <c r="N1532" s="289"/>
      <c r="O1532" s="328" t="str">
        <f t="shared" si="320"/>
        <v/>
      </c>
      <c r="P1532" s="56"/>
      <c r="Q1532" s="305"/>
      <c r="R1532" s="305"/>
      <c r="S1532" s="313">
        <f t="shared" si="321"/>
        <v>0</v>
      </c>
      <c r="V1532" s="327"/>
      <c r="W1532" s="327"/>
      <c r="X1532" s="327"/>
    </row>
    <row r="1533" spans="1:24" s="326" customFormat="1" ht="18" hidden="1" customHeight="1">
      <c r="A1533" s="50"/>
      <c r="B1533" s="182"/>
      <c r="C1533" s="56"/>
      <c r="D1533" s="56" t="str">
        <f t="shared" si="313"/>
        <v>00</v>
      </c>
      <c r="E1533" s="322" t="str">
        <f t="shared" si="314"/>
        <v>00</v>
      </c>
      <c r="F1533" s="322" t="str">
        <f t="shared" si="315"/>
        <v/>
      </c>
      <c r="G1533" s="322" t="str">
        <f t="shared" si="316"/>
        <v/>
      </c>
      <c r="H1533" s="322" t="str">
        <f t="shared" si="317"/>
        <v/>
      </c>
      <c r="I1533" s="287" t="str">
        <f t="shared" si="318"/>
        <v>Đ0</v>
      </c>
      <c r="J1533" s="44" t="s">
        <v>1191</v>
      </c>
      <c r="K1533" s="287" t="str">
        <f t="shared" si="319"/>
        <v>Cái</v>
      </c>
      <c r="L1533" s="291"/>
      <c r="M1533" s="287" t="e">
        <f>VLOOKUP(D1533,'GIA CONG DOAN'!$A$3:$D$4246,MATCH(I1533,'GIA CONG DOAN'!$A$4:$D$4,0),0)</f>
        <v>#N/A</v>
      </c>
      <c r="N1533" s="289"/>
      <c r="O1533" s="328" t="str">
        <f t="shared" si="320"/>
        <v/>
      </c>
      <c r="P1533" s="56"/>
      <c r="Q1533" s="305"/>
      <c r="R1533" s="305"/>
      <c r="S1533" s="313">
        <f t="shared" si="321"/>
        <v>0</v>
      </c>
      <c r="V1533" s="327"/>
      <c r="W1533" s="327"/>
      <c r="X1533" s="327"/>
    </row>
    <row r="1534" spans="1:24" s="326" customFormat="1" ht="18" hidden="1" customHeight="1">
      <c r="A1534" s="50"/>
      <c r="B1534" s="182"/>
      <c r="C1534" s="56"/>
      <c r="D1534" s="56" t="str">
        <f t="shared" si="313"/>
        <v>00</v>
      </c>
      <c r="E1534" s="322" t="str">
        <f t="shared" si="314"/>
        <v>00</v>
      </c>
      <c r="F1534" s="322" t="str">
        <f t="shared" si="315"/>
        <v/>
      </c>
      <c r="G1534" s="322" t="str">
        <f t="shared" si="316"/>
        <v/>
      </c>
      <c r="H1534" s="322" t="str">
        <f t="shared" si="317"/>
        <v/>
      </c>
      <c r="I1534" s="287" t="str">
        <f t="shared" si="318"/>
        <v>Đ0</v>
      </c>
      <c r="J1534" s="44" t="s">
        <v>1191</v>
      </c>
      <c r="K1534" s="287" t="str">
        <f t="shared" si="319"/>
        <v>Cái</v>
      </c>
      <c r="L1534" s="291"/>
      <c r="M1534" s="287" t="e">
        <f>VLOOKUP(D1534,'GIA CONG DOAN'!$A$3:$D$4246,MATCH(I1534,'GIA CONG DOAN'!$A$4:$D$4,0),0)</f>
        <v>#N/A</v>
      </c>
      <c r="N1534" s="289"/>
      <c r="O1534" s="328" t="str">
        <f t="shared" si="320"/>
        <v/>
      </c>
      <c r="P1534" s="56"/>
      <c r="Q1534" s="305"/>
      <c r="R1534" s="305"/>
      <c r="S1534" s="313">
        <f t="shared" si="321"/>
        <v>0</v>
      </c>
      <c r="V1534" s="327"/>
      <c r="W1534" s="327"/>
      <c r="X1534" s="327"/>
    </row>
    <row r="1535" spans="1:24" s="326" customFormat="1" ht="18" hidden="1" customHeight="1">
      <c r="A1535" s="50"/>
      <c r="B1535" s="182"/>
      <c r="C1535" s="56"/>
      <c r="D1535" s="56" t="str">
        <f t="shared" ref="D1535:D1598" si="322">LEFT(C1535,6)&amp;"00"&amp;MID(C1535,9,3)</f>
        <v>00</v>
      </c>
      <c r="E1535" s="322" t="str">
        <f t="shared" ref="E1535:E1598" si="323">RIGHT(D1535,2)</f>
        <v>00</v>
      </c>
      <c r="F1535" s="322" t="str">
        <f t="shared" ref="F1535:F1598" si="324">MID(C1535,13,2)</f>
        <v/>
      </c>
      <c r="G1535" s="322" t="str">
        <f t="shared" ref="G1535:G1598" si="325">MID(C1535,7,2)</f>
        <v/>
      </c>
      <c r="H1535" s="322" t="str">
        <f t="shared" ref="H1535:H1598" si="326">IF(OR(G1535="18",G1535="20",G1535="21"),"DTM","")</f>
        <v/>
      </c>
      <c r="I1535" s="287" t="str">
        <f t="shared" ref="I1535:I1598" si="327">(LEFT(J1535,1))&amp;IF(OR(F1535="A",F1535="A",F1535="43",F1535="44",F1535="77"),"HC",IF(OR(F1535="B",F1535="B1",F1535="B2",F1535="B4",F1535="30",F1535="39",F1535="17",F1535="C"),"HC",IF(OR(F1535="01",F1535="04",F1535="54",F1535="11",F1535="05",F1535="06"),"HC",IF(OR(F1535="A1"),"HT",IF(OR(F1535="32",F1535="14",F1535="15",F1535="78",F1535="49"),"HS",0)))))</f>
        <v>Đ0</v>
      </c>
      <c r="J1535" s="44" t="s">
        <v>1191</v>
      </c>
      <c r="K1535" s="287" t="str">
        <f t="shared" ref="K1535:K1598" si="328">IF(AND(MID(C1535,10,1)="s",MID(C1535,11,1)="1"),"Cái",IF(OR(MID(C1535,10,1)="s",MID(C1535,10,1)="l",MID(C1535,10,1)="b",MID(C1535,10,1)="x"),"Bộ","Cái"))</f>
        <v>Cái</v>
      </c>
      <c r="L1535" s="291"/>
      <c r="M1535" s="287" t="e">
        <f>VLOOKUP(D1535,'GIA CONG DOAN'!$A$3:$D$4246,MATCH(I1535,'GIA CONG DOAN'!$A$4:$D$4,0),0)</f>
        <v>#N/A</v>
      </c>
      <c r="N1535" s="289"/>
      <c r="O1535" s="328" t="str">
        <f t="shared" ref="O1535:O1598" si="329">IFERROR(L1535*M1535*N1535,"")</f>
        <v/>
      </c>
      <c r="P1535" s="56"/>
      <c r="Q1535" s="305"/>
      <c r="R1535" s="305"/>
      <c r="S1535" s="313">
        <f t="shared" ref="S1535:S1598" si="330">IF(MID(C1535,10,1)="0",L1535,IF(OR(MID(C1535,10,2)="X1",MID(C1535,10,2)="X2"),L1535*2,IF(OR(MID(C1535,10,2)="X4",MID(C1535,10,2)="X4"),L1535*3,IF(MID(C1535,10,1)="f",L1535,IF(OR(MID(C1535,10,1)="S",MID(C1535,10,1)="L",MID(C1535,10,1)="B",MID(C1535,10,1)="X"),MID(C1535,11,1)*L1535,0)))))</f>
        <v>0</v>
      </c>
      <c r="V1535" s="327"/>
      <c r="W1535" s="327"/>
      <c r="X1535" s="327"/>
    </row>
    <row r="1536" spans="1:24" s="326" customFormat="1" ht="18" hidden="1" customHeight="1">
      <c r="A1536" s="50"/>
      <c r="B1536" s="182"/>
      <c r="C1536" s="56"/>
      <c r="D1536" s="56" t="str">
        <f t="shared" si="322"/>
        <v>00</v>
      </c>
      <c r="E1536" s="322" t="str">
        <f t="shared" si="323"/>
        <v>00</v>
      </c>
      <c r="F1536" s="322" t="str">
        <f t="shared" si="324"/>
        <v/>
      </c>
      <c r="G1536" s="322" t="str">
        <f t="shared" si="325"/>
        <v/>
      </c>
      <c r="H1536" s="322" t="str">
        <f t="shared" si="326"/>
        <v/>
      </c>
      <c r="I1536" s="287" t="str">
        <f t="shared" si="327"/>
        <v>Đ0</v>
      </c>
      <c r="J1536" s="44" t="s">
        <v>1191</v>
      </c>
      <c r="K1536" s="287" t="str">
        <f t="shared" si="328"/>
        <v>Cái</v>
      </c>
      <c r="L1536" s="291"/>
      <c r="M1536" s="287" t="e">
        <f>VLOOKUP(D1536,'GIA CONG DOAN'!$A$3:$D$4246,MATCH(I1536,'GIA CONG DOAN'!$A$4:$D$4,0),0)</f>
        <v>#N/A</v>
      </c>
      <c r="N1536" s="289"/>
      <c r="O1536" s="328" t="str">
        <f t="shared" si="329"/>
        <v/>
      </c>
      <c r="P1536" s="56"/>
      <c r="Q1536" s="305"/>
      <c r="R1536" s="305"/>
      <c r="S1536" s="313">
        <f t="shared" si="330"/>
        <v>0</v>
      </c>
      <c r="V1536" s="327"/>
      <c r="W1536" s="327"/>
      <c r="X1536" s="327"/>
    </row>
    <row r="1537" spans="1:24" s="326" customFormat="1" ht="18" hidden="1" customHeight="1">
      <c r="A1537" s="50"/>
      <c r="B1537" s="182"/>
      <c r="C1537" s="56"/>
      <c r="D1537" s="56" t="str">
        <f t="shared" si="322"/>
        <v>00</v>
      </c>
      <c r="E1537" s="322" t="str">
        <f t="shared" si="323"/>
        <v>00</v>
      </c>
      <c r="F1537" s="322" t="str">
        <f t="shared" si="324"/>
        <v/>
      </c>
      <c r="G1537" s="322" t="str">
        <f t="shared" si="325"/>
        <v/>
      </c>
      <c r="H1537" s="322" t="str">
        <f t="shared" si="326"/>
        <v/>
      </c>
      <c r="I1537" s="287" t="str">
        <f t="shared" si="327"/>
        <v>Đ0</v>
      </c>
      <c r="J1537" s="44" t="s">
        <v>1191</v>
      </c>
      <c r="K1537" s="287" t="str">
        <f t="shared" si="328"/>
        <v>Cái</v>
      </c>
      <c r="L1537" s="291"/>
      <c r="M1537" s="287" t="e">
        <f>VLOOKUP(D1537,'GIA CONG DOAN'!$A$3:$D$4246,MATCH(I1537,'GIA CONG DOAN'!$A$4:$D$4,0),0)</f>
        <v>#N/A</v>
      </c>
      <c r="N1537" s="289"/>
      <c r="O1537" s="328" t="str">
        <f t="shared" si="329"/>
        <v/>
      </c>
      <c r="P1537" s="56"/>
      <c r="Q1537" s="305"/>
      <c r="R1537" s="305"/>
      <c r="S1537" s="313">
        <f t="shared" si="330"/>
        <v>0</v>
      </c>
      <c r="V1537" s="327"/>
      <c r="W1537" s="327"/>
      <c r="X1537" s="327"/>
    </row>
    <row r="1538" spans="1:24" s="326" customFormat="1" ht="18" hidden="1" customHeight="1">
      <c r="A1538" s="50"/>
      <c r="B1538" s="182"/>
      <c r="C1538" s="56"/>
      <c r="D1538" s="56" t="str">
        <f t="shared" si="322"/>
        <v>00</v>
      </c>
      <c r="E1538" s="322" t="str">
        <f t="shared" si="323"/>
        <v>00</v>
      </c>
      <c r="F1538" s="322" t="str">
        <f t="shared" si="324"/>
        <v/>
      </c>
      <c r="G1538" s="322" t="str">
        <f t="shared" si="325"/>
        <v/>
      </c>
      <c r="H1538" s="322" t="str">
        <f t="shared" si="326"/>
        <v/>
      </c>
      <c r="I1538" s="287" t="str">
        <f t="shared" si="327"/>
        <v>Đ0</v>
      </c>
      <c r="J1538" s="44" t="s">
        <v>1191</v>
      </c>
      <c r="K1538" s="287" t="str">
        <f t="shared" si="328"/>
        <v>Cái</v>
      </c>
      <c r="L1538" s="291"/>
      <c r="M1538" s="287" t="e">
        <f>VLOOKUP(D1538,'GIA CONG DOAN'!$A$3:$D$4246,MATCH(I1538,'GIA CONG DOAN'!$A$4:$D$4,0),0)</f>
        <v>#N/A</v>
      </c>
      <c r="N1538" s="289"/>
      <c r="O1538" s="328" t="str">
        <f t="shared" si="329"/>
        <v/>
      </c>
      <c r="P1538" s="56"/>
      <c r="Q1538" s="305"/>
      <c r="R1538" s="305"/>
      <c r="S1538" s="313">
        <f t="shared" si="330"/>
        <v>0</v>
      </c>
      <c r="V1538" s="327"/>
      <c r="W1538" s="327"/>
      <c r="X1538" s="327"/>
    </row>
    <row r="1539" spans="1:24" s="326" customFormat="1" ht="18" hidden="1" customHeight="1">
      <c r="A1539" s="50"/>
      <c r="B1539" s="182"/>
      <c r="C1539" s="56"/>
      <c r="D1539" s="56" t="str">
        <f t="shared" si="322"/>
        <v>00</v>
      </c>
      <c r="E1539" s="322" t="str">
        <f t="shared" si="323"/>
        <v>00</v>
      </c>
      <c r="F1539" s="322" t="str">
        <f t="shared" si="324"/>
        <v/>
      </c>
      <c r="G1539" s="322" t="str">
        <f t="shared" si="325"/>
        <v/>
      </c>
      <c r="H1539" s="322" t="str">
        <f t="shared" si="326"/>
        <v/>
      </c>
      <c r="I1539" s="287" t="str">
        <f t="shared" si="327"/>
        <v>Đ0</v>
      </c>
      <c r="J1539" s="44" t="s">
        <v>1191</v>
      </c>
      <c r="K1539" s="287" t="str">
        <f t="shared" si="328"/>
        <v>Cái</v>
      </c>
      <c r="L1539" s="291"/>
      <c r="M1539" s="287" t="e">
        <f>VLOOKUP(D1539,'GIA CONG DOAN'!$A$3:$D$4246,MATCH(I1539,'GIA CONG DOAN'!$A$4:$D$4,0),0)</f>
        <v>#N/A</v>
      </c>
      <c r="N1539" s="289"/>
      <c r="O1539" s="328" t="str">
        <f t="shared" si="329"/>
        <v/>
      </c>
      <c r="P1539" s="56"/>
      <c r="Q1539" s="305"/>
      <c r="R1539" s="305"/>
      <c r="S1539" s="313">
        <f t="shared" si="330"/>
        <v>0</v>
      </c>
      <c r="V1539" s="327"/>
      <c r="W1539" s="327"/>
      <c r="X1539" s="327"/>
    </row>
    <row r="1540" spans="1:24" s="326" customFormat="1" ht="18" hidden="1" customHeight="1">
      <c r="A1540" s="50"/>
      <c r="B1540" s="182"/>
      <c r="C1540" s="56"/>
      <c r="D1540" s="56" t="str">
        <f t="shared" si="322"/>
        <v>00</v>
      </c>
      <c r="E1540" s="322" t="str">
        <f t="shared" si="323"/>
        <v>00</v>
      </c>
      <c r="F1540" s="322" t="str">
        <f t="shared" si="324"/>
        <v/>
      </c>
      <c r="G1540" s="322" t="str">
        <f t="shared" si="325"/>
        <v/>
      </c>
      <c r="H1540" s="322" t="str">
        <f t="shared" si="326"/>
        <v/>
      </c>
      <c r="I1540" s="287" t="str">
        <f t="shared" si="327"/>
        <v>Đ0</v>
      </c>
      <c r="J1540" s="44" t="s">
        <v>1191</v>
      </c>
      <c r="K1540" s="287" t="str">
        <f t="shared" si="328"/>
        <v>Cái</v>
      </c>
      <c r="L1540" s="291"/>
      <c r="M1540" s="287" t="e">
        <f>VLOOKUP(D1540,'GIA CONG DOAN'!$A$3:$D$4246,MATCH(I1540,'GIA CONG DOAN'!$A$4:$D$4,0),0)</f>
        <v>#N/A</v>
      </c>
      <c r="N1540" s="289"/>
      <c r="O1540" s="328" t="str">
        <f t="shared" si="329"/>
        <v/>
      </c>
      <c r="P1540" s="56"/>
      <c r="Q1540" s="305"/>
      <c r="R1540" s="305"/>
      <c r="S1540" s="313">
        <f t="shared" si="330"/>
        <v>0</v>
      </c>
      <c r="V1540" s="327"/>
      <c r="W1540" s="327"/>
      <c r="X1540" s="327"/>
    </row>
    <row r="1541" spans="1:24" s="326" customFormat="1" ht="18" hidden="1" customHeight="1">
      <c r="A1541" s="50"/>
      <c r="B1541" s="182"/>
      <c r="C1541" s="56"/>
      <c r="D1541" s="56" t="str">
        <f t="shared" si="322"/>
        <v>00</v>
      </c>
      <c r="E1541" s="322" t="str">
        <f t="shared" si="323"/>
        <v>00</v>
      </c>
      <c r="F1541" s="322" t="str">
        <f t="shared" si="324"/>
        <v/>
      </c>
      <c r="G1541" s="322" t="str">
        <f t="shared" si="325"/>
        <v/>
      </c>
      <c r="H1541" s="322" t="str">
        <f t="shared" si="326"/>
        <v/>
      </c>
      <c r="I1541" s="287" t="str">
        <f t="shared" si="327"/>
        <v>Đ0</v>
      </c>
      <c r="J1541" s="44" t="s">
        <v>1191</v>
      </c>
      <c r="K1541" s="287" t="str">
        <f t="shared" si="328"/>
        <v>Cái</v>
      </c>
      <c r="L1541" s="291"/>
      <c r="M1541" s="287" t="e">
        <f>VLOOKUP(D1541,'GIA CONG DOAN'!$A$3:$D$4246,MATCH(I1541,'GIA CONG DOAN'!$A$4:$D$4,0),0)</f>
        <v>#N/A</v>
      </c>
      <c r="N1541" s="289"/>
      <c r="O1541" s="328" t="str">
        <f t="shared" si="329"/>
        <v/>
      </c>
      <c r="P1541" s="56"/>
      <c r="Q1541" s="305"/>
      <c r="R1541" s="305"/>
      <c r="S1541" s="313">
        <f t="shared" si="330"/>
        <v>0</v>
      </c>
      <c r="V1541" s="327"/>
      <c r="W1541" s="327"/>
      <c r="X1541" s="327"/>
    </row>
    <row r="1542" spans="1:24" s="326" customFormat="1" ht="18" hidden="1" customHeight="1">
      <c r="A1542" s="50"/>
      <c r="B1542" s="182"/>
      <c r="C1542" s="56"/>
      <c r="D1542" s="56" t="str">
        <f t="shared" si="322"/>
        <v>00</v>
      </c>
      <c r="E1542" s="322" t="str">
        <f t="shared" si="323"/>
        <v>00</v>
      </c>
      <c r="F1542" s="322" t="str">
        <f t="shared" si="324"/>
        <v/>
      </c>
      <c r="G1542" s="322" t="str">
        <f t="shared" si="325"/>
        <v/>
      </c>
      <c r="H1542" s="322" t="str">
        <f t="shared" si="326"/>
        <v/>
      </c>
      <c r="I1542" s="287" t="str">
        <f t="shared" si="327"/>
        <v>Đ0</v>
      </c>
      <c r="J1542" s="44" t="s">
        <v>1191</v>
      </c>
      <c r="K1542" s="287" t="str">
        <f t="shared" si="328"/>
        <v>Cái</v>
      </c>
      <c r="L1542" s="291"/>
      <c r="M1542" s="287" t="e">
        <f>VLOOKUP(D1542,'GIA CONG DOAN'!$A$3:$D$4246,MATCH(I1542,'GIA CONG DOAN'!$A$4:$D$4,0),0)</f>
        <v>#N/A</v>
      </c>
      <c r="N1542" s="289"/>
      <c r="O1542" s="328" t="str">
        <f t="shared" si="329"/>
        <v/>
      </c>
      <c r="P1542" s="56"/>
      <c r="Q1542" s="305"/>
      <c r="R1542" s="305"/>
      <c r="S1542" s="313">
        <f t="shared" si="330"/>
        <v>0</v>
      </c>
      <c r="V1542" s="327"/>
      <c r="W1542" s="327"/>
      <c r="X1542" s="327"/>
    </row>
    <row r="1543" spans="1:24" s="326" customFormat="1" ht="18" hidden="1" customHeight="1">
      <c r="A1543" s="50"/>
      <c r="B1543" s="182"/>
      <c r="C1543" s="56"/>
      <c r="D1543" s="56" t="str">
        <f t="shared" si="322"/>
        <v>00</v>
      </c>
      <c r="E1543" s="322" t="str">
        <f t="shared" si="323"/>
        <v>00</v>
      </c>
      <c r="F1543" s="322" t="str">
        <f t="shared" si="324"/>
        <v/>
      </c>
      <c r="G1543" s="322" t="str">
        <f t="shared" si="325"/>
        <v/>
      </c>
      <c r="H1543" s="322" t="str">
        <f t="shared" si="326"/>
        <v/>
      </c>
      <c r="I1543" s="287" t="str">
        <f t="shared" si="327"/>
        <v>Đ0</v>
      </c>
      <c r="J1543" s="44" t="s">
        <v>1191</v>
      </c>
      <c r="K1543" s="287" t="str">
        <f t="shared" si="328"/>
        <v>Cái</v>
      </c>
      <c r="L1543" s="291"/>
      <c r="M1543" s="287" t="e">
        <f>VLOOKUP(D1543,'GIA CONG DOAN'!$A$3:$D$4246,MATCH(I1543,'GIA CONG DOAN'!$A$4:$D$4,0),0)</f>
        <v>#N/A</v>
      </c>
      <c r="N1543" s="289"/>
      <c r="O1543" s="328" t="str">
        <f t="shared" si="329"/>
        <v/>
      </c>
      <c r="P1543" s="56"/>
      <c r="Q1543" s="305"/>
      <c r="R1543" s="305"/>
      <c r="S1543" s="313">
        <f t="shared" si="330"/>
        <v>0</v>
      </c>
      <c r="V1543" s="327"/>
      <c r="W1543" s="327"/>
      <c r="X1543" s="327"/>
    </row>
    <row r="1544" spans="1:24" s="326" customFormat="1" ht="18" hidden="1" customHeight="1">
      <c r="A1544" s="50"/>
      <c r="B1544" s="182"/>
      <c r="C1544" s="56"/>
      <c r="D1544" s="56" t="str">
        <f t="shared" si="322"/>
        <v>00</v>
      </c>
      <c r="E1544" s="322" t="str">
        <f t="shared" si="323"/>
        <v>00</v>
      </c>
      <c r="F1544" s="322" t="str">
        <f t="shared" si="324"/>
        <v/>
      </c>
      <c r="G1544" s="322" t="str">
        <f t="shared" si="325"/>
        <v/>
      </c>
      <c r="H1544" s="322" t="str">
        <f t="shared" si="326"/>
        <v/>
      </c>
      <c r="I1544" s="287" t="str">
        <f t="shared" si="327"/>
        <v>Đ0</v>
      </c>
      <c r="J1544" s="44" t="s">
        <v>1191</v>
      </c>
      <c r="K1544" s="287" t="str">
        <f t="shared" si="328"/>
        <v>Cái</v>
      </c>
      <c r="L1544" s="291"/>
      <c r="M1544" s="287" t="e">
        <f>VLOOKUP(D1544,'GIA CONG DOAN'!$A$3:$D$4246,MATCH(I1544,'GIA CONG DOAN'!$A$4:$D$4,0),0)</f>
        <v>#N/A</v>
      </c>
      <c r="N1544" s="289"/>
      <c r="O1544" s="328" t="str">
        <f t="shared" si="329"/>
        <v/>
      </c>
      <c r="P1544" s="56"/>
      <c r="Q1544" s="305"/>
      <c r="R1544" s="305"/>
      <c r="S1544" s="313">
        <f t="shared" si="330"/>
        <v>0</v>
      </c>
      <c r="V1544" s="327"/>
      <c r="W1544" s="327"/>
      <c r="X1544" s="327"/>
    </row>
    <row r="1545" spans="1:24" s="326" customFormat="1" ht="18" hidden="1" customHeight="1">
      <c r="A1545" s="50"/>
      <c r="B1545" s="182"/>
      <c r="C1545" s="56"/>
      <c r="D1545" s="56" t="str">
        <f t="shared" si="322"/>
        <v>00</v>
      </c>
      <c r="E1545" s="322" t="str">
        <f t="shared" si="323"/>
        <v>00</v>
      </c>
      <c r="F1545" s="322" t="str">
        <f t="shared" si="324"/>
        <v/>
      </c>
      <c r="G1545" s="322" t="str">
        <f t="shared" si="325"/>
        <v/>
      </c>
      <c r="H1545" s="322" t="str">
        <f t="shared" si="326"/>
        <v/>
      </c>
      <c r="I1545" s="287" t="str">
        <f t="shared" si="327"/>
        <v>Đ0</v>
      </c>
      <c r="J1545" s="44" t="s">
        <v>1191</v>
      </c>
      <c r="K1545" s="287" t="str">
        <f t="shared" si="328"/>
        <v>Cái</v>
      </c>
      <c r="L1545" s="291"/>
      <c r="M1545" s="287" t="e">
        <f>VLOOKUP(D1545,'GIA CONG DOAN'!$A$3:$D$4246,MATCH(I1545,'GIA CONG DOAN'!$A$4:$D$4,0),0)</f>
        <v>#N/A</v>
      </c>
      <c r="N1545" s="289"/>
      <c r="O1545" s="328" t="str">
        <f t="shared" si="329"/>
        <v/>
      </c>
      <c r="P1545" s="56"/>
      <c r="Q1545" s="305"/>
      <c r="R1545" s="305"/>
      <c r="S1545" s="313">
        <f t="shared" si="330"/>
        <v>0</v>
      </c>
      <c r="V1545" s="327"/>
      <c r="W1545" s="327"/>
      <c r="X1545" s="327"/>
    </row>
    <row r="1546" spans="1:24" s="326" customFormat="1" ht="18" hidden="1" customHeight="1">
      <c r="A1546" s="50"/>
      <c r="B1546" s="182"/>
      <c r="C1546" s="56"/>
      <c r="D1546" s="56" t="str">
        <f t="shared" si="322"/>
        <v>00</v>
      </c>
      <c r="E1546" s="322" t="str">
        <f t="shared" si="323"/>
        <v>00</v>
      </c>
      <c r="F1546" s="322" t="str">
        <f t="shared" si="324"/>
        <v/>
      </c>
      <c r="G1546" s="322" t="str">
        <f t="shared" si="325"/>
        <v/>
      </c>
      <c r="H1546" s="322" t="str">
        <f t="shared" si="326"/>
        <v/>
      </c>
      <c r="I1546" s="287" t="str">
        <f t="shared" si="327"/>
        <v>Đ0</v>
      </c>
      <c r="J1546" s="44" t="s">
        <v>1191</v>
      </c>
      <c r="K1546" s="287" t="str">
        <f t="shared" si="328"/>
        <v>Cái</v>
      </c>
      <c r="L1546" s="291"/>
      <c r="M1546" s="287" t="e">
        <f>VLOOKUP(D1546,'GIA CONG DOAN'!$A$3:$D$4246,MATCH(I1546,'GIA CONG DOAN'!$A$4:$D$4,0),0)</f>
        <v>#N/A</v>
      </c>
      <c r="N1546" s="289"/>
      <c r="O1546" s="328" t="str">
        <f t="shared" si="329"/>
        <v/>
      </c>
      <c r="P1546" s="56"/>
      <c r="Q1546" s="305"/>
      <c r="R1546" s="305"/>
      <c r="S1546" s="313">
        <f t="shared" si="330"/>
        <v>0</v>
      </c>
      <c r="V1546" s="327"/>
      <c r="W1546" s="327"/>
      <c r="X1546" s="327"/>
    </row>
    <row r="1547" spans="1:24" s="326" customFormat="1" ht="18" hidden="1" customHeight="1">
      <c r="A1547" s="50"/>
      <c r="B1547" s="182"/>
      <c r="C1547" s="56"/>
      <c r="D1547" s="56" t="str">
        <f t="shared" si="322"/>
        <v>00</v>
      </c>
      <c r="E1547" s="322" t="str">
        <f t="shared" si="323"/>
        <v>00</v>
      </c>
      <c r="F1547" s="322" t="str">
        <f t="shared" si="324"/>
        <v/>
      </c>
      <c r="G1547" s="322" t="str">
        <f t="shared" si="325"/>
        <v/>
      </c>
      <c r="H1547" s="322" t="str">
        <f t="shared" si="326"/>
        <v/>
      </c>
      <c r="I1547" s="287" t="str">
        <f t="shared" si="327"/>
        <v>Đ0</v>
      </c>
      <c r="J1547" s="44" t="s">
        <v>1191</v>
      </c>
      <c r="K1547" s="287" t="str">
        <f t="shared" si="328"/>
        <v>Cái</v>
      </c>
      <c r="L1547" s="291"/>
      <c r="M1547" s="287" t="e">
        <f>VLOOKUP(D1547,'GIA CONG DOAN'!$A$3:$D$4246,MATCH(I1547,'GIA CONG DOAN'!$A$4:$D$4,0),0)</f>
        <v>#N/A</v>
      </c>
      <c r="N1547" s="289"/>
      <c r="O1547" s="328" t="str">
        <f t="shared" si="329"/>
        <v/>
      </c>
      <c r="P1547" s="56"/>
      <c r="Q1547" s="305"/>
      <c r="R1547" s="305"/>
      <c r="S1547" s="313">
        <f t="shared" si="330"/>
        <v>0</v>
      </c>
      <c r="V1547" s="327"/>
      <c r="W1547" s="327"/>
      <c r="X1547" s="327"/>
    </row>
    <row r="1548" spans="1:24" s="326" customFormat="1" ht="18" hidden="1" customHeight="1">
      <c r="A1548" s="50"/>
      <c r="B1548" s="182"/>
      <c r="C1548" s="56"/>
      <c r="D1548" s="56" t="str">
        <f t="shared" si="322"/>
        <v>00</v>
      </c>
      <c r="E1548" s="322" t="str">
        <f t="shared" si="323"/>
        <v>00</v>
      </c>
      <c r="F1548" s="322" t="str">
        <f t="shared" si="324"/>
        <v/>
      </c>
      <c r="G1548" s="322" t="str">
        <f t="shared" si="325"/>
        <v/>
      </c>
      <c r="H1548" s="322" t="str">
        <f t="shared" si="326"/>
        <v/>
      </c>
      <c r="I1548" s="287" t="str">
        <f t="shared" si="327"/>
        <v>Đ0</v>
      </c>
      <c r="J1548" s="44" t="s">
        <v>1191</v>
      </c>
      <c r="K1548" s="287" t="str">
        <f t="shared" si="328"/>
        <v>Cái</v>
      </c>
      <c r="L1548" s="291"/>
      <c r="M1548" s="287" t="e">
        <f>VLOOKUP(D1548,'GIA CONG DOAN'!$A$3:$D$4246,MATCH(I1548,'GIA CONG DOAN'!$A$4:$D$4,0),0)</f>
        <v>#N/A</v>
      </c>
      <c r="N1548" s="289"/>
      <c r="O1548" s="328" t="str">
        <f t="shared" si="329"/>
        <v/>
      </c>
      <c r="P1548" s="56"/>
      <c r="Q1548" s="305"/>
      <c r="R1548" s="305"/>
      <c r="S1548" s="313">
        <f t="shared" si="330"/>
        <v>0</v>
      </c>
      <c r="V1548" s="327"/>
      <c r="W1548" s="327"/>
      <c r="X1548" s="327"/>
    </row>
    <row r="1549" spans="1:24" s="326" customFormat="1" ht="18" hidden="1" customHeight="1">
      <c r="A1549" s="50"/>
      <c r="B1549" s="182"/>
      <c r="C1549" s="56"/>
      <c r="D1549" s="56" t="str">
        <f t="shared" si="322"/>
        <v>00</v>
      </c>
      <c r="E1549" s="322" t="str">
        <f t="shared" si="323"/>
        <v>00</v>
      </c>
      <c r="F1549" s="322" t="str">
        <f t="shared" si="324"/>
        <v/>
      </c>
      <c r="G1549" s="322" t="str">
        <f t="shared" si="325"/>
        <v/>
      </c>
      <c r="H1549" s="322" t="str">
        <f t="shared" si="326"/>
        <v/>
      </c>
      <c r="I1549" s="287" t="str">
        <f t="shared" si="327"/>
        <v>Đ0</v>
      </c>
      <c r="J1549" s="44" t="s">
        <v>1191</v>
      </c>
      <c r="K1549" s="287" t="str">
        <f t="shared" si="328"/>
        <v>Cái</v>
      </c>
      <c r="L1549" s="291"/>
      <c r="M1549" s="287" t="e">
        <f>VLOOKUP(D1549,'GIA CONG DOAN'!$A$3:$D$4246,MATCH(I1549,'GIA CONG DOAN'!$A$4:$D$4,0),0)</f>
        <v>#N/A</v>
      </c>
      <c r="N1549" s="289"/>
      <c r="O1549" s="328" t="str">
        <f t="shared" si="329"/>
        <v/>
      </c>
      <c r="P1549" s="56"/>
      <c r="Q1549" s="305"/>
      <c r="R1549" s="305"/>
      <c r="S1549" s="313">
        <f t="shared" si="330"/>
        <v>0</v>
      </c>
      <c r="V1549" s="327"/>
      <c r="W1549" s="327"/>
      <c r="X1549" s="327"/>
    </row>
    <row r="1550" spans="1:24" s="326" customFormat="1" ht="18" hidden="1" customHeight="1">
      <c r="A1550" s="50"/>
      <c r="B1550" s="182"/>
      <c r="C1550" s="56"/>
      <c r="D1550" s="56" t="str">
        <f t="shared" si="322"/>
        <v>00</v>
      </c>
      <c r="E1550" s="322" t="str">
        <f t="shared" si="323"/>
        <v>00</v>
      </c>
      <c r="F1550" s="322" t="str">
        <f t="shared" si="324"/>
        <v/>
      </c>
      <c r="G1550" s="322" t="str">
        <f t="shared" si="325"/>
        <v/>
      </c>
      <c r="H1550" s="322" t="str">
        <f t="shared" si="326"/>
        <v/>
      </c>
      <c r="I1550" s="287" t="str">
        <f t="shared" si="327"/>
        <v>Đ0</v>
      </c>
      <c r="J1550" s="44" t="s">
        <v>1191</v>
      </c>
      <c r="K1550" s="287" t="str">
        <f t="shared" si="328"/>
        <v>Cái</v>
      </c>
      <c r="L1550" s="291"/>
      <c r="M1550" s="287" t="e">
        <f>VLOOKUP(D1550,'GIA CONG DOAN'!$A$3:$D$4246,MATCH(I1550,'GIA CONG DOAN'!$A$4:$D$4,0),0)</f>
        <v>#N/A</v>
      </c>
      <c r="N1550" s="289"/>
      <c r="O1550" s="328" t="str">
        <f t="shared" si="329"/>
        <v/>
      </c>
      <c r="P1550" s="56"/>
      <c r="Q1550" s="305"/>
      <c r="R1550" s="305"/>
      <c r="S1550" s="313">
        <f t="shared" si="330"/>
        <v>0</v>
      </c>
      <c r="V1550" s="327"/>
      <c r="W1550" s="327"/>
      <c r="X1550" s="327"/>
    </row>
    <row r="1551" spans="1:24" s="326" customFormat="1" ht="18" hidden="1" customHeight="1">
      <c r="A1551" s="50"/>
      <c r="B1551" s="182"/>
      <c r="C1551" s="56"/>
      <c r="D1551" s="56" t="str">
        <f t="shared" si="322"/>
        <v>00</v>
      </c>
      <c r="E1551" s="322" t="str">
        <f t="shared" si="323"/>
        <v>00</v>
      </c>
      <c r="F1551" s="322" t="str">
        <f t="shared" si="324"/>
        <v/>
      </c>
      <c r="G1551" s="322" t="str">
        <f t="shared" si="325"/>
        <v/>
      </c>
      <c r="H1551" s="322" t="str">
        <f t="shared" si="326"/>
        <v/>
      </c>
      <c r="I1551" s="287" t="str">
        <f t="shared" si="327"/>
        <v>Đ0</v>
      </c>
      <c r="J1551" s="44" t="s">
        <v>1191</v>
      </c>
      <c r="K1551" s="287" t="str">
        <f t="shared" si="328"/>
        <v>Cái</v>
      </c>
      <c r="L1551" s="291"/>
      <c r="M1551" s="287" t="e">
        <f>VLOOKUP(D1551,'GIA CONG DOAN'!$A$3:$D$4246,MATCH(I1551,'GIA CONG DOAN'!$A$4:$D$4,0),0)</f>
        <v>#N/A</v>
      </c>
      <c r="N1551" s="289"/>
      <c r="O1551" s="328" t="str">
        <f t="shared" si="329"/>
        <v/>
      </c>
      <c r="P1551" s="56"/>
      <c r="Q1551" s="305"/>
      <c r="R1551" s="305"/>
      <c r="S1551" s="313">
        <f t="shared" si="330"/>
        <v>0</v>
      </c>
      <c r="V1551" s="327"/>
      <c r="W1551" s="327"/>
      <c r="X1551" s="327"/>
    </row>
    <row r="1552" spans="1:24" s="326" customFormat="1" ht="18" hidden="1" customHeight="1">
      <c r="A1552" s="50"/>
      <c r="B1552" s="182"/>
      <c r="C1552" s="56"/>
      <c r="D1552" s="56" t="str">
        <f t="shared" si="322"/>
        <v>00</v>
      </c>
      <c r="E1552" s="322" t="str">
        <f t="shared" si="323"/>
        <v>00</v>
      </c>
      <c r="F1552" s="322" t="str">
        <f t="shared" si="324"/>
        <v/>
      </c>
      <c r="G1552" s="322" t="str">
        <f t="shared" si="325"/>
        <v/>
      </c>
      <c r="H1552" s="322" t="str">
        <f t="shared" si="326"/>
        <v/>
      </c>
      <c r="I1552" s="287" t="str">
        <f t="shared" si="327"/>
        <v>Đ0</v>
      </c>
      <c r="J1552" s="44" t="s">
        <v>1191</v>
      </c>
      <c r="K1552" s="287" t="str">
        <f t="shared" si="328"/>
        <v>Cái</v>
      </c>
      <c r="L1552" s="291"/>
      <c r="M1552" s="287" t="e">
        <f>VLOOKUP(D1552,'GIA CONG DOAN'!$A$3:$D$4246,MATCH(I1552,'GIA CONG DOAN'!$A$4:$D$4,0),0)</f>
        <v>#N/A</v>
      </c>
      <c r="N1552" s="289"/>
      <c r="O1552" s="328" t="str">
        <f t="shared" si="329"/>
        <v/>
      </c>
      <c r="P1552" s="56"/>
      <c r="Q1552" s="305"/>
      <c r="R1552" s="305"/>
      <c r="S1552" s="313">
        <f t="shared" si="330"/>
        <v>0</v>
      </c>
      <c r="V1552" s="327"/>
      <c r="W1552" s="327"/>
      <c r="X1552" s="327"/>
    </row>
    <row r="1553" spans="1:24" s="326" customFormat="1" ht="18" hidden="1" customHeight="1">
      <c r="A1553" s="50"/>
      <c r="B1553" s="182"/>
      <c r="C1553" s="56"/>
      <c r="D1553" s="56" t="str">
        <f t="shared" si="322"/>
        <v>00</v>
      </c>
      <c r="E1553" s="322" t="str">
        <f t="shared" si="323"/>
        <v>00</v>
      </c>
      <c r="F1553" s="322" t="str">
        <f t="shared" si="324"/>
        <v/>
      </c>
      <c r="G1553" s="322" t="str">
        <f t="shared" si="325"/>
        <v/>
      </c>
      <c r="H1553" s="322" t="str">
        <f t="shared" si="326"/>
        <v/>
      </c>
      <c r="I1553" s="287" t="str">
        <f t="shared" si="327"/>
        <v>Đ0</v>
      </c>
      <c r="J1553" s="44" t="s">
        <v>1191</v>
      </c>
      <c r="K1553" s="287" t="str">
        <f t="shared" si="328"/>
        <v>Cái</v>
      </c>
      <c r="L1553" s="291"/>
      <c r="M1553" s="287" t="e">
        <f>VLOOKUP(D1553,'GIA CONG DOAN'!$A$3:$D$4246,MATCH(I1553,'GIA CONG DOAN'!$A$4:$D$4,0),0)</f>
        <v>#N/A</v>
      </c>
      <c r="N1553" s="289"/>
      <c r="O1553" s="328" t="str">
        <f t="shared" si="329"/>
        <v/>
      </c>
      <c r="P1553" s="56"/>
      <c r="Q1553" s="305"/>
      <c r="R1553" s="305"/>
      <c r="S1553" s="313">
        <f t="shared" si="330"/>
        <v>0</v>
      </c>
      <c r="V1553" s="327"/>
      <c r="W1553" s="327"/>
      <c r="X1553" s="327"/>
    </row>
    <row r="1554" spans="1:24" s="326" customFormat="1" ht="18" hidden="1" customHeight="1">
      <c r="A1554" s="50"/>
      <c r="B1554" s="182"/>
      <c r="C1554" s="56"/>
      <c r="D1554" s="56" t="str">
        <f t="shared" si="322"/>
        <v>00</v>
      </c>
      <c r="E1554" s="322" t="str">
        <f t="shared" si="323"/>
        <v>00</v>
      </c>
      <c r="F1554" s="322" t="str">
        <f t="shared" si="324"/>
        <v/>
      </c>
      <c r="G1554" s="322" t="str">
        <f t="shared" si="325"/>
        <v/>
      </c>
      <c r="H1554" s="322" t="str">
        <f t="shared" si="326"/>
        <v/>
      </c>
      <c r="I1554" s="287" t="str">
        <f t="shared" si="327"/>
        <v>Đ0</v>
      </c>
      <c r="J1554" s="44" t="s">
        <v>1191</v>
      </c>
      <c r="K1554" s="287" t="str">
        <f t="shared" si="328"/>
        <v>Cái</v>
      </c>
      <c r="L1554" s="291"/>
      <c r="M1554" s="287" t="e">
        <f>VLOOKUP(D1554,'GIA CONG DOAN'!$A$3:$D$4246,MATCH(I1554,'GIA CONG DOAN'!$A$4:$D$4,0),0)</f>
        <v>#N/A</v>
      </c>
      <c r="N1554" s="289"/>
      <c r="O1554" s="328" t="str">
        <f t="shared" si="329"/>
        <v/>
      </c>
      <c r="P1554" s="56"/>
      <c r="Q1554" s="305"/>
      <c r="R1554" s="305"/>
      <c r="S1554" s="313">
        <f t="shared" si="330"/>
        <v>0</v>
      </c>
      <c r="V1554" s="327"/>
      <c r="W1554" s="327"/>
      <c r="X1554" s="327"/>
    </row>
    <row r="1555" spans="1:24" s="326" customFormat="1" ht="18" hidden="1" customHeight="1">
      <c r="A1555" s="50"/>
      <c r="B1555" s="182"/>
      <c r="C1555" s="56"/>
      <c r="D1555" s="56" t="str">
        <f t="shared" si="322"/>
        <v>00</v>
      </c>
      <c r="E1555" s="322" t="str">
        <f t="shared" si="323"/>
        <v>00</v>
      </c>
      <c r="F1555" s="322" t="str">
        <f t="shared" si="324"/>
        <v/>
      </c>
      <c r="G1555" s="322" t="str">
        <f t="shared" si="325"/>
        <v/>
      </c>
      <c r="H1555" s="322" t="str">
        <f t="shared" si="326"/>
        <v/>
      </c>
      <c r="I1555" s="287" t="str">
        <f t="shared" si="327"/>
        <v>Đ0</v>
      </c>
      <c r="J1555" s="44" t="s">
        <v>1191</v>
      </c>
      <c r="K1555" s="287" t="str">
        <f t="shared" si="328"/>
        <v>Cái</v>
      </c>
      <c r="L1555" s="291"/>
      <c r="M1555" s="287" t="e">
        <f>VLOOKUP(D1555,'GIA CONG DOAN'!$A$3:$D$4246,MATCH(I1555,'GIA CONG DOAN'!$A$4:$D$4,0),0)</f>
        <v>#N/A</v>
      </c>
      <c r="N1555" s="289"/>
      <c r="O1555" s="328" t="str">
        <f t="shared" si="329"/>
        <v/>
      </c>
      <c r="P1555" s="56"/>
      <c r="Q1555" s="305"/>
      <c r="R1555" s="305"/>
      <c r="S1555" s="313">
        <f t="shared" si="330"/>
        <v>0</v>
      </c>
      <c r="V1555" s="327"/>
      <c r="W1555" s="327"/>
      <c r="X1555" s="327"/>
    </row>
    <row r="1556" spans="1:24" s="326" customFormat="1" ht="18" hidden="1" customHeight="1">
      <c r="A1556" s="50"/>
      <c r="B1556" s="182"/>
      <c r="C1556" s="56"/>
      <c r="D1556" s="56" t="str">
        <f t="shared" si="322"/>
        <v>00</v>
      </c>
      <c r="E1556" s="322" t="str">
        <f t="shared" si="323"/>
        <v>00</v>
      </c>
      <c r="F1556" s="322" t="str">
        <f t="shared" si="324"/>
        <v/>
      </c>
      <c r="G1556" s="322" t="str">
        <f t="shared" si="325"/>
        <v/>
      </c>
      <c r="H1556" s="322" t="str">
        <f t="shared" si="326"/>
        <v/>
      </c>
      <c r="I1556" s="287" t="str">
        <f t="shared" si="327"/>
        <v>Đ0</v>
      </c>
      <c r="J1556" s="44" t="s">
        <v>1191</v>
      </c>
      <c r="K1556" s="287" t="str">
        <f t="shared" si="328"/>
        <v>Cái</v>
      </c>
      <c r="L1556" s="291"/>
      <c r="M1556" s="287" t="e">
        <f>VLOOKUP(D1556,'GIA CONG DOAN'!$A$3:$D$4246,MATCH(I1556,'GIA CONG DOAN'!$A$4:$D$4,0),0)</f>
        <v>#N/A</v>
      </c>
      <c r="N1556" s="289"/>
      <c r="O1556" s="328" t="str">
        <f t="shared" si="329"/>
        <v/>
      </c>
      <c r="P1556" s="56"/>
      <c r="Q1556" s="305"/>
      <c r="R1556" s="305"/>
      <c r="S1556" s="313">
        <f t="shared" si="330"/>
        <v>0</v>
      </c>
      <c r="V1556" s="327"/>
      <c r="W1556" s="327"/>
      <c r="X1556" s="327"/>
    </row>
    <row r="1557" spans="1:24" s="326" customFormat="1" ht="18" hidden="1" customHeight="1">
      <c r="A1557" s="50"/>
      <c r="B1557" s="182"/>
      <c r="C1557" s="56"/>
      <c r="D1557" s="56" t="str">
        <f t="shared" si="322"/>
        <v>00</v>
      </c>
      <c r="E1557" s="322" t="str">
        <f t="shared" si="323"/>
        <v>00</v>
      </c>
      <c r="F1557" s="322" t="str">
        <f t="shared" si="324"/>
        <v/>
      </c>
      <c r="G1557" s="322" t="str">
        <f t="shared" si="325"/>
        <v/>
      </c>
      <c r="H1557" s="322" t="str">
        <f t="shared" si="326"/>
        <v/>
      </c>
      <c r="I1557" s="287" t="str">
        <f t="shared" si="327"/>
        <v>Đ0</v>
      </c>
      <c r="J1557" s="44" t="s">
        <v>1191</v>
      </c>
      <c r="K1557" s="287" t="str">
        <f t="shared" si="328"/>
        <v>Cái</v>
      </c>
      <c r="L1557" s="291"/>
      <c r="M1557" s="287" t="e">
        <f>VLOOKUP(D1557,'GIA CONG DOAN'!$A$3:$D$4246,MATCH(I1557,'GIA CONG DOAN'!$A$4:$D$4,0),0)</f>
        <v>#N/A</v>
      </c>
      <c r="N1557" s="289"/>
      <c r="O1557" s="328" t="str">
        <f t="shared" si="329"/>
        <v/>
      </c>
      <c r="P1557" s="56"/>
      <c r="Q1557" s="305"/>
      <c r="R1557" s="305"/>
      <c r="S1557" s="313">
        <f t="shared" si="330"/>
        <v>0</v>
      </c>
      <c r="V1557" s="327"/>
      <c r="W1557" s="327"/>
      <c r="X1557" s="327"/>
    </row>
    <row r="1558" spans="1:24" s="326" customFormat="1" ht="18" hidden="1" customHeight="1">
      <c r="A1558" s="50"/>
      <c r="B1558" s="182"/>
      <c r="C1558" s="56"/>
      <c r="D1558" s="56" t="str">
        <f t="shared" si="322"/>
        <v>00</v>
      </c>
      <c r="E1558" s="322" t="str">
        <f t="shared" si="323"/>
        <v>00</v>
      </c>
      <c r="F1558" s="322" t="str">
        <f t="shared" si="324"/>
        <v/>
      </c>
      <c r="G1558" s="322" t="str">
        <f t="shared" si="325"/>
        <v/>
      </c>
      <c r="H1558" s="322" t="str">
        <f t="shared" si="326"/>
        <v/>
      </c>
      <c r="I1558" s="287" t="str">
        <f t="shared" si="327"/>
        <v>Đ0</v>
      </c>
      <c r="J1558" s="44" t="s">
        <v>1191</v>
      </c>
      <c r="K1558" s="287" t="str">
        <f t="shared" si="328"/>
        <v>Cái</v>
      </c>
      <c r="L1558" s="291"/>
      <c r="M1558" s="287" t="e">
        <f>VLOOKUP(D1558,'GIA CONG DOAN'!$A$3:$D$4246,MATCH(I1558,'GIA CONG DOAN'!$A$4:$D$4,0),0)</f>
        <v>#N/A</v>
      </c>
      <c r="N1558" s="289"/>
      <c r="O1558" s="328" t="str">
        <f t="shared" si="329"/>
        <v/>
      </c>
      <c r="P1558" s="56"/>
      <c r="Q1558" s="305"/>
      <c r="R1558" s="305"/>
      <c r="S1558" s="313">
        <f t="shared" si="330"/>
        <v>0</v>
      </c>
      <c r="V1558" s="327"/>
      <c r="W1558" s="327"/>
      <c r="X1558" s="327"/>
    </row>
    <row r="1559" spans="1:24" s="326" customFormat="1" ht="18" hidden="1" customHeight="1">
      <c r="A1559" s="50"/>
      <c r="B1559" s="182"/>
      <c r="C1559" s="56"/>
      <c r="D1559" s="56" t="str">
        <f t="shared" si="322"/>
        <v>00</v>
      </c>
      <c r="E1559" s="322" t="str">
        <f t="shared" si="323"/>
        <v>00</v>
      </c>
      <c r="F1559" s="322" t="str">
        <f t="shared" si="324"/>
        <v/>
      </c>
      <c r="G1559" s="322" t="str">
        <f t="shared" si="325"/>
        <v/>
      </c>
      <c r="H1559" s="322" t="str">
        <f t="shared" si="326"/>
        <v/>
      </c>
      <c r="I1559" s="287" t="str">
        <f t="shared" si="327"/>
        <v>Đ0</v>
      </c>
      <c r="J1559" s="44" t="s">
        <v>1191</v>
      </c>
      <c r="K1559" s="287" t="str">
        <f t="shared" si="328"/>
        <v>Cái</v>
      </c>
      <c r="L1559" s="291"/>
      <c r="M1559" s="287" t="e">
        <f>VLOOKUP(D1559,'GIA CONG DOAN'!$A$3:$D$4246,MATCH(I1559,'GIA CONG DOAN'!$A$4:$D$4,0),0)</f>
        <v>#N/A</v>
      </c>
      <c r="N1559" s="289"/>
      <c r="O1559" s="328" t="str">
        <f t="shared" si="329"/>
        <v/>
      </c>
      <c r="P1559" s="56"/>
      <c r="Q1559" s="305"/>
      <c r="R1559" s="305"/>
      <c r="S1559" s="313">
        <f t="shared" si="330"/>
        <v>0</v>
      </c>
      <c r="V1559" s="327"/>
      <c r="W1559" s="327"/>
      <c r="X1559" s="327"/>
    </row>
    <row r="1560" spans="1:24" s="326" customFormat="1" ht="18" hidden="1" customHeight="1">
      <c r="A1560" s="50"/>
      <c r="B1560" s="182"/>
      <c r="C1560" s="56"/>
      <c r="D1560" s="56" t="str">
        <f t="shared" si="322"/>
        <v>00</v>
      </c>
      <c r="E1560" s="322" t="str">
        <f t="shared" si="323"/>
        <v>00</v>
      </c>
      <c r="F1560" s="322" t="str">
        <f t="shared" si="324"/>
        <v/>
      </c>
      <c r="G1560" s="322" t="str">
        <f t="shared" si="325"/>
        <v/>
      </c>
      <c r="H1560" s="322" t="str">
        <f t="shared" si="326"/>
        <v/>
      </c>
      <c r="I1560" s="287" t="str">
        <f t="shared" si="327"/>
        <v>Đ0</v>
      </c>
      <c r="J1560" s="44" t="s">
        <v>1191</v>
      </c>
      <c r="K1560" s="287" t="str">
        <f t="shared" si="328"/>
        <v>Cái</v>
      </c>
      <c r="L1560" s="291"/>
      <c r="M1560" s="287" t="e">
        <f>VLOOKUP(D1560,'GIA CONG DOAN'!$A$3:$D$4246,MATCH(I1560,'GIA CONG DOAN'!$A$4:$D$4,0),0)</f>
        <v>#N/A</v>
      </c>
      <c r="N1560" s="289"/>
      <c r="O1560" s="328" t="str">
        <f t="shared" si="329"/>
        <v/>
      </c>
      <c r="P1560" s="56"/>
      <c r="Q1560" s="305"/>
      <c r="R1560" s="305"/>
      <c r="S1560" s="313">
        <f t="shared" si="330"/>
        <v>0</v>
      </c>
      <c r="V1560" s="327"/>
      <c r="W1560" s="327"/>
      <c r="X1560" s="327"/>
    </row>
    <row r="1561" spans="1:24" s="326" customFormat="1" ht="18" hidden="1" customHeight="1">
      <c r="A1561" s="50"/>
      <c r="B1561" s="182"/>
      <c r="C1561" s="56"/>
      <c r="D1561" s="56" t="str">
        <f t="shared" si="322"/>
        <v>00</v>
      </c>
      <c r="E1561" s="322" t="str">
        <f t="shared" si="323"/>
        <v>00</v>
      </c>
      <c r="F1561" s="322" t="str">
        <f t="shared" si="324"/>
        <v/>
      </c>
      <c r="G1561" s="322" t="str">
        <f t="shared" si="325"/>
        <v/>
      </c>
      <c r="H1561" s="322" t="str">
        <f t="shared" si="326"/>
        <v/>
      </c>
      <c r="I1561" s="287" t="str">
        <f t="shared" si="327"/>
        <v>Đ0</v>
      </c>
      <c r="J1561" s="44" t="s">
        <v>1191</v>
      </c>
      <c r="K1561" s="287" t="str">
        <f t="shared" si="328"/>
        <v>Cái</v>
      </c>
      <c r="L1561" s="291"/>
      <c r="M1561" s="287" t="e">
        <f>VLOOKUP(D1561,'GIA CONG DOAN'!$A$3:$D$4246,MATCH(I1561,'GIA CONG DOAN'!$A$4:$D$4,0),0)</f>
        <v>#N/A</v>
      </c>
      <c r="N1561" s="289"/>
      <c r="O1561" s="328" t="str">
        <f t="shared" si="329"/>
        <v/>
      </c>
      <c r="P1561" s="56"/>
      <c r="Q1561" s="305"/>
      <c r="R1561" s="305"/>
      <c r="S1561" s="313">
        <f t="shared" si="330"/>
        <v>0</v>
      </c>
      <c r="V1561" s="327"/>
      <c r="W1561" s="327"/>
      <c r="X1561" s="327"/>
    </row>
    <row r="1562" spans="1:24" s="326" customFormat="1" ht="18" hidden="1" customHeight="1">
      <c r="A1562" s="50"/>
      <c r="B1562" s="182"/>
      <c r="C1562" s="56"/>
      <c r="D1562" s="56" t="str">
        <f t="shared" si="322"/>
        <v>00</v>
      </c>
      <c r="E1562" s="322" t="str">
        <f t="shared" si="323"/>
        <v>00</v>
      </c>
      <c r="F1562" s="322" t="str">
        <f t="shared" si="324"/>
        <v/>
      </c>
      <c r="G1562" s="322" t="str">
        <f t="shared" si="325"/>
        <v/>
      </c>
      <c r="H1562" s="322" t="str">
        <f t="shared" si="326"/>
        <v/>
      </c>
      <c r="I1562" s="287" t="str">
        <f t="shared" si="327"/>
        <v>Đ0</v>
      </c>
      <c r="J1562" s="44" t="s">
        <v>1191</v>
      </c>
      <c r="K1562" s="287" t="str">
        <f t="shared" si="328"/>
        <v>Cái</v>
      </c>
      <c r="L1562" s="291"/>
      <c r="M1562" s="287" t="e">
        <f>VLOOKUP(D1562,'GIA CONG DOAN'!$A$3:$D$4246,MATCH(I1562,'GIA CONG DOAN'!$A$4:$D$4,0),0)</f>
        <v>#N/A</v>
      </c>
      <c r="N1562" s="289"/>
      <c r="O1562" s="328" t="str">
        <f t="shared" si="329"/>
        <v/>
      </c>
      <c r="P1562" s="56"/>
      <c r="Q1562" s="305"/>
      <c r="R1562" s="305"/>
      <c r="S1562" s="313">
        <f t="shared" si="330"/>
        <v>0</v>
      </c>
      <c r="V1562" s="327"/>
      <c r="W1562" s="327"/>
      <c r="X1562" s="327"/>
    </row>
    <row r="1563" spans="1:24" s="326" customFormat="1" ht="18" hidden="1" customHeight="1">
      <c r="A1563" s="50"/>
      <c r="B1563" s="182"/>
      <c r="C1563" s="56"/>
      <c r="D1563" s="56" t="str">
        <f t="shared" si="322"/>
        <v>00</v>
      </c>
      <c r="E1563" s="322" t="str">
        <f t="shared" si="323"/>
        <v>00</v>
      </c>
      <c r="F1563" s="322" t="str">
        <f t="shared" si="324"/>
        <v/>
      </c>
      <c r="G1563" s="322" t="str">
        <f t="shared" si="325"/>
        <v/>
      </c>
      <c r="H1563" s="322" t="str">
        <f t="shared" si="326"/>
        <v/>
      </c>
      <c r="I1563" s="287" t="str">
        <f t="shared" si="327"/>
        <v>Đ0</v>
      </c>
      <c r="J1563" s="44" t="s">
        <v>1191</v>
      </c>
      <c r="K1563" s="287" t="str">
        <f t="shared" si="328"/>
        <v>Cái</v>
      </c>
      <c r="L1563" s="291"/>
      <c r="M1563" s="287" t="e">
        <f>VLOOKUP(D1563,'GIA CONG DOAN'!$A$3:$D$4246,MATCH(I1563,'GIA CONG DOAN'!$A$4:$D$4,0),0)</f>
        <v>#N/A</v>
      </c>
      <c r="N1563" s="289"/>
      <c r="O1563" s="328" t="str">
        <f t="shared" si="329"/>
        <v/>
      </c>
      <c r="P1563" s="56"/>
      <c r="Q1563" s="305"/>
      <c r="R1563" s="305"/>
      <c r="S1563" s="313">
        <f t="shared" si="330"/>
        <v>0</v>
      </c>
      <c r="V1563" s="327"/>
      <c r="W1563" s="327"/>
      <c r="X1563" s="327"/>
    </row>
    <row r="1564" spans="1:24" s="326" customFormat="1" ht="18" hidden="1" customHeight="1">
      <c r="A1564" s="50"/>
      <c r="B1564" s="182"/>
      <c r="C1564" s="56"/>
      <c r="D1564" s="56" t="str">
        <f t="shared" si="322"/>
        <v>00</v>
      </c>
      <c r="E1564" s="322" t="str">
        <f t="shared" si="323"/>
        <v>00</v>
      </c>
      <c r="F1564" s="322" t="str">
        <f t="shared" si="324"/>
        <v/>
      </c>
      <c r="G1564" s="322" t="str">
        <f t="shared" si="325"/>
        <v/>
      </c>
      <c r="H1564" s="322" t="str">
        <f t="shared" si="326"/>
        <v/>
      </c>
      <c r="I1564" s="287" t="str">
        <f t="shared" si="327"/>
        <v>Đ0</v>
      </c>
      <c r="J1564" s="44" t="s">
        <v>1191</v>
      </c>
      <c r="K1564" s="287" t="str">
        <f t="shared" si="328"/>
        <v>Cái</v>
      </c>
      <c r="L1564" s="291"/>
      <c r="M1564" s="287" t="e">
        <f>VLOOKUP(D1564,'GIA CONG DOAN'!$A$3:$D$4246,MATCH(I1564,'GIA CONG DOAN'!$A$4:$D$4,0),0)</f>
        <v>#N/A</v>
      </c>
      <c r="N1564" s="289"/>
      <c r="O1564" s="328" t="str">
        <f t="shared" si="329"/>
        <v/>
      </c>
      <c r="P1564" s="56"/>
      <c r="Q1564" s="305"/>
      <c r="R1564" s="305"/>
      <c r="S1564" s="313">
        <f t="shared" si="330"/>
        <v>0</v>
      </c>
      <c r="V1564" s="327"/>
      <c r="W1564" s="327"/>
      <c r="X1564" s="327"/>
    </row>
    <row r="1565" spans="1:24" s="326" customFormat="1" ht="18" hidden="1" customHeight="1">
      <c r="A1565" s="50"/>
      <c r="B1565" s="182"/>
      <c r="C1565" s="56"/>
      <c r="D1565" s="56" t="str">
        <f t="shared" si="322"/>
        <v>00</v>
      </c>
      <c r="E1565" s="322" t="str">
        <f t="shared" si="323"/>
        <v>00</v>
      </c>
      <c r="F1565" s="322" t="str">
        <f t="shared" si="324"/>
        <v/>
      </c>
      <c r="G1565" s="322" t="str">
        <f t="shared" si="325"/>
        <v/>
      </c>
      <c r="H1565" s="322" t="str">
        <f t="shared" si="326"/>
        <v/>
      </c>
      <c r="I1565" s="287" t="str">
        <f t="shared" si="327"/>
        <v>Đ0</v>
      </c>
      <c r="J1565" s="44" t="s">
        <v>1191</v>
      </c>
      <c r="K1565" s="287" t="str">
        <f t="shared" si="328"/>
        <v>Cái</v>
      </c>
      <c r="L1565" s="291"/>
      <c r="M1565" s="287" t="e">
        <f>VLOOKUP(D1565,'GIA CONG DOAN'!$A$3:$D$4246,MATCH(I1565,'GIA CONG DOAN'!$A$4:$D$4,0),0)</f>
        <v>#N/A</v>
      </c>
      <c r="N1565" s="289"/>
      <c r="O1565" s="328" t="str">
        <f t="shared" si="329"/>
        <v/>
      </c>
      <c r="P1565" s="56"/>
      <c r="Q1565" s="305"/>
      <c r="R1565" s="305"/>
      <c r="S1565" s="313">
        <f t="shared" si="330"/>
        <v>0</v>
      </c>
      <c r="V1565" s="327"/>
      <c r="W1565" s="327"/>
      <c r="X1565" s="327"/>
    </row>
    <row r="1566" spans="1:24" s="326" customFormat="1" ht="18" hidden="1" customHeight="1">
      <c r="A1566" s="50"/>
      <c r="B1566" s="182"/>
      <c r="C1566" s="56"/>
      <c r="D1566" s="56" t="str">
        <f t="shared" si="322"/>
        <v>00</v>
      </c>
      <c r="E1566" s="322" t="str">
        <f t="shared" si="323"/>
        <v>00</v>
      </c>
      <c r="F1566" s="322" t="str">
        <f t="shared" si="324"/>
        <v/>
      </c>
      <c r="G1566" s="322" t="str">
        <f t="shared" si="325"/>
        <v/>
      </c>
      <c r="H1566" s="322" t="str">
        <f t="shared" si="326"/>
        <v/>
      </c>
      <c r="I1566" s="287" t="str">
        <f t="shared" si="327"/>
        <v>Đ0</v>
      </c>
      <c r="J1566" s="44" t="s">
        <v>1191</v>
      </c>
      <c r="K1566" s="287" t="str">
        <f t="shared" si="328"/>
        <v>Cái</v>
      </c>
      <c r="L1566" s="291"/>
      <c r="M1566" s="287" t="e">
        <f>VLOOKUP(D1566,'GIA CONG DOAN'!$A$3:$D$4246,MATCH(I1566,'GIA CONG DOAN'!$A$4:$D$4,0),0)</f>
        <v>#N/A</v>
      </c>
      <c r="N1566" s="289"/>
      <c r="O1566" s="328" t="str">
        <f t="shared" si="329"/>
        <v/>
      </c>
      <c r="P1566" s="56"/>
      <c r="Q1566" s="305"/>
      <c r="R1566" s="305"/>
      <c r="S1566" s="313">
        <f t="shared" si="330"/>
        <v>0</v>
      </c>
      <c r="V1566" s="327"/>
      <c r="W1566" s="327"/>
      <c r="X1566" s="327"/>
    </row>
    <row r="1567" spans="1:24" s="326" customFormat="1" ht="18" hidden="1" customHeight="1">
      <c r="A1567" s="50"/>
      <c r="B1567" s="182"/>
      <c r="C1567" s="56"/>
      <c r="D1567" s="56" t="str">
        <f t="shared" si="322"/>
        <v>00</v>
      </c>
      <c r="E1567" s="322" t="str">
        <f t="shared" si="323"/>
        <v>00</v>
      </c>
      <c r="F1567" s="322" t="str">
        <f t="shared" si="324"/>
        <v/>
      </c>
      <c r="G1567" s="322" t="str">
        <f t="shared" si="325"/>
        <v/>
      </c>
      <c r="H1567" s="322" t="str">
        <f t="shared" si="326"/>
        <v/>
      </c>
      <c r="I1567" s="287" t="str">
        <f t="shared" si="327"/>
        <v>Đ0</v>
      </c>
      <c r="J1567" s="44" t="s">
        <v>1191</v>
      </c>
      <c r="K1567" s="287" t="str">
        <f t="shared" si="328"/>
        <v>Cái</v>
      </c>
      <c r="L1567" s="291"/>
      <c r="M1567" s="287" t="e">
        <f>VLOOKUP(D1567,'GIA CONG DOAN'!$A$3:$D$4246,MATCH(I1567,'GIA CONG DOAN'!$A$4:$D$4,0),0)</f>
        <v>#N/A</v>
      </c>
      <c r="N1567" s="289"/>
      <c r="O1567" s="328" t="str">
        <f t="shared" si="329"/>
        <v/>
      </c>
      <c r="P1567" s="56"/>
      <c r="Q1567" s="305"/>
      <c r="R1567" s="305"/>
      <c r="S1567" s="313">
        <f t="shared" si="330"/>
        <v>0</v>
      </c>
      <c r="V1567" s="327"/>
      <c r="W1567" s="327"/>
      <c r="X1567" s="327"/>
    </row>
    <row r="1568" spans="1:24" s="326" customFormat="1" ht="18" hidden="1" customHeight="1">
      <c r="A1568" s="50"/>
      <c r="B1568" s="182"/>
      <c r="C1568" s="56"/>
      <c r="D1568" s="56" t="str">
        <f t="shared" si="322"/>
        <v>00</v>
      </c>
      <c r="E1568" s="322" t="str">
        <f t="shared" si="323"/>
        <v>00</v>
      </c>
      <c r="F1568" s="322" t="str">
        <f t="shared" si="324"/>
        <v/>
      </c>
      <c r="G1568" s="322" t="str">
        <f t="shared" si="325"/>
        <v/>
      </c>
      <c r="H1568" s="322" t="str">
        <f t="shared" si="326"/>
        <v/>
      </c>
      <c r="I1568" s="287" t="str">
        <f t="shared" si="327"/>
        <v>Đ0</v>
      </c>
      <c r="J1568" s="44" t="s">
        <v>1191</v>
      </c>
      <c r="K1568" s="287" t="str">
        <f t="shared" si="328"/>
        <v>Cái</v>
      </c>
      <c r="L1568" s="291"/>
      <c r="M1568" s="287" t="e">
        <f>VLOOKUP(D1568,'GIA CONG DOAN'!$A$3:$D$4246,MATCH(I1568,'GIA CONG DOAN'!$A$4:$D$4,0),0)</f>
        <v>#N/A</v>
      </c>
      <c r="N1568" s="289"/>
      <c r="O1568" s="328" t="str">
        <f t="shared" si="329"/>
        <v/>
      </c>
      <c r="P1568" s="56"/>
      <c r="Q1568" s="305"/>
      <c r="R1568" s="305"/>
      <c r="S1568" s="313">
        <f t="shared" si="330"/>
        <v>0</v>
      </c>
      <c r="V1568" s="327"/>
      <c r="W1568" s="327"/>
      <c r="X1568" s="327"/>
    </row>
    <row r="1569" spans="1:24" s="326" customFormat="1" ht="18" hidden="1" customHeight="1">
      <c r="A1569" s="50"/>
      <c r="B1569" s="182"/>
      <c r="C1569" s="56"/>
      <c r="D1569" s="56" t="str">
        <f t="shared" si="322"/>
        <v>00</v>
      </c>
      <c r="E1569" s="322" t="str">
        <f t="shared" si="323"/>
        <v>00</v>
      </c>
      <c r="F1569" s="322" t="str">
        <f t="shared" si="324"/>
        <v/>
      </c>
      <c r="G1569" s="322" t="str">
        <f t="shared" si="325"/>
        <v/>
      </c>
      <c r="H1569" s="322" t="str">
        <f t="shared" si="326"/>
        <v/>
      </c>
      <c r="I1569" s="287" t="str">
        <f t="shared" si="327"/>
        <v>Đ0</v>
      </c>
      <c r="J1569" s="44" t="s">
        <v>1191</v>
      </c>
      <c r="K1569" s="287" t="str">
        <f t="shared" si="328"/>
        <v>Cái</v>
      </c>
      <c r="L1569" s="291"/>
      <c r="M1569" s="287" t="e">
        <f>VLOOKUP(D1569,'GIA CONG DOAN'!$A$3:$D$4246,MATCH(I1569,'GIA CONG DOAN'!$A$4:$D$4,0),0)</f>
        <v>#N/A</v>
      </c>
      <c r="N1569" s="289"/>
      <c r="O1569" s="328" t="str">
        <f t="shared" si="329"/>
        <v/>
      </c>
      <c r="P1569" s="56"/>
      <c r="Q1569" s="305"/>
      <c r="R1569" s="305"/>
      <c r="S1569" s="313">
        <f t="shared" si="330"/>
        <v>0</v>
      </c>
      <c r="V1569" s="327"/>
      <c r="W1569" s="327"/>
      <c r="X1569" s="327"/>
    </row>
    <row r="1570" spans="1:24" s="326" customFormat="1" ht="18" hidden="1" customHeight="1">
      <c r="A1570" s="50"/>
      <c r="B1570" s="182"/>
      <c r="C1570" s="56"/>
      <c r="D1570" s="56" t="str">
        <f t="shared" si="322"/>
        <v>00</v>
      </c>
      <c r="E1570" s="322" t="str">
        <f t="shared" si="323"/>
        <v>00</v>
      </c>
      <c r="F1570" s="322" t="str">
        <f t="shared" si="324"/>
        <v/>
      </c>
      <c r="G1570" s="322" t="str">
        <f t="shared" si="325"/>
        <v/>
      </c>
      <c r="H1570" s="322" t="str">
        <f t="shared" si="326"/>
        <v/>
      </c>
      <c r="I1570" s="287" t="str">
        <f t="shared" si="327"/>
        <v>Đ0</v>
      </c>
      <c r="J1570" s="44" t="s">
        <v>1191</v>
      </c>
      <c r="K1570" s="287" t="str">
        <f t="shared" si="328"/>
        <v>Cái</v>
      </c>
      <c r="L1570" s="291"/>
      <c r="M1570" s="287" t="e">
        <f>VLOOKUP(D1570,'GIA CONG DOAN'!$A$3:$D$4246,MATCH(I1570,'GIA CONG DOAN'!$A$4:$D$4,0),0)</f>
        <v>#N/A</v>
      </c>
      <c r="N1570" s="289"/>
      <c r="O1570" s="328" t="str">
        <f t="shared" si="329"/>
        <v/>
      </c>
      <c r="P1570" s="56"/>
      <c r="Q1570" s="305"/>
      <c r="R1570" s="305"/>
      <c r="S1570" s="313">
        <f t="shared" si="330"/>
        <v>0</v>
      </c>
      <c r="V1570" s="327"/>
      <c r="W1570" s="327"/>
      <c r="X1570" s="327"/>
    </row>
    <row r="1571" spans="1:24" s="326" customFormat="1" ht="18" hidden="1" customHeight="1">
      <c r="A1571" s="50"/>
      <c r="B1571" s="182"/>
      <c r="C1571" s="56"/>
      <c r="D1571" s="56" t="str">
        <f t="shared" si="322"/>
        <v>00</v>
      </c>
      <c r="E1571" s="322" t="str">
        <f t="shared" si="323"/>
        <v>00</v>
      </c>
      <c r="F1571" s="322" t="str">
        <f t="shared" si="324"/>
        <v/>
      </c>
      <c r="G1571" s="322" t="str">
        <f t="shared" si="325"/>
        <v/>
      </c>
      <c r="H1571" s="322" t="str">
        <f t="shared" si="326"/>
        <v/>
      </c>
      <c r="I1571" s="287" t="str">
        <f t="shared" si="327"/>
        <v>Đ0</v>
      </c>
      <c r="J1571" s="44" t="s">
        <v>1191</v>
      </c>
      <c r="K1571" s="287" t="str">
        <f t="shared" si="328"/>
        <v>Cái</v>
      </c>
      <c r="L1571" s="291"/>
      <c r="M1571" s="287" t="e">
        <f>VLOOKUP(D1571,'GIA CONG DOAN'!$A$3:$D$4246,MATCH(I1571,'GIA CONG DOAN'!$A$4:$D$4,0),0)</f>
        <v>#N/A</v>
      </c>
      <c r="N1571" s="289"/>
      <c r="O1571" s="328" t="str">
        <f t="shared" si="329"/>
        <v/>
      </c>
      <c r="P1571" s="56"/>
      <c r="Q1571" s="305"/>
      <c r="R1571" s="305"/>
      <c r="S1571" s="313">
        <f t="shared" si="330"/>
        <v>0</v>
      </c>
      <c r="V1571" s="327"/>
      <c r="W1571" s="327"/>
      <c r="X1571" s="327"/>
    </row>
    <row r="1572" spans="1:24" s="326" customFormat="1" ht="18" hidden="1" customHeight="1">
      <c r="A1572" s="50"/>
      <c r="B1572" s="182"/>
      <c r="C1572" s="56"/>
      <c r="D1572" s="56" t="str">
        <f t="shared" si="322"/>
        <v>00</v>
      </c>
      <c r="E1572" s="322" t="str">
        <f t="shared" si="323"/>
        <v>00</v>
      </c>
      <c r="F1572" s="322" t="str">
        <f t="shared" si="324"/>
        <v/>
      </c>
      <c r="G1572" s="322" t="str">
        <f t="shared" si="325"/>
        <v/>
      </c>
      <c r="H1572" s="322" t="str">
        <f t="shared" si="326"/>
        <v/>
      </c>
      <c r="I1572" s="287" t="str">
        <f t="shared" si="327"/>
        <v>Đ0</v>
      </c>
      <c r="J1572" s="44" t="s">
        <v>1191</v>
      </c>
      <c r="K1572" s="287" t="str">
        <f t="shared" si="328"/>
        <v>Cái</v>
      </c>
      <c r="L1572" s="291"/>
      <c r="M1572" s="287" t="e">
        <f>VLOOKUP(D1572,'GIA CONG DOAN'!$A$3:$D$4246,MATCH(I1572,'GIA CONG DOAN'!$A$4:$D$4,0),0)</f>
        <v>#N/A</v>
      </c>
      <c r="N1572" s="289"/>
      <c r="O1572" s="328" t="str">
        <f t="shared" si="329"/>
        <v/>
      </c>
      <c r="P1572" s="56"/>
      <c r="Q1572" s="305"/>
      <c r="R1572" s="305"/>
      <c r="S1572" s="313">
        <f t="shared" si="330"/>
        <v>0</v>
      </c>
      <c r="V1572" s="327"/>
      <c r="W1572" s="327"/>
      <c r="X1572" s="327"/>
    </row>
    <row r="1573" spans="1:24" s="326" customFormat="1" ht="18" hidden="1" customHeight="1">
      <c r="A1573" s="50"/>
      <c r="B1573" s="182"/>
      <c r="C1573" s="56"/>
      <c r="D1573" s="56" t="str">
        <f t="shared" si="322"/>
        <v>00</v>
      </c>
      <c r="E1573" s="322" t="str">
        <f t="shared" si="323"/>
        <v>00</v>
      </c>
      <c r="F1573" s="322" t="str">
        <f t="shared" si="324"/>
        <v/>
      </c>
      <c r="G1573" s="322" t="str">
        <f t="shared" si="325"/>
        <v/>
      </c>
      <c r="H1573" s="322" t="str">
        <f t="shared" si="326"/>
        <v/>
      </c>
      <c r="I1573" s="287" t="str">
        <f t="shared" si="327"/>
        <v>Đ0</v>
      </c>
      <c r="J1573" s="44" t="s">
        <v>1191</v>
      </c>
      <c r="K1573" s="287" t="str">
        <f t="shared" si="328"/>
        <v>Cái</v>
      </c>
      <c r="L1573" s="291"/>
      <c r="M1573" s="287" t="e">
        <f>VLOOKUP(D1573,'GIA CONG DOAN'!$A$3:$D$4246,MATCH(I1573,'GIA CONG DOAN'!$A$4:$D$4,0),0)</f>
        <v>#N/A</v>
      </c>
      <c r="N1573" s="289"/>
      <c r="O1573" s="328" t="str">
        <f t="shared" si="329"/>
        <v/>
      </c>
      <c r="P1573" s="56"/>
      <c r="Q1573" s="305"/>
      <c r="R1573" s="305"/>
      <c r="S1573" s="313">
        <f t="shared" si="330"/>
        <v>0</v>
      </c>
      <c r="V1573" s="327"/>
      <c r="W1573" s="327"/>
      <c r="X1573" s="327"/>
    </row>
    <row r="1574" spans="1:24" s="326" customFormat="1" ht="18" hidden="1" customHeight="1">
      <c r="A1574" s="50"/>
      <c r="B1574" s="182"/>
      <c r="C1574" s="56"/>
      <c r="D1574" s="56" t="str">
        <f t="shared" si="322"/>
        <v>00</v>
      </c>
      <c r="E1574" s="322" t="str">
        <f t="shared" si="323"/>
        <v>00</v>
      </c>
      <c r="F1574" s="322" t="str">
        <f t="shared" si="324"/>
        <v/>
      </c>
      <c r="G1574" s="322" t="str">
        <f t="shared" si="325"/>
        <v/>
      </c>
      <c r="H1574" s="322" t="str">
        <f t="shared" si="326"/>
        <v/>
      </c>
      <c r="I1574" s="287" t="str">
        <f t="shared" si="327"/>
        <v>Đ0</v>
      </c>
      <c r="J1574" s="44" t="s">
        <v>1191</v>
      </c>
      <c r="K1574" s="287" t="str">
        <f t="shared" si="328"/>
        <v>Cái</v>
      </c>
      <c r="L1574" s="291"/>
      <c r="M1574" s="287" t="e">
        <f>VLOOKUP(D1574,'GIA CONG DOAN'!$A$3:$D$4246,MATCH(I1574,'GIA CONG DOAN'!$A$4:$D$4,0),0)</f>
        <v>#N/A</v>
      </c>
      <c r="N1574" s="289"/>
      <c r="O1574" s="328" t="str">
        <f t="shared" si="329"/>
        <v/>
      </c>
      <c r="P1574" s="56"/>
      <c r="Q1574" s="305"/>
      <c r="R1574" s="305"/>
      <c r="S1574" s="313">
        <f t="shared" si="330"/>
        <v>0</v>
      </c>
      <c r="V1574" s="327"/>
      <c r="W1574" s="327"/>
      <c r="X1574" s="327"/>
    </row>
    <row r="1575" spans="1:24" s="326" customFormat="1" ht="18" hidden="1" customHeight="1">
      <c r="A1575" s="50"/>
      <c r="B1575" s="182"/>
      <c r="C1575" s="56"/>
      <c r="D1575" s="56" t="str">
        <f t="shared" si="322"/>
        <v>00</v>
      </c>
      <c r="E1575" s="322" t="str">
        <f t="shared" si="323"/>
        <v>00</v>
      </c>
      <c r="F1575" s="322" t="str">
        <f t="shared" si="324"/>
        <v/>
      </c>
      <c r="G1575" s="322" t="str">
        <f t="shared" si="325"/>
        <v/>
      </c>
      <c r="H1575" s="322" t="str">
        <f t="shared" si="326"/>
        <v/>
      </c>
      <c r="I1575" s="287" t="str">
        <f t="shared" si="327"/>
        <v>Đ0</v>
      </c>
      <c r="J1575" s="44" t="s">
        <v>1191</v>
      </c>
      <c r="K1575" s="287" t="str">
        <f t="shared" si="328"/>
        <v>Cái</v>
      </c>
      <c r="L1575" s="291"/>
      <c r="M1575" s="287" t="e">
        <f>VLOOKUP(D1575,'GIA CONG DOAN'!$A$3:$D$4246,MATCH(I1575,'GIA CONG DOAN'!$A$4:$D$4,0),0)</f>
        <v>#N/A</v>
      </c>
      <c r="N1575" s="289"/>
      <c r="O1575" s="328" t="str">
        <f t="shared" si="329"/>
        <v/>
      </c>
      <c r="P1575" s="56"/>
      <c r="Q1575" s="305"/>
      <c r="R1575" s="305"/>
      <c r="S1575" s="313">
        <f t="shared" si="330"/>
        <v>0</v>
      </c>
      <c r="V1575" s="327"/>
      <c r="W1575" s="327"/>
      <c r="X1575" s="327"/>
    </row>
    <row r="1576" spans="1:24" s="326" customFormat="1" ht="18" hidden="1" customHeight="1">
      <c r="A1576" s="50"/>
      <c r="B1576" s="182"/>
      <c r="C1576" s="56"/>
      <c r="D1576" s="56" t="str">
        <f t="shared" si="322"/>
        <v>00</v>
      </c>
      <c r="E1576" s="322" t="str">
        <f t="shared" si="323"/>
        <v>00</v>
      </c>
      <c r="F1576" s="322" t="str">
        <f t="shared" si="324"/>
        <v/>
      </c>
      <c r="G1576" s="322" t="str">
        <f t="shared" si="325"/>
        <v/>
      </c>
      <c r="H1576" s="322" t="str">
        <f t="shared" si="326"/>
        <v/>
      </c>
      <c r="I1576" s="287" t="str">
        <f t="shared" si="327"/>
        <v>Đ0</v>
      </c>
      <c r="J1576" s="44" t="s">
        <v>1191</v>
      </c>
      <c r="K1576" s="287" t="str">
        <f t="shared" si="328"/>
        <v>Cái</v>
      </c>
      <c r="L1576" s="291"/>
      <c r="M1576" s="287" t="e">
        <f>VLOOKUP(D1576,'GIA CONG DOAN'!$A$3:$D$4246,MATCH(I1576,'GIA CONG DOAN'!$A$4:$D$4,0),0)</f>
        <v>#N/A</v>
      </c>
      <c r="N1576" s="289"/>
      <c r="O1576" s="328" t="str">
        <f t="shared" si="329"/>
        <v/>
      </c>
      <c r="P1576" s="56"/>
      <c r="Q1576" s="305"/>
      <c r="R1576" s="305"/>
      <c r="S1576" s="313">
        <f t="shared" si="330"/>
        <v>0</v>
      </c>
      <c r="V1576" s="327"/>
      <c r="W1576" s="327"/>
      <c r="X1576" s="327"/>
    </row>
    <row r="1577" spans="1:24" s="326" customFormat="1" ht="18" hidden="1" customHeight="1">
      <c r="A1577" s="50"/>
      <c r="B1577" s="182"/>
      <c r="C1577" s="56"/>
      <c r="D1577" s="56" t="str">
        <f t="shared" si="322"/>
        <v>00</v>
      </c>
      <c r="E1577" s="322" t="str">
        <f t="shared" si="323"/>
        <v>00</v>
      </c>
      <c r="F1577" s="322" t="str">
        <f t="shared" si="324"/>
        <v/>
      </c>
      <c r="G1577" s="322" t="str">
        <f t="shared" si="325"/>
        <v/>
      </c>
      <c r="H1577" s="322" t="str">
        <f t="shared" si="326"/>
        <v/>
      </c>
      <c r="I1577" s="287" t="str">
        <f t="shared" si="327"/>
        <v>Đ0</v>
      </c>
      <c r="J1577" s="44" t="s">
        <v>1191</v>
      </c>
      <c r="K1577" s="287" t="str">
        <f t="shared" si="328"/>
        <v>Cái</v>
      </c>
      <c r="L1577" s="291"/>
      <c r="M1577" s="287" t="e">
        <f>VLOOKUP(D1577,'GIA CONG DOAN'!$A$3:$D$4246,MATCH(I1577,'GIA CONG DOAN'!$A$4:$D$4,0),0)</f>
        <v>#N/A</v>
      </c>
      <c r="N1577" s="289"/>
      <c r="O1577" s="328" t="str">
        <f t="shared" si="329"/>
        <v/>
      </c>
      <c r="P1577" s="56"/>
      <c r="Q1577" s="305"/>
      <c r="R1577" s="305"/>
      <c r="S1577" s="313">
        <f t="shared" si="330"/>
        <v>0</v>
      </c>
      <c r="V1577" s="327"/>
      <c r="W1577" s="327"/>
      <c r="X1577" s="327"/>
    </row>
    <row r="1578" spans="1:24" s="326" customFormat="1" ht="18" hidden="1" customHeight="1">
      <c r="A1578" s="50"/>
      <c r="B1578" s="182"/>
      <c r="C1578" s="56"/>
      <c r="D1578" s="56" t="str">
        <f t="shared" si="322"/>
        <v>00</v>
      </c>
      <c r="E1578" s="322" t="str">
        <f t="shared" si="323"/>
        <v>00</v>
      </c>
      <c r="F1578" s="322" t="str">
        <f t="shared" si="324"/>
        <v/>
      </c>
      <c r="G1578" s="322" t="str">
        <f t="shared" si="325"/>
        <v/>
      </c>
      <c r="H1578" s="322" t="str">
        <f t="shared" si="326"/>
        <v/>
      </c>
      <c r="I1578" s="287" t="str">
        <f t="shared" si="327"/>
        <v>Đ0</v>
      </c>
      <c r="J1578" s="44" t="s">
        <v>1191</v>
      </c>
      <c r="K1578" s="287" t="str">
        <f t="shared" si="328"/>
        <v>Cái</v>
      </c>
      <c r="L1578" s="291"/>
      <c r="M1578" s="287" t="e">
        <f>VLOOKUP(D1578,'GIA CONG DOAN'!$A$3:$D$4246,MATCH(I1578,'GIA CONG DOAN'!$A$4:$D$4,0),0)</f>
        <v>#N/A</v>
      </c>
      <c r="N1578" s="289"/>
      <c r="O1578" s="328" t="str">
        <f t="shared" si="329"/>
        <v/>
      </c>
      <c r="P1578" s="56"/>
      <c r="Q1578" s="305"/>
      <c r="R1578" s="305"/>
      <c r="S1578" s="313">
        <f t="shared" si="330"/>
        <v>0</v>
      </c>
      <c r="V1578" s="327"/>
      <c r="W1578" s="327"/>
      <c r="X1578" s="327"/>
    </row>
    <row r="1579" spans="1:24" s="326" customFormat="1" ht="18" hidden="1" customHeight="1">
      <c r="A1579" s="50"/>
      <c r="B1579" s="182"/>
      <c r="C1579" s="56"/>
      <c r="D1579" s="56" t="str">
        <f t="shared" si="322"/>
        <v>00</v>
      </c>
      <c r="E1579" s="322" t="str">
        <f t="shared" si="323"/>
        <v>00</v>
      </c>
      <c r="F1579" s="322" t="str">
        <f t="shared" si="324"/>
        <v/>
      </c>
      <c r="G1579" s="322" t="str">
        <f t="shared" si="325"/>
        <v/>
      </c>
      <c r="H1579" s="322" t="str">
        <f t="shared" si="326"/>
        <v/>
      </c>
      <c r="I1579" s="287" t="str">
        <f t="shared" si="327"/>
        <v>Đ0</v>
      </c>
      <c r="J1579" s="44" t="s">
        <v>1191</v>
      </c>
      <c r="K1579" s="287" t="str">
        <f t="shared" si="328"/>
        <v>Cái</v>
      </c>
      <c r="L1579" s="291"/>
      <c r="M1579" s="287" t="e">
        <f>VLOOKUP(D1579,'GIA CONG DOAN'!$A$3:$D$4246,MATCH(I1579,'GIA CONG DOAN'!$A$4:$D$4,0),0)</f>
        <v>#N/A</v>
      </c>
      <c r="N1579" s="289"/>
      <c r="O1579" s="328" t="str">
        <f t="shared" si="329"/>
        <v/>
      </c>
      <c r="P1579" s="56"/>
      <c r="Q1579" s="305"/>
      <c r="R1579" s="305"/>
      <c r="S1579" s="313">
        <f t="shared" si="330"/>
        <v>0</v>
      </c>
      <c r="V1579" s="327"/>
      <c r="W1579" s="327"/>
      <c r="X1579" s="327"/>
    </row>
    <row r="1580" spans="1:24" s="326" customFormat="1" ht="18" hidden="1" customHeight="1">
      <c r="A1580" s="50"/>
      <c r="B1580" s="182"/>
      <c r="C1580" s="56"/>
      <c r="D1580" s="56" t="str">
        <f t="shared" si="322"/>
        <v>00</v>
      </c>
      <c r="E1580" s="322" t="str">
        <f t="shared" si="323"/>
        <v>00</v>
      </c>
      <c r="F1580" s="322" t="str">
        <f t="shared" si="324"/>
        <v/>
      </c>
      <c r="G1580" s="322" t="str">
        <f t="shared" si="325"/>
        <v/>
      </c>
      <c r="H1580" s="322" t="str">
        <f t="shared" si="326"/>
        <v/>
      </c>
      <c r="I1580" s="287" t="str">
        <f t="shared" si="327"/>
        <v>Đ0</v>
      </c>
      <c r="J1580" s="44" t="s">
        <v>1191</v>
      </c>
      <c r="K1580" s="287" t="str">
        <f t="shared" si="328"/>
        <v>Cái</v>
      </c>
      <c r="L1580" s="291"/>
      <c r="M1580" s="287" t="e">
        <f>VLOOKUP(D1580,'GIA CONG DOAN'!$A$3:$D$4246,MATCH(I1580,'GIA CONG DOAN'!$A$4:$D$4,0),0)</f>
        <v>#N/A</v>
      </c>
      <c r="N1580" s="289"/>
      <c r="O1580" s="328" t="str">
        <f t="shared" si="329"/>
        <v/>
      </c>
      <c r="P1580" s="56"/>
      <c r="Q1580" s="305"/>
      <c r="R1580" s="305"/>
      <c r="S1580" s="313">
        <f t="shared" si="330"/>
        <v>0</v>
      </c>
      <c r="V1580" s="327"/>
      <c r="W1580" s="327"/>
      <c r="X1580" s="327"/>
    </row>
    <row r="1581" spans="1:24" s="326" customFormat="1" ht="18" hidden="1" customHeight="1">
      <c r="A1581" s="50"/>
      <c r="B1581" s="182"/>
      <c r="C1581" s="56"/>
      <c r="D1581" s="56" t="str">
        <f t="shared" si="322"/>
        <v>00</v>
      </c>
      <c r="E1581" s="322" t="str">
        <f t="shared" si="323"/>
        <v>00</v>
      </c>
      <c r="F1581" s="322" t="str">
        <f t="shared" si="324"/>
        <v/>
      </c>
      <c r="G1581" s="322" t="str">
        <f t="shared" si="325"/>
        <v/>
      </c>
      <c r="H1581" s="322" t="str">
        <f t="shared" si="326"/>
        <v/>
      </c>
      <c r="I1581" s="287" t="str">
        <f t="shared" si="327"/>
        <v>Đ0</v>
      </c>
      <c r="J1581" s="44" t="s">
        <v>1191</v>
      </c>
      <c r="K1581" s="287" t="str">
        <f t="shared" si="328"/>
        <v>Cái</v>
      </c>
      <c r="L1581" s="291"/>
      <c r="M1581" s="287" t="e">
        <f>VLOOKUP(D1581,'GIA CONG DOAN'!$A$3:$D$4246,MATCH(I1581,'GIA CONG DOAN'!$A$4:$D$4,0),0)</f>
        <v>#N/A</v>
      </c>
      <c r="N1581" s="289"/>
      <c r="O1581" s="328" t="str">
        <f t="shared" si="329"/>
        <v/>
      </c>
      <c r="P1581" s="56"/>
      <c r="Q1581" s="305"/>
      <c r="R1581" s="305"/>
      <c r="S1581" s="313">
        <f t="shared" si="330"/>
        <v>0</v>
      </c>
      <c r="V1581" s="327"/>
      <c r="W1581" s="327"/>
      <c r="X1581" s="327"/>
    </row>
    <row r="1582" spans="1:24" s="326" customFormat="1" ht="18" hidden="1" customHeight="1">
      <c r="A1582" s="50"/>
      <c r="B1582" s="182"/>
      <c r="C1582" s="56"/>
      <c r="D1582" s="56" t="str">
        <f t="shared" si="322"/>
        <v>00</v>
      </c>
      <c r="E1582" s="322" t="str">
        <f t="shared" si="323"/>
        <v>00</v>
      </c>
      <c r="F1582" s="322" t="str">
        <f t="shared" si="324"/>
        <v/>
      </c>
      <c r="G1582" s="322" t="str">
        <f t="shared" si="325"/>
        <v/>
      </c>
      <c r="H1582" s="322" t="str">
        <f t="shared" si="326"/>
        <v/>
      </c>
      <c r="I1582" s="287" t="str">
        <f t="shared" si="327"/>
        <v>Đ0</v>
      </c>
      <c r="J1582" s="44" t="s">
        <v>1191</v>
      </c>
      <c r="K1582" s="287" t="str">
        <f t="shared" si="328"/>
        <v>Cái</v>
      </c>
      <c r="L1582" s="291"/>
      <c r="M1582" s="287" t="e">
        <f>VLOOKUP(D1582,'GIA CONG DOAN'!$A$3:$D$4246,MATCH(I1582,'GIA CONG DOAN'!$A$4:$D$4,0),0)</f>
        <v>#N/A</v>
      </c>
      <c r="N1582" s="289"/>
      <c r="O1582" s="328" t="str">
        <f t="shared" si="329"/>
        <v/>
      </c>
      <c r="P1582" s="56"/>
      <c r="Q1582" s="305"/>
      <c r="R1582" s="305"/>
      <c r="S1582" s="313">
        <f t="shared" si="330"/>
        <v>0</v>
      </c>
      <c r="V1582" s="327"/>
      <c r="W1582" s="327"/>
      <c r="X1582" s="327"/>
    </row>
    <row r="1583" spans="1:24" s="326" customFormat="1" ht="18" hidden="1" customHeight="1">
      <c r="A1583" s="50"/>
      <c r="B1583" s="182"/>
      <c r="C1583" s="56"/>
      <c r="D1583" s="56" t="str">
        <f t="shared" si="322"/>
        <v>00</v>
      </c>
      <c r="E1583" s="322" t="str">
        <f t="shared" si="323"/>
        <v>00</v>
      </c>
      <c r="F1583" s="322" t="str">
        <f t="shared" si="324"/>
        <v/>
      </c>
      <c r="G1583" s="322" t="str">
        <f t="shared" si="325"/>
        <v/>
      </c>
      <c r="H1583" s="322" t="str">
        <f t="shared" si="326"/>
        <v/>
      </c>
      <c r="I1583" s="287" t="str">
        <f t="shared" si="327"/>
        <v>Đ0</v>
      </c>
      <c r="J1583" s="44" t="s">
        <v>1191</v>
      </c>
      <c r="K1583" s="287" t="str">
        <f t="shared" si="328"/>
        <v>Cái</v>
      </c>
      <c r="L1583" s="291"/>
      <c r="M1583" s="287" t="e">
        <f>VLOOKUP(D1583,'GIA CONG DOAN'!$A$3:$D$4246,MATCH(I1583,'GIA CONG DOAN'!$A$4:$D$4,0),0)</f>
        <v>#N/A</v>
      </c>
      <c r="N1583" s="289"/>
      <c r="O1583" s="328" t="str">
        <f t="shared" si="329"/>
        <v/>
      </c>
      <c r="P1583" s="56"/>
      <c r="Q1583" s="305"/>
      <c r="R1583" s="305"/>
      <c r="S1583" s="313">
        <f t="shared" si="330"/>
        <v>0</v>
      </c>
      <c r="V1583" s="327"/>
      <c r="W1583" s="327"/>
      <c r="X1583" s="327"/>
    </row>
    <row r="1584" spans="1:24" s="326" customFormat="1" ht="18" hidden="1" customHeight="1">
      <c r="A1584" s="50"/>
      <c r="B1584" s="182"/>
      <c r="C1584" s="56"/>
      <c r="D1584" s="56" t="str">
        <f t="shared" si="322"/>
        <v>00</v>
      </c>
      <c r="E1584" s="322" t="str">
        <f t="shared" si="323"/>
        <v>00</v>
      </c>
      <c r="F1584" s="322" t="str">
        <f t="shared" si="324"/>
        <v/>
      </c>
      <c r="G1584" s="322" t="str">
        <f t="shared" si="325"/>
        <v/>
      </c>
      <c r="H1584" s="322" t="str">
        <f t="shared" si="326"/>
        <v/>
      </c>
      <c r="I1584" s="287" t="str">
        <f t="shared" si="327"/>
        <v>Đ0</v>
      </c>
      <c r="J1584" s="44" t="s">
        <v>1191</v>
      </c>
      <c r="K1584" s="287" t="str">
        <f t="shared" si="328"/>
        <v>Cái</v>
      </c>
      <c r="L1584" s="291"/>
      <c r="M1584" s="287" t="e">
        <f>VLOOKUP(D1584,'GIA CONG DOAN'!$A$3:$D$4246,MATCH(I1584,'GIA CONG DOAN'!$A$4:$D$4,0),0)</f>
        <v>#N/A</v>
      </c>
      <c r="N1584" s="289"/>
      <c r="O1584" s="328" t="str">
        <f t="shared" si="329"/>
        <v/>
      </c>
      <c r="P1584" s="56"/>
      <c r="Q1584" s="305"/>
      <c r="R1584" s="305"/>
      <c r="S1584" s="313">
        <f t="shared" si="330"/>
        <v>0</v>
      </c>
      <c r="V1584" s="327"/>
      <c r="W1584" s="327"/>
      <c r="X1584" s="327"/>
    </row>
    <row r="1585" spans="1:24" s="326" customFormat="1" ht="18" hidden="1" customHeight="1">
      <c r="A1585" s="50"/>
      <c r="B1585" s="182"/>
      <c r="C1585" s="56"/>
      <c r="D1585" s="56" t="str">
        <f t="shared" si="322"/>
        <v>00</v>
      </c>
      <c r="E1585" s="322" t="str">
        <f t="shared" si="323"/>
        <v>00</v>
      </c>
      <c r="F1585" s="322" t="str">
        <f t="shared" si="324"/>
        <v/>
      </c>
      <c r="G1585" s="322" t="str">
        <f t="shared" si="325"/>
        <v/>
      </c>
      <c r="H1585" s="322" t="str">
        <f t="shared" si="326"/>
        <v/>
      </c>
      <c r="I1585" s="287" t="str">
        <f t="shared" si="327"/>
        <v>Đ0</v>
      </c>
      <c r="J1585" s="44" t="s">
        <v>1191</v>
      </c>
      <c r="K1585" s="287" t="str">
        <f t="shared" si="328"/>
        <v>Cái</v>
      </c>
      <c r="L1585" s="291"/>
      <c r="M1585" s="287" t="e">
        <f>VLOOKUP(D1585,'GIA CONG DOAN'!$A$3:$D$4246,MATCH(I1585,'GIA CONG DOAN'!$A$4:$D$4,0),0)</f>
        <v>#N/A</v>
      </c>
      <c r="N1585" s="289"/>
      <c r="O1585" s="328" t="str">
        <f t="shared" si="329"/>
        <v/>
      </c>
      <c r="P1585" s="56"/>
      <c r="Q1585" s="305"/>
      <c r="R1585" s="305"/>
      <c r="S1585" s="313">
        <f t="shared" si="330"/>
        <v>0</v>
      </c>
      <c r="V1585" s="327"/>
      <c r="W1585" s="327"/>
      <c r="X1585" s="327"/>
    </row>
    <row r="1586" spans="1:24" s="326" customFormat="1" ht="18" hidden="1" customHeight="1">
      <c r="A1586" s="50"/>
      <c r="B1586" s="182"/>
      <c r="C1586" s="56"/>
      <c r="D1586" s="56" t="str">
        <f t="shared" si="322"/>
        <v>00</v>
      </c>
      <c r="E1586" s="322" t="str">
        <f t="shared" si="323"/>
        <v>00</v>
      </c>
      <c r="F1586" s="322" t="str">
        <f t="shared" si="324"/>
        <v/>
      </c>
      <c r="G1586" s="322" t="str">
        <f t="shared" si="325"/>
        <v/>
      </c>
      <c r="H1586" s="322" t="str">
        <f t="shared" si="326"/>
        <v/>
      </c>
      <c r="I1586" s="287" t="str">
        <f t="shared" si="327"/>
        <v>Đ0</v>
      </c>
      <c r="J1586" s="44" t="s">
        <v>1191</v>
      </c>
      <c r="K1586" s="287" t="str">
        <f t="shared" si="328"/>
        <v>Cái</v>
      </c>
      <c r="L1586" s="291"/>
      <c r="M1586" s="287" t="e">
        <f>VLOOKUP(D1586,'GIA CONG DOAN'!$A$3:$D$4246,MATCH(I1586,'GIA CONG DOAN'!$A$4:$D$4,0),0)</f>
        <v>#N/A</v>
      </c>
      <c r="N1586" s="289"/>
      <c r="O1586" s="328" t="str">
        <f t="shared" si="329"/>
        <v/>
      </c>
      <c r="P1586" s="56"/>
      <c r="Q1586" s="305"/>
      <c r="R1586" s="305"/>
      <c r="S1586" s="313">
        <f t="shared" si="330"/>
        <v>0</v>
      </c>
      <c r="V1586" s="327"/>
      <c r="W1586" s="327"/>
      <c r="X1586" s="327"/>
    </row>
    <row r="1587" spans="1:24" s="326" customFormat="1" ht="18" hidden="1" customHeight="1">
      <c r="A1587" s="50"/>
      <c r="B1587" s="182"/>
      <c r="C1587" s="56"/>
      <c r="D1587" s="56" t="str">
        <f t="shared" si="322"/>
        <v>00</v>
      </c>
      <c r="E1587" s="322" t="str">
        <f t="shared" si="323"/>
        <v>00</v>
      </c>
      <c r="F1587" s="322" t="str">
        <f t="shared" si="324"/>
        <v/>
      </c>
      <c r="G1587" s="322" t="str">
        <f t="shared" si="325"/>
        <v/>
      </c>
      <c r="H1587" s="322" t="str">
        <f t="shared" si="326"/>
        <v/>
      </c>
      <c r="I1587" s="287" t="str">
        <f t="shared" si="327"/>
        <v>Đ0</v>
      </c>
      <c r="J1587" s="44" t="s">
        <v>1191</v>
      </c>
      <c r="K1587" s="287" t="str">
        <f t="shared" si="328"/>
        <v>Cái</v>
      </c>
      <c r="L1587" s="291"/>
      <c r="M1587" s="287" t="e">
        <f>VLOOKUP(D1587,'GIA CONG DOAN'!$A$3:$D$4246,MATCH(I1587,'GIA CONG DOAN'!$A$4:$D$4,0),0)</f>
        <v>#N/A</v>
      </c>
      <c r="N1587" s="289"/>
      <c r="O1587" s="328" t="str">
        <f t="shared" si="329"/>
        <v/>
      </c>
      <c r="P1587" s="56"/>
      <c r="Q1587" s="305"/>
      <c r="R1587" s="305"/>
      <c r="S1587" s="313">
        <f t="shared" si="330"/>
        <v>0</v>
      </c>
      <c r="V1587" s="327"/>
      <c r="W1587" s="327"/>
      <c r="X1587" s="327"/>
    </row>
    <row r="1588" spans="1:24" s="326" customFormat="1" ht="18" hidden="1" customHeight="1">
      <c r="A1588" s="50"/>
      <c r="B1588" s="182"/>
      <c r="C1588" s="56"/>
      <c r="D1588" s="56" t="str">
        <f t="shared" si="322"/>
        <v>00</v>
      </c>
      <c r="E1588" s="322" t="str">
        <f t="shared" si="323"/>
        <v>00</v>
      </c>
      <c r="F1588" s="322" t="str">
        <f t="shared" si="324"/>
        <v/>
      </c>
      <c r="G1588" s="322" t="str">
        <f t="shared" si="325"/>
        <v/>
      </c>
      <c r="H1588" s="322" t="str">
        <f t="shared" si="326"/>
        <v/>
      </c>
      <c r="I1588" s="287" t="str">
        <f t="shared" si="327"/>
        <v>Đ0</v>
      </c>
      <c r="J1588" s="44" t="s">
        <v>1191</v>
      </c>
      <c r="K1588" s="287" t="str">
        <f t="shared" si="328"/>
        <v>Cái</v>
      </c>
      <c r="L1588" s="291"/>
      <c r="M1588" s="287" t="e">
        <f>VLOOKUP(D1588,'GIA CONG DOAN'!$A$3:$D$4246,MATCH(I1588,'GIA CONG DOAN'!$A$4:$D$4,0),0)</f>
        <v>#N/A</v>
      </c>
      <c r="N1588" s="289"/>
      <c r="O1588" s="328" t="str">
        <f t="shared" si="329"/>
        <v/>
      </c>
      <c r="P1588" s="56"/>
      <c r="Q1588" s="305"/>
      <c r="R1588" s="305"/>
      <c r="S1588" s="313">
        <f t="shared" si="330"/>
        <v>0</v>
      </c>
      <c r="V1588" s="327"/>
      <c r="W1588" s="327"/>
      <c r="X1588" s="327"/>
    </row>
    <row r="1589" spans="1:24" s="326" customFormat="1" ht="18" hidden="1" customHeight="1">
      <c r="A1589" s="50"/>
      <c r="B1589" s="182"/>
      <c r="C1589" s="56"/>
      <c r="D1589" s="56" t="str">
        <f t="shared" si="322"/>
        <v>00</v>
      </c>
      <c r="E1589" s="322" t="str">
        <f t="shared" si="323"/>
        <v>00</v>
      </c>
      <c r="F1589" s="322" t="str">
        <f t="shared" si="324"/>
        <v/>
      </c>
      <c r="G1589" s="322" t="str">
        <f t="shared" si="325"/>
        <v/>
      </c>
      <c r="H1589" s="322" t="str">
        <f t="shared" si="326"/>
        <v/>
      </c>
      <c r="I1589" s="287" t="str">
        <f t="shared" si="327"/>
        <v>Đ0</v>
      </c>
      <c r="J1589" s="44" t="s">
        <v>1191</v>
      </c>
      <c r="K1589" s="287" t="str">
        <f t="shared" si="328"/>
        <v>Cái</v>
      </c>
      <c r="L1589" s="291"/>
      <c r="M1589" s="287" t="e">
        <f>VLOOKUP(D1589,'GIA CONG DOAN'!$A$3:$D$4246,MATCH(I1589,'GIA CONG DOAN'!$A$4:$D$4,0),0)</f>
        <v>#N/A</v>
      </c>
      <c r="N1589" s="289"/>
      <c r="O1589" s="328" t="str">
        <f t="shared" si="329"/>
        <v/>
      </c>
      <c r="P1589" s="56"/>
      <c r="Q1589" s="305"/>
      <c r="R1589" s="305"/>
      <c r="S1589" s="313">
        <f t="shared" si="330"/>
        <v>0</v>
      </c>
      <c r="V1589" s="327"/>
      <c r="W1589" s="327"/>
      <c r="X1589" s="327"/>
    </row>
    <row r="1590" spans="1:24" s="326" customFormat="1" ht="18" hidden="1" customHeight="1">
      <c r="A1590" s="50"/>
      <c r="B1590" s="182"/>
      <c r="C1590" s="56"/>
      <c r="D1590" s="56" t="str">
        <f t="shared" si="322"/>
        <v>00</v>
      </c>
      <c r="E1590" s="322" t="str">
        <f t="shared" si="323"/>
        <v>00</v>
      </c>
      <c r="F1590" s="322" t="str">
        <f t="shared" si="324"/>
        <v/>
      </c>
      <c r="G1590" s="322" t="str">
        <f t="shared" si="325"/>
        <v/>
      </c>
      <c r="H1590" s="322" t="str">
        <f t="shared" si="326"/>
        <v/>
      </c>
      <c r="I1590" s="287" t="str">
        <f t="shared" si="327"/>
        <v>Đ0</v>
      </c>
      <c r="J1590" s="44" t="s">
        <v>1191</v>
      </c>
      <c r="K1590" s="287" t="str">
        <f t="shared" si="328"/>
        <v>Cái</v>
      </c>
      <c r="L1590" s="291"/>
      <c r="M1590" s="287" t="e">
        <f>VLOOKUP(D1590,'GIA CONG DOAN'!$A$3:$D$4246,MATCH(I1590,'GIA CONG DOAN'!$A$4:$D$4,0),0)</f>
        <v>#N/A</v>
      </c>
      <c r="N1590" s="289"/>
      <c r="O1590" s="328" t="str">
        <f t="shared" si="329"/>
        <v/>
      </c>
      <c r="P1590" s="56"/>
      <c r="Q1590" s="305"/>
      <c r="R1590" s="305"/>
      <c r="S1590" s="313">
        <f t="shared" si="330"/>
        <v>0</v>
      </c>
      <c r="V1590" s="327"/>
      <c r="W1590" s="327"/>
      <c r="X1590" s="327"/>
    </row>
    <row r="1591" spans="1:24" s="326" customFormat="1" ht="18" hidden="1" customHeight="1">
      <c r="A1591" s="50"/>
      <c r="B1591" s="182"/>
      <c r="C1591" s="56"/>
      <c r="D1591" s="56" t="str">
        <f t="shared" si="322"/>
        <v>00</v>
      </c>
      <c r="E1591" s="322" t="str">
        <f t="shared" si="323"/>
        <v>00</v>
      </c>
      <c r="F1591" s="322" t="str">
        <f t="shared" si="324"/>
        <v/>
      </c>
      <c r="G1591" s="322" t="str">
        <f t="shared" si="325"/>
        <v/>
      </c>
      <c r="H1591" s="322" t="str">
        <f t="shared" si="326"/>
        <v/>
      </c>
      <c r="I1591" s="287" t="str">
        <f t="shared" si="327"/>
        <v>Đ0</v>
      </c>
      <c r="J1591" s="44" t="s">
        <v>1191</v>
      </c>
      <c r="K1591" s="287" t="str">
        <f t="shared" si="328"/>
        <v>Cái</v>
      </c>
      <c r="L1591" s="291"/>
      <c r="M1591" s="287" t="e">
        <f>VLOOKUP(D1591,'GIA CONG DOAN'!$A$3:$D$4246,MATCH(I1591,'GIA CONG DOAN'!$A$4:$D$4,0),0)</f>
        <v>#N/A</v>
      </c>
      <c r="N1591" s="289"/>
      <c r="O1591" s="328" t="str">
        <f t="shared" si="329"/>
        <v/>
      </c>
      <c r="P1591" s="56"/>
      <c r="Q1591" s="305"/>
      <c r="R1591" s="305"/>
      <c r="S1591" s="313">
        <f t="shared" si="330"/>
        <v>0</v>
      </c>
      <c r="V1591" s="327"/>
      <c r="W1591" s="327"/>
      <c r="X1591" s="327"/>
    </row>
    <row r="1592" spans="1:24" s="326" customFormat="1" ht="18" hidden="1" customHeight="1">
      <c r="A1592" s="50"/>
      <c r="B1592" s="182"/>
      <c r="C1592" s="56"/>
      <c r="D1592" s="56" t="str">
        <f t="shared" si="322"/>
        <v>00</v>
      </c>
      <c r="E1592" s="322" t="str">
        <f t="shared" si="323"/>
        <v>00</v>
      </c>
      <c r="F1592" s="322" t="str">
        <f t="shared" si="324"/>
        <v/>
      </c>
      <c r="G1592" s="322" t="str">
        <f t="shared" si="325"/>
        <v/>
      </c>
      <c r="H1592" s="322" t="str">
        <f t="shared" si="326"/>
        <v/>
      </c>
      <c r="I1592" s="287" t="str">
        <f t="shared" si="327"/>
        <v>Đ0</v>
      </c>
      <c r="J1592" s="44" t="s">
        <v>1191</v>
      </c>
      <c r="K1592" s="287" t="str">
        <f t="shared" si="328"/>
        <v>Cái</v>
      </c>
      <c r="L1592" s="291"/>
      <c r="M1592" s="287" t="e">
        <f>VLOOKUP(D1592,'GIA CONG DOAN'!$A$3:$D$4246,MATCH(I1592,'GIA CONG DOAN'!$A$4:$D$4,0),0)</f>
        <v>#N/A</v>
      </c>
      <c r="N1592" s="289"/>
      <c r="O1592" s="328" t="str">
        <f t="shared" si="329"/>
        <v/>
      </c>
      <c r="P1592" s="56"/>
      <c r="Q1592" s="305"/>
      <c r="R1592" s="305"/>
      <c r="S1592" s="313">
        <f t="shared" si="330"/>
        <v>0</v>
      </c>
      <c r="V1592" s="327"/>
      <c r="W1592" s="327"/>
      <c r="X1592" s="327"/>
    </row>
    <row r="1593" spans="1:24" s="326" customFormat="1" ht="18" hidden="1" customHeight="1">
      <c r="A1593" s="50"/>
      <c r="B1593" s="182"/>
      <c r="C1593" s="56"/>
      <c r="D1593" s="56" t="str">
        <f t="shared" si="322"/>
        <v>00</v>
      </c>
      <c r="E1593" s="322" t="str">
        <f t="shared" si="323"/>
        <v>00</v>
      </c>
      <c r="F1593" s="322" t="str">
        <f t="shared" si="324"/>
        <v/>
      </c>
      <c r="G1593" s="322" t="str">
        <f t="shared" si="325"/>
        <v/>
      </c>
      <c r="H1593" s="322" t="str">
        <f t="shared" si="326"/>
        <v/>
      </c>
      <c r="I1593" s="287" t="str">
        <f t="shared" si="327"/>
        <v>Đ0</v>
      </c>
      <c r="J1593" s="44" t="s">
        <v>1191</v>
      </c>
      <c r="K1593" s="287" t="str">
        <f t="shared" si="328"/>
        <v>Cái</v>
      </c>
      <c r="L1593" s="291"/>
      <c r="M1593" s="287" t="e">
        <f>VLOOKUP(D1593,'GIA CONG DOAN'!$A$3:$D$4246,MATCH(I1593,'GIA CONG DOAN'!$A$4:$D$4,0),0)</f>
        <v>#N/A</v>
      </c>
      <c r="N1593" s="289"/>
      <c r="O1593" s="328" t="str">
        <f t="shared" si="329"/>
        <v/>
      </c>
      <c r="P1593" s="56"/>
      <c r="Q1593" s="305"/>
      <c r="R1593" s="305"/>
      <c r="S1593" s="313">
        <f t="shared" si="330"/>
        <v>0</v>
      </c>
      <c r="V1593" s="327"/>
      <c r="W1593" s="327"/>
      <c r="X1593" s="327"/>
    </row>
    <row r="1594" spans="1:24" s="326" customFormat="1" ht="18" hidden="1" customHeight="1">
      <c r="A1594" s="50"/>
      <c r="B1594" s="182"/>
      <c r="C1594" s="56"/>
      <c r="D1594" s="56" t="str">
        <f t="shared" si="322"/>
        <v>00</v>
      </c>
      <c r="E1594" s="322" t="str">
        <f t="shared" si="323"/>
        <v>00</v>
      </c>
      <c r="F1594" s="322" t="str">
        <f t="shared" si="324"/>
        <v/>
      </c>
      <c r="G1594" s="322" t="str">
        <f t="shared" si="325"/>
        <v/>
      </c>
      <c r="H1594" s="322" t="str">
        <f t="shared" si="326"/>
        <v/>
      </c>
      <c r="I1594" s="287" t="str">
        <f t="shared" si="327"/>
        <v>Đ0</v>
      </c>
      <c r="J1594" s="44" t="s">
        <v>1191</v>
      </c>
      <c r="K1594" s="287" t="str">
        <f t="shared" si="328"/>
        <v>Cái</v>
      </c>
      <c r="L1594" s="291"/>
      <c r="M1594" s="287" t="e">
        <f>VLOOKUP(D1594,'GIA CONG DOAN'!$A$3:$D$4246,MATCH(I1594,'GIA CONG DOAN'!$A$4:$D$4,0),0)</f>
        <v>#N/A</v>
      </c>
      <c r="N1594" s="289"/>
      <c r="O1594" s="328" t="str">
        <f t="shared" si="329"/>
        <v/>
      </c>
      <c r="P1594" s="56"/>
      <c r="Q1594" s="305"/>
      <c r="R1594" s="305"/>
      <c r="S1594" s="313">
        <f t="shared" si="330"/>
        <v>0</v>
      </c>
      <c r="V1594" s="327"/>
      <c r="W1594" s="327"/>
      <c r="X1594" s="327"/>
    </row>
    <row r="1595" spans="1:24" s="326" customFormat="1" ht="18" hidden="1" customHeight="1">
      <c r="A1595" s="50"/>
      <c r="B1595" s="182"/>
      <c r="C1595" s="56"/>
      <c r="D1595" s="56" t="str">
        <f t="shared" si="322"/>
        <v>00</v>
      </c>
      <c r="E1595" s="322" t="str">
        <f t="shared" si="323"/>
        <v>00</v>
      </c>
      <c r="F1595" s="322" t="str">
        <f t="shared" si="324"/>
        <v/>
      </c>
      <c r="G1595" s="322" t="str">
        <f t="shared" si="325"/>
        <v/>
      </c>
      <c r="H1595" s="322" t="str">
        <f t="shared" si="326"/>
        <v/>
      </c>
      <c r="I1595" s="287" t="str">
        <f t="shared" si="327"/>
        <v>Đ0</v>
      </c>
      <c r="J1595" s="44" t="s">
        <v>1191</v>
      </c>
      <c r="K1595" s="287" t="str">
        <f t="shared" si="328"/>
        <v>Cái</v>
      </c>
      <c r="L1595" s="291"/>
      <c r="M1595" s="287" t="e">
        <f>VLOOKUP(D1595,'GIA CONG DOAN'!$A$3:$D$4246,MATCH(I1595,'GIA CONG DOAN'!$A$4:$D$4,0),0)</f>
        <v>#N/A</v>
      </c>
      <c r="N1595" s="289"/>
      <c r="O1595" s="328" t="str">
        <f t="shared" si="329"/>
        <v/>
      </c>
      <c r="P1595" s="56"/>
      <c r="Q1595" s="305"/>
      <c r="R1595" s="305"/>
      <c r="S1595" s="313">
        <f t="shared" si="330"/>
        <v>0</v>
      </c>
      <c r="V1595" s="327"/>
      <c r="W1595" s="327"/>
      <c r="X1595" s="327"/>
    </row>
    <row r="1596" spans="1:24" s="326" customFormat="1" ht="18" hidden="1" customHeight="1">
      <c r="A1596" s="50"/>
      <c r="B1596" s="182"/>
      <c r="C1596" s="56"/>
      <c r="D1596" s="56" t="str">
        <f t="shared" si="322"/>
        <v>00</v>
      </c>
      <c r="E1596" s="322" t="str">
        <f t="shared" si="323"/>
        <v>00</v>
      </c>
      <c r="F1596" s="322" t="str">
        <f t="shared" si="324"/>
        <v/>
      </c>
      <c r="G1596" s="322" t="str">
        <f t="shared" si="325"/>
        <v/>
      </c>
      <c r="H1596" s="322" t="str">
        <f t="shared" si="326"/>
        <v/>
      </c>
      <c r="I1596" s="287" t="str">
        <f t="shared" si="327"/>
        <v>Đ0</v>
      </c>
      <c r="J1596" s="44" t="s">
        <v>1191</v>
      </c>
      <c r="K1596" s="287" t="str">
        <f t="shared" si="328"/>
        <v>Cái</v>
      </c>
      <c r="L1596" s="291"/>
      <c r="M1596" s="287" t="e">
        <f>VLOOKUP(D1596,'GIA CONG DOAN'!$A$3:$D$4246,MATCH(I1596,'GIA CONG DOAN'!$A$4:$D$4,0),0)</f>
        <v>#N/A</v>
      </c>
      <c r="N1596" s="289"/>
      <c r="O1596" s="328" t="str">
        <f t="shared" si="329"/>
        <v/>
      </c>
      <c r="P1596" s="56"/>
      <c r="Q1596" s="305"/>
      <c r="R1596" s="305"/>
      <c r="S1596" s="313">
        <f t="shared" si="330"/>
        <v>0</v>
      </c>
      <c r="V1596" s="327"/>
      <c r="W1596" s="327"/>
      <c r="X1596" s="327"/>
    </row>
    <row r="1597" spans="1:24" s="326" customFormat="1" ht="18" hidden="1" customHeight="1">
      <c r="A1597" s="50"/>
      <c r="B1597" s="182"/>
      <c r="C1597" s="56"/>
      <c r="D1597" s="56" t="str">
        <f t="shared" si="322"/>
        <v>00</v>
      </c>
      <c r="E1597" s="322" t="str">
        <f t="shared" si="323"/>
        <v>00</v>
      </c>
      <c r="F1597" s="322" t="str">
        <f t="shared" si="324"/>
        <v/>
      </c>
      <c r="G1597" s="322" t="str">
        <f t="shared" si="325"/>
        <v/>
      </c>
      <c r="H1597" s="322" t="str">
        <f t="shared" si="326"/>
        <v/>
      </c>
      <c r="I1597" s="287" t="str">
        <f t="shared" si="327"/>
        <v>Đ0</v>
      </c>
      <c r="J1597" s="44" t="s">
        <v>1191</v>
      </c>
      <c r="K1597" s="287" t="str">
        <f t="shared" si="328"/>
        <v>Cái</v>
      </c>
      <c r="L1597" s="291"/>
      <c r="M1597" s="287" t="e">
        <f>VLOOKUP(D1597,'GIA CONG DOAN'!$A$3:$D$4246,MATCH(I1597,'GIA CONG DOAN'!$A$4:$D$4,0),0)</f>
        <v>#N/A</v>
      </c>
      <c r="N1597" s="289"/>
      <c r="O1597" s="328" t="str">
        <f t="shared" si="329"/>
        <v/>
      </c>
      <c r="P1597" s="56"/>
      <c r="Q1597" s="305"/>
      <c r="R1597" s="305"/>
      <c r="S1597" s="313">
        <f t="shared" si="330"/>
        <v>0</v>
      </c>
      <c r="V1597" s="327"/>
      <c r="W1597" s="327"/>
      <c r="X1597" s="327"/>
    </row>
    <row r="1598" spans="1:24" s="326" customFormat="1" ht="18" hidden="1" customHeight="1">
      <c r="A1598" s="50"/>
      <c r="B1598" s="182"/>
      <c r="C1598" s="56"/>
      <c r="D1598" s="56" t="str">
        <f t="shared" si="322"/>
        <v>00</v>
      </c>
      <c r="E1598" s="322" t="str">
        <f t="shared" si="323"/>
        <v>00</v>
      </c>
      <c r="F1598" s="322" t="str">
        <f t="shared" si="324"/>
        <v/>
      </c>
      <c r="G1598" s="322" t="str">
        <f t="shared" si="325"/>
        <v/>
      </c>
      <c r="H1598" s="322" t="str">
        <f t="shared" si="326"/>
        <v/>
      </c>
      <c r="I1598" s="287" t="str">
        <f t="shared" si="327"/>
        <v>Đ0</v>
      </c>
      <c r="J1598" s="44" t="s">
        <v>1191</v>
      </c>
      <c r="K1598" s="287" t="str">
        <f t="shared" si="328"/>
        <v>Cái</v>
      </c>
      <c r="L1598" s="291"/>
      <c r="M1598" s="287" t="e">
        <f>VLOOKUP(D1598,'GIA CONG DOAN'!$A$3:$D$4246,MATCH(I1598,'GIA CONG DOAN'!$A$4:$D$4,0),0)</f>
        <v>#N/A</v>
      </c>
      <c r="N1598" s="289"/>
      <c r="O1598" s="328" t="str">
        <f t="shared" si="329"/>
        <v/>
      </c>
      <c r="P1598" s="56"/>
      <c r="Q1598" s="305"/>
      <c r="R1598" s="305"/>
      <c r="S1598" s="313">
        <f t="shared" si="330"/>
        <v>0</v>
      </c>
      <c r="V1598" s="327"/>
      <c r="W1598" s="327"/>
      <c r="X1598" s="327"/>
    </row>
    <row r="1599" spans="1:24" s="326" customFormat="1" ht="18" hidden="1" customHeight="1">
      <c r="A1599" s="50"/>
      <c r="B1599" s="182"/>
      <c r="C1599" s="56"/>
      <c r="D1599" s="56" t="str">
        <f t="shared" ref="D1599:D1646" si="331">LEFT(C1599,6)&amp;"00"&amp;MID(C1599,9,3)</f>
        <v>00</v>
      </c>
      <c r="E1599" s="322" t="str">
        <f t="shared" ref="E1599:E1646" si="332">RIGHT(D1599,2)</f>
        <v>00</v>
      </c>
      <c r="F1599" s="322" t="str">
        <f t="shared" ref="F1599:F1646" si="333">MID(C1599,13,2)</f>
        <v/>
      </c>
      <c r="G1599" s="322" t="str">
        <f t="shared" ref="G1599:G1646" si="334">MID(C1599,7,2)</f>
        <v/>
      </c>
      <c r="H1599" s="322" t="str">
        <f t="shared" ref="H1599:H1646" si="335">IF(OR(G1599="18",G1599="20",G1599="21"),"DTM","")</f>
        <v/>
      </c>
      <c r="I1599" s="287" t="str">
        <f t="shared" ref="I1599:I1646" si="336">(LEFT(J1599,1))&amp;IF(OR(F1599="A",F1599="A",F1599="43",F1599="44",F1599="77"),"HC",IF(OR(F1599="B",F1599="B1",F1599="B2",F1599="B4",F1599="30",F1599="39",F1599="17",F1599="C"),"HC",IF(OR(F1599="01",F1599="04",F1599="54",F1599="11",F1599="05",F1599="06"),"HC",IF(OR(F1599="A1"),"HT",IF(OR(F1599="32",F1599="14",F1599="15",F1599="78",F1599="49"),"HS",0)))))</f>
        <v>Đ0</v>
      </c>
      <c r="J1599" s="44" t="s">
        <v>1191</v>
      </c>
      <c r="K1599" s="287" t="str">
        <f t="shared" ref="K1599:K1646" si="337">IF(AND(MID(C1599,10,1)="s",MID(C1599,11,1)="1"),"Cái",IF(OR(MID(C1599,10,1)="s",MID(C1599,10,1)="l",MID(C1599,10,1)="b",MID(C1599,10,1)="x"),"Bộ","Cái"))</f>
        <v>Cái</v>
      </c>
      <c r="L1599" s="291"/>
      <c r="M1599" s="287" t="e">
        <f>VLOOKUP(D1599,'GIA CONG DOAN'!$A$3:$D$4246,MATCH(I1599,'GIA CONG DOAN'!$A$4:$D$4,0),0)</f>
        <v>#N/A</v>
      </c>
      <c r="N1599" s="289"/>
      <c r="O1599" s="328" t="str">
        <f t="shared" ref="O1599:O1646" si="338">IFERROR(L1599*M1599*N1599,"")</f>
        <v/>
      </c>
      <c r="P1599" s="56"/>
      <c r="Q1599" s="305"/>
      <c r="R1599" s="305"/>
      <c r="S1599" s="313">
        <f t="shared" ref="S1599:S1662" si="339">IF(MID(C1599,10,1)="0",L1599,IF(OR(MID(C1599,10,2)="X1",MID(C1599,10,2)="X2"),L1599*2,IF(OR(MID(C1599,10,2)="X4",MID(C1599,10,2)="X4"),L1599*3,IF(MID(C1599,10,1)="f",L1599,IF(OR(MID(C1599,10,1)="S",MID(C1599,10,1)="L",MID(C1599,10,1)="B",MID(C1599,10,1)="X"),MID(C1599,11,1)*L1599,0)))))</f>
        <v>0</v>
      </c>
      <c r="V1599" s="327"/>
      <c r="W1599" s="327"/>
      <c r="X1599" s="327"/>
    </row>
    <row r="1600" spans="1:24" s="326" customFormat="1" ht="18" hidden="1" customHeight="1">
      <c r="A1600" s="50"/>
      <c r="B1600" s="182"/>
      <c r="C1600" s="56"/>
      <c r="D1600" s="56" t="str">
        <f t="shared" si="331"/>
        <v>00</v>
      </c>
      <c r="E1600" s="322" t="str">
        <f t="shared" si="332"/>
        <v>00</v>
      </c>
      <c r="F1600" s="322" t="str">
        <f t="shared" si="333"/>
        <v/>
      </c>
      <c r="G1600" s="322" t="str">
        <f t="shared" si="334"/>
        <v/>
      </c>
      <c r="H1600" s="322" t="str">
        <f t="shared" si="335"/>
        <v/>
      </c>
      <c r="I1600" s="287" t="str">
        <f t="shared" si="336"/>
        <v>Đ0</v>
      </c>
      <c r="J1600" s="44" t="s">
        <v>1191</v>
      </c>
      <c r="K1600" s="287" t="str">
        <f t="shared" si="337"/>
        <v>Cái</v>
      </c>
      <c r="L1600" s="291"/>
      <c r="M1600" s="287" t="e">
        <f>VLOOKUP(D1600,'GIA CONG DOAN'!$A$3:$D$4246,MATCH(I1600,'GIA CONG DOAN'!$A$4:$D$4,0),0)</f>
        <v>#N/A</v>
      </c>
      <c r="N1600" s="289"/>
      <c r="O1600" s="328" t="str">
        <f t="shared" si="338"/>
        <v/>
      </c>
      <c r="P1600" s="56"/>
      <c r="Q1600" s="305"/>
      <c r="R1600" s="305"/>
      <c r="S1600" s="313">
        <f t="shared" si="339"/>
        <v>0</v>
      </c>
      <c r="V1600" s="327"/>
      <c r="W1600" s="327"/>
      <c r="X1600" s="327"/>
    </row>
    <row r="1601" spans="1:24" s="326" customFormat="1" ht="18" hidden="1" customHeight="1">
      <c r="A1601" s="50"/>
      <c r="B1601" s="182"/>
      <c r="C1601" s="56"/>
      <c r="D1601" s="56" t="str">
        <f t="shared" si="331"/>
        <v>00</v>
      </c>
      <c r="E1601" s="322" t="str">
        <f t="shared" si="332"/>
        <v>00</v>
      </c>
      <c r="F1601" s="322" t="str">
        <f t="shared" si="333"/>
        <v/>
      </c>
      <c r="G1601" s="322" t="str">
        <f t="shared" si="334"/>
        <v/>
      </c>
      <c r="H1601" s="322" t="str">
        <f t="shared" si="335"/>
        <v/>
      </c>
      <c r="I1601" s="287" t="str">
        <f t="shared" si="336"/>
        <v>Đ0</v>
      </c>
      <c r="J1601" s="44" t="s">
        <v>1191</v>
      </c>
      <c r="K1601" s="287" t="str">
        <f t="shared" si="337"/>
        <v>Cái</v>
      </c>
      <c r="L1601" s="291"/>
      <c r="M1601" s="287" t="e">
        <f>VLOOKUP(D1601,'GIA CONG DOAN'!$A$3:$D$4246,MATCH(I1601,'GIA CONG DOAN'!$A$4:$D$4,0),0)</f>
        <v>#N/A</v>
      </c>
      <c r="N1601" s="289"/>
      <c r="O1601" s="328" t="str">
        <f t="shared" si="338"/>
        <v/>
      </c>
      <c r="P1601" s="56"/>
      <c r="Q1601" s="305"/>
      <c r="R1601" s="305"/>
      <c r="S1601" s="313">
        <f t="shared" si="339"/>
        <v>0</v>
      </c>
      <c r="V1601" s="327"/>
      <c r="W1601" s="327"/>
      <c r="X1601" s="327"/>
    </row>
    <row r="1602" spans="1:24" s="326" customFormat="1" ht="18" hidden="1" customHeight="1">
      <c r="A1602" s="50"/>
      <c r="B1602" s="182"/>
      <c r="C1602" s="56"/>
      <c r="D1602" s="56" t="str">
        <f t="shared" si="331"/>
        <v>00</v>
      </c>
      <c r="E1602" s="322" t="str">
        <f t="shared" si="332"/>
        <v>00</v>
      </c>
      <c r="F1602" s="322" t="str">
        <f t="shared" si="333"/>
        <v/>
      </c>
      <c r="G1602" s="322" t="str">
        <f t="shared" si="334"/>
        <v/>
      </c>
      <c r="H1602" s="322" t="str">
        <f t="shared" si="335"/>
        <v/>
      </c>
      <c r="I1602" s="287" t="str">
        <f t="shared" si="336"/>
        <v>Đ0</v>
      </c>
      <c r="J1602" s="44" t="s">
        <v>1191</v>
      </c>
      <c r="K1602" s="287" t="str">
        <f t="shared" si="337"/>
        <v>Cái</v>
      </c>
      <c r="L1602" s="291"/>
      <c r="M1602" s="287" t="e">
        <f>VLOOKUP(D1602,'GIA CONG DOAN'!$A$3:$D$4246,MATCH(I1602,'GIA CONG DOAN'!$A$4:$D$4,0),0)</f>
        <v>#N/A</v>
      </c>
      <c r="N1602" s="289"/>
      <c r="O1602" s="328" t="str">
        <f t="shared" si="338"/>
        <v/>
      </c>
      <c r="P1602" s="56"/>
      <c r="Q1602" s="305"/>
      <c r="R1602" s="305"/>
      <c r="S1602" s="313">
        <f t="shared" si="339"/>
        <v>0</v>
      </c>
      <c r="V1602" s="327"/>
      <c r="W1602" s="327"/>
      <c r="X1602" s="327"/>
    </row>
    <row r="1603" spans="1:24" s="326" customFormat="1" ht="18" hidden="1" customHeight="1">
      <c r="A1603" s="50"/>
      <c r="B1603" s="182"/>
      <c r="C1603" s="56"/>
      <c r="D1603" s="56" t="str">
        <f t="shared" si="331"/>
        <v>00</v>
      </c>
      <c r="E1603" s="322" t="str">
        <f t="shared" si="332"/>
        <v>00</v>
      </c>
      <c r="F1603" s="322" t="str">
        <f t="shared" si="333"/>
        <v/>
      </c>
      <c r="G1603" s="322" t="str">
        <f t="shared" si="334"/>
        <v/>
      </c>
      <c r="H1603" s="322" t="str">
        <f t="shared" si="335"/>
        <v/>
      </c>
      <c r="I1603" s="287" t="str">
        <f t="shared" si="336"/>
        <v>Đ0</v>
      </c>
      <c r="J1603" s="44" t="s">
        <v>1191</v>
      </c>
      <c r="K1603" s="287" t="str">
        <f t="shared" si="337"/>
        <v>Cái</v>
      </c>
      <c r="L1603" s="291"/>
      <c r="M1603" s="287" t="e">
        <f>VLOOKUP(D1603,'GIA CONG DOAN'!$A$3:$D$4246,MATCH(I1603,'GIA CONG DOAN'!$A$4:$D$4,0),0)</f>
        <v>#N/A</v>
      </c>
      <c r="N1603" s="289"/>
      <c r="O1603" s="328" t="str">
        <f t="shared" si="338"/>
        <v/>
      </c>
      <c r="P1603" s="56"/>
      <c r="Q1603" s="305"/>
      <c r="R1603" s="305"/>
      <c r="S1603" s="313">
        <f t="shared" si="339"/>
        <v>0</v>
      </c>
      <c r="V1603" s="327"/>
      <c r="W1603" s="327"/>
      <c r="X1603" s="327"/>
    </row>
    <row r="1604" spans="1:24" s="326" customFormat="1" ht="18" hidden="1" customHeight="1">
      <c r="A1604" s="50"/>
      <c r="B1604" s="182"/>
      <c r="C1604" s="56"/>
      <c r="D1604" s="56" t="str">
        <f t="shared" si="331"/>
        <v>00</v>
      </c>
      <c r="E1604" s="322" t="str">
        <f t="shared" si="332"/>
        <v>00</v>
      </c>
      <c r="F1604" s="322" t="str">
        <f t="shared" si="333"/>
        <v/>
      </c>
      <c r="G1604" s="322" t="str">
        <f t="shared" si="334"/>
        <v/>
      </c>
      <c r="H1604" s="322" t="str">
        <f t="shared" si="335"/>
        <v/>
      </c>
      <c r="I1604" s="287" t="str">
        <f t="shared" si="336"/>
        <v>Đ0</v>
      </c>
      <c r="J1604" s="44" t="s">
        <v>1191</v>
      </c>
      <c r="K1604" s="287" t="str">
        <f t="shared" si="337"/>
        <v>Cái</v>
      </c>
      <c r="L1604" s="291"/>
      <c r="M1604" s="287" t="e">
        <f>VLOOKUP(D1604,'GIA CONG DOAN'!$A$3:$D$4246,MATCH(I1604,'GIA CONG DOAN'!$A$4:$D$4,0),0)</f>
        <v>#N/A</v>
      </c>
      <c r="N1604" s="289"/>
      <c r="O1604" s="328" t="str">
        <f t="shared" si="338"/>
        <v/>
      </c>
      <c r="P1604" s="56"/>
      <c r="Q1604" s="305"/>
      <c r="R1604" s="305"/>
      <c r="S1604" s="313">
        <f t="shared" si="339"/>
        <v>0</v>
      </c>
      <c r="V1604" s="327"/>
      <c r="W1604" s="327"/>
      <c r="X1604" s="327"/>
    </row>
    <row r="1605" spans="1:24" s="326" customFormat="1" ht="18" hidden="1" customHeight="1">
      <c r="A1605" s="50"/>
      <c r="B1605" s="182"/>
      <c r="C1605" s="56"/>
      <c r="D1605" s="56" t="str">
        <f t="shared" si="331"/>
        <v>00</v>
      </c>
      <c r="E1605" s="322" t="str">
        <f t="shared" si="332"/>
        <v>00</v>
      </c>
      <c r="F1605" s="322" t="str">
        <f t="shared" si="333"/>
        <v/>
      </c>
      <c r="G1605" s="322" t="str">
        <f t="shared" si="334"/>
        <v/>
      </c>
      <c r="H1605" s="322" t="str">
        <f t="shared" si="335"/>
        <v/>
      </c>
      <c r="I1605" s="287" t="str">
        <f t="shared" si="336"/>
        <v>Đ0</v>
      </c>
      <c r="J1605" s="44" t="s">
        <v>1191</v>
      </c>
      <c r="K1605" s="287" t="str">
        <f t="shared" si="337"/>
        <v>Cái</v>
      </c>
      <c r="L1605" s="291"/>
      <c r="M1605" s="287" t="e">
        <f>VLOOKUP(D1605,'GIA CONG DOAN'!$A$3:$D$4246,MATCH(I1605,'GIA CONG DOAN'!$A$4:$D$4,0),0)</f>
        <v>#N/A</v>
      </c>
      <c r="N1605" s="289"/>
      <c r="O1605" s="328" t="str">
        <f t="shared" si="338"/>
        <v/>
      </c>
      <c r="P1605" s="56"/>
      <c r="Q1605" s="305"/>
      <c r="R1605" s="305"/>
      <c r="S1605" s="313">
        <f t="shared" si="339"/>
        <v>0</v>
      </c>
      <c r="V1605" s="327"/>
      <c r="W1605" s="327"/>
      <c r="X1605" s="327"/>
    </row>
    <row r="1606" spans="1:24" s="326" customFormat="1" ht="18" hidden="1" customHeight="1">
      <c r="A1606" s="50"/>
      <c r="B1606" s="182"/>
      <c r="C1606" s="56"/>
      <c r="D1606" s="56" t="str">
        <f t="shared" si="331"/>
        <v>00</v>
      </c>
      <c r="E1606" s="322" t="str">
        <f t="shared" si="332"/>
        <v>00</v>
      </c>
      <c r="F1606" s="322" t="str">
        <f t="shared" si="333"/>
        <v/>
      </c>
      <c r="G1606" s="322" t="str">
        <f t="shared" si="334"/>
        <v/>
      </c>
      <c r="H1606" s="322" t="str">
        <f t="shared" si="335"/>
        <v/>
      </c>
      <c r="I1606" s="287" t="str">
        <f t="shared" si="336"/>
        <v>Đ0</v>
      </c>
      <c r="J1606" s="44" t="s">
        <v>1191</v>
      </c>
      <c r="K1606" s="287" t="str">
        <f t="shared" si="337"/>
        <v>Cái</v>
      </c>
      <c r="L1606" s="291"/>
      <c r="M1606" s="287" t="e">
        <f>VLOOKUP(D1606,'GIA CONG DOAN'!$A$3:$D$4246,MATCH(I1606,'GIA CONG DOAN'!$A$4:$D$4,0),0)</f>
        <v>#N/A</v>
      </c>
      <c r="N1606" s="289"/>
      <c r="O1606" s="328" t="str">
        <f t="shared" si="338"/>
        <v/>
      </c>
      <c r="P1606" s="56"/>
      <c r="Q1606" s="305"/>
      <c r="R1606" s="305"/>
      <c r="S1606" s="313">
        <f t="shared" si="339"/>
        <v>0</v>
      </c>
      <c r="V1606" s="327"/>
      <c r="W1606" s="327"/>
      <c r="X1606" s="327"/>
    </row>
    <row r="1607" spans="1:24" s="326" customFormat="1" ht="18" hidden="1" customHeight="1">
      <c r="A1607" s="50"/>
      <c r="B1607" s="182"/>
      <c r="C1607" s="56"/>
      <c r="D1607" s="56" t="str">
        <f t="shared" si="331"/>
        <v>00</v>
      </c>
      <c r="E1607" s="322" t="str">
        <f t="shared" si="332"/>
        <v>00</v>
      </c>
      <c r="F1607" s="322" t="str">
        <f t="shared" si="333"/>
        <v/>
      </c>
      <c r="G1607" s="322" t="str">
        <f t="shared" si="334"/>
        <v/>
      </c>
      <c r="H1607" s="322" t="str">
        <f t="shared" si="335"/>
        <v/>
      </c>
      <c r="I1607" s="287" t="str">
        <f t="shared" si="336"/>
        <v>Đ0</v>
      </c>
      <c r="J1607" s="44" t="s">
        <v>1191</v>
      </c>
      <c r="K1607" s="287" t="str">
        <f t="shared" si="337"/>
        <v>Cái</v>
      </c>
      <c r="L1607" s="291"/>
      <c r="M1607" s="287" t="e">
        <f>VLOOKUP(D1607,'GIA CONG DOAN'!$A$3:$D$4246,MATCH(I1607,'GIA CONG DOAN'!$A$4:$D$4,0),0)</f>
        <v>#N/A</v>
      </c>
      <c r="N1607" s="289"/>
      <c r="O1607" s="328" t="str">
        <f t="shared" si="338"/>
        <v/>
      </c>
      <c r="P1607" s="56"/>
      <c r="Q1607" s="305"/>
      <c r="R1607" s="305"/>
      <c r="S1607" s="313">
        <f t="shared" si="339"/>
        <v>0</v>
      </c>
      <c r="V1607" s="327"/>
      <c r="W1607" s="327"/>
      <c r="X1607" s="327"/>
    </row>
    <row r="1608" spans="1:24" s="326" customFormat="1" ht="18" hidden="1" customHeight="1">
      <c r="A1608" s="50"/>
      <c r="B1608" s="182"/>
      <c r="C1608" s="56"/>
      <c r="D1608" s="56" t="str">
        <f t="shared" si="331"/>
        <v>00</v>
      </c>
      <c r="E1608" s="322" t="str">
        <f t="shared" si="332"/>
        <v>00</v>
      </c>
      <c r="F1608" s="322" t="str">
        <f t="shared" si="333"/>
        <v/>
      </c>
      <c r="G1608" s="322" t="str">
        <f t="shared" si="334"/>
        <v/>
      </c>
      <c r="H1608" s="322" t="str">
        <f t="shared" si="335"/>
        <v/>
      </c>
      <c r="I1608" s="287" t="str">
        <f t="shared" si="336"/>
        <v>Đ0</v>
      </c>
      <c r="J1608" s="44" t="s">
        <v>1191</v>
      </c>
      <c r="K1608" s="287" t="str">
        <f t="shared" si="337"/>
        <v>Cái</v>
      </c>
      <c r="L1608" s="291"/>
      <c r="M1608" s="287" t="e">
        <f>VLOOKUP(D1608,'GIA CONG DOAN'!$A$3:$D$4246,MATCH(I1608,'GIA CONG DOAN'!$A$4:$D$4,0),0)</f>
        <v>#N/A</v>
      </c>
      <c r="N1608" s="289"/>
      <c r="O1608" s="328" t="str">
        <f t="shared" si="338"/>
        <v/>
      </c>
      <c r="P1608" s="56"/>
      <c r="Q1608" s="305"/>
      <c r="R1608" s="305"/>
      <c r="S1608" s="313">
        <f t="shared" si="339"/>
        <v>0</v>
      </c>
      <c r="V1608" s="327"/>
      <c r="W1608" s="327"/>
      <c r="X1608" s="327"/>
    </row>
    <row r="1609" spans="1:24" s="326" customFormat="1" ht="18" hidden="1" customHeight="1">
      <c r="A1609" s="50"/>
      <c r="B1609" s="182"/>
      <c r="C1609" s="56"/>
      <c r="D1609" s="56" t="str">
        <f t="shared" si="331"/>
        <v>00</v>
      </c>
      <c r="E1609" s="322" t="str">
        <f t="shared" si="332"/>
        <v>00</v>
      </c>
      <c r="F1609" s="322" t="str">
        <f t="shared" si="333"/>
        <v/>
      </c>
      <c r="G1609" s="322" t="str">
        <f t="shared" si="334"/>
        <v/>
      </c>
      <c r="H1609" s="322" t="str">
        <f t="shared" si="335"/>
        <v/>
      </c>
      <c r="I1609" s="287" t="str">
        <f t="shared" si="336"/>
        <v>Đ0</v>
      </c>
      <c r="J1609" s="44" t="s">
        <v>1191</v>
      </c>
      <c r="K1609" s="287" t="str">
        <f t="shared" si="337"/>
        <v>Cái</v>
      </c>
      <c r="L1609" s="291"/>
      <c r="M1609" s="287" t="e">
        <f>VLOOKUP(D1609,'GIA CONG DOAN'!$A$3:$D$4246,MATCH(I1609,'GIA CONG DOAN'!$A$4:$D$4,0),0)</f>
        <v>#N/A</v>
      </c>
      <c r="N1609" s="289"/>
      <c r="O1609" s="328" t="str">
        <f t="shared" si="338"/>
        <v/>
      </c>
      <c r="P1609" s="56"/>
      <c r="Q1609" s="305"/>
      <c r="R1609" s="305"/>
      <c r="S1609" s="313">
        <f t="shared" si="339"/>
        <v>0</v>
      </c>
      <c r="V1609" s="327"/>
      <c r="W1609" s="327"/>
      <c r="X1609" s="327"/>
    </row>
    <row r="1610" spans="1:24" s="326" customFormat="1" ht="18" hidden="1" customHeight="1">
      <c r="A1610" s="50"/>
      <c r="B1610" s="182"/>
      <c r="C1610" s="56"/>
      <c r="D1610" s="56" t="str">
        <f t="shared" si="331"/>
        <v>00</v>
      </c>
      <c r="E1610" s="322" t="str">
        <f t="shared" si="332"/>
        <v>00</v>
      </c>
      <c r="F1610" s="322" t="str">
        <f t="shared" si="333"/>
        <v/>
      </c>
      <c r="G1610" s="322" t="str">
        <f t="shared" si="334"/>
        <v/>
      </c>
      <c r="H1610" s="322" t="str">
        <f t="shared" si="335"/>
        <v/>
      </c>
      <c r="I1610" s="287" t="str">
        <f t="shared" si="336"/>
        <v>Đ0</v>
      </c>
      <c r="J1610" s="44" t="s">
        <v>1191</v>
      </c>
      <c r="K1610" s="287" t="str">
        <f t="shared" si="337"/>
        <v>Cái</v>
      </c>
      <c r="L1610" s="291"/>
      <c r="M1610" s="287" t="e">
        <f>VLOOKUP(D1610,'GIA CONG DOAN'!$A$3:$D$4246,MATCH(I1610,'GIA CONG DOAN'!$A$4:$D$4,0),0)</f>
        <v>#N/A</v>
      </c>
      <c r="N1610" s="289"/>
      <c r="O1610" s="328" t="str">
        <f t="shared" si="338"/>
        <v/>
      </c>
      <c r="P1610" s="56"/>
      <c r="Q1610" s="305"/>
      <c r="R1610" s="305"/>
      <c r="S1610" s="313">
        <f t="shared" si="339"/>
        <v>0</v>
      </c>
      <c r="V1610" s="327"/>
      <c r="W1610" s="327"/>
      <c r="X1610" s="327"/>
    </row>
    <row r="1611" spans="1:24" s="326" customFormat="1" ht="18" hidden="1" customHeight="1">
      <c r="A1611" s="50"/>
      <c r="B1611" s="182"/>
      <c r="C1611" s="56"/>
      <c r="D1611" s="56" t="str">
        <f t="shared" si="331"/>
        <v>00</v>
      </c>
      <c r="E1611" s="322" t="str">
        <f t="shared" si="332"/>
        <v>00</v>
      </c>
      <c r="F1611" s="322" t="str">
        <f t="shared" si="333"/>
        <v/>
      </c>
      <c r="G1611" s="322" t="str">
        <f t="shared" si="334"/>
        <v/>
      </c>
      <c r="H1611" s="322" t="str">
        <f t="shared" si="335"/>
        <v/>
      </c>
      <c r="I1611" s="287" t="str">
        <f t="shared" si="336"/>
        <v>Đ0</v>
      </c>
      <c r="J1611" s="44" t="s">
        <v>1191</v>
      </c>
      <c r="K1611" s="287" t="str">
        <f t="shared" si="337"/>
        <v>Cái</v>
      </c>
      <c r="L1611" s="291"/>
      <c r="M1611" s="287" t="e">
        <f>VLOOKUP(D1611,'GIA CONG DOAN'!$A$3:$D$4246,MATCH(I1611,'GIA CONG DOAN'!$A$4:$D$4,0),0)</f>
        <v>#N/A</v>
      </c>
      <c r="N1611" s="289"/>
      <c r="O1611" s="328" t="str">
        <f t="shared" si="338"/>
        <v/>
      </c>
      <c r="P1611" s="56"/>
      <c r="Q1611" s="305"/>
      <c r="R1611" s="305"/>
      <c r="S1611" s="313">
        <f t="shared" si="339"/>
        <v>0</v>
      </c>
      <c r="V1611" s="327"/>
      <c r="W1611" s="327"/>
      <c r="X1611" s="327"/>
    </row>
    <row r="1612" spans="1:24" s="326" customFormat="1" ht="18" hidden="1" customHeight="1">
      <c r="A1612" s="50"/>
      <c r="B1612" s="182"/>
      <c r="C1612" s="56"/>
      <c r="D1612" s="56" t="str">
        <f t="shared" si="331"/>
        <v>00</v>
      </c>
      <c r="E1612" s="322" t="str">
        <f t="shared" si="332"/>
        <v>00</v>
      </c>
      <c r="F1612" s="322" t="str">
        <f t="shared" si="333"/>
        <v/>
      </c>
      <c r="G1612" s="322" t="str">
        <f t="shared" si="334"/>
        <v/>
      </c>
      <c r="H1612" s="322" t="str">
        <f t="shared" si="335"/>
        <v/>
      </c>
      <c r="I1612" s="287" t="str">
        <f t="shared" si="336"/>
        <v>Đ0</v>
      </c>
      <c r="J1612" s="44" t="s">
        <v>1191</v>
      </c>
      <c r="K1612" s="287" t="str">
        <f t="shared" si="337"/>
        <v>Cái</v>
      </c>
      <c r="L1612" s="291"/>
      <c r="M1612" s="287" t="e">
        <f>VLOOKUP(D1612,'GIA CONG DOAN'!$A$3:$D$4246,MATCH(I1612,'GIA CONG DOAN'!$A$4:$D$4,0),0)</f>
        <v>#N/A</v>
      </c>
      <c r="N1612" s="289"/>
      <c r="O1612" s="328" t="str">
        <f t="shared" si="338"/>
        <v/>
      </c>
      <c r="P1612" s="56"/>
      <c r="Q1612" s="305"/>
      <c r="R1612" s="305"/>
      <c r="S1612" s="313">
        <f t="shared" si="339"/>
        <v>0</v>
      </c>
      <c r="V1612" s="327"/>
      <c r="W1612" s="327"/>
      <c r="X1612" s="327"/>
    </row>
    <row r="1613" spans="1:24" s="326" customFormat="1" ht="18" hidden="1" customHeight="1">
      <c r="A1613" s="50"/>
      <c r="B1613" s="182"/>
      <c r="C1613" s="56"/>
      <c r="D1613" s="56" t="str">
        <f t="shared" si="331"/>
        <v>00</v>
      </c>
      <c r="E1613" s="322" t="str">
        <f t="shared" si="332"/>
        <v>00</v>
      </c>
      <c r="F1613" s="322" t="str">
        <f t="shared" si="333"/>
        <v/>
      </c>
      <c r="G1613" s="322" t="str">
        <f t="shared" si="334"/>
        <v/>
      </c>
      <c r="H1613" s="322" t="str">
        <f t="shared" si="335"/>
        <v/>
      </c>
      <c r="I1613" s="287" t="str">
        <f t="shared" si="336"/>
        <v>Đ0</v>
      </c>
      <c r="J1613" s="44" t="s">
        <v>1191</v>
      </c>
      <c r="K1613" s="287" t="str">
        <f t="shared" si="337"/>
        <v>Cái</v>
      </c>
      <c r="L1613" s="291"/>
      <c r="M1613" s="287" t="e">
        <f>VLOOKUP(D1613,'GIA CONG DOAN'!$A$3:$D$4246,MATCH(I1613,'GIA CONG DOAN'!$A$4:$D$4,0),0)</f>
        <v>#N/A</v>
      </c>
      <c r="N1613" s="289"/>
      <c r="O1613" s="328" t="str">
        <f t="shared" si="338"/>
        <v/>
      </c>
      <c r="P1613" s="56"/>
      <c r="Q1613" s="305"/>
      <c r="R1613" s="305"/>
      <c r="S1613" s="313">
        <f t="shared" si="339"/>
        <v>0</v>
      </c>
      <c r="V1613" s="327"/>
      <c r="W1613" s="327"/>
      <c r="X1613" s="327"/>
    </row>
    <row r="1614" spans="1:24" s="326" customFormat="1" ht="18" hidden="1" customHeight="1">
      <c r="A1614" s="50"/>
      <c r="B1614" s="182"/>
      <c r="C1614" s="56"/>
      <c r="D1614" s="56" t="str">
        <f t="shared" si="331"/>
        <v>00</v>
      </c>
      <c r="E1614" s="322" t="str">
        <f t="shared" si="332"/>
        <v>00</v>
      </c>
      <c r="F1614" s="322" t="str">
        <f t="shared" si="333"/>
        <v/>
      </c>
      <c r="G1614" s="322" t="str">
        <f t="shared" si="334"/>
        <v/>
      </c>
      <c r="H1614" s="322" t="str">
        <f t="shared" si="335"/>
        <v/>
      </c>
      <c r="I1614" s="287" t="str">
        <f t="shared" si="336"/>
        <v>Đ0</v>
      </c>
      <c r="J1614" s="44" t="s">
        <v>1191</v>
      </c>
      <c r="K1614" s="287" t="str">
        <f t="shared" si="337"/>
        <v>Cái</v>
      </c>
      <c r="L1614" s="291"/>
      <c r="M1614" s="287" t="e">
        <f>VLOOKUP(D1614,'GIA CONG DOAN'!$A$3:$D$4246,MATCH(I1614,'GIA CONG DOAN'!$A$4:$D$4,0),0)</f>
        <v>#N/A</v>
      </c>
      <c r="N1614" s="289"/>
      <c r="O1614" s="328" t="str">
        <f t="shared" si="338"/>
        <v/>
      </c>
      <c r="P1614" s="56"/>
      <c r="Q1614" s="305"/>
      <c r="R1614" s="305"/>
      <c r="S1614" s="313">
        <f t="shared" si="339"/>
        <v>0</v>
      </c>
      <c r="V1614" s="327"/>
      <c r="W1614" s="327"/>
      <c r="X1614" s="327"/>
    </row>
    <row r="1615" spans="1:24" s="326" customFormat="1" ht="18" hidden="1" customHeight="1">
      <c r="A1615" s="50"/>
      <c r="B1615" s="182"/>
      <c r="C1615" s="56"/>
      <c r="D1615" s="56" t="str">
        <f t="shared" si="331"/>
        <v>00</v>
      </c>
      <c r="E1615" s="322" t="str">
        <f t="shared" si="332"/>
        <v>00</v>
      </c>
      <c r="F1615" s="322" t="str">
        <f t="shared" si="333"/>
        <v/>
      </c>
      <c r="G1615" s="322" t="str">
        <f t="shared" si="334"/>
        <v/>
      </c>
      <c r="H1615" s="322" t="str">
        <f t="shared" si="335"/>
        <v/>
      </c>
      <c r="I1615" s="287" t="str">
        <f t="shared" si="336"/>
        <v>Đ0</v>
      </c>
      <c r="J1615" s="44" t="s">
        <v>1191</v>
      </c>
      <c r="K1615" s="287" t="str">
        <f t="shared" si="337"/>
        <v>Cái</v>
      </c>
      <c r="L1615" s="291"/>
      <c r="M1615" s="287" t="e">
        <f>VLOOKUP(D1615,'GIA CONG DOAN'!$A$3:$D$4246,MATCH(I1615,'GIA CONG DOAN'!$A$4:$D$4,0),0)</f>
        <v>#N/A</v>
      </c>
      <c r="N1615" s="289"/>
      <c r="O1615" s="328" t="str">
        <f t="shared" si="338"/>
        <v/>
      </c>
      <c r="P1615" s="56"/>
      <c r="Q1615" s="305"/>
      <c r="R1615" s="305"/>
      <c r="S1615" s="313">
        <f t="shared" si="339"/>
        <v>0</v>
      </c>
      <c r="V1615" s="327"/>
      <c r="W1615" s="327"/>
      <c r="X1615" s="327"/>
    </row>
    <row r="1616" spans="1:24" s="326" customFormat="1" ht="18" hidden="1" customHeight="1">
      <c r="A1616" s="50"/>
      <c r="B1616" s="182"/>
      <c r="C1616" s="56"/>
      <c r="D1616" s="56" t="str">
        <f t="shared" si="331"/>
        <v>00</v>
      </c>
      <c r="E1616" s="322" t="str">
        <f t="shared" si="332"/>
        <v>00</v>
      </c>
      <c r="F1616" s="322" t="str">
        <f t="shared" si="333"/>
        <v/>
      </c>
      <c r="G1616" s="322" t="str">
        <f t="shared" si="334"/>
        <v/>
      </c>
      <c r="H1616" s="322" t="str">
        <f t="shared" si="335"/>
        <v/>
      </c>
      <c r="I1616" s="287" t="str">
        <f t="shared" si="336"/>
        <v>Đ0</v>
      </c>
      <c r="J1616" s="44" t="s">
        <v>1191</v>
      </c>
      <c r="K1616" s="287" t="str">
        <f t="shared" si="337"/>
        <v>Cái</v>
      </c>
      <c r="L1616" s="291"/>
      <c r="M1616" s="287" t="e">
        <f>VLOOKUP(D1616,'GIA CONG DOAN'!$A$3:$D$4246,MATCH(I1616,'GIA CONG DOAN'!$A$4:$D$4,0),0)</f>
        <v>#N/A</v>
      </c>
      <c r="N1616" s="289"/>
      <c r="O1616" s="328" t="str">
        <f t="shared" si="338"/>
        <v/>
      </c>
      <c r="P1616" s="56"/>
      <c r="Q1616" s="305"/>
      <c r="R1616" s="305"/>
      <c r="S1616" s="313">
        <f t="shared" si="339"/>
        <v>0</v>
      </c>
      <c r="V1616" s="327"/>
      <c r="W1616" s="327"/>
      <c r="X1616" s="327"/>
    </row>
    <row r="1617" spans="1:24" s="326" customFormat="1" ht="18" hidden="1" customHeight="1">
      <c r="A1617" s="50"/>
      <c r="B1617" s="182"/>
      <c r="C1617" s="56"/>
      <c r="D1617" s="56" t="str">
        <f t="shared" si="331"/>
        <v>00</v>
      </c>
      <c r="E1617" s="322" t="str">
        <f t="shared" si="332"/>
        <v>00</v>
      </c>
      <c r="F1617" s="322" t="str">
        <f t="shared" si="333"/>
        <v/>
      </c>
      <c r="G1617" s="322" t="str">
        <f t="shared" si="334"/>
        <v/>
      </c>
      <c r="H1617" s="322" t="str">
        <f t="shared" si="335"/>
        <v/>
      </c>
      <c r="I1617" s="287" t="str">
        <f t="shared" si="336"/>
        <v>Đ0</v>
      </c>
      <c r="J1617" s="44" t="s">
        <v>1191</v>
      </c>
      <c r="K1617" s="287" t="str">
        <f t="shared" si="337"/>
        <v>Cái</v>
      </c>
      <c r="L1617" s="291"/>
      <c r="M1617" s="287" t="e">
        <f>VLOOKUP(D1617,'GIA CONG DOAN'!$A$3:$D$4246,MATCH(I1617,'GIA CONG DOAN'!$A$4:$D$4,0),0)</f>
        <v>#N/A</v>
      </c>
      <c r="N1617" s="289"/>
      <c r="O1617" s="328" t="str">
        <f t="shared" si="338"/>
        <v/>
      </c>
      <c r="P1617" s="56"/>
      <c r="Q1617" s="305"/>
      <c r="R1617" s="305"/>
      <c r="S1617" s="313">
        <f t="shared" si="339"/>
        <v>0</v>
      </c>
      <c r="V1617" s="327"/>
      <c r="W1617" s="327"/>
      <c r="X1617" s="327"/>
    </row>
    <row r="1618" spans="1:24" s="326" customFormat="1" ht="18" hidden="1" customHeight="1">
      <c r="A1618" s="50"/>
      <c r="B1618" s="182"/>
      <c r="C1618" s="56"/>
      <c r="D1618" s="56" t="str">
        <f t="shared" si="331"/>
        <v>00</v>
      </c>
      <c r="E1618" s="322" t="str">
        <f t="shared" si="332"/>
        <v>00</v>
      </c>
      <c r="F1618" s="322" t="str">
        <f t="shared" si="333"/>
        <v/>
      </c>
      <c r="G1618" s="322" t="str">
        <f t="shared" si="334"/>
        <v/>
      </c>
      <c r="H1618" s="322" t="str">
        <f t="shared" si="335"/>
        <v/>
      </c>
      <c r="I1618" s="287" t="str">
        <f t="shared" si="336"/>
        <v>Đ0</v>
      </c>
      <c r="J1618" s="44" t="s">
        <v>1191</v>
      </c>
      <c r="K1618" s="287" t="str">
        <f t="shared" si="337"/>
        <v>Cái</v>
      </c>
      <c r="L1618" s="291"/>
      <c r="M1618" s="287" t="e">
        <f>VLOOKUP(D1618,'GIA CONG DOAN'!$A$3:$D$4246,MATCH(I1618,'GIA CONG DOAN'!$A$4:$D$4,0),0)</f>
        <v>#N/A</v>
      </c>
      <c r="N1618" s="289"/>
      <c r="O1618" s="328" t="str">
        <f t="shared" si="338"/>
        <v/>
      </c>
      <c r="P1618" s="56"/>
      <c r="Q1618" s="305"/>
      <c r="R1618" s="305"/>
      <c r="S1618" s="313">
        <f t="shared" si="339"/>
        <v>0</v>
      </c>
      <c r="V1618" s="327"/>
      <c r="W1618" s="327"/>
      <c r="X1618" s="327"/>
    </row>
    <row r="1619" spans="1:24" s="326" customFormat="1" ht="18" hidden="1" customHeight="1">
      <c r="A1619" s="50"/>
      <c r="B1619" s="182"/>
      <c r="C1619" s="56"/>
      <c r="D1619" s="56" t="str">
        <f t="shared" si="331"/>
        <v>00</v>
      </c>
      <c r="E1619" s="322" t="str">
        <f t="shared" si="332"/>
        <v>00</v>
      </c>
      <c r="F1619" s="322" t="str">
        <f t="shared" si="333"/>
        <v/>
      </c>
      <c r="G1619" s="322" t="str">
        <f t="shared" si="334"/>
        <v/>
      </c>
      <c r="H1619" s="322" t="str">
        <f t="shared" si="335"/>
        <v/>
      </c>
      <c r="I1619" s="287" t="str">
        <f t="shared" si="336"/>
        <v>Đ0</v>
      </c>
      <c r="J1619" s="44" t="s">
        <v>1191</v>
      </c>
      <c r="K1619" s="287" t="str">
        <f t="shared" si="337"/>
        <v>Cái</v>
      </c>
      <c r="L1619" s="291"/>
      <c r="M1619" s="287" t="e">
        <f>VLOOKUP(D1619,'GIA CONG DOAN'!$A$3:$D$4246,MATCH(I1619,'GIA CONG DOAN'!$A$4:$D$4,0),0)</f>
        <v>#N/A</v>
      </c>
      <c r="N1619" s="289"/>
      <c r="O1619" s="328" t="str">
        <f t="shared" si="338"/>
        <v/>
      </c>
      <c r="P1619" s="56"/>
      <c r="Q1619" s="305"/>
      <c r="R1619" s="305"/>
      <c r="S1619" s="313">
        <f t="shared" si="339"/>
        <v>0</v>
      </c>
      <c r="V1619" s="327"/>
      <c r="W1619" s="327"/>
      <c r="X1619" s="327"/>
    </row>
    <row r="1620" spans="1:24" s="326" customFormat="1" ht="18" hidden="1" customHeight="1">
      <c r="A1620" s="50"/>
      <c r="B1620" s="182"/>
      <c r="C1620" s="56"/>
      <c r="D1620" s="56" t="str">
        <f t="shared" si="331"/>
        <v>00</v>
      </c>
      <c r="E1620" s="322" t="str">
        <f t="shared" si="332"/>
        <v>00</v>
      </c>
      <c r="F1620" s="322" t="str">
        <f t="shared" si="333"/>
        <v/>
      </c>
      <c r="G1620" s="322" t="str">
        <f t="shared" si="334"/>
        <v/>
      </c>
      <c r="H1620" s="322" t="str">
        <f t="shared" si="335"/>
        <v/>
      </c>
      <c r="I1620" s="287" t="str">
        <f t="shared" si="336"/>
        <v>Đ0</v>
      </c>
      <c r="J1620" s="44" t="s">
        <v>1191</v>
      </c>
      <c r="K1620" s="287" t="str">
        <f t="shared" si="337"/>
        <v>Cái</v>
      </c>
      <c r="L1620" s="291"/>
      <c r="M1620" s="287" t="e">
        <f>VLOOKUP(D1620,'GIA CONG DOAN'!$A$3:$D$4246,MATCH(I1620,'GIA CONG DOAN'!$A$4:$D$4,0),0)</f>
        <v>#N/A</v>
      </c>
      <c r="N1620" s="289"/>
      <c r="O1620" s="328" t="str">
        <f t="shared" si="338"/>
        <v/>
      </c>
      <c r="P1620" s="56"/>
      <c r="Q1620" s="305"/>
      <c r="R1620" s="305"/>
      <c r="S1620" s="313">
        <f t="shared" si="339"/>
        <v>0</v>
      </c>
      <c r="V1620" s="327"/>
      <c r="W1620" s="327"/>
      <c r="X1620" s="327"/>
    </row>
    <row r="1621" spans="1:24" s="326" customFormat="1" ht="18" hidden="1" customHeight="1">
      <c r="A1621" s="50"/>
      <c r="B1621" s="182"/>
      <c r="C1621" s="56"/>
      <c r="D1621" s="56" t="str">
        <f t="shared" si="331"/>
        <v>00</v>
      </c>
      <c r="E1621" s="322" t="str">
        <f t="shared" si="332"/>
        <v>00</v>
      </c>
      <c r="F1621" s="322" t="str">
        <f t="shared" si="333"/>
        <v/>
      </c>
      <c r="G1621" s="322" t="str">
        <f t="shared" si="334"/>
        <v/>
      </c>
      <c r="H1621" s="322" t="str">
        <f t="shared" si="335"/>
        <v/>
      </c>
      <c r="I1621" s="287" t="str">
        <f t="shared" si="336"/>
        <v>Đ0</v>
      </c>
      <c r="J1621" s="44" t="s">
        <v>1191</v>
      </c>
      <c r="K1621" s="287" t="str">
        <f t="shared" si="337"/>
        <v>Cái</v>
      </c>
      <c r="L1621" s="291"/>
      <c r="M1621" s="287" t="e">
        <f>VLOOKUP(D1621,'GIA CONG DOAN'!$A$3:$D$4246,MATCH(I1621,'GIA CONG DOAN'!$A$4:$D$4,0),0)</f>
        <v>#N/A</v>
      </c>
      <c r="N1621" s="289"/>
      <c r="O1621" s="328" t="str">
        <f t="shared" si="338"/>
        <v/>
      </c>
      <c r="P1621" s="56"/>
      <c r="Q1621" s="305"/>
      <c r="R1621" s="305"/>
      <c r="S1621" s="313">
        <f t="shared" si="339"/>
        <v>0</v>
      </c>
      <c r="V1621" s="327"/>
      <c r="W1621" s="327"/>
      <c r="X1621" s="327"/>
    </row>
    <row r="1622" spans="1:24" s="326" customFormat="1" ht="18" hidden="1" customHeight="1">
      <c r="A1622" s="50"/>
      <c r="B1622" s="182"/>
      <c r="C1622" s="56"/>
      <c r="D1622" s="56" t="str">
        <f t="shared" si="331"/>
        <v>00</v>
      </c>
      <c r="E1622" s="322" t="str">
        <f t="shared" si="332"/>
        <v>00</v>
      </c>
      <c r="F1622" s="322" t="str">
        <f t="shared" si="333"/>
        <v/>
      </c>
      <c r="G1622" s="322" t="str">
        <f t="shared" si="334"/>
        <v/>
      </c>
      <c r="H1622" s="322" t="str">
        <f t="shared" si="335"/>
        <v/>
      </c>
      <c r="I1622" s="287" t="str">
        <f t="shared" si="336"/>
        <v>Đ0</v>
      </c>
      <c r="J1622" s="44" t="s">
        <v>1191</v>
      </c>
      <c r="K1622" s="287" t="str">
        <f t="shared" si="337"/>
        <v>Cái</v>
      </c>
      <c r="L1622" s="291"/>
      <c r="M1622" s="287" t="e">
        <f>VLOOKUP(D1622,'GIA CONG DOAN'!$A$3:$D$4246,MATCH(I1622,'GIA CONG DOAN'!$A$4:$D$4,0),0)</f>
        <v>#N/A</v>
      </c>
      <c r="N1622" s="289"/>
      <c r="O1622" s="328" t="str">
        <f t="shared" si="338"/>
        <v/>
      </c>
      <c r="P1622" s="56"/>
      <c r="Q1622" s="305"/>
      <c r="R1622" s="305"/>
      <c r="S1622" s="313">
        <f t="shared" si="339"/>
        <v>0</v>
      </c>
      <c r="V1622" s="327"/>
      <c r="W1622" s="327"/>
      <c r="X1622" s="327"/>
    </row>
    <row r="1623" spans="1:24" s="326" customFormat="1" ht="18" hidden="1" customHeight="1">
      <c r="A1623" s="50"/>
      <c r="B1623" s="182"/>
      <c r="C1623" s="56"/>
      <c r="D1623" s="56" t="str">
        <f t="shared" si="331"/>
        <v>00</v>
      </c>
      <c r="E1623" s="322" t="str">
        <f t="shared" si="332"/>
        <v>00</v>
      </c>
      <c r="F1623" s="322" t="str">
        <f t="shared" si="333"/>
        <v/>
      </c>
      <c r="G1623" s="322" t="str">
        <f t="shared" si="334"/>
        <v/>
      </c>
      <c r="H1623" s="322" t="str">
        <f t="shared" si="335"/>
        <v/>
      </c>
      <c r="I1623" s="287" t="str">
        <f t="shared" si="336"/>
        <v>Đ0</v>
      </c>
      <c r="J1623" s="44" t="s">
        <v>1191</v>
      </c>
      <c r="K1623" s="287" t="str">
        <f t="shared" si="337"/>
        <v>Cái</v>
      </c>
      <c r="L1623" s="291"/>
      <c r="M1623" s="287" t="e">
        <f>VLOOKUP(D1623,'GIA CONG DOAN'!$A$3:$D$4246,MATCH(I1623,'GIA CONG DOAN'!$A$4:$D$4,0),0)</f>
        <v>#N/A</v>
      </c>
      <c r="N1623" s="289"/>
      <c r="O1623" s="328" t="str">
        <f t="shared" si="338"/>
        <v/>
      </c>
      <c r="P1623" s="56"/>
      <c r="Q1623" s="305"/>
      <c r="R1623" s="305"/>
      <c r="S1623" s="313">
        <f t="shared" si="339"/>
        <v>0</v>
      </c>
      <c r="V1623" s="327"/>
      <c r="W1623" s="327"/>
      <c r="X1623" s="327"/>
    </row>
    <row r="1624" spans="1:24" s="326" customFormat="1" ht="18" hidden="1" customHeight="1">
      <c r="A1624" s="50"/>
      <c r="B1624" s="182"/>
      <c r="C1624" s="56"/>
      <c r="D1624" s="56" t="str">
        <f t="shared" si="331"/>
        <v>00</v>
      </c>
      <c r="E1624" s="322" t="str">
        <f t="shared" si="332"/>
        <v>00</v>
      </c>
      <c r="F1624" s="322" t="str">
        <f t="shared" si="333"/>
        <v/>
      </c>
      <c r="G1624" s="322" t="str">
        <f t="shared" si="334"/>
        <v/>
      </c>
      <c r="H1624" s="322" t="str">
        <f t="shared" si="335"/>
        <v/>
      </c>
      <c r="I1624" s="287" t="str">
        <f t="shared" si="336"/>
        <v>Đ0</v>
      </c>
      <c r="J1624" s="44" t="s">
        <v>1191</v>
      </c>
      <c r="K1624" s="287" t="str">
        <f t="shared" si="337"/>
        <v>Cái</v>
      </c>
      <c r="L1624" s="291"/>
      <c r="M1624" s="287" t="e">
        <f>VLOOKUP(D1624,'GIA CONG DOAN'!$A$3:$D$4246,MATCH(I1624,'GIA CONG DOAN'!$A$4:$D$4,0),0)</f>
        <v>#N/A</v>
      </c>
      <c r="N1624" s="289"/>
      <c r="O1624" s="328" t="str">
        <f t="shared" si="338"/>
        <v/>
      </c>
      <c r="P1624" s="56"/>
      <c r="Q1624" s="305"/>
      <c r="R1624" s="305"/>
      <c r="S1624" s="313">
        <f t="shared" si="339"/>
        <v>0</v>
      </c>
      <c r="V1624" s="327"/>
      <c r="W1624" s="327"/>
      <c r="X1624" s="327"/>
    </row>
    <row r="1625" spans="1:24" s="326" customFormat="1" ht="18" hidden="1" customHeight="1">
      <c r="A1625" s="50"/>
      <c r="B1625" s="182"/>
      <c r="C1625" s="56"/>
      <c r="D1625" s="56" t="str">
        <f t="shared" si="331"/>
        <v>00</v>
      </c>
      <c r="E1625" s="322" t="str">
        <f t="shared" si="332"/>
        <v>00</v>
      </c>
      <c r="F1625" s="322" t="str">
        <f t="shared" si="333"/>
        <v/>
      </c>
      <c r="G1625" s="322" t="str">
        <f t="shared" si="334"/>
        <v/>
      </c>
      <c r="H1625" s="322" t="str">
        <f t="shared" si="335"/>
        <v/>
      </c>
      <c r="I1625" s="287" t="str">
        <f t="shared" si="336"/>
        <v>Đ0</v>
      </c>
      <c r="J1625" s="44" t="s">
        <v>1191</v>
      </c>
      <c r="K1625" s="287" t="str">
        <f t="shared" si="337"/>
        <v>Cái</v>
      </c>
      <c r="L1625" s="291"/>
      <c r="M1625" s="287" t="e">
        <f>VLOOKUP(D1625,'GIA CONG DOAN'!$A$3:$D$4246,MATCH(I1625,'GIA CONG DOAN'!$A$4:$D$4,0),0)</f>
        <v>#N/A</v>
      </c>
      <c r="N1625" s="289"/>
      <c r="O1625" s="328" t="str">
        <f t="shared" si="338"/>
        <v/>
      </c>
      <c r="P1625" s="56"/>
      <c r="Q1625" s="305"/>
      <c r="R1625" s="305"/>
      <c r="S1625" s="313">
        <f t="shared" si="339"/>
        <v>0</v>
      </c>
      <c r="V1625" s="327"/>
      <c r="W1625" s="327"/>
      <c r="X1625" s="327"/>
    </row>
    <row r="1626" spans="1:24" s="326" customFormat="1" ht="18" hidden="1" customHeight="1">
      <c r="A1626" s="50"/>
      <c r="B1626" s="182"/>
      <c r="C1626" s="56"/>
      <c r="D1626" s="56" t="str">
        <f t="shared" si="331"/>
        <v>00</v>
      </c>
      <c r="E1626" s="322" t="str">
        <f t="shared" si="332"/>
        <v>00</v>
      </c>
      <c r="F1626" s="322" t="str">
        <f t="shared" si="333"/>
        <v/>
      </c>
      <c r="G1626" s="322" t="str">
        <f t="shared" si="334"/>
        <v/>
      </c>
      <c r="H1626" s="322" t="str">
        <f t="shared" si="335"/>
        <v/>
      </c>
      <c r="I1626" s="287" t="str">
        <f t="shared" si="336"/>
        <v>Đ0</v>
      </c>
      <c r="J1626" s="44" t="s">
        <v>1191</v>
      </c>
      <c r="K1626" s="287" t="str">
        <f t="shared" si="337"/>
        <v>Cái</v>
      </c>
      <c r="L1626" s="291"/>
      <c r="M1626" s="287" t="e">
        <f>VLOOKUP(D1626,'GIA CONG DOAN'!$A$3:$D$4246,MATCH(I1626,'GIA CONG DOAN'!$A$4:$D$4,0),0)</f>
        <v>#N/A</v>
      </c>
      <c r="N1626" s="289"/>
      <c r="O1626" s="328" t="str">
        <f t="shared" si="338"/>
        <v/>
      </c>
      <c r="P1626" s="56"/>
      <c r="Q1626" s="305"/>
      <c r="R1626" s="305"/>
      <c r="S1626" s="313">
        <f t="shared" si="339"/>
        <v>0</v>
      </c>
      <c r="V1626" s="327"/>
      <c r="W1626" s="327"/>
      <c r="X1626" s="327"/>
    </row>
    <row r="1627" spans="1:24" s="326" customFormat="1" ht="18" hidden="1" customHeight="1">
      <c r="A1627" s="50"/>
      <c r="B1627" s="182"/>
      <c r="C1627" s="56"/>
      <c r="D1627" s="56" t="str">
        <f t="shared" si="331"/>
        <v>00</v>
      </c>
      <c r="E1627" s="322" t="str">
        <f t="shared" si="332"/>
        <v>00</v>
      </c>
      <c r="F1627" s="322" t="str">
        <f t="shared" si="333"/>
        <v/>
      </c>
      <c r="G1627" s="322" t="str">
        <f t="shared" si="334"/>
        <v/>
      </c>
      <c r="H1627" s="322" t="str">
        <f t="shared" si="335"/>
        <v/>
      </c>
      <c r="I1627" s="287" t="str">
        <f t="shared" si="336"/>
        <v>Đ0</v>
      </c>
      <c r="J1627" s="44" t="s">
        <v>1191</v>
      </c>
      <c r="K1627" s="287" t="str">
        <f t="shared" si="337"/>
        <v>Cái</v>
      </c>
      <c r="L1627" s="291"/>
      <c r="M1627" s="287" t="e">
        <f>VLOOKUP(D1627,'GIA CONG DOAN'!$A$3:$D$4246,MATCH(I1627,'GIA CONG DOAN'!$A$4:$D$4,0),0)</f>
        <v>#N/A</v>
      </c>
      <c r="N1627" s="289"/>
      <c r="O1627" s="328" t="str">
        <f t="shared" si="338"/>
        <v/>
      </c>
      <c r="P1627" s="56"/>
      <c r="Q1627" s="305"/>
      <c r="R1627" s="305"/>
      <c r="S1627" s="313">
        <f t="shared" si="339"/>
        <v>0</v>
      </c>
      <c r="V1627" s="327"/>
      <c r="W1627" s="327"/>
      <c r="X1627" s="327"/>
    </row>
    <row r="1628" spans="1:24" s="326" customFormat="1" ht="18" hidden="1" customHeight="1">
      <c r="A1628" s="50"/>
      <c r="B1628" s="182"/>
      <c r="C1628" s="56"/>
      <c r="D1628" s="56" t="str">
        <f t="shared" si="331"/>
        <v>00</v>
      </c>
      <c r="E1628" s="322" t="str">
        <f t="shared" si="332"/>
        <v>00</v>
      </c>
      <c r="F1628" s="322" t="str">
        <f t="shared" si="333"/>
        <v/>
      </c>
      <c r="G1628" s="322" t="str">
        <f t="shared" si="334"/>
        <v/>
      </c>
      <c r="H1628" s="322" t="str">
        <f t="shared" si="335"/>
        <v/>
      </c>
      <c r="I1628" s="287" t="str">
        <f t="shared" si="336"/>
        <v>Đ0</v>
      </c>
      <c r="J1628" s="44" t="s">
        <v>1191</v>
      </c>
      <c r="K1628" s="287" t="str">
        <f t="shared" si="337"/>
        <v>Cái</v>
      </c>
      <c r="L1628" s="291"/>
      <c r="M1628" s="287" t="e">
        <f>VLOOKUP(D1628,'GIA CONG DOAN'!$A$3:$D$4246,MATCH(I1628,'GIA CONG DOAN'!$A$4:$D$4,0),0)</f>
        <v>#N/A</v>
      </c>
      <c r="N1628" s="289"/>
      <c r="O1628" s="328" t="str">
        <f t="shared" si="338"/>
        <v/>
      </c>
      <c r="P1628" s="56"/>
      <c r="Q1628" s="305"/>
      <c r="R1628" s="305"/>
      <c r="S1628" s="313">
        <f t="shared" si="339"/>
        <v>0</v>
      </c>
      <c r="V1628" s="327"/>
      <c r="W1628" s="327"/>
      <c r="X1628" s="327"/>
    </row>
    <row r="1629" spans="1:24" s="326" customFormat="1" ht="18" hidden="1" customHeight="1">
      <c r="A1629" s="50"/>
      <c r="B1629" s="182"/>
      <c r="C1629" s="56"/>
      <c r="D1629" s="56" t="str">
        <f t="shared" si="331"/>
        <v>00</v>
      </c>
      <c r="E1629" s="322" t="str">
        <f t="shared" si="332"/>
        <v>00</v>
      </c>
      <c r="F1629" s="322" t="str">
        <f t="shared" si="333"/>
        <v/>
      </c>
      <c r="G1629" s="322" t="str">
        <f t="shared" si="334"/>
        <v/>
      </c>
      <c r="H1629" s="322" t="str">
        <f t="shared" si="335"/>
        <v/>
      </c>
      <c r="I1629" s="287" t="str">
        <f t="shared" si="336"/>
        <v>Đ0</v>
      </c>
      <c r="J1629" s="44" t="s">
        <v>1191</v>
      </c>
      <c r="K1629" s="287" t="str">
        <f t="shared" si="337"/>
        <v>Cái</v>
      </c>
      <c r="L1629" s="291"/>
      <c r="M1629" s="287" t="e">
        <f>VLOOKUP(D1629,'GIA CONG DOAN'!$A$3:$D$4246,MATCH(I1629,'GIA CONG DOAN'!$A$4:$D$4,0),0)</f>
        <v>#N/A</v>
      </c>
      <c r="N1629" s="289"/>
      <c r="O1629" s="328" t="str">
        <f t="shared" si="338"/>
        <v/>
      </c>
      <c r="P1629" s="56"/>
      <c r="Q1629" s="305"/>
      <c r="R1629" s="305"/>
      <c r="S1629" s="313">
        <f t="shared" si="339"/>
        <v>0</v>
      </c>
      <c r="V1629" s="327"/>
      <c r="W1629" s="327"/>
      <c r="X1629" s="327"/>
    </row>
    <row r="1630" spans="1:24" s="326" customFormat="1" ht="18" hidden="1" customHeight="1">
      <c r="A1630" s="50"/>
      <c r="B1630" s="182"/>
      <c r="C1630" s="56"/>
      <c r="D1630" s="56" t="str">
        <f t="shared" si="331"/>
        <v>00</v>
      </c>
      <c r="E1630" s="322" t="str">
        <f t="shared" si="332"/>
        <v>00</v>
      </c>
      <c r="F1630" s="322" t="str">
        <f t="shared" si="333"/>
        <v/>
      </c>
      <c r="G1630" s="322" t="str">
        <f t="shared" si="334"/>
        <v/>
      </c>
      <c r="H1630" s="322" t="str">
        <f t="shared" si="335"/>
        <v/>
      </c>
      <c r="I1630" s="287" t="str">
        <f t="shared" si="336"/>
        <v>Đ0</v>
      </c>
      <c r="J1630" s="44" t="s">
        <v>1191</v>
      </c>
      <c r="K1630" s="287" t="str">
        <f t="shared" si="337"/>
        <v>Cái</v>
      </c>
      <c r="L1630" s="291"/>
      <c r="M1630" s="287" t="e">
        <f>VLOOKUP(D1630,'GIA CONG DOAN'!$A$3:$D$4246,MATCH(I1630,'GIA CONG DOAN'!$A$4:$D$4,0),0)</f>
        <v>#N/A</v>
      </c>
      <c r="N1630" s="289"/>
      <c r="O1630" s="328" t="str">
        <f t="shared" si="338"/>
        <v/>
      </c>
      <c r="P1630" s="56"/>
      <c r="Q1630" s="305"/>
      <c r="R1630" s="305"/>
      <c r="S1630" s="313">
        <f t="shared" si="339"/>
        <v>0</v>
      </c>
      <c r="V1630" s="327"/>
      <c r="W1630" s="327"/>
      <c r="X1630" s="327"/>
    </row>
    <row r="1631" spans="1:24" s="326" customFormat="1" ht="18" hidden="1" customHeight="1">
      <c r="A1631" s="50"/>
      <c r="B1631" s="182"/>
      <c r="C1631" s="56"/>
      <c r="D1631" s="56" t="str">
        <f t="shared" si="331"/>
        <v>00</v>
      </c>
      <c r="E1631" s="322" t="str">
        <f t="shared" si="332"/>
        <v>00</v>
      </c>
      <c r="F1631" s="322" t="str">
        <f t="shared" si="333"/>
        <v/>
      </c>
      <c r="G1631" s="322" t="str">
        <f t="shared" si="334"/>
        <v/>
      </c>
      <c r="H1631" s="322" t="str">
        <f t="shared" si="335"/>
        <v/>
      </c>
      <c r="I1631" s="287" t="str">
        <f t="shared" si="336"/>
        <v>Đ0</v>
      </c>
      <c r="J1631" s="44" t="s">
        <v>1191</v>
      </c>
      <c r="K1631" s="287" t="str">
        <f t="shared" si="337"/>
        <v>Cái</v>
      </c>
      <c r="L1631" s="291"/>
      <c r="M1631" s="287" t="e">
        <f>VLOOKUP(D1631,'GIA CONG DOAN'!$A$3:$D$4246,MATCH(I1631,'GIA CONG DOAN'!$A$4:$D$4,0),0)</f>
        <v>#N/A</v>
      </c>
      <c r="N1631" s="289"/>
      <c r="O1631" s="328" t="str">
        <f t="shared" si="338"/>
        <v/>
      </c>
      <c r="P1631" s="56"/>
      <c r="Q1631" s="305"/>
      <c r="R1631" s="305"/>
      <c r="S1631" s="313">
        <f t="shared" si="339"/>
        <v>0</v>
      </c>
      <c r="V1631" s="327"/>
      <c r="W1631" s="327"/>
      <c r="X1631" s="327"/>
    </row>
    <row r="1632" spans="1:24" s="326" customFormat="1" ht="18" hidden="1" customHeight="1">
      <c r="A1632" s="50"/>
      <c r="B1632" s="182"/>
      <c r="C1632" s="56"/>
      <c r="D1632" s="56" t="str">
        <f t="shared" si="331"/>
        <v>00</v>
      </c>
      <c r="E1632" s="322" t="str">
        <f t="shared" si="332"/>
        <v>00</v>
      </c>
      <c r="F1632" s="322" t="str">
        <f t="shared" si="333"/>
        <v/>
      </c>
      <c r="G1632" s="322" t="str">
        <f t="shared" si="334"/>
        <v/>
      </c>
      <c r="H1632" s="322" t="str">
        <f t="shared" si="335"/>
        <v/>
      </c>
      <c r="I1632" s="287" t="str">
        <f t="shared" si="336"/>
        <v>Đ0</v>
      </c>
      <c r="J1632" s="44" t="s">
        <v>1191</v>
      </c>
      <c r="K1632" s="287" t="str">
        <f t="shared" si="337"/>
        <v>Cái</v>
      </c>
      <c r="L1632" s="291"/>
      <c r="M1632" s="287" t="e">
        <f>VLOOKUP(D1632,'GIA CONG DOAN'!$A$3:$D$4246,MATCH(I1632,'GIA CONG DOAN'!$A$4:$D$4,0),0)</f>
        <v>#N/A</v>
      </c>
      <c r="N1632" s="289"/>
      <c r="O1632" s="328" t="str">
        <f t="shared" si="338"/>
        <v/>
      </c>
      <c r="P1632" s="56"/>
      <c r="Q1632" s="305"/>
      <c r="R1632" s="305"/>
      <c r="S1632" s="313">
        <f t="shared" si="339"/>
        <v>0</v>
      </c>
      <c r="V1632" s="327"/>
      <c r="W1632" s="327"/>
      <c r="X1632" s="327"/>
    </row>
    <row r="1633" spans="1:24" s="326" customFormat="1" ht="18" hidden="1" customHeight="1">
      <c r="A1633" s="50"/>
      <c r="B1633" s="182"/>
      <c r="C1633" s="56"/>
      <c r="D1633" s="56" t="str">
        <f t="shared" si="331"/>
        <v>00</v>
      </c>
      <c r="E1633" s="322" t="str">
        <f t="shared" si="332"/>
        <v>00</v>
      </c>
      <c r="F1633" s="322" t="str">
        <f t="shared" si="333"/>
        <v/>
      </c>
      <c r="G1633" s="322" t="str">
        <f t="shared" si="334"/>
        <v/>
      </c>
      <c r="H1633" s="322" t="str">
        <f t="shared" si="335"/>
        <v/>
      </c>
      <c r="I1633" s="287" t="str">
        <f t="shared" si="336"/>
        <v>Đ0</v>
      </c>
      <c r="J1633" s="44" t="s">
        <v>1191</v>
      </c>
      <c r="K1633" s="287" t="str">
        <f t="shared" si="337"/>
        <v>Cái</v>
      </c>
      <c r="L1633" s="291"/>
      <c r="M1633" s="287" t="e">
        <f>VLOOKUP(D1633,'GIA CONG DOAN'!$A$3:$D$4246,MATCH(I1633,'GIA CONG DOAN'!$A$4:$D$4,0),0)</f>
        <v>#N/A</v>
      </c>
      <c r="N1633" s="289"/>
      <c r="O1633" s="328" t="str">
        <f t="shared" si="338"/>
        <v/>
      </c>
      <c r="P1633" s="56"/>
      <c r="Q1633" s="305"/>
      <c r="R1633" s="305"/>
      <c r="S1633" s="313">
        <f t="shared" si="339"/>
        <v>0</v>
      </c>
      <c r="V1633" s="327"/>
      <c r="W1633" s="327"/>
      <c r="X1633" s="327"/>
    </row>
    <row r="1634" spans="1:24" s="326" customFormat="1" ht="18" hidden="1" customHeight="1">
      <c r="A1634" s="50"/>
      <c r="B1634" s="182"/>
      <c r="C1634" s="56"/>
      <c r="D1634" s="56" t="str">
        <f t="shared" si="331"/>
        <v>00</v>
      </c>
      <c r="E1634" s="322" t="str">
        <f t="shared" si="332"/>
        <v>00</v>
      </c>
      <c r="F1634" s="322" t="str">
        <f t="shared" si="333"/>
        <v/>
      </c>
      <c r="G1634" s="322" t="str">
        <f t="shared" si="334"/>
        <v/>
      </c>
      <c r="H1634" s="322" t="str">
        <f t="shared" si="335"/>
        <v/>
      </c>
      <c r="I1634" s="287" t="str">
        <f t="shared" si="336"/>
        <v>Đ0</v>
      </c>
      <c r="J1634" s="44" t="s">
        <v>1191</v>
      </c>
      <c r="K1634" s="287" t="str">
        <f t="shared" si="337"/>
        <v>Cái</v>
      </c>
      <c r="L1634" s="291"/>
      <c r="M1634" s="287" t="e">
        <f>VLOOKUP(D1634,'GIA CONG DOAN'!$A$3:$D$4246,MATCH(I1634,'GIA CONG DOAN'!$A$4:$D$4,0),0)</f>
        <v>#N/A</v>
      </c>
      <c r="N1634" s="289"/>
      <c r="O1634" s="328" t="str">
        <f t="shared" si="338"/>
        <v/>
      </c>
      <c r="P1634" s="56"/>
      <c r="Q1634" s="305"/>
      <c r="R1634" s="305"/>
      <c r="S1634" s="313">
        <f t="shared" si="339"/>
        <v>0</v>
      </c>
      <c r="V1634" s="327"/>
      <c r="W1634" s="327"/>
      <c r="X1634" s="327"/>
    </row>
    <row r="1635" spans="1:24" s="326" customFormat="1" ht="18" hidden="1" customHeight="1">
      <c r="A1635" s="50"/>
      <c r="B1635" s="182"/>
      <c r="C1635" s="56"/>
      <c r="D1635" s="56" t="str">
        <f t="shared" si="331"/>
        <v>00</v>
      </c>
      <c r="E1635" s="322" t="str">
        <f t="shared" si="332"/>
        <v>00</v>
      </c>
      <c r="F1635" s="322" t="str">
        <f t="shared" si="333"/>
        <v/>
      </c>
      <c r="G1635" s="322" t="str">
        <f t="shared" si="334"/>
        <v/>
      </c>
      <c r="H1635" s="322" t="str">
        <f t="shared" si="335"/>
        <v/>
      </c>
      <c r="I1635" s="287" t="str">
        <f t="shared" si="336"/>
        <v>Đ0</v>
      </c>
      <c r="J1635" s="44" t="s">
        <v>1191</v>
      </c>
      <c r="K1635" s="287" t="str">
        <f t="shared" si="337"/>
        <v>Cái</v>
      </c>
      <c r="L1635" s="291"/>
      <c r="M1635" s="287" t="e">
        <f>VLOOKUP(D1635,'GIA CONG DOAN'!$A$3:$D$4246,MATCH(I1635,'GIA CONG DOAN'!$A$4:$D$4,0),0)</f>
        <v>#N/A</v>
      </c>
      <c r="N1635" s="289"/>
      <c r="O1635" s="328" t="str">
        <f t="shared" si="338"/>
        <v/>
      </c>
      <c r="P1635" s="56"/>
      <c r="Q1635" s="305"/>
      <c r="R1635" s="305"/>
      <c r="S1635" s="313">
        <f t="shared" si="339"/>
        <v>0</v>
      </c>
      <c r="V1635" s="327"/>
      <c r="W1635" s="327"/>
      <c r="X1635" s="327"/>
    </row>
    <row r="1636" spans="1:24" s="326" customFormat="1" ht="18" hidden="1" customHeight="1">
      <c r="A1636" s="50"/>
      <c r="B1636" s="182"/>
      <c r="C1636" s="56"/>
      <c r="D1636" s="56" t="str">
        <f t="shared" si="331"/>
        <v>00</v>
      </c>
      <c r="E1636" s="322" t="str">
        <f t="shared" si="332"/>
        <v>00</v>
      </c>
      <c r="F1636" s="322" t="str">
        <f t="shared" si="333"/>
        <v/>
      </c>
      <c r="G1636" s="322" t="str">
        <f t="shared" si="334"/>
        <v/>
      </c>
      <c r="H1636" s="322" t="str">
        <f t="shared" si="335"/>
        <v/>
      </c>
      <c r="I1636" s="287" t="str">
        <f t="shared" si="336"/>
        <v>Đ0</v>
      </c>
      <c r="J1636" s="44" t="s">
        <v>1191</v>
      </c>
      <c r="K1636" s="287" t="str">
        <f t="shared" si="337"/>
        <v>Cái</v>
      </c>
      <c r="L1636" s="291"/>
      <c r="M1636" s="287" t="e">
        <f>VLOOKUP(D1636,'GIA CONG DOAN'!$A$3:$D$4246,MATCH(I1636,'GIA CONG DOAN'!$A$4:$D$4,0),0)</f>
        <v>#N/A</v>
      </c>
      <c r="N1636" s="289"/>
      <c r="O1636" s="328" t="str">
        <f t="shared" si="338"/>
        <v/>
      </c>
      <c r="P1636" s="56"/>
      <c r="Q1636" s="305"/>
      <c r="R1636" s="305"/>
      <c r="S1636" s="313">
        <f t="shared" si="339"/>
        <v>0</v>
      </c>
      <c r="V1636" s="327"/>
      <c r="W1636" s="327"/>
      <c r="X1636" s="327"/>
    </row>
    <row r="1637" spans="1:24" s="326" customFormat="1" ht="18" hidden="1" customHeight="1">
      <c r="A1637" s="50"/>
      <c r="B1637" s="182"/>
      <c r="C1637" s="56"/>
      <c r="D1637" s="56" t="str">
        <f t="shared" si="331"/>
        <v>00</v>
      </c>
      <c r="E1637" s="322" t="str">
        <f t="shared" si="332"/>
        <v>00</v>
      </c>
      <c r="F1637" s="322" t="str">
        <f t="shared" si="333"/>
        <v/>
      </c>
      <c r="G1637" s="322" t="str">
        <f t="shared" si="334"/>
        <v/>
      </c>
      <c r="H1637" s="322" t="str">
        <f t="shared" si="335"/>
        <v/>
      </c>
      <c r="I1637" s="287" t="str">
        <f t="shared" si="336"/>
        <v>Đ0</v>
      </c>
      <c r="J1637" s="44" t="s">
        <v>1191</v>
      </c>
      <c r="K1637" s="287" t="str">
        <f t="shared" si="337"/>
        <v>Cái</v>
      </c>
      <c r="L1637" s="291"/>
      <c r="M1637" s="287" t="e">
        <f>VLOOKUP(D1637,'GIA CONG DOAN'!$A$3:$D$4246,MATCH(I1637,'GIA CONG DOAN'!$A$4:$D$4,0),0)</f>
        <v>#N/A</v>
      </c>
      <c r="N1637" s="289"/>
      <c r="O1637" s="328" t="str">
        <f t="shared" si="338"/>
        <v/>
      </c>
      <c r="P1637" s="56"/>
      <c r="Q1637" s="305"/>
      <c r="R1637" s="305"/>
      <c r="S1637" s="313">
        <f t="shared" si="339"/>
        <v>0</v>
      </c>
      <c r="V1637" s="327"/>
      <c r="W1637" s="327"/>
      <c r="X1637" s="327"/>
    </row>
    <row r="1638" spans="1:24" s="326" customFormat="1" ht="18" hidden="1" customHeight="1">
      <c r="A1638" s="50"/>
      <c r="B1638" s="182"/>
      <c r="C1638" s="56"/>
      <c r="D1638" s="56" t="str">
        <f t="shared" si="331"/>
        <v>00</v>
      </c>
      <c r="E1638" s="322" t="str">
        <f t="shared" si="332"/>
        <v>00</v>
      </c>
      <c r="F1638" s="322" t="str">
        <f t="shared" si="333"/>
        <v/>
      </c>
      <c r="G1638" s="322" t="str">
        <f t="shared" si="334"/>
        <v/>
      </c>
      <c r="H1638" s="322" t="str">
        <f t="shared" si="335"/>
        <v/>
      </c>
      <c r="I1638" s="287" t="str">
        <f t="shared" si="336"/>
        <v>Đ0</v>
      </c>
      <c r="J1638" s="44" t="s">
        <v>1191</v>
      </c>
      <c r="K1638" s="287" t="str">
        <f t="shared" si="337"/>
        <v>Cái</v>
      </c>
      <c r="L1638" s="291"/>
      <c r="M1638" s="287" t="e">
        <f>VLOOKUP(D1638,'GIA CONG DOAN'!$A$3:$D$4246,MATCH(I1638,'GIA CONG DOAN'!$A$4:$D$4,0),0)</f>
        <v>#N/A</v>
      </c>
      <c r="N1638" s="289"/>
      <c r="O1638" s="328" t="str">
        <f t="shared" si="338"/>
        <v/>
      </c>
      <c r="P1638" s="56"/>
      <c r="Q1638" s="305"/>
      <c r="R1638" s="305"/>
      <c r="S1638" s="313">
        <f t="shared" si="339"/>
        <v>0</v>
      </c>
      <c r="V1638" s="327"/>
      <c r="W1638" s="327"/>
      <c r="X1638" s="327"/>
    </row>
    <row r="1639" spans="1:24" s="326" customFormat="1" ht="18" hidden="1" customHeight="1">
      <c r="A1639" s="50"/>
      <c r="B1639" s="182"/>
      <c r="C1639" s="56"/>
      <c r="D1639" s="56" t="str">
        <f t="shared" si="331"/>
        <v>00</v>
      </c>
      <c r="E1639" s="322" t="str">
        <f t="shared" si="332"/>
        <v>00</v>
      </c>
      <c r="F1639" s="322" t="str">
        <f t="shared" si="333"/>
        <v/>
      </c>
      <c r="G1639" s="322" t="str">
        <f t="shared" si="334"/>
        <v/>
      </c>
      <c r="H1639" s="322" t="str">
        <f t="shared" si="335"/>
        <v/>
      </c>
      <c r="I1639" s="287" t="str">
        <f t="shared" si="336"/>
        <v>Đ0</v>
      </c>
      <c r="J1639" s="44" t="s">
        <v>1191</v>
      </c>
      <c r="K1639" s="287" t="str">
        <f t="shared" si="337"/>
        <v>Cái</v>
      </c>
      <c r="L1639" s="291"/>
      <c r="M1639" s="287" t="e">
        <f>VLOOKUP(D1639,'GIA CONG DOAN'!$A$3:$D$4246,MATCH(I1639,'GIA CONG DOAN'!$A$4:$D$4,0),0)</f>
        <v>#N/A</v>
      </c>
      <c r="N1639" s="289"/>
      <c r="O1639" s="328" t="str">
        <f t="shared" si="338"/>
        <v/>
      </c>
      <c r="P1639" s="56"/>
      <c r="Q1639" s="305"/>
      <c r="R1639" s="305"/>
      <c r="S1639" s="313">
        <f t="shared" si="339"/>
        <v>0</v>
      </c>
      <c r="V1639" s="327"/>
      <c r="W1639" s="327"/>
      <c r="X1639" s="327"/>
    </row>
    <row r="1640" spans="1:24" s="326" customFormat="1" ht="18" hidden="1" customHeight="1">
      <c r="A1640" s="50"/>
      <c r="B1640" s="182"/>
      <c r="C1640" s="56"/>
      <c r="D1640" s="56" t="str">
        <f t="shared" si="331"/>
        <v>00</v>
      </c>
      <c r="E1640" s="322" t="str">
        <f t="shared" si="332"/>
        <v>00</v>
      </c>
      <c r="F1640" s="322" t="str">
        <f t="shared" si="333"/>
        <v/>
      </c>
      <c r="G1640" s="322" t="str">
        <f t="shared" si="334"/>
        <v/>
      </c>
      <c r="H1640" s="322" t="str">
        <f t="shared" si="335"/>
        <v/>
      </c>
      <c r="I1640" s="287" t="str">
        <f t="shared" si="336"/>
        <v>Đ0</v>
      </c>
      <c r="J1640" s="44" t="s">
        <v>1191</v>
      </c>
      <c r="K1640" s="287" t="str">
        <f t="shared" si="337"/>
        <v>Cái</v>
      </c>
      <c r="L1640" s="291"/>
      <c r="M1640" s="287" t="e">
        <f>VLOOKUP(D1640,'GIA CONG DOAN'!$A$3:$D$4246,MATCH(I1640,'GIA CONG DOAN'!$A$4:$D$4,0),0)</f>
        <v>#N/A</v>
      </c>
      <c r="N1640" s="289"/>
      <c r="O1640" s="328" t="str">
        <f t="shared" si="338"/>
        <v/>
      </c>
      <c r="P1640" s="56"/>
      <c r="Q1640" s="305"/>
      <c r="R1640" s="305"/>
      <c r="S1640" s="313">
        <f t="shared" si="339"/>
        <v>0</v>
      </c>
      <c r="V1640" s="327"/>
      <c r="W1640" s="327"/>
      <c r="X1640" s="327"/>
    </row>
    <row r="1641" spans="1:24" s="326" customFormat="1" ht="18" hidden="1" customHeight="1">
      <c r="A1641" s="50"/>
      <c r="B1641" s="182"/>
      <c r="C1641" s="56"/>
      <c r="D1641" s="56" t="str">
        <f t="shared" si="331"/>
        <v>00</v>
      </c>
      <c r="E1641" s="322" t="str">
        <f t="shared" si="332"/>
        <v>00</v>
      </c>
      <c r="F1641" s="322" t="str">
        <f t="shared" si="333"/>
        <v/>
      </c>
      <c r="G1641" s="322" t="str">
        <f t="shared" si="334"/>
        <v/>
      </c>
      <c r="H1641" s="322" t="str">
        <f t="shared" si="335"/>
        <v/>
      </c>
      <c r="I1641" s="287" t="str">
        <f t="shared" si="336"/>
        <v>Đ0</v>
      </c>
      <c r="J1641" s="44" t="s">
        <v>1191</v>
      </c>
      <c r="K1641" s="287" t="str">
        <f t="shared" si="337"/>
        <v>Cái</v>
      </c>
      <c r="L1641" s="291"/>
      <c r="M1641" s="287" t="e">
        <f>VLOOKUP(D1641,'GIA CONG DOAN'!$A$3:$D$4246,MATCH(I1641,'GIA CONG DOAN'!$A$4:$D$4,0),0)</f>
        <v>#N/A</v>
      </c>
      <c r="N1641" s="289"/>
      <c r="O1641" s="328" t="str">
        <f t="shared" si="338"/>
        <v/>
      </c>
      <c r="P1641" s="56"/>
      <c r="Q1641" s="305"/>
      <c r="R1641" s="305"/>
      <c r="S1641" s="313">
        <f t="shared" si="339"/>
        <v>0</v>
      </c>
      <c r="V1641" s="327"/>
      <c r="W1641" s="327"/>
      <c r="X1641" s="327"/>
    </row>
    <row r="1642" spans="1:24" s="326" customFormat="1" ht="18" hidden="1" customHeight="1">
      <c r="A1642" s="50"/>
      <c r="B1642" s="182"/>
      <c r="C1642" s="56"/>
      <c r="D1642" s="56" t="str">
        <f t="shared" si="331"/>
        <v>00</v>
      </c>
      <c r="E1642" s="322" t="str">
        <f t="shared" si="332"/>
        <v>00</v>
      </c>
      <c r="F1642" s="322" t="str">
        <f t="shared" si="333"/>
        <v/>
      </c>
      <c r="G1642" s="322" t="str">
        <f t="shared" si="334"/>
        <v/>
      </c>
      <c r="H1642" s="322" t="str">
        <f t="shared" si="335"/>
        <v/>
      </c>
      <c r="I1642" s="287" t="str">
        <f t="shared" si="336"/>
        <v>Đ0</v>
      </c>
      <c r="J1642" s="44" t="s">
        <v>1191</v>
      </c>
      <c r="K1642" s="287" t="str">
        <f t="shared" si="337"/>
        <v>Cái</v>
      </c>
      <c r="L1642" s="291"/>
      <c r="M1642" s="287" t="e">
        <f>VLOOKUP(D1642,'GIA CONG DOAN'!$A$3:$D$4246,MATCH(I1642,'GIA CONG DOAN'!$A$4:$D$4,0),0)</f>
        <v>#N/A</v>
      </c>
      <c r="N1642" s="289"/>
      <c r="O1642" s="328" t="str">
        <f t="shared" si="338"/>
        <v/>
      </c>
      <c r="P1642" s="56"/>
      <c r="Q1642" s="305"/>
      <c r="R1642" s="305"/>
      <c r="S1642" s="313">
        <f t="shared" si="339"/>
        <v>0</v>
      </c>
      <c r="V1642" s="327"/>
      <c r="W1642" s="327"/>
      <c r="X1642" s="327"/>
    </row>
    <row r="1643" spans="1:24" s="326" customFormat="1" ht="18" hidden="1" customHeight="1">
      <c r="A1643" s="50"/>
      <c r="B1643" s="182"/>
      <c r="C1643" s="56"/>
      <c r="D1643" s="56" t="str">
        <f t="shared" si="331"/>
        <v>00</v>
      </c>
      <c r="E1643" s="322" t="str">
        <f t="shared" si="332"/>
        <v>00</v>
      </c>
      <c r="F1643" s="322" t="str">
        <f t="shared" si="333"/>
        <v/>
      </c>
      <c r="G1643" s="322" t="str">
        <f t="shared" si="334"/>
        <v/>
      </c>
      <c r="H1643" s="322" t="str">
        <f t="shared" si="335"/>
        <v/>
      </c>
      <c r="I1643" s="287" t="str">
        <f t="shared" si="336"/>
        <v>Đ0</v>
      </c>
      <c r="J1643" s="44" t="s">
        <v>1191</v>
      </c>
      <c r="K1643" s="287" t="str">
        <f t="shared" si="337"/>
        <v>Cái</v>
      </c>
      <c r="L1643" s="291"/>
      <c r="M1643" s="287" t="e">
        <f>VLOOKUP(D1643,'GIA CONG DOAN'!$A$3:$D$4246,MATCH(I1643,'GIA CONG DOAN'!$A$4:$D$4,0),0)</f>
        <v>#N/A</v>
      </c>
      <c r="N1643" s="289"/>
      <c r="O1643" s="328" t="str">
        <f t="shared" si="338"/>
        <v/>
      </c>
      <c r="P1643" s="56"/>
      <c r="Q1643" s="305"/>
      <c r="R1643" s="305"/>
      <c r="S1643" s="313">
        <f t="shared" si="339"/>
        <v>0</v>
      </c>
      <c r="V1643" s="327"/>
      <c r="W1643" s="327"/>
      <c r="X1643" s="327"/>
    </row>
    <row r="1644" spans="1:24" s="326" customFormat="1" ht="18" hidden="1" customHeight="1">
      <c r="A1644" s="50"/>
      <c r="B1644" s="182"/>
      <c r="C1644" s="56"/>
      <c r="D1644" s="56" t="str">
        <f t="shared" si="331"/>
        <v>00</v>
      </c>
      <c r="E1644" s="322" t="str">
        <f t="shared" si="332"/>
        <v>00</v>
      </c>
      <c r="F1644" s="322" t="str">
        <f t="shared" si="333"/>
        <v/>
      </c>
      <c r="G1644" s="322" t="str">
        <f t="shared" si="334"/>
        <v/>
      </c>
      <c r="H1644" s="322" t="str">
        <f t="shared" si="335"/>
        <v/>
      </c>
      <c r="I1644" s="287" t="str">
        <f t="shared" si="336"/>
        <v>Đ0</v>
      </c>
      <c r="J1644" s="44" t="s">
        <v>1191</v>
      </c>
      <c r="K1644" s="287" t="str">
        <f t="shared" si="337"/>
        <v>Cái</v>
      </c>
      <c r="L1644" s="291"/>
      <c r="M1644" s="287" t="e">
        <f>VLOOKUP(D1644,'GIA CONG DOAN'!$A$3:$D$4246,MATCH(I1644,'GIA CONG DOAN'!$A$4:$D$4,0),0)</f>
        <v>#N/A</v>
      </c>
      <c r="N1644" s="289"/>
      <c r="O1644" s="328" t="str">
        <f t="shared" si="338"/>
        <v/>
      </c>
      <c r="P1644" s="56"/>
      <c r="Q1644" s="305"/>
      <c r="R1644" s="305"/>
      <c r="S1644" s="313">
        <f t="shared" si="339"/>
        <v>0</v>
      </c>
      <c r="V1644" s="327"/>
      <c r="W1644" s="327"/>
      <c r="X1644" s="327"/>
    </row>
    <row r="1645" spans="1:24" s="326" customFormat="1" ht="18" hidden="1" customHeight="1">
      <c r="A1645" s="50"/>
      <c r="B1645" s="182"/>
      <c r="C1645" s="56"/>
      <c r="D1645" s="56" t="str">
        <f t="shared" si="331"/>
        <v>00</v>
      </c>
      <c r="E1645" s="322" t="str">
        <f t="shared" si="332"/>
        <v>00</v>
      </c>
      <c r="F1645" s="322" t="str">
        <f t="shared" si="333"/>
        <v/>
      </c>
      <c r="G1645" s="322" t="str">
        <f t="shared" si="334"/>
        <v/>
      </c>
      <c r="H1645" s="322" t="str">
        <f t="shared" si="335"/>
        <v/>
      </c>
      <c r="I1645" s="287" t="str">
        <f t="shared" si="336"/>
        <v>Đ0</v>
      </c>
      <c r="J1645" s="44" t="s">
        <v>1191</v>
      </c>
      <c r="K1645" s="287" t="str">
        <f t="shared" si="337"/>
        <v>Cái</v>
      </c>
      <c r="L1645" s="291"/>
      <c r="M1645" s="287" t="e">
        <f>VLOOKUP(D1645,'GIA CONG DOAN'!$A$3:$D$4246,MATCH(I1645,'GIA CONG DOAN'!$A$4:$D$4,0),0)</f>
        <v>#N/A</v>
      </c>
      <c r="N1645" s="289"/>
      <c r="O1645" s="328" t="str">
        <f t="shared" si="338"/>
        <v/>
      </c>
      <c r="P1645" s="56"/>
      <c r="Q1645" s="305"/>
      <c r="R1645" s="305"/>
      <c r="S1645" s="313">
        <f t="shared" si="339"/>
        <v>0</v>
      </c>
      <c r="V1645" s="327"/>
      <c r="W1645" s="327"/>
      <c r="X1645" s="327"/>
    </row>
    <row r="1646" spans="1:24" s="326" customFormat="1" ht="18" hidden="1" customHeight="1">
      <c r="A1646" s="50"/>
      <c r="B1646" s="182"/>
      <c r="C1646" s="56"/>
      <c r="D1646" s="56" t="str">
        <f t="shared" si="331"/>
        <v>00</v>
      </c>
      <c r="E1646" s="322" t="str">
        <f t="shared" si="332"/>
        <v>00</v>
      </c>
      <c r="F1646" s="322" t="str">
        <f t="shared" si="333"/>
        <v/>
      </c>
      <c r="G1646" s="322" t="str">
        <f t="shared" si="334"/>
        <v/>
      </c>
      <c r="H1646" s="322" t="str">
        <f t="shared" si="335"/>
        <v/>
      </c>
      <c r="I1646" s="287" t="str">
        <f t="shared" si="336"/>
        <v>Đ0</v>
      </c>
      <c r="J1646" s="44" t="s">
        <v>1191</v>
      </c>
      <c r="K1646" s="287" t="str">
        <f t="shared" si="337"/>
        <v>Cái</v>
      </c>
      <c r="L1646" s="291"/>
      <c r="M1646" s="287" t="e">
        <f>VLOOKUP(D1646,'GIA CONG DOAN'!$A$3:$D$4246,MATCH(I1646,'GIA CONG DOAN'!$A$4:$D$4,0),0)</f>
        <v>#N/A</v>
      </c>
      <c r="N1646" s="289"/>
      <c r="O1646" s="328" t="str">
        <f t="shared" si="338"/>
        <v/>
      </c>
      <c r="P1646" s="56"/>
      <c r="Q1646" s="305"/>
      <c r="R1646" s="305"/>
      <c r="S1646" s="313">
        <f t="shared" si="339"/>
        <v>0</v>
      </c>
      <c r="V1646" s="327"/>
      <c r="W1646" s="327"/>
      <c r="X1646" s="327"/>
    </row>
    <row r="1647" spans="1:24" s="326" customFormat="1" ht="18" hidden="1" customHeight="1">
      <c r="A1647" s="50"/>
      <c r="B1647" s="182"/>
      <c r="C1647" s="56"/>
      <c r="D1647" s="56" t="str">
        <f t="shared" ref="D1647:D1655" si="340">LEFT(C1647,6)&amp;"00"&amp;MID(C1647,9,3)</f>
        <v>00</v>
      </c>
      <c r="E1647" s="322" t="str">
        <f t="shared" ref="E1647:E1655" si="341">RIGHT(D1647,2)</f>
        <v>00</v>
      </c>
      <c r="F1647" s="322" t="str">
        <f t="shared" ref="F1647:F1655" si="342">MID(C1647,13,2)</f>
        <v/>
      </c>
      <c r="G1647" s="322" t="str">
        <f t="shared" ref="G1647:G1655" si="343">MID(C1647,7,2)</f>
        <v/>
      </c>
      <c r="H1647" s="322" t="str">
        <f t="shared" ref="H1647:H1655" si="344">IF(OR(G1647="18",G1647="20",G1647="21"),"DTM","")</f>
        <v/>
      </c>
      <c r="I1647" s="287" t="str">
        <f t="shared" ref="I1647:I1655" si="345">(LEFT(J1647,1))&amp;IF(OR(F1647="A",F1647="A",F1647="43",F1647="44",F1647="77"),"HC",IF(OR(F1647="B",F1647="B1",F1647="B2",F1647="B4",F1647="30",F1647="39",F1647="17",F1647="C"),"HC",IF(OR(F1647="01",F1647="04",F1647="54",F1647="11",F1647="05",F1647="06"),"HC",IF(OR(F1647="A1"),"HT",IF(OR(F1647="32",F1647="14",F1647="15",F1647="78",F1647="49"),"HS",0)))))</f>
        <v>Đ0</v>
      </c>
      <c r="J1647" s="44" t="s">
        <v>1191</v>
      </c>
      <c r="K1647" s="287" t="str">
        <f t="shared" ref="K1647:K1655" si="346">IF(AND(MID(C1647,10,1)="s",MID(C1647,11,1)="1"),"Cái",IF(OR(MID(C1647,10,1)="s",MID(C1647,10,1)="l",MID(C1647,10,1)="b",MID(C1647,10,1)="x"),"Bộ","Cái"))</f>
        <v>Cái</v>
      </c>
      <c r="L1647" s="291"/>
      <c r="M1647" s="287" t="e">
        <f>VLOOKUP(D1647,'GIA CONG DOAN'!$A$3:$D$4246,MATCH(I1647,'GIA CONG DOAN'!$A$4:$D$4,0),0)</f>
        <v>#N/A</v>
      </c>
      <c r="N1647" s="289"/>
      <c r="O1647" s="328" t="str">
        <f t="shared" ref="O1647:O1655" si="347">IFERROR(L1647*M1647*N1647,"")</f>
        <v/>
      </c>
      <c r="P1647" s="56"/>
      <c r="Q1647" s="305"/>
      <c r="R1647" s="305"/>
      <c r="S1647" s="313">
        <f t="shared" si="339"/>
        <v>0</v>
      </c>
      <c r="V1647" s="327"/>
      <c r="W1647" s="327"/>
      <c r="X1647" s="327"/>
    </row>
    <row r="1648" spans="1:24" s="326" customFormat="1" ht="18" hidden="1" customHeight="1">
      <c r="A1648" s="50"/>
      <c r="B1648" s="182"/>
      <c r="C1648" s="56"/>
      <c r="D1648" s="56" t="str">
        <f t="shared" si="340"/>
        <v>00</v>
      </c>
      <c r="E1648" s="322" t="str">
        <f t="shared" si="341"/>
        <v>00</v>
      </c>
      <c r="F1648" s="322" t="str">
        <f t="shared" si="342"/>
        <v/>
      </c>
      <c r="G1648" s="322" t="str">
        <f t="shared" si="343"/>
        <v/>
      </c>
      <c r="H1648" s="322" t="str">
        <f t="shared" si="344"/>
        <v/>
      </c>
      <c r="I1648" s="287" t="str">
        <f t="shared" si="345"/>
        <v>Đ0</v>
      </c>
      <c r="J1648" s="44" t="s">
        <v>1191</v>
      </c>
      <c r="K1648" s="287" t="str">
        <f t="shared" si="346"/>
        <v>Cái</v>
      </c>
      <c r="L1648" s="291"/>
      <c r="M1648" s="287" t="e">
        <f>VLOOKUP(D1648,'GIA CONG DOAN'!$A$3:$D$4246,MATCH(I1648,'GIA CONG DOAN'!$A$4:$D$4,0),0)</f>
        <v>#N/A</v>
      </c>
      <c r="N1648" s="289"/>
      <c r="O1648" s="328" t="str">
        <f t="shared" si="347"/>
        <v/>
      </c>
      <c r="P1648" s="56"/>
      <c r="Q1648" s="305"/>
      <c r="R1648" s="305"/>
      <c r="S1648" s="313">
        <f t="shared" si="339"/>
        <v>0</v>
      </c>
      <c r="V1648" s="327"/>
      <c r="W1648" s="327"/>
      <c r="X1648" s="327"/>
    </row>
    <row r="1649" spans="1:24" s="326" customFormat="1" ht="18" hidden="1" customHeight="1">
      <c r="A1649" s="50"/>
      <c r="B1649" s="182"/>
      <c r="C1649" s="56"/>
      <c r="D1649" s="56" t="str">
        <f t="shared" si="340"/>
        <v>00</v>
      </c>
      <c r="E1649" s="322" t="str">
        <f t="shared" si="341"/>
        <v>00</v>
      </c>
      <c r="F1649" s="322" t="str">
        <f t="shared" si="342"/>
        <v/>
      </c>
      <c r="G1649" s="322" t="str">
        <f t="shared" si="343"/>
        <v/>
      </c>
      <c r="H1649" s="322" t="str">
        <f t="shared" si="344"/>
        <v/>
      </c>
      <c r="I1649" s="287" t="str">
        <f t="shared" si="345"/>
        <v>Đ0</v>
      </c>
      <c r="J1649" s="44" t="s">
        <v>1191</v>
      </c>
      <c r="K1649" s="287" t="str">
        <f t="shared" si="346"/>
        <v>Cái</v>
      </c>
      <c r="L1649" s="291"/>
      <c r="M1649" s="287" t="e">
        <f>VLOOKUP(D1649,'GIA CONG DOAN'!$A$3:$D$4246,MATCH(I1649,'GIA CONG DOAN'!$A$4:$D$4,0),0)</f>
        <v>#N/A</v>
      </c>
      <c r="N1649" s="289"/>
      <c r="O1649" s="328" t="str">
        <f t="shared" si="347"/>
        <v/>
      </c>
      <c r="P1649" s="56"/>
      <c r="Q1649" s="305"/>
      <c r="R1649" s="305"/>
      <c r="S1649" s="313">
        <f t="shared" si="339"/>
        <v>0</v>
      </c>
      <c r="V1649" s="327"/>
      <c r="W1649" s="327"/>
      <c r="X1649" s="327"/>
    </row>
    <row r="1650" spans="1:24" s="326" customFormat="1" ht="18" hidden="1" customHeight="1">
      <c r="A1650" s="50"/>
      <c r="B1650" s="182"/>
      <c r="C1650" s="56"/>
      <c r="D1650" s="56" t="str">
        <f t="shared" si="340"/>
        <v>00</v>
      </c>
      <c r="E1650" s="322" t="str">
        <f t="shared" si="341"/>
        <v>00</v>
      </c>
      <c r="F1650" s="322" t="str">
        <f t="shared" si="342"/>
        <v/>
      </c>
      <c r="G1650" s="322" t="str">
        <f t="shared" si="343"/>
        <v/>
      </c>
      <c r="H1650" s="322" t="str">
        <f t="shared" si="344"/>
        <v/>
      </c>
      <c r="I1650" s="287" t="str">
        <f t="shared" si="345"/>
        <v>Đ0</v>
      </c>
      <c r="J1650" s="44" t="s">
        <v>1191</v>
      </c>
      <c r="K1650" s="287" t="str">
        <f t="shared" si="346"/>
        <v>Cái</v>
      </c>
      <c r="L1650" s="291"/>
      <c r="M1650" s="287" t="e">
        <f>VLOOKUP(D1650,'GIA CONG DOAN'!$A$3:$D$4246,MATCH(I1650,'GIA CONG DOAN'!$A$4:$D$4,0),0)</f>
        <v>#N/A</v>
      </c>
      <c r="N1650" s="289"/>
      <c r="O1650" s="328" t="str">
        <f t="shared" si="347"/>
        <v/>
      </c>
      <c r="P1650" s="56"/>
      <c r="Q1650" s="305"/>
      <c r="R1650" s="305"/>
      <c r="S1650" s="313">
        <f t="shared" si="339"/>
        <v>0</v>
      </c>
      <c r="V1650" s="327"/>
      <c r="W1650" s="327"/>
      <c r="X1650" s="327"/>
    </row>
    <row r="1651" spans="1:24" s="326" customFormat="1" ht="18" hidden="1" customHeight="1">
      <c r="A1651" s="50"/>
      <c r="B1651" s="182"/>
      <c r="C1651" s="56"/>
      <c r="D1651" s="56" t="str">
        <f t="shared" si="340"/>
        <v>00</v>
      </c>
      <c r="E1651" s="322" t="str">
        <f t="shared" si="341"/>
        <v>00</v>
      </c>
      <c r="F1651" s="322" t="str">
        <f t="shared" si="342"/>
        <v/>
      </c>
      <c r="G1651" s="322" t="str">
        <f t="shared" si="343"/>
        <v/>
      </c>
      <c r="H1651" s="322" t="str">
        <f t="shared" si="344"/>
        <v/>
      </c>
      <c r="I1651" s="287" t="str">
        <f t="shared" si="345"/>
        <v>Đ0</v>
      </c>
      <c r="J1651" s="44" t="s">
        <v>1191</v>
      </c>
      <c r="K1651" s="287" t="str">
        <f t="shared" si="346"/>
        <v>Cái</v>
      </c>
      <c r="L1651" s="291"/>
      <c r="M1651" s="287" t="e">
        <f>VLOOKUP(D1651,'GIA CONG DOAN'!$A$3:$D$4246,MATCH(I1651,'GIA CONG DOAN'!$A$4:$D$4,0),0)</f>
        <v>#N/A</v>
      </c>
      <c r="N1651" s="289"/>
      <c r="O1651" s="328" t="str">
        <f t="shared" si="347"/>
        <v/>
      </c>
      <c r="P1651" s="56"/>
      <c r="Q1651" s="305"/>
      <c r="R1651" s="305"/>
      <c r="S1651" s="313">
        <f t="shared" si="339"/>
        <v>0</v>
      </c>
      <c r="V1651" s="327"/>
      <c r="W1651" s="327"/>
      <c r="X1651" s="327"/>
    </row>
    <row r="1652" spans="1:24" s="326" customFormat="1" ht="18" hidden="1" customHeight="1">
      <c r="A1652" s="50"/>
      <c r="B1652" s="182"/>
      <c r="C1652" s="56"/>
      <c r="D1652" s="56" t="str">
        <f t="shared" si="340"/>
        <v>00</v>
      </c>
      <c r="E1652" s="322" t="str">
        <f t="shared" si="341"/>
        <v>00</v>
      </c>
      <c r="F1652" s="322" t="str">
        <f t="shared" si="342"/>
        <v/>
      </c>
      <c r="G1652" s="322" t="str">
        <f t="shared" si="343"/>
        <v/>
      </c>
      <c r="H1652" s="322" t="str">
        <f t="shared" si="344"/>
        <v/>
      </c>
      <c r="I1652" s="287" t="str">
        <f t="shared" si="345"/>
        <v>Đ0</v>
      </c>
      <c r="J1652" s="44" t="s">
        <v>1191</v>
      </c>
      <c r="K1652" s="287" t="str">
        <f t="shared" si="346"/>
        <v>Cái</v>
      </c>
      <c r="L1652" s="291"/>
      <c r="M1652" s="287" t="e">
        <f>VLOOKUP(D1652,'GIA CONG DOAN'!$A$3:$D$4246,MATCH(I1652,'GIA CONG DOAN'!$A$4:$D$4,0),0)</f>
        <v>#N/A</v>
      </c>
      <c r="N1652" s="289"/>
      <c r="O1652" s="328" t="str">
        <f t="shared" si="347"/>
        <v/>
      </c>
      <c r="P1652" s="56"/>
      <c r="Q1652" s="305"/>
      <c r="R1652" s="305"/>
      <c r="S1652" s="313">
        <f t="shared" si="339"/>
        <v>0</v>
      </c>
      <c r="V1652" s="327"/>
      <c r="W1652" s="327"/>
      <c r="X1652" s="327"/>
    </row>
    <row r="1653" spans="1:24" s="326" customFormat="1" ht="18" hidden="1" customHeight="1">
      <c r="A1653" s="50"/>
      <c r="B1653" s="182"/>
      <c r="C1653" s="56"/>
      <c r="D1653" s="56" t="str">
        <f t="shared" si="340"/>
        <v>00</v>
      </c>
      <c r="E1653" s="322" t="str">
        <f t="shared" si="341"/>
        <v>00</v>
      </c>
      <c r="F1653" s="322" t="str">
        <f t="shared" si="342"/>
        <v/>
      </c>
      <c r="G1653" s="322" t="str">
        <f t="shared" si="343"/>
        <v/>
      </c>
      <c r="H1653" s="322" t="str">
        <f t="shared" si="344"/>
        <v/>
      </c>
      <c r="I1653" s="287" t="str">
        <f t="shared" si="345"/>
        <v>Đ0</v>
      </c>
      <c r="J1653" s="44" t="s">
        <v>1191</v>
      </c>
      <c r="K1653" s="287" t="str">
        <f t="shared" si="346"/>
        <v>Cái</v>
      </c>
      <c r="L1653" s="291"/>
      <c r="M1653" s="287" t="e">
        <f>VLOOKUP(D1653,'GIA CONG DOAN'!$A$3:$D$4246,MATCH(I1653,'GIA CONG DOAN'!$A$4:$D$4,0),0)</f>
        <v>#N/A</v>
      </c>
      <c r="N1653" s="289"/>
      <c r="O1653" s="328" t="str">
        <f t="shared" si="347"/>
        <v/>
      </c>
      <c r="P1653" s="56"/>
      <c r="Q1653" s="305"/>
      <c r="R1653" s="305"/>
      <c r="S1653" s="313">
        <f t="shared" si="339"/>
        <v>0</v>
      </c>
      <c r="V1653" s="327"/>
      <c r="W1653" s="327"/>
      <c r="X1653" s="327"/>
    </row>
    <row r="1654" spans="1:24" s="326" customFormat="1" ht="18" hidden="1" customHeight="1">
      <c r="A1654" s="50"/>
      <c r="B1654" s="182"/>
      <c r="C1654" s="56"/>
      <c r="D1654" s="56" t="str">
        <f t="shared" si="340"/>
        <v>00</v>
      </c>
      <c r="E1654" s="322" t="str">
        <f t="shared" si="341"/>
        <v>00</v>
      </c>
      <c r="F1654" s="322" t="str">
        <f t="shared" si="342"/>
        <v/>
      </c>
      <c r="G1654" s="322" t="str">
        <f t="shared" si="343"/>
        <v/>
      </c>
      <c r="H1654" s="322" t="str">
        <f t="shared" si="344"/>
        <v/>
      </c>
      <c r="I1654" s="287" t="str">
        <f t="shared" si="345"/>
        <v>Đ0</v>
      </c>
      <c r="J1654" s="44" t="s">
        <v>1191</v>
      </c>
      <c r="K1654" s="287" t="str">
        <f t="shared" si="346"/>
        <v>Cái</v>
      </c>
      <c r="L1654" s="291"/>
      <c r="M1654" s="287" t="e">
        <f>VLOOKUP(D1654,'GIA CONG DOAN'!$A$3:$D$4246,MATCH(I1654,'GIA CONG DOAN'!$A$4:$D$4,0),0)</f>
        <v>#N/A</v>
      </c>
      <c r="N1654" s="289"/>
      <c r="O1654" s="328" t="str">
        <f t="shared" si="347"/>
        <v/>
      </c>
      <c r="P1654" s="56"/>
      <c r="Q1654" s="305"/>
      <c r="R1654" s="305"/>
      <c r="S1654" s="313">
        <f t="shared" si="339"/>
        <v>0</v>
      </c>
      <c r="V1654" s="327"/>
      <c r="W1654" s="327"/>
      <c r="X1654" s="327"/>
    </row>
    <row r="1655" spans="1:24" s="326" customFormat="1" ht="18" hidden="1" customHeight="1">
      <c r="A1655" s="50"/>
      <c r="B1655" s="182"/>
      <c r="C1655" s="56"/>
      <c r="D1655" s="56" t="str">
        <f t="shared" si="340"/>
        <v>00</v>
      </c>
      <c r="E1655" s="322" t="str">
        <f t="shared" si="341"/>
        <v>00</v>
      </c>
      <c r="F1655" s="322" t="str">
        <f t="shared" si="342"/>
        <v/>
      </c>
      <c r="G1655" s="322" t="str">
        <f t="shared" si="343"/>
        <v/>
      </c>
      <c r="H1655" s="322" t="str">
        <f t="shared" si="344"/>
        <v/>
      </c>
      <c r="I1655" s="287" t="str">
        <f t="shared" si="345"/>
        <v>Đ0</v>
      </c>
      <c r="J1655" s="44" t="s">
        <v>1191</v>
      </c>
      <c r="K1655" s="287" t="str">
        <f t="shared" si="346"/>
        <v>Cái</v>
      </c>
      <c r="L1655" s="291"/>
      <c r="M1655" s="287" t="e">
        <f>VLOOKUP(D1655,'GIA CONG DOAN'!$A$3:$D$4246,MATCH(I1655,'GIA CONG DOAN'!$A$4:$D$4,0),0)</f>
        <v>#N/A</v>
      </c>
      <c r="N1655" s="289"/>
      <c r="O1655" s="328" t="str">
        <f t="shared" si="347"/>
        <v/>
      </c>
      <c r="P1655" s="56"/>
      <c r="Q1655" s="305"/>
      <c r="R1655" s="305"/>
      <c r="S1655" s="313">
        <f t="shared" si="339"/>
        <v>0</v>
      </c>
      <c r="V1655" s="327"/>
      <c r="W1655" s="327"/>
      <c r="X1655" s="327"/>
    </row>
    <row r="1656" spans="1:24" s="326" customFormat="1" ht="18" hidden="1" customHeight="1">
      <c r="A1656" s="50"/>
      <c r="B1656" s="182"/>
      <c r="C1656" s="56"/>
      <c r="D1656" s="56" t="str">
        <f t="shared" ref="D1656:D1662" si="348">LEFT(C1656,6)&amp;"00"&amp;MID(C1656,9,3)</f>
        <v>00</v>
      </c>
      <c r="E1656" s="322" t="str">
        <f t="shared" ref="E1656:E1662" si="349">RIGHT(D1656,2)</f>
        <v>00</v>
      </c>
      <c r="F1656" s="322" t="str">
        <f t="shared" ref="F1656:F1662" si="350">MID(C1656,13,2)</f>
        <v/>
      </c>
      <c r="G1656" s="322" t="str">
        <f t="shared" ref="G1656:G1662" si="351">MID(C1656,7,2)</f>
        <v/>
      </c>
      <c r="H1656" s="322" t="str">
        <f t="shared" ref="H1656:H1662" si="352">IF(OR(G1656="18",G1656="20",G1656="21"),"DTM","")</f>
        <v/>
      </c>
      <c r="I1656" s="287" t="str">
        <f t="shared" ref="I1656:I1662" si="353">(LEFT(J1656,1))&amp;IF(OR(F1656="A",F1656="A",F1656="43",F1656="44",F1656="77"),"HC",IF(OR(F1656="B",F1656="B1",F1656="B2",F1656="B4",F1656="30",F1656="39",F1656="17",F1656="C"),"HC",IF(OR(F1656="01",F1656="04",F1656="54",F1656="11",F1656="05",F1656="06"),"HC",IF(OR(F1656="A1"),"HT",IF(OR(F1656="32",F1656="14",F1656="15",F1656="78",F1656="49"),"HS",0)))))</f>
        <v>Đ0</v>
      </c>
      <c r="J1656" s="44" t="s">
        <v>1191</v>
      </c>
      <c r="K1656" s="287" t="str">
        <f t="shared" ref="K1656:K1662" si="354">IF(AND(MID(C1656,10,1)="s",MID(C1656,11,1)="1"),"Cái",IF(OR(MID(C1656,10,1)="s",MID(C1656,10,1)="l",MID(C1656,10,1)="b",MID(C1656,10,1)="x"),"Bộ","Cái"))</f>
        <v>Cái</v>
      </c>
      <c r="L1656" s="291"/>
      <c r="M1656" s="287" t="e">
        <f>VLOOKUP(D1656,'GIA CONG DOAN'!$A$3:$D$4246,MATCH(I1656,'GIA CONG DOAN'!$A$4:$D$4,0),0)</f>
        <v>#N/A</v>
      </c>
      <c r="N1656" s="289"/>
      <c r="O1656" s="328" t="str">
        <f t="shared" ref="O1656:O1662" si="355">IFERROR(L1656*M1656*N1656,"")</f>
        <v/>
      </c>
      <c r="P1656" s="56"/>
      <c r="Q1656" s="305"/>
      <c r="R1656" s="305"/>
      <c r="S1656" s="313">
        <f t="shared" si="339"/>
        <v>0</v>
      </c>
      <c r="V1656" s="327"/>
      <c r="W1656" s="327"/>
      <c r="X1656" s="327"/>
    </row>
    <row r="1657" spans="1:24" s="326" customFormat="1" ht="18" hidden="1" customHeight="1">
      <c r="A1657" s="50"/>
      <c r="B1657" s="182"/>
      <c r="C1657" s="56"/>
      <c r="D1657" s="56" t="str">
        <f t="shared" si="348"/>
        <v>00</v>
      </c>
      <c r="E1657" s="322" t="str">
        <f t="shared" si="349"/>
        <v>00</v>
      </c>
      <c r="F1657" s="322" t="str">
        <f t="shared" si="350"/>
        <v/>
      </c>
      <c r="G1657" s="322" t="str">
        <f t="shared" si="351"/>
        <v/>
      </c>
      <c r="H1657" s="322" t="str">
        <f t="shared" si="352"/>
        <v/>
      </c>
      <c r="I1657" s="287" t="str">
        <f t="shared" si="353"/>
        <v>Đ0</v>
      </c>
      <c r="J1657" s="44" t="s">
        <v>1191</v>
      </c>
      <c r="K1657" s="287" t="str">
        <f t="shared" si="354"/>
        <v>Cái</v>
      </c>
      <c r="L1657" s="291"/>
      <c r="M1657" s="287" t="e">
        <f>VLOOKUP(D1657,'GIA CONG DOAN'!$A$3:$D$4246,MATCH(I1657,'GIA CONG DOAN'!$A$4:$D$4,0),0)</f>
        <v>#N/A</v>
      </c>
      <c r="N1657" s="289"/>
      <c r="O1657" s="328" t="str">
        <f t="shared" si="355"/>
        <v/>
      </c>
      <c r="P1657" s="56"/>
      <c r="Q1657" s="305"/>
      <c r="R1657" s="305"/>
      <c r="S1657" s="313">
        <f t="shared" si="339"/>
        <v>0</v>
      </c>
      <c r="V1657" s="327"/>
      <c r="W1657" s="327"/>
      <c r="X1657" s="327"/>
    </row>
    <row r="1658" spans="1:24" s="326" customFormat="1" ht="18" hidden="1" customHeight="1">
      <c r="A1658" s="50"/>
      <c r="B1658" s="182"/>
      <c r="C1658" s="56"/>
      <c r="D1658" s="56" t="str">
        <f t="shared" si="348"/>
        <v>00</v>
      </c>
      <c r="E1658" s="322" t="str">
        <f t="shared" si="349"/>
        <v>00</v>
      </c>
      <c r="F1658" s="322" t="str">
        <f t="shared" si="350"/>
        <v/>
      </c>
      <c r="G1658" s="322" t="str">
        <f t="shared" si="351"/>
        <v/>
      </c>
      <c r="H1658" s="322" t="str">
        <f t="shared" si="352"/>
        <v/>
      </c>
      <c r="I1658" s="287" t="str">
        <f t="shared" si="353"/>
        <v>Đ0</v>
      </c>
      <c r="J1658" s="44" t="s">
        <v>1191</v>
      </c>
      <c r="K1658" s="287" t="str">
        <f t="shared" si="354"/>
        <v>Cái</v>
      </c>
      <c r="L1658" s="291"/>
      <c r="M1658" s="287" t="e">
        <f>VLOOKUP(D1658,'GIA CONG DOAN'!$A$3:$D$4246,MATCH(I1658,'GIA CONG DOAN'!$A$4:$D$4,0),0)</f>
        <v>#N/A</v>
      </c>
      <c r="N1658" s="289"/>
      <c r="O1658" s="328" t="str">
        <f t="shared" si="355"/>
        <v/>
      </c>
      <c r="P1658" s="56"/>
      <c r="Q1658" s="305"/>
      <c r="R1658" s="305"/>
      <c r="S1658" s="313">
        <f t="shared" si="339"/>
        <v>0</v>
      </c>
      <c r="V1658" s="327"/>
      <c r="W1658" s="327"/>
      <c r="X1658" s="327"/>
    </row>
    <row r="1659" spans="1:24" s="326" customFormat="1" ht="18" hidden="1" customHeight="1">
      <c r="A1659" s="50"/>
      <c r="B1659" s="182"/>
      <c r="C1659" s="56"/>
      <c r="D1659" s="56" t="str">
        <f t="shared" si="348"/>
        <v>00</v>
      </c>
      <c r="E1659" s="322" t="str">
        <f t="shared" si="349"/>
        <v>00</v>
      </c>
      <c r="F1659" s="322" t="str">
        <f t="shared" si="350"/>
        <v/>
      </c>
      <c r="G1659" s="322" t="str">
        <f t="shared" si="351"/>
        <v/>
      </c>
      <c r="H1659" s="322" t="str">
        <f t="shared" si="352"/>
        <v/>
      </c>
      <c r="I1659" s="287" t="str">
        <f t="shared" si="353"/>
        <v>Đ0</v>
      </c>
      <c r="J1659" s="44" t="s">
        <v>1191</v>
      </c>
      <c r="K1659" s="287" t="str">
        <f t="shared" si="354"/>
        <v>Cái</v>
      </c>
      <c r="L1659" s="291"/>
      <c r="M1659" s="287" t="e">
        <f>VLOOKUP(D1659,'GIA CONG DOAN'!$A$3:$D$4246,MATCH(I1659,'GIA CONG DOAN'!$A$4:$D$4,0),0)</f>
        <v>#N/A</v>
      </c>
      <c r="N1659" s="289"/>
      <c r="O1659" s="328" t="str">
        <f t="shared" si="355"/>
        <v/>
      </c>
      <c r="P1659" s="56"/>
      <c r="Q1659" s="305"/>
      <c r="R1659" s="305"/>
      <c r="S1659" s="313">
        <f t="shared" si="339"/>
        <v>0</v>
      </c>
      <c r="V1659" s="327"/>
      <c r="W1659" s="327"/>
      <c r="X1659" s="327"/>
    </row>
    <row r="1660" spans="1:24" s="326" customFormat="1" ht="18" hidden="1" customHeight="1">
      <c r="A1660" s="50"/>
      <c r="B1660" s="182"/>
      <c r="C1660" s="56"/>
      <c r="D1660" s="56" t="str">
        <f t="shared" si="348"/>
        <v>00</v>
      </c>
      <c r="E1660" s="322" t="str">
        <f t="shared" si="349"/>
        <v>00</v>
      </c>
      <c r="F1660" s="322" t="str">
        <f t="shared" si="350"/>
        <v/>
      </c>
      <c r="G1660" s="322" t="str">
        <f t="shared" si="351"/>
        <v/>
      </c>
      <c r="H1660" s="322" t="str">
        <f t="shared" si="352"/>
        <v/>
      </c>
      <c r="I1660" s="287" t="str">
        <f t="shared" si="353"/>
        <v>Đ0</v>
      </c>
      <c r="J1660" s="44" t="s">
        <v>1191</v>
      </c>
      <c r="K1660" s="287" t="str">
        <f t="shared" si="354"/>
        <v>Cái</v>
      </c>
      <c r="L1660" s="291"/>
      <c r="M1660" s="287" t="e">
        <f>VLOOKUP(D1660,'GIA CONG DOAN'!$A$3:$D$4246,MATCH(I1660,'GIA CONG DOAN'!$A$4:$D$4,0),0)</f>
        <v>#N/A</v>
      </c>
      <c r="N1660" s="289"/>
      <c r="O1660" s="328" t="str">
        <f t="shared" si="355"/>
        <v/>
      </c>
      <c r="P1660" s="56"/>
      <c r="Q1660" s="305"/>
      <c r="R1660" s="305"/>
      <c r="S1660" s="313">
        <f t="shared" si="339"/>
        <v>0</v>
      </c>
      <c r="V1660" s="327"/>
      <c r="W1660" s="327"/>
      <c r="X1660" s="327"/>
    </row>
    <row r="1661" spans="1:24" s="326" customFormat="1" ht="18" hidden="1" customHeight="1">
      <c r="A1661" s="50"/>
      <c r="B1661" s="182"/>
      <c r="C1661" s="56"/>
      <c r="D1661" s="56" t="str">
        <f t="shared" si="348"/>
        <v>00</v>
      </c>
      <c r="E1661" s="322" t="str">
        <f t="shared" si="349"/>
        <v>00</v>
      </c>
      <c r="F1661" s="322" t="str">
        <f t="shared" si="350"/>
        <v/>
      </c>
      <c r="G1661" s="322" t="str">
        <f t="shared" si="351"/>
        <v/>
      </c>
      <c r="H1661" s="322" t="str">
        <f t="shared" si="352"/>
        <v/>
      </c>
      <c r="I1661" s="287" t="str">
        <f t="shared" si="353"/>
        <v>Đ0</v>
      </c>
      <c r="J1661" s="44" t="s">
        <v>1191</v>
      </c>
      <c r="K1661" s="287" t="str">
        <f t="shared" si="354"/>
        <v>Cái</v>
      </c>
      <c r="L1661" s="291"/>
      <c r="M1661" s="287" t="e">
        <f>VLOOKUP(D1661,'GIA CONG DOAN'!$A$3:$D$4246,MATCH(I1661,'GIA CONG DOAN'!$A$4:$D$4,0),0)</f>
        <v>#N/A</v>
      </c>
      <c r="N1661" s="289"/>
      <c r="O1661" s="328" t="str">
        <f t="shared" si="355"/>
        <v/>
      </c>
      <c r="P1661" s="56"/>
      <c r="Q1661" s="305"/>
      <c r="R1661" s="305"/>
      <c r="S1661" s="313">
        <f t="shared" si="339"/>
        <v>0</v>
      </c>
      <c r="V1661" s="327"/>
      <c r="W1661" s="327"/>
      <c r="X1661" s="327"/>
    </row>
    <row r="1662" spans="1:24" s="326" customFormat="1" ht="18" hidden="1" customHeight="1">
      <c r="A1662" s="50"/>
      <c r="B1662" s="182"/>
      <c r="C1662" s="56"/>
      <c r="D1662" s="56" t="str">
        <f t="shared" si="348"/>
        <v>00</v>
      </c>
      <c r="E1662" s="322" t="str">
        <f t="shared" si="349"/>
        <v>00</v>
      </c>
      <c r="F1662" s="322" t="str">
        <f t="shared" si="350"/>
        <v/>
      </c>
      <c r="G1662" s="322" t="str">
        <f t="shared" si="351"/>
        <v/>
      </c>
      <c r="H1662" s="322" t="str">
        <f t="shared" si="352"/>
        <v/>
      </c>
      <c r="I1662" s="287" t="str">
        <f t="shared" si="353"/>
        <v>Đ0</v>
      </c>
      <c r="J1662" s="44" t="s">
        <v>1191</v>
      </c>
      <c r="K1662" s="287" t="str">
        <f t="shared" si="354"/>
        <v>Cái</v>
      </c>
      <c r="L1662" s="291"/>
      <c r="M1662" s="287" t="e">
        <f>VLOOKUP(D1662,'GIA CONG DOAN'!$A$3:$D$4246,MATCH(I1662,'GIA CONG DOAN'!$A$4:$D$4,0),0)</f>
        <v>#N/A</v>
      </c>
      <c r="N1662" s="289"/>
      <c r="O1662" s="328" t="str">
        <f t="shared" si="355"/>
        <v/>
      </c>
      <c r="P1662" s="56"/>
      <c r="Q1662" s="305"/>
      <c r="R1662" s="305"/>
      <c r="S1662" s="313">
        <f t="shared" si="339"/>
        <v>0</v>
      </c>
      <c r="V1662" s="327"/>
      <c r="W1662" s="327"/>
      <c r="X1662" s="327"/>
    </row>
    <row r="1663" spans="1:24" s="326" customFormat="1" ht="18" hidden="1" customHeight="1">
      <c r="A1663" s="50"/>
      <c r="B1663" s="182"/>
      <c r="C1663" s="56"/>
      <c r="D1663" s="56"/>
      <c r="E1663" s="322"/>
      <c r="F1663" s="322"/>
      <c r="G1663" s="322"/>
      <c r="H1663" s="322"/>
      <c r="I1663" s="287"/>
      <c r="J1663" s="44"/>
      <c r="K1663" s="287" t="str">
        <f t="shared" ref="K1663:K1717" si="356">IF(AND(MID(C1663,10,1)="s",MID(C1663,11,1)="1"),"Cái",IF(OR(MID(C1663,10,1)="s",MID(C1663,10,1)="l",MID(C1663,10,1)="b",MID(C1663,10,1)="x"),"Bộ","Cái"))</f>
        <v>Cái</v>
      </c>
      <c r="L1663" s="291"/>
      <c r="M1663" s="287" t="e">
        <f>VLOOKUP(D1663,'GIA CONG DOAN'!$A$3:$D$4246,MATCH(I1663,'GIA CONG DOAN'!$A$4:$D$4,0),0)</f>
        <v>#N/A</v>
      </c>
      <c r="N1663" s="277"/>
      <c r="O1663" s="330"/>
      <c r="P1663" s="331"/>
      <c r="Q1663" s="305"/>
      <c r="R1663" s="305"/>
      <c r="S1663" s="313">
        <f t="shared" ref="S1663:S1726" si="357">IF(MID(C1663,10,1)="0",L1663,IF(OR(MID(C1663,10,2)="X1",MID(C1663,10,2)="X2"),L1663*2,IF(OR(MID(C1663,10,2)="X4",MID(C1663,10,2)="X4"),L1663*3,IF(MID(C1663,10,1)="f",L1663,IF(OR(MID(C1663,10,1)="S",MID(C1663,10,1)="L",MID(C1663,10,1)="B",MID(C1663,10,1)="X"),MID(C1663,11,1)*L1663,0)))))</f>
        <v>0</v>
      </c>
      <c r="V1663" s="327"/>
      <c r="W1663" s="327"/>
      <c r="X1663" s="327"/>
    </row>
    <row r="1664" spans="1:24" s="326" customFormat="1" ht="18" hidden="1" customHeight="1">
      <c r="A1664" s="50"/>
      <c r="B1664" s="182"/>
      <c r="C1664" s="56"/>
      <c r="D1664" s="56"/>
      <c r="E1664" s="322"/>
      <c r="F1664" s="322"/>
      <c r="G1664" s="322"/>
      <c r="H1664" s="322"/>
      <c r="I1664" s="287"/>
      <c r="J1664" s="44"/>
      <c r="K1664" s="287" t="str">
        <f t="shared" si="356"/>
        <v>Cái</v>
      </c>
      <c r="L1664" s="291"/>
      <c r="M1664" s="287" t="e">
        <f>VLOOKUP(D1664,'GIA CONG DOAN'!$A$3:$D$4246,MATCH(I1664,'GIA CONG DOAN'!$A$4:$D$4,0),0)</f>
        <v>#N/A</v>
      </c>
      <c r="N1664" s="277"/>
      <c r="O1664" s="330"/>
      <c r="P1664" s="331"/>
      <c r="Q1664" s="305"/>
      <c r="R1664" s="305"/>
      <c r="S1664" s="313">
        <f t="shared" si="357"/>
        <v>0</v>
      </c>
      <c r="V1664" s="327"/>
      <c r="W1664" s="327"/>
      <c r="X1664" s="327"/>
    </row>
    <row r="1665" spans="1:24" s="326" customFormat="1" ht="18" hidden="1" customHeight="1">
      <c r="A1665" s="50"/>
      <c r="B1665" s="182"/>
      <c r="C1665" s="56"/>
      <c r="D1665" s="56"/>
      <c r="E1665" s="322"/>
      <c r="F1665" s="322"/>
      <c r="G1665" s="322"/>
      <c r="H1665" s="322"/>
      <c r="I1665" s="287"/>
      <c r="J1665" s="44"/>
      <c r="K1665" s="287" t="str">
        <f t="shared" si="356"/>
        <v>Cái</v>
      </c>
      <c r="L1665" s="291"/>
      <c r="M1665" s="287" t="e">
        <f>VLOOKUP(D1665,'GIA CONG DOAN'!$A$3:$D$4246,MATCH(I1665,'GIA CONG DOAN'!$A$4:$D$4,0),0)</f>
        <v>#N/A</v>
      </c>
      <c r="N1665" s="277"/>
      <c r="O1665" s="330"/>
      <c r="P1665" s="331"/>
      <c r="Q1665" s="305"/>
      <c r="R1665" s="305"/>
      <c r="S1665" s="313">
        <f t="shared" si="357"/>
        <v>0</v>
      </c>
      <c r="V1665" s="327"/>
      <c r="W1665" s="327"/>
      <c r="X1665" s="327"/>
    </row>
    <row r="1666" spans="1:24" s="326" customFormat="1" ht="18" hidden="1" customHeight="1">
      <c r="A1666" s="50"/>
      <c r="B1666" s="182"/>
      <c r="C1666" s="56"/>
      <c r="D1666" s="56"/>
      <c r="E1666" s="322"/>
      <c r="F1666" s="322"/>
      <c r="G1666" s="322"/>
      <c r="H1666" s="322"/>
      <c r="I1666" s="287"/>
      <c r="J1666" s="44"/>
      <c r="K1666" s="287" t="str">
        <f t="shared" si="356"/>
        <v>Cái</v>
      </c>
      <c r="L1666" s="291"/>
      <c r="M1666" s="287" t="e">
        <f>VLOOKUP(D1666,'GIA CONG DOAN'!$A$3:$D$4246,MATCH(I1666,'GIA CONG DOAN'!$A$4:$D$4,0),0)</f>
        <v>#N/A</v>
      </c>
      <c r="N1666" s="277"/>
      <c r="O1666" s="330"/>
      <c r="P1666" s="331"/>
      <c r="Q1666" s="305"/>
      <c r="R1666" s="305"/>
      <c r="S1666" s="313">
        <f t="shared" si="357"/>
        <v>0</v>
      </c>
      <c r="V1666" s="327"/>
      <c r="W1666" s="327"/>
      <c r="X1666" s="327"/>
    </row>
    <row r="1667" spans="1:24" s="326" customFormat="1" ht="18" hidden="1" customHeight="1">
      <c r="A1667" s="50"/>
      <c r="B1667" s="182"/>
      <c r="C1667" s="56"/>
      <c r="D1667" s="56"/>
      <c r="E1667" s="322"/>
      <c r="F1667" s="322"/>
      <c r="G1667" s="322"/>
      <c r="H1667" s="322"/>
      <c r="I1667" s="287"/>
      <c r="J1667" s="44"/>
      <c r="K1667" s="287" t="str">
        <f t="shared" si="356"/>
        <v>Cái</v>
      </c>
      <c r="L1667" s="291"/>
      <c r="M1667" s="287" t="e">
        <f>VLOOKUP(D1667,'GIA CONG DOAN'!$A$3:$D$4246,MATCH(I1667,'GIA CONG DOAN'!$A$4:$D$4,0),0)</f>
        <v>#N/A</v>
      </c>
      <c r="N1667" s="277"/>
      <c r="O1667" s="330"/>
      <c r="P1667" s="331"/>
      <c r="Q1667" s="305"/>
      <c r="R1667" s="305"/>
      <c r="S1667" s="313">
        <f t="shared" si="357"/>
        <v>0</v>
      </c>
      <c r="V1667" s="327"/>
      <c r="W1667" s="327"/>
      <c r="X1667" s="327"/>
    </row>
    <row r="1668" spans="1:24" s="326" customFormat="1" ht="18" hidden="1" customHeight="1">
      <c r="A1668" s="50"/>
      <c r="B1668" s="182"/>
      <c r="C1668" s="56"/>
      <c r="D1668" s="56"/>
      <c r="E1668" s="322"/>
      <c r="F1668" s="322"/>
      <c r="G1668" s="322"/>
      <c r="H1668" s="322"/>
      <c r="I1668" s="287"/>
      <c r="J1668" s="44"/>
      <c r="K1668" s="287" t="str">
        <f t="shared" si="356"/>
        <v>Cái</v>
      </c>
      <c r="L1668" s="291"/>
      <c r="M1668" s="287" t="e">
        <f>VLOOKUP(D1668,'GIA CONG DOAN'!$A$3:$D$4246,MATCH(I1668,'GIA CONG DOAN'!$A$4:$D$4,0),0)</f>
        <v>#N/A</v>
      </c>
      <c r="N1668" s="277"/>
      <c r="O1668" s="330"/>
      <c r="P1668" s="331"/>
      <c r="Q1668" s="305"/>
      <c r="R1668" s="305"/>
      <c r="S1668" s="313">
        <f t="shared" si="357"/>
        <v>0</v>
      </c>
      <c r="V1668" s="327"/>
      <c r="W1668" s="327"/>
      <c r="X1668" s="327"/>
    </row>
    <row r="1669" spans="1:24" s="326" customFormat="1" ht="18" hidden="1" customHeight="1">
      <c r="A1669" s="50"/>
      <c r="B1669" s="182"/>
      <c r="C1669" s="56"/>
      <c r="D1669" s="56"/>
      <c r="E1669" s="322"/>
      <c r="F1669" s="322"/>
      <c r="G1669" s="322"/>
      <c r="H1669" s="322"/>
      <c r="I1669" s="287"/>
      <c r="J1669" s="44"/>
      <c r="K1669" s="287" t="str">
        <f t="shared" si="356"/>
        <v>Cái</v>
      </c>
      <c r="L1669" s="291"/>
      <c r="M1669" s="287" t="e">
        <f>VLOOKUP(D1669,'GIA CONG DOAN'!$A$3:$D$4246,MATCH(I1669,'GIA CONG DOAN'!$A$4:$D$4,0),0)</f>
        <v>#N/A</v>
      </c>
      <c r="N1669" s="277"/>
      <c r="O1669" s="330"/>
      <c r="P1669" s="331"/>
      <c r="Q1669" s="305"/>
      <c r="R1669" s="305"/>
      <c r="S1669" s="313">
        <f t="shared" si="357"/>
        <v>0</v>
      </c>
      <c r="V1669" s="327"/>
      <c r="W1669" s="327"/>
      <c r="X1669" s="327"/>
    </row>
    <row r="1670" spans="1:24" s="326" customFormat="1" ht="18" hidden="1" customHeight="1">
      <c r="A1670" s="50"/>
      <c r="B1670" s="182"/>
      <c r="C1670" s="56"/>
      <c r="D1670" s="56"/>
      <c r="E1670" s="322"/>
      <c r="F1670" s="322"/>
      <c r="G1670" s="322"/>
      <c r="H1670" s="322"/>
      <c r="I1670" s="287"/>
      <c r="J1670" s="44"/>
      <c r="K1670" s="287" t="str">
        <f t="shared" si="356"/>
        <v>Cái</v>
      </c>
      <c r="L1670" s="291"/>
      <c r="M1670" s="287" t="e">
        <f>VLOOKUP(D1670,'GIA CONG DOAN'!$A$3:$D$4246,MATCH(I1670,'GIA CONG DOAN'!$A$4:$D$4,0),0)</f>
        <v>#N/A</v>
      </c>
      <c r="N1670" s="277"/>
      <c r="O1670" s="330"/>
      <c r="P1670" s="331"/>
      <c r="Q1670" s="305"/>
      <c r="R1670" s="305"/>
      <c r="S1670" s="313">
        <f t="shared" si="357"/>
        <v>0</v>
      </c>
      <c r="V1670" s="327"/>
      <c r="W1670" s="327"/>
      <c r="X1670" s="327"/>
    </row>
    <row r="1671" spans="1:24" s="326" customFormat="1" ht="18" hidden="1" customHeight="1">
      <c r="A1671" s="50"/>
      <c r="B1671" s="182"/>
      <c r="C1671" s="56"/>
      <c r="D1671" s="56"/>
      <c r="E1671" s="322"/>
      <c r="F1671" s="322"/>
      <c r="G1671" s="322"/>
      <c r="H1671" s="322"/>
      <c r="I1671" s="287"/>
      <c r="J1671" s="44"/>
      <c r="K1671" s="287" t="str">
        <f t="shared" si="356"/>
        <v>Cái</v>
      </c>
      <c r="L1671" s="291"/>
      <c r="M1671" s="287" t="e">
        <f>VLOOKUP(D1671,'GIA CONG DOAN'!$A$3:$D$4246,MATCH(I1671,'GIA CONG DOAN'!$A$4:$D$4,0),0)</f>
        <v>#N/A</v>
      </c>
      <c r="N1671" s="277"/>
      <c r="O1671" s="330"/>
      <c r="P1671" s="331"/>
      <c r="Q1671" s="305"/>
      <c r="R1671" s="305"/>
      <c r="S1671" s="313">
        <f t="shared" si="357"/>
        <v>0</v>
      </c>
      <c r="V1671" s="327"/>
      <c r="W1671" s="327"/>
      <c r="X1671" s="327"/>
    </row>
    <row r="1672" spans="1:24" s="326" customFormat="1" ht="18" hidden="1" customHeight="1">
      <c r="A1672" s="50"/>
      <c r="B1672" s="182"/>
      <c r="C1672" s="56"/>
      <c r="D1672" s="56"/>
      <c r="E1672" s="322"/>
      <c r="F1672" s="322"/>
      <c r="G1672" s="322"/>
      <c r="H1672" s="322"/>
      <c r="I1672" s="287"/>
      <c r="J1672" s="44"/>
      <c r="K1672" s="287" t="str">
        <f t="shared" si="356"/>
        <v>Cái</v>
      </c>
      <c r="L1672" s="291"/>
      <c r="M1672" s="287" t="e">
        <f>VLOOKUP(D1672,'GIA CONG DOAN'!$A$3:$D$4246,MATCH(I1672,'GIA CONG DOAN'!$A$4:$D$4,0),0)</f>
        <v>#N/A</v>
      </c>
      <c r="N1672" s="277"/>
      <c r="O1672" s="330"/>
      <c r="P1672" s="331"/>
      <c r="Q1672" s="305"/>
      <c r="R1672" s="305"/>
      <c r="S1672" s="313">
        <f t="shared" si="357"/>
        <v>0</v>
      </c>
      <c r="V1672" s="327"/>
      <c r="W1672" s="327"/>
      <c r="X1672" s="327"/>
    </row>
    <row r="1673" spans="1:24" s="326" customFormat="1" ht="18" hidden="1" customHeight="1">
      <c r="A1673" s="50"/>
      <c r="B1673" s="182"/>
      <c r="C1673" s="56"/>
      <c r="D1673" s="56"/>
      <c r="E1673" s="322"/>
      <c r="F1673" s="322"/>
      <c r="G1673" s="322"/>
      <c r="H1673" s="322"/>
      <c r="I1673" s="287"/>
      <c r="J1673" s="44"/>
      <c r="K1673" s="287" t="str">
        <f t="shared" si="356"/>
        <v>Cái</v>
      </c>
      <c r="L1673" s="291"/>
      <c r="M1673" s="287" t="e">
        <f>VLOOKUP(D1673,'GIA CONG DOAN'!$A$3:$D$4246,MATCH(I1673,'GIA CONG DOAN'!$A$4:$D$4,0),0)</f>
        <v>#N/A</v>
      </c>
      <c r="N1673" s="277"/>
      <c r="O1673" s="330"/>
      <c r="P1673" s="331"/>
      <c r="Q1673" s="305"/>
      <c r="R1673" s="305"/>
      <c r="S1673" s="313">
        <f t="shared" si="357"/>
        <v>0</v>
      </c>
      <c r="V1673" s="327"/>
      <c r="W1673" s="327"/>
      <c r="X1673" s="327"/>
    </row>
    <row r="1674" spans="1:24" s="326" customFormat="1" ht="18" hidden="1" customHeight="1">
      <c r="A1674" s="50"/>
      <c r="B1674" s="182"/>
      <c r="C1674" s="56"/>
      <c r="D1674" s="56"/>
      <c r="E1674" s="322"/>
      <c r="F1674" s="322"/>
      <c r="G1674" s="322"/>
      <c r="H1674" s="322"/>
      <c r="I1674" s="287"/>
      <c r="J1674" s="44"/>
      <c r="K1674" s="287" t="str">
        <f t="shared" si="356"/>
        <v>Cái</v>
      </c>
      <c r="L1674" s="291"/>
      <c r="M1674" s="287" t="e">
        <f>VLOOKUP(D1674,'GIA CONG DOAN'!$A$3:$D$4246,MATCH(I1674,'GIA CONG DOAN'!$A$4:$D$4,0),0)</f>
        <v>#N/A</v>
      </c>
      <c r="N1674" s="277"/>
      <c r="O1674" s="330"/>
      <c r="P1674" s="331"/>
      <c r="Q1674" s="305"/>
      <c r="R1674" s="305"/>
      <c r="S1674" s="313">
        <f t="shared" si="357"/>
        <v>0</v>
      </c>
      <c r="V1674" s="327"/>
      <c r="W1674" s="327"/>
      <c r="X1674" s="327"/>
    </row>
    <row r="1675" spans="1:24" s="326" customFormat="1" ht="18" hidden="1" customHeight="1">
      <c r="A1675" s="50"/>
      <c r="B1675" s="182"/>
      <c r="C1675" s="56"/>
      <c r="D1675" s="56"/>
      <c r="E1675" s="322"/>
      <c r="F1675" s="322"/>
      <c r="G1675" s="322"/>
      <c r="H1675" s="322"/>
      <c r="I1675" s="287"/>
      <c r="J1675" s="44"/>
      <c r="K1675" s="287" t="str">
        <f t="shared" si="356"/>
        <v>Cái</v>
      </c>
      <c r="L1675" s="291"/>
      <c r="M1675" s="287" t="e">
        <f>VLOOKUP(D1675,'GIA CONG DOAN'!$A$3:$D$4246,MATCH(I1675,'GIA CONG DOAN'!$A$4:$D$4,0),0)</f>
        <v>#N/A</v>
      </c>
      <c r="N1675" s="277"/>
      <c r="O1675" s="330"/>
      <c r="P1675" s="331"/>
      <c r="Q1675" s="305"/>
      <c r="R1675" s="305"/>
      <c r="S1675" s="313">
        <f t="shared" si="357"/>
        <v>0</v>
      </c>
      <c r="V1675" s="327"/>
      <c r="W1675" s="327"/>
      <c r="X1675" s="327"/>
    </row>
    <row r="1676" spans="1:24" s="326" customFormat="1" ht="18" hidden="1" customHeight="1">
      <c r="A1676" s="50"/>
      <c r="B1676" s="182"/>
      <c r="C1676" s="56"/>
      <c r="D1676" s="56"/>
      <c r="E1676" s="322"/>
      <c r="F1676" s="322"/>
      <c r="G1676" s="322"/>
      <c r="H1676" s="322"/>
      <c r="I1676" s="287"/>
      <c r="J1676" s="44"/>
      <c r="K1676" s="287" t="str">
        <f t="shared" si="356"/>
        <v>Cái</v>
      </c>
      <c r="L1676" s="291"/>
      <c r="M1676" s="287" t="e">
        <f>VLOOKUP(D1676,'GIA CONG DOAN'!$A$3:$D$4246,MATCH(I1676,'GIA CONG DOAN'!$A$4:$D$4,0),0)</f>
        <v>#N/A</v>
      </c>
      <c r="N1676" s="277"/>
      <c r="O1676" s="330"/>
      <c r="P1676" s="331"/>
      <c r="Q1676" s="305"/>
      <c r="R1676" s="305"/>
      <c r="S1676" s="313">
        <f t="shared" si="357"/>
        <v>0</v>
      </c>
      <c r="V1676" s="327"/>
      <c r="W1676" s="327"/>
      <c r="X1676" s="327"/>
    </row>
    <row r="1677" spans="1:24" s="326" customFormat="1" ht="18" hidden="1" customHeight="1">
      <c r="A1677" s="50"/>
      <c r="B1677" s="182"/>
      <c r="C1677" s="56"/>
      <c r="D1677" s="56"/>
      <c r="E1677" s="322"/>
      <c r="F1677" s="322"/>
      <c r="G1677" s="322"/>
      <c r="H1677" s="322"/>
      <c r="I1677" s="287"/>
      <c r="J1677" s="44"/>
      <c r="K1677" s="287" t="str">
        <f t="shared" si="356"/>
        <v>Cái</v>
      </c>
      <c r="L1677" s="291"/>
      <c r="M1677" s="287" t="e">
        <f>VLOOKUP(D1677,'GIA CONG DOAN'!$A$3:$D$4246,MATCH(I1677,'GIA CONG DOAN'!$A$4:$D$4,0),0)</f>
        <v>#N/A</v>
      </c>
      <c r="N1677" s="277"/>
      <c r="O1677" s="330"/>
      <c r="P1677" s="331"/>
      <c r="Q1677" s="305"/>
      <c r="R1677" s="305"/>
      <c r="S1677" s="313">
        <f t="shared" si="357"/>
        <v>0</v>
      </c>
      <c r="V1677" s="327"/>
      <c r="W1677" s="327"/>
      <c r="X1677" s="327"/>
    </row>
    <row r="1678" spans="1:24" s="326" customFormat="1" ht="18" hidden="1" customHeight="1">
      <c r="A1678" s="50"/>
      <c r="B1678" s="182"/>
      <c r="C1678" s="56"/>
      <c r="D1678" s="56"/>
      <c r="E1678" s="322"/>
      <c r="F1678" s="322"/>
      <c r="G1678" s="322"/>
      <c r="H1678" s="322"/>
      <c r="I1678" s="287"/>
      <c r="J1678" s="44"/>
      <c r="K1678" s="287" t="str">
        <f t="shared" si="356"/>
        <v>Cái</v>
      </c>
      <c r="L1678" s="291"/>
      <c r="M1678" s="287" t="e">
        <f>VLOOKUP(D1678,'GIA CONG DOAN'!$A$3:$D$4246,MATCH(I1678,'GIA CONG DOAN'!$A$4:$D$4,0),0)</f>
        <v>#N/A</v>
      </c>
      <c r="N1678" s="277"/>
      <c r="O1678" s="330"/>
      <c r="P1678" s="331"/>
      <c r="Q1678" s="305"/>
      <c r="R1678" s="305"/>
      <c r="S1678" s="313">
        <f t="shared" si="357"/>
        <v>0</v>
      </c>
      <c r="V1678" s="327"/>
      <c r="W1678" s="327"/>
      <c r="X1678" s="327"/>
    </row>
    <row r="1679" spans="1:24" s="326" customFormat="1" ht="18" hidden="1" customHeight="1">
      <c r="A1679" s="50"/>
      <c r="B1679" s="182"/>
      <c r="C1679" s="56"/>
      <c r="D1679" s="56"/>
      <c r="E1679" s="322"/>
      <c r="F1679" s="322"/>
      <c r="G1679" s="322"/>
      <c r="H1679" s="322"/>
      <c r="I1679" s="287"/>
      <c r="J1679" s="44"/>
      <c r="K1679" s="287" t="str">
        <f t="shared" si="356"/>
        <v>Cái</v>
      </c>
      <c r="L1679" s="291"/>
      <c r="M1679" s="287" t="e">
        <f>VLOOKUP(D1679,'GIA CONG DOAN'!$A$3:$D$4246,MATCH(I1679,'GIA CONG DOAN'!$A$4:$D$4,0),0)</f>
        <v>#N/A</v>
      </c>
      <c r="N1679" s="277"/>
      <c r="O1679" s="330"/>
      <c r="P1679" s="331"/>
      <c r="Q1679" s="305"/>
      <c r="R1679" s="305"/>
      <c r="S1679" s="313">
        <f t="shared" si="357"/>
        <v>0</v>
      </c>
      <c r="V1679" s="327"/>
      <c r="W1679" s="327"/>
      <c r="X1679" s="327"/>
    </row>
    <row r="1680" spans="1:24" s="326" customFormat="1" ht="18" hidden="1" customHeight="1">
      <c r="A1680" s="50"/>
      <c r="B1680" s="182"/>
      <c r="C1680" s="56"/>
      <c r="D1680" s="56"/>
      <c r="E1680" s="322"/>
      <c r="F1680" s="322"/>
      <c r="G1680" s="322"/>
      <c r="H1680" s="322"/>
      <c r="I1680" s="287"/>
      <c r="J1680" s="44"/>
      <c r="K1680" s="287" t="str">
        <f t="shared" si="356"/>
        <v>Cái</v>
      </c>
      <c r="L1680" s="291"/>
      <c r="M1680" s="287" t="e">
        <f>VLOOKUP(D1680,'GIA CONG DOAN'!$A$3:$D$4246,MATCH(I1680,'GIA CONG DOAN'!$A$4:$D$4,0),0)</f>
        <v>#N/A</v>
      </c>
      <c r="N1680" s="277"/>
      <c r="O1680" s="330"/>
      <c r="P1680" s="331"/>
      <c r="Q1680" s="305"/>
      <c r="R1680" s="305"/>
      <c r="S1680" s="313">
        <f t="shared" si="357"/>
        <v>0</v>
      </c>
      <c r="V1680" s="327"/>
      <c r="W1680" s="327"/>
      <c r="X1680" s="327"/>
    </row>
    <row r="1681" spans="1:24" s="326" customFormat="1" ht="18" hidden="1" customHeight="1">
      <c r="A1681" s="50"/>
      <c r="B1681" s="182"/>
      <c r="C1681" s="56"/>
      <c r="D1681" s="56"/>
      <c r="E1681" s="322"/>
      <c r="F1681" s="322"/>
      <c r="G1681" s="322"/>
      <c r="H1681" s="322"/>
      <c r="I1681" s="287"/>
      <c r="J1681" s="44"/>
      <c r="K1681" s="287" t="str">
        <f t="shared" si="356"/>
        <v>Cái</v>
      </c>
      <c r="L1681" s="291"/>
      <c r="M1681" s="287" t="e">
        <f>VLOOKUP(D1681,'GIA CONG DOAN'!$A$3:$D$4246,MATCH(I1681,'GIA CONG DOAN'!$A$4:$D$4,0),0)</f>
        <v>#N/A</v>
      </c>
      <c r="N1681" s="277"/>
      <c r="O1681" s="330"/>
      <c r="P1681" s="331"/>
      <c r="Q1681" s="305"/>
      <c r="R1681" s="305"/>
      <c r="S1681" s="313">
        <f t="shared" si="357"/>
        <v>0</v>
      </c>
      <c r="V1681" s="327"/>
      <c r="W1681" s="327"/>
      <c r="X1681" s="327"/>
    </row>
    <row r="1682" spans="1:24" s="326" customFormat="1" ht="18" hidden="1" customHeight="1">
      <c r="A1682" s="50"/>
      <c r="B1682" s="182"/>
      <c r="C1682" s="56"/>
      <c r="D1682" s="56"/>
      <c r="E1682" s="322"/>
      <c r="F1682" s="322"/>
      <c r="G1682" s="322"/>
      <c r="H1682" s="322"/>
      <c r="I1682" s="287"/>
      <c r="J1682" s="44"/>
      <c r="K1682" s="287" t="str">
        <f t="shared" si="356"/>
        <v>Cái</v>
      </c>
      <c r="L1682" s="291"/>
      <c r="M1682" s="287" t="e">
        <f>VLOOKUP(D1682,'GIA CONG DOAN'!$A$3:$D$4246,MATCH(I1682,'GIA CONG DOAN'!$A$4:$D$4,0),0)</f>
        <v>#N/A</v>
      </c>
      <c r="N1682" s="277"/>
      <c r="O1682" s="330"/>
      <c r="P1682" s="331"/>
      <c r="Q1682" s="305"/>
      <c r="R1682" s="305"/>
      <c r="S1682" s="313">
        <f t="shared" si="357"/>
        <v>0</v>
      </c>
      <c r="V1682" s="327"/>
      <c r="W1682" s="327"/>
      <c r="X1682" s="327"/>
    </row>
    <row r="1683" spans="1:24" s="326" customFormat="1" ht="18" hidden="1" customHeight="1">
      <c r="A1683" s="50"/>
      <c r="B1683" s="182"/>
      <c r="C1683" s="56"/>
      <c r="D1683" s="56"/>
      <c r="E1683" s="322"/>
      <c r="F1683" s="322"/>
      <c r="G1683" s="322"/>
      <c r="H1683" s="322"/>
      <c r="I1683" s="287"/>
      <c r="J1683" s="44"/>
      <c r="K1683" s="287" t="str">
        <f t="shared" si="356"/>
        <v>Cái</v>
      </c>
      <c r="L1683" s="291"/>
      <c r="M1683" s="287" t="e">
        <f>VLOOKUP(D1683,'GIA CONG DOAN'!$A$3:$D$4246,MATCH(I1683,'GIA CONG DOAN'!$A$4:$D$4,0),0)</f>
        <v>#N/A</v>
      </c>
      <c r="N1683" s="277"/>
      <c r="O1683" s="330"/>
      <c r="P1683" s="331"/>
      <c r="Q1683" s="305"/>
      <c r="R1683" s="305"/>
      <c r="S1683" s="313">
        <f t="shared" si="357"/>
        <v>0</v>
      </c>
      <c r="V1683" s="327"/>
      <c r="W1683" s="327"/>
      <c r="X1683" s="327"/>
    </row>
    <row r="1684" spans="1:24" s="326" customFormat="1" ht="18" hidden="1" customHeight="1">
      <c r="A1684" s="50"/>
      <c r="B1684" s="182"/>
      <c r="C1684" s="56"/>
      <c r="D1684" s="56"/>
      <c r="E1684" s="322"/>
      <c r="F1684" s="322"/>
      <c r="G1684" s="322"/>
      <c r="H1684" s="322"/>
      <c r="I1684" s="287"/>
      <c r="J1684" s="44"/>
      <c r="K1684" s="287" t="str">
        <f t="shared" si="356"/>
        <v>Cái</v>
      </c>
      <c r="L1684" s="291"/>
      <c r="M1684" s="287" t="e">
        <f>VLOOKUP(D1684,'GIA CONG DOAN'!$A$3:$D$4246,MATCH(I1684,'GIA CONG DOAN'!$A$4:$D$4,0),0)</f>
        <v>#N/A</v>
      </c>
      <c r="N1684" s="277"/>
      <c r="O1684" s="330"/>
      <c r="P1684" s="331"/>
      <c r="Q1684" s="305"/>
      <c r="R1684" s="305"/>
      <c r="S1684" s="313">
        <f t="shared" si="357"/>
        <v>0</v>
      </c>
      <c r="V1684" s="327"/>
      <c r="W1684" s="327"/>
      <c r="X1684" s="327"/>
    </row>
    <row r="1685" spans="1:24" s="326" customFormat="1" ht="18" hidden="1" customHeight="1">
      <c r="A1685" s="50"/>
      <c r="B1685" s="182"/>
      <c r="C1685" s="56"/>
      <c r="D1685" s="56"/>
      <c r="E1685" s="322"/>
      <c r="F1685" s="322"/>
      <c r="G1685" s="322"/>
      <c r="H1685" s="322"/>
      <c r="I1685" s="287"/>
      <c r="J1685" s="44"/>
      <c r="K1685" s="287" t="str">
        <f t="shared" si="356"/>
        <v>Cái</v>
      </c>
      <c r="L1685" s="291"/>
      <c r="M1685" s="287" t="e">
        <f>VLOOKUP(D1685,'GIA CONG DOAN'!$A$3:$D$4246,MATCH(I1685,'GIA CONG DOAN'!$A$4:$D$4,0),0)</f>
        <v>#N/A</v>
      </c>
      <c r="N1685" s="277"/>
      <c r="O1685" s="330"/>
      <c r="P1685" s="331"/>
      <c r="Q1685" s="305"/>
      <c r="R1685" s="305"/>
      <c r="S1685" s="313">
        <f t="shared" si="357"/>
        <v>0</v>
      </c>
      <c r="V1685" s="327"/>
      <c r="W1685" s="327"/>
      <c r="X1685" s="327"/>
    </row>
    <row r="1686" spans="1:24" s="326" customFormat="1" ht="18" hidden="1" customHeight="1">
      <c r="A1686" s="50"/>
      <c r="B1686" s="182"/>
      <c r="C1686" s="56"/>
      <c r="D1686" s="56"/>
      <c r="E1686" s="322"/>
      <c r="F1686" s="322"/>
      <c r="G1686" s="322"/>
      <c r="H1686" s="322"/>
      <c r="I1686" s="287"/>
      <c r="J1686" s="44"/>
      <c r="K1686" s="287" t="str">
        <f t="shared" si="356"/>
        <v>Cái</v>
      </c>
      <c r="L1686" s="291"/>
      <c r="M1686" s="287" t="e">
        <f>VLOOKUP(D1686,'GIA CONG DOAN'!$A$3:$D$4246,MATCH(I1686,'GIA CONG DOAN'!$A$4:$D$4,0),0)</f>
        <v>#N/A</v>
      </c>
      <c r="N1686" s="277"/>
      <c r="O1686" s="330"/>
      <c r="P1686" s="331"/>
      <c r="Q1686" s="305"/>
      <c r="R1686" s="305"/>
      <c r="S1686" s="313">
        <f t="shared" si="357"/>
        <v>0</v>
      </c>
      <c r="V1686" s="327"/>
      <c r="W1686" s="327"/>
      <c r="X1686" s="327"/>
    </row>
    <row r="1687" spans="1:24" s="326" customFormat="1" ht="18" hidden="1" customHeight="1">
      <c r="A1687" s="50"/>
      <c r="B1687" s="182"/>
      <c r="C1687" s="56"/>
      <c r="D1687" s="56"/>
      <c r="E1687" s="322"/>
      <c r="F1687" s="322"/>
      <c r="G1687" s="322"/>
      <c r="H1687" s="322"/>
      <c r="I1687" s="287"/>
      <c r="J1687" s="44"/>
      <c r="K1687" s="287" t="str">
        <f t="shared" si="356"/>
        <v>Cái</v>
      </c>
      <c r="L1687" s="291"/>
      <c r="M1687" s="287" t="e">
        <f>VLOOKUP(D1687,'GIA CONG DOAN'!$A$3:$D$4246,MATCH(I1687,'GIA CONG DOAN'!$A$4:$D$4,0),0)</f>
        <v>#N/A</v>
      </c>
      <c r="N1687" s="277"/>
      <c r="O1687" s="330"/>
      <c r="P1687" s="331"/>
      <c r="Q1687" s="305"/>
      <c r="R1687" s="305"/>
      <c r="S1687" s="313">
        <f t="shared" si="357"/>
        <v>0</v>
      </c>
      <c r="V1687" s="327"/>
      <c r="W1687" s="327"/>
      <c r="X1687" s="327"/>
    </row>
    <row r="1688" spans="1:24" s="326" customFormat="1" ht="18" hidden="1" customHeight="1">
      <c r="A1688" s="50"/>
      <c r="B1688" s="182"/>
      <c r="C1688" s="56"/>
      <c r="D1688" s="56"/>
      <c r="E1688" s="322"/>
      <c r="F1688" s="322"/>
      <c r="G1688" s="322"/>
      <c r="H1688" s="322"/>
      <c r="I1688" s="287"/>
      <c r="J1688" s="44"/>
      <c r="K1688" s="287" t="str">
        <f t="shared" si="356"/>
        <v>Cái</v>
      </c>
      <c r="L1688" s="291"/>
      <c r="M1688" s="287" t="e">
        <f>VLOOKUP(D1688,'GIA CONG DOAN'!$A$3:$D$4246,MATCH(I1688,'GIA CONG DOAN'!$A$4:$D$4,0),0)</f>
        <v>#N/A</v>
      </c>
      <c r="N1688" s="277"/>
      <c r="O1688" s="330"/>
      <c r="P1688" s="331"/>
      <c r="Q1688" s="305"/>
      <c r="R1688" s="305"/>
      <c r="S1688" s="313">
        <f t="shared" si="357"/>
        <v>0</v>
      </c>
      <c r="V1688" s="327"/>
      <c r="W1688" s="327"/>
      <c r="X1688" s="327"/>
    </row>
    <row r="1689" spans="1:24" s="326" customFormat="1" ht="18" hidden="1" customHeight="1">
      <c r="A1689" s="50"/>
      <c r="B1689" s="182"/>
      <c r="C1689" s="56"/>
      <c r="D1689" s="56"/>
      <c r="E1689" s="322"/>
      <c r="F1689" s="322"/>
      <c r="G1689" s="322"/>
      <c r="H1689" s="322"/>
      <c r="I1689" s="287"/>
      <c r="J1689" s="44"/>
      <c r="K1689" s="287" t="str">
        <f t="shared" si="356"/>
        <v>Cái</v>
      </c>
      <c r="L1689" s="291"/>
      <c r="M1689" s="287" t="e">
        <f>VLOOKUP(D1689,'GIA CONG DOAN'!$A$3:$D$4246,MATCH(I1689,'GIA CONG DOAN'!$A$4:$D$4,0),0)</f>
        <v>#N/A</v>
      </c>
      <c r="N1689" s="277"/>
      <c r="O1689" s="330"/>
      <c r="P1689" s="331"/>
      <c r="Q1689" s="305"/>
      <c r="R1689" s="305"/>
      <c r="S1689" s="313">
        <f t="shared" si="357"/>
        <v>0</v>
      </c>
      <c r="V1689" s="327"/>
      <c r="W1689" s="327"/>
      <c r="X1689" s="327"/>
    </row>
    <row r="1690" spans="1:24" s="326" customFormat="1" ht="18" hidden="1" customHeight="1">
      <c r="A1690" s="50"/>
      <c r="B1690" s="182"/>
      <c r="C1690" s="56"/>
      <c r="D1690" s="56"/>
      <c r="E1690" s="322"/>
      <c r="F1690" s="322"/>
      <c r="G1690" s="322"/>
      <c r="H1690" s="322"/>
      <c r="I1690" s="287"/>
      <c r="J1690" s="44"/>
      <c r="K1690" s="287" t="str">
        <f t="shared" si="356"/>
        <v>Cái</v>
      </c>
      <c r="L1690" s="291"/>
      <c r="M1690" s="287" t="e">
        <f>VLOOKUP(D1690,'GIA CONG DOAN'!$A$3:$D$4246,MATCH(I1690,'GIA CONG DOAN'!$A$4:$D$4,0),0)</f>
        <v>#N/A</v>
      </c>
      <c r="N1690" s="277"/>
      <c r="O1690" s="330"/>
      <c r="P1690" s="331"/>
      <c r="Q1690" s="305"/>
      <c r="R1690" s="305"/>
      <c r="S1690" s="313">
        <f t="shared" si="357"/>
        <v>0</v>
      </c>
      <c r="V1690" s="327"/>
      <c r="W1690" s="327"/>
      <c r="X1690" s="327"/>
    </row>
    <row r="1691" spans="1:24" s="326" customFormat="1" ht="18" hidden="1" customHeight="1">
      <c r="A1691" s="50"/>
      <c r="B1691" s="182"/>
      <c r="C1691" s="56"/>
      <c r="D1691" s="56"/>
      <c r="E1691" s="322"/>
      <c r="F1691" s="322"/>
      <c r="G1691" s="322"/>
      <c r="H1691" s="322"/>
      <c r="I1691" s="287"/>
      <c r="J1691" s="44"/>
      <c r="K1691" s="287" t="str">
        <f t="shared" si="356"/>
        <v>Cái</v>
      </c>
      <c r="L1691" s="291"/>
      <c r="M1691" s="287" t="e">
        <f>VLOOKUP(D1691,'GIA CONG DOAN'!$A$3:$D$4246,MATCH(I1691,'GIA CONG DOAN'!$A$4:$D$4,0),0)</f>
        <v>#N/A</v>
      </c>
      <c r="N1691" s="277"/>
      <c r="O1691" s="330"/>
      <c r="P1691" s="331"/>
      <c r="Q1691" s="305"/>
      <c r="R1691" s="305"/>
      <c r="S1691" s="313">
        <f t="shared" si="357"/>
        <v>0</v>
      </c>
      <c r="V1691" s="327"/>
      <c r="W1691" s="327"/>
      <c r="X1691" s="327"/>
    </row>
    <row r="1692" spans="1:24" s="326" customFormat="1" ht="18" hidden="1" customHeight="1">
      <c r="A1692" s="50"/>
      <c r="B1692" s="182"/>
      <c r="C1692" s="56"/>
      <c r="D1692" s="56"/>
      <c r="E1692" s="322"/>
      <c r="F1692" s="322"/>
      <c r="G1692" s="322"/>
      <c r="H1692" s="322"/>
      <c r="I1692" s="287"/>
      <c r="J1692" s="44"/>
      <c r="K1692" s="287" t="str">
        <f t="shared" si="356"/>
        <v>Cái</v>
      </c>
      <c r="L1692" s="291"/>
      <c r="M1692" s="287" t="e">
        <f>VLOOKUP(D1692,'GIA CONG DOAN'!$A$3:$D$4246,MATCH(I1692,'GIA CONG DOAN'!$A$4:$D$4,0),0)</f>
        <v>#N/A</v>
      </c>
      <c r="N1692" s="277"/>
      <c r="O1692" s="330"/>
      <c r="P1692" s="331"/>
      <c r="Q1692" s="305"/>
      <c r="R1692" s="305"/>
      <c r="S1692" s="313">
        <f t="shared" si="357"/>
        <v>0</v>
      </c>
      <c r="V1692" s="327"/>
      <c r="W1692" s="327"/>
      <c r="X1692" s="327"/>
    </row>
    <row r="1693" spans="1:24" s="326" customFormat="1" ht="18" hidden="1" customHeight="1">
      <c r="A1693" s="50"/>
      <c r="B1693" s="182"/>
      <c r="C1693" s="56"/>
      <c r="D1693" s="56"/>
      <c r="E1693" s="322"/>
      <c r="F1693" s="322"/>
      <c r="G1693" s="322"/>
      <c r="H1693" s="322"/>
      <c r="I1693" s="287"/>
      <c r="J1693" s="44"/>
      <c r="K1693" s="287" t="str">
        <f t="shared" si="356"/>
        <v>Cái</v>
      </c>
      <c r="L1693" s="291"/>
      <c r="M1693" s="287" t="e">
        <f>VLOOKUP(D1693,'GIA CONG DOAN'!$A$3:$D$4246,MATCH(I1693,'GIA CONG DOAN'!$A$4:$D$4,0),0)</f>
        <v>#N/A</v>
      </c>
      <c r="N1693" s="277"/>
      <c r="O1693" s="330"/>
      <c r="P1693" s="331"/>
      <c r="Q1693" s="305"/>
      <c r="R1693" s="305"/>
      <c r="S1693" s="313">
        <f t="shared" si="357"/>
        <v>0</v>
      </c>
      <c r="V1693" s="327"/>
      <c r="W1693" s="327"/>
      <c r="X1693" s="327"/>
    </row>
    <row r="1694" spans="1:24" s="326" customFormat="1" ht="18" hidden="1" customHeight="1">
      <c r="A1694" s="50"/>
      <c r="B1694" s="182"/>
      <c r="C1694" s="56"/>
      <c r="D1694" s="56"/>
      <c r="E1694" s="322"/>
      <c r="F1694" s="322"/>
      <c r="G1694" s="322"/>
      <c r="H1694" s="322"/>
      <c r="I1694" s="287"/>
      <c r="J1694" s="44"/>
      <c r="K1694" s="287" t="str">
        <f t="shared" si="356"/>
        <v>Cái</v>
      </c>
      <c r="L1694" s="291"/>
      <c r="M1694" s="287" t="e">
        <f>VLOOKUP(D1694,'GIA CONG DOAN'!$A$3:$D$4246,MATCH(I1694,'GIA CONG DOAN'!$A$4:$D$4,0),0)</f>
        <v>#N/A</v>
      </c>
      <c r="N1694" s="277"/>
      <c r="O1694" s="330"/>
      <c r="P1694" s="331"/>
      <c r="Q1694" s="305"/>
      <c r="R1694" s="305"/>
      <c r="S1694" s="313">
        <f t="shared" si="357"/>
        <v>0</v>
      </c>
      <c r="V1694" s="327"/>
      <c r="W1694" s="327"/>
      <c r="X1694" s="327"/>
    </row>
    <row r="1695" spans="1:24" s="326" customFormat="1" ht="18" hidden="1" customHeight="1">
      <c r="A1695" s="50"/>
      <c r="B1695" s="182"/>
      <c r="C1695" s="56"/>
      <c r="D1695" s="56"/>
      <c r="E1695" s="322"/>
      <c r="F1695" s="322"/>
      <c r="G1695" s="322"/>
      <c r="H1695" s="322"/>
      <c r="I1695" s="287"/>
      <c r="J1695" s="44"/>
      <c r="K1695" s="287" t="str">
        <f t="shared" si="356"/>
        <v>Cái</v>
      </c>
      <c r="L1695" s="291"/>
      <c r="M1695" s="287" t="e">
        <f>VLOOKUP(D1695,'GIA CONG DOAN'!$A$3:$D$4246,MATCH(I1695,'GIA CONG DOAN'!$A$4:$D$4,0),0)</f>
        <v>#N/A</v>
      </c>
      <c r="N1695" s="277"/>
      <c r="O1695" s="330"/>
      <c r="P1695" s="331"/>
      <c r="Q1695" s="305"/>
      <c r="R1695" s="305"/>
      <c r="S1695" s="313">
        <f t="shared" si="357"/>
        <v>0</v>
      </c>
      <c r="V1695" s="327"/>
      <c r="W1695" s="327"/>
      <c r="X1695" s="327"/>
    </row>
    <row r="1696" spans="1:24" s="326" customFormat="1" ht="18" hidden="1" customHeight="1">
      <c r="A1696" s="50"/>
      <c r="B1696" s="182"/>
      <c r="C1696" s="56"/>
      <c r="D1696" s="56"/>
      <c r="E1696" s="322"/>
      <c r="F1696" s="322"/>
      <c r="G1696" s="322"/>
      <c r="H1696" s="322"/>
      <c r="I1696" s="287"/>
      <c r="J1696" s="44"/>
      <c r="K1696" s="287" t="str">
        <f t="shared" si="356"/>
        <v>Cái</v>
      </c>
      <c r="L1696" s="291"/>
      <c r="M1696" s="287" t="e">
        <f>VLOOKUP(D1696,'GIA CONG DOAN'!$A$3:$D$4246,MATCH(I1696,'GIA CONG DOAN'!$A$4:$D$4,0),0)</f>
        <v>#N/A</v>
      </c>
      <c r="N1696" s="277"/>
      <c r="O1696" s="330"/>
      <c r="P1696" s="331"/>
      <c r="Q1696" s="305"/>
      <c r="R1696" s="305"/>
      <c r="S1696" s="313">
        <f t="shared" si="357"/>
        <v>0</v>
      </c>
      <c r="V1696" s="327"/>
      <c r="W1696" s="327"/>
      <c r="X1696" s="327"/>
    </row>
    <row r="1697" spans="1:24" s="326" customFormat="1" ht="18" hidden="1" customHeight="1">
      <c r="A1697" s="50"/>
      <c r="B1697" s="182"/>
      <c r="C1697" s="56"/>
      <c r="D1697" s="56"/>
      <c r="E1697" s="322"/>
      <c r="F1697" s="322"/>
      <c r="G1697" s="322"/>
      <c r="H1697" s="322"/>
      <c r="I1697" s="287"/>
      <c r="J1697" s="44"/>
      <c r="K1697" s="287" t="str">
        <f t="shared" si="356"/>
        <v>Cái</v>
      </c>
      <c r="L1697" s="291"/>
      <c r="M1697" s="287" t="e">
        <f>VLOOKUP(D1697,'GIA CONG DOAN'!$A$3:$D$4246,MATCH(I1697,'GIA CONG DOAN'!$A$4:$D$4,0),0)</f>
        <v>#N/A</v>
      </c>
      <c r="N1697" s="277"/>
      <c r="O1697" s="330"/>
      <c r="P1697" s="331"/>
      <c r="Q1697" s="305"/>
      <c r="R1697" s="305"/>
      <c r="S1697" s="313">
        <f t="shared" si="357"/>
        <v>0</v>
      </c>
      <c r="V1697" s="327"/>
      <c r="W1697" s="327"/>
      <c r="X1697" s="327"/>
    </row>
    <row r="1698" spans="1:24" s="326" customFormat="1" ht="18" hidden="1" customHeight="1">
      <c r="A1698" s="50"/>
      <c r="B1698" s="182"/>
      <c r="C1698" s="56"/>
      <c r="D1698" s="56"/>
      <c r="E1698" s="322"/>
      <c r="F1698" s="322"/>
      <c r="G1698" s="322"/>
      <c r="H1698" s="322"/>
      <c r="I1698" s="287"/>
      <c r="J1698" s="44"/>
      <c r="K1698" s="287" t="str">
        <f t="shared" si="356"/>
        <v>Cái</v>
      </c>
      <c r="L1698" s="291"/>
      <c r="M1698" s="287" t="e">
        <f>VLOOKUP(D1698,'GIA CONG DOAN'!$A$3:$D$4246,MATCH(I1698,'GIA CONG DOAN'!$A$4:$D$4,0),0)</f>
        <v>#N/A</v>
      </c>
      <c r="N1698" s="277"/>
      <c r="O1698" s="330"/>
      <c r="P1698" s="331"/>
      <c r="Q1698" s="305"/>
      <c r="R1698" s="305"/>
      <c r="S1698" s="313">
        <f t="shared" si="357"/>
        <v>0</v>
      </c>
      <c r="V1698" s="327"/>
      <c r="W1698" s="327"/>
      <c r="X1698" s="327"/>
    </row>
    <row r="1699" spans="1:24" s="326" customFormat="1" ht="18" hidden="1" customHeight="1">
      <c r="A1699" s="50"/>
      <c r="B1699" s="182"/>
      <c r="C1699" s="56"/>
      <c r="D1699" s="56"/>
      <c r="E1699" s="322"/>
      <c r="F1699" s="322"/>
      <c r="G1699" s="322"/>
      <c r="H1699" s="322"/>
      <c r="I1699" s="287"/>
      <c r="J1699" s="44"/>
      <c r="K1699" s="287" t="str">
        <f t="shared" si="356"/>
        <v>Cái</v>
      </c>
      <c r="L1699" s="291"/>
      <c r="M1699" s="287" t="e">
        <f>VLOOKUP(D1699,'GIA CONG DOAN'!$A$3:$D$4246,MATCH(I1699,'GIA CONG DOAN'!$A$4:$D$4,0),0)</f>
        <v>#N/A</v>
      </c>
      <c r="N1699" s="277"/>
      <c r="O1699" s="330"/>
      <c r="P1699" s="331"/>
      <c r="Q1699" s="305"/>
      <c r="R1699" s="305"/>
      <c r="S1699" s="313">
        <f t="shared" si="357"/>
        <v>0</v>
      </c>
      <c r="V1699" s="327"/>
      <c r="W1699" s="327"/>
      <c r="X1699" s="327"/>
    </row>
    <row r="1700" spans="1:24" s="326" customFormat="1" ht="18" hidden="1" customHeight="1">
      <c r="A1700" s="50"/>
      <c r="B1700" s="182"/>
      <c r="C1700" s="56"/>
      <c r="D1700" s="56"/>
      <c r="E1700" s="322"/>
      <c r="F1700" s="322"/>
      <c r="G1700" s="322"/>
      <c r="H1700" s="322"/>
      <c r="I1700" s="287"/>
      <c r="J1700" s="44"/>
      <c r="K1700" s="287" t="str">
        <f t="shared" si="356"/>
        <v>Cái</v>
      </c>
      <c r="L1700" s="291"/>
      <c r="M1700" s="287" t="e">
        <f>VLOOKUP(D1700,'GIA CONG DOAN'!$A$3:$D$4246,MATCH(I1700,'GIA CONG DOAN'!$A$4:$D$4,0),0)</f>
        <v>#N/A</v>
      </c>
      <c r="N1700" s="277"/>
      <c r="O1700" s="330"/>
      <c r="P1700" s="331"/>
      <c r="Q1700" s="305"/>
      <c r="R1700" s="305"/>
      <c r="S1700" s="313">
        <f t="shared" si="357"/>
        <v>0</v>
      </c>
      <c r="V1700" s="327"/>
      <c r="W1700" s="327"/>
      <c r="X1700" s="327"/>
    </row>
    <row r="1701" spans="1:24" s="326" customFormat="1" ht="18" hidden="1" customHeight="1">
      <c r="A1701" s="50"/>
      <c r="B1701" s="182"/>
      <c r="C1701" s="56"/>
      <c r="D1701" s="56"/>
      <c r="E1701" s="322"/>
      <c r="F1701" s="322"/>
      <c r="G1701" s="322"/>
      <c r="H1701" s="322"/>
      <c r="I1701" s="287"/>
      <c r="J1701" s="44"/>
      <c r="K1701" s="287" t="str">
        <f t="shared" si="356"/>
        <v>Cái</v>
      </c>
      <c r="L1701" s="291"/>
      <c r="M1701" s="287" t="e">
        <f>VLOOKUP(D1701,'GIA CONG DOAN'!$A$3:$D$4246,MATCH(I1701,'GIA CONG DOAN'!$A$4:$D$4,0),0)</f>
        <v>#N/A</v>
      </c>
      <c r="N1701" s="277"/>
      <c r="O1701" s="330"/>
      <c r="P1701" s="331"/>
      <c r="Q1701" s="305"/>
      <c r="R1701" s="305"/>
      <c r="S1701" s="313">
        <f t="shared" si="357"/>
        <v>0</v>
      </c>
      <c r="V1701" s="327"/>
      <c r="W1701" s="327"/>
      <c r="X1701" s="327"/>
    </row>
    <row r="1702" spans="1:24" s="326" customFormat="1" ht="18" hidden="1" customHeight="1">
      <c r="A1702" s="50"/>
      <c r="B1702" s="182"/>
      <c r="C1702" s="56"/>
      <c r="D1702" s="56"/>
      <c r="E1702" s="322"/>
      <c r="F1702" s="322"/>
      <c r="G1702" s="322"/>
      <c r="H1702" s="322"/>
      <c r="I1702" s="287"/>
      <c r="J1702" s="44"/>
      <c r="K1702" s="287" t="str">
        <f t="shared" si="356"/>
        <v>Cái</v>
      </c>
      <c r="L1702" s="291"/>
      <c r="M1702" s="287" t="e">
        <f>VLOOKUP(D1702,'GIA CONG DOAN'!$A$3:$D$4246,MATCH(I1702,'GIA CONG DOAN'!$A$4:$D$4,0),0)</f>
        <v>#N/A</v>
      </c>
      <c r="N1702" s="277"/>
      <c r="O1702" s="330"/>
      <c r="P1702" s="331"/>
      <c r="Q1702" s="305"/>
      <c r="R1702" s="305"/>
      <c r="S1702" s="313">
        <f t="shared" si="357"/>
        <v>0</v>
      </c>
      <c r="V1702" s="327"/>
      <c r="W1702" s="327"/>
      <c r="X1702" s="327"/>
    </row>
    <row r="1703" spans="1:24" s="326" customFormat="1" ht="18" hidden="1" customHeight="1">
      <c r="A1703" s="50"/>
      <c r="B1703" s="182"/>
      <c r="C1703" s="56"/>
      <c r="D1703" s="56"/>
      <c r="E1703" s="322"/>
      <c r="F1703" s="322"/>
      <c r="G1703" s="322"/>
      <c r="H1703" s="322"/>
      <c r="I1703" s="287"/>
      <c r="J1703" s="44"/>
      <c r="K1703" s="287" t="str">
        <f t="shared" si="356"/>
        <v>Cái</v>
      </c>
      <c r="L1703" s="291"/>
      <c r="M1703" s="287" t="e">
        <f>VLOOKUP(D1703,'GIA CONG DOAN'!$A$3:$D$4246,MATCH(I1703,'GIA CONG DOAN'!$A$4:$D$4,0),0)</f>
        <v>#N/A</v>
      </c>
      <c r="N1703" s="277"/>
      <c r="O1703" s="330"/>
      <c r="P1703" s="331"/>
      <c r="Q1703" s="305"/>
      <c r="R1703" s="305"/>
      <c r="S1703" s="313">
        <f t="shared" si="357"/>
        <v>0</v>
      </c>
      <c r="V1703" s="327"/>
      <c r="W1703" s="327"/>
      <c r="X1703" s="327"/>
    </row>
    <row r="1704" spans="1:24" s="326" customFormat="1" ht="18" hidden="1" customHeight="1">
      <c r="A1704" s="50"/>
      <c r="B1704" s="182"/>
      <c r="C1704" s="56"/>
      <c r="D1704" s="56"/>
      <c r="E1704" s="322"/>
      <c r="F1704" s="322"/>
      <c r="G1704" s="322"/>
      <c r="H1704" s="322"/>
      <c r="I1704" s="287"/>
      <c r="J1704" s="44"/>
      <c r="K1704" s="287" t="str">
        <f t="shared" si="356"/>
        <v>Cái</v>
      </c>
      <c r="L1704" s="291"/>
      <c r="M1704" s="287" t="e">
        <f>VLOOKUP(D1704,'GIA CONG DOAN'!$A$3:$D$4246,MATCH(I1704,'GIA CONG DOAN'!$A$4:$D$4,0),0)</f>
        <v>#N/A</v>
      </c>
      <c r="N1704" s="277"/>
      <c r="O1704" s="330"/>
      <c r="P1704" s="331"/>
      <c r="Q1704" s="305"/>
      <c r="R1704" s="305"/>
      <c r="S1704" s="313">
        <f t="shared" si="357"/>
        <v>0</v>
      </c>
      <c r="V1704" s="327"/>
      <c r="W1704" s="327"/>
      <c r="X1704" s="327"/>
    </row>
    <row r="1705" spans="1:24" s="326" customFormat="1" ht="18" hidden="1" customHeight="1">
      <c r="A1705" s="50"/>
      <c r="B1705" s="182"/>
      <c r="C1705" s="56"/>
      <c r="D1705" s="56"/>
      <c r="E1705" s="322"/>
      <c r="F1705" s="322"/>
      <c r="G1705" s="322"/>
      <c r="H1705" s="322"/>
      <c r="I1705" s="287"/>
      <c r="J1705" s="44"/>
      <c r="K1705" s="287" t="str">
        <f t="shared" si="356"/>
        <v>Cái</v>
      </c>
      <c r="L1705" s="291"/>
      <c r="M1705" s="287" t="e">
        <f>VLOOKUP(D1705,'GIA CONG DOAN'!$A$3:$D$4246,MATCH(I1705,'GIA CONG DOAN'!$A$4:$D$4,0),0)</f>
        <v>#N/A</v>
      </c>
      <c r="N1705" s="277"/>
      <c r="O1705" s="330"/>
      <c r="P1705" s="331"/>
      <c r="Q1705" s="305"/>
      <c r="R1705" s="305"/>
      <c r="S1705" s="313">
        <f t="shared" si="357"/>
        <v>0</v>
      </c>
      <c r="V1705" s="327"/>
      <c r="W1705" s="327"/>
      <c r="X1705" s="327"/>
    </row>
    <row r="1706" spans="1:24" s="326" customFormat="1" ht="18" hidden="1" customHeight="1">
      <c r="A1706" s="50"/>
      <c r="B1706" s="182"/>
      <c r="C1706" s="56"/>
      <c r="D1706" s="56"/>
      <c r="E1706" s="322"/>
      <c r="F1706" s="322"/>
      <c r="G1706" s="322"/>
      <c r="H1706" s="322"/>
      <c r="I1706" s="287"/>
      <c r="J1706" s="44"/>
      <c r="K1706" s="287" t="str">
        <f t="shared" si="356"/>
        <v>Cái</v>
      </c>
      <c r="L1706" s="291"/>
      <c r="M1706" s="287" t="e">
        <f>VLOOKUP(D1706,'GIA CONG DOAN'!$A$3:$D$4246,MATCH(I1706,'GIA CONG DOAN'!$A$4:$D$4,0),0)</f>
        <v>#N/A</v>
      </c>
      <c r="N1706" s="277"/>
      <c r="O1706" s="330"/>
      <c r="P1706" s="331"/>
      <c r="Q1706" s="305"/>
      <c r="R1706" s="305"/>
      <c r="S1706" s="313">
        <f t="shared" si="357"/>
        <v>0</v>
      </c>
      <c r="V1706" s="327"/>
      <c r="W1706" s="327"/>
      <c r="X1706" s="327"/>
    </row>
    <row r="1707" spans="1:24" s="326" customFormat="1" ht="18" hidden="1" customHeight="1">
      <c r="A1707" s="50"/>
      <c r="B1707" s="182"/>
      <c r="C1707" s="56"/>
      <c r="D1707" s="56"/>
      <c r="E1707" s="322"/>
      <c r="F1707" s="322"/>
      <c r="G1707" s="322"/>
      <c r="H1707" s="322"/>
      <c r="I1707" s="287"/>
      <c r="J1707" s="44"/>
      <c r="K1707" s="287" t="str">
        <f t="shared" si="356"/>
        <v>Cái</v>
      </c>
      <c r="L1707" s="291"/>
      <c r="M1707" s="287" t="e">
        <f>VLOOKUP(D1707,'GIA CONG DOAN'!$A$3:$D$4246,MATCH(I1707,'GIA CONG DOAN'!$A$4:$D$4,0),0)</f>
        <v>#N/A</v>
      </c>
      <c r="N1707" s="277"/>
      <c r="O1707" s="330"/>
      <c r="P1707" s="331"/>
      <c r="Q1707" s="305"/>
      <c r="R1707" s="305"/>
      <c r="S1707" s="313">
        <f t="shared" si="357"/>
        <v>0</v>
      </c>
      <c r="V1707" s="327"/>
      <c r="W1707" s="327"/>
      <c r="X1707" s="327"/>
    </row>
    <row r="1708" spans="1:24" s="326" customFormat="1" ht="18" hidden="1" customHeight="1">
      <c r="A1708" s="50"/>
      <c r="B1708" s="182"/>
      <c r="C1708" s="56"/>
      <c r="D1708" s="56"/>
      <c r="E1708" s="322"/>
      <c r="F1708" s="322"/>
      <c r="G1708" s="322"/>
      <c r="H1708" s="322"/>
      <c r="I1708" s="287"/>
      <c r="J1708" s="44"/>
      <c r="K1708" s="287" t="str">
        <f t="shared" si="356"/>
        <v>Cái</v>
      </c>
      <c r="L1708" s="291"/>
      <c r="M1708" s="287" t="e">
        <f>VLOOKUP(D1708,'GIA CONG DOAN'!$A$3:$D$4246,MATCH(I1708,'GIA CONG DOAN'!$A$4:$D$4,0),0)</f>
        <v>#N/A</v>
      </c>
      <c r="N1708" s="277"/>
      <c r="O1708" s="330"/>
      <c r="P1708" s="331"/>
      <c r="Q1708" s="305"/>
      <c r="R1708" s="305"/>
      <c r="S1708" s="313">
        <f t="shared" si="357"/>
        <v>0</v>
      </c>
      <c r="V1708" s="327"/>
      <c r="W1708" s="327"/>
      <c r="X1708" s="327"/>
    </row>
    <row r="1709" spans="1:24" s="326" customFormat="1" ht="18" hidden="1" customHeight="1">
      <c r="A1709" s="50"/>
      <c r="B1709" s="182"/>
      <c r="C1709" s="56"/>
      <c r="D1709" s="56"/>
      <c r="E1709" s="322"/>
      <c r="F1709" s="322"/>
      <c r="G1709" s="322"/>
      <c r="H1709" s="322"/>
      <c r="I1709" s="287"/>
      <c r="J1709" s="44"/>
      <c r="K1709" s="287" t="str">
        <f t="shared" si="356"/>
        <v>Cái</v>
      </c>
      <c r="L1709" s="291"/>
      <c r="M1709" s="287" t="e">
        <f>VLOOKUP(D1709,'GIA CONG DOAN'!$A$3:$D$4246,MATCH(I1709,'GIA CONG DOAN'!$A$4:$D$4,0),0)</f>
        <v>#N/A</v>
      </c>
      <c r="N1709" s="277"/>
      <c r="O1709" s="330"/>
      <c r="P1709" s="331"/>
      <c r="Q1709" s="305"/>
      <c r="R1709" s="305"/>
      <c r="S1709" s="313">
        <f t="shared" si="357"/>
        <v>0</v>
      </c>
      <c r="V1709" s="327"/>
      <c r="W1709" s="327"/>
      <c r="X1709" s="327"/>
    </row>
    <row r="1710" spans="1:24" s="326" customFormat="1" ht="18" hidden="1" customHeight="1">
      <c r="A1710" s="50"/>
      <c r="B1710" s="182"/>
      <c r="C1710" s="56"/>
      <c r="D1710" s="56"/>
      <c r="E1710" s="322"/>
      <c r="F1710" s="322"/>
      <c r="G1710" s="322"/>
      <c r="H1710" s="322"/>
      <c r="I1710" s="287"/>
      <c r="J1710" s="44"/>
      <c r="K1710" s="287" t="str">
        <f t="shared" si="356"/>
        <v>Cái</v>
      </c>
      <c r="L1710" s="291"/>
      <c r="M1710" s="287" t="e">
        <f>VLOOKUP(D1710,'GIA CONG DOAN'!$A$3:$D$4246,MATCH(I1710,'GIA CONG DOAN'!$A$4:$D$4,0),0)</f>
        <v>#N/A</v>
      </c>
      <c r="N1710" s="277"/>
      <c r="O1710" s="330"/>
      <c r="P1710" s="331"/>
      <c r="Q1710" s="305"/>
      <c r="R1710" s="305"/>
      <c r="S1710" s="313">
        <f t="shared" si="357"/>
        <v>0</v>
      </c>
      <c r="V1710" s="327"/>
      <c r="W1710" s="327"/>
      <c r="X1710" s="327"/>
    </row>
    <row r="1711" spans="1:24" s="326" customFormat="1" ht="18" hidden="1" customHeight="1">
      <c r="A1711" s="50"/>
      <c r="B1711" s="182"/>
      <c r="C1711" s="56"/>
      <c r="D1711" s="56"/>
      <c r="E1711" s="322"/>
      <c r="F1711" s="322"/>
      <c r="G1711" s="322"/>
      <c r="H1711" s="322"/>
      <c r="I1711" s="287"/>
      <c r="J1711" s="44"/>
      <c r="K1711" s="287" t="str">
        <f t="shared" si="356"/>
        <v>Cái</v>
      </c>
      <c r="L1711" s="291"/>
      <c r="M1711" s="287" t="e">
        <f>VLOOKUP(D1711,'GIA CONG DOAN'!$A$3:$D$4246,MATCH(I1711,'GIA CONG DOAN'!$A$4:$D$4,0),0)</f>
        <v>#N/A</v>
      </c>
      <c r="N1711" s="277"/>
      <c r="O1711" s="330"/>
      <c r="P1711" s="331"/>
      <c r="Q1711" s="305"/>
      <c r="R1711" s="305"/>
      <c r="S1711" s="313">
        <f t="shared" si="357"/>
        <v>0</v>
      </c>
      <c r="V1711" s="327"/>
      <c r="W1711" s="327"/>
      <c r="X1711" s="327"/>
    </row>
    <row r="1712" spans="1:24" s="326" customFormat="1" ht="18" hidden="1" customHeight="1">
      <c r="A1712" s="50"/>
      <c r="B1712" s="182"/>
      <c r="C1712" s="56"/>
      <c r="D1712" s="56"/>
      <c r="E1712" s="322"/>
      <c r="F1712" s="322"/>
      <c r="G1712" s="322"/>
      <c r="H1712" s="322"/>
      <c r="I1712" s="287"/>
      <c r="J1712" s="44"/>
      <c r="K1712" s="287" t="str">
        <f t="shared" si="356"/>
        <v>Cái</v>
      </c>
      <c r="L1712" s="291"/>
      <c r="M1712" s="287" t="e">
        <f>VLOOKUP(D1712,'GIA CONG DOAN'!$A$3:$D$4246,MATCH(I1712,'GIA CONG DOAN'!$A$4:$D$4,0),0)</f>
        <v>#N/A</v>
      </c>
      <c r="N1712" s="277"/>
      <c r="O1712" s="330"/>
      <c r="P1712" s="331"/>
      <c r="Q1712" s="305"/>
      <c r="R1712" s="305"/>
      <c r="S1712" s="313">
        <f t="shared" si="357"/>
        <v>0</v>
      </c>
      <c r="V1712" s="327"/>
      <c r="W1712" s="327"/>
      <c r="X1712" s="327"/>
    </row>
    <row r="1713" spans="1:24" s="326" customFormat="1" ht="18" hidden="1" customHeight="1">
      <c r="A1713" s="50"/>
      <c r="B1713" s="182"/>
      <c r="C1713" s="56"/>
      <c r="D1713" s="56"/>
      <c r="E1713" s="322"/>
      <c r="F1713" s="322"/>
      <c r="G1713" s="322"/>
      <c r="H1713" s="322"/>
      <c r="I1713" s="287"/>
      <c r="J1713" s="44"/>
      <c r="K1713" s="287" t="str">
        <f t="shared" si="356"/>
        <v>Cái</v>
      </c>
      <c r="L1713" s="291"/>
      <c r="M1713" s="287" t="e">
        <f>VLOOKUP(D1713,'GIA CONG DOAN'!$A$3:$D$4246,MATCH(I1713,'GIA CONG DOAN'!$A$4:$D$4,0),0)</f>
        <v>#N/A</v>
      </c>
      <c r="N1713" s="277"/>
      <c r="O1713" s="330"/>
      <c r="P1713" s="331"/>
      <c r="Q1713" s="305"/>
      <c r="R1713" s="305"/>
      <c r="S1713" s="313">
        <f t="shared" si="357"/>
        <v>0</v>
      </c>
      <c r="V1713" s="327"/>
      <c r="W1713" s="327"/>
      <c r="X1713" s="327"/>
    </row>
    <row r="1714" spans="1:24" s="326" customFormat="1" ht="18" hidden="1" customHeight="1">
      <c r="A1714" s="50"/>
      <c r="B1714" s="182"/>
      <c r="C1714" s="56"/>
      <c r="D1714" s="56"/>
      <c r="E1714" s="322"/>
      <c r="F1714" s="322"/>
      <c r="G1714" s="322"/>
      <c r="H1714" s="322"/>
      <c r="I1714" s="287"/>
      <c r="J1714" s="44"/>
      <c r="K1714" s="287" t="str">
        <f t="shared" si="356"/>
        <v>Cái</v>
      </c>
      <c r="L1714" s="291"/>
      <c r="M1714" s="287" t="e">
        <f>VLOOKUP(D1714,'GIA CONG DOAN'!$A$3:$D$4246,MATCH(I1714,'GIA CONG DOAN'!$A$4:$D$4,0),0)</f>
        <v>#N/A</v>
      </c>
      <c r="N1714" s="277"/>
      <c r="O1714" s="330"/>
      <c r="P1714" s="331"/>
      <c r="Q1714" s="305"/>
      <c r="R1714" s="305"/>
      <c r="S1714" s="313">
        <f t="shared" si="357"/>
        <v>0</v>
      </c>
      <c r="V1714" s="327"/>
      <c r="W1714" s="327"/>
      <c r="X1714" s="327"/>
    </row>
    <row r="1715" spans="1:24" s="326" customFormat="1" ht="18" hidden="1" customHeight="1">
      <c r="A1715" s="50"/>
      <c r="B1715" s="182"/>
      <c r="C1715" s="56"/>
      <c r="D1715" s="56"/>
      <c r="E1715" s="322"/>
      <c r="F1715" s="322"/>
      <c r="G1715" s="322"/>
      <c r="H1715" s="322"/>
      <c r="I1715" s="287"/>
      <c r="J1715" s="44"/>
      <c r="K1715" s="287" t="str">
        <f t="shared" si="356"/>
        <v>Cái</v>
      </c>
      <c r="L1715" s="291"/>
      <c r="M1715" s="287" t="e">
        <f>VLOOKUP(D1715,'GIA CONG DOAN'!$A$3:$D$4246,MATCH(I1715,'GIA CONG DOAN'!$A$4:$D$4,0),0)</f>
        <v>#N/A</v>
      </c>
      <c r="N1715" s="277"/>
      <c r="O1715" s="330"/>
      <c r="P1715" s="331"/>
      <c r="Q1715" s="305"/>
      <c r="R1715" s="305"/>
      <c r="S1715" s="313">
        <f t="shared" si="357"/>
        <v>0</v>
      </c>
      <c r="V1715" s="327"/>
      <c r="W1715" s="327"/>
      <c r="X1715" s="327"/>
    </row>
    <row r="1716" spans="1:24" s="326" customFormat="1" ht="18" hidden="1" customHeight="1">
      <c r="A1716" s="50"/>
      <c r="B1716" s="182"/>
      <c r="C1716" s="56"/>
      <c r="D1716" s="56"/>
      <c r="E1716" s="322"/>
      <c r="F1716" s="322"/>
      <c r="G1716" s="322"/>
      <c r="H1716" s="322"/>
      <c r="I1716" s="287"/>
      <c r="J1716" s="44"/>
      <c r="K1716" s="287" t="str">
        <f t="shared" si="356"/>
        <v>Cái</v>
      </c>
      <c r="L1716" s="291"/>
      <c r="M1716" s="287" t="e">
        <f>VLOOKUP(D1716,'GIA CONG DOAN'!$A$3:$D$4246,MATCH(I1716,'GIA CONG DOAN'!$A$4:$D$4,0),0)</f>
        <v>#N/A</v>
      </c>
      <c r="N1716" s="277"/>
      <c r="O1716" s="330"/>
      <c r="P1716" s="331"/>
      <c r="Q1716" s="305"/>
      <c r="R1716" s="305"/>
      <c r="S1716" s="313">
        <f t="shared" si="357"/>
        <v>0</v>
      </c>
      <c r="V1716" s="327"/>
      <c r="W1716" s="327"/>
      <c r="X1716" s="327"/>
    </row>
    <row r="1717" spans="1:24" s="326" customFormat="1" ht="18" hidden="1" customHeight="1">
      <c r="A1717" s="50"/>
      <c r="B1717" s="182"/>
      <c r="C1717" s="56"/>
      <c r="D1717" s="56"/>
      <c r="E1717" s="322"/>
      <c r="F1717" s="322"/>
      <c r="G1717" s="322"/>
      <c r="H1717" s="322"/>
      <c r="I1717" s="287"/>
      <c r="J1717" s="44"/>
      <c r="K1717" s="287" t="str">
        <f t="shared" si="356"/>
        <v>Cái</v>
      </c>
      <c r="L1717" s="291"/>
      <c r="M1717" s="287" t="e">
        <f>VLOOKUP(D1717,'GIA CONG DOAN'!$A$3:$D$4246,MATCH(I1717,'GIA CONG DOAN'!$A$4:$D$4,0),0)</f>
        <v>#N/A</v>
      </c>
      <c r="N1717" s="277"/>
      <c r="O1717" s="330"/>
      <c r="P1717" s="331"/>
      <c r="Q1717" s="305"/>
      <c r="R1717" s="305"/>
      <c r="S1717" s="313">
        <f t="shared" si="357"/>
        <v>0</v>
      </c>
      <c r="V1717" s="327"/>
      <c r="W1717" s="327"/>
      <c r="X1717" s="327"/>
    </row>
    <row r="1718" spans="1:24" s="326" customFormat="1" ht="18" hidden="1" customHeight="1">
      <c r="A1718" s="50"/>
      <c r="B1718" s="182"/>
      <c r="C1718" s="56"/>
      <c r="D1718" s="56"/>
      <c r="E1718" s="322"/>
      <c r="F1718" s="322"/>
      <c r="G1718" s="322"/>
      <c r="H1718" s="322"/>
      <c r="I1718" s="287"/>
      <c r="J1718" s="44"/>
      <c r="K1718" s="287" t="str">
        <f t="shared" ref="K1718:K1781" si="358">IF(AND(MID(C1718,10,1)="s",MID(C1718,11,1)="1"),"Cái",IF(OR(MID(C1718,10,1)="s",MID(C1718,10,1)="l",MID(C1718,10,1)="b",MID(C1718,10,1)="x"),"Bộ","Cái"))</f>
        <v>Cái</v>
      </c>
      <c r="L1718" s="291"/>
      <c r="M1718" s="287" t="e">
        <f>VLOOKUP(D1718,'GIA CONG DOAN'!$A$3:$D$4246,MATCH(I1718,'GIA CONG DOAN'!$A$4:$D$4,0),0)</f>
        <v>#N/A</v>
      </c>
      <c r="N1718" s="277"/>
      <c r="O1718" s="330"/>
      <c r="P1718" s="331"/>
      <c r="Q1718" s="305"/>
      <c r="R1718" s="305"/>
      <c r="S1718" s="313">
        <f t="shared" si="357"/>
        <v>0</v>
      </c>
      <c r="V1718" s="327"/>
      <c r="W1718" s="327"/>
      <c r="X1718" s="327"/>
    </row>
    <row r="1719" spans="1:24" s="326" customFormat="1" ht="18" hidden="1" customHeight="1">
      <c r="A1719" s="50"/>
      <c r="B1719" s="182"/>
      <c r="C1719" s="56"/>
      <c r="D1719" s="56"/>
      <c r="E1719" s="322"/>
      <c r="F1719" s="322"/>
      <c r="G1719" s="322"/>
      <c r="H1719" s="322"/>
      <c r="I1719" s="287"/>
      <c r="J1719" s="44"/>
      <c r="K1719" s="287" t="str">
        <f t="shared" si="358"/>
        <v>Cái</v>
      </c>
      <c r="L1719" s="291"/>
      <c r="M1719" s="287" t="e">
        <f>VLOOKUP(D1719,'GIA CONG DOAN'!$A$3:$D$4246,MATCH(I1719,'GIA CONG DOAN'!$A$4:$D$4,0),0)</f>
        <v>#N/A</v>
      </c>
      <c r="N1719" s="277"/>
      <c r="O1719" s="330"/>
      <c r="P1719" s="331"/>
      <c r="Q1719" s="305"/>
      <c r="R1719" s="305"/>
      <c r="S1719" s="313">
        <f t="shared" si="357"/>
        <v>0</v>
      </c>
      <c r="V1719" s="327"/>
      <c r="W1719" s="327"/>
      <c r="X1719" s="327"/>
    </row>
    <row r="1720" spans="1:24" s="326" customFormat="1" ht="18" hidden="1" customHeight="1">
      <c r="A1720" s="50"/>
      <c r="B1720" s="182"/>
      <c r="C1720" s="56"/>
      <c r="D1720" s="56"/>
      <c r="E1720" s="322"/>
      <c r="F1720" s="322"/>
      <c r="G1720" s="322"/>
      <c r="H1720" s="322"/>
      <c r="I1720" s="287"/>
      <c r="J1720" s="44"/>
      <c r="K1720" s="287" t="str">
        <f t="shared" si="358"/>
        <v>Cái</v>
      </c>
      <c r="L1720" s="291"/>
      <c r="M1720" s="287" t="e">
        <f>VLOOKUP(D1720,'GIA CONG DOAN'!$A$3:$D$4246,MATCH(I1720,'GIA CONG DOAN'!$A$4:$D$4,0),0)</f>
        <v>#N/A</v>
      </c>
      <c r="N1720" s="277"/>
      <c r="O1720" s="330"/>
      <c r="P1720" s="331"/>
      <c r="Q1720" s="305"/>
      <c r="R1720" s="305"/>
      <c r="S1720" s="313">
        <f t="shared" si="357"/>
        <v>0</v>
      </c>
      <c r="V1720" s="327"/>
      <c r="W1720" s="327"/>
      <c r="X1720" s="327"/>
    </row>
    <row r="1721" spans="1:24" s="326" customFormat="1" ht="18" hidden="1" customHeight="1">
      <c r="A1721" s="50"/>
      <c r="B1721" s="182"/>
      <c r="C1721" s="56"/>
      <c r="D1721" s="56"/>
      <c r="E1721" s="322"/>
      <c r="F1721" s="322"/>
      <c r="G1721" s="322"/>
      <c r="H1721" s="322"/>
      <c r="I1721" s="287"/>
      <c r="J1721" s="44"/>
      <c r="K1721" s="287" t="str">
        <f t="shared" si="358"/>
        <v>Cái</v>
      </c>
      <c r="L1721" s="291"/>
      <c r="M1721" s="287" t="e">
        <f>VLOOKUP(D1721,'GIA CONG DOAN'!$A$3:$D$4246,MATCH(I1721,'GIA CONG DOAN'!$A$4:$D$4,0),0)</f>
        <v>#N/A</v>
      </c>
      <c r="N1721" s="277"/>
      <c r="O1721" s="330"/>
      <c r="P1721" s="331"/>
      <c r="Q1721" s="305"/>
      <c r="R1721" s="305"/>
      <c r="S1721" s="313">
        <f t="shared" si="357"/>
        <v>0</v>
      </c>
      <c r="V1721" s="327"/>
      <c r="W1721" s="327"/>
      <c r="X1721" s="327"/>
    </row>
    <row r="1722" spans="1:24" s="326" customFormat="1" ht="18" hidden="1" customHeight="1">
      <c r="A1722" s="50"/>
      <c r="B1722" s="182"/>
      <c r="C1722" s="56"/>
      <c r="D1722" s="56"/>
      <c r="E1722" s="322"/>
      <c r="F1722" s="322"/>
      <c r="G1722" s="322"/>
      <c r="H1722" s="322"/>
      <c r="I1722" s="287"/>
      <c r="J1722" s="44"/>
      <c r="K1722" s="287" t="str">
        <f t="shared" si="358"/>
        <v>Cái</v>
      </c>
      <c r="L1722" s="291"/>
      <c r="M1722" s="287" t="e">
        <f>VLOOKUP(D1722,'GIA CONG DOAN'!$A$3:$D$4246,MATCH(I1722,'GIA CONG DOAN'!$A$4:$D$4,0),0)</f>
        <v>#N/A</v>
      </c>
      <c r="N1722" s="277"/>
      <c r="O1722" s="330"/>
      <c r="P1722" s="331"/>
      <c r="Q1722" s="305"/>
      <c r="R1722" s="305"/>
      <c r="S1722" s="313">
        <f t="shared" si="357"/>
        <v>0</v>
      </c>
      <c r="V1722" s="327"/>
      <c r="W1722" s="327"/>
      <c r="X1722" s="327"/>
    </row>
    <row r="1723" spans="1:24" s="326" customFormat="1" ht="18" hidden="1" customHeight="1">
      <c r="A1723" s="50"/>
      <c r="B1723" s="182"/>
      <c r="C1723" s="56"/>
      <c r="D1723" s="56"/>
      <c r="E1723" s="322"/>
      <c r="F1723" s="322"/>
      <c r="G1723" s="322"/>
      <c r="H1723" s="322"/>
      <c r="I1723" s="287"/>
      <c r="J1723" s="44"/>
      <c r="K1723" s="287" t="str">
        <f t="shared" si="358"/>
        <v>Cái</v>
      </c>
      <c r="L1723" s="291"/>
      <c r="M1723" s="287" t="e">
        <f>VLOOKUP(D1723,'GIA CONG DOAN'!$A$3:$D$4246,MATCH(I1723,'GIA CONG DOAN'!$A$4:$D$4,0),0)</f>
        <v>#N/A</v>
      </c>
      <c r="N1723" s="277"/>
      <c r="O1723" s="330"/>
      <c r="P1723" s="331"/>
      <c r="Q1723" s="305"/>
      <c r="R1723" s="305"/>
      <c r="S1723" s="313">
        <f t="shared" si="357"/>
        <v>0</v>
      </c>
      <c r="V1723" s="327"/>
      <c r="W1723" s="327"/>
      <c r="X1723" s="327"/>
    </row>
    <row r="1724" spans="1:24" s="326" customFormat="1" ht="18" hidden="1" customHeight="1">
      <c r="A1724" s="50"/>
      <c r="B1724" s="182"/>
      <c r="C1724" s="56"/>
      <c r="D1724" s="56"/>
      <c r="E1724" s="322"/>
      <c r="F1724" s="322"/>
      <c r="G1724" s="322"/>
      <c r="H1724" s="322"/>
      <c r="I1724" s="287"/>
      <c r="J1724" s="44"/>
      <c r="K1724" s="287" t="str">
        <f t="shared" si="358"/>
        <v>Cái</v>
      </c>
      <c r="L1724" s="291"/>
      <c r="M1724" s="287" t="e">
        <f>VLOOKUP(D1724,'GIA CONG DOAN'!$A$3:$D$4246,MATCH(I1724,'GIA CONG DOAN'!$A$4:$D$4,0),0)</f>
        <v>#N/A</v>
      </c>
      <c r="N1724" s="277"/>
      <c r="O1724" s="330"/>
      <c r="P1724" s="331"/>
      <c r="Q1724" s="305"/>
      <c r="R1724" s="305"/>
      <c r="S1724" s="313">
        <f t="shared" si="357"/>
        <v>0</v>
      </c>
      <c r="V1724" s="327"/>
      <c r="W1724" s="327"/>
      <c r="X1724" s="327"/>
    </row>
    <row r="1725" spans="1:24" s="326" customFormat="1" ht="18" hidden="1" customHeight="1">
      <c r="A1725" s="50"/>
      <c r="B1725" s="182"/>
      <c r="C1725" s="56"/>
      <c r="D1725" s="56"/>
      <c r="E1725" s="322"/>
      <c r="F1725" s="322"/>
      <c r="G1725" s="322"/>
      <c r="H1725" s="322"/>
      <c r="I1725" s="287"/>
      <c r="J1725" s="44"/>
      <c r="K1725" s="287" t="str">
        <f t="shared" si="358"/>
        <v>Cái</v>
      </c>
      <c r="L1725" s="291"/>
      <c r="M1725" s="287" t="e">
        <f>VLOOKUP(D1725,'GIA CONG DOAN'!$A$3:$D$4246,MATCH(I1725,'GIA CONG DOAN'!$A$4:$D$4,0),0)</f>
        <v>#N/A</v>
      </c>
      <c r="N1725" s="277"/>
      <c r="O1725" s="330"/>
      <c r="P1725" s="331"/>
      <c r="Q1725" s="305"/>
      <c r="R1725" s="305"/>
      <c r="S1725" s="313">
        <f t="shared" si="357"/>
        <v>0</v>
      </c>
      <c r="V1725" s="327"/>
      <c r="W1725" s="327"/>
      <c r="X1725" s="327"/>
    </row>
    <row r="1726" spans="1:24" s="326" customFormat="1" ht="18" hidden="1" customHeight="1">
      <c r="A1726" s="50"/>
      <c r="B1726" s="182"/>
      <c r="C1726" s="56"/>
      <c r="D1726" s="56"/>
      <c r="E1726" s="322"/>
      <c r="F1726" s="322"/>
      <c r="G1726" s="322"/>
      <c r="H1726" s="322"/>
      <c r="I1726" s="287"/>
      <c r="J1726" s="44"/>
      <c r="K1726" s="287" t="str">
        <f t="shared" si="358"/>
        <v>Cái</v>
      </c>
      <c r="L1726" s="291"/>
      <c r="M1726" s="287" t="e">
        <f>VLOOKUP(D1726,'GIA CONG DOAN'!$A$3:$D$4246,MATCH(I1726,'GIA CONG DOAN'!$A$4:$D$4,0),0)</f>
        <v>#N/A</v>
      </c>
      <c r="N1726" s="277"/>
      <c r="O1726" s="330"/>
      <c r="P1726" s="331"/>
      <c r="Q1726" s="305"/>
      <c r="R1726" s="305"/>
      <c r="S1726" s="313">
        <f t="shared" si="357"/>
        <v>0</v>
      </c>
      <c r="V1726" s="327"/>
      <c r="W1726" s="327"/>
      <c r="X1726" s="327"/>
    </row>
    <row r="1727" spans="1:24" s="326" customFormat="1" ht="18" hidden="1" customHeight="1">
      <c r="A1727" s="50"/>
      <c r="B1727" s="182"/>
      <c r="C1727" s="56"/>
      <c r="D1727" s="56"/>
      <c r="E1727" s="322"/>
      <c r="F1727" s="322"/>
      <c r="G1727" s="322"/>
      <c r="H1727" s="322"/>
      <c r="I1727" s="287"/>
      <c r="J1727" s="44"/>
      <c r="K1727" s="287" t="str">
        <f t="shared" si="358"/>
        <v>Cái</v>
      </c>
      <c r="L1727" s="291"/>
      <c r="M1727" s="287" t="e">
        <f>VLOOKUP(D1727,'GIA CONG DOAN'!$A$3:$D$4246,MATCH(I1727,'GIA CONG DOAN'!$A$4:$D$4,0),0)</f>
        <v>#N/A</v>
      </c>
      <c r="N1727" s="277"/>
      <c r="O1727" s="330"/>
      <c r="P1727" s="331"/>
      <c r="Q1727" s="305"/>
      <c r="R1727" s="305"/>
      <c r="S1727" s="313">
        <f t="shared" ref="S1727:S1790" si="359">IF(MID(C1727,10,1)="0",L1727,IF(OR(MID(C1727,10,2)="X1",MID(C1727,10,2)="X2"),L1727*2,IF(OR(MID(C1727,10,2)="X4",MID(C1727,10,2)="X4"),L1727*3,IF(MID(C1727,10,1)="f",L1727,IF(OR(MID(C1727,10,1)="S",MID(C1727,10,1)="L",MID(C1727,10,1)="B",MID(C1727,10,1)="X"),MID(C1727,11,1)*L1727,0)))))</f>
        <v>0</v>
      </c>
      <c r="V1727" s="327"/>
      <c r="W1727" s="327"/>
      <c r="X1727" s="327"/>
    </row>
    <row r="1728" spans="1:24" s="326" customFormat="1" ht="18" hidden="1" customHeight="1">
      <c r="A1728" s="50"/>
      <c r="B1728" s="182"/>
      <c r="C1728" s="56"/>
      <c r="D1728" s="56"/>
      <c r="E1728" s="322"/>
      <c r="F1728" s="322"/>
      <c r="G1728" s="322"/>
      <c r="H1728" s="322"/>
      <c r="I1728" s="287"/>
      <c r="J1728" s="44"/>
      <c r="K1728" s="287" t="str">
        <f t="shared" si="358"/>
        <v>Cái</v>
      </c>
      <c r="L1728" s="291"/>
      <c r="M1728" s="287" t="e">
        <f>VLOOKUP(D1728,'GIA CONG DOAN'!$A$3:$D$4246,MATCH(I1728,'GIA CONG DOAN'!$A$4:$D$4,0),0)</f>
        <v>#N/A</v>
      </c>
      <c r="N1728" s="277"/>
      <c r="O1728" s="330"/>
      <c r="P1728" s="331"/>
      <c r="Q1728" s="305"/>
      <c r="R1728" s="305"/>
      <c r="S1728" s="313">
        <f t="shared" si="359"/>
        <v>0</v>
      </c>
      <c r="V1728" s="327"/>
      <c r="W1728" s="327"/>
      <c r="X1728" s="327"/>
    </row>
    <row r="1729" spans="1:24" s="326" customFormat="1" ht="18" hidden="1" customHeight="1">
      <c r="A1729" s="50"/>
      <c r="B1729" s="182"/>
      <c r="C1729" s="56"/>
      <c r="D1729" s="56"/>
      <c r="E1729" s="322"/>
      <c r="F1729" s="322"/>
      <c r="G1729" s="322"/>
      <c r="H1729" s="322"/>
      <c r="I1729" s="287"/>
      <c r="J1729" s="44"/>
      <c r="K1729" s="287" t="str">
        <f t="shared" si="358"/>
        <v>Cái</v>
      </c>
      <c r="L1729" s="291"/>
      <c r="M1729" s="287" t="e">
        <f>VLOOKUP(D1729,'GIA CONG DOAN'!$A$3:$D$4246,MATCH(I1729,'GIA CONG DOAN'!$A$4:$D$4,0),0)</f>
        <v>#N/A</v>
      </c>
      <c r="N1729" s="277"/>
      <c r="O1729" s="330"/>
      <c r="P1729" s="331"/>
      <c r="Q1729" s="305"/>
      <c r="R1729" s="305"/>
      <c r="S1729" s="313">
        <f t="shared" si="359"/>
        <v>0</v>
      </c>
      <c r="V1729" s="327"/>
      <c r="W1729" s="327"/>
      <c r="X1729" s="327"/>
    </row>
    <row r="1730" spans="1:24" s="326" customFormat="1" ht="18" hidden="1" customHeight="1">
      <c r="A1730" s="50"/>
      <c r="B1730" s="182"/>
      <c r="C1730" s="56"/>
      <c r="D1730" s="56"/>
      <c r="E1730" s="322"/>
      <c r="F1730" s="322"/>
      <c r="G1730" s="322"/>
      <c r="H1730" s="322"/>
      <c r="I1730" s="287"/>
      <c r="J1730" s="44"/>
      <c r="K1730" s="287" t="str">
        <f t="shared" si="358"/>
        <v>Cái</v>
      </c>
      <c r="L1730" s="291"/>
      <c r="M1730" s="287" t="e">
        <f>VLOOKUP(D1730,'GIA CONG DOAN'!$A$3:$D$4246,MATCH(I1730,'GIA CONG DOAN'!$A$4:$D$4,0),0)</f>
        <v>#N/A</v>
      </c>
      <c r="N1730" s="277"/>
      <c r="O1730" s="330"/>
      <c r="P1730" s="331"/>
      <c r="Q1730" s="305"/>
      <c r="R1730" s="305"/>
      <c r="S1730" s="313">
        <f t="shared" si="359"/>
        <v>0</v>
      </c>
      <c r="V1730" s="327"/>
      <c r="W1730" s="327"/>
      <c r="X1730" s="327"/>
    </row>
    <row r="1731" spans="1:24" s="326" customFormat="1" ht="18" hidden="1" customHeight="1">
      <c r="A1731" s="50"/>
      <c r="B1731" s="182"/>
      <c r="C1731" s="56"/>
      <c r="D1731" s="56"/>
      <c r="E1731" s="322"/>
      <c r="F1731" s="322"/>
      <c r="G1731" s="322"/>
      <c r="H1731" s="322"/>
      <c r="I1731" s="287"/>
      <c r="J1731" s="44"/>
      <c r="K1731" s="287" t="str">
        <f t="shared" si="358"/>
        <v>Cái</v>
      </c>
      <c r="L1731" s="291"/>
      <c r="M1731" s="287" t="e">
        <f>VLOOKUP(D1731,'GIA CONG DOAN'!$A$3:$D$4246,MATCH(I1731,'GIA CONG DOAN'!$A$4:$D$4,0),0)</f>
        <v>#N/A</v>
      </c>
      <c r="N1731" s="277"/>
      <c r="O1731" s="330"/>
      <c r="P1731" s="331"/>
      <c r="Q1731" s="305"/>
      <c r="R1731" s="305"/>
      <c r="S1731" s="313">
        <f t="shared" si="359"/>
        <v>0</v>
      </c>
      <c r="V1731" s="327"/>
      <c r="W1731" s="327"/>
      <c r="X1731" s="327"/>
    </row>
    <row r="1732" spans="1:24" s="326" customFormat="1" ht="18" hidden="1" customHeight="1">
      <c r="A1732" s="50"/>
      <c r="B1732" s="182"/>
      <c r="C1732" s="56"/>
      <c r="D1732" s="56"/>
      <c r="E1732" s="322"/>
      <c r="F1732" s="322"/>
      <c r="G1732" s="322"/>
      <c r="H1732" s="322"/>
      <c r="I1732" s="287"/>
      <c r="J1732" s="44"/>
      <c r="K1732" s="287" t="str">
        <f t="shared" si="358"/>
        <v>Cái</v>
      </c>
      <c r="L1732" s="291"/>
      <c r="M1732" s="287" t="e">
        <f>VLOOKUP(D1732,'GIA CONG DOAN'!$A$3:$D$4246,MATCH(I1732,'GIA CONG DOAN'!$A$4:$D$4,0),0)</f>
        <v>#N/A</v>
      </c>
      <c r="N1732" s="277"/>
      <c r="O1732" s="330"/>
      <c r="P1732" s="331"/>
      <c r="Q1732" s="305"/>
      <c r="R1732" s="305"/>
      <c r="S1732" s="313">
        <f t="shared" si="359"/>
        <v>0</v>
      </c>
      <c r="V1732" s="327"/>
      <c r="W1732" s="327"/>
      <c r="X1732" s="327"/>
    </row>
    <row r="1733" spans="1:24" s="326" customFormat="1" ht="18" hidden="1" customHeight="1">
      <c r="A1733" s="50"/>
      <c r="B1733" s="182"/>
      <c r="C1733" s="56"/>
      <c r="D1733" s="56"/>
      <c r="E1733" s="322"/>
      <c r="F1733" s="322"/>
      <c r="G1733" s="322"/>
      <c r="H1733" s="322"/>
      <c r="I1733" s="287"/>
      <c r="J1733" s="44"/>
      <c r="K1733" s="287" t="str">
        <f t="shared" si="358"/>
        <v>Cái</v>
      </c>
      <c r="L1733" s="291"/>
      <c r="M1733" s="287" t="e">
        <f>VLOOKUP(D1733,'GIA CONG DOAN'!$A$3:$D$4246,MATCH(I1733,'GIA CONG DOAN'!$A$4:$D$4,0),0)</f>
        <v>#N/A</v>
      </c>
      <c r="N1733" s="277"/>
      <c r="O1733" s="330"/>
      <c r="P1733" s="331"/>
      <c r="Q1733" s="305"/>
      <c r="R1733" s="305"/>
      <c r="S1733" s="313">
        <f t="shared" si="359"/>
        <v>0</v>
      </c>
      <c r="V1733" s="327"/>
      <c r="W1733" s="327"/>
      <c r="X1733" s="327"/>
    </row>
    <row r="1734" spans="1:24" s="326" customFormat="1" ht="18" hidden="1" customHeight="1">
      <c r="A1734" s="50"/>
      <c r="B1734" s="182"/>
      <c r="C1734" s="56"/>
      <c r="D1734" s="56"/>
      <c r="E1734" s="322"/>
      <c r="F1734" s="322"/>
      <c r="G1734" s="322"/>
      <c r="H1734" s="322"/>
      <c r="I1734" s="287"/>
      <c r="J1734" s="44"/>
      <c r="K1734" s="287" t="str">
        <f t="shared" si="358"/>
        <v>Cái</v>
      </c>
      <c r="L1734" s="291"/>
      <c r="M1734" s="287" t="e">
        <f>VLOOKUP(D1734,'GIA CONG DOAN'!$A$3:$D$4246,MATCH(I1734,'GIA CONG DOAN'!$A$4:$D$4,0),0)</f>
        <v>#N/A</v>
      </c>
      <c r="N1734" s="277"/>
      <c r="O1734" s="330"/>
      <c r="P1734" s="331"/>
      <c r="Q1734" s="305"/>
      <c r="R1734" s="305"/>
      <c r="S1734" s="313">
        <f t="shared" si="359"/>
        <v>0</v>
      </c>
      <c r="V1734" s="327"/>
      <c r="W1734" s="327"/>
      <c r="X1734" s="327"/>
    </row>
    <row r="1735" spans="1:24" s="326" customFormat="1" ht="18" hidden="1" customHeight="1">
      <c r="A1735" s="50"/>
      <c r="B1735" s="182"/>
      <c r="C1735" s="56"/>
      <c r="D1735" s="56"/>
      <c r="E1735" s="322"/>
      <c r="F1735" s="322"/>
      <c r="G1735" s="322"/>
      <c r="H1735" s="322"/>
      <c r="I1735" s="287"/>
      <c r="J1735" s="44"/>
      <c r="K1735" s="287" t="str">
        <f t="shared" si="358"/>
        <v>Cái</v>
      </c>
      <c r="L1735" s="291"/>
      <c r="M1735" s="287" t="e">
        <f>VLOOKUP(D1735,'GIA CONG DOAN'!$A$3:$D$4246,MATCH(I1735,'GIA CONG DOAN'!$A$4:$D$4,0),0)</f>
        <v>#N/A</v>
      </c>
      <c r="N1735" s="277"/>
      <c r="O1735" s="330"/>
      <c r="P1735" s="331"/>
      <c r="Q1735" s="305"/>
      <c r="R1735" s="305"/>
      <c r="S1735" s="313">
        <f t="shared" si="359"/>
        <v>0</v>
      </c>
      <c r="V1735" s="327"/>
      <c r="W1735" s="327"/>
      <c r="X1735" s="327"/>
    </row>
    <row r="1736" spans="1:24" s="326" customFormat="1" ht="18" hidden="1" customHeight="1">
      <c r="A1736" s="50"/>
      <c r="B1736" s="182"/>
      <c r="C1736" s="56"/>
      <c r="D1736" s="56"/>
      <c r="E1736" s="322"/>
      <c r="F1736" s="322"/>
      <c r="G1736" s="322"/>
      <c r="H1736" s="322"/>
      <c r="I1736" s="287"/>
      <c r="J1736" s="44"/>
      <c r="K1736" s="287" t="str">
        <f t="shared" si="358"/>
        <v>Cái</v>
      </c>
      <c r="L1736" s="291"/>
      <c r="M1736" s="287" t="e">
        <f>VLOOKUP(D1736,'GIA CONG DOAN'!$A$3:$D$4246,MATCH(I1736,'GIA CONG DOAN'!$A$4:$D$4,0),0)</f>
        <v>#N/A</v>
      </c>
      <c r="N1736" s="277"/>
      <c r="O1736" s="330"/>
      <c r="P1736" s="331"/>
      <c r="Q1736" s="305"/>
      <c r="R1736" s="305"/>
      <c r="S1736" s="313">
        <f t="shared" si="359"/>
        <v>0</v>
      </c>
      <c r="V1736" s="327"/>
      <c r="W1736" s="327"/>
      <c r="X1736" s="327"/>
    </row>
    <row r="1737" spans="1:24" s="326" customFormat="1" ht="18" hidden="1" customHeight="1">
      <c r="A1737" s="50"/>
      <c r="B1737" s="182"/>
      <c r="C1737" s="56"/>
      <c r="D1737" s="56"/>
      <c r="E1737" s="322"/>
      <c r="F1737" s="322"/>
      <c r="G1737" s="322"/>
      <c r="H1737" s="322"/>
      <c r="I1737" s="287"/>
      <c r="J1737" s="44"/>
      <c r="K1737" s="287" t="str">
        <f t="shared" si="358"/>
        <v>Cái</v>
      </c>
      <c r="L1737" s="291"/>
      <c r="M1737" s="287" t="e">
        <f>VLOOKUP(D1737,'GIA CONG DOAN'!$A$3:$D$4246,MATCH(I1737,'GIA CONG DOAN'!$A$4:$D$4,0),0)</f>
        <v>#N/A</v>
      </c>
      <c r="N1737" s="277"/>
      <c r="O1737" s="330"/>
      <c r="P1737" s="331"/>
      <c r="Q1737" s="305"/>
      <c r="R1737" s="305"/>
      <c r="S1737" s="313">
        <f t="shared" si="359"/>
        <v>0</v>
      </c>
      <c r="V1737" s="327"/>
      <c r="W1737" s="327"/>
      <c r="X1737" s="327"/>
    </row>
    <row r="1738" spans="1:24" s="326" customFormat="1" ht="18" hidden="1" customHeight="1">
      <c r="A1738" s="50"/>
      <c r="B1738" s="182"/>
      <c r="C1738" s="56"/>
      <c r="D1738" s="56"/>
      <c r="E1738" s="322"/>
      <c r="F1738" s="322"/>
      <c r="G1738" s="322"/>
      <c r="H1738" s="322"/>
      <c r="I1738" s="287"/>
      <c r="J1738" s="44"/>
      <c r="K1738" s="287" t="str">
        <f t="shared" si="358"/>
        <v>Cái</v>
      </c>
      <c r="L1738" s="291"/>
      <c r="M1738" s="287" t="e">
        <f>VLOOKUP(D1738,'GIA CONG DOAN'!$A$3:$D$4246,MATCH(I1738,'GIA CONG DOAN'!$A$4:$D$4,0),0)</f>
        <v>#N/A</v>
      </c>
      <c r="N1738" s="277"/>
      <c r="O1738" s="330"/>
      <c r="P1738" s="331"/>
      <c r="Q1738" s="305"/>
      <c r="R1738" s="305"/>
      <c r="S1738" s="313">
        <f t="shared" si="359"/>
        <v>0</v>
      </c>
      <c r="V1738" s="327"/>
      <c r="W1738" s="327"/>
      <c r="X1738" s="327"/>
    </row>
    <row r="1739" spans="1:24" s="326" customFormat="1" ht="18" hidden="1" customHeight="1">
      <c r="A1739" s="50"/>
      <c r="B1739" s="182"/>
      <c r="C1739" s="56"/>
      <c r="D1739" s="56"/>
      <c r="E1739" s="322"/>
      <c r="F1739" s="322"/>
      <c r="G1739" s="322"/>
      <c r="H1739" s="322"/>
      <c r="I1739" s="287"/>
      <c r="J1739" s="44"/>
      <c r="K1739" s="287" t="str">
        <f t="shared" si="358"/>
        <v>Cái</v>
      </c>
      <c r="L1739" s="291"/>
      <c r="M1739" s="287" t="e">
        <f>VLOOKUP(D1739,'GIA CONG DOAN'!$A$3:$D$4246,MATCH(I1739,'GIA CONG DOAN'!$A$4:$D$4,0),0)</f>
        <v>#N/A</v>
      </c>
      <c r="N1739" s="277"/>
      <c r="O1739" s="330"/>
      <c r="P1739" s="331"/>
      <c r="Q1739" s="305"/>
      <c r="R1739" s="305"/>
      <c r="S1739" s="313">
        <f t="shared" si="359"/>
        <v>0</v>
      </c>
      <c r="V1739" s="327"/>
      <c r="W1739" s="327"/>
      <c r="X1739" s="327"/>
    </row>
    <row r="1740" spans="1:24" s="326" customFormat="1" ht="18" hidden="1" customHeight="1">
      <c r="A1740" s="50"/>
      <c r="B1740" s="182"/>
      <c r="C1740" s="56"/>
      <c r="D1740" s="56"/>
      <c r="E1740" s="322"/>
      <c r="F1740" s="322"/>
      <c r="G1740" s="322"/>
      <c r="H1740" s="322"/>
      <c r="I1740" s="287"/>
      <c r="J1740" s="44"/>
      <c r="K1740" s="287" t="str">
        <f t="shared" si="358"/>
        <v>Cái</v>
      </c>
      <c r="L1740" s="291"/>
      <c r="M1740" s="287" t="e">
        <f>VLOOKUP(D1740,'GIA CONG DOAN'!$A$3:$D$4246,MATCH(I1740,'GIA CONG DOAN'!$A$4:$D$4,0),0)</f>
        <v>#N/A</v>
      </c>
      <c r="N1740" s="277"/>
      <c r="O1740" s="330"/>
      <c r="P1740" s="331"/>
      <c r="Q1740" s="305"/>
      <c r="R1740" s="305"/>
      <c r="S1740" s="313">
        <f t="shared" si="359"/>
        <v>0</v>
      </c>
      <c r="V1740" s="327"/>
      <c r="W1740" s="327"/>
      <c r="X1740" s="327"/>
    </row>
    <row r="1741" spans="1:24" s="326" customFormat="1" ht="18" hidden="1" customHeight="1">
      <c r="A1741" s="50"/>
      <c r="B1741" s="182"/>
      <c r="C1741" s="56"/>
      <c r="D1741" s="56"/>
      <c r="E1741" s="322"/>
      <c r="F1741" s="322"/>
      <c r="G1741" s="322"/>
      <c r="H1741" s="322"/>
      <c r="I1741" s="287"/>
      <c r="J1741" s="44"/>
      <c r="K1741" s="287" t="str">
        <f t="shared" si="358"/>
        <v>Cái</v>
      </c>
      <c r="L1741" s="291"/>
      <c r="M1741" s="287" t="e">
        <f>VLOOKUP(D1741,'GIA CONG DOAN'!$A$3:$D$4246,MATCH(I1741,'GIA CONG DOAN'!$A$4:$D$4,0),0)</f>
        <v>#N/A</v>
      </c>
      <c r="N1741" s="277"/>
      <c r="O1741" s="330"/>
      <c r="P1741" s="331"/>
      <c r="Q1741" s="305"/>
      <c r="R1741" s="305"/>
      <c r="S1741" s="313">
        <f t="shared" si="359"/>
        <v>0</v>
      </c>
      <c r="V1741" s="327"/>
      <c r="W1741" s="327"/>
      <c r="X1741" s="327"/>
    </row>
    <row r="1742" spans="1:24" s="326" customFormat="1" ht="18" hidden="1" customHeight="1">
      <c r="A1742" s="50"/>
      <c r="B1742" s="182"/>
      <c r="C1742" s="56"/>
      <c r="D1742" s="56"/>
      <c r="E1742" s="322"/>
      <c r="F1742" s="322"/>
      <c r="G1742" s="322"/>
      <c r="H1742" s="322"/>
      <c r="I1742" s="287"/>
      <c r="J1742" s="44"/>
      <c r="K1742" s="287" t="str">
        <f t="shared" si="358"/>
        <v>Cái</v>
      </c>
      <c r="L1742" s="291"/>
      <c r="M1742" s="287" t="e">
        <f>VLOOKUP(D1742,'GIA CONG DOAN'!$A$3:$D$4246,MATCH(I1742,'GIA CONG DOAN'!$A$4:$D$4,0),0)</f>
        <v>#N/A</v>
      </c>
      <c r="N1742" s="277"/>
      <c r="O1742" s="330"/>
      <c r="P1742" s="331"/>
      <c r="Q1742" s="305"/>
      <c r="R1742" s="305"/>
      <c r="S1742" s="313">
        <f t="shared" si="359"/>
        <v>0</v>
      </c>
      <c r="V1742" s="327"/>
      <c r="W1742" s="327"/>
      <c r="X1742" s="327"/>
    </row>
    <row r="1743" spans="1:24" s="326" customFormat="1" ht="18" hidden="1" customHeight="1">
      <c r="A1743" s="50"/>
      <c r="B1743" s="182"/>
      <c r="C1743" s="56"/>
      <c r="D1743" s="56"/>
      <c r="E1743" s="322"/>
      <c r="F1743" s="322"/>
      <c r="G1743" s="322"/>
      <c r="H1743" s="322"/>
      <c r="I1743" s="287"/>
      <c r="J1743" s="44"/>
      <c r="K1743" s="287" t="str">
        <f t="shared" si="358"/>
        <v>Cái</v>
      </c>
      <c r="L1743" s="291"/>
      <c r="M1743" s="287" t="e">
        <f>VLOOKUP(D1743,'GIA CONG DOAN'!$A$3:$D$4246,MATCH(I1743,'GIA CONG DOAN'!$A$4:$D$4,0),0)</f>
        <v>#N/A</v>
      </c>
      <c r="N1743" s="277"/>
      <c r="O1743" s="330"/>
      <c r="P1743" s="331"/>
      <c r="Q1743" s="305"/>
      <c r="R1743" s="305"/>
      <c r="S1743" s="313">
        <f t="shared" si="359"/>
        <v>0</v>
      </c>
      <c r="V1743" s="327"/>
      <c r="W1743" s="327"/>
      <c r="X1743" s="327"/>
    </row>
    <row r="1744" spans="1:24" s="326" customFormat="1" ht="18" hidden="1" customHeight="1">
      <c r="A1744" s="50"/>
      <c r="B1744" s="182"/>
      <c r="C1744" s="56"/>
      <c r="D1744" s="56"/>
      <c r="E1744" s="322"/>
      <c r="F1744" s="322"/>
      <c r="G1744" s="322"/>
      <c r="H1744" s="322"/>
      <c r="I1744" s="287"/>
      <c r="J1744" s="44"/>
      <c r="K1744" s="287" t="str">
        <f t="shared" si="358"/>
        <v>Cái</v>
      </c>
      <c r="L1744" s="291"/>
      <c r="M1744" s="287" t="e">
        <f>VLOOKUP(D1744,'GIA CONG DOAN'!$A$3:$D$4246,MATCH(I1744,'GIA CONG DOAN'!$A$4:$D$4,0),0)</f>
        <v>#N/A</v>
      </c>
      <c r="N1744" s="277"/>
      <c r="O1744" s="330"/>
      <c r="P1744" s="331"/>
      <c r="Q1744" s="305"/>
      <c r="R1744" s="305"/>
      <c r="S1744" s="313">
        <f t="shared" si="359"/>
        <v>0</v>
      </c>
      <c r="V1744" s="327"/>
      <c r="W1744" s="327"/>
      <c r="X1744" s="327"/>
    </row>
    <row r="1745" spans="1:24" s="326" customFormat="1" ht="18" hidden="1" customHeight="1">
      <c r="A1745" s="50"/>
      <c r="B1745" s="182"/>
      <c r="C1745" s="56"/>
      <c r="D1745" s="56"/>
      <c r="E1745" s="322"/>
      <c r="F1745" s="322"/>
      <c r="G1745" s="322"/>
      <c r="H1745" s="322"/>
      <c r="I1745" s="287"/>
      <c r="J1745" s="44"/>
      <c r="K1745" s="287" t="str">
        <f t="shared" si="358"/>
        <v>Cái</v>
      </c>
      <c r="L1745" s="291"/>
      <c r="M1745" s="287" t="e">
        <f>VLOOKUP(D1745,'GIA CONG DOAN'!$A$3:$D$4246,MATCH(I1745,'GIA CONG DOAN'!$A$4:$D$4,0),0)</f>
        <v>#N/A</v>
      </c>
      <c r="N1745" s="277"/>
      <c r="O1745" s="330"/>
      <c r="P1745" s="331"/>
      <c r="Q1745" s="305"/>
      <c r="R1745" s="305"/>
      <c r="S1745" s="313">
        <f t="shared" si="359"/>
        <v>0</v>
      </c>
      <c r="V1745" s="327"/>
      <c r="W1745" s="327"/>
      <c r="X1745" s="327"/>
    </row>
    <row r="1746" spans="1:24" s="326" customFormat="1" ht="18" hidden="1" customHeight="1">
      <c r="A1746" s="50"/>
      <c r="B1746" s="182"/>
      <c r="C1746" s="56"/>
      <c r="D1746" s="56"/>
      <c r="E1746" s="322"/>
      <c r="F1746" s="322"/>
      <c r="G1746" s="322"/>
      <c r="H1746" s="322"/>
      <c r="I1746" s="287"/>
      <c r="J1746" s="44"/>
      <c r="K1746" s="287" t="str">
        <f t="shared" si="358"/>
        <v>Cái</v>
      </c>
      <c r="L1746" s="291"/>
      <c r="M1746" s="287" t="e">
        <f>VLOOKUP(D1746,'GIA CONG DOAN'!$A$3:$D$4246,MATCH(I1746,'GIA CONG DOAN'!$A$4:$D$4,0),0)</f>
        <v>#N/A</v>
      </c>
      <c r="N1746" s="277"/>
      <c r="O1746" s="330"/>
      <c r="P1746" s="331"/>
      <c r="Q1746" s="305"/>
      <c r="R1746" s="305"/>
      <c r="S1746" s="313">
        <f t="shared" si="359"/>
        <v>0</v>
      </c>
      <c r="V1746" s="327"/>
      <c r="W1746" s="327"/>
      <c r="X1746" s="327"/>
    </row>
    <row r="1747" spans="1:24" s="326" customFormat="1" ht="18" hidden="1" customHeight="1">
      <c r="A1747" s="50"/>
      <c r="B1747" s="182"/>
      <c r="C1747" s="56"/>
      <c r="D1747" s="56"/>
      <c r="E1747" s="322"/>
      <c r="F1747" s="322"/>
      <c r="G1747" s="322"/>
      <c r="H1747" s="322"/>
      <c r="I1747" s="287"/>
      <c r="J1747" s="44"/>
      <c r="K1747" s="287" t="str">
        <f t="shared" si="358"/>
        <v>Cái</v>
      </c>
      <c r="L1747" s="291"/>
      <c r="M1747" s="287" t="e">
        <f>VLOOKUP(D1747,'GIA CONG DOAN'!$A$3:$D$4246,MATCH(I1747,'GIA CONG DOAN'!$A$4:$D$4,0),0)</f>
        <v>#N/A</v>
      </c>
      <c r="N1747" s="277"/>
      <c r="O1747" s="330"/>
      <c r="P1747" s="331"/>
      <c r="Q1747" s="305"/>
      <c r="R1747" s="305"/>
      <c r="S1747" s="313">
        <f t="shared" si="359"/>
        <v>0</v>
      </c>
      <c r="V1747" s="327"/>
      <c r="W1747" s="327"/>
      <c r="X1747" s="327"/>
    </row>
    <row r="1748" spans="1:24" s="326" customFormat="1" ht="18" hidden="1" customHeight="1">
      <c r="A1748" s="50"/>
      <c r="B1748" s="182"/>
      <c r="C1748" s="56"/>
      <c r="D1748" s="56"/>
      <c r="E1748" s="322"/>
      <c r="F1748" s="322"/>
      <c r="G1748" s="322"/>
      <c r="H1748" s="322"/>
      <c r="I1748" s="287"/>
      <c r="J1748" s="44"/>
      <c r="K1748" s="287" t="str">
        <f t="shared" si="358"/>
        <v>Cái</v>
      </c>
      <c r="L1748" s="291"/>
      <c r="M1748" s="287" t="e">
        <f>VLOOKUP(D1748,'GIA CONG DOAN'!$A$3:$D$4246,MATCH(I1748,'GIA CONG DOAN'!$A$4:$D$4,0),0)</f>
        <v>#N/A</v>
      </c>
      <c r="N1748" s="277"/>
      <c r="O1748" s="330"/>
      <c r="P1748" s="331"/>
      <c r="Q1748" s="305"/>
      <c r="R1748" s="305"/>
      <c r="S1748" s="313">
        <f t="shared" si="359"/>
        <v>0</v>
      </c>
      <c r="V1748" s="327"/>
      <c r="W1748" s="327"/>
      <c r="X1748" s="327"/>
    </row>
    <row r="1749" spans="1:24" s="326" customFormat="1" ht="18" hidden="1" customHeight="1">
      <c r="A1749" s="50"/>
      <c r="B1749" s="182"/>
      <c r="C1749" s="56"/>
      <c r="D1749" s="56"/>
      <c r="E1749" s="322"/>
      <c r="F1749" s="322"/>
      <c r="G1749" s="322"/>
      <c r="H1749" s="322"/>
      <c r="I1749" s="287"/>
      <c r="J1749" s="44"/>
      <c r="K1749" s="287" t="str">
        <f t="shared" si="358"/>
        <v>Cái</v>
      </c>
      <c r="L1749" s="291"/>
      <c r="M1749" s="287" t="e">
        <f>VLOOKUP(D1749,'GIA CONG DOAN'!$A$3:$D$4246,MATCH(I1749,'GIA CONG DOAN'!$A$4:$D$4,0),0)</f>
        <v>#N/A</v>
      </c>
      <c r="N1749" s="277"/>
      <c r="O1749" s="330"/>
      <c r="P1749" s="331"/>
      <c r="Q1749" s="305"/>
      <c r="R1749" s="305"/>
      <c r="S1749" s="313">
        <f t="shared" si="359"/>
        <v>0</v>
      </c>
      <c r="V1749" s="327"/>
      <c r="W1749" s="327"/>
      <c r="X1749" s="327"/>
    </row>
    <row r="1750" spans="1:24" s="326" customFormat="1" ht="18" hidden="1" customHeight="1">
      <c r="A1750" s="50"/>
      <c r="B1750" s="182"/>
      <c r="C1750" s="56"/>
      <c r="D1750" s="56"/>
      <c r="E1750" s="322"/>
      <c r="F1750" s="322"/>
      <c r="G1750" s="322"/>
      <c r="H1750" s="322"/>
      <c r="I1750" s="287"/>
      <c r="J1750" s="44"/>
      <c r="K1750" s="287" t="str">
        <f t="shared" si="358"/>
        <v>Cái</v>
      </c>
      <c r="L1750" s="291"/>
      <c r="M1750" s="287" t="e">
        <f>VLOOKUP(D1750,'GIA CONG DOAN'!$A$3:$D$4246,MATCH(I1750,'GIA CONG DOAN'!$A$4:$D$4,0),0)</f>
        <v>#N/A</v>
      </c>
      <c r="N1750" s="277"/>
      <c r="O1750" s="330"/>
      <c r="P1750" s="331"/>
      <c r="Q1750" s="305"/>
      <c r="R1750" s="305"/>
      <c r="S1750" s="313">
        <f t="shared" si="359"/>
        <v>0</v>
      </c>
      <c r="V1750" s="327"/>
      <c r="W1750" s="327"/>
      <c r="X1750" s="327"/>
    </row>
    <row r="1751" spans="1:24" s="326" customFormat="1" ht="18" hidden="1" customHeight="1">
      <c r="A1751" s="50"/>
      <c r="B1751" s="182"/>
      <c r="C1751" s="56"/>
      <c r="D1751" s="56"/>
      <c r="E1751" s="322"/>
      <c r="F1751" s="322"/>
      <c r="G1751" s="322"/>
      <c r="H1751" s="322"/>
      <c r="I1751" s="287"/>
      <c r="J1751" s="44"/>
      <c r="K1751" s="287" t="str">
        <f t="shared" si="358"/>
        <v>Cái</v>
      </c>
      <c r="L1751" s="291"/>
      <c r="M1751" s="287" t="e">
        <f>VLOOKUP(D1751,'GIA CONG DOAN'!$A$3:$D$4246,MATCH(I1751,'GIA CONG DOAN'!$A$4:$D$4,0),0)</f>
        <v>#N/A</v>
      </c>
      <c r="N1751" s="277"/>
      <c r="O1751" s="330"/>
      <c r="P1751" s="331"/>
      <c r="Q1751" s="305"/>
      <c r="R1751" s="305"/>
      <c r="S1751" s="313">
        <f t="shared" si="359"/>
        <v>0</v>
      </c>
      <c r="V1751" s="327"/>
      <c r="W1751" s="327"/>
      <c r="X1751" s="327"/>
    </row>
    <row r="1752" spans="1:24" s="326" customFormat="1" ht="18" hidden="1" customHeight="1">
      <c r="A1752" s="50"/>
      <c r="B1752" s="182"/>
      <c r="C1752" s="56"/>
      <c r="D1752" s="56"/>
      <c r="E1752" s="322"/>
      <c r="F1752" s="322"/>
      <c r="G1752" s="322"/>
      <c r="H1752" s="322"/>
      <c r="I1752" s="287"/>
      <c r="J1752" s="44"/>
      <c r="K1752" s="287" t="str">
        <f t="shared" si="358"/>
        <v>Cái</v>
      </c>
      <c r="L1752" s="291"/>
      <c r="M1752" s="287" t="e">
        <f>VLOOKUP(D1752,'GIA CONG DOAN'!$A$3:$D$4246,MATCH(I1752,'GIA CONG DOAN'!$A$4:$D$4,0),0)</f>
        <v>#N/A</v>
      </c>
      <c r="N1752" s="277"/>
      <c r="O1752" s="330"/>
      <c r="P1752" s="331"/>
      <c r="Q1752" s="305"/>
      <c r="R1752" s="305"/>
      <c r="S1752" s="313">
        <f t="shared" si="359"/>
        <v>0</v>
      </c>
      <c r="V1752" s="327"/>
      <c r="W1752" s="327"/>
      <c r="X1752" s="327"/>
    </row>
    <row r="1753" spans="1:24" s="326" customFormat="1" ht="18" hidden="1" customHeight="1">
      <c r="A1753" s="50"/>
      <c r="B1753" s="182"/>
      <c r="C1753" s="56"/>
      <c r="D1753" s="56"/>
      <c r="E1753" s="322"/>
      <c r="F1753" s="322"/>
      <c r="G1753" s="322"/>
      <c r="H1753" s="322"/>
      <c r="I1753" s="287"/>
      <c r="J1753" s="44"/>
      <c r="K1753" s="287" t="str">
        <f t="shared" si="358"/>
        <v>Cái</v>
      </c>
      <c r="L1753" s="291"/>
      <c r="M1753" s="287" t="e">
        <f>VLOOKUP(D1753,'GIA CONG DOAN'!$A$3:$D$4246,MATCH(I1753,'GIA CONG DOAN'!$A$4:$D$4,0),0)</f>
        <v>#N/A</v>
      </c>
      <c r="N1753" s="277"/>
      <c r="O1753" s="330"/>
      <c r="P1753" s="331"/>
      <c r="Q1753" s="305"/>
      <c r="R1753" s="305"/>
      <c r="S1753" s="313">
        <f t="shared" si="359"/>
        <v>0</v>
      </c>
      <c r="V1753" s="327"/>
      <c r="W1753" s="327"/>
      <c r="X1753" s="327"/>
    </row>
    <row r="1754" spans="1:24" s="326" customFormat="1" ht="18" hidden="1" customHeight="1">
      <c r="A1754" s="50"/>
      <c r="B1754" s="182"/>
      <c r="C1754" s="56"/>
      <c r="D1754" s="56"/>
      <c r="E1754" s="322"/>
      <c r="F1754" s="322"/>
      <c r="G1754" s="322"/>
      <c r="H1754" s="322"/>
      <c r="I1754" s="287"/>
      <c r="J1754" s="44"/>
      <c r="K1754" s="287" t="str">
        <f t="shared" si="358"/>
        <v>Cái</v>
      </c>
      <c r="L1754" s="291"/>
      <c r="M1754" s="287" t="e">
        <f>VLOOKUP(D1754,'GIA CONG DOAN'!$A$3:$D$4246,MATCH(I1754,'GIA CONG DOAN'!$A$4:$D$4,0),0)</f>
        <v>#N/A</v>
      </c>
      <c r="N1754" s="277"/>
      <c r="O1754" s="330"/>
      <c r="P1754" s="331"/>
      <c r="Q1754" s="305"/>
      <c r="R1754" s="305"/>
      <c r="S1754" s="313">
        <f t="shared" si="359"/>
        <v>0</v>
      </c>
      <c r="V1754" s="327"/>
      <c r="W1754" s="327"/>
      <c r="X1754" s="327"/>
    </row>
    <row r="1755" spans="1:24" s="326" customFormat="1" ht="18" hidden="1" customHeight="1">
      <c r="A1755" s="50"/>
      <c r="B1755" s="182"/>
      <c r="C1755" s="56"/>
      <c r="D1755" s="56"/>
      <c r="E1755" s="322"/>
      <c r="F1755" s="322"/>
      <c r="G1755" s="322"/>
      <c r="H1755" s="322"/>
      <c r="I1755" s="287"/>
      <c r="J1755" s="44"/>
      <c r="K1755" s="287" t="str">
        <f t="shared" si="358"/>
        <v>Cái</v>
      </c>
      <c r="L1755" s="291"/>
      <c r="M1755" s="287" t="e">
        <f>VLOOKUP(D1755,'GIA CONG DOAN'!$A$3:$D$4246,MATCH(I1755,'GIA CONG DOAN'!$A$4:$D$4,0),0)</f>
        <v>#N/A</v>
      </c>
      <c r="N1755" s="277"/>
      <c r="O1755" s="330"/>
      <c r="P1755" s="331"/>
      <c r="Q1755" s="305"/>
      <c r="R1755" s="305"/>
      <c r="S1755" s="313">
        <f t="shared" si="359"/>
        <v>0</v>
      </c>
      <c r="V1755" s="327"/>
      <c r="W1755" s="327"/>
      <c r="X1755" s="327"/>
    </row>
    <row r="1756" spans="1:24" s="326" customFormat="1" ht="18" hidden="1" customHeight="1">
      <c r="A1756" s="50"/>
      <c r="B1756" s="182"/>
      <c r="C1756" s="56"/>
      <c r="D1756" s="56"/>
      <c r="E1756" s="322"/>
      <c r="F1756" s="322"/>
      <c r="G1756" s="322"/>
      <c r="H1756" s="322"/>
      <c r="I1756" s="287"/>
      <c r="J1756" s="44"/>
      <c r="K1756" s="287" t="str">
        <f t="shared" si="358"/>
        <v>Cái</v>
      </c>
      <c r="L1756" s="291"/>
      <c r="M1756" s="287" t="e">
        <f>VLOOKUP(D1756,'GIA CONG DOAN'!$A$3:$D$4246,MATCH(I1756,'GIA CONG DOAN'!$A$4:$D$4,0),0)</f>
        <v>#N/A</v>
      </c>
      <c r="N1756" s="277"/>
      <c r="O1756" s="330"/>
      <c r="P1756" s="331"/>
      <c r="Q1756" s="305"/>
      <c r="R1756" s="305"/>
      <c r="S1756" s="313">
        <f t="shared" si="359"/>
        <v>0</v>
      </c>
      <c r="V1756" s="327"/>
      <c r="W1756" s="327"/>
      <c r="X1756" s="327"/>
    </row>
    <row r="1757" spans="1:24" s="326" customFormat="1" ht="18" hidden="1" customHeight="1">
      <c r="A1757" s="50"/>
      <c r="B1757" s="182"/>
      <c r="C1757" s="56"/>
      <c r="D1757" s="56"/>
      <c r="E1757" s="322"/>
      <c r="F1757" s="322"/>
      <c r="G1757" s="322"/>
      <c r="H1757" s="322"/>
      <c r="I1757" s="287"/>
      <c r="J1757" s="44"/>
      <c r="K1757" s="287" t="str">
        <f t="shared" si="358"/>
        <v>Cái</v>
      </c>
      <c r="L1757" s="291"/>
      <c r="M1757" s="287" t="e">
        <f>VLOOKUP(D1757,'GIA CONG DOAN'!$A$3:$D$4246,MATCH(I1757,'GIA CONG DOAN'!$A$4:$D$4,0),0)</f>
        <v>#N/A</v>
      </c>
      <c r="N1757" s="277"/>
      <c r="O1757" s="330"/>
      <c r="P1757" s="331"/>
      <c r="Q1757" s="305"/>
      <c r="R1757" s="305"/>
      <c r="S1757" s="313">
        <f t="shared" si="359"/>
        <v>0</v>
      </c>
      <c r="V1757" s="327"/>
      <c r="W1757" s="327"/>
      <c r="X1757" s="327"/>
    </row>
    <row r="1758" spans="1:24" s="326" customFormat="1" ht="18" hidden="1" customHeight="1">
      <c r="A1758" s="50"/>
      <c r="B1758" s="182"/>
      <c r="C1758" s="56"/>
      <c r="D1758" s="56"/>
      <c r="E1758" s="322"/>
      <c r="F1758" s="322"/>
      <c r="G1758" s="322"/>
      <c r="H1758" s="322"/>
      <c r="I1758" s="287"/>
      <c r="J1758" s="44"/>
      <c r="K1758" s="287" t="str">
        <f t="shared" si="358"/>
        <v>Cái</v>
      </c>
      <c r="L1758" s="291"/>
      <c r="M1758" s="287" t="e">
        <f>VLOOKUP(D1758,'GIA CONG DOAN'!$A$3:$D$4246,MATCH(I1758,'GIA CONG DOAN'!$A$4:$D$4,0),0)</f>
        <v>#N/A</v>
      </c>
      <c r="N1758" s="277"/>
      <c r="O1758" s="330"/>
      <c r="P1758" s="331"/>
      <c r="Q1758" s="305"/>
      <c r="R1758" s="305"/>
      <c r="S1758" s="313">
        <f t="shared" si="359"/>
        <v>0</v>
      </c>
      <c r="V1758" s="327"/>
      <c r="W1758" s="327"/>
      <c r="X1758" s="327"/>
    </row>
    <row r="1759" spans="1:24" s="326" customFormat="1" ht="18" hidden="1" customHeight="1">
      <c r="A1759" s="50"/>
      <c r="B1759" s="182"/>
      <c r="C1759" s="56"/>
      <c r="D1759" s="56"/>
      <c r="E1759" s="322"/>
      <c r="F1759" s="322"/>
      <c r="G1759" s="322"/>
      <c r="H1759" s="322"/>
      <c r="I1759" s="287"/>
      <c r="J1759" s="44"/>
      <c r="K1759" s="287" t="str">
        <f t="shared" si="358"/>
        <v>Cái</v>
      </c>
      <c r="L1759" s="291"/>
      <c r="M1759" s="287" t="e">
        <f>VLOOKUP(D1759,'GIA CONG DOAN'!$A$3:$D$4246,MATCH(I1759,'GIA CONG DOAN'!$A$4:$D$4,0),0)</f>
        <v>#N/A</v>
      </c>
      <c r="N1759" s="277"/>
      <c r="O1759" s="330"/>
      <c r="P1759" s="331"/>
      <c r="Q1759" s="305"/>
      <c r="R1759" s="305"/>
      <c r="S1759" s="313">
        <f t="shared" si="359"/>
        <v>0</v>
      </c>
      <c r="V1759" s="327"/>
      <c r="W1759" s="327"/>
      <c r="X1759" s="327"/>
    </row>
    <row r="1760" spans="1:24" s="326" customFormat="1" ht="18" hidden="1" customHeight="1">
      <c r="A1760" s="50"/>
      <c r="B1760" s="182"/>
      <c r="C1760" s="56"/>
      <c r="D1760" s="56"/>
      <c r="E1760" s="322"/>
      <c r="F1760" s="322"/>
      <c r="G1760" s="322"/>
      <c r="H1760" s="322"/>
      <c r="I1760" s="287"/>
      <c r="J1760" s="44"/>
      <c r="K1760" s="287" t="str">
        <f t="shared" si="358"/>
        <v>Cái</v>
      </c>
      <c r="L1760" s="291"/>
      <c r="M1760" s="287" t="e">
        <f>VLOOKUP(D1760,'GIA CONG DOAN'!$A$3:$D$4246,MATCH(I1760,'GIA CONG DOAN'!$A$4:$D$4,0),0)</f>
        <v>#N/A</v>
      </c>
      <c r="N1760" s="277"/>
      <c r="O1760" s="330"/>
      <c r="P1760" s="331"/>
      <c r="Q1760" s="305"/>
      <c r="R1760" s="305"/>
      <c r="S1760" s="313">
        <f t="shared" si="359"/>
        <v>0</v>
      </c>
      <c r="V1760" s="327"/>
      <c r="W1760" s="327"/>
      <c r="X1760" s="327"/>
    </row>
    <row r="1761" spans="1:24" s="326" customFormat="1" ht="18" hidden="1" customHeight="1">
      <c r="A1761" s="50"/>
      <c r="B1761" s="182"/>
      <c r="C1761" s="56"/>
      <c r="D1761" s="56"/>
      <c r="E1761" s="322"/>
      <c r="F1761" s="322"/>
      <c r="G1761" s="322"/>
      <c r="H1761" s="322"/>
      <c r="I1761" s="287"/>
      <c r="J1761" s="44"/>
      <c r="K1761" s="287" t="str">
        <f t="shared" si="358"/>
        <v>Cái</v>
      </c>
      <c r="L1761" s="291"/>
      <c r="M1761" s="287" t="e">
        <f>VLOOKUP(D1761,'GIA CONG DOAN'!$A$3:$D$4246,MATCH(I1761,'GIA CONG DOAN'!$A$4:$D$4,0),0)</f>
        <v>#N/A</v>
      </c>
      <c r="N1761" s="277"/>
      <c r="O1761" s="330"/>
      <c r="P1761" s="331"/>
      <c r="Q1761" s="305"/>
      <c r="R1761" s="305"/>
      <c r="S1761" s="313">
        <f t="shared" si="359"/>
        <v>0</v>
      </c>
      <c r="V1761" s="327"/>
      <c r="W1761" s="327"/>
      <c r="X1761" s="327"/>
    </row>
    <row r="1762" spans="1:24" s="326" customFormat="1" ht="18" hidden="1" customHeight="1">
      <c r="A1762" s="50"/>
      <c r="B1762" s="182"/>
      <c r="C1762" s="56"/>
      <c r="D1762" s="56"/>
      <c r="E1762" s="322"/>
      <c r="F1762" s="322"/>
      <c r="G1762" s="322"/>
      <c r="H1762" s="322"/>
      <c r="I1762" s="287"/>
      <c r="J1762" s="44"/>
      <c r="K1762" s="287" t="str">
        <f t="shared" si="358"/>
        <v>Cái</v>
      </c>
      <c r="L1762" s="291"/>
      <c r="M1762" s="287" t="e">
        <f>VLOOKUP(D1762,'GIA CONG DOAN'!$A$3:$D$4246,MATCH(I1762,'GIA CONG DOAN'!$A$4:$D$4,0),0)</f>
        <v>#N/A</v>
      </c>
      <c r="N1762" s="277"/>
      <c r="O1762" s="330"/>
      <c r="P1762" s="331"/>
      <c r="Q1762" s="305"/>
      <c r="R1762" s="305"/>
      <c r="S1762" s="313">
        <f t="shared" si="359"/>
        <v>0</v>
      </c>
      <c r="V1762" s="327"/>
      <c r="W1762" s="327"/>
      <c r="X1762" s="327"/>
    </row>
    <row r="1763" spans="1:24" s="326" customFormat="1" ht="18" hidden="1" customHeight="1">
      <c r="A1763" s="50"/>
      <c r="B1763" s="182"/>
      <c r="C1763" s="56"/>
      <c r="D1763" s="56"/>
      <c r="E1763" s="322"/>
      <c r="F1763" s="322"/>
      <c r="G1763" s="322"/>
      <c r="H1763" s="322"/>
      <c r="I1763" s="287"/>
      <c r="J1763" s="44"/>
      <c r="K1763" s="287" t="str">
        <f t="shared" si="358"/>
        <v>Cái</v>
      </c>
      <c r="L1763" s="291"/>
      <c r="M1763" s="287" t="e">
        <f>VLOOKUP(D1763,'GIA CONG DOAN'!$A$3:$D$4246,MATCH(I1763,'GIA CONG DOAN'!$A$4:$D$4,0),0)</f>
        <v>#N/A</v>
      </c>
      <c r="N1763" s="277"/>
      <c r="O1763" s="330"/>
      <c r="P1763" s="331"/>
      <c r="Q1763" s="305"/>
      <c r="R1763" s="305"/>
      <c r="S1763" s="313">
        <f t="shared" si="359"/>
        <v>0</v>
      </c>
      <c r="V1763" s="327"/>
      <c r="W1763" s="327"/>
      <c r="X1763" s="327"/>
    </row>
    <row r="1764" spans="1:24" s="326" customFormat="1" ht="18" hidden="1" customHeight="1">
      <c r="A1764" s="50"/>
      <c r="B1764" s="182"/>
      <c r="C1764" s="56"/>
      <c r="D1764" s="56"/>
      <c r="E1764" s="322"/>
      <c r="F1764" s="322"/>
      <c r="G1764" s="322"/>
      <c r="H1764" s="322"/>
      <c r="I1764" s="287"/>
      <c r="J1764" s="44"/>
      <c r="K1764" s="287" t="str">
        <f t="shared" si="358"/>
        <v>Cái</v>
      </c>
      <c r="L1764" s="291"/>
      <c r="M1764" s="287" t="e">
        <f>VLOOKUP(D1764,'GIA CONG DOAN'!$A$3:$D$4246,MATCH(I1764,'GIA CONG DOAN'!$A$4:$D$4,0),0)</f>
        <v>#N/A</v>
      </c>
      <c r="N1764" s="277"/>
      <c r="O1764" s="330"/>
      <c r="P1764" s="331"/>
      <c r="Q1764" s="305"/>
      <c r="R1764" s="305"/>
      <c r="S1764" s="313">
        <f t="shared" si="359"/>
        <v>0</v>
      </c>
      <c r="V1764" s="327"/>
      <c r="W1764" s="327"/>
      <c r="X1764" s="327"/>
    </row>
    <row r="1765" spans="1:24" s="326" customFormat="1" ht="18" hidden="1" customHeight="1">
      <c r="A1765" s="50"/>
      <c r="B1765" s="182"/>
      <c r="C1765" s="56"/>
      <c r="D1765" s="56"/>
      <c r="E1765" s="322"/>
      <c r="F1765" s="322"/>
      <c r="G1765" s="322"/>
      <c r="H1765" s="322"/>
      <c r="I1765" s="287"/>
      <c r="J1765" s="44"/>
      <c r="K1765" s="287" t="str">
        <f t="shared" si="358"/>
        <v>Cái</v>
      </c>
      <c r="L1765" s="291"/>
      <c r="M1765" s="287" t="e">
        <f>VLOOKUP(D1765,'GIA CONG DOAN'!$A$3:$D$4246,MATCH(I1765,'GIA CONG DOAN'!$A$4:$D$4,0),0)</f>
        <v>#N/A</v>
      </c>
      <c r="N1765" s="277"/>
      <c r="O1765" s="330"/>
      <c r="P1765" s="331"/>
      <c r="Q1765" s="305"/>
      <c r="R1765" s="305"/>
      <c r="S1765" s="313">
        <f t="shared" si="359"/>
        <v>0</v>
      </c>
      <c r="V1765" s="327"/>
      <c r="W1765" s="327"/>
      <c r="X1765" s="327"/>
    </row>
    <row r="1766" spans="1:24" s="326" customFormat="1" ht="18" hidden="1" customHeight="1">
      <c r="A1766" s="50"/>
      <c r="B1766" s="182"/>
      <c r="C1766" s="56"/>
      <c r="D1766" s="56"/>
      <c r="E1766" s="322"/>
      <c r="F1766" s="322"/>
      <c r="G1766" s="322"/>
      <c r="H1766" s="322"/>
      <c r="I1766" s="287"/>
      <c r="J1766" s="44"/>
      <c r="K1766" s="287" t="str">
        <f t="shared" si="358"/>
        <v>Cái</v>
      </c>
      <c r="L1766" s="291"/>
      <c r="M1766" s="287" t="e">
        <f>VLOOKUP(D1766,'GIA CONG DOAN'!$A$3:$D$4246,MATCH(I1766,'GIA CONG DOAN'!$A$4:$D$4,0),0)</f>
        <v>#N/A</v>
      </c>
      <c r="N1766" s="277"/>
      <c r="O1766" s="330"/>
      <c r="P1766" s="331"/>
      <c r="Q1766" s="305"/>
      <c r="R1766" s="305"/>
      <c r="S1766" s="313">
        <f t="shared" si="359"/>
        <v>0</v>
      </c>
      <c r="V1766" s="327"/>
      <c r="W1766" s="327"/>
      <c r="X1766" s="327"/>
    </row>
    <row r="1767" spans="1:24" s="326" customFormat="1" ht="18" hidden="1" customHeight="1">
      <c r="A1767" s="50"/>
      <c r="B1767" s="182"/>
      <c r="C1767" s="56"/>
      <c r="D1767" s="56"/>
      <c r="E1767" s="322"/>
      <c r="F1767" s="322"/>
      <c r="G1767" s="322"/>
      <c r="H1767" s="322"/>
      <c r="I1767" s="287"/>
      <c r="J1767" s="44"/>
      <c r="K1767" s="287" t="str">
        <f t="shared" si="358"/>
        <v>Cái</v>
      </c>
      <c r="L1767" s="291"/>
      <c r="M1767" s="287" t="e">
        <f>VLOOKUP(D1767,'GIA CONG DOAN'!$A$3:$D$4246,MATCH(I1767,'GIA CONG DOAN'!$A$4:$D$4,0),0)</f>
        <v>#N/A</v>
      </c>
      <c r="N1767" s="277"/>
      <c r="O1767" s="330"/>
      <c r="P1767" s="331"/>
      <c r="Q1767" s="305"/>
      <c r="R1767" s="305"/>
      <c r="S1767" s="313">
        <f t="shared" si="359"/>
        <v>0</v>
      </c>
      <c r="V1767" s="327"/>
      <c r="W1767" s="327"/>
      <c r="X1767" s="327"/>
    </row>
    <row r="1768" spans="1:24" s="326" customFormat="1" ht="18" hidden="1" customHeight="1">
      <c r="A1768" s="50"/>
      <c r="B1768" s="182"/>
      <c r="C1768" s="56"/>
      <c r="D1768" s="56"/>
      <c r="E1768" s="322"/>
      <c r="F1768" s="322"/>
      <c r="G1768" s="322"/>
      <c r="H1768" s="322"/>
      <c r="I1768" s="287"/>
      <c r="J1768" s="44"/>
      <c r="K1768" s="287" t="str">
        <f t="shared" si="358"/>
        <v>Cái</v>
      </c>
      <c r="L1768" s="291"/>
      <c r="M1768" s="287" t="e">
        <f>VLOOKUP(D1768,'GIA CONG DOAN'!$A$3:$D$4246,MATCH(I1768,'GIA CONG DOAN'!$A$4:$D$4,0),0)</f>
        <v>#N/A</v>
      </c>
      <c r="N1768" s="277"/>
      <c r="O1768" s="330"/>
      <c r="P1768" s="331"/>
      <c r="Q1768" s="305"/>
      <c r="R1768" s="305"/>
      <c r="S1768" s="313">
        <f t="shared" si="359"/>
        <v>0</v>
      </c>
      <c r="V1768" s="327"/>
      <c r="W1768" s="327"/>
      <c r="X1768" s="327"/>
    </row>
    <row r="1769" spans="1:24" s="326" customFormat="1" ht="18" hidden="1" customHeight="1">
      <c r="A1769" s="50"/>
      <c r="B1769" s="182"/>
      <c r="C1769" s="56"/>
      <c r="D1769" s="56"/>
      <c r="E1769" s="322"/>
      <c r="F1769" s="322"/>
      <c r="G1769" s="322"/>
      <c r="H1769" s="322"/>
      <c r="I1769" s="287"/>
      <c r="J1769" s="44"/>
      <c r="K1769" s="287" t="str">
        <f t="shared" si="358"/>
        <v>Cái</v>
      </c>
      <c r="L1769" s="291"/>
      <c r="M1769" s="287" t="e">
        <f>VLOOKUP(D1769,'GIA CONG DOAN'!$A$3:$D$4246,MATCH(I1769,'GIA CONG DOAN'!$A$4:$D$4,0),0)</f>
        <v>#N/A</v>
      </c>
      <c r="N1769" s="277"/>
      <c r="O1769" s="330"/>
      <c r="P1769" s="331"/>
      <c r="Q1769" s="305"/>
      <c r="R1769" s="305"/>
      <c r="S1769" s="313">
        <f t="shared" si="359"/>
        <v>0</v>
      </c>
      <c r="V1769" s="327"/>
      <c r="W1769" s="327"/>
      <c r="X1769" s="327"/>
    </row>
    <row r="1770" spans="1:24" s="326" customFormat="1" ht="18" hidden="1" customHeight="1">
      <c r="A1770" s="50"/>
      <c r="B1770" s="182"/>
      <c r="C1770" s="56"/>
      <c r="D1770" s="56"/>
      <c r="E1770" s="322"/>
      <c r="F1770" s="322"/>
      <c r="G1770" s="322"/>
      <c r="H1770" s="322"/>
      <c r="I1770" s="287"/>
      <c r="J1770" s="44"/>
      <c r="K1770" s="287" t="str">
        <f t="shared" si="358"/>
        <v>Cái</v>
      </c>
      <c r="L1770" s="291"/>
      <c r="M1770" s="287" t="e">
        <f>VLOOKUP(D1770,'GIA CONG DOAN'!$A$3:$D$4246,MATCH(I1770,'GIA CONG DOAN'!$A$4:$D$4,0),0)</f>
        <v>#N/A</v>
      </c>
      <c r="N1770" s="277"/>
      <c r="O1770" s="330"/>
      <c r="P1770" s="331"/>
      <c r="Q1770" s="305"/>
      <c r="R1770" s="305"/>
      <c r="S1770" s="313">
        <f t="shared" si="359"/>
        <v>0</v>
      </c>
      <c r="V1770" s="327"/>
      <c r="W1770" s="327"/>
      <c r="X1770" s="327"/>
    </row>
    <row r="1771" spans="1:24" s="326" customFormat="1" ht="18" hidden="1" customHeight="1">
      <c r="A1771" s="50"/>
      <c r="B1771" s="182"/>
      <c r="C1771" s="56"/>
      <c r="D1771" s="56"/>
      <c r="E1771" s="322"/>
      <c r="F1771" s="322"/>
      <c r="G1771" s="322"/>
      <c r="H1771" s="322"/>
      <c r="I1771" s="287"/>
      <c r="J1771" s="44"/>
      <c r="K1771" s="287" t="str">
        <f t="shared" si="358"/>
        <v>Cái</v>
      </c>
      <c r="L1771" s="291"/>
      <c r="M1771" s="287" t="e">
        <f>VLOOKUP(D1771,'GIA CONG DOAN'!$A$3:$D$4246,MATCH(I1771,'GIA CONG DOAN'!$A$4:$D$4,0),0)</f>
        <v>#N/A</v>
      </c>
      <c r="N1771" s="277"/>
      <c r="O1771" s="330"/>
      <c r="P1771" s="331"/>
      <c r="Q1771" s="305"/>
      <c r="R1771" s="305"/>
      <c r="S1771" s="313">
        <f t="shared" si="359"/>
        <v>0</v>
      </c>
      <c r="V1771" s="327"/>
      <c r="W1771" s="327"/>
      <c r="X1771" s="327"/>
    </row>
    <row r="1772" spans="1:24" s="326" customFormat="1" ht="18" hidden="1" customHeight="1">
      <c r="A1772" s="50"/>
      <c r="B1772" s="182"/>
      <c r="C1772" s="56"/>
      <c r="D1772" s="56"/>
      <c r="E1772" s="322"/>
      <c r="F1772" s="322"/>
      <c r="G1772" s="322"/>
      <c r="H1772" s="322"/>
      <c r="I1772" s="287"/>
      <c r="J1772" s="44"/>
      <c r="K1772" s="287" t="str">
        <f t="shared" si="358"/>
        <v>Cái</v>
      </c>
      <c r="L1772" s="291"/>
      <c r="M1772" s="287" t="e">
        <f>VLOOKUP(D1772,'GIA CONG DOAN'!$A$3:$D$4246,MATCH(I1772,'GIA CONG DOAN'!$A$4:$D$4,0),0)</f>
        <v>#N/A</v>
      </c>
      <c r="N1772" s="277"/>
      <c r="O1772" s="330"/>
      <c r="P1772" s="331"/>
      <c r="Q1772" s="305"/>
      <c r="R1772" s="305"/>
      <c r="S1772" s="313">
        <f t="shared" si="359"/>
        <v>0</v>
      </c>
      <c r="V1772" s="327"/>
      <c r="W1772" s="327"/>
      <c r="X1772" s="327"/>
    </row>
    <row r="1773" spans="1:24" s="326" customFormat="1" ht="18" hidden="1" customHeight="1">
      <c r="A1773" s="50"/>
      <c r="B1773" s="182"/>
      <c r="C1773" s="56"/>
      <c r="D1773" s="56"/>
      <c r="E1773" s="322"/>
      <c r="F1773" s="322"/>
      <c r="G1773" s="322"/>
      <c r="H1773" s="322"/>
      <c r="I1773" s="287"/>
      <c r="J1773" s="44"/>
      <c r="K1773" s="287" t="str">
        <f t="shared" si="358"/>
        <v>Cái</v>
      </c>
      <c r="L1773" s="291"/>
      <c r="M1773" s="287" t="e">
        <f>VLOOKUP(D1773,'GIA CONG DOAN'!$A$3:$D$4246,MATCH(I1773,'GIA CONG DOAN'!$A$4:$D$4,0),0)</f>
        <v>#N/A</v>
      </c>
      <c r="N1773" s="277"/>
      <c r="O1773" s="330"/>
      <c r="P1773" s="331"/>
      <c r="Q1773" s="305"/>
      <c r="R1773" s="305"/>
      <c r="S1773" s="313">
        <f t="shared" si="359"/>
        <v>0</v>
      </c>
      <c r="V1773" s="327"/>
      <c r="W1773" s="327"/>
      <c r="X1773" s="327"/>
    </row>
    <row r="1774" spans="1:24" s="326" customFormat="1" ht="18" hidden="1" customHeight="1">
      <c r="A1774" s="50"/>
      <c r="B1774" s="182"/>
      <c r="C1774" s="56"/>
      <c r="D1774" s="56"/>
      <c r="E1774" s="322"/>
      <c r="F1774" s="322"/>
      <c r="G1774" s="322"/>
      <c r="H1774" s="322"/>
      <c r="I1774" s="287"/>
      <c r="J1774" s="44"/>
      <c r="K1774" s="287" t="str">
        <f t="shared" si="358"/>
        <v>Cái</v>
      </c>
      <c r="L1774" s="291"/>
      <c r="M1774" s="287" t="e">
        <f>VLOOKUP(D1774,'GIA CONG DOAN'!$A$3:$D$4246,MATCH(I1774,'GIA CONG DOAN'!$A$4:$D$4,0),0)</f>
        <v>#N/A</v>
      </c>
      <c r="N1774" s="277"/>
      <c r="O1774" s="330"/>
      <c r="P1774" s="331"/>
      <c r="Q1774" s="305"/>
      <c r="R1774" s="305"/>
      <c r="S1774" s="313">
        <f t="shared" si="359"/>
        <v>0</v>
      </c>
      <c r="V1774" s="327"/>
      <c r="W1774" s="327"/>
      <c r="X1774" s="327"/>
    </row>
    <row r="1775" spans="1:24" s="326" customFormat="1" ht="18" hidden="1" customHeight="1">
      <c r="A1775" s="50"/>
      <c r="B1775" s="182"/>
      <c r="C1775" s="56"/>
      <c r="D1775" s="56"/>
      <c r="E1775" s="322"/>
      <c r="F1775" s="322"/>
      <c r="G1775" s="322"/>
      <c r="H1775" s="322"/>
      <c r="I1775" s="287"/>
      <c r="J1775" s="44"/>
      <c r="K1775" s="287" t="str">
        <f t="shared" si="358"/>
        <v>Cái</v>
      </c>
      <c r="L1775" s="291"/>
      <c r="M1775" s="287" t="e">
        <f>VLOOKUP(D1775,'GIA CONG DOAN'!$A$3:$D$4246,MATCH(I1775,'GIA CONG DOAN'!$A$4:$D$4,0),0)</f>
        <v>#N/A</v>
      </c>
      <c r="N1775" s="277"/>
      <c r="O1775" s="330"/>
      <c r="P1775" s="331"/>
      <c r="Q1775" s="305"/>
      <c r="R1775" s="305"/>
      <c r="S1775" s="313">
        <f t="shared" si="359"/>
        <v>0</v>
      </c>
      <c r="V1775" s="327"/>
      <c r="W1775" s="327"/>
      <c r="X1775" s="327"/>
    </row>
    <row r="1776" spans="1:24" s="326" customFormat="1" ht="18" hidden="1" customHeight="1">
      <c r="A1776" s="50"/>
      <c r="B1776" s="182"/>
      <c r="C1776" s="56"/>
      <c r="D1776" s="56"/>
      <c r="E1776" s="322"/>
      <c r="F1776" s="322"/>
      <c r="G1776" s="322"/>
      <c r="H1776" s="322"/>
      <c r="I1776" s="287"/>
      <c r="J1776" s="44"/>
      <c r="K1776" s="287" t="str">
        <f t="shared" si="358"/>
        <v>Cái</v>
      </c>
      <c r="L1776" s="291"/>
      <c r="M1776" s="287" t="e">
        <f>VLOOKUP(D1776,'GIA CONG DOAN'!$A$3:$D$4246,MATCH(I1776,'GIA CONG DOAN'!$A$4:$D$4,0),0)</f>
        <v>#N/A</v>
      </c>
      <c r="N1776" s="277"/>
      <c r="O1776" s="330"/>
      <c r="P1776" s="331"/>
      <c r="Q1776" s="305"/>
      <c r="R1776" s="305"/>
      <c r="S1776" s="313">
        <f t="shared" si="359"/>
        <v>0</v>
      </c>
      <c r="V1776" s="327"/>
      <c r="W1776" s="327"/>
      <c r="X1776" s="327"/>
    </row>
    <row r="1777" spans="1:24" s="326" customFormat="1" ht="18" hidden="1" customHeight="1">
      <c r="A1777" s="50"/>
      <c r="B1777" s="182"/>
      <c r="C1777" s="56"/>
      <c r="D1777" s="56"/>
      <c r="E1777" s="322"/>
      <c r="F1777" s="322"/>
      <c r="G1777" s="322"/>
      <c r="H1777" s="322"/>
      <c r="I1777" s="287"/>
      <c r="J1777" s="44"/>
      <c r="K1777" s="287" t="str">
        <f t="shared" si="358"/>
        <v>Cái</v>
      </c>
      <c r="L1777" s="291"/>
      <c r="M1777" s="287" t="e">
        <f>VLOOKUP(D1777,'GIA CONG DOAN'!$A$3:$D$4246,MATCH(I1777,'GIA CONG DOAN'!$A$4:$D$4,0),0)</f>
        <v>#N/A</v>
      </c>
      <c r="N1777" s="277"/>
      <c r="O1777" s="330"/>
      <c r="P1777" s="331"/>
      <c r="Q1777" s="305"/>
      <c r="R1777" s="305"/>
      <c r="S1777" s="313">
        <f t="shared" si="359"/>
        <v>0</v>
      </c>
      <c r="V1777" s="327"/>
      <c r="W1777" s="327"/>
      <c r="X1777" s="327"/>
    </row>
    <row r="1778" spans="1:24" s="326" customFormat="1" ht="18" hidden="1" customHeight="1">
      <c r="A1778" s="50"/>
      <c r="B1778" s="182"/>
      <c r="C1778" s="56"/>
      <c r="D1778" s="56"/>
      <c r="E1778" s="322"/>
      <c r="F1778" s="322"/>
      <c r="G1778" s="322"/>
      <c r="H1778" s="322"/>
      <c r="I1778" s="287"/>
      <c r="J1778" s="44"/>
      <c r="K1778" s="287" t="str">
        <f t="shared" si="358"/>
        <v>Cái</v>
      </c>
      <c r="L1778" s="291"/>
      <c r="M1778" s="287" t="e">
        <f>VLOOKUP(D1778,'GIA CONG DOAN'!$A$3:$D$4246,MATCH(I1778,'GIA CONG DOAN'!$A$4:$D$4,0),0)</f>
        <v>#N/A</v>
      </c>
      <c r="N1778" s="277"/>
      <c r="O1778" s="330"/>
      <c r="P1778" s="331"/>
      <c r="Q1778" s="305"/>
      <c r="R1778" s="305"/>
      <c r="S1778" s="313">
        <f t="shared" si="359"/>
        <v>0</v>
      </c>
      <c r="V1778" s="327"/>
      <c r="W1778" s="327"/>
      <c r="X1778" s="327"/>
    </row>
    <row r="1779" spans="1:24" s="326" customFormat="1" ht="18" hidden="1" customHeight="1">
      <c r="A1779" s="50"/>
      <c r="B1779" s="182"/>
      <c r="C1779" s="56"/>
      <c r="D1779" s="56"/>
      <c r="E1779" s="322"/>
      <c r="F1779" s="322"/>
      <c r="G1779" s="322"/>
      <c r="H1779" s="322"/>
      <c r="I1779" s="287"/>
      <c r="J1779" s="44"/>
      <c r="K1779" s="287" t="str">
        <f t="shared" si="358"/>
        <v>Cái</v>
      </c>
      <c r="L1779" s="291"/>
      <c r="M1779" s="287" t="e">
        <f>VLOOKUP(D1779,'GIA CONG DOAN'!$A$3:$D$4246,MATCH(I1779,'GIA CONG DOAN'!$A$4:$D$4,0),0)</f>
        <v>#N/A</v>
      </c>
      <c r="N1779" s="277"/>
      <c r="O1779" s="330"/>
      <c r="P1779" s="331"/>
      <c r="Q1779" s="305"/>
      <c r="R1779" s="305"/>
      <c r="S1779" s="313">
        <f t="shared" si="359"/>
        <v>0</v>
      </c>
      <c r="V1779" s="327"/>
      <c r="W1779" s="327"/>
      <c r="X1779" s="327"/>
    </row>
    <row r="1780" spans="1:24" s="326" customFormat="1" ht="18" hidden="1" customHeight="1">
      <c r="A1780" s="50"/>
      <c r="B1780" s="182"/>
      <c r="C1780" s="56"/>
      <c r="D1780" s="56"/>
      <c r="E1780" s="322"/>
      <c r="F1780" s="322"/>
      <c r="G1780" s="322"/>
      <c r="H1780" s="322"/>
      <c r="I1780" s="287"/>
      <c r="J1780" s="44"/>
      <c r="K1780" s="287" t="str">
        <f t="shared" si="358"/>
        <v>Cái</v>
      </c>
      <c r="L1780" s="291"/>
      <c r="M1780" s="287" t="e">
        <f>VLOOKUP(D1780,'GIA CONG DOAN'!$A$3:$D$4246,MATCH(I1780,'GIA CONG DOAN'!$A$4:$D$4,0),0)</f>
        <v>#N/A</v>
      </c>
      <c r="N1780" s="277"/>
      <c r="O1780" s="330"/>
      <c r="P1780" s="331"/>
      <c r="Q1780" s="305"/>
      <c r="R1780" s="305"/>
      <c r="S1780" s="313">
        <f t="shared" si="359"/>
        <v>0</v>
      </c>
      <c r="V1780" s="327"/>
      <c r="W1780" s="327"/>
      <c r="X1780" s="327"/>
    </row>
    <row r="1781" spans="1:24" s="326" customFormat="1" ht="18" hidden="1" customHeight="1">
      <c r="A1781" s="50"/>
      <c r="B1781" s="182"/>
      <c r="C1781" s="56"/>
      <c r="D1781" s="56"/>
      <c r="E1781" s="322"/>
      <c r="F1781" s="322"/>
      <c r="G1781" s="322"/>
      <c r="H1781" s="322"/>
      <c r="I1781" s="287"/>
      <c r="J1781" s="44"/>
      <c r="K1781" s="287" t="str">
        <f t="shared" si="358"/>
        <v>Cái</v>
      </c>
      <c r="L1781" s="291"/>
      <c r="M1781" s="287" t="e">
        <f>VLOOKUP(D1781,'GIA CONG DOAN'!$A$3:$D$4246,MATCH(I1781,'GIA CONG DOAN'!$A$4:$D$4,0),0)</f>
        <v>#N/A</v>
      </c>
      <c r="N1781" s="277"/>
      <c r="O1781" s="330"/>
      <c r="P1781" s="331"/>
      <c r="Q1781" s="305"/>
      <c r="R1781" s="305"/>
      <c r="S1781" s="313">
        <f t="shared" si="359"/>
        <v>0</v>
      </c>
      <c r="V1781" s="327"/>
      <c r="W1781" s="327"/>
      <c r="X1781" s="327"/>
    </row>
    <row r="1782" spans="1:24" s="326" customFormat="1" ht="18" hidden="1" customHeight="1">
      <c r="A1782" s="50"/>
      <c r="B1782" s="182"/>
      <c r="C1782" s="56"/>
      <c r="D1782" s="56"/>
      <c r="E1782" s="322"/>
      <c r="F1782" s="322"/>
      <c r="G1782" s="322"/>
      <c r="H1782" s="322"/>
      <c r="I1782" s="287"/>
      <c r="J1782" s="44"/>
      <c r="K1782" s="287" t="str">
        <f t="shared" ref="K1782:K1801" si="360">IF(AND(MID(C1782,10,1)="s",MID(C1782,11,1)="1"),"Cái",IF(OR(MID(C1782,10,1)="s",MID(C1782,10,1)="l",MID(C1782,10,1)="b",MID(C1782,10,1)="x"),"Bộ","Cái"))</f>
        <v>Cái</v>
      </c>
      <c r="L1782" s="291"/>
      <c r="M1782" s="287" t="e">
        <f>VLOOKUP(D1782,'GIA CONG DOAN'!$A$3:$D$4246,MATCH(I1782,'GIA CONG DOAN'!$A$4:$D$4,0),0)</f>
        <v>#N/A</v>
      </c>
      <c r="N1782" s="277"/>
      <c r="O1782" s="330"/>
      <c r="P1782" s="331"/>
      <c r="Q1782" s="305"/>
      <c r="R1782" s="305"/>
      <c r="S1782" s="313">
        <f t="shared" si="359"/>
        <v>0</v>
      </c>
      <c r="V1782" s="327"/>
      <c r="W1782" s="327"/>
      <c r="X1782" s="327"/>
    </row>
    <row r="1783" spans="1:24" s="326" customFormat="1" ht="18" hidden="1" customHeight="1">
      <c r="A1783" s="50"/>
      <c r="B1783" s="182"/>
      <c r="C1783" s="56"/>
      <c r="D1783" s="56"/>
      <c r="E1783" s="322"/>
      <c r="F1783" s="322"/>
      <c r="G1783" s="322"/>
      <c r="H1783" s="322"/>
      <c r="I1783" s="287"/>
      <c r="J1783" s="44"/>
      <c r="K1783" s="287" t="str">
        <f t="shared" si="360"/>
        <v>Cái</v>
      </c>
      <c r="L1783" s="291"/>
      <c r="M1783" s="287" t="e">
        <f>VLOOKUP(D1783,'GIA CONG DOAN'!$A$3:$D$4246,MATCH(I1783,'GIA CONG DOAN'!$A$4:$D$4,0),0)</f>
        <v>#N/A</v>
      </c>
      <c r="N1783" s="277"/>
      <c r="O1783" s="330"/>
      <c r="P1783" s="331"/>
      <c r="Q1783" s="305"/>
      <c r="R1783" s="305"/>
      <c r="S1783" s="313">
        <f t="shared" si="359"/>
        <v>0</v>
      </c>
      <c r="V1783" s="327"/>
      <c r="W1783" s="327"/>
      <c r="X1783" s="327"/>
    </row>
    <row r="1784" spans="1:24" s="326" customFormat="1" ht="18" hidden="1" customHeight="1">
      <c r="A1784" s="50"/>
      <c r="B1784" s="182"/>
      <c r="C1784" s="56"/>
      <c r="D1784" s="56"/>
      <c r="E1784" s="322"/>
      <c r="F1784" s="322"/>
      <c r="G1784" s="322"/>
      <c r="H1784" s="322"/>
      <c r="I1784" s="287"/>
      <c r="J1784" s="44"/>
      <c r="K1784" s="287" t="str">
        <f t="shared" si="360"/>
        <v>Cái</v>
      </c>
      <c r="L1784" s="291"/>
      <c r="M1784" s="287" t="e">
        <f>VLOOKUP(D1784,'GIA CONG DOAN'!$A$3:$D$4246,MATCH(I1784,'GIA CONG DOAN'!$A$4:$D$4,0),0)</f>
        <v>#N/A</v>
      </c>
      <c r="N1784" s="277"/>
      <c r="O1784" s="330"/>
      <c r="P1784" s="331"/>
      <c r="Q1784" s="305"/>
      <c r="R1784" s="305"/>
      <c r="S1784" s="313">
        <f t="shared" si="359"/>
        <v>0</v>
      </c>
      <c r="V1784" s="327"/>
      <c r="W1784" s="327"/>
      <c r="X1784" s="327"/>
    </row>
    <row r="1785" spans="1:24" s="326" customFormat="1" ht="18" hidden="1" customHeight="1">
      <c r="A1785" s="50"/>
      <c r="B1785" s="182"/>
      <c r="C1785" s="56"/>
      <c r="D1785" s="56"/>
      <c r="E1785" s="322"/>
      <c r="F1785" s="322"/>
      <c r="G1785" s="322"/>
      <c r="H1785" s="322"/>
      <c r="I1785" s="287"/>
      <c r="J1785" s="44"/>
      <c r="K1785" s="287" t="str">
        <f t="shared" si="360"/>
        <v>Cái</v>
      </c>
      <c r="L1785" s="291"/>
      <c r="M1785" s="287" t="e">
        <f>VLOOKUP(D1785,'GIA CONG DOAN'!$A$3:$D$4246,MATCH(I1785,'GIA CONG DOAN'!$A$4:$D$4,0),0)</f>
        <v>#N/A</v>
      </c>
      <c r="N1785" s="277"/>
      <c r="O1785" s="330"/>
      <c r="P1785" s="331"/>
      <c r="Q1785" s="305"/>
      <c r="R1785" s="305"/>
      <c r="S1785" s="313">
        <f t="shared" si="359"/>
        <v>0</v>
      </c>
      <c r="V1785" s="327"/>
      <c r="W1785" s="327"/>
      <c r="X1785" s="327"/>
    </row>
    <row r="1786" spans="1:24" s="326" customFormat="1" ht="18" hidden="1" customHeight="1">
      <c r="A1786" s="50"/>
      <c r="B1786" s="182"/>
      <c r="C1786" s="56"/>
      <c r="D1786" s="56"/>
      <c r="E1786" s="322"/>
      <c r="F1786" s="322"/>
      <c r="G1786" s="322"/>
      <c r="H1786" s="322"/>
      <c r="I1786" s="287"/>
      <c r="J1786" s="44"/>
      <c r="K1786" s="287" t="str">
        <f t="shared" si="360"/>
        <v>Cái</v>
      </c>
      <c r="L1786" s="291"/>
      <c r="M1786" s="287" t="e">
        <f>VLOOKUP(D1786,'GIA CONG DOAN'!$A$3:$D$4246,MATCH(I1786,'GIA CONG DOAN'!$A$4:$D$4,0),0)</f>
        <v>#N/A</v>
      </c>
      <c r="N1786" s="277"/>
      <c r="O1786" s="330"/>
      <c r="P1786" s="331"/>
      <c r="Q1786" s="305"/>
      <c r="R1786" s="305"/>
      <c r="S1786" s="313">
        <f t="shared" si="359"/>
        <v>0</v>
      </c>
      <c r="V1786" s="327"/>
      <c r="W1786" s="327"/>
      <c r="X1786" s="327"/>
    </row>
    <row r="1787" spans="1:24" s="326" customFormat="1" ht="18" hidden="1" customHeight="1">
      <c r="A1787" s="50"/>
      <c r="B1787" s="182"/>
      <c r="C1787" s="56"/>
      <c r="D1787" s="56"/>
      <c r="E1787" s="322"/>
      <c r="F1787" s="322"/>
      <c r="G1787" s="322"/>
      <c r="H1787" s="322"/>
      <c r="I1787" s="287"/>
      <c r="J1787" s="44"/>
      <c r="K1787" s="287" t="str">
        <f t="shared" si="360"/>
        <v>Cái</v>
      </c>
      <c r="L1787" s="291"/>
      <c r="M1787" s="287" t="e">
        <f>VLOOKUP(D1787,'GIA CONG DOAN'!$A$3:$D$4246,MATCH(I1787,'GIA CONG DOAN'!$A$4:$D$4,0),0)</f>
        <v>#N/A</v>
      </c>
      <c r="N1787" s="277"/>
      <c r="O1787" s="330"/>
      <c r="P1787" s="331"/>
      <c r="Q1787" s="305"/>
      <c r="R1787" s="305"/>
      <c r="S1787" s="313">
        <f t="shared" si="359"/>
        <v>0</v>
      </c>
      <c r="V1787" s="327"/>
      <c r="W1787" s="327"/>
      <c r="X1787" s="327"/>
    </row>
    <row r="1788" spans="1:24" s="326" customFormat="1" ht="18" hidden="1" customHeight="1">
      <c r="A1788" s="50"/>
      <c r="B1788" s="182"/>
      <c r="C1788" s="56"/>
      <c r="D1788" s="56"/>
      <c r="E1788" s="322"/>
      <c r="F1788" s="322"/>
      <c r="G1788" s="322"/>
      <c r="H1788" s="322"/>
      <c r="I1788" s="287"/>
      <c r="J1788" s="44"/>
      <c r="K1788" s="287" t="str">
        <f t="shared" si="360"/>
        <v>Cái</v>
      </c>
      <c r="L1788" s="291"/>
      <c r="M1788" s="287" t="e">
        <f>VLOOKUP(D1788,'GIA CONG DOAN'!$A$3:$D$4246,MATCH(I1788,'GIA CONG DOAN'!$A$4:$D$4,0),0)</f>
        <v>#N/A</v>
      </c>
      <c r="N1788" s="277"/>
      <c r="O1788" s="330"/>
      <c r="P1788" s="331"/>
      <c r="Q1788" s="305"/>
      <c r="R1788" s="305"/>
      <c r="S1788" s="313">
        <f t="shared" si="359"/>
        <v>0</v>
      </c>
      <c r="V1788" s="327"/>
      <c r="W1788" s="327"/>
      <c r="X1788" s="327"/>
    </row>
    <row r="1789" spans="1:24" s="326" customFormat="1" ht="18" hidden="1" customHeight="1">
      <c r="A1789" s="50"/>
      <c r="B1789" s="182"/>
      <c r="C1789" s="56"/>
      <c r="D1789" s="56"/>
      <c r="E1789" s="322"/>
      <c r="F1789" s="322"/>
      <c r="G1789" s="322"/>
      <c r="H1789" s="322"/>
      <c r="I1789" s="287"/>
      <c r="J1789" s="44"/>
      <c r="K1789" s="287" t="str">
        <f t="shared" si="360"/>
        <v>Cái</v>
      </c>
      <c r="L1789" s="291"/>
      <c r="M1789" s="287" t="e">
        <f>VLOOKUP(D1789,'GIA CONG DOAN'!$A$3:$D$4246,MATCH(I1789,'GIA CONG DOAN'!$A$4:$D$4,0),0)</f>
        <v>#N/A</v>
      </c>
      <c r="N1789" s="277"/>
      <c r="O1789" s="330"/>
      <c r="P1789" s="331"/>
      <c r="Q1789" s="305"/>
      <c r="R1789" s="305"/>
      <c r="S1789" s="313">
        <f t="shared" si="359"/>
        <v>0</v>
      </c>
      <c r="V1789" s="327"/>
      <c r="W1789" s="327"/>
      <c r="X1789" s="327"/>
    </row>
    <row r="1790" spans="1:24" s="326" customFormat="1" ht="18" hidden="1" customHeight="1">
      <c r="A1790" s="50"/>
      <c r="B1790" s="182"/>
      <c r="C1790" s="56"/>
      <c r="D1790" s="56"/>
      <c r="E1790" s="322"/>
      <c r="F1790" s="322"/>
      <c r="G1790" s="322"/>
      <c r="H1790" s="322"/>
      <c r="I1790" s="287"/>
      <c r="J1790" s="44"/>
      <c r="K1790" s="287" t="str">
        <f t="shared" si="360"/>
        <v>Cái</v>
      </c>
      <c r="L1790" s="291"/>
      <c r="M1790" s="287" t="e">
        <f>VLOOKUP(D1790,'GIA CONG DOAN'!$A$3:$D$4246,MATCH(I1790,'GIA CONG DOAN'!$A$4:$D$4,0),0)</f>
        <v>#N/A</v>
      </c>
      <c r="N1790" s="277"/>
      <c r="O1790" s="330"/>
      <c r="P1790" s="331"/>
      <c r="Q1790" s="305"/>
      <c r="R1790" s="305"/>
      <c r="S1790" s="313">
        <f t="shared" si="359"/>
        <v>0</v>
      </c>
      <c r="V1790" s="327"/>
      <c r="W1790" s="327"/>
      <c r="X1790" s="327"/>
    </row>
    <row r="1791" spans="1:24" s="326" customFormat="1" ht="18" hidden="1" customHeight="1">
      <c r="A1791" s="50"/>
      <c r="B1791" s="182"/>
      <c r="C1791" s="56"/>
      <c r="D1791" s="56"/>
      <c r="E1791" s="322"/>
      <c r="F1791" s="322"/>
      <c r="G1791" s="322"/>
      <c r="H1791" s="322"/>
      <c r="I1791" s="287"/>
      <c r="J1791" s="44"/>
      <c r="K1791" s="287" t="str">
        <f t="shared" si="360"/>
        <v>Cái</v>
      </c>
      <c r="L1791" s="291"/>
      <c r="M1791" s="287" t="e">
        <f>VLOOKUP(D1791,'GIA CONG DOAN'!$A$3:$D$4246,MATCH(I1791,'GIA CONG DOAN'!$A$4:$D$4,0),0)</f>
        <v>#N/A</v>
      </c>
      <c r="N1791" s="277"/>
      <c r="O1791" s="330"/>
      <c r="P1791" s="331"/>
      <c r="Q1791" s="305"/>
      <c r="R1791" s="305"/>
      <c r="S1791" s="313">
        <f t="shared" ref="S1791:S1854" si="361">IF(MID(C1791,10,1)="0",L1791,IF(OR(MID(C1791,10,2)="X1",MID(C1791,10,2)="X2"),L1791*2,IF(OR(MID(C1791,10,2)="X4",MID(C1791,10,2)="X4"),L1791*3,IF(MID(C1791,10,1)="f",L1791,IF(OR(MID(C1791,10,1)="S",MID(C1791,10,1)="L",MID(C1791,10,1)="B",MID(C1791,10,1)="X"),MID(C1791,11,1)*L1791,0)))))</f>
        <v>0</v>
      </c>
      <c r="V1791" s="327"/>
      <c r="W1791" s="327"/>
      <c r="X1791" s="327"/>
    </row>
    <row r="1792" spans="1:24" s="326" customFormat="1" ht="18" hidden="1" customHeight="1">
      <c r="A1792" s="50"/>
      <c r="B1792" s="182"/>
      <c r="C1792" s="56"/>
      <c r="D1792" s="56"/>
      <c r="E1792" s="322"/>
      <c r="F1792" s="322"/>
      <c r="G1792" s="322"/>
      <c r="H1792" s="322"/>
      <c r="I1792" s="287"/>
      <c r="J1792" s="44"/>
      <c r="K1792" s="287" t="str">
        <f t="shared" si="360"/>
        <v>Cái</v>
      </c>
      <c r="L1792" s="291"/>
      <c r="M1792" s="287" t="e">
        <f>VLOOKUP(D1792,'GIA CONG DOAN'!$A$3:$D$4246,MATCH(I1792,'GIA CONG DOAN'!$A$4:$D$4,0),0)</f>
        <v>#N/A</v>
      </c>
      <c r="N1792" s="277"/>
      <c r="O1792" s="330"/>
      <c r="P1792" s="331"/>
      <c r="Q1792" s="305"/>
      <c r="R1792" s="305"/>
      <c r="S1792" s="313">
        <f t="shared" si="361"/>
        <v>0</v>
      </c>
      <c r="V1792" s="327"/>
      <c r="W1792" s="327"/>
      <c r="X1792" s="327"/>
    </row>
    <row r="1793" spans="1:27" s="326" customFormat="1" ht="18" hidden="1" customHeight="1">
      <c r="A1793" s="50"/>
      <c r="B1793" s="182"/>
      <c r="C1793" s="56"/>
      <c r="D1793" s="56"/>
      <c r="E1793" s="322"/>
      <c r="F1793" s="322"/>
      <c r="G1793" s="322"/>
      <c r="H1793" s="322"/>
      <c r="I1793" s="287"/>
      <c r="J1793" s="44"/>
      <c r="K1793" s="287" t="str">
        <f t="shared" si="360"/>
        <v>Cái</v>
      </c>
      <c r="L1793" s="291"/>
      <c r="M1793" s="287" t="e">
        <f>VLOOKUP(D1793,'GIA CONG DOAN'!$A$3:$D$4246,MATCH(I1793,'GIA CONG DOAN'!$A$4:$D$4,0),0)</f>
        <v>#N/A</v>
      </c>
      <c r="N1793" s="277"/>
      <c r="O1793" s="330"/>
      <c r="P1793" s="331"/>
      <c r="Q1793" s="305"/>
      <c r="R1793" s="305"/>
      <c r="S1793" s="313">
        <f t="shared" si="361"/>
        <v>0</v>
      </c>
      <c r="V1793" s="327"/>
      <c r="W1793" s="327"/>
      <c r="X1793" s="327"/>
    </row>
    <row r="1794" spans="1:27" s="326" customFormat="1" ht="18" hidden="1" customHeight="1">
      <c r="A1794" s="50"/>
      <c r="B1794" s="182"/>
      <c r="C1794" s="56"/>
      <c r="D1794" s="56"/>
      <c r="E1794" s="322"/>
      <c r="F1794" s="322"/>
      <c r="G1794" s="322"/>
      <c r="H1794" s="322"/>
      <c r="I1794" s="287"/>
      <c r="J1794" s="44"/>
      <c r="K1794" s="287" t="str">
        <f t="shared" si="360"/>
        <v>Cái</v>
      </c>
      <c r="L1794" s="291"/>
      <c r="M1794" s="287" t="e">
        <f>VLOOKUP(D1794,'GIA CONG DOAN'!$A$3:$D$4246,MATCH(I1794,'GIA CONG DOAN'!$A$4:$D$4,0),0)</f>
        <v>#N/A</v>
      </c>
      <c r="N1794" s="277"/>
      <c r="O1794" s="330"/>
      <c r="P1794" s="331"/>
      <c r="Q1794" s="305"/>
      <c r="R1794" s="305"/>
      <c r="S1794" s="313">
        <f t="shared" si="361"/>
        <v>0</v>
      </c>
      <c r="V1794" s="327"/>
      <c r="W1794" s="327"/>
      <c r="X1794" s="327"/>
    </row>
    <row r="1795" spans="1:27" s="326" customFormat="1" ht="18" hidden="1" customHeight="1">
      <c r="A1795" s="50"/>
      <c r="B1795" s="182"/>
      <c r="C1795" s="56"/>
      <c r="D1795" s="56"/>
      <c r="E1795" s="322"/>
      <c r="F1795" s="322"/>
      <c r="G1795" s="322"/>
      <c r="H1795" s="322"/>
      <c r="I1795" s="287"/>
      <c r="J1795" s="44"/>
      <c r="K1795" s="287" t="str">
        <f t="shared" si="360"/>
        <v>Cái</v>
      </c>
      <c r="L1795" s="291"/>
      <c r="M1795" s="287" t="e">
        <f>VLOOKUP(D1795,'GIA CONG DOAN'!$A$3:$D$4246,MATCH(I1795,'GIA CONG DOAN'!$A$4:$D$4,0),0)</f>
        <v>#N/A</v>
      </c>
      <c r="N1795" s="277"/>
      <c r="O1795" s="330"/>
      <c r="P1795" s="331"/>
      <c r="Q1795" s="305"/>
      <c r="R1795" s="305"/>
      <c r="S1795" s="313">
        <f t="shared" si="361"/>
        <v>0</v>
      </c>
      <c r="V1795" s="327"/>
      <c r="W1795" s="327"/>
      <c r="X1795" s="327"/>
    </row>
    <row r="1796" spans="1:27" s="326" customFormat="1" ht="18" hidden="1" customHeight="1">
      <c r="A1796" s="50"/>
      <c r="B1796" s="182"/>
      <c r="C1796" s="56"/>
      <c r="D1796" s="56"/>
      <c r="E1796" s="322"/>
      <c r="F1796" s="322"/>
      <c r="G1796" s="322"/>
      <c r="H1796" s="322"/>
      <c r="I1796" s="287"/>
      <c r="J1796" s="44"/>
      <c r="K1796" s="287" t="str">
        <f t="shared" si="360"/>
        <v>Cái</v>
      </c>
      <c r="L1796" s="291"/>
      <c r="M1796" s="287" t="e">
        <f>VLOOKUP(D1796,'GIA CONG DOAN'!$A$3:$D$4246,MATCH(I1796,'GIA CONG DOAN'!$A$4:$D$4,0),0)</f>
        <v>#N/A</v>
      </c>
      <c r="N1796" s="277"/>
      <c r="O1796" s="330"/>
      <c r="P1796" s="331"/>
      <c r="Q1796" s="305"/>
      <c r="R1796" s="305"/>
      <c r="S1796" s="313">
        <f t="shared" si="361"/>
        <v>0</v>
      </c>
      <c r="V1796" s="327"/>
      <c r="W1796" s="327"/>
      <c r="X1796" s="327"/>
    </row>
    <row r="1797" spans="1:27" s="326" customFormat="1" ht="18" hidden="1" customHeight="1">
      <c r="A1797" s="50"/>
      <c r="B1797" s="182"/>
      <c r="C1797" s="56"/>
      <c r="D1797" s="56"/>
      <c r="E1797" s="322"/>
      <c r="F1797" s="322"/>
      <c r="G1797" s="322"/>
      <c r="H1797" s="322"/>
      <c r="I1797" s="287"/>
      <c r="J1797" s="44"/>
      <c r="K1797" s="287" t="str">
        <f t="shared" si="360"/>
        <v>Cái</v>
      </c>
      <c r="L1797" s="291"/>
      <c r="M1797" s="287" t="e">
        <f>VLOOKUP(D1797,'GIA CONG DOAN'!$A$3:$D$4246,MATCH(I1797,'GIA CONG DOAN'!$A$4:$D$4,0),0)</f>
        <v>#N/A</v>
      </c>
      <c r="N1797" s="277"/>
      <c r="O1797" s="330"/>
      <c r="P1797" s="331"/>
      <c r="Q1797" s="305"/>
      <c r="R1797" s="305"/>
      <c r="S1797" s="313">
        <f t="shared" si="361"/>
        <v>0</v>
      </c>
      <c r="V1797" s="327"/>
      <c r="W1797" s="327"/>
      <c r="X1797" s="327"/>
    </row>
    <row r="1798" spans="1:27" s="326" customFormat="1" ht="18" hidden="1" customHeight="1">
      <c r="A1798" s="50"/>
      <c r="B1798" s="182"/>
      <c r="C1798" s="56"/>
      <c r="D1798" s="56"/>
      <c r="E1798" s="322"/>
      <c r="F1798" s="322"/>
      <c r="G1798" s="322"/>
      <c r="H1798" s="322"/>
      <c r="I1798" s="287"/>
      <c r="J1798" s="44"/>
      <c r="K1798" s="287" t="str">
        <f t="shared" si="360"/>
        <v>Cái</v>
      </c>
      <c r="L1798" s="291"/>
      <c r="M1798" s="287" t="e">
        <f>VLOOKUP(D1798,'GIA CONG DOAN'!$A$3:$D$4246,MATCH(I1798,'GIA CONG DOAN'!$A$4:$D$4,0),0)</f>
        <v>#N/A</v>
      </c>
      <c r="N1798" s="277"/>
      <c r="O1798" s="330"/>
      <c r="P1798" s="331"/>
      <c r="Q1798" s="305"/>
      <c r="R1798" s="305"/>
      <c r="S1798" s="313">
        <f t="shared" si="361"/>
        <v>0</v>
      </c>
      <c r="V1798" s="327"/>
      <c r="W1798" s="327"/>
      <c r="X1798" s="327"/>
    </row>
    <row r="1799" spans="1:27" s="326" customFormat="1" ht="18" hidden="1" customHeight="1">
      <c r="A1799" s="50"/>
      <c r="B1799" s="182"/>
      <c r="C1799" s="56"/>
      <c r="D1799" s="56"/>
      <c r="E1799" s="322"/>
      <c r="F1799" s="322"/>
      <c r="G1799" s="322"/>
      <c r="H1799" s="322"/>
      <c r="I1799" s="287"/>
      <c r="J1799" s="44"/>
      <c r="K1799" s="287" t="str">
        <f t="shared" si="360"/>
        <v>Cái</v>
      </c>
      <c r="L1799" s="291"/>
      <c r="M1799" s="287" t="e">
        <f>VLOOKUP(D1799,'GIA CONG DOAN'!$A$3:$D$4246,MATCH(I1799,'GIA CONG DOAN'!$A$4:$D$4,0),0)</f>
        <v>#N/A</v>
      </c>
      <c r="N1799" s="277"/>
      <c r="O1799" s="330"/>
      <c r="P1799" s="331"/>
      <c r="Q1799" s="305"/>
      <c r="R1799" s="305"/>
      <c r="S1799" s="313">
        <f t="shared" si="361"/>
        <v>0</v>
      </c>
      <c r="V1799" s="327"/>
      <c r="W1799" s="327"/>
      <c r="X1799" s="327"/>
    </row>
    <row r="1800" spans="1:27" s="326" customFormat="1" ht="18" hidden="1" customHeight="1">
      <c r="A1800" s="50"/>
      <c r="B1800" s="182"/>
      <c r="C1800" s="56"/>
      <c r="D1800" s="56"/>
      <c r="E1800" s="322"/>
      <c r="F1800" s="322"/>
      <c r="G1800" s="322"/>
      <c r="H1800" s="322"/>
      <c r="I1800" s="287"/>
      <c r="J1800" s="44"/>
      <c r="K1800" s="287" t="str">
        <f t="shared" si="360"/>
        <v>Cái</v>
      </c>
      <c r="L1800" s="291"/>
      <c r="M1800" s="287" t="e">
        <f>VLOOKUP(D1800,'GIA CONG DOAN'!$A$3:$D$4246,MATCH(I1800,'GIA CONG DOAN'!$A$4:$D$4,0),0)</f>
        <v>#N/A</v>
      </c>
      <c r="N1800" s="277"/>
      <c r="O1800" s="330"/>
      <c r="P1800" s="331"/>
      <c r="Q1800" s="305"/>
      <c r="R1800" s="305"/>
      <c r="S1800" s="313">
        <f t="shared" si="361"/>
        <v>0</v>
      </c>
      <c r="V1800" s="327"/>
      <c r="W1800" s="327"/>
      <c r="X1800" s="327"/>
    </row>
    <row r="1801" spans="1:27" s="326" customFormat="1" ht="18" hidden="1" customHeight="1">
      <c r="A1801" s="50"/>
      <c r="B1801" s="182"/>
      <c r="C1801" s="56"/>
      <c r="D1801" s="56"/>
      <c r="E1801" s="322"/>
      <c r="F1801" s="322"/>
      <c r="G1801" s="322"/>
      <c r="H1801" s="322"/>
      <c r="I1801" s="287"/>
      <c r="J1801" s="44"/>
      <c r="K1801" s="287" t="str">
        <f t="shared" si="360"/>
        <v>Cái</v>
      </c>
      <c r="L1801" s="291"/>
      <c r="M1801" s="287" t="e">
        <f>VLOOKUP(D1801,'GIA CONG DOAN'!$A$3:$D$4246,MATCH(I1801,'GIA CONG DOAN'!$A$4:$D$4,0),0)</f>
        <v>#N/A</v>
      </c>
      <c r="N1801" s="277"/>
      <c r="O1801" s="330"/>
      <c r="P1801" s="331"/>
      <c r="Q1801" s="305"/>
      <c r="R1801" s="305"/>
      <c r="S1801" s="313">
        <f t="shared" si="361"/>
        <v>0</v>
      </c>
      <c r="V1801" s="327"/>
      <c r="W1801" s="327"/>
      <c r="X1801" s="327"/>
    </row>
    <row r="1802" spans="1:27" s="326" customFormat="1" ht="18" hidden="1" customHeight="1" thickBot="1">
      <c r="A1802" s="50"/>
      <c r="B1802" s="182"/>
      <c r="C1802" s="56"/>
      <c r="D1802" s="56" t="str">
        <f>LEFT(C1802,6)&amp;"00"&amp;MID(C1802,9,3)</f>
        <v>00</v>
      </c>
      <c r="E1802" s="322" t="str">
        <f>RIGHT(D1802,2)</f>
        <v>00</v>
      </c>
      <c r="F1802" s="322" t="str">
        <f>MID(C1802,13,2)</f>
        <v/>
      </c>
      <c r="G1802" s="322" t="str">
        <f>MID(C1802,7,2)</f>
        <v/>
      </c>
      <c r="H1802" s="322" t="str">
        <f>IF(OR(G1802="18",G1802="20",G1802="21"),"DTM","")</f>
        <v/>
      </c>
      <c r="I1802" s="287" t="str">
        <f>(LEFT(J1802,1))&amp;IF(OR(F1802="A",F1802="A",F1802="43",F1802="44",F1802="77"),"HT",IF(OR(F1802="B",F1802="B1",F1802="B2",F1802="30",F1802="39",F1802="17",F1802="C"),"HC",IF(OR(F1802="01",F1802="04",F1802="54",F1802="11"),"M1",IF(OR(F1802="05"),"M2",IF(OR(F1802="06"),"M3",IF(OR(F1802="32",F1802="14",F1802="15",F1802="78",F1802="49"),"HS",0))))))</f>
        <v>Đ0</v>
      </c>
      <c r="J1802" s="44" t="s">
        <v>1191</v>
      </c>
      <c r="K1802" s="287"/>
      <c r="L1802" s="275"/>
      <c r="M1802" s="276"/>
      <c r="N1802" s="277"/>
      <c r="O1802" s="278"/>
      <c r="P1802" s="279"/>
      <c r="Q1802" s="305"/>
      <c r="R1802" s="305"/>
      <c r="S1802" s="313">
        <f t="shared" si="361"/>
        <v>0</v>
      </c>
      <c r="V1802" s="327"/>
      <c r="W1802" s="327"/>
      <c r="X1802" s="327"/>
      <c r="Y1802" s="326" t="str">
        <f>LEFT(C1802,2)</f>
        <v/>
      </c>
      <c r="Z1802" s="326" t="str">
        <f>B1802&amp;A1802</f>
        <v/>
      </c>
      <c r="AA1802" s="326" t="str">
        <f t="shared" si="312"/>
        <v/>
      </c>
    </row>
    <row r="1803" spans="1:27" s="87" customFormat="1" ht="16.5" hidden="1" thickBot="1">
      <c r="A1803" s="280"/>
      <c r="B1803" s="281"/>
      <c r="C1803" s="282" t="s">
        <v>1242</v>
      </c>
      <c r="D1803" s="273"/>
      <c r="E1803" s="84"/>
      <c r="F1803" s="84" t="str">
        <f>MID(C1803,13,2)</f>
        <v/>
      </c>
      <c r="G1803" s="84" t="str">
        <f>MID(C1803,7,2)</f>
        <v>ộn</v>
      </c>
      <c r="H1803" s="84" t="str">
        <f>IF(OR(G1803="18",G1803="20",G1803="21"),"DTM","")</f>
        <v/>
      </c>
      <c r="I1803" s="84"/>
      <c r="J1803" s="272"/>
      <c r="K1803" s="280"/>
      <c r="L1803" s="283">
        <f>SUBTOTAL(9,L8:L1802)</f>
        <v>423</v>
      </c>
      <c r="M1803" s="284"/>
      <c r="N1803" s="284"/>
      <c r="O1803" s="285">
        <f>SUBTOTAL(9,O8:O1802)</f>
        <v>346251.81680895603</v>
      </c>
      <c r="P1803" s="286"/>
      <c r="Q1803" s="306"/>
      <c r="R1803" s="306"/>
      <c r="S1803" s="313">
        <f t="shared" si="361"/>
        <v>0</v>
      </c>
      <c r="T1803" s="87">
        <v>23386</v>
      </c>
      <c r="AA1803" s="15" t="str">
        <f t="shared" si="312"/>
        <v>Tổng cộng423</v>
      </c>
    </row>
    <row r="1804" spans="1:27" ht="15.75" hidden="1">
      <c r="S1804" s="313">
        <f t="shared" si="361"/>
        <v>0</v>
      </c>
      <c r="AA1804" s="15" t="str">
        <f t="shared" si="312"/>
        <v/>
      </c>
    </row>
    <row r="1805" spans="1:27" ht="15.75" hidden="1">
      <c r="A1805" s="356" t="s">
        <v>10</v>
      </c>
      <c r="B1805" s="356"/>
      <c r="C1805" s="7"/>
      <c r="D1805" s="43"/>
      <c r="E1805" s="43"/>
      <c r="F1805" s="43"/>
      <c r="G1805" s="41"/>
      <c r="H1805" s="8"/>
      <c r="I1805" s="8"/>
      <c r="J1805" s="8"/>
      <c r="K1805" s="41" t="s">
        <v>1243</v>
      </c>
      <c r="L1805" s="8"/>
      <c r="M1805" s="357" t="s">
        <v>9</v>
      </c>
      <c r="N1805" s="357"/>
      <c r="O1805" s="357"/>
      <c r="P1805" s="357"/>
      <c r="S1805" s="313">
        <f t="shared" si="361"/>
        <v>0</v>
      </c>
      <c r="AA1805" s="15" t="str">
        <f t="shared" si="312"/>
        <v>QUẢN ĐỐC</v>
      </c>
    </row>
    <row r="1806" spans="1:27" ht="15.75" hidden="1">
      <c r="A1806" s="358" t="s">
        <v>11</v>
      </c>
      <c r="B1806" s="358"/>
      <c r="D1806" s="88"/>
      <c r="E1806" s="88"/>
      <c r="F1806" s="88"/>
      <c r="G1806" s="312"/>
      <c r="I1806" s="88"/>
      <c r="J1806" s="88"/>
      <c r="K1806" s="312" t="s">
        <v>11</v>
      </c>
      <c r="L1806" s="88"/>
      <c r="M1806" s="358" t="s">
        <v>11</v>
      </c>
      <c r="N1806" s="358"/>
      <c r="O1806" s="358"/>
      <c r="P1806" s="358"/>
      <c r="S1806" s="313">
        <f t="shared" si="361"/>
        <v>0</v>
      </c>
      <c r="AA1806" s="15" t="str">
        <f t="shared" si="312"/>
        <v>(Ký, ghi tên)</v>
      </c>
    </row>
    <row r="1807" spans="1:27" ht="15.75" hidden="1">
      <c r="S1807" s="313">
        <f t="shared" si="361"/>
        <v>0</v>
      </c>
      <c r="AA1807" s="15" t="str">
        <f t="shared" si="312"/>
        <v/>
      </c>
    </row>
    <row r="1808" spans="1:27" ht="15.75" hidden="1">
      <c r="S1808" s="313">
        <f t="shared" si="361"/>
        <v>0</v>
      </c>
      <c r="AA1808" s="15" t="str">
        <f t="shared" si="312"/>
        <v/>
      </c>
    </row>
    <row r="1809" spans="19:27" ht="15.75" hidden="1">
      <c r="S1809" s="313">
        <f t="shared" si="361"/>
        <v>0</v>
      </c>
      <c r="AA1809" s="15" t="str">
        <f t="shared" si="312"/>
        <v/>
      </c>
    </row>
    <row r="1810" spans="19:27" ht="15.75" hidden="1">
      <c r="S1810" s="313">
        <f t="shared" si="361"/>
        <v>0</v>
      </c>
      <c r="AA1810" s="15" t="str">
        <f t="shared" si="312"/>
        <v/>
      </c>
    </row>
    <row r="1811" spans="19:27" ht="15.75" hidden="1">
      <c r="S1811" s="313">
        <f t="shared" si="361"/>
        <v>0</v>
      </c>
      <c r="AA1811" s="15" t="str">
        <f t="shared" si="312"/>
        <v/>
      </c>
    </row>
    <row r="1812" spans="19:27" ht="15.75" hidden="1">
      <c r="S1812" s="313">
        <f t="shared" si="361"/>
        <v>0</v>
      </c>
      <c r="AA1812" s="15" t="str">
        <f t="shared" si="312"/>
        <v/>
      </c>
    </row>
    <row r="1813" spans="19:27" ht="15.75" hidden="1">
      <c r="S1813" s="313">
        <f t="shared" si="361"/>
        <v>0</v>
      </c>
      <c r="AA1813" s="15" t="str">
        <f t="shared" si="312"/>
        <v/>
      </c>
    </row>
    <row r="1814" spans="19:27" ht="15.75" hidden="1">
      <c r="S1814" s="313">
        <f t="shared" si="361"/>
        <v>0</v>
      </c>
      <c r="AA1814" s="15" t="str">
        <f t="shared" si="312"/>
        <v/>
      </c>
    </row>
    <row r="1815" spans="19:27" ht="15.75" hidden="1">
      <c r="S1815" s="313">
        <f t="shared" si="361"/>
        <v>0</v>
      </c>
      <c r="AA1815" s="15" t="str">
        <f t="shared" si="312"/>
        <v/>
      </c>
    </row>
    <row r="1816" spans="19:27" ht="15.75" hidden="1">
      <c r="S1816" s="313">
        <f t="shared" si="361"/>
        <v>0</v>
      </c>
      <c r="AA1816" s="15" t="str">
        <f t="shared" si="312"/>
        <v/>
      </c>
    </row>
    <row r="1817" spans="19:27" ht="15.75" hidden="1">
      <c r="S1817" s="313">
        <f t="shared" si="361"/>
        <v>0</v>
      </c>
      <c r="AA1817" s="15" t="str">
        <f t="shared" si="312"/>
        <v/>
      </c>
    </row>
    <row r="1818" spans="19:27" ht="15.75" hidden="1">
      <c r="S1818" s="313">
        <f t="shared" si="361"/>
        <v>0</v>
      </c>
      <c r="AA1818" s="15" t="str">
        <f t="shared" si="312"/>
        <v/>
      </c>
    </row>
    <row r="1819" spans="19:27" ht="15.75" hidden="1">
      <c r="S1819" s="313">
        <f t="shared" si="361"/>
        <v>0</v>
      </c>
      <c r="AA1819" s="15" t="str">
        <f t="shared" si="312"/>
        <v/>
      </c>
    </row>
    <row r="1820" spans="19:27" ht="15.75" hidden="1">
      <c r="S1820" s="313">
        <f t="shared" si="361"/>
        <v>0</v>
      </c>
      <c r="AA1820" s="15" t="str">
        <f t="shared" si="312"/>
        <v/>
      </c>
    </row>
    <row r="1821" spans="19:27" ht="15.75" hidden="1">
      <c r="S1821" s="313">
        <f t="shared" si="361"/>
        <v>0</v>
      </c>
      <c r="AA1821" s="15" t="str">
        <f t="shared" si="312"/>
        <v/>
      </c>
    </row>
    <row r="1822" spans="19:27" ht="15.75" hidden="1">
      <c r="S1822" s="313">
        <f t="shared" si="361"/>
        <v>0</v>
      </c>
      <c r="AA1822" s="15" t="str">
        <f t="shared" si="312"/>
        <v/>
      </c>
    </row>
    <row r="1823" spans="19:27" ht="15.75" hidden="1">
      <c r="S1823" s="313">
        <f t="shared" si="361"/>
        <v>0</v>
      </c>
      <c r="AA1823" s="15" t="str">
        <f t="shared" si="312"/>
        <v/>
      </c>
    </row>
    <row r="1824" spans="19:27" ht="15.75" hidden="1">
      <c r="S1824" s="313">
        <f t="shared" si="361"/>
        <v>0</v>
      </c>
      <c r="AA1824" s="15" t="str">
        <f t="shared" si="312"/>
        <v/>
      </c>
    </row>
    <row r="1825" spans="19:27" ht="15.75" hidden="1">
      <c r="S1825" s="313">
        <f t="shared" si="361"/>
        <v>0</v>
      </c>
      <c r="AA1825" s="15" t="str">
        <f t="shared" si="312"/>
        <v/>
      </c>
    </row>
    <row r="1826" spans="19:27" ht="15.75" hidden="1">
      <c r="S1826" s="313">
        <f t="shared" si="361"/>
        <v>0</v>
      </c>
      <c r="AA1826" s="15" t="str">
        <f t="shared" si="312"/>
        <v/>
      </c>
    </row>
    <row r="1827" spans="19:27" ht="15.75" hidden="1">
      <c r="S1827" s="313">
        <f t="shared" si="361"/>
        <v>0</v>
      </c>
      <c r="AA1827" s="15" t="str">
        <f t="shared" si="312"/>
        <v/>
      </c>
    </row>
    <row r="1828" spans="19:27" ht="15.75" hidden="1">
      <c r="S1828" s="313">
        <f t="shared" si="361"/>
        <v>0</v>
      </c>
      <c r="AA1828" s="15" t="str">
        <f t="shared" si="312"/>
        <v/>
      </c>
    </row>
    <row r="1829" spans="19:27" ht="15.75" hidden="1">
      <c r="S1829" s="313">
        <f t="shared" si="361"/>
        <v>0</v>
      </c>
      <c r="AA1829" s="15" t="str">
        <f t="shared" si="312"/>
        <v/>
      </c>
    </row>
    <row r="1830" spans="19:27" ht="15.75" hidden="1">
      <c r="S1830" s="313">
        <f t="shared" si="361"/>
        <v>0</v>
      </c>
      <c r="AA1830" s="15" t="str">
        <f t="shared" si="312"/>
        <v/>
      </c>
    </row>
    <row r="1831" spans="19:27" ht="15.75" hidden="1">
      <c r="S1831" s="313">
        <f t="shared" si="361"/>
        <v>0</v>
      </c>
      <c r="AA1831" s="15" t="str">
        <f t="shared" ref="AA1831:AA1848" si="362">A1831&amp;B1831&amp;C1831&amp;L1831&amp;Q1831</f>
        <v/>
      </c>
    </row>
    <row r="1832" spans="19:27" ht="15.75" hidden="1">
      <c r="S1832" s="313">
        <f t="shared" si="361"/>
        <v>0</v>
      </c>
      <c r="AA1832" s="15" t="str">
        <f t="shared" si="362"/>
        <v/>
      </c>
    </row>
    <row r="1833" spans="19:27" ht="15.75" hidden="1">
      <c r="S1833" s="313">
        <f t="shared" si="361"/>
        <v>0</v>
      </c>
      <c r="AA1833" s="15" t="str">
        <f t="shared" si="362"/>
        <v/>
      </c>
    </row>
    <row r="1834" spans="19:27" ht="15.75" hidden="1">
      <c r="S1834" s="313">
        <f t="shared" si="361"/>
        <v>0</v>
      </c>
      <c r="AA1834" s="15" t="str">
        <f t="shared" si="362"/>
        <v/>
      </c>
    </row>
    <row r="1835" spans="19:27" ht="15.75" hidden="1">
      <c r="S1835" s="313">
        <f t="shared" si="361"/>
        <v>0</v>
      </c>
      <c r="AA1835" s="15" t="str">
        <f t="shared" si="362"/>
        <v/>
      </c>
    </row>
    <row r="1836" spans="19:27" ht="15.75" hidden="1">
      <c r="S1836" s="313">
        <f t="shared" si="361"/>
        <v>0</v>
      </c>
      <c r="AA1836" s="15" t="str">
        <f t="shared" si="362"/>
        <v/>
      </c>
    </row>
    <row r="1837" spans="19:27" ht="15.75" hidden="1">
      <c r="S1837" s="313">
        <f t="shared" si="361"/>
        <v>0</v>
      </c>
      <c r="AA1837" s="15" t="str">
        <f t="shared" si="362"/>
        <v/>
      </c>
    </row>
    <row r="1838" spans="19:27" ht="15.75" hidden="1">
      <c r="S1838" s="313">
        <f t="shared" si="361"/>
        <v>0</v>
      </c>
      <c r="AA1838" s="15" t="str">
        <f t="shared" si="362"/>
        <v/>
      </c>
    </row>
    <row r="1839" spans="19:27" ht="15.75" hidden="1">
      <c r="S1839" s="313">
        <f t="shared" si="361"/>
        <v>0</v>
      </c>
      <c r="AA1839" s="15" t="str">
        <f t="shared" si="362"/>
        <v/>
      </c>
    </row>
    <row r="1840" spans="19:27" ht="15.75" hidden="1">
      <c r="S1840" s="313">
        <f t="shared" si="361"/>
        <v>0</v>
      </c>
      <c r="AA1840" s="15" t="str">
        <f t="shared" si="362"/>
        <v/>
      </c>
    </row>
    <row r="1841" spans="19:27" ht="15.75" hidden="1">
      <c r="S1841" s="313">
        <f t="shared" si="361"/>
        <v>0</v>
      </c>
      <c r="AA1841" s="15" t="str">
        <f t="shared" si="362"/>
        <v/>
      </c>
    </row>
    <row r="1842" spans="19:27" ht="15.75" hidden="1">
      <c r="S1842" s="313">
        <f t="shared" si="361"/>
        <v>0</v>
      </c>
      <c r="AA1842" s="15" t="str">
        <f t="shared" si="362"/>
        <v/>
      </c>
    </row>
    <row r="1843" spans="19:27" ht="15.75" hidden="1">
      <c r="S1843" s="313">
        <f t="shared" si="361"/>
        <v>0</v>
      </c>
      <c r="AA1843" s="15" t="str">
        <f t="shared" si="362"/>
        <v/>
      </c>
    </row>
    <row r="1844" spans="19:27" ht="15.75" hidden="1">
      <c r="S1844" s="313">
        <f t="shared" si="361"/>
        <v>0</v>
      </c>
      <c r="AA1844" s="15" t="str">
        <f t="shared" si="362"/>
        <v/>
      </c>
    </row>
    <row r="1845" spans="19:27" ht="15.75" hidden="1">
      <c r="S1845" s="313">
        <f t="shared" si="361"/>
        <v>0</v>
      </c>
      <c r="AA1845" s="15" t="str">
        <f t="shared" si="362"/>
        <v/>
      </c>
    </row>
    <row r="1846" spans="19:27" ht="15.75" hidden="1">
      <c r="S1846" s="313">
        <f t="shared" si="361"/>
        <v>0</v>
      </c>
      <c r="AA1846" s="15" t="str">
        <f t="shared" si="362"/>
        <v/>
      </c>
    </row>
    <row r="1847" spans="19:27" ht="15.75" hidden="1">
      <c r="S1847" s="313">
        <f t="shared" si="361"/>
        <v>0</v>
      </c>
      <c r="AA1847" s="15" t="str">
        <f t="shared" si="362"/>
        <v/>
      </c>
    </row>
    <row r="1848" spans="19:27" ht="15.75" hidden="1">
      <c r="S1848" s="313">
        <f t="shared" si="361"/>
        <v>0</v>
      </c>
      <c r="AA1848" s="15" t="str">
        <f t="shared" si="362"/>
        <v/>
      </c>
    </row>
    <row r="1849" spans="19:27" ht="15.75" hidden="1">
      <c r="S1849" s="313">
        <f t="shared" si="361"/>
        <v>0</v>
      </c>
      <c r="AA1849" s="15" t="str">
        <f t="shared" ref="AA1849:AA1912" si="363">A1849&amp;B1849&amp;C1849&amp;L1849&amp;Q1849</f>
        <v/>
      </c>
    </row>
    <row r="1850" spans="19:27" ht="15.75" hidden="1">
      <c r="S1850" s="313">
        <f t="shared" si="361"/>
        <v>0</v>
      </c>
      <c r="AA1850" s="15" t="str">
        <f t="shared" si="363"/>
        <v/>
      </c>
    </row>
    <row r="1851" spans="19:27" ht="15.75" hidden="1">
      <c r="S1851" s="313">
        <f t="shared" si="361"/>
        <v>0</v>
      </c>
      <c r="AA1851" s="15" t="str">
        <f t="shared" si="363"/>
        <v/>
      </c>
    </row>
    <row r="1852" spans="19:27" ht="15.75" hidden="1">
      <c r="S1852" s="313">
        <f t="shared" si="361"/>
        <v>0</v>
      </c>
      <c r="AA1852" s="15" t="str">
        <f t="shared" si="363"/>
        <v/>
      </c>
    </row>
    <row r="1853" spans="19:27" ht="15.75" hidden="1">
      <c r="S1853" s="313">
        <f t="shared" si="361"/>
        <v>0</v>
      </c>
      <c r="AA1853" s="15" t="str">
        <f t="shared" si="363"/>
        <v/>
      </c>
    </row>
    <row r="1854" spans="19:27" ht="15.75" hidden="1">
      <c r="S1854" s="313">
        <f t="shared" si="361"/>
        <v>0</v>
      </c>
      <c r="AA1854" s="15" t="str">
        <f t="shared" si="363"/>
        <v/>
      </c>
    </row>
    <row r="1855" spans="19:27" ht="15.75" hidden="1">
      <c r="S1855" s="313">
        <f t="shared" ref="S1855:S1918" si="364">IF(MID(C1855,10,1)="0",L1855,IF(OR(MID(C1855,10,2)="X1",MID(C1855,10,2)="X2"),L1855*2,IF(OR(MID(C1855,10,2)="X4",MID(C1855,10,2)="X4"),L1855*3,IF(MID(C1855,10,1)="f",L1855,IF(OR(MID(C1855,10,1)="S",MID(C1855,10,1)="L",MID(C1855,10,1)="B",MID(C1855,10,1)="X"),MID(C1855,11,1)*L1855,0)))))</f>
        <v>0</v>
      </c>
      <c r="AA1855" s="15" t="str">
        <f t="shared" si="363"/>
        <v/>
      </c>
    </row>
    <row r="1856" spans="19:27" ht="15.75" hidden="1">
      <c r="S1856" s="313">
        <f t="shared" si="364"/>
        <v>0</v>
      </c>
      <c r="AA1856" s="15" t="str">
        <f t="shared" si="363"/>
        <v/>
      </c>
    </row>
    <row r="1857" spans="19:27" ht="15.75" hidden="1">
      <c r="S1857" s="313">
        <f t="shared" si="364"/>
        <v>0</v>
      </c>
      <c r="AA1857" s="15" t="str">
        <f t="shared" si="363"/>
        <v/>
      </c>
    </row>
    <row r="1858" spans="19:27" ht="15.75" hidden="1">
      <c r="S1858" s="313">
        <f t="shared" si="364"/>
        <v>0</v>
      </c>
      <c r="AA1858" s="15" t="str">
        <f t="shared" si="363"/>
        <v/>
      </c>
    </row>
    <row r="1859" spans="19:27" ht="15.75" hidden="1">
      <c r="S1859" s="313">
        <f t="shared" si="364"/>
        <v>0</v>
      </c>
      <c r="AA1859" s="15" t="str">
        <f t="shared" si="363"/>
        <v/>
      </c>
    </row>
    <row r="1860" spans="19:27" ht="15.75" hidden="1">
      <c r="S1860" s="313">
        <f t="shared" si="364"/>
        <v>0</v>
      </c>
      <c r="AA1860" s="15" t="str">
        <f t="shared" si="363"/>
        <v/>
      </c>
    </row>
    <row r="1861" spans="19:27" ht="15.75" hidden="1">
      <c r="S1861" s="313">
        <f t="shared" si="364"/>
        <v>0</v>
      </c>
      <c r="AA1861" s="15" t="str">
        <f t="shared" si="363"/>
        <v/>
      </c>
    </row>
    <row r="1862" spans="19:27" ht="15.75" hidden="1">
      <c r="S1862" s="313">
        <f t="shared" si="364"/>
        <v>0</v>
      </c>
      <c r="AA1862" s="15" t="str">
        <f t="shared" si="363"/>
        <v/>
      </c>
    </row>
    <row r="1863" spans="19:27" ht="15.75" hidden="1">
      <c r="S1863" s="313">
        <f t="shared" si="364"/>
        <v>0</v>
      </c>
      <c r="AA1863" s="15" t="str">
        <f t="shared" si="363"/>
        <v/>
      </c>
    </row>
    <row r="1864" spans="19:27" ht="15.75" hidden="1">
      <c r="S1864" s="313">
        <f t="shared" si="364"/>
        <v>0</v>
      </c>
      <c r="AA1864" s="15" t="str">
        <f t="shared" si="363"/>
        <v/>
      </c>
    </row>
    <row r="1865" spans="19:27" ht="15.75" hidden="1">
      <c r="S1865" s="313">
        <f t="shared" si="364"/>
        <v>0</v>
      </c>
      <c r="AA1865" s="15" t="str">
        <f t="shared" si="363"/>
        <v/>
      </c>
    </row>
    <row r="1866" spans="19:27" ht="15.75" hidden="1">
      <c r="S1866" s="313">
        <f t="shared" si="364"/>
        <v>0</v>
      </c>
      <c r="AA1866" s="15" t="str">
        <f t="shared" si="363"/>
        <v/>
      </c>
    </row>
    <row r="1867" spans="19:27" ht="15.75" hidden="1">
      <c r="S1867" s="313">
        <f t="shared" si="364"/>
        <v>0</v>
      </c>
      <c r="AA1867" s="15" t="str">
        <f t="shared" si="363"/>
        <v/>
      </c>
    </row>
    <row r="1868" spans="19:27" ht="15.75" hidden="1">
      <c r="S1868" s="313">
        <f t="shared" si="364"/>
        <v>0</v>
      </c>
      <c r="AA1868" s="15" t="str">
        <f t="shared" si="363"/>
        <v/>
      </c>
    </row>
    <row r="1869" spans="19:27" ht="15.75" hidden="1">
      <c r="S1869" s="313">
        <f t="shared" si="364"/>
        <v>0</v>
      </c>
      <c r="AA1869" s="15" t="str">
        <f t="shared" si="363"/>
        <v/>
      </c>
    </row>
    <row r="1870" spans="19:27" ht="15.75" hidden="1">
      <c r="S1870" s="313">
        <f t="shared" si="364"/>
        <v>0</v>
      </c>
      <c r="AA1870" s="15" t="str">
        <f t="shared" si="363"/>
        <v/>
      </c>
    </row>
    <row r="1871" spans="19:27" ht="15.75" hidden="1">
      <c r="S1871" s="313">
        <f t="shared" si="364"/>
        <v>0</v>
      </c>
      <c r="AA1871" s="15" t="str">
        <f t="shared" si="363"/>
        <v/>
      </c>
    </row>
    <row r="1872" spans="19:27" ht="15.75" hidden="1">
      <c r="S1872" s="313">
        <f t="shared" si="364"/>
        <v>0</v>
      </c>
      <c r="AA1872" s="15" t="str">
        <f t="shared" si="363"/>
        <v/>
      </c>
    </row>
    <row r="1873" spans="19:27" ht="15.75" hidden="1">
      <c r="S1873" s="313">
        <f t="shared" si="364"/>
        <v>0</v>
      </c>
      <c r="AA1873" s="15" t="str">
        <f t="shared" si="363"/>
        <v/>
      </c>
    </row>
    <row r="1874" spans="19:27" ht="15.75" hidden="1">
      <c r="S1874" s="313">
        <f t="shared" si="364"/>
        <v>0</v>
      </c>
      <c r="AA1874" s="15" t="str">
        <f t="shared" si="363"/>
        <v/>
      </c>
    </row>
    <row r="1875" spans="19:27" ht="15.75" hidden="1">
      <c r="S1875" s="313">
        <f t="shared" si="364"/>
        <v>0</v>
      </c>
      <c r="AA1875" s="15" t="str">
        <f t="shared" si="363"/>
        <v/>
      </c>
    </row>
    <row r="1876" spans="19:27" ht="15.75" hidden="1">
      <c r="S1876" s="313">
        <f t="shared" si="364"/>
        <v>0</v>
      </c>
      <c r="AA1876" s="15" t="str">
        <f t="shared" si="363"/>
        <v/>
      </c>
    </row>
    <row r="1877" spans="19:27" ht="15.75" hidden="1">
      <c r="S1877" s="313">
        <f t="shared" si="364"/>
        <v>0</v>
      </c>
      <c r="AA1877" s="15" t="str">
        <f t="shared" si="363"/>
        <v/>
      </c>
    </row>
    <row r="1878" spans="19:27" ht="15.75" hidden="1">
      <c r="S1878" s="313">
        <f t="shared" si="364"/>
        <v>0</v>
      </c>
      <c r="AA1878" s="15" t="str">
        <f t="shared" si="363"/>
        <v/>
      </c>
    </row>
    <row r="1879" spans="19:27" ht="15.75" hidden="1">
      <c r="S1879" s="313">
        <f t="shared" si="364"/>
        <v>0</v>
      </c>
      <c r="AA1879" s="15" t="str">
        <f t="shared" si="363"/>
        <v/>
      </c>
    </row>
    <row r="1880" spans="19:27" ht="15.75" hidden="1">
      <c r="S1880" s="313">
        <f t="shared" si="364"/>
        <v>0</v>
      </c>
      <c r="AA1880" s="15" t="str">
        <f t="shared" si="363"/>
        <v/>
      </c>
    </row>
    <row r="1881" spans="19:27" ht="15.75" hidden="1">
      <c r="S1881" s="313">
        <f t="shared" si="364"/>
        <v>0</v>
      </c>
      <c r="AA1881" s="15" t="str">
        <f t="shared" si="363"/>
        <v/>
      </c>
    </row>
    <row r="1882" spans="19:27" ht="15.75" hidden="1">
      <c r="S1882" s="313">
        <f t="shared" si="364"/>
        <v>0</v>
      </c>
      <c r="AA1882" s="15" t="str">
        <f t="shared" si="363"/>
        <v/>
      </c>
    </row>
    <row r="1883" spans="19:27" ht="15.75" hidden="1">
      <c r="S1883" s="313">
        <f t="shared" si="364"/>
        <v>0</v>
      </c>
      <c r="AA1883" s="15" t="str">
        <f t="shared" si="363"/>
        <v/>
      </c>
    </row>
    <row r="1884" spans="19:27" ht="15.75" hidden="1">
      <c r="S1884" s="313">
        <f t="shared" si="364"/>
        <v>0</v>
      </c>
      <c r="AA1884" s="15" t="str">
        <f t="shared" si="363"/>
        <v/>
      </c>
    </row>
    <row r="1885" spans="19:27" ht="15.75" hidden="1">
      <c r="S1885" s="313">
        <f t="shared" si="364"/>
        <v>0</v>
      </c>
      <c r="AA1885" s="15" t="str">
        <f t="shared" si="363"/>
        <v/>
      </c>
    </row>
    <row r="1886" spans="19:27" ht="15.75" hidden="1">
      <c r="S1886" s="313">
        <f t="shared" si="364"/>
        <v>0</v>
      </c>
      <c r="AA1886" s="15" t="str">
        <f t="shared" si="363"/>
        <v/>
      </c>
    </row>
    <row r="1887" spans="19:27" ht="15.75" hidden="1">
      <c r="S1887" s="313">
        <f t="shared" si="364"/>
        <v>0</v>
      </c>
      <c r="AA1887" s="15" t="str">
        <f t="shared" si="363"/>
        <v/>
      </c>
    </row>
    <row r="1888" spans="19:27" ht="15.75" hidden="1">
      <c r="S1888" s="313">
        <f t="shared" si="364"/>
        <v>0</v>
      </c>
      <c r="AA1888" s="15" t="str">
        <f t="shared" si="363"/>
        <v/>
      </c>
    </row>
    <row r="1889" spans="19:27" ht="15.75" hidden="1">
      <c r="S1889" s="313">
        <f t="shared" si="364"/>
        <v>0</v>
      </c>
      <c r="AA1889" s="15" t="str">
        <f t="shared" si="363"/>
        <v/>
      </c>
    </row>
    <row r="1890" spans="19:27" ht="15.75" hidden="1">
      <c r="S1890" s="313">
        <f t="shared" si="364"/>
        <v>0</v>
      </c>
      <c r="AA1890" s="15" t="str">
        <f t="shared" si="363"/>
        <v/>
      </c>
    </row>
    <row r="1891" spans="19:27" ht="15.75" hidden="1">
      <c r="S1891" s="313">
        <f t="shared" si="364"/>
        <v>0</v>
      </c>
      <c r="AA1891" s="15" t="str">
        <f t="shared" si="363"/>
        <v/>
      </c>
    </row>
    <row r="1892" spans="19:27" ht="15.75" hidden="1">
      <c r="S1892" s="313">
        <f t="shared" si="364"/>
        <v>0</v>
      </c>
      <c r="AA1892" s="15" t="str">
        <f t="shared" si="363"/>
        <v/>
      </c>
    </row>
    <row r="1893" spans="19:27" ht="15.75" hidden="1">
      <c r="S1893" s="313">
        <f t="shared" si="364"/>
        <v>0</v>
      </c>
      <c r="AA1893" s="15" t="str">
        <f t="shared" si="363"/>
        <v/>
      </c>
    </row>
    <row r="1894" spans="19:27" ht="15.75" hidden="1">
      <c r="S1894" s="313">
        <f t="shared" si="364"/>
        <v>0</v>
      </c>
      <c r="AA1894" s="15" t="str">
        <f t="shared" si="363"/>
        <v/>
      </c>
    </row>
    <row r="1895" spans="19:27" ht="15.75" hidden="1">
      <c r="S1895" s="313">
        <f t="shared" si="364"/>
        <v>0</v>
      </c>
      <c r="AA1895" s="15" t="str">
        <f t="shared" si="363"/>
        <v/>
      </c>
    </row>
    <row r="1896" spans="19:27" ht="15.75" hidden="1">
      <c r="S1896" s="313">
        <f t="shared" si="364"/>
        <v>0</v>
      </c>
      <c r="AA1896" s="15" t="str">
        <f t="shared" si="363"/>
        <v/>
      </c>
    </row>
    <row r="1897" spans="19:27" ht="15.75" hidden="1">
      <c r="S1897" s="313">
        <f t="shared" si="364"/>
        <v>0</v>
      </c>
      <c r="AA1897" s="15" t="str">
        <f t="shared" si="363"/>
        <v/>
      </c>
    </row>
    <row r="1898" spans="19:27" ht="15.75" hidden="1">
      <c r="S1898" s="313">
        <f t="shared" si="364"/>
        <v>0</v>
      </c>
      <c r="AA1898" s="15" t="str">
        <f t="shared" si="363"/>
        <v/>
      </c>
    </row>
    <row r="1899" spans="19:27" ht="15.75" hidden="1">
      <c r="S1899" s="313">
        <f t="shared" si="364"/>
        <v>0</v>
      </c>
      <c r="AA1899" s="15" t="str">
        <f t="shared" si="363"/>
        <v/>
      </c>
    </row>
    <row r="1900" spans="19:27" ht="15.75" hidden="1">
      <c r="S1900" s="313">
        <f t="shared" si="364"/>
        <v>0</v>
      </c>
      <c r="AA1900" s="15" t="str">
        <f t="shared" si="363"/>
        <v/>
      </c>
    </row>
    <row r="1901" spans="19:27" ht="15.75" hidden="1">
      <c r="S1901" s="313">
        <f t="shared" si="364"/>
        <v>0</v>
      </c>
      <c r="AA1901" s="15" t="str">
        <f t="shared" si="363"/>
        <v/>
      </c>
    </row>
    <row r="1902" spans="19:27" ht="15.75" hidden="1">
      <c r="S1902" s="313">
        <f t="shared" si="364"/>
        <v>0</v>
      </c>
      <c r="AA1902" s="15" t="str">
        <f t="shared" si="363"/>
        <v/>
      </c>
    </row>
    <row r="1903" spans="19:27" ht="15.75" hidden="1">
      <c r="S1903" s="313">
        <f t="shared" si="364"/>
        <v>0</v>
      </c>
      <c r="AA1903" s="15" t="str">
        <f t="shared" si="363"/>
        <v/>
      </c>
    </row>
    <row r="1904" spans="19:27" ht="15.75" hidden="1">
      <c r="S1904" s="313">
        <f t="shared" si="364"/>
        <v>0</v>
      </c>
      <c r="AA1904" s="15" t="str">
        <f t="shared" si="363"/>
        <v/>
      </c>
    </row>
    <row r="1905" spans="19:27" ht="15.75" hidden="1">
      <c r="S1905" s="313">
        <f t="shared" si="364"/>
        <v>0</v>
      </c>
      <c r="AA1905" s="15" t="str">
        <f t="shared" si="363"/>
        <v/>
      </c>
    </row>
    <row r="1906" spans="19:27" ht="15.75" hidden="1">
      <c r="S1906" s="313">
        <f t="shared" si="364"/>
        <v>0</v>
      </c>
      <c r="AA1906" s="15" t="str">
        <f t="shared" si="363"/>
        <v/>
      </c>
    </row>
    <row r="1907" spans="19:27" ht="15.75" hidden="1">
      <c r="S1907" s="313">
        <f t="shared" si="364"/>
        <v>0</v>
      </c>
      <c r="AA1907" s="15" t="str">
        <f t="shared" si="363"/>
        <v/>
      </c>
    </row>
    <row r="1908" spans="19:27" ht="15.75" hidden="1">
      <c r="S1908" s="313">
        <f t="shared" si="364"/>
        <v>0</v>
      </c>
      <c r="AA1908" s="15" t="str">
        <f t="shared" si="363"/>
        <v/>
      </c>
    </row>
    <row r="1909" spans="19:27" ht="15.75" hidden="1">
      <c r="S1909" s="313">
        <f t="shared" si="364"/>
        <v>0</v>
      </c>
      <c r="AA1909" s="15" t="str">
        <f t="shared" si="363"/>
        <v/>
      </c>
    </row>
    <row r="1910" spans="19:27" ht="15.75" hidden="1">
      <c r="S1910" s="313">
        <f t="shared" si="364"/>
        <v>0</v>
      </c>
      <c r="AA1910" s="15" t="str">
        <f t="shared" si="363"/>
        <v/>
      </c>
    </row>
    <row r="1911" spans="19:27" ht="15.75" hidden="1">
      <c r="S1911" s="313">
        <f t="shared" si="364"/>
        <v>0</v>
      </c>
      <c r="AA1911" s="15" t="str">
        <f t="shared" si="363"/>
        <v/>
      </c>
    </row>
    <row r="1912" spans="19:27" ht="15.75" hidden="1">
      <c r="S1912" s="313">
        <f t="shared" si="364"/>
        <v>0</v>
      </c>
      <c r="AA1912" s="15" t="str">
        <f t="shared" si="363"/>
        <v/>
      </c>
    </row>
    <row r="1913" spans="19:27" ht="15.75" hidden="1">
      <c r="S1913" s="313">
        <f t="shared" si="364"/>
        <v>0</v>
      </c>
      <c r="AA1913" s="15" t="str">
        <f t="shared" ref="AA1913:AA1976" si="365">A1913&amp;B1913&amp;C1913&amp;L1913&amp;Q1913</f>
        <v/>
      </c>
    </row>
    <row r="1914" spans="19:27" ht="15.75" hidden="1">
      <c r="S1914" s="313">
        <f t="shared" si="364"/>
        <v>0</v>
      </c>
      <c r="AA1914" s="15" t="str">
        <f t="shared" si="365"/>
        <v/>
      </c>
    </row>
    <row r="1915" spans="19:27" ht="15.75" hidden="1">
      <c r="S1915" s="313">
        <f t="shared" si="364"/>
        <v>0</v>
      </c>
      <c r="AA1915" s="15" t="str">
        <f t="shared" si="365"/>
        <v/>
      </c>
    </row>
    <row r="1916" spans="19:27" ht="15.75" hidden="1">
      <c r="S1916" s="313">
        <f t="shared" si="364"/>
        <v>0</v>
      </c>
      <c r="AA1916" s="15" t="str">
        <f t="shared" si="365"/>
        <v/>
      </c>
    </row>
    <row r="1917" spans="19:27" ht="15.75" hidden="1">
      <c r="S1917" s="313">
        <f t="shared" si="364"/>
        <v>0</v>
      </c>
      <c r="AA1917" s="15" t="str">
        <f t="shared" si="365"/>
        <v/>
      </c>
    </row>
    <row r="1918" spans="19:27" ht="15.75" hidden="1">
      <c r="S1918" s="313">
        <f t="shared" si="364"/>
        <v>0</v>
      </c>
      <c r="AA1918" s="15" t="str">
        <f t="shared" si="365"/>
        <v/>
      </c>
    </row>
    <row r="1919" spans="19:27" ht="15.75" hidden="1">
      <c r="S1919" s="313">
        <f t="shared" ref="S1919:S1982" si="366">IF(MID(C1919,10,1)="0",L1919,IF(OR(MID(C1919,10,2)="X1",MID(C1919,10,2)="X2"),L1919*2,IF(OR(MID(C1919,10,2)="X4",MID(C1919,10,2)="X4"),L1919*3,IF(MID(C1919,10,1)="f",L1919,IF(OR(MID(C1919,10,1)="S",MID(C1919,10,1)="L",MID(C1919,10,1)="B",MID(C1919,10,1)="X"),MID(C1919,11,1)*L1919,0)))))</f>
        <v>0</v>
      </c>
      <c r="AA1919" s="15" t="str">
        <f t="shared" si="365"/>
        <v/>
      </c>
    </row>
    <row r="1920" spans="19:27" ht="15.75" hidden="1">
      <c r="S1920" s="313">
        <f t="shared" si="366"/>
        <v>0</v>
      </c>
      <c r="AA1920" s="15" t="str">
        <f t="shared" si="365"/>
        <v/>
      </c>
    </row>
    <row r="1921" spans="19:27" ht="15.75" hidden="1">
      <c r="S1921" s="313">
        <f t="shared" si="366"/>
        <v>0</v>
      </c>
      <c r="AA1921" s="15" t="str">
        <f t="shared" si="365"/>
        <v/>
      </c>
    </row>
    <row r="1922" spans="19:27" ht="15.75" hidden="1">
      <c r="S1922" s="313">
        <f t="shared" si="366"/>
        <v>0</v>
      </c>
      <c r="AA1922" s="15" t="str">
        <f t="shared" si="365"/>
        <v/>
      </c>
    </row>
    <row r="1923" spans="19:27" ht="15.75" hidden="1">
      <c r="S1923" s="313">
        <f t="shared" si="366"/>
        <v>0</v>
      </c>
      <c r="AA1923" s="15" t="str">
        <f t="shared" si="365"/>
        <v/>
      </c>
    </row>
    <row r="1924" spans="19:27" ht="15.75" hidden="1">
      <c r="S1924" s="313">
        <f t="shared" si="366"/>
        <v>0</v>
      </c>
      <c r="AA1924" s="15" t="str">
        <f t="shared" si="365"/>
        <v/>
      </c>
    </row>
    <row r="1925" spans="19:27" ht="15.75" hidden="1">
      <c r="S1925" s="313">
        <f t="shared" si="366"/>
        <v>0</v>
      </c>
      <c r="AA1925" s="15" t="str">
        <f t="shared" si="365"/>
        <v/>
      </c>
    </row>
    <row r="1926" spans="19:27" ht="15.75" hidden="1">
      <c r="S1926" s="313">
        <f t="shared" si="366"/>
        <v>0</v>
      </c>
      <c r="AA1926" s="15" t="str">
        <f t="shared" si="365"/>
        <v/>
      </c>
    </row>
    <row r="1927" spans="19:27" ht="15.75" hidden="1">
      <c r="S1927" s="313">
        <f t="shared" si="366"/>
        <v>0</v>
      </c>
      <c r="AA1927" s="15" t="str">
        <f t="shared" si="365"/>
        <v/>
      </c>
    </row>
    <row r="1928" spans="19:27" ht="15.75" hidden="1">
      <c r="S1928" s="313">
        <f t="shared" si="366"/>
        <v>0</v>
      </c>
      <c r="AA1928" s="15" t="str">
        <f t="shared" si="365"/>
        <v/>
      </c>
    </row>
    <row r="1929" spans="19:27" ht="15.75" hidden="1">
      <c r="S1929" s="313">
        <f t="shared" si="366"/>
        <v>0</v>
      </c>
      <c r="AA1929" s="15" t="str">
        <f t="shared" si="365"/>
        <v/>
      </c>
    </row>
    <row r="1930" spans="19:27" ht="15.75" hidden="1">
      <c r="S1930" s="313">
        <f t="shared" si="366"/>
        <v>0</v>
      </c>
      <c r="AA1930" s="15" t="str">
        <f t="shared" si="365"/>
        <v/>
      </c>
    </row>
    <row r="1931" spans="19:27" ht="15.75" hidden="1">
      <c r="S1931" s="313">
        <f t="shared" si="366"/>
        <v>0</v>
      </c>
      <c r="AA1931" s="15" t="str">
        <f t="shared" si="365"/>
        <v/>
      </c>
    </row>
    <row r="1932" spans="19:27" ht="15.75" hidden="1">
      <c r="S1932" s="313">
        <f t="shared" si="366"/>
        <v>0</v>
      </c>
      <c r="AA1932" s="15" t="str">
        <f t="shared" si="365"/>
        <v/>
      </c>
    </row>
    <row r="1933" spans="19:27" ht="15.75" hidden="1">
      <c r="S1933" s="313">
        <f t="shared" si="366"/>
        <v>0</v>
      </c>
      <c r="AA1933" s="15" t="str">
        <f t="shared" si="365"/>
        <v/>
      </c>
    </row>
    <row r="1934" spans="19:27" ht="15.75" hidden="1">
      <c r="S1934" s="313">
        <f t="shared" si="366"/>
        <v>0</v>
      </c>
      <c r="AA1934" s="15" t="str">
        <f t="shared" si="365"/>
        <v/>
      </c>
    </row>
    <row r="1935" spans="19:27" ht="15.75" hidden="1">
      <c r="S1935" s="313">
        <f t="shared" si="366"/>
        <v>0</v>
      </c>
      <c r="AA1935" s="15" t="str">
        <f t="shared" si="365"/>
        <v/>
      </c>
    </row>
    <row r="1936" spans="19:27" ht="15.75" hidden="1">
      <c r="S1936" s="313">
        <f t="shared" si="366"/>
        <v>0</v>
      </c>
      <c r="AA1936" s="15" t="str">
        <f t="shared" si="365"/>
        <v/>
      </c>
    </row>
    <row r="1937" spans="19:27" ht="15.75" hidden="1">
      <c r="S1937" s="313">
        <f t="shared" si="366"/>
        <v>0</v>
      </c>
      <c r="AA1937" s="15" t="str">
        <f t="shared" si="365"/>
        <v/>
      </c>
    </row>
    <row r="1938" spans="19:27" ht="15.75" hidden="1">
      <c r="S1938" s="313">
        <f t="shared" si="366"/>
        <v>0</v>
      </c>
      <c r="AA1938" s="15" t="str">
        <f t="shared" si="365"/>
        <v/>
      </c>
    </row>
    <row r="1939" spans="19:27" ht="15.75" hidden="1">
      <c r="S1939" s="313">
        <f t="shared" si="366"/>
        <v>0</v>
      </c>
      <c r="AA1939" s="15" t="str">
        <f t="shared" si="365"/>
        <v/>
      </c>
    </row>
    <row r="1940" spans="19:27" ht="15.75" hidden="1">
      <c r="S1940" s="313">
        <f t="shared" si="366"/>
        <v>0</v>
      </c>
      <c r="AA1940" s="15" t="str">
        <f t="shared" si="365"/>
        <v/>
      </c>
    </row>
    <row r="1941" spans="19:27" ht="15.75" hidden="1">
      <c r="S1941" s="313">
        <f t="shared" si="366"/>
        <v>0</v>
      </c>
      <c r="AA1941" s="15" t="str">
        <f t="shared" si="365"/>
        <v/>
      </c>
    </row>
    <row r="1942" spans="19:27" ht="15.75" hidden="1">
      <c r="S1942" s="313">
        <f t="shared" si="366"/>
        <v>0</v>
      </c>
      <c r="AA1942" s="15" t="str">
        <f t="shared" si="365"/>
        <v/>
      </c>
    </row>
    <row r="1943" spans="19:27" ht="15.75" hidden="1">
      <c r="S1943" s="313">
        <f t="shared" si="366"/>
        <v>0</v>
      </c>
      <c r="AA1943" s="15" t="str">
        <f t="shared" si="365"/>
        <v/>
      </c>
    </row>
    <row r="1944" spans="19:27" ht="15.75" hidden="1">
      <c r="S1944" s="313">
        <f t="shared" si="366"/>
        <v>0</v>
      </c>
      <c r="AA1944" s="15" t="str">
        <f t="shared" si="365"/>
        <v/>
      </c>
    </row>
    <row r="1945" spans="19:27" ht="15.75" hidden="1">
      <c r="S1945" s="313">
        <f t="shared" si="366"/>
        <v>0</v>
      </c>
      <c r="AA1945" s="15" t="str">
        <f t="shared" si="365"/>
        <v/>
      </c>
    </row>
    <row r="1946" spans="19:27" ht="15.75" hidden="1">
      <c r="S1946" s="313">
        <f t="shared" si="366"/>
        <v>0</v>
      </c>
      <c r="AA1946" s="15" t="str">
        <f t="shared" si="365"/>
        <v/>
      </c>
    </row>
    <row r="1947" spans="19:27" ht="15.75" hidden="1">
      <c r="S1947" s="313">
        <f t="shared" si="366"/>
        <v>0</v>
      </c>
      <c r="AA1947" s="15" t="str">
        <f t="shared" si="365"/>
        <v/>
      </c>
    </row>
    <row r="1948" spans="19:27" ht="15.75" hidden="1">
      <c r="S1948" s="313">
        <f t="shared" si="366"/>
        <v>0</v>
      </c>
      <c r="AA1948" s="15" t="str">
        <f t="shared" si="365"/>
        <v/>
      </c>
    </row>
    <row r="1949" spans="19:27" ht="15.75" hidden="1">
      <c r="S1949" s="313">
        <f t="shared" si="366"/>
        <v>0</v>
      </c>
      <c r="AA1949" s="15" t="str">
        <f t="shared" si="365"/>
        <v/>
      </c>
    </row>
    <row r="1950" spans="19:27" ht="15.75" hidden="1">
      <c r="S1950" s="313">
        <f t="shared" si="366"/>
        <v>0</v>
      </c>
      <c r="AA1950" s="15" t="str">
        <f t="shared" si="365"/>
        <v/>
      </c>
    </row>
    <row r="1951" spans="19:27" ht="15.75" hidden="1">
      <c r="S1951" s="313">
        <f t="shared" si="366"/>
        <v>0</v>
      </c>
      <c r="AA1951" s="15" t="str">
        <f t="shared" si="365"/>
        <v/>
      </c>
    </row>
    <row r="1952" spans="19:27" ht="15.75" hidden="1">
      <c r="S1952" s="313">
        <f t="shared" si="366"/>
        <v>0</v>
      </c>
      <c r="AA1952" s="15" t="str">
        <f t="shared" si="365"/>
        <v/>
      </c>
    </row>
    <row r="1953" spans="19:27" ht="15.75" hidden="1">
      <c r="S1953" s="313">
        <f t="shared" si="366"/>
        <v>0</v>
      </c>
      <c r="AA1953" s="15" t="str">
        <f t="shared" si="365"/>
        <v/>
      </c>
    </row>
    <row r="1954" spans="19:27" ht="15.75" hidden="1">
      <c r="S1954" s="313">
        <f t="shared" si="366"/>
        <v>0</v>
      </c>
      <c r="AA1954" s="15" t="str">
        <f t="shared" si="365"/>
        <v/>
      </c>
    </row>
    <row r="1955" spans="19:27" ht="15.75" hidden="1">
      <c r="S1955" s="313">
        <f t="shared" si="366"/>
        <v>0</v>
      </c>
      <c r="AA1955" s="15" t="str">
        <f t="shared" si="365"/>
        <v/>
      </c>
    </row>
    <row r="1956" spans="19:27" ht="15.75" hidden="1">
      <c r="S1956" s="313">
        <f t="shared" si="366"/>
        <v>0</v>
      </c>
      <c r="AA1956" s="15" t="str">
        <f t="shared" si="365"/>
        <v/>
      </c>
    </row>
    <row r="1957" spans="19:27" ht="15.75" hidden="1">
      <c r="S1957" s="313">
        <f t="shared" si="366"/>
        <v>0</v>
      </c>
      <c r="AA1957" s="15" t="str">
        <f t="shared" si="365"/>
        <v/>
      </c>
    </row>
    <row r="1958" spans="19:27" ht="15.75" hidden="1">
      <c r="S1958" s="313">
        <f t="shared" si="366"/>
        <v>0</v>
      </c>
      <c r="AA1958" s="15" t="str">
        <f t="shared" si="365"/>
        <v/>
      </c>
    </row>
    <row r="1959" spans="19:27" ht="15.75" hidden="1">
      <c r="S1959" s="313">
        <f t="shared" si="366"/>
        <v>0</v>
      </c>
      <c r="AA1959" s="15" t="str">
        <f t="shared" si="365"/>
        <v/>
      </c>
    </row>
    <row r="1960" spans="19:27" ht="15.75" hidden="1">
      <c r="S1960" s="313">
        <f t="shared" si="366"/>
        <v>0</v>
      </c>
      <c r="AA1960" s="15" t="str">
        <f t="shared" si="365"/>
        <v/>
      </c>
    </row>
    <row r="1961" spans="19:27" ht="15.75" hidden="1">
      <c r="S1961" s="313">
        <f t="shared" si="366"/>
        <v>0</v>
      </c>
      <c r="AA1961" s="15" t="str">
        <f t="shared" si="365"/>
        <v/>
      </c>
    </row>
    <row r="1962" spans="19:27" ht="15.75" hidden="1">
      <c r="S1962" s="313">
        <f t="shared" si="366"/>
        <v>0</v>
      </c>
      <c r="AA1962" s="15" t="str">
        <f t="shared" si="365"/>
        <v/>
      </c>
    </row>
    <row r="1963" spans="19:27" ht="15.75" hidden="1">
      <c r="S1963" s="313">
        <f t="shared" si="366"/>
        <v>0</v>
      </c>
      <c r="AA1963" s="15" t="str">
        <f t="shared" si="365"/>
        <v/>
      </c>
    </row>
    <row r="1964" spans="19:27" ht="15.75" hidden="1">
      <c r="S1964" s="313">
        <f t="shared" si="366"/>
        <v>0</v>
      </c>
      <c r="AA1964" s="15" t="str">
        <f t="shared" si="365"/>
        <v/>
      </c>
    </row>
    <row r="1965" spans="19:27" ht="15.75" hidden="1">
      <c r="S1965" s="313">
        <f t="shared" si="366"/>
        <v>0</v>
      </c>
      <c r="AA1965" s="15" t="str">
        <f t="shared" si="365"/>
        <v/>
      </c>
    </row>
    <row r="1966" spans="19:27" ht="15.75" hidden="1">
      <c r="S1966" s="313">
        <f t="shared" si="366"/>
        <v>0</v>
      </c>
      <c r="AA1966" s="15" t="str">
        <f t="shared" si="365"/>
        <v/>
      </c>
    </row>
    <row r="1967" spans="19:27" ht="15.75" hidden="1">
      <c r="S1967" s="313">
        <f t="shared" si="366"/>
        <v>0</v>
      </c>
      <c r="AA1967" s="15" t="str">
        <f t="shared" si="365"/>
        <v/>
      </c>
    </row>
    <row r="1968" spans="19:27" ht="15.75" hidden="1">
      <c r="S1968" s="313">
        <f t="shared" si="366"/>
        <v>0</v>
      </c>
      <c r="AA1968" s="15" t="str">
        <f t="shared" si="365"/>
        <v/>
      </c>
    </row>
    <row r="1969" spans="19:27" ht="15.75" hidden="1">
      <c r="S1969" s="313">
        <f t="shared" si="366"/>
        <v>0</v>
      </c>
      <c r="AA1969" s="15" t="str">
        <f t="shared" si="365"/>
        <v/>
      </c>
    </row>
    <row r="1970" spans="19:27" ht="15.75" hidden="1">
      <c r="S1970" s="313">
        <f t="shared" si="366"/>
        <v>0</v>
      </c>
      <c r="AA1970" s="15" t="str">
        <f t="shared" si="365"/>
        <v/>
      </c>
    </row>
    <row r="1971" spans="19:27" ht="15.75" hidden="1">
      <c r="S1971" s="313">
        <f t="shared" si="366"/>
        <v>0</v>
      </c>
      <c r="AA1971" s="15" t="str">
        <f t="shared" si="365"/>
        <v/>
      </c>
    </row>
    <row r="1972" spans="19:27" ht="15.75" hidden="1">
      <c r="S1972" s="313">
        <f t="shared" si="366"/>
        <v>0</v>
      </c>
      <c r="AA1972" s="15" t="str">
        <f t="shared" si="365"/>
        <v/>
      </c>
    </row>
    <row r="1973" spans="19:27" ht="15.75" hidden="1">
      <c r="S1973" s="313">
        <f t="shared" si="366"/>
        <v>0</v>
      </c>
      <c r="AA1973" s="15" t="str">
        <f t="shared" si="365"/>
        <v/>
      </c>
    </row>
    <row r="1974" spans="19:27" ht="15.75" hidden="1">
      <c r="S1974" s="313">
        <f t="shared" si="366"/>
        <v>0</v>
      </c>
      <c r="AA1974" s="15" t="str">
        <f t="shared" si="365"/>
        <v/>
      </c>
    </row>
    <row r="1975" spans="19:27" ht="15.75" hidden="1">
      <c r="S1975" s="313">
        <f t="shared" si="366"/>
        <v>0</v>
      </c>
      <c r="AA1975" s="15" t="str">
        <f t="shared" si="365"/>
        <v/>
      </c>
    </row>
    <row r="1976" spans="19:27" ht="15.75" hidden="1">
      <c r="S1976" s="313">
        <f t="shared" si="366"/>
        <v>0</v>
      </c>
      <c r="AA1976" s="15" t="str">
        <f t="shared" si="365"/>
        <v/>
      </c>
    </row>
    <row r="1977" spans="19:27" ht="15.75" hidden="1">
      <c r="S1977" s="313">
        <f t="shared" si="366"/>
        <v>0</v>
      </c>
      <c r="AA1977" s="15" t="str">
        <f t="shared" ref="AA1977:AA2040" si="367">A1977&amp;B1977&amp;C1977&amp;L1977&amp;Q1977</f>
        <v/>
      </c>
    </row>
    <row r="1978" spans="19:27" ht="15.75" hidden="1">
      <c r="S1978" s="313">
        <f t="shared" si="366"/>
        <v>0</v>
      </c>
      <c r="AA1978" s="15" t="str">
        <f t="shared" si="367"/>
        <v/>
      </c>
    </row>
    <row r="1979" spans="19:27" ht="15.75" hidden="1">
      <c r="S1979" s="313">
        <f t="shared" si="366"/>
        <v>0</v>
      </c>
      <c r="AA1979" s="15" t="str">
        <f t="shared" si="367"/>
        <v/>
      </c>
    </row>
    <row r="1980" spans="19:27" ht="15.75" hidden="1">
      <c r="S1980" s="313">
        <f t="shared" si="366"/>
        <v>0</v>
      </c>
      <c r="AA1980" s="15" t="str">
        <f t="shared" si="367"/>
        <v/>
      </c>
    </row>
    <row r="1981" spans="19:27" ht="15.75" hidden="1">
      <c r="S1981" s="313">
        <f t="shared" si="366"/>
        <v>0</v>
      </c>
      <c r="AA1981" s="15" t="str">
        <f t="shared" si="367"/>
        <v/>
      </c>
    </row>
    <row r="1982" spans="19:27" ht="15.75" hidden="1">
      <c r="S1982" s="313">
        <f t="shared" si="366"/>
        <v>0</v>
      </c>
      <c r="AA1982" s="15" t="str">
        <f t="shared" si="367"/>
        <v/>
      </c>
    </row>
    <row r="1983" spans="19:27" ht="15.75" hidden="1">
      <c r="S1983" s="313">
        <f t="shared" ref="S1983:S2046" si="368">IF(MID(C1983,10,1)="0",L1983,IF(OR(MID(C1983,10,2)="X1",MID(C1983,10,2)="X2"),L1983*2,IF(OR(MID(C1983,10,2)="X4",MID(C1983,10,2)="X4"),L1983*3,IF(MID(C1983,10,1)="f",L1983,IF(OR(MID(C1983,10,1)="S",MID(C1983,10,1)="L",MID(C1983,10,1)="B",MID(C1983,10,1)="X"),MID(C1983,11,1)*L1983,0)))))</f>
        <v>0</v>
      </c>
      <c r="AA1983" s="15" t="str">
        <f t="shared" si="367"/>
        <v/>
      </c>
    </row>
    <row r="1984" spans="19:27" ht="15.75" hidden="1">
      <c r="S1984" s="313">
        <f t="shared" si="368"/>
        <v>0</v>
      </c>
      <c r="AA1984" s="15" t="str">
        <f t="shared" si="367"/>
        <v/>
      </c>
    </row>
    <row r="1985" spans="19:27" ht="15.75" hidden="1">
      <c r="S1985" s="313">
        <f t="shared" si="368"/>
        <v>0</v>
      </c>
      <c r="AA1985" s="15" t="str">
        <f t="shared" si="367"/>
        <v/>
      </c>
    </row>
    <row r="1986" spans="19:27" ht="15.75" hidden="1">
      <c r="S1986" s="313">
        <f t="shared" si="368"/>
        <v>0</v>
      </c>
      <c r="AA1986" s="15" t="str">
        <f t="shared" si="367"/>
        <v/>
      </c>
    </row>
    <row r="1987" spans="19:27" ht="15.75" hidden="1">
      <c r="S1987" s="313">
        <f t="shared" si="368"/>
        <v>0</v>
      </c>
      <c r="AA1987" s="15" t="str">
        <f t="shared" si="367"/>
        <v/>
      </c>
    </row>
    <row r="1988" spans="19:27" ht="15.75" hidden="1">
      <c r="S1988" s="313">
        <f t="shared" si="368"/>
        <v>0</v>
      </c>
      <c r="AA1988" s="15" t="str">
        <f t="shared" si="367"/>
        <v/>
      </c>
    </row>
    <row r="1989" spans="19:27" ht="15.75" hidden="1">
      <c r="S1989" s="313">
        <f t="shared" si="368"/>
        <v>0</v>
      </c>
      <c r="AA1989" s="15" t="str">
        <f t="shared" si="367"/>
        <v/>
      </c>
    </row>
    <row r="1990" spans="19:27" ht="15.75" hidden="1">
      <c r="S1990" s="313">
        <f t="shared" si="368"/>
        <v>0</v>
      </c>
      <c r="AA1990" s="15" t="str">
        <f t="shared" si="367"/>
        <v/>
      </c>
    </row>
    <row r="1991" spans="19:27" ht="15.75" hidden="1">
      <c r="S1991" s="313">
        <f t="shared" si="368"/>
        <v>0</v>
      </c>
      <c r="AA1991" s="15" t="str">
        <f t="shared" si="367"/>
        <v/>
      </c>
    </row>
    <row r="1992" spans="19:27" ht="15.75" hidden="1">
      <c r="S1992" s="313">
        <f t="shared" si="368"/>
        <v>0</v>
      </c>
      <c r="AA1992" s="15" t="str">
        <f t="shared" si="367"/>
        <v/>
      </c>
    </row>
    <row r="1993" spans="19:27" ht="15.75" hidden="1">
      <c r="S1993" s="313">
        <f t="shared" si="368"/>
        <v>0</v>
      </c>
      <c r="AA1993" s="15" t="str">
        <f t="shared" si="367"/>
        <v/>
      </c>
    </row>
    <row r="1994" spans="19:27" ht="15.75" hidden="1">
      <c r="S1994" s="313">
        <f t="shared" si="368"/>
        <v>0</v>
      </c>
      <c r="AA1994" s="15" t="str">
        <f t="shared" si="367"/>
        <v/>
      </c>
    </row>
    <row r="1995" spans="19:27" ht="15.75" hidden="1">
      <c r="S1995" s="313">
        <f t="shared" si="368"/>
        <v>0</v>
      </c>
      <c r="AA1995" s="15" t="str">
        <f t="shared" si="367"/>
        <v/>
      </c>
    </row>
    <row r="1996" spans="19:27" ht="15.75" hidden="1">
      <c r="S1996" s="313">
        <f t="shared" si="368"/>
        <v>0</v>
      </c>
      <c r="AA1996" s="15" t="str">
        <f t="shared" si="367"/>
        <v/>
      </c>
    </row>
    <row r="1997" spans="19:27" ht="15.75" hidden="1">
      <c r="S1997" s="313">
        <f t="shared" si="368"/>
        <v>0</v>
      </c>
      <c r="AA1997" s="15" t="str">
        <f t="shared" si="367"/>
        <v/>
      </c>
    </row>
    <row r="1998" spans="19:27" ht="15.75" hidden="1">
      <c r="S1998" s="313">
        <f t="shared" si="368"/>
        <v>0</v>
      </c>
      <c r="AA1998" s="15" t="str">
        <f t="shared" si="367"/>
        <v/>
      </c>
    </row>
    <row r="1999" spans="19:27" ht="15.75" hidden="1">
      <c r="S1999" s="313">
        <f t="shared" si="368"/>
        <v>0</v>
      </c>
      <c r="AA1999" s="15" t="str">
        <f t="shared" si="367"/>
        <v/>
      </c>
    </row>
    <row r="2000" spans="19:27" ht="15.75" hidden="1">
      <c r="S2000" s="313">
        <f t="shared" si="368"/>
        <v>0</v>
      </c>
      <c r="AA2000" s="15" t="str">
        <f t="shared" si="367"/>
        <v/>
      </c>
    </row>
    <row r="2001" spans="19:27" ht="15.75" hidden="1">
      <c r="S2001" s="313">
        <f t="shared" si="368"/>
        <v>0</v>
      </c>
      <c r="AA2001" s="15" t="str">
        <f t="shared" si="367"/>
        <v/>
      </c>
    </row>
    <row r="2002" spans="19:27" ht="15.75" hidden="1">
      <c r="S2002" s="313">
        <f t="shared" si="368"/>
        <v>0</v>
      </c>
      <c r="AA2002" s="15" t="str">
        <f t="shared" si="367"/>
        <v/>
      </c>
    </row>
    <row r="2003" spans="19:27" ht="15.75" hidden="1">
      <c r="S2003" s="313">
        <f t="shared" si="368"/>
        <v>0</v>
      </c>
      <c r="AA2003" s="15" t="str">
        <f t="shared" si="367"/>
        <v/>
      </c>
    </row>
    <row r="2004" spans="19:27" ht="15.75" hidden="1">
      <c r="S2004" s="313">
        <f t="shared" si="368"/>
        <v>0</v>
      </c>
      <c r="AA2004" s="15" t="str">
        <f t="shared" si="367"/>
        <v/>
      </c>
    </row>
    <row r="2005" spans="19:27" ht="15.75" hidden="1">
      <c r="S2005" s="313">
        <f t="shared" si="368"/>
        <v>0</v>
      </c>
      <c r="AA2005" s="15" t="str">
        <f t="shared" si="367"/>
        <v/>
      </c>
    </row>
    <row r="2006" spans="19:27" ht="15.75" hidden="1">
      <c r="S2006" s="313">
        <f t="shared" si="368"/>
        <v>0</v>
      </c>
      <c r="AA2006" s="15" t="str">
        <f t="shared" si="367"/>
        <v/>
      </c>
    </row>
    <row r="2007" spans="19:27" ht="15.75" hidden="1">
      <c r="S2007" s="313">
        <f t="shared" si="368"/>
        <v>0</v>
      </c>
      <c r="AA2007" s="15" t="str">
        <f t="shared" si="367"/>
        <v/>
      </c>
    </row>
    <row r="2008" spans="19:27" ht="15.75" hidden="1">
      <c r="S2008" s="313">
        <f t="shared" si="368"/>
        <v>0</v>
      </c>
      <c r="AA2008" s="15" t="str">
        <f t="shared" si="367"/>
        <v/>
      </c>
    </row>
    <row r="2009" spans="19:27" ht="15.75" hidden="1">
      <c r="S2009" s="313">
        <f t="shared" si="368"/>
        <v>0</v>
      </c>
      <c r="AA2009" s="15" t="str">
        <f t="shared" si="367"/>
        <v/>
      </c>
    </row>
    <row r="2010" spans="19:27" ht="15.75" hidden="1">
      <c r="S2010" s="313">
        <f t="shared" si="368"/>
        <v>0</v>
      </c>
      <c r="AA2010" s="15" t="str">
        <f t="shared" si="367"/>
        <v/>
      </c>
    </row>
    <row r="2011" spans="19:27" ht="15.75" hidden="1">
      <c r="S2011" s="313">
        <f t="shared" si="368"/>
        <v>0</v>
      </c>
      <c r="AA2011" s="15" t="str">
        <f t="shared" si="367"/>
        <v/>
      </c>
    </row>
    <row r="2012" spans="19:27" ht="15.75" hidden="1">
      <c r="S2012" s="313">
        <f t="shared" si="368"/>
        <v>0</v>
      </c>
      <c r="AA2012" s="15" t="str">
        <f t="shared" si="367"/>
        <v/>
      </c>
    </row>
    <row r="2013" spans="19:27" ht="15.75" hidden="1">
      <c r="S2013" s="313">
        <f t="shared" si="368"/>
        <v>0</v>
      </c>
      <c r="AA2013" s="15" t="str">
        <f t="shared" si="367"/>
        <v/>
      </c>
    </row>
    <row r="2014" spans="19:27" ht="15.75" hidden="1">
      <c r="S2014" s="313">
        <f t="shared" si="368"/>
        <v>0</v>
      </c>
      <c r="AA2014" s="15" t="str">
        <f t="shared" si="367"/>
        <v/>
      </c>
    </row>
    <row r="2015" spans="19:27" ht="15.75" hidden="1">
      <c r="S2015" s="313">
        <f t="shared" si="368"/>
        <v>0</v>
      </c>
      <c r="AA2015" s="15" t="str">
        <f t="shared" si="367"/>
        <v/>
      </c>
    </row>
    <row r="2016" spans="19:27" ht="15.75" hidden="1">
      <c r="S2016" s="313">
        <f t="shared" si="368"/>
        <v>0</v>
      </c>
      <c r="AA2016" s="15" t="str">
        <f t="shared" si="367"/>
        <v/>
      </c>
    </row>
    <row r="2017" spans="19:27" ht="15.75" hidden="1">
      <c r="S2017" s="313">
        <f t="shared" si="368"/>
        <v>0</v>
      </c>
      <c r="AA2017" s="15" t="str">
        <f t="shared" si="367"/>
        <v/>
      </c>
    </row>
    <row r="2018" spans="19:27" ht="15.75" hidden="1">
      <c r="S2018" s="313">
        <f t="shared" si="368"/>
        <v>0</v>
      </c>
      <c r="AA2018" s="15" t="str">
        <f t="shared" si="367"/>
        <v/>
      </c>
    </row>
    <row r="2019" spans="19:27" ht="15.75" hidden="1">
      <c r="S2019" s="313">
        <f t="shared" si="368"/>
        <v>0</v>
      </c>
      <c r="AA2019" s="15" t="str">
        <f t="shared" si="367"/>
        <v/>
      </c>
    </row>
    <row r="2020" spans="19:27" ht="15.75" hidden="1">
      <c r="S2020" s="313">
        <f t="shared" si="368"/>
        <v>0</v>
      </c>
      <c r="AA2020" s="15" t="str">
        <f t="shared" si="367"/>
        <v/>
      </c>
    </row>
    <row r="2021" spans="19:27" ht="15.75" hidden="1">
      <c r="S2021" s="313">
        <f t="shared" si="368"/>
        <v>0</v>
      </c>
      <c r="AA2021" s="15" t="str">
        <f t="shared" si="367"/>
        <v/>
      </c>
    </row>
    <row r="2022" spans="19:27" ht="15.75" hidden="1">
      <c r="S2022" s="313">
        <f t="shared" si="368"/>
        <v>0</v>
      </c>
      <c r="AA2022" s="15" t="str">
        <f t="shared" si="367"/>
        <v/>
      </c>
    </row>
    <row r="2023" spans="19:27" ht="15.75" hidden="1">
      <c r="S2023" s="313">
        <f t="shared" si="368"/>
        <v>0</v>
      </c>
      <c r="AA2023" s="15" t="str">
        <f t="shared" si="367"/>
        <v/>
      </c>
    </row>
    <row r="2024" spans="19:27" ht="15.75" hidden="1">
      <c r="S2024" s="313">
        <f t="shared" si="368"/>
        <v>0</v>
      </c>
      <c r="AA2024" s="15" t="str">
        <f t="shared" si="367"/>
        <v/>
      </c>
    </row>
    <row r="2025" spans="19:27" ht="15.75" hidden="1">
      <c r="S2025" s="313">
        <f t="shared" si="368"/>
        <v>0</v>
      </c>
      <c r="AA2025" s="15" t="str">
        <f t="shared" si="367"/>
        <v/>
      </c>
    </row>
    <row r="2026" spans="19:27" ht="15.75" hidden="1">
      <c r="S2026" s="313">
        <f t="shared" si="368"/>
        <v>0</v>
      </c>
      <c r="AA2026" s="15" t="str">
        <f t="shared" si="367"/>
        <v/>
      </c>
    </row>
    <row r="2027" spans="19:27" ht="15.75" hidden="1">
      <c r="S2027" s="313">
        <f t="shared" si="368"/>
        <v>0</v>
      </c>
      <c r="AA2027" s="15" t="str">
        <f t="shared" si="367"/>
        <v/>
      </c>
    </row>
    <row r="2028" spans="19:27" ht="15.75" hidden="1">
      <c r="S2028" s="313">
        <f t="shared" si="368"/>
        <v>0</v>
      </c>
      <c r="AA2028" s="15" t="str">
        <f t="shared" si="367"/>
        <v/>
      </c>
    </row>
    <row r="2029" spans="19:27" ht="15.75" hidden="1">
      <c r="S2029" s="313">
        <f t="shared" si="368"/>
        <v>0</v>
      </c>
      <c r="AA2029" s="15" t="str">
        <f t="shared" si="367"/>
        <v/>
      </c>
    </row>
    <row r="2030" spans="19:27" ht="15.75" hidden="1">
      <c r="S2030" s="313">
        <f t="shared" si="368"/>
        <v>0</v>
      </c>
      <c r="AA2030" s="15" t="str">
        <f t="shared" si="367"/>
        <v/>
      </c>
    </row>
    <row r="2031" spans="19:27" ht="15.75" hidden="1">
      <c r="S2031" s="313">
        <f t="shared" si="368"/>
        <v>0</v>
      </c>
      <c r="AA2031" s="15" t="str">
        <f t="shared" si="367"/>
        <v/>
      </c>
    </row>
    <row r="2032" spans="19:27" ht="15.75" hidden="1">
      <c r="S2032" s="313">
        <f t="shared" si="368"/>
        <v>0</v>
      </c>
      <c r="AA2032" s="15" t="str">
        <f t="shared" si="367"/>
        <v/>
      </c>
    </row>
    <row r="2033" spans="19:27" ht="15.75" hidden="1">
      <c r="S2033" s="313">
        <f t="shared" si="368"/>
        <v>0</v>
      </c>
      <c r="AA2033" s="15" t="str">
        <f t="shared" si="367"/>
        <v/>
      </c>
    </row>
    <row r="2034" spans="19:27" ht="15.75" hidden="1">
      <c r="S2034" s="313">
        <f t="shared" si="368"/>
        <v>0</v>
      </c>
      <c r="AA2034" s="15" t="str">
        <f t="shared" si="367"/>
        <v/>
      </c>
    </row>
    <row r="2035" spans="19:27" ht="15.75" hidden="1">
      <c r="S2035" s="313">
        <f t="shared" si="368"/>
        <v>0</v>
      </c>
      <c r="AA2035" s="15" t="str">
        <f t="shared" si="367"/>
        <v/>
      </c>
    </row>
    <row r="2036" spans="19:27" ht="15.75" hidden="1">
      <c r="S2036" s="313">
        <f t="shared" si="368"/>
        <v>0</v>
      </c>
      <c r="AA2036" s="15" t="str">
        <f t="shared" si="367"/>
        <v/>
      </c>
    </row>
    <row r="2037" spans="19:27" ht="15.75" hidden="1">
      <c r="S2037" s="313">
        <f t="shared" si="368"/>
        <v>0</v>
      </c>
      <c r="AA2037" s="15" t="str">
        <f t="shared" si="367"/>
        <v/>
      </c>
    </row>
    <row r="2038" spans="19:27" ht="15.75" hidden="1">
      <c r="S2038" s="313">
        <f t="shared" si="368"/>
        <v>0</v>
      </c>
      <c r="AA2038" s="15" t="str">
        <f t="shared" si="367"/>
        <v/>
      </c>
    </row>
    <row r="2039" spans="19:27" ht="15.75" hidden="1">
      <c r="S2039" s="313">
        <f t="shared" si="368"/>
        <v>0</v>
      </c>
      <c r="AA2039" s="15" t="str">
        <f t="shared" si="367"/>
        <v/>
      </c>
    </row>
    <row r="2040" spans="19:27" ht="15.75" hidden="1">
      <c r="S2040" s="313">
        <f t="shared" si="368"/>
        <v>0</v>
      </c>
      <c r="AA2040" s="15" t="str">
        <f t="shared" si="367"/>
        <v/>
      </c>
    </row>
    <row r="2041" spans="19:27" ht="15.75" hidden="1">
      <c r="S2041" s="313">
        <f t="shared" si="368"/>
        <v>0</v>
      </c>
      <c r="AA2041" s="15" t="str">
        <f t="shared" ref="AA2041:AA2104" si="369">A2041&amp;B2041&amp;C2041&amp;L2041&amp;Q2041</f>
        <v/>
      </c>
    </row>
    <row r="2042" spans="19:27" ht="15.75" hidden="1">
      <c r="S2042" s="313">
        <f t="shared" si="368"/>
        <v>0</v>
      </c>
      <c r="AA2042" s="15" t="str">
        <f t="shared" si="369"/>
        <v/>
      </c>
    </row>
    <row r="2043" spans="19:27" ht="15.75" hidden="1">
      <c r="S2043" s="313">
        <f t="shared" si="368"/>
        <v>0</v>
      </c>
      <c r="AA2043" s="15" t="str">
        <f t="shared" si="369"/>
        <v/>
      </c>
    </row>
    <row r="2044" spans="19:27" ht="15.75" hidden="1">
      <c r="S2044" s="313">
        <f t="shared" si="368"/>
        <v>0</v>
      </c>
      <c r="AA2044" s="15" t="str">
        <f t="shared" si="369"/>
        <v/>
      </c>
    </row>
    <row r="2045" spans="19:27" ht="15.75" hidden="1">
      <c r="S2045" s="313">
        <f t="shared" si="368"/>
        <v>0</v>
      </c>
      <c r="AA2045" s="15" t="str">
        <f t="shared" si="369"/>
        <v/>
      </c>
    </row>
    <row r="2046" spans="19:27" ht="15.75" hidden="1">
      <c r="S2046" s="313">
        <f t="shared" si="368"/>
        <v>0</v>
      </c>
      <c r="AA2046" s="15" t="str">
        <f t="shared" si="369"/>
        <v/>
      </c>
    </row>
    <row r="2047" spans="19:27" ht="15.75" hidden="1">
      <c r="S2047" s="313">
        <f t="shared" ref="S2047:S2110" si="370">IF(MID(C2047,10,1)="0",L2047,IF(OR(MID(C2047,10,2)="X1",MID(C2047,10,2)="X2"),L2047*2,IF(OR(MID(C2047,10,2)="X4",MID(C2047,10,2)="X4"),L2047*3,IF(MID(C2047,10,1)="f",L2047,IF(OR(MID(C2047,10,1)="S",MID(C2047,10,1)="L",MID(C2047,10,1)="B",MID(C2047,10,1)="X"),MID(C2047,11,1)*L2047,0)))))</f>
        <v>0</v>
      </c>
      <c r="AA2047" s="15" t="str">
        <f t="shared" si="369"/>
        <v/>
      </c>
    </row>
    <row r="2048" spans="19:27" ht="15.75" hidden="1">
      <c r="S2048" s="313">
        <f t="shared" si="370"/>
        <v>0</v>
      </c>
      <c r="AA2048" s="15" t="str">
        <f t="shared" si="369"/>
        <v/>
      </c>
    </row>
    <row r="2049" spans="19:27" ht="15.75" hidden="1">
      <c r="S2049" s="313">
        <f t="shared" si="370"/>
        <v>0</v>
      </c>
      <c r="AA2049" s="15" t="str">
        <f t="shared" si="369"/>
        <v/>
      </c>
    </row>
    <row r="2050" spans="19:27" ht="15.75" hidden="1">
      <c r="S2050" s="313">
        <f t="shared" si="370"/>
        <v>0</v>
      </c>
      <c r="AA2050" s="15" t="str">
        <f t="shared" si="369"/>
        <v/>
      </c>
    </row>
    <row r="2051" spans="19:27" ht="15.75" hidden="1">
      <c r="S2051" s="313">
        <f t="shared" si="370"/>
        <v>0</v>
      </c>
      <c r="AA2051" s="15" t="str">
        <f t="shared" si="369"/>
        <v/>
      </c>
    </row>
    <row r="2052" spans="19:27" ht="15.75" hidden="1">
      <c r="S2052" s="313">
        <f t="shared" si="370"/>
        <v>0</v>
      </c>
      <c r="AA2052" s="15" t="str">
        <f t="shared" si="369"/>
        <v/>
      </c>
    </row>
    <row r="2053" spans="19:27" ht="15.75" hidden="1">
      <c r="S2053" s="313">
        <f t="shared" si="370"/>
        <v>0</v>
      </c>
      <c r="AA2053" s="15" t="str">
        <f t="shared" si="369"/>
        <v/>
      </c>
    </row>
    <row r="2054" spans="19:27" ht="15.75" hidden="1">
      <c r="S2054" s="313">
        <f t="shared" si="370"/>
        <v>0</v>
      </c>
      <c r="AA2054" s="15" t="str">
        <f t="shared" si="369"/>
        <v/>
      </c>
    </row>
    <row r="2055" spans="19:27" ht="15.75" hidden="1">
      <c r="S2055" s="313">
        <f t="shared" si="370"/>
        <v>0</v>
      </c>
      <c r="AA2055" s="15" t="str">
        <f t="shared" si="369"/>
        <v/>
      </c>
    </row>
    <row r="2056" spans="19:27" ht="15.75" hidden="1">
      <c r="S2056" s="313">
        <f t="shared" si="370"/>
        <v>0</v>
      </c>
      <c r="AA2056" s="15" t="str">
        <f t="shared" si="369"/>
        <v/>
      </c>
    </row>
    <row r="2057" spans="19:27" ht="15.75" hidden="1">
      <c r="S2057" s="313">
        <f t="shared" si="370"/>
        <v>0</v>
      </c>
      <c r="AA2057" s="15" t="str">
        <f t="shared" si="369"/>
        <v/>
      </c>
    </row>
    <row r="2058" spans="19:27" ht="15.75" hidden="1">
      <c r="S2058" s="313">
        <f t="shared" si="370"/>
        <v>0</v>
      </c>
      <c r="AA2058" s="15" t="str">
        <f t="shared" si="369"/>
        <v/>
      </c>
    </row>
    <row r="2059" spans="19:27" ht="15.75" hidden="1">
      <c r="S2059" s="313">
        <f t="shared" si="370"/>
        <v>0</v>
      </c>
      <c r="AA2059" s="15" t="str">
        <f t="shared" si="369"/>
        <v/>
      </c>
    </row>
    <row r="2060" spans="19:27" ht="15.75" hidden="1">
      <c r="S2060" s="313">
        <f t="shared" si="370"/>
        <v>0</v>
      </c>
      <c r="AA2060" s="15" t="str">
        <f t="shared" si="369"/>
        <v/>
      </c>
    </row>
    <row r="2061" spans="19:27" ht="15.75" hidden="1">
      <c r="S2061" s="313">
        <f t="shared" si="370"/>
        <v>0</v>
      </c>
      <c r="AA2061" s="15" t="str">
        <f t="shared" si="369"/>
        <v/>
      </c>
    </row>
    <row r="2062" spans="19:27" ht="15.75" hidden="1">
      <c r="S2062" s="313">
        <f t="shared" si="370"/>
        <v>0</v>
      </c>
      <c r="AA2062" s="15" t="str">
        <f t="shared" si="369"/>
        <v/>
      </c>
    </row>
    <row r="2063" spans="19:27" ht="15.75" hidden="1">
      <c r="S2063" s="313">
        <f t="shared" si="370"/>
        <v>0</v>
      </c>
      <c r="AA2063" s="15" t="str">
        <f t="shared" si="369"/>
        <v/>
      </c>
    </row>
    <row r="2064" spans="19:27" ht="15.75" hidden="1">
      <c r="S2064" s="313">
        <f t="shared" si="370"/>
        <v>0</v>
      </c>
      <c r="AA2064" s="15" t="str">
        <f t="shared" si="369"/>
        <v/>
      </c>
    </row>
    <row r="2065" spans="19:27" ht="15.75" hidden="1">
      <c r="S2065" s="313">
        <f t="shared" si="370"/>
        <v>0</v>
      </c>
      <c r="AA2065" s="15" t="str">
        <f t="shared" si="369"/>
        <v/>
      </c>
    </row>
    <row r="2066" spans="19:27" ht="15.75" hidden="1">
      <c r="S2066" s="313">
        <f t="shared" si="370"/>
        <v>0</v>
      </c>
      <c r="AA2066" s="15" t="str">
        <f t="shared" si="369"/>
        <v/>
      </c>
    </row>
    <row r="2067" spans="19:27" ht="15.75" hidden="1">
      <c r="S2067" s="313">
        <f t="shared" si="370"/>
        <v>0</v>
      </c>
      <c r="AA2067" s="15" t="str">
        <f t="shared" si="369"/>
        <v/>
      </c>
    </row>
    <row r="2068" spans="19:27" ht="15.75" hidden="1">
      <c r="S2068" s="313">
        <f t="shared" si="370"/>
        <v>0</v>
      </c>
      <c r="AA2068" s="15" t="str">
        <f t="shared" si="369"/>
        <v/>
      </c>
    </row>
    <row r="2069" spans="19:27" ht="15.75" hidden="1">
      <c r="S2069" s="313">
        <f t="shared" si="370"/>
        <v>0</v>
      </c>
      <c r="AA2069" s="15" t="str">
        <f t="shared" si="369"/>
        <v/>
      </c>
    </row>
    <row r="2070" spans="19:27" ht="15.75" hidden="1">
      <c r="S2070" s="313">
        <f t="shared" si="370"/>
        <v>0</v>
      </c>
      <c r="AA2070" s="15" t="str">
        <f t="shared" si="369"/>
        <v/>
      </c>
    </row>
    <row r="2071" spans="19:27" ht="15.75" hidden="1">
      <c r="S2071" s="313">
        <f t="shared" si="370"/>
        <v>0</v>
      </c>
      <c r="AA2071" s="15" t="str">
        <f t="shared" si="369"/>
        <v/>
      </c>
    </row>
    <row r="2072" spans="19:27" ht="15.75" hidden="1">
      <c r="S2072" s="313">
        <f t="shared" si="370"/>
        <v>0</v>
      </c>
      <c r="AA2072" s="15" t="str">
        <f t="shared" si="369"/>
        <v/>
      </c>
    </row>
    <row r="2073" spans="19:27" ht="15.75" hidden="1">
      <c r="S2073" s="313">
        <f t="shared" si="370"/>
        <v>0</v>
      </c>
      <c r="AA2073" s="15" t="str">
        <f t="shared" si="369"/>
        <v/>
      </c>
    </row>
    <row r="2074" spans="19:27" ht="15.75" hidden="1">
      <c r="S2074" s="313">
        <f t="shared" si="370"/>
        <v>0</v>
      </c>
      <c r="AA2074" s="15" t="str">
        <f t="shared" si="369"/>
        <v/>
      </c>
    </row>
    <row r="2075" spans="19:27" ht="15.75" hidden="1">
      <c r="S2075" s="313">
        <f t="shared" si="370"/>
        <v>0</v>
      </c>
      <c r="AA2075" s="15" t="str">
        <f t="shared" si="369"/>
        <v/>
      </c>
    </row>
    <row r="2076" spans="19:27" ht="15.75" hidden="1">
      <c r="S2076" s="313">
        <f t="shared" si="370"/>
        <v>0</v>
      </c>
      <c r="AA2076" s="15" t="str">
        <f t="shared" si="369"/>
        <v/>
      </c>
    </row>
    <row r="2077" spans="19:27" ht="15.75" hidden="1">
      <c r="S2077" s="313">
        <f t="shared" si="370"/>
        <v>0</v>
      </c>
      <c r="AA2077" s="15" t="str">
        <f t="shared" si="369"/>
        <v/>
      </c>
    </row>
    <row r="2078" spans="19:27" ht="15.75" hidden="1">
      <c r="S2078" s="313">
        <f t="shared" si="370"/>
        <v>0</v>
      </c>
      <c r="AA2078" s="15" t="str">
        <f t="shared" si="369"/>
        <v/>
      </c>
    </row>
    <row r="2079" spans="19:27" ht="15.75" hidden="1">
      <c r="S2079" s="313">
        <f t="shared" si="370"/>
        <v>0</v>
      </c>
      <c r="AA2079" s="15" t="str">
        <f t="shared" si="369"/>
        <v/>
      </c>
    </row>
    <row r="2080" spans="19:27" ht="15.75" hidden="1">
      <c r="S2080" s="313">
        <f t="shared" si="370"/>
        <v>0</v>
      </c>
      <c r="AA2080" s="15" t="str">
        <f t="shared" si="369"/>
        <v/>
      </c>
    </row>
    <row r="2081" spans="19:27" ht="15.75" hidden="1">
      <c r="S2081" s="313">
        <f t="shared" si="370"/>
        <v>0</v>
      </c>
      <c r="AA2081" s="15" t="str">
        <f t="shared" si="369"/>
        <v/>
      </c>
    </row>
    <row r="2082" spans="19:27" ht="15.75" hidden="1">
      <c r="S2082" s="313">
        <f t="shared" si="370"/>
        <v>0</v>
      </c>
      <c r="AA2082" s="15" t="str">
        <f t="shared" si="369"/>
        <v/>
      </c>
    </row>
    <row r="2083" spans="19:27" ht="15.75" hidden="1">
      <c r="S2083" s="313">
        <f t="shared" si="370"/>
        <v>0</v>
      </c>
      <c r="AA2083" s="15" t="str">
        <f t="shared" si="369"/>
        <v/>
      </c>
    </row>
    <row r="2084" spans="19:27" ht="15.75" hidden="1">
      <c r="S2084" s="313">
        <f t="shared" si="370"/>
        <v>0</v>
      </c>
      <c r="AA2084" s="15" t="str">
        <f t="shared" si="369"/>
        <v/>
      </c>
    </row>
    <row r="2085" spans="19:27" ht="15.75" hidden="1">
      <c r="S2085" s="313">
        <f t="shared" si="370"/>
        <v>0</v>
      </c>
      <c r="AA2085" s="15" t="str">
        <f t="shared" si="369"/>
        <v/>
      </c>
    </row>
    <row r="2086" spans="19:27" ht="15.75" hidden="1">
      <c r="S2086" s="313">
        <f t="shared" si="370"/>
        <v>0</v>
      </c>
      <c r="AA2086" s="15" t="str">
        <f t="shared" si="369"/>
        <v/>
      </c>
    </row>
    <row r="2087" spans="19:27" ht="15.75" hidden="1">
      <c r="S2087" s="313">
        <f t="shared" si="370"/>
        <v>0</v>
      </c>
      <c r="AA2087" s="15" t="str">
        <f t="shared" si="369"/>
        <v/>
      </c>
    </row>
    <row r="2088" spans="19:27" ht="15.75" hidden="1">
      <c r="S2088" s="313">
        <f t="shared" si="370"/>
        <v>0</v>
      </c>
      <c r="AA2088" s="15" t="str">
        <f t="shared" si="369"/>
        <v/>
      </c>
    </row>
    <row r="2089" spans="19:27" ht="15.75" hidden="1">
      <c r="S2089" s="313">
        <f t="shared" si="370"/>
        <v>0</v>
      </c>
      <c r="AA2089" s="15" t="str">
        <f t="shared" si="369"/>
        <v/>
      </c>
    </row>
    <row r="2090" spans="19:27" ht="15.75" hidden="1">
      <c r="S2090" s="313">
        <f t="shared" si="370"/>
        <v>0</v>
      </c>
      <c r="AA2090" s="15" t="str">
        <f t="shared" si="369"/>
        <v/>
      </c>
    </row>
    <row r="2091" spans="19:27" ht="15.75" hidden="1">
      <c r="S2091" s="313">
        <f t="shared" si="370"/>
        <v>0</v>
      </c>
      <c r="AA2091" s="15" t="str">
        <f t="shared" si="369"/>
        <v/>
      </c>
    </row>
    <row r="2092" spans="19:27" ht="15.75" hidden="1">
      <c r="S2092" s="313">
        <f t="shared" si="370"/>
        <v>0</v>
      </c>
      <c r="AA2092" s="15" t="str">
        <f t="shared" si="369"/>
        <v/>
      </c>
    </row>
    <row r="2093" spans="19:27" ht="15.75" hidden="1">
      <c r="S2093" s="313">
        <f t="shared" si="370"/>
        <v>0</v>
      </c>
      <c r="AA2093" s="15" t="str">
        <f t="shared" si="369"/>
        <v/>
      </c>
    </row>
    <row r="2094" spans="19:27" ht="15.75" hidden="1">
      <c r="S2094" s="313">
        <f t="shared" si="370"/>
        <v>0</v>
      </c>
      <c r="AA2094" s="15" t="str">
        <f t="shared" si="369"/>
        <v/>
      </c>
    </row>
    <row r="2095" spans="19:27" ht="15.75" hidden="1">
      <c r="S2095" s="313">
        <f t="shared" si="370"/>
        <v>0</v>
      </c>
      <c r="AA2095" s="15" t="str">
        <f t="shared" si="369"/>
        <v/>
      </c>
    </row>
    <row r="2096" spans="19:27" ht="15.75" hidden="1">
      <c r="S2096" s="313">
        <f t="shared" si="370"/>
        <v>0</v>
      </c>
      <c r="AA2096" s="15" t="str">
        <f t="shared" si="369"/>
        <v/>
      </c>
    </row>
    <row r="2097" spans="19:27" ht="15.75" hidden="1">
      <c r="S2097" s="313">
        <f t="shared" si="370"/>
        <v>0</v>
      </c>
      <c r="AA2097" s="15" t="str">
        <f t="shared" si="369"/>
        <v/>
      </c>
    </row>
    <row r="2098" spans="19:27" ht="15.75" hidden="1">
      <c r="S2098" s="313">
        <f t="shared" si="370"/>
        <v>0</v>
      </c>
      <c r="AA2098" s="15" t="str">
        <f t="shared" si="369"/>
        <v/>
      </c>
    </row>
    <row r="2099" spans="19:27" ht="15.75" hidden="1">
      <c r="S2099" s="313">
        <f t="shared" si="370"/>
        <v>0</v>
      </c>
      <c r="AA2099" s="15" t="str">
        <f t="shared" si="369"/>
        <v/>
      </c>
    </row>
    <row r="2100" spans="19:27" ht="15.75" hidden="1">
      <c r="S2100" s="313">
        <f t="shared" si="370"/>
        <v>0</v>
      </c>
      <c r="AA2100" s="15" t="str">
        <f t="shared" si="369"/>
        <v/>
      </c>
    </row>
    <row r="2101" spans="19:27" ht="15.75" hidden="1">
      <c r="S2101" s="313">
        <f t="shared" si="370"/>
        <v>0</v>
      </c>
      <c r="AA2101" s="15" t="str">
        <f t="shared" si="369"/>
        <v/>
      </c>
    </row>
    <row r="2102" spans="19:27" ht="15.75" hidden="1">
      <c r="S2102" s="313">
        <f t="shared" si="370"/>
        <v>0</v>
      </c>
      <c r="AA2102" s="15" t="str">
        <f t="shared" si="369"/>
        <v/>
      </c>
    </row>
    <row r="2103" spans="19:27" ht="15.75" hidden="1">
      <c r="S2103" s="313">
        <f t="shared" si="370"/>
        <v>0</v>
      </c>
      <c r="AA2103" s="15" t="str">
        <f t="shared" si="369"/>
        <v/>
      </c>
    </row>
    <row r="2104" spans="19:27" ht="15.75" hidden="1">
      <c r="S2104" s="313">
        <f t="shared" si="370"/>
        <v>0</v>
      </c>
      <c r="AA2104" s="15" t="str">
        <f t="shared" si="369"/>
        <v/>
      </c>
    </row>
    <row r="2105" spans="19:27" ht="15.75" hidden="1">
      <c r="S2105" s="313">
        <f t="shared" si="370"/>
        <v>0</v>
      </c>
      <c r="AA2105" s="15" t="str">
        <f t="shared" ref="AA2105:AA2128" si="371">A2105&amp;B2105&amp;C2105&amp;L2105&amp;Q2105</f>
        <v/>
      </c>
    </row>
    <row r="2106" spans="19:27" ht="15.75" hidden="1">
      <c r="S2106" s="313">
        <f t="shared" si="370"/>
        <v>0</v>
      </c>
      <c r="AA2106" s="15" t="str">
        <f t="shared" si="371"/>
        <v/>
      </c>
    </row>
    <row r="2107" spans="19:27" ht="15.75" hidden="1">
      <c r="S2107" s="313">
        <f t="shared" si="370"/>
        <v>0</v>
      </c>
      <c r="AA2107" s="15" t="str">
        <f t="shared" si="371"/>
        <v/>
      </c>
    </row>
    <row r="2108" spans="19:27" ht="15.75" hidden="1">
      <c r="S2108" s="313">
        <f t="shared" si="370"/>
        <v>0</v>
      </c>
      <c r="AA2108" s="15" t="str">
        <f t="shared" si="371"/>
        <v/>
      </c>
    </row>
    <row r="2109" spans="19:27" ht="15.75" hidden="1">
      <c r="S2109" s="313">
        <f t="shared" si="370"/>
        <v>0</v>
      </c>
      <c r="AA2109" s="15" t="str">
        <f t="shared" si="371"/>
        <v/>
      </c>
    </row>
    <row r="2110" spans="19:27" ht="15.75" hidden="1">
      <c r="S2110" s="313">
        <f t="shared" si="370"/>
        <v>0</v>
      </c>
      <c r="AA2110" s="15" t="str">
        <f t="shared" si="371"/>
        <v/>
      </c>
    </row>
    <row r="2111" spans="19:27" ht="15.75" hidden="1">
      <c r="S2111" s="313">
        <f t="shared" ref="S2111:S2124" si="372">IF(MID(C2111,10,1)="0",L2111,IF(OR(MID(C2111,10,2)="X1",MID(C2111,10,2)="X2"),L2111*2,IF(OR(MID(C2111,10,2)="X4",MID(C2111,10,2)="X4"),L2111*3,IF(MID(C2111,10,1)="f",L2111,IF(OR(MID(C2111,10,1)="S",MID(C2111,10,1)="L",MID(C2111,10,1)="B",MID(C2111,10,1)="X"),MID(C2111,11,1)*L2111,0)))))</f>
        <v>0</v>
      </c>
      <c r="AA2111" s="15" t="str">
        <f t="shared" si="371"/>
        <v/>
      </c>
    </row>
    <row r="2112" spans="19:27" ht="15.75" hidden="1">
      <c r="S2112" s="313">
        <f t="shared" si="372"/>
        <v>0</v>
      </c>
      <c r="AA2112" s="15" t="str">
        <f t="shared" si="371"/>
        <v/>
      </c>
    </row>
    <row r="2113" spans="19:27" ht="15.75" hidden="1">
      <c r="S2113" s="313">
        <f t="shared" si="372"/>
        <v>0</v>
      </c>
      <c r="AA2113" s="15" t="str">
        <f t="shared" si="371"/>
        <v/>
      </c>
    </row>
    <row r="2114" spans="19:27" ht="15.75" hidden="1">
      <c r="S2114" s="313">
        <f t="shared" si="372"/>
        <v>0</v>
      </c>
      <c r="AA2114" s="15" t="str">
        <f t="shared" si="371"/>
        <v/>
      </c>
    </row>
    <row r="2115" spans="19:27" ht="15.75" hidden="1">
      <c r="S2115" s="313">
        <f t="shared" si="372"/>
        <v>0</v>
      </c>
      <c r="AA2115" s="15" t="str">
        <f t="shared" si="371"/>
        <v/>
      </c>
    </row>
    <row r="2116" spans="19:27" ht="15.75" hidden="1">
      <c r="S2116" s="313">
        <f t="shared" si="372"/>
        <v>0</v>
      </c>
      <c r="AA2116" s="15" t="str">
        <f t="shared" si="371"/>
        <v/>
      </c>
    </row>
    <row r="2117" spans="19:27" ht="15.75" hidden="1">
      <c r="S2117" s="313">
        <f t="shared" si="372"/>
        <v>0</v>
      </c>
      <c r="AA2117" s="15" t="str">
        <f t="shared" si="371"/>
        <v/>
      </c>
    </row>
    <row r="2118" spans="19:27" ht="15.75" hidden="1">
      <c r="S2118" s="313">
        <f t="shared" si="372"/>
        <v>0</v>
      </c>
      <c r="AA2118" s="15" t="str">
        <f t="shared" si="371"/>
        <v/>
      </c>
    </row>
    <row r="2119" spans="19:27" ht="15.75" hidden="1">
      <c r="S2119" s="313">
        <f t="shared" si="372"/>
        <v>0</v>
      </c>
      <c r="AA2119" s="15" t="str">
        <f t="shared" si="371"/>
        <v/>
      </c>
    </row>
    <row r="2120" spans="19:27" ht="15.75" hidden="1">
      <c r="S2120" s="313">
        <f t="shared" si="372"/>
        <v>0</v>
      </c>
      <c r="AA2120" s="15" t="str">
        <f t="shared" si="371"/>
        <v/>
      </c>
    </row>
    <row r="2121" spans="19:27" ht="15.75" hidden="1">
      <c r="S2121" s="313">
        <f t="shared" si="372"/>
        <v>0</v>
      </c>
      <c r="AA2121" s="15" t="str">
        <f t="shared" si="371"/>
        <v/>
      </c>
    </row>
    <row r="2122" spans="19:27" ht="15.75" hidden="1">
      <c r="S2122" s="313">
        <f t="shared" si="372"/>
        <v>0</v>
      </c>
      <c r="AA2122" s="15" t="str">
        <f t="shared" si="371"/>
        <v/>
      </c>
    </row>
    <row r="2123" spans="19:27" ht="15.75" hidden="1">
      <c r="S2123" s="313">
        <f t="shared" si="372"/>
        <v>0</v>
      </c>
      <c r="AA2123" s="15" t="str">
        <f t="shared" si="371"/>
        <v/>
      </c>
    </row>
    <row r="2124" spans="19:27" ht="15.75" hidden="1">
      <c r="S2124" s="313">
        <f t="shared" si="372"/>
        <v>0</v>
      </c>
      <c r="AA2124" s="15" t="str">
        <f t="shared" si="371"/>
        <v/>
      </c>
    </row>
    <row r="2125" spans="19:27" hidden="1">
      <c r="AA2125" s="15" t="str">
        <f t="shared" si="371"/>
        <v/>
      </c>
    </row>
    <row r="2126" spans="19:27" hidden="1">
      <c r="AA2126" s="15" t="str">
        <f t="shared" si="371"/>
        <v/>
      </c>
    </row>
    <row r="2127" spans="19:27" hidden="1">
      <c r="AA2127" s="15" t="str">
        <f t="shared" si="371"/>
        <v/>
      </c>
    </row>
    <row r="2128" spans="19:27" hidden="1">
      <c r="AA2128" s="15" t="str">
        <f t="shared" si="371"/>
        <v/>
      </c>
    </row>
    <row r="2129" spans="18:18" ht="15.75">
      <c r="R2129" s="305"/>
    </row>
    <row r="2130" spans="18:18" ht="15.75">
      <c r="R2130" s="305"/>
    </row>
    <row r="2131" spans="18:18" ht="15.75">
      <c r="R2131" s="305"/>
    </row>
    <row r="2132" spans="18:18" ht="15.75">
      <c r="R2132" s="305"/>
    </row>
    <row r="2931" spans="3:16">
      <c r="C2931" s="311"/>
      <c r="L2931" s="343"/>
      <c r="M2931" s="343"/>
      <c r="N2931" s="343"/>
      <c r="O2931" s="343"/>
      <c r="P2931" s="343"/>
    </row>
  </sheetData>
  <autoFilter ref="A7:XES2128">
    <filterColumn colId="1">
      <filters>
        <filter val="Đ4"/>
        <filter val="Đ6"/>
      </filters>
    </filterColumn>
    <filterColumn colId="5">
      <filters>
        <filter val="B"/>
      </filters>
    </filterColumn>
    <filterColumn colId="13">
      <customFilters>
        <customFilter operator="notEqual" val=" "/>
      </customFilters>
    </filterColumn>
  </autoFilter>
  <mergeCells count="8">
    <mergeCell ref="A1806:B1806"/>
    <mergeCell ref="M1806:P1806"/>
    <mergeCell ref="L2931:P2931"/>
    <mergeCell ref="A1:B1"/>
    <mergeCell ref="I5:P5"/>
    <mergeCell ref="C1:N3"/>
    <mergeCell ref="A1805:B1805"/>
    <mergeCell ref="M1805:P1805"/>
  </mergeCells>
  <phoneticPr fontId="82" type="noConversion"/>
  <conditionalFormatting sqref="AA1:AA1048576">
    <cfRule type="duplicateValues" dxfId="124" priority="2"/>
  </conditionalFormatting>
  <printOptions horizontalCentered="1"/>
  <pageMargins left="0" right="0" top="0.196850393700787" bottom="0.15748031496063" header="0.31496062992126" footer="0.31496062992126"/>
  <pageSetup paperSize="9" scale="90" orientation="portrait" verticalDpi="300" r:id="rId1"/>
  <headerFooter>
    <oddHeader>&amp;C&amp;G</oddHeader>
    <oddFooter>Page &amp;P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6"/>
  </sheetPr>
  <dimension ref="A1:BS3636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H415" sqref="H415"/>
    </sheetView>
  </sheetViews>
  <sheetFormatPr defaultRowHeight="15"/>
  <cols>
    <col min="1" max="1" width="20" style="71" customWidth="1"/>
    <col min="2" max="3" width="12.140625" style="193" customWidth="1"/>
    <col min="4" max="4" width="10.7109375" style="71" customWidth="1"/>
    <col min="5" max="5" width="9.85546875" style="112" customWidth="1"/>
    <col min="6" max="6" width="12" style="112" customWidth="1"/>
    <col min="7" max="8" width="9.85546875" style="112" customWidth="1"/>
    <col min="9" max="9" width="11" style="112" customWidth="1"/>
    <col min="10" max="10" width="13.85546875" style="112" customWidth="1"/>
    <col min="11" max="12" width="12.140625" style="112" customWidth="1"/>
    <col min="13" max="16" width="11.85546875" style="112" customWidth="1"/>
    <col min="17" max="17" width="11" style="112" bestFit="1" customWidth="1"/>
    <col min="18" max="18" width="9.7109375" style="112" bestFit="1" customWidth="1"/>
    <col min="19" max="19" width="11" style="112" customWidth="1"/>
    <col min="20" max="20" width="11" style="112" bestFit="1" customWidth="1"/>
    <col min="21" max="21" width="10.28515625" style="112" bestFit="1" customWidth="1"/>
    <col min="22" max="22" width="11" style="112" customWidth="1"/>
    <col min="23" max="24" width="11" style="112" bestFit="1" customWidth="1"/>
    <col min="25" max="25" width="10.140625" style="112" bestFit="1" customWidth="1"/>
    <col min="26" max="26" width="11.42578125" style="112" bestFit="1" customWidth="1"/>
    <col min="27" max="27" width="13.140625" style="112" bestFit="1" customWidth="1"/>
    <col min="28" max="28" width="10.140625" style="112" bestFit="1" customWidth="1"/>
    <col min="29" max="30" width="9.28515625" style="112" bestFit="1" customWidth="1"/>
    <col min="31" max="16384" width="9.140625" style="112"/>
  </cols>
  <sheetData>
    <row r="1" spans="1:28" ht="15" customHeight="1">
      <c r="A1" s="359" t="s">
        <v>2052</v>
      </c>
      <c r="B1" s="183"/>
      <c r="C1" s="183"/>
      <c r="D1" s="101"/>
      <c r="E1" s="101"/>
      <c r="F1" s="101"/>
      <c r="G1" s="101"/>
      <c r="H1" s="101"/>
      <c r="I1" s="155"/>
      <c r="J1" s="101"/>
      <c r="K1" s="156"/>
      <c r="L1" s="101"/>
      <c r="M1" s="101"/>
      <c r="N1" s="101"/>
      <c r="O1" s="101"/>
      <c r="P1" s="101"/>
      <c r="Q1" s="103"/>
      <c r="R1" s="103"/>
      <c r="S1" s="103"/>
      <c r="T1" s="103"/>
      <c r="U1" s="103"/>
      <c r="V1" s="103"/>
      <c r="W1" s="103"/>
      <c r="X1" s="103"/>
    </row>
    <row r="2" spans="1:28">
      <c r="A2" s="359"/>
      <c r="B2" s="360" t="s">
        <v>2183</v>
      </c>
      <c r="C2" s="361"/>
      <c r="D2" s="362"/>
      <c r="E2" s="157"/>
      <c r="F2" s="157"/>
      <c r="G2" s="157"/>
      <c r="H2" s="157"/>
      <c r="I2" s="157"/>
      <c r="J2" s="157"/>
      <c r="K2" s="158"/>
      <c r="L2" s="157"/>
      <c r="M2" s="157"/>
      <c r="N2" s="157"/>
      <c r="O2" s="157"/>
      <c r="P2" s="157"/>
      <c r="Q2" s="157"/>
      <c r="R2" s="157"/>
      <c r="S2" s="157"/>
      <c r="T2" s="157"/>
      <c r="U2" s="157"/>
      <c r="V2" s="157"/>
      <c r="W2" s="157"/>
      <c r="X2" s="157"/>
      <c r="Z2" s="154"/>
      <c r="AA2" s="154"/>
    </row>
    <row r="3" spans="1:28" ht="64.5" customHeight="1" thickBot="1">
      <c r="A3" s="359"/>
      <c r="B3" s="184" t="s">
        <v>3414</v>
      </c>
      <c r="C3" s="184" t="s">
        <v>3413</v>
      </c>
      <c r="D3" s="167" t="s">
        <v>2186</v>
      </c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59"/>
      <c r="U3" s="103"/>
      <c r="V3" s="103"/>
      <c r="W3" s="103"/>
      <c r="X3" s="103"/>
    </row>
    <row r="4" spans="1:28" s="106" customFormat="1">
      <c r="A4" s="169"/>
      <c r="B4" s="187" t="s">
        <v>13</v>
      </c>
      <c r="C4" s="188" t="s">
        <v>14</v>
      </c>
      <c r="D4" s="168" t="s">
        <v>15</v>
      </c>
      <c r="E4" s="102"/>
      <c r="F4" s="102"/>
      <c r="G4" s="102"/>
      <c r="H4" s="102"/>
      <c r="I4" s="103"/>
      <c r="J4" s="103"/>
      <c r="K4" s="103"/>
      <c r="L4" s="103"/>
      <c r="M4" s="102"/>
      <c r="N4" s="102"/>
      <c r="O4" s="102"/>
      <c r="P4" s="102"/>
      <c r="Q4" s="104"/>
      <c r="R4" s="104"/>
      <c r="S4" s="104"/>
      <c r="T4" s="104"/>
      <c r="U4" s="104"/>
      <c r="V4" s="104"/>
      <c r="W4" s="105"/>
      <c r="X4" s="102"/>
    </row>
    <row r="5" spans="1:28" hidden="1">
      <c r="A5" s="162">
        <v>1</v>
      </c>
      <c r="B5" s="191">
        <v>15</v>
      </c>
      <c r="C5" s="192">
        <v>16</v>
      </c>
      <c r="D5" s="170">
        <v>20</v>
      </c>
      <c r="E5" s="108"/>
      <c r="F5" s="108"/>
      <c r="G5" s="108"/>
      <c r="H5" s="108"/>
      <c r="I5" s="108"/>
      <c r="J5" s="110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11"/>
      <c r="AB5" s="111"/>
    </row>
    <row r="6" spans="1:28" ht="15.75" hidden="1">
      <c r="A6" s="292" t="s">
        <v>3078</v>
      </c>
      <c r="B6" s="195">
        <v>33752</v>
      </c>
      <c r="C6" s="195">
        <v>33752</v>
      </c>
      <c r="D6" s="170"/>
      <c r="E6" s="114"/>
      <c r="F6" s="108"/>
      <c r="G6" s="108"/>
      <c r="H6" s="108"/>
      <c r="I6" s="109"/>
      <c r="J6" s="110"/>
      <c r="K6" s="108"/>
      <c r="L6" s="108"/>
      <c r="M6" s="108"/>
      <c r="N6" s="108"/>
      <c r="O6" s="108"/>
      <c r="P6" s="108"/>
      <c r="Q6" s="109"/>
      <c r="R6" s="109"/>
      <c r="S6" s="109"/>
      <c r="T6" s="108"/>
      <c r="U6" s="108"/>
      <c r="V6" s="108"/>
      <c r="W6" s="109"/>
      <c r="X6" s="109"/>
      <c r="Y6" s="111"/>
      <c r="AB6" s="111"/>
    </row>
    <row r="7" spans="1:28" ht="15.75" hidden="1">
      <c r="A7" s="292" t="s">
        <v>3079</v>
      </c>
      <c r="B7" s="198">
        <v>19286.316000000003</v>
      </c>
      <c r="C7" s="198">
        <v>19286.316000000003</v>
      </c>
      <c r="D7" s="170"/>
      <c r="E7" s="114"/>
      <c r="F7" s="108"/>
      <c r="G7" s="108"/>
      <c r="H7" s="108"/>
      <c r="I7" s="109"/>
      <c r="J7" s="110"/>
      <c r="K7" s="108"/>
      <c r="L7" s="108"/>
      <c r="M7" s="108"/>
      <c r="N7" s="108"/>
      <c r="O7" s="108"/>
      <c r="P7" s="108"/>
      <c r="Q7" s="109"/>
      <c r="R7" s="109"/>
      <c r="S7" s="109"/>
      <c r="T7" s="108"/>
      <c r="U7" s="108"/>
      <c r="V7" s="108"/>
      <c r="W7" s="109"/>
      <c r="X7" s="109"/>
      <c r="Y7" s="111"/>
      <c r="AB7" s="111"/>
    </row>
    <row r="8" spans="1:28" ht="15.75" hidden="1">
      <c r="A8" s="292" t="s">
        <v>3080</v>
      </c>
      <c r="B8" s="198">
        <v>12065.5584</v>
      </c>
      <c r="C8" s="198">
        <v>12065.5584</v>
      </c>
      <c r="D8" s="170"/>
      <c r="E8" s="108"/>
      <c r="F8" s="108"/>
      <c r="G8" s="108"/>
      <c r="H8" s="108"/>
      <c r="I8" s="108"/>
      <c r="J8" s="110"/>
      <c r="K8" s="108"/>
      <c r="L8" s="108"/>
      <c r="M8" s="108"/>
      <c r="N8" s="108"/>
      <c r="O8" s="108"/>
      <c r="P8" s="108"/>
      <c r="Q8" s="108"/>
      <c r="R8" s="108"/>
      <c r="S8" s="108"/>
      <c r="T8" s="108"/>
      <c r="U8" s="108"/>
      <c r="V8" s="108"/>
      <c r="W8" s="108"/>
      <c r="X8" s="108"/>
      <c r="Y8" s="111"/>
      <c r="AB8" s="111"/>
    </row>
    <row r="9" spans="1:28" ht="15.75" hidden="1">
      <c r="A9" s="292" t="s">
        <v>3081</v>
      </c>
      <c r="B9" s="198">
        <v>8017.6320000000005</v>
      </c>
      <c r="C9" s="198">
        <v>8017.6320000000005</v>
      </c>
      <c r="D9" s="170"/>
      <c r="E9" s="114"/>
      <c r="F9" s="108"/>
      <c r="G9" s="108"/>
      <c r="H9" s="108"/>
      <c r="I9" s="109"/>
      <c r="J9" s="110"/>
      <c r="K9" s="108"/>
      <c r="L9" s="108"/>
      <c r="M9" s="108"/>
      <c r="N9" s="108"/>
      <c r="O9" s="108"/>
      <c r="P9" s="108"/>
      <c r="Q9" s="109"/>
      <c r="R9" s="109"/>
      <c r="S9" s="109"/>
      <c r="T9" s="108"/>
      <c r="U9" s="108"/>
      <c r="V9" s="108"/>
      <c r="W9" s="109"/>
      <c r="X9" s="109"/>
      <c r="Y9" s="111"/>
      <c r="AB9" s="111"/>
    </row>
    <row r="10" spans="1:28" ht="15.75" hidden="1">
      <c r="A10" s="292" t="s">
        <v>3082</v>
      </c>
      <c r="B10" s="198">
        <v>20083.190399999999</v>
      </c>
      <c r="C10" s="198">
        <v>20083.190399999999</v>
      </c>
      <c r="D10" s="170"/>
      <c r="E10" s="114"/>
      <c r="F10" s="108"/>
      <c r="G10" s="108"/>
      <c r="H10" s="108"/>
      <c r="I10" s="109"/>
      <c r="J10" s="110"/>
      <c r="K10" s="108"/>
      <c r="L10" s="108"/>
      <c r="M10" s="108"/>
      <c r="N10" s="108"/>
      <c r="O10" s="108"/>
      <c r="P10" s="108"/>
      <c r="Q10" s="109"/>
      <c r="R10" s="109"/>
      <c r="S10" s="109"/>
      <c r="T10" s="108"/>
      <c r="U10" s="108"/>
      <c r="V10" s="108"/>
      <c r="W10" s="109"/>
      <c r="X10" s="109"/>
      <c r="Y10" s="111"/>
      <c r="AB10" s="111"/>
    </row>
    <row r="11" spans="1:28" ht="15.75" hidden="1">
      <c r="A11" s="292" t="s">
        <v>3083</v>
      </c>
      <c r="B11" s="201">
        <v>39369.506399999998</v>
      </c>
      <c r="C11" s="201">
        <v>39369.506399999998</v>
      </c>
      <c r="D11" s="170"/>
      <c r="E11" s="108"/>
      <c r="F11" s="108"/>
      <c r="G11" s="108"/>
      <c r="H11" s="108"/>
      <c r="I11" s="108"/>
      <c r="J11" s="110"/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11"/>
      <c r="AB11" s="111"/>
    </row>
    <row r="12" spans="1:28" ht="15.75" hidden="1">
      <c r="A12" s="292" t="s">
        <v>3084</v>
      </c>
      <c r="B12" s="201">
        <v>53038.591200000003</v>
      </c>
      <c r="C12" s="201">
        <v>53038.591200000003</v>
      </c>
      <c r="D12" s="170"/>
      <c r="E12" s="108"/>
      <c r="F12" s="108"/>
      <c r="G12" s="108"/>
      <c r="H12" s="108"/>
      <c r="I12" s="108"/>
      <c r="J12" s="110"/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11"/>
      <c r="AB12" s="111"/>
    </row>
    <row r="13" spans="1:28" ht="15.75" hidden="1">
      <c r="A13" s="292" t="s">
        <v>3085</v>
      </c>
      <c r="B13" s="201">
        <v>65104.149600000004</v>
      </c>
      <c r="C13" s="201">
        <v>65104.149600000004</v>
      </c>
      <c r="D13" s="170"/>
      <c r="E13" s="108"/>
      <c r="F13" s="108"/>
      <c r="G13" s="108"/>
      <c r="H13" s="108"/>
      <c r="I13" s="108"/>
      <c r="J13" s="110"/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11"/>
      <c r="AB13" s="111"/>
    </row>
    <row r="14" spans="1:28" ht="15.75" hidden="1">
      <c r="A14" s="292" t="s">
        <v>3086</v>
      </c>
      <c r="B14" s="203">
        <v>73121.781600000002</v>
      </c>
      <c r="C14" s="203">
        <v>73121.781600000002</v>
      </c>
      <c r="D14" s="170"/>
      <c r="E14" s="114"/>
      <c r="F14" s="108"/>
      <c r="G14" s="108"/>
      <c r="H14" s="108"/>
      <c r="I14" s="109"/>
      <c r="J14" s="110"/>
      <c r="K14" s="108"/>
      <c r="L14" s="108"/>
      <c r="M14" s="108"/>
      <c r="N14" s="108"/>
      <c r="O14" s="108"/>
      <c r="P14" s="108"/>
      <c r="Q14" s="109"/>
      <c r="R14" s="109"/>
      <c r="S14" s="109"/>
      <c r="T14" s="108"/>
      <c r="U14" s="108"/>
      <c r="V14" s="108"/>
      <c r="W14" s="109"/>
      <c r="X14" s="109"/>
      <c r="Y14" s="111"/>
      <c r="AB14" s="111"/>
    </row>
    <row r="15" spans="1:28" ht="15.75" hidden="1">
      <c r="A15" s="292" t="s">
        <v>2314</v>
      </c>
      <c r="B15" s="205">
        <v>25147.9872</v>
      </c>
      <c r="C15" s="205">
        <v>25147.9872</v>
      </c>
      <c r="D15" s="170"/>
      <c r="E15" s="114"/>
      <c r="F15" s="108"/>
      <c r="G15" s="108"/>
      <c r="H15" s="108"/>
      <c r="I15" s="109"/>
      <c r="J15" s="110"/>
      <c r="K15" s="108"/>
      <c r="L15" s="108"/>
      <c r="M15" s="108"/>
      <c r="N15" s="108"/>
      <c r="O15" s="108"/>
      <c r="P15" s="108"/>
      <c r="Q15" s="109"/>
      <c r="R15" s="109"/>
      <c r="S15" s="109"/>
      <c r="T15" s="108"/>
      <c r="U15" s="108"/>
      <c r="V15" s="108"/>
      <c r="W15" s="109"/>
      <c r="X15" s="109"/>
      <c r="Y15" s="111"/>
      <c r="AB15" s="111"/>
    </row>
    <row r="16" spans="1:28" ht="15.75" hidden="1">
      <c r="A16" s="292" t="s">
        <v>2315</v>
      </c>
      <c r="B16" s="198">
        <v>20376.518400000004</v>
      </c>
      <c r="C16" s="198">
        <v>20376.518400000004</v>
      </c>
      <c r="D16" s="170"/>
      <c r="E16" s="114"/>
      <c r="F16" s="108"/>
      <c r="G16" s="108"/>
      <c r="H16" s="108"/>
      <c r="I16" s="109"/>
      <c r="J16" s="110"/>
      <c r="K16" s="108"/>
      <c r="L16" s="108"/>
      <c r="M16" s="108"/>
      <c r="N16" s="108"/>
      <c r="O16" s="108"/>
      <c r="P16" s="108"/>
      <c r="Q16" s="109"/>
      <c r="R16" s="109"/>
      <c r="S16" s="109"/>
      <c r="T16" s="108"/>
      <c r="U16" s="108"/>
      <c r="V16" s="108"/>
      <c r="W16" s="109"/>
      <c r="X16" s="109"/>
      <c r="Y16" s="111"/>
      <c r="AB16" s="111"/>
    </row>
    <row r="17" spans="1:28" ht="15.75" hidden="1">
      <c r="A17" s="292" t="s">
        <v>2316</v>
      </c>
      <c r="B17" s="198">
        <v>12759.768000000002</v>
      </c>
      <c r="C17" s="198">
        <v>12759.768000000002</v>
      </c>
      <c r="D17" s="170"/>
      <c r="E17" s="108"/>
      <c r="F17" s="108"/>
      <c r="G17" s="108"/>
      <c r="H17" s="108"/>
      <c r="I17" s="108"/>
      <c r="J17" s="110"/>
      <c r="K17" s="108"/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  <c r="X17" s="108"/>
      <c r="Y17" s="111"/>
      <c r="AB17" s="111"/>
    </row>
    <row r="18" spans="1:28" ht="15.75" hidden="1">
      <c r="A18" s="292" t="s">
        <v>2317</v>
      </c>
      <c r="B18" s="198">
        <v>10100.2608</v>
      </c>
      <c r="C18" s="198">
        <v>10100.2608</v>
      </c>
      <c r="D18" s="170"/>
      <c r="E18" s="108"/>
      <c r="F18" s="108"/>
      <c r="G18" s="108"/>
      <c r="H18" s="108"/>
      <c r="I18" s="108"/>
      <c r="J18" s="110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11"/>
      <c r="AB18" s="111"/>
    </row>
    <row r="19" spans="1:28" ht="15.75" hidden="1">
      <c r="A19" s="292" t="s">
        <v>2313</v>
      </c>
      <c r="B19" s="198">
        <v>68384.534400000004</v>
      </c>
      <c r="C19" s="198">
        <v>68384.534400000004</v>
      </c>
      <c r="D19" s="170"/>
      <c r="E19" s="108"/>
      <c r="F19" s="108"/>
      <c r="G19" s="108"/>
      <c r="H19" s="108"/>
      <c r="I19" s="108"/>
      <c r="J19" s="110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11"/>
      <c r="AB19" s="111"/>
    </row>
    <row r="20" spans="1:28" ht="15.75" hidden="1">
      <c r="A20" s="292" t="s">
        <v>2054</v>
      </c>
      <c r="B20" s="198">
        <v>32735.404800000004</v>
      </c>
      <c r="C20" s="198">
        <v>32735.404800000004</v>
      </c>
      <c r="D20" s="170"/>
      <c r="E20" s="114"/>
      <c r="F20" s="108"/>
      <c r="G20" s="108"/>
      <c r="H20" s="108"/>
      <c r="I20" s="109"/>
      <c r="J20" s="110"/>
      <c r="K20" s="108"/>
      <c r="L20" s="108"/>
      <c r="M20" s="108"/>
      <c r="N20" s="108"/>
      <c r="O20" s="108"/>
      <c r="P20" s="108"/>
      <c r="Q20" s="109"/>
      <c r="R20" s="109"/>
      <c r="S20" s="109"/>
      <c r="T20" s="108"/>
      <c r="U20" s="108"/>
      <c r="V20" s="108"/>
      <c r="W20" s="109"/>
      <c r="X20" s="109"/>
      <c r="Y20" s="111"/>
      <c r="AB20" s="111"/>
    </row>
    <row r="21" spans="1:28" ht="15.75" hidden="1">
      <c r="A21" s="292" t="s">
        <v>2055</v>
      </c>
      <c r="B21" s="198">
        <v>22004.488800000003</v>
      </c>
      <c r="C21" s="198">
        <v>22004.488800000003</v>
      </c>
      <c r="D21" s="170"/>
      <c r="E21" s="114"/>
      <c r="F21" s="108"/>
      <c r="G21" s="108"/>
      <c r="H21" s="108"/>
      <c r="I21" s="109"/>
      <c r="J21" s="110"/>
      <c r="K21" s="108"/>
      <c r="L21" s="108"/>
      <c r="M21" s="108"/>
      <c r="N21" s="108"/>
      <c r="O21" s="108"/>
      <c r="P21" s="108"/>
      <c r="Q21" s="109"/>
      <c r="R21" s="109"/>
      <c r="S21" s="109"/>
      <c r="T21" s="108"/>
      <c r="U21" s="108"/>
      <c r="V21" s="108"/>
      <c r="W21" s="109"/>
      <c r="X21" s="109"/>
      <c r="Y21" s="111"/>
      <c r="AB21" s="111"/>
    </row>
    <row r="22" spans="1:28" ht="15.75" hidden="1">
      <c r="A22" s="292" t="s">
        <v>2056</v>
      </c>
      <c r="B22" s="198">
        <v>14133.520800000002</v>
      </c>
      <c r="C22" s="198">
        <v>14133.520800000002</v>
      </c>
      <c r="D22" s="170"/>
      <c r="E22" s="114"/>
      <c r="F22" s="108"/>
      <c r="G22" s="108"/>
      <c r="H22" s="108"/>
      <c r="I22" s="109"/>
      <c r="J22" s="110"/>
      <c r="K22" s="108"/>
      <c r="L22" s="108"/>
      <c r="M22" s="108"/>
      <c r="N22" s="108"/>
      <c r="O22" s="108"/>
      <c r="P22" s="108"/>
      <c r="Q22" s="109"/>
      <c r="R22" s="109"/>
      <c r="S22" s="109"/>
      <c r="T22" s="108"/>
      <c r="U22" s="108"/>
      <c r="V22" s="108"/>
      <c r="W22" s="109"/>
      <c r="X22" s="109"/>
      <c r="Y22" s="111"/>
      <c r="AB22" s="111"/>
    </row>
    <row r="23" spans="1:28" ht="15.75" hidden="1">
      <c r="A23" s="292" t="s">
        <v>2058</v>
      </c>
      <c r="B23" s="198">
        <v>36138.009600000005</v>
      </c>
      <c r="C23" s="198">
        <v>36138.009600000005</v>
      </c>
      <c r="D23" s="170"/>
      <c r="E23" s="108"/>
      <c r="F23" s="108"/>
      <c r="G23" s="108"/>
      <c r="H23" s="108"/>
      <c r="I23" s="108"/>
      <c r="J23" s="110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11"/>
      <c r="AB23" s="111"/>
    </row>
    <row r="24" spans="1:28" ht="15.75" hidden="1">
      <c r="A24" s="292" t="s">
        <v>2057</v>
      </c>
      <c r="B24" s="198">
        <v>54739.893600000003</v>
      </c>
      <c r="C24" s="198">
        <v>54739.893600000003</v>
      </c>
      <c r="D24" s="170"/>
      <c r="E24" s="108"/>
      <c r="F24" s="108"/>
      <c r="G24" s="108"/>
      <c r="H24" s="108"/>
      <c r="I24" s="108"/>
      <c r="J24" s="110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11"/>
      <c r="AB24" s="111"/>
    </row>
    <row r="25" spans="1:28" ht="15.75" hidden="1">
      <c r="A25" s="292" t="s">
        <v>2053</v>
      </c>
      <c r="B25" s="207">
        <v>68873.414400000009</v>
      </c>
      <c r="C25" s="207">
        <v>68873.414400000009</v>
      </c>
      <c r="D25" s="170"/>
      <c r="E25" s="108"/>
      <c r="F25" s="108"/>
      <c r="G25" s="108"/>
      <c r="H25" s="108"/>
      <c r="I25" s="108"/>
      <c r="J25" s="110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11"/>
      <c r="AB25" s="111"/>
    </row>
    <row r="26" spans="1:28" ht="15.75" hidden="1">
      <c r="A26" s="292" t="s">
        <v>2060</v>
      </c>
      <c r="B26" s="207">
        <v>38912.9856</v>
      </c>
      <c r="C26" s="207">
        <v>38912.9856</v>
      </c>
      <c r="D26" s="170"/>
      <c r="E26" s="114"/>
      <c r="F26" s="108"/>
      <c r="G26" s="108"/>
      <c r="H26" s="108"/>
      <c r="I26" s="109"/>
      <c r="J26" s="110"/>
      <c r="K26" s="108"/>
      <c r="L26" s="108"/>
      <c r="M26" s="108"/>
      <c r="N26" s="108"/>
      <c r="O26" s="108"/>
      <c r="P26" s="108"/>
      <c r="Q26" s="109"/>
      <c r="R26" s="109"/>
      <c r="S26" s="109"/>
      <c r="T26" s="108"/>
      <c r="U26" s="108"/>
      <c r="V26" s="108"/>
      <c r="W26" s="109"/>
      <c r="X26" s="109"/>
      <c r="Y26" s="111"/>
      <c r="AB26" s="111"/>
    </row>
    <row r="27" spans="1:28" ht="15.75" hidden="1">
      <c r="A27" s="292" t="s">
        <v>2061</v>
      </c>
      <c r="B27" s="198">
        <v>24649.329600000005</v>
      </c>
      <c r="C27" s="198">
        <v>24649.329600000005</v>
      </c>
      <c r="D27" s="170"/>
      <c r="E27" s="114"/>
      <c r="F27" s="108"/>
      <c r="G27" s="108"/>
      <c r="H27" s="108"/>
      <c r="I27" s="109"/>
      <c r="J27" s="110"/>
      <c r="K27" s="108"/>
      <c r="L27" s="108"/>
      <c r="M27" s="108"/>
      <c r="N27" s="108"/>
      <c r="O27" s="108"/>
      <c r="P27" s="108"/>
      <c r="Q27" s="109"/>
      <c r="R27" s="109"/>
      <c r="S27" s="109"/>
      <c r="T27" s="108"/>
      <c r="U27" s="108"/>
      <c r="V27" s="108"/>
      <c r="W27" s="109"/>
      <c r="X27" s="109"/>
      <c r="Y27" s="111"/>
      <c r="AB27" s="111"/>
    </row>
    <row r="28" spans="1:28" ht="15.75" hidden="1">
      <c r="A28" s="292" t="s">
        <v>2062</v>
      </c>
      <c r="B28" s="198">
        <v>12671.769600000001</v>
      </c>
      <c r="C28" s="198">
        <v>12671.769600000001</v>
      </c>
      <c r="D28" s="170"/>
      <c r="E28" s="114"/>
      <c r="F28" s="108"/>
      <c r="G28" s="108"/>
      <c r="H28" s="108"/>
      <c r="I28" s="109"/>
      <c r="J28" s="110"/>
      <c r="K28" s="108"/>
      <c r="L28" s="108"/>
      <c r="M28" s="108"/>
      <c r="N28" s="108"/>
      <c r="O28" s="108"/>
      <c r="P28" s="108"/>
      <c r="Q28" s="109"/>
      <c r="R28" s="109"/>
      <c r="S28" s="109"/>
      <c r="T28" s="108"/>
      <c r="U28" s="108"/>
      <c r="V28" s="108"/>
      <c r="W28" s="109"/>
      <c r="X28" s="109"/>
      <c r="Y28" s="111"/>
      <c r="AB28" s="111"/>
    </row>
    <row r="29" spans="1:28" ht="15.75" hidden="1">
      <c r="A29" s="292" t="s">
        <v>2321</v>
      </c>
      <c r="B29" s="198">
        <v>37321.099200000004</v>
      </c>
      <c r="C29" s="198">
        <v>37321.099200000004</v>
      </c>
      <c r="D29" s="170"/>
      <c r="E29" s="108"/>
      <c r="F29" s="108"/>
      <c r="G29" s="108"/>
      <c r="H29" s="108"/>
      <c r="I29" s="108"/>
      <c r="J29" s="110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11"/>
      <c r="AB29" s="111"/>
    </row>
    <row r="30" spans="1:28" ht="15.75" hidden="1">
      <c r="A30" s="292" t="s">
        <v>2318</v>
      </c>
      <c r="B30" s="207">
        <v>63562.315200000005</v>
      </c>
      <c r="C30" s="207">
        <v>63562.315200000005</v>
      </c>
      <c r="D30" s="170"/>
      <c r="E30" s="108"/>
      <c r="F30" s="108"/>
      <c r="G30" s="108"/>
      <c r="H30" s="108"/>
      <c r="I30" s="108"/>
      <c r="J30" s="110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11"/>
      <c r="AB30" s="111"/>
    </row>
    <row r="31" spans="1:28" ht="15.75" hidden="1">
      <c r="A31" s="292" t="s">
        <v>2059</v>
      </c>
      <c r="B31" s="205">
        <v>76861.713600000017</v>
      </c>
      <c r="C31" s="205">
        <v>76861.713600000017</v>
      </c>
      <c r="D31" s="170"/>
      <c r="E31" s="108"/>
      <c r="F31" s="108"/>
      <c r="G31" s="108"/>
      <c r="H31" s="108"/>
      <c r="I31" s="108"/>
      <c r="J31" s="110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11"/>
      <c r="AB31" s="111"/>
    </row>
    <row r="32" spans="1:28" ht="15.75" hidden="1">
      <c r="A32" s="292" t="s">
        <v>2065</v>
      </c>
      <c r="B32" s="198">
        <v>33752.275200000004</v>
      </c>
      <c r="C32" s="198">
        <v>33752.275200000004</v>
      </c>
      <c r="D32" s="170"/>
      <c r="E32" s="114"/>
      <c r="F32" s="108"/>
      <c r="G32" s="108"/>
      <c r="H32" s="108"/>
      <c r="I32" s="109"/>
      <c r="J32" s="110"/>
      <c r="K32" s="108"/>
      <c r="L32" s="108"/>
      <c r="M32" s="108"/>
      <c r="N32" s="108"/>
      <c r="O32" s="108"/>
      <c r="P32" s="108"/>
      <c r="Q32" s="109"/>
      <c r="R32" s="109"/>
      <c r="S32" s="109"/>
      <c r="T32" s="108"/>
      <c r="U32" s="108"/>
      <c r="V32" s="108"/>
      <c r="W32" s="109"/>
      <c r="X32" s="109"/>
      <c r="Y32" s="111"/>
      <c r="AB32" s="111"/>
    </row>
    <row r="33" spans="1:28" ht="15.75" hidden="1">
      <c r="A33" s="292" t="s">
        <v>2066</v>
      </c>
      <c r="B33" s="198">
        <v>19286.316000000003</v>
      </c>
      <c r="C33" s="198">
        <v>19286.316000000003</v>
      </c>
      <c r="D33" s="170"/>
      <c r="E33" s="114"/>
      <c r="F33" s="108"/>
      <c r="G33" s="108"/>
      <c r="H33" s="108"/>
      <c r="I33" s="109"/>
      <c r="J33" s="110"/>
      <c r="K33" s="108"/>
      <c r="L33" s="108"/>
      <c r="M33" s="108"/>
      <c r="N33" s="108"/>
      <c r="O33" s="108"/>
      <c r="P33" s="108"/>
      <c r="Q33" s="109"/>
      <c r="R33" s="109"/>
      <c r="S33" s="109"/>
      <c r="T33" s="108"/>
      <c r="U33" s="108"/>
      <c r="V33" s="108"/>
      <c r="W33" s="109"/>
      <c r="X33" s="109"/>
      <c r="Y33" s="111"/>
      <c r="AB33" s="111"/>
    </row>
    <row r="34" spans="1:28" ht="15.75" hidden="1">
      <c r="A34" s="292" t="s">
        <v>2067</v>
      </c>
      <c r="B34" s="198">
        <v>12065.5584</v>
      </c>
      <c r="C34" s="198">
        <v>12065.5584</v>
      </c>
      <c r="D34" s="170"/>
      <c r="E34" s="114"/>
      <c r="F34" s="108"/>
      <c r="G34" s="108"/>
      <c r="H34" s="108"/>
      <c r="I34" s="109"/>
      <c r="J34" s="110"/>
      <c r="K34" s="108"/>
      <c r="L34" s="108"/>
      <c r="M34" s="108"/>
      <c r="N34" s="108"/>
      <c r="O34" s="108"/>
      <c r="P34" s="108"/>
      <c r="Q34" s="109"/>
      <c r="R34" s="109"/>
      <c r="S34" s="109"/>
      <c r="T34" s="108"/>
      <c r="U34" s="108"/>
      <c r="V34" s="108"/>
      <c r="W34" s="109"/>
      <c r="X34" s="109"/>
      <c r="Y34" s="111"/>
      <c r="AB34" s="111"/>
    </row>
    <row r="35" spans="1:28" ht="15.75" hidden="1">
      <c r="A35" s="292" t="s">
        <v>2064</v>
      </c>
      <c r="B35" s="207">
        <v>53038.591200000003</v>
      </c>
      <c r="C35" s="207">
        <v>53038.591200000003</v>
      </c>
      <c r="D35" s="170"/>
      <c r="E35" s="108"/>
      <c r="F35" s="108"/>
      <c r="G35" s="108"/>
      <c r="H35" s="108"/>
      <c r="I35" s="108"/>
      <c r="J35" s="110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11"/>
      <c r="AB35" s="111"/>
    </row>
    <row r="36" spans="1:28" ht="15.75" hidden="1">
      <c r="A36" s="292" t="s">
        <v>2063</v>
      </c>
      <c r="B36" s="198">
        <v>65104.149600000004</v>
      </c>
      <c r="C36" s="198">
        <v>65104.149600000004</v>
      </c>
      <c r="D36" s="170"/>
      <c r="E36" s="108"/>
      <c r="F36" s="108"/>
      <c r="G36" s="108"/>
      <c r="H36" s="108"/>
      <c r="I36" s="108"/>
      <c r="J36" s="110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11"/>
      <c r="AB36" s="111"/>
    </row>
    <row r="37" spans="1:28" ht="15.75" hidden="1">
      <c r="A37" s="292" t="s">
        <v>3087</v>
      </c>
      <c r="B37" s="198">
        <v>23177.800799999997</v>
      </c>
      <c r="C37" s="198">
        <v>23177.800799999997</v>
      </c>
      <c r="D37" s="170"/>
      <c r="E37" s="108"/>
      <c r="F37" s="108"/>
      <c r="G37" s="108"/>
      <c r="H37" s="108"/>
      <c r="I37" s="108"/>
      <c r="J37" s="110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11"/>
      <c r="AB37" s="111"/>
    </row>
    <row r="38" spans="1:28" ht="15.75" hidden="1">
      <c r="A38" s="292" t="s">
        <v>3088</v>
      </c>
      <c r="B38" s="207">
        <v>17384.572800000002</v>
      </c>
      <c r="C38" s="207">
        <v>17384.572800000002</v>
      </c>
      <c r="D38" s="170"/>
      <c r="E38" s="114"/>
      <c r="F38" s="108"/>
      <c r="G38" s="108"/>
      <c r="H38" s="108"/>
      <c r="I38" s="109"/>
      <c r="J38" s="110"/>
      <c r="K38" s="108"/>
      <c r="L38" s="108"/>
      <c r="M38" s="108"/>
      <c r="N38" s="108"/>
      <c r="O38" s="108"/>
      <c r="P38" s="108"/>
      <c r="Q38" s="109"/>
      <c r="R38" s="109"/>
      <c r="S38" s="109"/>
      <c r="T38" s="108"/>
      <c r="U38" s="108"/>
      <c r="V38" s="108"/>
      <c r="W38" s="109"/>
      <c r="X38" s="109"/>
      <c r="Y38" s="111"/>
      <c r="AB38" s="111"/>
    </row>
    <row r="39" spans="1:28" ht="15.75" hidden="1">
      <c r="A39" s="292" t="s">
        <v>3089</v>
      </c>
      <c r="B39" s="198">
        <v>16397.035200000002</v>
      </c>
      <c r="C39" s="198">
        <v>16397.035200000002</v>
      </c>
      <c r="D39" s="170"/>
      <c r="E39" s="114"/>
      <c r="F39" s="108"/>
      <c r="G39" s="108"/>
      <c r="H39" s="108"/>
      <c r="I39" s="109"/>
      <c r="J39" s="110"/>
      <c r="K39" s="108"/>
      <c r="L39" s="108"/>
      <c r="M39" s="108"/>
      <c r="N39" s="108"/>
      <c r="O39" s="108"/>
      <c r="P39" s="108"/>
      <c r="Q39" s="109"/>
      <c r="R39" s="109"/>
      <c r="S39" s="109"/>
      <c r="T39" s="108"/>
      <c r="U39" s="108"/>
      <c r="V39" s="108"/>
      <c r="W39" s="109"/>
      <c r="X39" s="109"/>
      <c r="Y39" s="111"/>
      <c r="AB39" s="111"/>
    </row>
    <row r="40" spans="1:28" ht="15.75" hidden="1">
      <c r="A40" s="292" t="s">
        <v>3090</v>
      </c>
      <c r="B40" s="198">
        <v>24468.444</v>
      </c>
      <c r="C40" s="198">
        <v>24468.444</v>
      </c>
      <c r="D40" s="170"/>
      <c r="E40" s="114"/>
      <c r="F40" s="108"/>
      <c r="G40" s="108"/>
      <c r="H40" s="108"/>
      <c r="I40" s="109"/>
      <c r="J40" s="110"/>
      <c r="K40" s="108"/>
      <c r="L40" s="108"/>
      <c r="M40" s="108"/>
      <c r="N40" s="108"/>
      <c r="O40" s="108"/>
      <c r="P40" s="108"/>
      <c r="Q40" s="109"/>
      <c r="R40" s="109"/>
      <c r="S40" s="109"/>
      <c r="T40" s="108"/>
      <c r="U40" s="108"/>
      <c r="V40" s="108"/>
      <c r="W40" s="109"/>
      <c r="X40" s="109"/>
      <c r="Y40" s="111"/>
      <c r="AB40" s="111"/>
    </row>
    <row r="41" spans="1:28" ht="15.75" hidden="1">
      <c r="A41" s="292" t="s">
        <v>2070</v>
      </c>
      <c r="B41" s="207">
        <v>27245.2824</v>
      </c>
      <c r="C41" s="207">
        <v>27245.2824</v>
      </c>
      <c r="D41" s="170"/>
      <c r="E41" s="108"/>
      <c r="F41" s="108"/>
      <c r="G41" s="108"/>
      <c r="H41" s="108"/>
      <c r="I41" s="108"/>
      <c r="J41" s="110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11"/>
      <c r="AB41" s="111"/>
    </row>
    <row r="42" spans="1:28" ht="15.75" hidden="1">
      <c r="A42" s="292" t="s">
        <v>2071</v>
      </c>
      <c r="B42" s="198">
        <v>19408.536000000004</v>
      </c>
      <c r="C42" s="198">
        <v>19408.536000000004</v>
      </c>
      <c r="D42" s="170"/>
      <c r="E42" s="108"/>
      <c r="F42" s="108"/>
      <c r="G42" s="108"/>
      <c r="H42" s="108"/>
      <c r="I42" s="108"/>
      <c r="J42" s="110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11"/>
      <c r="AB42" s="111"/>
    </row>
    <row r="43" spans="1:28" ht="15.75" hidden="1">
      <c r="A43" s="292" t="s">
        <v>2072</v>
      </c>
      <c r="B43" s="198">
        <v>10442.4768</v>
      </c>
      <c r="C43" s="198">
        <v>10442.4768</v>
      </c>
      <c r="D43" s="170"/>
      <c r="E43" s="108"/>
      <c r="F43" s="108"/>
      <c r="G43" s="108"/>
      <c r="H43" s="108"/>
      <c r="I43" s="108"/>
      <c r="J43" s="110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11"/>
      <c r="AB43" s="111"/>
    </row>
    <row r="44" spans="1:28" ht="15.75" hidden="1">
      <c r="A44" s="292" t="s">
        <v>2069</v>
      </c>
      <c r="B44" s="198">
        <v>29851.012800000004</v>
      </c>
      <c r="C44" s="198">
        <v>29851.012800000004</v>
      </c>
      <c r="D44" s="170"/>
      <c r="E44" s="114"/>
      <c r="F44" s="108"/>
      <c r="G44" s="108"/>
      <c r="H44" s="108"/>
      <c r="I44" s="109"/>
      <c r="J44" s="110"/>
      <c r="K44" s="108"/>
      <c r="L44" s="108"/>
      <c r="M44" s="108"/>
      <c r="N44" s="108"/>
      <c r="O44" s="108"/>
      <c r="P44" s="108"/>
      <c r="Q44" s="109"/>
      <c r="R44" s="109"/>
      <c r="S44" s="109"/>
      <c r="T44" s="108"/>
      <c r="U44" s="108"/>
      <c r="V44" s="108"/>
      <c r="W44" s="109"/>
      <c r="X44" s="109"/>
      <c r="Y44" s="111"/>
      <c r="AB44" s="111"/>
    </row>
    <row r="45" spans="1:28" ht="15.75" hidden="1">
      <c r="A45" s="292" t="s">
        <v>2068</v>
      </c>
      <c r="B45" s="198">
        <v>57096.2952</v>
      </c>
      <c r="C45" s="198">
        <v>57096.2952</v>
      </c>
      <c r="D45" s="170"/>
      <c r="E45" s="114"/>
      <c r="F45" s="108"/>
      <c r="G45" s="108"/>
      <c r="H45" s="108"/>
      <c r="I45" s="109"/>
      <c r="J45" s="110"/>
      <c r="K45" s="108"/>
      <c r="L45" s="108"/>
      <c r="M45" s="108"/>
      <c r="N45" s="108"/>
      <c r="O45" s="108"/>
      <c r="P45" s="108"/>
      <c r="Q45" s="109"/>
      <c r="R45" s="109"/>
      <c r="S45" s="109"/>
      <c r="T45" s="108"/>
      <c r="U45" s="108"/>
      <c r="V45" s="108"/>
      <c r="W45" s="109"/>
      <c r="X45" s="109"/>
      <c r="Y45" s="111"/>
      <c r="AB45" s="111"/>
    </row>
    <row r="46" spans="1:28" ht="15.75" hidden="1">
      <c r="A46" s="292" t="s">
        <v>3091</v>
      </c>
      <c r="B46" s="198">
        <v>33385.6152</v>
      </c>
      <c r="C46" s="198">
        <v>33385.6152</v>
      </c>
      <c r="D46" s="170"/>
      <c r="E46" s="114"/>
      <c r="F46" s="108"/>
      <c r="G46" s="108"/>
      <c r="H46" s="108"/>
      <c r="I46" s="109"/>
      <c r="J46" s="110"/>
      <c r="K46" s="108"/>
      <c r="L46" s="108"/>
      <c r="M46" s="108"/>
      <c r="N46" s="108"/>
      <c r="O46" s="108"/>
      <c r="P46" s="108"/>
      <c r="Q46" s="109"/>
      <c r="R46" s="109"/>
      <c r="S46" s="109"/>
      <c r="T46" s="108"/>
      <c r="U46" s="108"/>
      <c r="V46" s="108"/>
      <c r="W46" s="109"/>
      <c r="X46" s="109"/>
      <c r="Y46" s="111"/>
      <c r="AB46" s="111"/>
    </row>
    <row r="47" spans="1:28" ht="15.75" hidden="1">
      <c r="A47" s="292" t="s">
        <v>2402</v>
      </c>
      <c r="B47" s="198">
        <v>13409.9784</v>
      </c>
      <c r="C47" s="198">
        <v>13409.9784</v>
      </c>
      <c r="D47" s="170"/>
      <c r="E47" s="108"/>
      <c r="F47" s="108"/>
      <c r="G47" s="108"/>
      <c r="H47" s="108"/>
      <c r="I47" s="108"/>
      <c r="J47" s="110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11"/>
      <c r="AB47" s="111"/>
    </row>
    <row r="48" spans="1:28" ht="15.75" hidden="1">
      <c r="A48" s="292" t="s">
        <v>2074</v>
      </c>
      <c r="B48" s="198">
        <v>16978.8024</v>
      </c>
      <c r="C48" s="198">
        <v>16978.8024</v>
      </c>
      <c r="D48" s="170"/>
      <c r="E48" s="114"/>
      <c r="F48" s="108"/>
      <c r="G48" s="108"/>
      <c r="H48" s="108"/>
      <c r="I48" s="109"/>
      <c r="J48" s="110"/>
      <c r="K48" s="108"/>
      <c r="L48" s="108"/>
      <c r="M48" s="108"/>
      <c r="N48" s="108"/>
      <c r="O48" s="108"/>
      <c r="P48" s="108"/>
      <c r="Q48" s="109"/>
      <c r="R48" s="109"/>
      <c r="S48" s="109"/>
      <c r="T48" s="108"/>
      <c r="U48" s="108"/>
      <c r="V48" s="108"/>
      <c r="W48" s="109"/>
      <c r="X48" s="109"/>
      <c r="Y48" s="111"/>
      <c r="AB48" s="111"/>
    </row>
    <row r="49" spans="1:28" ht="15.75" hidden="1">
      <c r="A49" s="292" t="s">
        <v>2075</v>
      </c>
      <c r="B49" s="198">
        <v>11601.122400000002</v>
      </c>
      <c r="C49" s="198">
        <v>11601.122400000002</v>
      </c>
      <c r="D49" s="170"/>
      <c r="E49" s="114"/>
      <c r="F49" s="108"/>
      <c r="G49" s="108"/>
      <c r="H49" s="108"/>
      <c r="I49" s="109"/>
      <c r="J49" s="110"/>
      <c r="K49" s="108"/>
      <c r="L49" s="108"/>
      <c r="M49" s="108"/>
      <c r="N49" s="108"/>
      <c r="O49" s="108"/>
      <c r="P49" s="108"/>
      <c r="Q49" s="109"/>
      <c r="R49" s="109"/>
      <c r="S49" s="109"/>
      <c r="T49" s="108"/>
      <c r="U49" s="108"/>
      <c r="V49" s="108"/>
      <c r="W49" s="109"/>
      <c r="X49" s="109"/>
      <c r="Y49" s="111"/>
      <c r="AB49" s="111"/>
    </row>
    <row r="50" spans="1:28" ht="15.75" hidden="1">
      <c r="A50" s="292" t="s">
        <v>2073</v>
      </c>
      <c r="B50" s="198">
        <v>28579.924800000004</v>
      </c>
      <c r="C50" s="198">
        <v>28579.924800000004</v>
      </c>
      <c r="D50" s="170"/>
      <c r="E50" s="108"/>
      <c r="F50" s="108"/>
      <c r="G50" s="108"/>
      <c r="H50" s="108"/>
      <c r="I50" s="108"/>
      <c r="J50" s="110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11"/>
      <c r="AB50" s="111"/>
    </row>
    <row r="51" spans="1:28" ht="15.75" hidden="1">
      <c r="A51" s="292" t="s">
        <v>3092</v>
      </c>
      <c r="B51" s="198">
        <v>16397.035200000002</v>
      </c>
      <c r="C51" s="198">
        <v>16397.035200000002</v>
      </c>
      <c r="D51" s="170"/>
      <c r="E51" s="108"/>
      <c r="F51" s="108"/>
      <c r="G51" s="108"/>
      <c r="H51" s="108"/>
      <c r="I51" s="108"/>
      <c r="J51" s="110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11"/>
      <c r="AB51" s="111"/>
    </row>
    <row r="52" spans="1:28" ht="15.75" hidden="1">
      <c r="A52" s="292" t="s">
        <v>2156</v>
      </c>
      <c r="B52" s="198">
        <v>61835.870400000007</v>
      </c>
      <c r="C52" s="198">
        <v>61835.870400000007</v>
      </c>
      <c r="D52" s="170"/>
      <c r="E52" s="108"/>
      <c r="F52" s="108"/>
      <c r="G52" s="108"/>
      <c r="H52" s="108"/>
      <c r="I52" s="108"/>
      <c r="J52" s="110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11"/>
      <c r="AB52" s="111"/>
    </row>
    <row r="53" spans="1:28" ht="15.75" hidden="1">
      <c r="A53" s="292" t="s">
        <v>2157</v>
      </c>
      <c r="B53" s="198">
        <v>36420.784</v>
      </c>
      <c r="C53" s="198">
        <v>36420.784</v>
      </c>
      <c r="D53" s="170"/>
      <c r="E53" s="114"/>
      <c r="F53" s="108"/>
      <c r="G53" s="108"/>
      <c r="H53" s="108"/>
      <c r="I53" s="109"/>
      <c r="J53" s="110"/>
      <c r="K53" s="108"/>
      <c r="L53" s="108"/>
      <c r="M53" s="108"/>
      <c r="N53" s="108"/>
      <c r="O53" s="108"/>
      <c r="P53" s="108"/>
      <c r="Q53" s="109"/>
      <c r="R53" s="109"/>
      <c r="S53" s="109"/>
      <c r="T53" s="108"/>
      <c r="U53" s="108"/>
      <c r="V53" s="108"/>
      <c r="W53" s="109"/>
      <c r="X53" s="109"/>
      <c r="Y53" s="111"/>
      <c r="AB53" s="111"/>
    </row>
    <row r="54" spans="1:28" ht="15.75" hidden="1">
      <c r="A54" s="292" t="s">
        <v>2158</v>
      </c>
      <c r="B54" s="207">
        <v>20210.299200000005</v>
      </c>
      <c r="C54" s="207">
        <v>20210.299200000005</v>
      </c>
      <c r="D54" s="170"/>
      <c r="E54" s="114"/>
      <c r="F54" s="108"/>
      <c r="G54" s="108"/>
      <c r="H54" s="108"/>
      <c r="I54" s="109"/>
      <c r="J54" s="110"/>
      <c r="K54" s="108"/>
      <c r="L54" s="108"/>
      <c r="M54" s="108"/>
      <c r="N54" s="108"/>
      <c r="O54" s="108"/>
      <c r="P54" s="108"/>
      <c r="Q54" s="109"/>
      <c r="R54" s="109"/>
      <c r="S54" s="109"/>
      <c r="T54" s="108"/>
      <c r="U54" s="108"/>
      <c r="V54" s="108"/>
      <c r="W54" s="109"/>
      <c r="X54" s="109"/>
      <c r="Y54" s="111"/>
      <c r="AB54" s="111"/>
    </row>
    <row r="55" spans="1:28" ht="15.75" hidden="1">
      <c r="A55" s="292" t="s">
        <v>2160</v>
      </c>
      <c r="B55" s="207">
        <v>56631.083199999994</v>
      </c>
      <c r="C55" s="207">
        <v>56631.083199999994</v>
      </c>
      <c r="D55" s="170"/>
      <c r="E55" s="114"/>
      <c r="F55" s="108"/>
      <c r="G55" s="108"/>
      <c r="H55" s="108"/>
      <c r="I55" s="109"/>
      <c r="J55" s="110"/>
      <c r="K55" s="108"/>
      <c r="L55" s="108"/>
      <c r="M55" s="108"/>
      <c r="N55" s="108"/>
      <c r="O55" s="108"/>
      <c r="P55" s="108"/>
      <c r="Q55" s="109"/>
      <c r="R55" s="109"/>
      <c r="S55" s="109"/>
      <c r="T55" s="108"/>
      <c r="U55" s="108"/>
      <c r="V55" s="108"/>
      <c r="W55" s="109"/>
      <c r="X55" s="109"/>
      <c r="Y55" s="111"/>
      <c r="AB55" s="111"/>
    </row>
    <row r="56" spans="1:28" ht="15.75" hidden="1">
      <c r="A56" s="292" t="s">
        <v>2159</v>
      </c>
      <c r="B56" s="198">
        <v>98256.654399999999</v>
      </c>
      <c r="C56" s="198">
        <v>98256.654399999999</v>
      </c>
      <c r="D56" s="170"/>
      <c r="E56" s="108"/>
      <c r="F56" s="108"/>
      <c r="G56" s="108"/>
      <c r="H56" s="108"/>
      <c r="I56" s="108"/>
      <c r="J56" s="110"/>
      <c r="K56" s="108"/>
      <c r="L56" s="108"/>
      <c r="M56" s="108"/>
      <c r="N56" s="108"/>
      <c r="O56" s="108"/>
      <c r="P56" s="108"/>
      <c r="Q56" s="108"/>
      <c r="R56" s="108"/>
      <c r="S56" s="108"/>
      <c r="T56" s="108"/>
      <c r="U56" s="108"/>
      <c r="V56" s="108"/>
      <c r="W56" s="108"/>
      <c r="X56" s="108"/>
      <c r="Y56" s="111"/>
      <c r="AB56" s="111"/>
    </row>
    <row r="57" spans="1:28" ht="15.75" hidden="1">
      <c r="A57" s="292" t="s">
        <v>2155</v>
      </c>
      <c r="B57" s="198">
        <v>118466.95360000001</v>
      </c>
      <c r="C57" s="198">
        <v>118466.95360000001</v>
      </c>
      <c r="D57" s="170"/>
      <c r="E57" s="108"/>
      <c r="F57" s="108"/>
      <c r="G57" s="108"/>
      <c r="H57" s="108"/>
      <c r="I57" s="108"/>
      <c r="J57" s="110"/>
      <c r="K57" s="108"/>
      <c r="L57" s="108"/>
      <c r="M57" s="108"/>
      <c r="N57" s="108"/>
      <c r="O57" s="108"/>
      <c r="P57" s="108"/>
      <c r="Q57" s="108"/>
      <c r="R57" s="108"/>
      <c r="S57" s="108"/>
      <c r="T57" s="108"/>
      <c r="U57" s="108"/>
      <c r="V57" s="108"/>
      <c r="W57" s="108"/>
      <c r="X57" s="108"/>
      <c r="Y57" s="111"/>
      <c r="AB57" s="111"/>
    </row>
    <row r="58" spans="1:28" ht="15.75" hidden="1">
      <c r="A58" s="292" t="s">
        <v>3093</v>
      </c>
      <c r="B58" s="198">
        <v>32872.291200000007</v>
      </c>
      <c r="C58" s="198">
        <v>32872.291200000007</v>
      </c>
      <c r="D58" s="170"/>
      <c r="E58" s="108"/>
      <c r="F58" s="108"/>
      <c r="G58" s="108"/>
      <c r="H58" s="108"/>
      <c r="I58" s="108"/>
      <c r="J58" s="110"/>
      <c r="K58" s="108"/>
      <c r="L58" s="108"/>
      <c r="M58" s="108"/>
      <c r="N58" s="108"/>
      <c r="O58" s="108"/>
      <c r="P58" s="108"/>
      <c r="Q58" s="108"/>
      <c r="R58" s="108"/>
      <c r="S58" s="108"/>
      <c r="T58" s="108"/>
      <c r="U58" s="108"/>
      <c r="V58" s="108"/>
      <c r="W58" s="108"/>
      <c r="X58" s="108"/>
      <c r="Y58" s="111"/>
      <c r="AB58" s="111"/>
    </row>
    <row r="59" spans="1:28" ht="15.75" hidden="1">
      <c r="A59" s="292" t="s">
        <v>3094</v>
      </c>
      <c r="B59" s="198">
        <v>18098.337600000003</v>
      </c>
      <c r="C59" s="198">
        <v>18098.337600000003</v>
      </c>
      <c r="D59" s="170"/>
      <c r="E59" s="114"/>
      <c r="F59" s="108"/>
      <c r="G59" s="108"/>
      <c r="H59" s="108"/>
      <c r="I59" s="109"/>
      <c r="J59" s="110"/>
      <c r="K59" s="108"/>
      <c r="L59" s="108"/>
      <c r="M59" s="108"/>
      <c r="N59" s="108"/>
      <c r="O59" s="108"/>
      <c r="P59" s="108"/>
      <c r="Q59" s="109"/>
      <c r="R59" s="109"/>
      <c r="S59" s="109"/>
      <c r="T59" s="108"/>
      <c r="U59" s="108"/>
      <c r="V59" s="108"/>
      <c r="W59" s="109"/>
      <c r="X59" s="109"/>
      <c r="Y59" s="111"/>
      <c r="AB59" s="111"/>
    </row>
    <row r="60" spans="1:28" ht="15.75" hidden="1">
      <c r="A60" s="292" t="s">
        <v>3095</v>
      </c>
      <c r="B60" s="198">
        <v>50970.628799999999</v>
      </c>
      <c r="C60" s="198">
        <v>50970.628799999999</v>
      </c>
      <c r="D60" s="170"/>
      <c r="E60" s="114"/>
      <c r="F60" s="108"/>
      <c r="G60" s="108"/>
      <c r="H60" s="108"/>
      <c r="I60" s="109"/>
      <c r="J60" s="110"/>
      <c r="K60" s="108"/>
      <c r="L60" s="108"/>
      <c r="M60" s="108"/>
      <c r="N60" s="108"/>
      <c r="O60" s="108"/>
      <c r="P60" s="108"/>
      <c r="Q60" s="109"/>
      <c r="R60" s="109"/>
      <c r="S60" s="109"/>
      <c r="T60" s="108"/>
      <c r="U60" s="108"/>
      <c r="V60" s="108"/>
      <c r="W60" s="109"/>
      <c r="X60" s="109"/>
      <c r="Y60" s="111"/>
      <c r="AB60" s="111"/>
    </row>
    <row r="61" spans="1:28" ht="15.75" hidden="1">
      <c r="A61" s="292" t="s">
        <v>3096</v>
      </c>
      <c r="B61" s="198">
        <v>27426.168000000001</v>
      </c>
      <c r="C61" s="198">
        <v>27426.168000000001</v>
      </c>
      <c r="D61" s="170"/>
      <c r="E61" s="114"/>
      <c r="F61" s="108"/>
      <c r="G61" s="108"/>
      <c r="H61" s="108"/>
      <c r="I61" s="109"/>
      <c r="J61" s="110"/>
      <c r="K61" s="108"/>
      <c r="L61" s="108"/>
      <c r="M61" s="108"/>
      <c r="N61" s="108"/>
      <c r="O61" s="108"/>
      <c r="P61" s="108"/>
      <c r="Q61" s="109"/>
      <c r="R61" s="109"/>
      <c r="S61" s="109"/>
      <c r="T61" s="108"/>
      <c r="U61" s="108"/>
      <c r="V61" s="108"/>
      <c r="W61" s="109"/>
      <c r="X61" s="109"/>
      <c r="Y61" s="111"/>
      <c r="AB61" s="111"/>
    </row>
    <row r="62" spans="1:28" ht="15.75" hidden="1">
      <c r="A62" s="292" t="s">
        <v>3097</v>
      </c>
      <c r="B62" s="198">
        <v>14905.951200000001</v>
      </c>
      <c r="C62" s="198">
        <v>14905.951200000001</v>
      </c>
      <c r="D62" s="170"/>
      <c r="E62" s="108"/>
      <c r="F62" s="108"/>
      <c r="G62" s="108"/>
      <c r="H62" s="108"/>
      <c r="I62" s="108"/>
      <c r="J62" s="110"/>
      <c r="K62" s="108"/>
      <c r="L62" s="108"/>
      <c r="M62" s="108"/>
      <c r="N62" s="108"/>
      <c r="O62" s="108"/>
      <c r="P62" s="108"/>
      <c r="Q62" s="108"/>
      <c r="R62" s="108"/>
      <c r="S62" s="108"/>
      <c r="T62" s="108"/>
      <c r="U62" s="108"/>
      <c r="V62" s="108"/>
      <c r="W62" s="108"/>
      <c r="X62" s="108"/>
      <c r="Y62" s="111"/>
      <c r="AB62" s="111"/>
    </row>
    <row r="63" spans="1:28" ht="15.75" hidden="1">
      <c r="A63" s="292" t="s">
        <v>3098</v>
      </c>
      <c r="B63" s="198">
        <v>42332.119200000008</v>
      </c>
      <c r="C63" s="198">
        <v>42332.119200000008</v>
      </c>
      <c r="D63" s="170"/>
      <c r="E63" s="108"/>
      <c r="F63" s="108"/>
      <c r="G63" s="108"/>
      <c r="H63" s="108"/>
      <c r="I63" s="108"/>
      <c r="J63" s="110"/>
      <c r="K63" s="108"/>
      <c r="L63" s="108"/>
      <c r="M63" s="108"/>
      <c r="N63" s="108"/>
      <c r="O63" s="108"/>
      <c r="P63" s="108"/>
      <c r="Q63" s="108"/>
      <c r="R63" s="108"/>
      <c r="S63" s="108"/>
      <c r="T63" s="108"/>
      <c r="U63" s="108"/>
      <c r="V63" s="108"/>
      <c r="W63" s="108"/>
      <c r="X63" s="108"/>
      <c r="Y63" s="111"/>
      <c r="AB63" s="111"/>
    </row>
    <row r="64" spans="1:28" ht="15.75" hidden="1">
      <c r="A64" s="292" t="s">
        <v>2077</v>
      </c>
      <c r="B64" s="198">
        <v>18675.216000000004</v>
      </c>
      <c r="C64" s="198">
        <v>18675.216000000004</v>
      </c>
      <c r="D64" s="170"/>
      <c r="E64" s="108"/>
      <c r="F64" s="108"/>
      <c r="G64" s="108"/>
      <c r="H64" s="108"/>
      <c r="I64" s="108"/>
      <c r="J64" s="110"/>
      <c r="K64" s="108"/>
      <c r="L64" s="108"/>
      <c r="M64" s="108"/>
      <c r="N64" s="108"/>
      <c r="O64" s="108"/>
      <c r="P64" s="108"/>
      <c r="Q64" s="108"/>
      <c r="R64" s="108"/>
      <c r="S64" s="108"/>
      <c r="T64" s="108"/>
      <c r="U64" s="108"/>
      <c r="V64" s="108"/>
      <c r="W64" s="108"/>
      <c r="X64" s="108"/>
      <c r="Y64" s="111"/>
      <c r="AB64" s="111"/>
    </row>
    <row r="65" spans="1:28" ht="15.75" hidden="1">
      <c r="A65" s="292" t="s">
        <v>1412</v>
      </c>
      <c r="B65" s="198">
        <v>11136.686400000001</v>
      </c>
      <c r="C65" s="198">
        <v>11136.686400000001</v>
      </c>
      <c r="D65" s="170"/>
      <c r="E65" s="114"/>
      <c r="F65" s="108"/>
      <c r="G65" s="108"/>
      <c r="H65" s="108"/>
      <c r="I65" s="109"/>
      <c r="J65" s="110"/>
      <c r="K65" s="108"/>
      <c r="L65" s="108"/>
      <c r="M65" s="108"/>
      <c r="N65" s="108"/>
      <c r="O65" s="108"/>
      <c r="P65" s="108"/>
      <c r="Q65" s="109"/>
      <c r="R65" s="109"/>
      <c r="S65" s="109"/>
      <c r="T65" s="108"/>
      <c r="U65" s="108"/>
      <c r="V65" s="108"/>
      <c r="W65" s="109"/>
      <c r="X65" s="109"/>
      <c r="Y65" s="111"/>
      <c r="AB65" s="111"/>
    </row>
    <row r="66" spans="1:28" ht="15.75" hidden="1">
      <c r="A66" s="292" t="s">
        <v>2076</v>
      </c>
      <c r="B66" s="198">
        <v>29811.902400000006</v>
      </c>
      <c r="C66" s="198">
        <v>29811.902400000006</v>
      </c>
      <c r="D66" s="170"/>
      <c r="E66" s="114"/>
      <c r="F66" s="108"/>
      <c r="G66" s="108"/>
      <c r="H66" s="108"/>
      <c r="I66" s="109"/>
      <c r="J66" s="110"/>
      <c r="K66" s="108"/>
      <c r="L66" s="108"/>
      <c r="M66" s="108"/>
      <c r="N66" s="108"/>
      <c r="O66" s="108"/>
      <c r="P66" s="108"/>
      <c r="Q66" s="109"/>
      <c r="R66" s="109"/>
      <c r="S66" s="109"/>
      <c r="T66" s="108"/>
      <c r="U66" s="108"/>
      <c r="V66" s="108"/>
      <c r="W66" s="109"/>
      <c r="X66" s="109"/>
      <c r="Y66" s="111"/>
      <c r="AB66" s="111"/>
    </row>
    <row r="67" spans="1:28" ht="15.75" hidden="1">
      <c r="A67" s="292" t="s">
        <v>1410</v>
      </c>
      <c r="B67" s="207">
        <v>18675.216000000004</v>
      </c>
      <c r="C67" s="207">
        <v>18675.216000000004</v>
      </c>
      <c r="D67" s="170"/>
      <c r="E67" s="114"/>
      <c r="F67" s="108"/>
      <c r="G67" s="108"/>
      <c r="H67" s="108"/>
      <c r="I67" s="109"/>
      <c r="J67" s="110"/>
      <c r="K67" s="108"/>
      <c r="L67" s="108"/>
      <c r="M67" s="108"/>
      <c r="N67" s="108"/>
      <c r="O67" s="108"/>
      <c r="P67" s="108"/>
      <c r="Q67" s="109"/>
      <c r="R67" s="109"/>
      <c r="S67" s="109"/>
      <c r="T67" s="108"/>
      <c r="U67" s="108"/>
      <c r="V67" s="108"/>
      <c r="W67" s="109"/>
      <c r="X67" s="109"/>
      <c r="Y67" s="111"/>
      <c r="AB67" s="111"/>
    </row>
    <row r="68" spans="1:28" ht="15.75" hidden="1">
      <c r="A68" s="292" t="s">
        <v>1411</v>
      </c>
      <c r="B68" s="207">
        <v>11136.686400000001</v>
      </c>
      <c r="C68" s="207">
        <v>11136.686400000001</v>
      </c>
      <c r="D68" s="170"/>
      <c r="E68" s="108"/>
      <c r="F68" s="108"/>
      <c r="G68" s="108"/>
      <c r="H68" s="108"/>
      <c r="I68" s="108"/>
      <c r="J68" s="110"/>
      <c r="K68" s="108"/>
      <c r="L68" s="108"/>
      <c r="M68" s="108"/>
      <c r="N68" s="108"/>
      <c r="O68" s="108"/>
      <c r="P68" s="108"/>
      <c r="Q68" s="108"/>
      <c r="R68" s="108"/>
      <c r="S68" s="108"/>
      <c r="T68" s="108"/>
      <c r="U68" s="108"/>
      <c r="V68" s="108"/>
      <c r="W68" s="108"/>
      <c r="X68" s="108"/>
      <c r="Y68" s="111"/>
      <c r="AB68" s="111"/>
    </row>
    <row r="69" spans="1:28" ht="15.75" hidden="1">
      <c r="A69" s="292" t="s">
        <v>1409</v>
      </c>
      <c r="B69" s="198">
        <v>29811.902400000006</v>
      </c>
      <c r="C69" s="198">
        <v>29811.902400000006</v>
      </c>
      <c r="D69" s="170"/>
      <c r="E69" s="114"/>
      <c r="F69" s="108"/>
      <c r="G69" s="108"/>
      <c r="H69" s="108"/>
      <c r="I69" s="109"/>
      <c r="J69" s="110"/>
      <c r="K69" s="108"/>
      <c r="L69" s="108"/>
      <c r="M69" s="108"/>
      <c r="N69" s="108"/>
      <c r="O69" s="108"/>
      <c r="P69" s="108"/>
      <c r="Q69" s="109"/>
      <c r="R69" s="109"/>
      <c r="S69" s="109"/>
      <c r="T69" s="108"/>
      <c r="U69" s="108"/>
      <c r="V69" s="108"/>
      <c r="W69" s="109"/>
      <c r="X69" s="109"/>
      <c r="Y69" s="111"/>
      <c r="AB69" s="111"/>
    </row>
    <row r="70" spans="1:28" ht="15.75" hidden="1">
      <c r="A70" s="292" t="s">
        <v>2432</v>
      </c>
      <c r="B70" s="198">
        <v>43578.763199999994</v>
      </c>
      <c r="C70" s="198">
        <v>43578.763199999994</v>
      </c>
      <c r="D70" s="170"/>
      <c r="E70" s="114"/>
      <c r="F70" s="108"/>
      <c r="G70" s="108"/>
      <c r="H70" s="108"/>
      <c r="I70" s="109"/>
      <c r="J70" s="110"/>
      <c r="K70" s="108"/>
      <c r="L70" s="108"/>
      <c r="M70" s="108"/>
      <c r="N70" s="108"/>
      <c r="O70" s="108"/>
      <c r="P70" s="108"/>
      <c r="Q70" s="109"/>
      <c r="R70" s="109"/>
      <c r="S70" s="109"/>
      <c r="T70" s="108"/>
      <c r="U70" s="108"/>
      <c r="V70" s="108"/>
      <c r="W70" s="109"/>
      <c r="X70" s="109"/>
      <c r="Y70" s="111"/>
      <c r="AB70" s="111"/>
    </row>
    <row r="71" spans="1:28" ht="15.75" hidden="1">
      <c r="A71" s="292" t="s">
        <v>2433</v>
      </c>
      <c r="B71" s="198">
        <v>26722.180800000002</v>
      </c>
      <c r="C71" s="198">
        <v>26722.180800000002</v>
      </c>
      <c r="D71" s="170"/>
      <c r="E71" s="108"/>
      <c r="F71" s="108"/>
      <c r="G71" s="108"/>
      <c r="H71" s="108"/>
      <c r="I71" s="108"/>
      <c r="J71" s="110"/>
      <c r="K71" s="108"/>
      <c r="L71" s="108"/>
      <c r="M71" s="108"/>
      <c r="N71" s="108"/>
      <c r="O71" s="108"/>
      <c r="P71" s="108"/>
      <c r="Q71" s="108"/>
      <c r="R71" s="108"/>
      <c r="S71" s="108"/>
      <c r="T71" s="108"/>
      <c r="U71" s="108"/>
      <c r="V71" s="108"/>
      <c r="W71" s="108"/>
      <c r="X71" s="108"/>
      <c r="Y71" s="111"/>
      <c r="AB71" s="111"/>
    </row>
    <row r="72" spans="1:28" ht="15.75" hidden="1">
      <c r="A72" s="292" t="s">
        <v>2434</v>
      </c>
      <c r="B72" s="207">
        <v>19139.652000000002</v>
      </c>
      <c r="C72" s="207">
        <v>19139.652000000002</v>
      </c>
      <c r="D72" s="170"/>
      <c r="E72" s="114"/>
      <c r="F72" s="108"/>
      <c r="G72" s="108"/>
      <c r="H72" s="108"/>
      <c r="I72" s="109"/>
      <c r="J72" s="110"/>
      <c r="K72" s="108"/>
      <c r="L72" s="108"/>
      <c r="M72" s="108"/>
      <c r="N72" s="108"/>
      <c r="O72" s="108"/>
      <c r="P72" s="108"/>
      <c r="Q72" s="109"/>
      <c r="R72" s="109"/>
      <c r="S72" s="109"/>
      <c r="T72" s="108"/>
      <c r="U72" s="108"/>
      <c r="V72" s="108"/>
      <c r="W72" s="109"/>
      <c r="X72" s="109"/>
      <c r="Y72" s="111"/>
      <c r="AB72" s="111"/>
    </row>
    <row r="73" spans="1:28" ht="15.75" hidden="1">
      <c r="A73" s="292" t="s">
        <v>2436</v>
      </c>
      <c r="B73" s="207">
        <v>45861.832800000004</v>
      </c>
      <c r="C73" s="207">
        <v>45861.832800000004</v>
      </c>
      <c r="D73" s="170"/>
      <c r="E73" s="114"/>
      <c r="F73" s="108"/>
      <c r="G73" s="108"/>
      <c r="H73" s="108"/>
      <c r="I73" s="109"/>
      <c r="J73" s="110"/>
      <c r="K73" s="108"/>
      <c r="L73" s="108"/>
      <c r="M73" s="108"/>
      <c r="N73" s="108"/>
      <c r="O73" s="108"/>
      <c r="P73" s="108"/>
      <c r="Q73" s="109"/>
      <c r="R73" s="109"/>
      <c r="S73" s="109"/>
      <c r="T73" s="108"/>
      <c r="U73" s="108"/>
      <c r="V73" s="108"/>
      <c r="W73" s="109"/>
      <c r="X73" s="109"/>
      <c r="Y73" s="111"/>
      <c r="AB73" s="111"/>
    </row>
    <row r="74" spans="1:28" ht="15.75" hidden="1">
      <c r="A74" s="292" t="s">
        <v>2435</v>
      </c>
      <c r="B74" s="198">
        <v>70300.943999999989</v>
      </c>
      <c r="C74" s="198">
        <v>70300.943999999989</v>
      </c>
      <c r="D74" s="170"/>
      <c r="E74" s="108"/>
      <c r="F74" s="108"/>
      <c r="G74" s="108"/>
      <c r="H74" s="108"/>
      <c r="I74" s="108"/>
      <c r="J74" s="110"/>
      <c r="K74" s="108"/>
      <c r="L74" s="108"/>
      <c r="M74" s="108"/>
      <c r="N74" s="108"/>
      <c r="O74" s="108"/>
      <c r="P74" s="108"/>
      <c r="Q74" s="108"/>
      <c r="R74" s="108"/>
      <c r="S74" s="108"/>
      <c r="T74" s="108"/>
      <c r="U74" s="108"/>
      <c r="V74" s="108"/>
      <c r="W74" s="108"/>
      <c r="X74" s="108"/>
      <c r="Y74" s="111"/>
      <c r="AB74" s="111"/>
    </row>
    <row r="75" spans="1:28" ht="15.75" hidden="1">
      <c r="A75" s="292" t="s">
        <v>2431</v>
      </c>
      <c r="B75" s="198">
        <v>89440.59599999999</v>
      </c>
      <c r="C75" s="198">
        <v>89440.59599999999</v>
      </c>
      <c r="D75" s="170"/>
      <c r="E75" s="114"/>
      <c r="F75" s="108"/>
      <c r="G75" s="108"/>
      <c r="H75" s="108"/>
      <c r="I75" s="109"/>
      <c r="J75" s="110"/>
      <c r="K75" s="108"/>
      <c r="L75" s="108"/>
      <c r="M75" s="108"/>
      <c r="N75" s="108"/>
      <c r="O75" s="108"/>
      <c r="P75" s="108"/>
      <c r="Q75" s="109"/>
      <c r="R75" s="109"/>
      <c r="S75" s="109"/>
      <c r="T75" s="108"/>
      <c r="U75" s="108"/>
      <c r="V75" s="108"/>
      <c r="W75" s="109"/>
      <c r="X75" s="109"/>
      <c r="Y75" s="111"/>
      <c r="AB75" s="111"/>
    </row>
    <row r="76" spans="1:28" ht="15.75" hidden="1">
      <c r="A76" s="292" t="s">
        <v>2438</v>
      </c>
      <c r="B76" s="198">
        <v>46740.885600000001</v>
      </c>
      <c r="C76" s="198">
        <v>46740.885600000001</v>
      </c>
      <c r="D76" s="170"/>
      <c r="E76" s="114"/>
      <c r="F76" s="108"/>
      <c r="G76" s="108"/>
      <c r="H76" s="108"/>
      <c r="I76" s="109"/>
      <c r="J76" s="110"/>
      <c r="K76" s="108"/>
      <c r="L76" s="108"/>
      <c r="M76" s="108"/>
      <c r="N76" s="108"/>
      <c r="O76" s="108"/>
      <c r="P76" s="108"/>
      <c r="Q76" s="109"/>
      <c r="R76" s="109"/>
      <c r="S76" s="109"/>
      <c r="T76" s="108"/>
      <c r="U76" s="108"/>
      <c r="V76" s="108"/>
      <c r="W76" s="109"/>
      <c r="X76" s="109"/>
      <c r="Y76" s="111"/>
      <c r="AB76" s="111"/>
    </row>
    <row r="77" spans="1:28" ht="15.75" hidden="1">
      <c r="A77" s="292" t="s">
        <v>2439</v>
      </c>
      <c r="B77" s="207">
        <v>28291.485600000004</v>
      </c>
      <c r="C77" s="207">
        <v>28291.485600000004</v>
      </c>
      <c r="D77" s="170"/>
      <c r="E77" s="108"/>
      <c r="F77" s="108"/>
      <c r="G77" s="108"/>
      <c r="H77" s="108"/>
      <c r="I77" s="108"/>
      <c r="J77" s="110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11"/>
      <c r="AB77" s="111"/>
    </row>
    <row r="78" spans="1:28" ht="15.75" hidden="1">
      <c r="A78" s="292" t="s">
        <v>2437</v>
      </c>
      <c r="B78" s="198">
        <v>75032.371200000009</v>
      </c>
      <c r="C78" s="198">
        <v>75032.371200000009</v>
      </c>
      <c r="D78" s="170"/>
      <c r="E78" s="114"/>
      <c r="F78" s="108"/>
      <c r="G78" s="108"/>
      <c r="H78" s="108"/>
      <c r="I78" s="109"/>
      <c r="J78" s="110"/>
      <c r="K78" s="108"/>
      <c r="L78" s="108"/>
      <c r="M78" s="108"/>
      <c r="N78" s="108"/>
      <c r="O78" s="108"/>
      <c r="P78" s="108"/>
      <c r="Q78" s="109"/>
      <c r="R78" s="109"/>
      <c r="S78" s="109"/>
      <c r="T78" s="108"/>
      <c r="U78" s="108"/>
      <c r="V78" s="108"/>
      <c r="W78" s="109"/>
      <c r="X78" s="109"/>
      <c r="Y78" s="111"/>
      <c r="AB78" s="111"/>
    </row>
    <row r="79" spans="1:28" ht="15.75" hidden="1">
      <c r="A79" s="292" t="s">
        <v>2441</v>
      </c>
      <c r="B79" s="198">
        <v>60361.625599999999</v>
      </c>
      <c r="C79" s="198">
        <v>60361.625599999999</v>
      </c>
      <c r="D79" s="170"/>
      <c r="E79" s="114"/>
      <c r="F79" s="108"/>
      <c r="G79" s="108"/>
      <c r="H79" s="108"/>
      <c r="I79" s="109"/>
      <c r="J79" s="110"/>
      <c r="K79" s="108"/>
      <c r="L79" s="108"/>
      <c r="M79" s="108"/>
      <c r="N79" s="108"/>
      <c r="O79" s="108"/>
      <c r="P79" s="108"/>
      <c r="Q79" s="109"/>
      <c r="R79" s="109"/>
      <c r="S79" s="109"/>
      <c r="T79" s="108"/>
      <c r="U79" s="108"/>
      <c r="V79" s="108"/>
      <c r="W79" s="109"/>
      <c r="X79" s="109"/>
      <c r="Y79" s="111"/>
      <c r="AB79" s="111"/>
    </row>
    <row r="80" spans="1:28" ht="15.75" hidden="1">
      <c r="A80" s="292" t="s">
        <v>2442</v>
      </c>
      <c r="B80" s="205">
        <v>34231.688000000002</v>
      </c>
      <c r="C80" s="205">
        <v>34231.688000000002</v>
      </c>
      <c r="D80" s="170"/>
      <c r="E80" s="108"/>
      <c r="F80" s="108"/>
      <c r="G80" s="108"/>
      <c r="H80" s="108"/>
      <c r="I80" s="108"/>
      <c r="J80" s="110"/>
      <c r="K80" s="108"/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11"/>
      <c r="AB80" s="111"/>
    </row>
    <row r="81" spans="1:28" ht="15.75" hidden="1">
      <c r="A81" s="292" t="s">
        <v>2440</v>
      </c>
      <c r="B81" s="205">
        <v>94593.313599999994</v>
      </c>
      <c r="C81" s="205">
        <v>94593.313599999994</v>
      </c>
      <c r="D81" s="170"/>
      <c r="E81" s="114"/>
      <c r="F81" s="108"/>
      <c r="G81" s="108"/>
      <c r="H81" s="108"/>
      <c r="I81" s="109"/>
      <c r="J81" s="110"/>
      <c r="K81" s="108"/>
      <c r="L81" s="108"/>
      <c r="M81" s="108"/>
      <c r="N81" s="108"/>
      <c r="O81" s="108"/>
      <c r="P81" s="108"/>
      <c r="Q81" s="109"/>
      <c r="R81" s="109"/>
      <c r="S81" s="109"/>
      <c r="T81" s="108"/>
      <c r="U81" s="108"/>
      <c r="V81" s="108"/>
      <c r="W81" s="109"/>
      <c r="X81" s="109"/>
      <c r="Y81" s="111"/>
      <c r="AB81" s="111"/>
    </row>
    <row r="82" spans="1:28" ht="15.75" hidden="1">
      <c r="A82" s="292" t="s">
        <v>2079</v>
      </c>
      <c r="B82" s="205">
        <v>22336.927200000002</v>
      </c>
      <c r="C82" s="205">
        <v>22336.927200000002</v>
      </c>
      <c r="D82" s="170"/>
      <c r="E82" s="114"/>
      <c r="F82" s="108"/>
      <c r="G82" s="108"/>
      <c r="H82" s="108"/>
      <c r="I82" s="109"/>
      <c r="J82" s="110"/>
      <c r="K82" s="108"/>
      <c r="L82" s="108"/>
      <c r="M82" s="108"/>
      <c r="N82" s="108"/>
      <c r="O82" s="108"/>
      <c r="P82" s="108"/>
      <c r="Q82" s="109"/>
      <c r="R82" s="109"/>
      <c r="S82" s="109"/>
      <c r="T82" s="108"/>
      <c r="U82" s="108"/>
      <c r="V82" s="108"/>
      <c r="W82" s="109"/>
      <c r="X82" s="109"/>
      <c r="Y82" s="111"/>
      <c r="AB82" s="111"/>
    </row>
    <row r="83" spans="1:28" ht="15.75" hidden="1">
      <c r="A83" s="292" t="s">
        <v>2080</v>
      </c>
      <c r="B83" s="198">
        <v>16939.692000000003</v>
      </c>
      <c r="C83" s="198">
        <v>16939.692000000003</v>
      </c>
      <c r="D83" s="170"/>
      <c r="E83" s="108"/>
      <c r="F83" s="108"/>
      <c r="G83" s="108"/>
      <c r="H83" s="108"/>
      <c r="I83" s="108"/>
      <c r="J83" s="110"/>
      <c r="K83" s="108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11"/>
      <c r="AB83" s="111"/>
    </row>
    <row r="84" spans="1:28" ht="15.75" hidden="1">
      <c r="A84" s="292" t="s">
        <v>2081</v>
      </c>
      <c r="B84" s="198">
        <v>11865.117600000001</v>
      </c>
      <c r="C84" s="198">
        <v>11865.117600000001</v>
      </c>
      <c r="D84" s="170"/>
      <c r="E84" s="108"/>
      <c r="F84" s="108"/>
      <c r="G84" s="108"/>
      <c r="H84" s="108"/>
      <c r="I84" s="108"/>
      <c r="J84" s="110"/>
      <c r="K84" s="108"/>
      <c r="L84" s="108"/>
      <c r="M84" s="108"/>
      <c r="N84" s="108"/>
      <c r="O84" s="108"/>
      <c r="P84" s="108"/>
      <c r="Q84" s="108"/>
      <c r="R84" s="108"/>
      <c r="S84" s="108"/>
      <c r="T84" s="108"/>
      <c r="U84" s="108"/>
      <c r="V84" s="108"/>
      <c r="W84" s="108"/>
      <c r="X84" s="108"/>
      <c r="Y84" s="111"/>
      <c r="AB84" s="111"/>
    </row>
    <row r="85" spans="1:28" ht="15.75" hidden="1">
      <c r="A85" s="292" t="s">
        <v>2082</v>
      </c>
      <c r="B85" s="198">
        <v>9904.7088000000003</v>
      </c>
      <c r="C85" s="198">
        <v>9904.7088000000003</v>
      </c>
      <c r="D85" s="170"/>
      <c r="E85" s="108"/>
      <c r="F85" s="108"/>
      <c r="G85" s="108"/>
      <c r="H85" s="108"/>
      <c r="I85" s="108"/>
      <c r="J85" s="110"/>
      <c r="K85" s="108"/>
      <c r="L85" s="108"/>
      <c r="M85" s="108"/>
      <c r="N85" s="108"/>
      <c r="O85" s="108"/>
      <c r="P85" s="108"/>
      <c r="Q85" s="108"/>
      <c r="R85" s="108"/>
      <c r="S85" s="108"/>
      <c r="T85" s="108"/>
      <c r="U85" s="108"/>
      <c r="V85" s="108"/>
      <c r="W85" s="108"/>
      <c r="X85" s="108"/>
      <c r="Y85" s="111"/>
      <c r="AB85" s="111"/>
    </row>
    <row r="86" spans="1:28" ht="15.75" hidden="1">
      <c r="A86" s="292" t="s">
        <v>2083</v>
      </c>
      <c r="B86" s="205">
        <v>21769.826400000002</v>
      </c>
      <c r="C86" s="205">
        <v>21769.826400000002</v>
      </c>
      <c r="D86" s="170"/>
      <c r="E86" s="114"/>
      <c r="F86" s="108"/>
      <c r="G86" s="108"/>
      <c r="H86" s="108"/>
      <c r="I86" s="109"/>
      <c r="J86" s="110"/>
      <c r="K86" s="108"/>
      <c r="L86" s="108"/>
      <c r="M86" s="108"/>
      <c r="N86" s="108"/>
      <c r="O86" s="108"/>
      <c r="P86" s="108"/>
      <c r="Q86" s="109"/>
      <c r="R86" s="109"/>
      <c r="S86" s="109"/>
      <c r="T86" s="108"/>
      <c r="U86" s="108"/>
      <c r="V86" s="108"/>
      <c r="W86" s="109"/>
      <c r="X86" s="109"/>
      <c r="Y86" s="111"/>
      <c r="AB86" s="111"/>
    </row>
    <row r="87" spans="1:28" ht="15.75" hidden="1">
      <c r="A87" s="292" t="s">
        <v>2084</v>
      </c>
      <c r="B87" s="205">
        <v>38709.518400000001</v>
      </c>
      <c r="C87" s="205">
        <v>38709.518400000001</v>
      </c>
      <c r="D87" s="170"/>
      <c r="E87" s="114"/>
      <c r="F87" s="108"/>
      <c r="G87" s="108"/>
      <c r="H87" s="108"/>
      <c r="I87" s="109"/>
      <c r="J87" s="110"/>
      <c r="K87" s="108"/>
      <c r="L87" s="108"/>
      <c r="M87" s="108"/>
      <c r="N87" s="108"/>
      <c r="O87" s="108"/>
      <c r="P87" s="108"/>
      <c r="Q87" s="109"/>
      <c r="R87" s="109"/>
      <c r="S87" s="109"/>
      <c r="T87" s="108"/>
      <c r="U87" s="108"/>
      <c r="V87" s="108"/>
      <c r="W87" s="109"/>
      <c r="X87" s="109"/>
      <c r="Y87" s="111"/>
      <c r="AB87" s="111"/>
    </row>
    <row r="88" spans="1:28" ht="15.75" hidden="1">
      <c r="A88" s="292" t="s">
        <v>2085</v>
      </c>
      <c r="B88" s="198">
        <v>39276.619200000001</v>
      </c>
      <c r="C88" s="198">
        <v>39276.619200000001</v>
      </c>
      <c r="D88" s="170"/>
      <c r="E88" s="114"/>
      <c r="F88" s="108"/>
      <c r="G88" s="108"/>
      <c r="H88" s="108"/>
      <c r="I88" s="109"/>
      <c r="J88" s="110"/>
      <c r="K88" s="108"/>
      <c r="L88" s="108"/>
      <c r="M88" s="108"/>
      <c r="N88" s="108"/>
      <c r="O88" s="108"/>
      <c r="P88" s="108"/>
      <c r="Q88" s="109"/>
      <c r="R88" s="109"/>
      <c r="S88" s="109"/>
      <c r="T88" s="108"/>
      <c r="U88" s="108"/>
      <c r="V88" s="108"/>
      <c r="W88" s="109"/>
      <c r="X88" s="109"/>
      <c r="Y88" s="111"/>
      <c r="AB88" s="111"/>
    </row>
    <row r="89" spans="1:28" ht="15.75" hidden="1">
      <c r="A89" s="292" t="s">
        <v>2086</v>
      </c>
      <c r="B89" s="198">
        <v>51141.736799999999</v>
      </c>
      <c r="C89" s="198">
        <v>51141.736799999999</v>
      </c>
      <c r="D89" s="170"/>
      <c r="E89" s="108"/>
      <c r="F89" s="108"/>
      <c r="G89" s="108"/>
      <c r="H89" s="108"/>
      <c r="I89" s="108"/>
      <c r="J89" s="110"/>
      <c r="K89" s="108"/>
      <c r="L89" s="108"/>
      <c r="M89" s="108"/>
      <c r="N89" s="108"/>
      <c r="O89" s="108"/>
      <c r="P89" s="108"/>
      <c r="Q89" s="108"/>
      <c r="R89" s="108"/>
      <c r="S89" s="108"/>
      <c r="T89" s="108"/>
      <c r="U89" s="108"/>
      <c r="V89" s="108"/>
      <c r="W89" s="108"/>
      <c r="X89" s="108"/>
      <c r="Y89" s="111"/>
      <c r="AB89" s="111"/>
    </row>
    <row r="90" spans="1:28" ht="15.75" hidden="1">
      <c r="A90" s="292" t="s">
        <v>2078</v>
      </c>
      <c r="B90" s="198">
        <v>61046.445599999999</v>
      </c>
      <c r="C90" s="198">
        <v>61046.445599999999</v>
      </c>
      <c r="D90" s="170"/>
      <c r="E90" s="108"/>
      <c r="F90" s="108"/>
      <c r="G90" s="108"/>
      <c r="H90" s="108"/>
      <c r="I90" s="108"/>
      <c r="J90" s="110"/>
      <c r="K90" s="108"/>
      <c r="L90" s="108"/>
      <c r="M90" s="108"/>
      <c r="N90" s="108"/>
      <c r="O90" s="108"/>
      <c r="P90" s="108"/>
      <c r="Q90" s="108"/>
      <c r="R90" s="108"/>
      <c r="S90" s="108"/>
      <c r="T90" s="108"/>
      <c r="U90" s="108"/>
      <c r="V90" s="108"/>
      <c r="W90" s="108"/>
      <c r="X90" s="108"/>
      <c r="Y90" s="111"/>
      <c r="AB90" s="111"/>
    </row>
    <row r="91" spans="1:28" ht="15.75" hidden="1">
      <c r="A91" s="292" t="s">
        <v>2087</v>
      </c>
      <c r="B91" s="198">
        <v>28804.809600000004</v>
      </c>
      <c r="C91" s="198">
        <v>28804.809600000004</v>
      </c>
      <c r="D91" s="170"/>
      <c r="E91" s="108"/>
      <c r="F91" s="108"/>
      <c r="G91" s="108"/>
      <c r="H91" s="108"/>
      <c r="I91" s="108"/>
      <c r="J91" s="110"/>
      <c r="K91" s="108"/>
      <c r="L91" s="108"/>
      <c r="M91" s="108"/>
      <c r="N91" s="108"/>
      <c r="O91" s="108"/>
      <c r="P91" s="108"/>
      <c r="Q91" s="108"/>
      <c r="R91" s="108"/>
      <c r="S91" s="108"/>
      <c r="T91" s="108"/>
      <c r="U91" s="108"/>
      <c r="V91" s="108"/>
      <c r="W91" s="108"/>
      <c r="X91" s="108"/>
      <c r="Y91" s="111"/>
      <c r="AB91" s="111"/>
    </row>
    <row r="92" spans="1:28" ht="15.75" hidden="1">
      <c r="A92" s="292" t="s">
        <v>2090</v>
      </c>
      <c r="B92" s="207">
        <v>22336.927200000002</v>
      </c>
      <c r="C92" s="207">
        <v>22336.927200000002</v>
      </c>
      <c r="D92" s="170"/>
      <c r="E92" s="108"/>
      <c r="F92" s="108"/>
      <c r="G92" s="108"/>
      <c r="H92" s="108"/>
      <c r="I92" s="108"/>
      <c r="J92" s="110"/>
      <c r="K92" s="108"/>
      <c r="L92" s="108"/>
      <c r="M92" s="108"/>
      <c r="N92" s="108"/>
      <c r="O92" s="108"/>
      <c r="P92" s="108"/>
      <c r="Q92" s="108"/>
      <c r="R92" s="108"/>
      <c r="S92" s="108"/>
      <c r="T92" s="108"/>
      <c r="U92" s="108"/>
      <c r="V92" s="108"/>
      <c r="W92" s="108"/>
      <c r="X92" s="108"/>
      <c r="Y92" s="111"/>
      <c r="AB92" s="111"/>
    </row>
    <row r="93" spans="1:28" ht="15.75" hidden="1">
      <c r="A93" s="292" t="s">
        <v>2091</v>
      </c>
      <c r="B93" s="205">
        <v>16939.692000000003</v>
      </c>
      <c r="C93" s="205">
        <v>16939.692000000003</v>
      </c>
      <c r="D93" s="170"/>
      <c r="E93" s="114"/>
      <c r="F93" s="108"/>
      <c r="G93" s="108"/>
      <c r="H93" s="108"/>
      <c r="I93" s="109"/>
      <c r="J93" s="110"/>
      <c r="K93" s="108"/>
      <c r="L93" s="108"/>
      <c r="M93" s="108"/>
      <c r="N93" s="108"/>
      <c r="O93" s="108"/>
      <c r="P93" s="108"/>
      <c r="Q93" s="109"/>
      <c r="R93" s="109"/>
      <c r="S93" s="109"/>
      <c r="T93" s="108"/>
      <c r="U93" s="108"/>
      <c r="V93" s="108"/>
      <c r="W93" s="109"/>
      <c r="X93" s="109"/>
      <c r="Y93" s="111"/>
      <c r="AB93" s="111"/>
    </row>
    <row r="94" spans="1:28" ht="15.75" hidden="1">
      <c r="A94" s="292" t="s">
        <v>2092</v>
      </c>
      <c r="B94" s="205">
        <v>11865.117600000001</v>
      </c>
      <c r="C94" s="205">
        <v>11865.117600000001</v>
      </c>
      <c r="D94" s="170"/>
      <c r="E94" s="114"/>
      <c r="F94" s="108"/>
      <c r="G94" s="108"/>
      <c r="H94" s="108"/>
      <c r="I94" s="109"/>
      <c r="J94" s="110"/>
      <c r="K94" s="108"/>
      <c r="L94" s="108"/>
      <c r="M94" s="108"/>
      <c r="N94" s="108"/>
      <c r="O94" s="108"/>
      <c r="P94" s="108"/>
      <c r="Q94" s="109"/>
      <c r="R94" s="109"/>
      <c r="S94" s="109"/>
      <c r="T94" s="108"/>
      <c r="U94" s="108"/>
      <c r="V94" s="108"/>
      <c r="W94" s="109"/>
      <c r="X94" s="109"/>
      <c r="Y94" s="111"/>
      <c r="AB94" s="111"/>
    </row>
    <row r="95" spans="1:28" ht="15.75" hidden="1">
      <c r="A95" s="292" t="s">
        <v>2093</v>
      </c>
      <c r="B95" s="198">
        <v>9904.7088000000003</v>
      </c>
      <c r="C95" s="198">
        <v>9904.7088000000003</v>
      </c>
      <c r="D95" s="170"/>
      <c r="E95" s="114"/>
      <c r="F95" s="108"/>
      <c r="G95" s="108"/>
      <c r="H95" s="108"/>
      <c r="I95" s="109"/>
      <c r="J95" s="110"/>
      <c r="K95" s="108"/>
      <c r="L95" s="108"/>
      <c r="M95" s="108"/>
      <c r="N95" s="108"/>
      <c r="O95" s="108"/>
      <c r="P95" s="108"/>
      <c r="Q95" s="109"/>
      <c r="R95" s="109"/>
      <c r="S95" s="109"/>
      <c r="T95" s="108"/>
      <c r="U95" s="108"/>
      <c r="V95" s="108"/>
      <c r="W95" s="109"/>
      <c r="X95" s="109"/>
      <c r="Y95" s="111"/>
      <c r="AB95" s="111"/>
    </row>
    <row r="96" spans="1:28" ht="15.75" hidden="1">
      <c r="A96" s="292" t="s">
        <v>2089</v>
      </c>
      <c r="B96" s="198">
        <v>21769.826400000002</v>
      </c>
      <c r="C96" s="198">
        <v>21769.826400000002</v>
      </c>
      <c r="D96" s="170"/>
      <c r="E96" s="108"/>
      <c r="F96" s="108"/>
      <c r="G96" s="108"/>
      <c r="H96" s="108"/>
      <c r="I96" s="108"/>
      <c r="J96" s="110"/>
      <c r="K96" s="108"/>
      <c r="L96" s="108"/>
      <c r="M96" s="108"/>
      <c r="N96" s="108"/>
      <c r="O96" s="108"/>
      <c r="P96" s="108"/>
      <c r="Q96" s="108"/>
      <c r="R96" s="108"/>
      <c r="S96" s="108"/>
      <c r="T96" s="108"/>
      <c r="U96" s="108"/>
      <c r="V96" s="108"/>
      <c r="W96" s="108"/>
      <c r="X96" s="108"/>
      <c r="Y96" s="111"/>
      <c r="AB96" s="111"/>
    </row>
    <row r="97" spans="1:28" ht="15.75" hidden="1">
      <c r="A97" s="292" t="s">
        <v>2088</v>
      </c>
      <c r="B97" s="198">
        <v>61046.445599999999</v>
      </c>
      <c r="C97" s="198">
        <v>61046.445599999999</v>
      </c>
      <c r="D97" s="170"/>
      <c r="E97" s="108"/>
      <c r="F97" s="108"/>
      <c r="G97" s="108"/>
      <c r="H97" s="108"/>
      <c r="I97" s="108"/>
      <c r="J97" s="110"/>
      <c r="K97" s="108"/>
      <c r="L97" s="108"/>
      <c r="M97" s="108"/>
      <c r="N97" s="108"/>
      <c r="O97" s="108"/>
      <c r="P97" s="108"/>
      <c r="Q97" s="108"/>
      <c r="R97" s="108"/>
      <c r="S97" s="108"/>
      <c r="T97" s="108"/>
      <c r="U97" s="108"/>
      <c r="V97" s="108"/>
      <c r="W97" s="108"/>
      <c r="X97" s="108"/>
      <c r="Y97" s="111"/>
      <c r="AB97" s="111"/>
    </row>
    <row r="98" spans="1:28" ht="15.75" hidden="1">
      <c r="A98" s="292" t="s">
        <v>1416</v>
      </c>
      <c r="B98" s="198">
        <v>22004.488800000003</v>
      </c>
      <c r="C98" s="198">
        <v>22004.488800000003</v>
      </c>
      <c r="D98" s="170"/>
      <c r="E98" s="108"/>
      <c r="F98" s="108"/>
      <c r="G98" s="108"/>
      <c r="H98" s="108"/>
      <c r="I98" s="108"/>
      <c r="J98" s="110"/>
      <c r="K98" s="108"/>
      <c r="L98" s="108"/>
      <c r="M98" s="108"/>
      <c r="N98" s="108"/>
      <c r="O98" s="108"/>
      <c r="P98" s="108"/>
      <c r="Q98" s="108"/>
      <c r="R98" s="108"/>
      <c r="S98" s="108"/>
      <c r="T98" s="108"/>
      <c r="U98" s="108"/>
      <c r="V98" s="108"/>
      <c r="W98" s="108"/>
      <c r="X98" s="108"/>
      <c r="Y98" s="111"/>
      <c r="AB98" s="111"/>
    </row>
    <row r="99" spans="1:28" ht="15.75" hidden="1">
      <c r="A99" s="292" t="s">
        <v>1417</v>
      </c>
      <c r="B99" s="198">
        <v>13581.0864</v>
      </c>
      <c r="C99" s="198">
        <v>13581.0864</v>
      </c>
      <c r="D99" s="170"/>
      <c r="E99" s="108"/>
      <c r="F99" s="108"/>
      <c r="G99" s="108"/>
      <c r="H99" s="108"/>
      <c r="I99" s="108"/>
      <c r="J99" s="110"/>
      <c r="K99" s="108"/>
      <c r="L99" s="108"/>
      <c r="M99" s="108"/>
      <c r="N99" s="108"/>
      <c r="O99" s="108"/>
      <c r="P99" s="108"/>
      <c r="Q99" s="108"/>
      <c r="R99" s="108"/>
      <c r="S99" s="108"/>
      <c r="T99" s="108"/>
      <c r="U99" s="108"/>
      <c r="V99" s="108"/>
      <c r="W99" s="108"/>
      <c r="X99" s="108"/>
      <c r="Y99" s="111"/>
      <c r="AB99" s="111"/>
    </row>
    <row r="100" spans="1:28" ht="15.75" hidden="1">
      <c r="A100" s="292" t="s">
        <v>1418</v>
      </c>
      <c r="B100" s="207">
        <v>8912.2824000000019</v>
      </c>
      <c r="C100" s="207">
        <v>8912.2824000000019</v>
      </c>
      <c r="D100" s="170"/>
      <c r="E100" s="114"/>
      <c r="F100" s="108"/>
      <c r="G100" s="108"/>
      <c r="H100" s="108"/>
      <c r="I100" s="109"/>
      <c r="J100" s="110"/>
      <c r="K100" s="108"/>
      <c r="L100" s="108"/>
      <c r="M100" s="108"/>
      <c r="N100" s="108"/>
      <c r="O100" s="108"/>
      <c r="P100" s="108"/>
      <c r="Q100" s="109"/>
      <c r="R100" s="109"/>
      <c r="S100" s="109"/>
      <c r="T100" s="108"/>
      <c r="U100" s="108"/>
      <c r="V100" s="108"/>
      <c r="W100" s="109"/>
      <c r="X100" s="109"/>
      <c r="Y100" s="111"/>
      <c r="AB100" s="111"/>
    </row>
    <row r="101" spans="1:28" ht="15.75" hidden="1">
      <c r="A101" s="292" t="s">
        <v>1415</v>
      </c>
      <c r="B101" s="207">
        <v>22493.3688</v>
      </c>
      <c r="C101" s="207">
        <v>22493.3688</v>
      </c>
      <c r="D101" s="170"/>
      <c r="E101" s="114"/>
      <c r="F101" s="108"/>
      <c r="G101" s="108"/>
      <c r="H101" s="108"/>
      <c r="I101" s="109"/>
      <c r="J101" s="110"/>
      <c r="K101" s="108"/>
      <c r="L101" s="108"/>
      <c r="M101" s="108"/>
      <c r="N101" s="108"/>
      <c r="O101" s="108"/>
      <c r="P101" s="108"/>
      <c r="Q101" s="109"/>
      <c r="R101" s="109"/>
      <c r="S101" s="109"/>
      <c r="T101" s="108"/>
      <c r="U101" s="108"/>
      <c r="V101" s="108"/>
      <c r="W101" s="109"/>
      <c r="X101" s="109"/>
      <c r="Y101" s="111"/>
      <c r="AB101" s="111"/>
    </row>
    <row r="102" spans="1:28" ht="15.75" hidden="1">
      <c r="A102" s="292" t="s">
        <v>1414</v>
      </c>
      <c r="B102" s="198">
        <v>35585.575199999999</v>
      </c>
      <c r="C102" s="198">
        <v>35585.575199999999</v>
      </c>
      <c r="D102" s="170"/>
      <c r="E102" s="114"/>
      <c r="F102" s="108"/>
      <c r="G102" s="108"/>
      <c r="H102" s="108"/>
      <c r="I102" s="109"/>
      <c r="J102" s="110"/>
      <c r="K102" s="108"/>
      <c r="L102" s="108"/>
      <c r="M102" s="108"/>
      <c r="N102" s="108"/>
      <c r="O102" s="108"/>
      <c r="P102" s="108"/>
      <c r="Q102" s="109"/>
      <c r="R102" s="109"/>
      <c r="S102" s="109"/>
      <c r="T102" s="108"/>
      <c r="U102" s="108"/>
      <c r="V102" s="108"/>
      <c r="W102" s="109"/>
      <c r="X102" s="109"/>
      <c r="Y102" s="111"/>
      <c r="AB102" s="111"/>
    </row>
    <row r="103" spans="1:28" ht="15.75" hidden="1">
      <c r="A103" s="292" t="s">
        <v>1413</v>
      </c>
      <c r="B103" s="198">
        <v>44497.857600000003</v>
      </c>
      <c r="C103" s="198">
        <v>44497.857600000003</v>
      </c>
      <c r="D103" s="170"/>
      <c r="E103" s="114"/>
      <c r="F103" s="108"/>
      <c r="G103" s="108"/>
      <c r="H103" s="108"/>
      <c r="I103" s="109"/>
      <c r="J103" s="110"/>
      <c r="K103" s="108"/>
      <c r="L103" s="108"/>
      <c r="M103" s="108"/>
      <c r="N103" s="108"/>
      <c r="O103" s="108"/>
      <c r="P103" s="108"/>
      <c r="Q103" s="109"/>
      <c r="R103" s="109"/>
      <c r="S103" s="109"/>
      <c r="T103" s="108"/>
      <c r="U103" s="108"/>
      <c r="V103" s="108"/>
      <c r="W103" s="109"/>
      <c r="X103" s="109"/>
      <c r="Y103" s="111"/>
      <c r="AB103" s="111"/>
    </row>
    <row r="104" spans="1:28" ht="15.75" hidden="1">
      <c r="A104" s="292" t="s">
        <v>2095</v>
      </c>
      <c r="B104" s="198">
        <v>21124.504800000002</v>
      </c>
      <c r="C104" s="198">
        <v>21124.504800000002</v>
      </c>
      <c r="D104" s="170"/>
      <c r="E104" s="114"/>
      <c r="F104" s="108"/>
      <c r="G104" s="108"/>
      <c r="H104" s="108"/>
      <c r="I104" s="109"/>
      <c r="J104" s="110"/>
      <c r="K104" s="108"/>
      <c r="L104" s="108"/>
      <c r="M104" s="108"/>
      <c r="N104" s="108"/>
      <c r="O104" s="108"/>
      <c r="P104" s="108"/>
      <c r="Q104" s="109"/>
      <c r="R104" s="109"/>
      <c r="S104" s="109"/>
      <c r="T104" s="108"/>
      <c r="U104" s="108"/>
      <c r="V104" s="108"/>
      <c r="W104" s="109"/>
      <c r="X104" s="109"/>
      <c r="Y104" s="111"/>
      <c r="AB104" s="111"/>
    </row>
    <row r="105" spans="1:28" ht="15.75" hidden="1">
      <c r="A105" s="292" t="s">
        <v>2096</v>
      </c>
      <c r="B105" s="198">
        <v>16978.8024</v>
      </c>
      <c r="C105" s="198">
        <v>16978.8024</v>
      </c>
      <c r="D105" s="170"/>
      <c r="E105" s="114"/>
      <c r="F105" s="108"/>
      <c r="G105" s="108"/>
      <c r="H105" s="108"/>
      <c r="I105" s="109"/>
      <c r="J105" s="110"/>
      <c r="K105" s="108"/>
      <c r="L105" s="108"/>
      <c r="M105" s="108"/>
      <c r="N105" s="108"/>
      <c r="O105" s="108"/>
      <c r="P105" s="108"/>
      <c r="Q105" s="109"/>
      <c r="R105" s="109"/>
      <c r="S105" s="109"/>
      <c r="T105" s="108"/>
      <c r="U105" s="108"/>
      <c r="V105" s="108"/>
      <c r="W105" s="109"/>
      <c r="X105" s="109"/>
      <c r="Y105" s="111"/>
      <c r="AB105" s="111"/>
    </row>
    <row r="106" spans="1:28" ht="15.75" hidden="1">
      <c r="A106" s="292" t="s">
        <v>2094</v>
      </c>
      <c r="B106" s="198">
        <v>38103.30720000001</v>
      </c>
      <c r="C106" s="198">
        <v>38103.30720000001</v>
      </c>
      <c r="D106" s="170"/>
      <c r="E106" s="108"/>
      <c r="F106" s="108"/>
      <c r="G106" s="108"/>
      <c r="H106" s="108"/>
      <c r="I106" s="108"/>
      <c r="J106" s="110"/>
      <c r="K106" s="108"/>
      <c r="L106" s="108"/>
      <c r="M106" s="108"/>
      <c r="N106" s="108"/>
      <c r="O106" s="108"/>
      <c r="P106" s="108"/>
      <c r="Q106" s="108"/>
      <c r="R106" s="108"/>
      <c r="S106" s="108"/>
      <c r="T106" s="108"/>
      <c r="U106" s="108"/>
      <c r="V106" s="108"/>
      <c r="W106" s="108"/>
      <c r="X106" s="108"/>
      <c r="Y106" s="111"/>
      <c r="AB106" s="111"/>
    </row>
    <row r="107" spans="1:28" ht="15.75" hidden="1">
      <c r="A107" s="292" t="s">
        <v>2098</v>
      </c>
      <c r="B107" s="198">
        <v>41422.8024</v>
      </c>
      <c r="C107" s="198">
        <v>41422.8024</v>
      </c>
      <c r="D107" s="170"/>
      <c r="E107" s="108"/>
      <c r="F107" s="108"/>
      <c r="G107" s="108"/>
      <c r="H107" s="108"/>
      <c r="I107" s="108"/>
      <c r="J107" s="110"/>
      <c r="K107" s="108"/>
      <c r="L107" s="108"/>
      <c r="M107" s="108"/>
      <c r="N107" s="108"/>
      <c r="O107" s="108"/>
      <c r="P107" s="108"/>
      <c r="Q107" s="108"/>
      <c r="R107" s="108"/>
      <c r="S107" s="108"/>
      <c r="T107" s="108"/>
      <c r="U107" s="108"/>
      <c r="V107" s="108"/>
      <c r="W107" s="108"/>
      <c r="X107" s="108"/>
      <c r="Y107" s="111"/>
      <c r="AB107" s="111"/>
    </row>
    <row r="108" spans="1:28" ht="15.75" hidden="1">
      <c r="A108" s="292" t="s">
        <v>2099</v>
      </c>
      <c r="B108" s="207">
        <v>23471.128800000002</v>
      </c>
      <c r="C108" s="207">
        <v>23471.128800000002</v>
      </c>
      <c r="D108" s="170"/>
      <c r="E108" s="108"/>
      <c r="F108" s="108"/>
      <c r="G108" s="108"/>
      <c r="H108" s="108"/>
      <c r="I108" s="108"/>
      <c r="J108" s="110"/>
      <c r="K108" s="108"/>
      <c r="L108" s="108"/>
      <c r="M108" s="108"/>
      <c r="N108" s="108"/>
      <c r="O108" s="108"/>
      <c r="P108" s="108"/>
      <c r="Q108" s="108"/>
      <c r="R108" s="108"/>
      <c r="S108" s="108"/>
      <c r="T108" s="108"/>
      <c r="U108" s="108"/>
      <c r="V108" s="108"/>
      <c r="W108" s="108"/>
      <c r="X108" s="108"/>
      <c r="Y108" s="111"/>
      <c r="AB108" s="111"/>
    </row>
    <row r="109" spans="1:28" ht="15.75" hidden="1">
      <c r="A109" s="292" t="s">
        <v>2100</v>
      </c>
      <c r="B109" s="207">
        <v>17658.345600000004</v>
      </c>
      <c r="C109" s="207">
        <v>17658.345600000004</v>
      </c>
      <c r="D109" s="170"/>
      <c r="E109" s="114"/>
      <c r="F109" s="108"/>
      <c r="G109" s="108"/>
      <c r="H109" s="108"/>
      <c r="I109" s="109"/>
      <c r="J109" s="110"/>
      <c r="K109" s="108"/>
      <c r="L109" s="108"/>
      <c r="M109" s="108"/>
      <c r="N109" s="108"/>
      <c r="O109" s="108"/>
      <c r="P109" s="108"/>
      <c r="Q109" s="109"/>
      <c r="R109" s="109"/>
      <c r="S109" s="109"/>
      <c r="T109" s="108"/>
      <c r="U109" s="108"/>
      <c r="V109" s="108"/>
      <c r="W109" s="109"/>
      <c r="X109" s="109"/>
      <c r="Y109" s="111"/>
      <c r="AB109" s="111"/>
    </row>
    <row r="110" spans="1:28" ht="15.75" hidden="1">
      <c r="A110" s="292" t="s">
        <v>3099</v>
      </c>
      <c r="B110" s="198">
        <v>41129.474400000006</v>
      </c>
      <c r="C110" s="198">
        <v>41129.474400000006</v>
      </c>
      <c r="D110" s="170"/>
      <c r="E110" s="114"/>
      <c r="F110" s="108"/>
      <c r="G110" s="108"/>
      <c r="H110" s="108"/>
      <c r="I110" s="109"/>
      <c r="J110" s="110"/>
      <c r="K110" s="108"/>
      <c r="L110" s="108"/>
      <c r="M110" s="108"/>
      <c r="N110" s="108"/>
      <c r="O110" s="108"/>
      <c r="P110" s="108"/>
      <c r="Q110" s="109"/>
      <c r="R110" s="109"/>
      <c r="S110" s="109"/>
      <c r="T110" s="108"/>
      <c r="U110" s="108"/>
      <c r="V110" s="108"/>
      <c r="W110" s="109"/>
      <c r="X110" s="109"/>
      <c r="Y110" s="111"/>
      <c r="AB110" s="111"/>
    </row>
    <row r="111" spans="1:28" ht="15.75" hidden="1">
      <c r="A111" s="292" t="s">
        <v>2097</v>
      </c>
      <c r="B111" s="198">
        <v>82552.276800000007</v>
      </c>
      <c r="C111" s="198">
        <v>82552.276800000007</v>
      </c>
      <c r="D111" s="170"/>
      <c r="E111" s="114"/>
      <c r="F111" s="108"/>
      <c r="G111" s="108"/>
      <c r="H111" s="108"/>
      <c r="I111" s="109"/>
      <c r="J111" s="110"/>
      <c r="K111" s="108"/>
      <c r="L111" s="108"/>
      <c r="M111" s="108"/>
      <c r="N111" s="108"/>
      <c r="O111" s="108"/>
      <c r="P111" s="108"/>
      <c r="Q111" s="109"/>
      <c r="R111" s="109"/>
      <c r="S111" s="109"/>
      <c r="T111" s="108"/>
      <c r="U111" s="108"/>
      <c r="V111" s="108"/>
      <c r="W111" s="109"/>
      <c r="X111" s="109"/>
      <c r="Y111" s="111"/>
      <c r="AB111" s="111"/>
    </row>
    <row r="112" spans="1:28" ht="15.75" hidden="1">
      <c r="A112" s="292" t="s">
        <v>2103</v>
      </c>
      <c r="B112" s="198">
        <v>59550.472800000003</v>
      </c>
      <c r="C112" s="198">
        <v>59550.472800000003</v>
      </c>
      <c r="D112" s="170"/>
      <c r="E112" s="108"/>
      <c r="F112" s="108"/>
      <c r="G112" s="108"/>
      <c r="H112" s="108"/>
      <c r="I112" s="108"/>
      <c r="J112" s="110"/>
      <c r="K112" s="108"/>
      <c r="L112" s="108"/>
      <c r="M112" s="108"/>
      <c r="N112" s="108"/>
      <c r="O112" s="108"/>
      <c r="P112" s="108"/>
      <c r="Q112" s="108"/>
      <c r="R112" s="108"/>
      <c r="S112" s="108"/>
      <c r="T112" s="108"/>
      <c r="U112" s="108"/>
      <c r="V112" s="108"/>
      <c r="W112" s="108"/>
      <c r="X112" s="108"/>
      <c r="Y112" s="111"/>
      <c r="AB112" s="111"/>
    </row>
    <row r="113" spans="1:28" ht="15.75" hidden="1">
      <c r="A113" s="292" t="s">
        <v>2104</v>
      </c>
      <c r="B113" s="207">
        <v>32050.972799999996</v>
      </c>
      <c r="C113" s="207">
        <v>32050.972799999996</v>
      </c>
      <c r="D113" s="170"/>
      <c r="E113" s="108"/>
      <c r="F113" s="108"/>
      <c r="G113" s="108"/>
      <c r="H113" s="108"/>
      <c r="I113" s="108"/>
      <c r="J113" s="110"/>
      <c r="K113" s="108"/>
      <c r="L113" s="108"/>
      <c r="M113" s="108"/>
      <c r="N113" s="108"/>
      <c r="O113" s="108"/>
      <c r="P113" s="108"/>
      <c r="Q113" s="108"/>
      <c r="R113" s="108"/>
      <c r="S113" s="108"/>
      <c r="T113" s="108"/>
      <c r="U113" s="108"/>
      <c r="V113" s="108"/>
      <c r="W113" s="108"/>
      <c r="X113" s="108"/>
      <c r="Y113" s="111"/>
      <c r="AB113" s="111"/>
    </row>
    <row r="114" spans="1:28" ht="15.75" hidden="1">
      <c r="A114" s="292" t="s">
        <v>2105</v>
      </c>
      <c r="B114" s="198">
        <v>20831.176800000001</v>
      </c>
      <c r="C114" s="198">
        <v>20831.176800000001</v>
      </c>
      <c r="D114" s="170"/>
      <c r="E114" s="108"/>
      <c r="F114" s="108"/>
      <c r="G114" s="108"/>
      <c r="H114" s="108"/>
      <c r="I114" s="108"/>
      <c r="J114" s="110"/>
      <c r="K114" s="108"/>
      <c r="L114" s="108"/>
      <c r="M114" s="108"/>
      <c r="N114" s="108"/>
      <c r="O114" s="108"/>
      <c r="P114" s="108"/>
      <c r="Q114" s="108"/>
      <c r="R114" s="108"/>
      <c r="S114" s="108"/>
      <c r="T114" s="108"/>
      <c r="U114" s="108"/>
      <c r="V114" s="108"/>
      <c r="W114" s="108"/>
      <c r="X114" s="108"/>
      <c r="Y114" s="111"/>
      <c r="AB114" s="111"/>
    </row>
    <row r="115" spans="1:28" ht="15.75" hidden="1">
      <c r="A115" s="292" t="s">
        <v>3100</v>
      </c>
      <c r="B115" s="198">
        <v>52882.149599999997</v>
      </c>
      <c r="C115" s="198">
        <v>52882.149599999997</v>
      </c>
      <c r="D115" s="170">
        <v>0</v>
      </c>
      <c r="E115" s="108"/>
      <c r="F115" s="108"/>
      <c r="G115" s="108"/>
      <c r="H115" s="108"/>
      <c r="I115" s="108"/>
      <c r="J115" s="110"/>
      <c r="K115" s="108"/>
      <c r="L115" s="108"/>
      <c r="M115" s="108"/>
      <c r="N115" s="108"/>
      <c r="O115" s="108"/>
      <c r="P115" s="108"/>
      <c r="Q115" s="108"/>
      <c r="R115" s="108"/>
      <c r="S115" s="108"/>
      <c r="T115" s="108"/>
      <c r="U115" s="108"/>
      <c r="V115" s="108"/>
      <c r="W115" s="108"/>
      <c r="X115" s="108"/>
      <c r="Y115" s="111"/>
      <c r="AB115" s="111"/>
    </row>
    <row r="116" spans="1:28" ht="15.75" hidden="1">
      <c r="A116" s="292" t="s">
        <v>2102</v>
      </c>
      <c r="B116" s="207">
        <v>91601.445600000006</v>
      </c>
      <c r="C116" s="207">
        <v>91601.445600000006</v>
      </c>
      <c r="D116" s="170"/>
      <c r="E116" s="108"/>
      <c r="F116" s="108"/>
      <c r="G116" s="108"/>
      <c r="H116" s="108"/>
      <c r="I116" s="108"/>
      <c r="J116" s="110"/>
      <c r="K116" s="108"/>
      <c r="L116" s="108"/>
      <c r="M116" s="108"/>
      <c r="N116" s="108"/>
      <c r="O116" s="108"/>
      <c r="P116" s="108"/>
      <c r="Q116" s="108"/>
      <c r="R116" s="108"/>
      <c r="S116" s="108"/>
      <c r="T116" s="108"/>
      <c r="U116" s="108"/>
      <c r="V116" s="108"/>
      <c r="W116" s="108"/>
      <c r="X116" s="108"/>
      <c r="Y116" s="111"/>
      <c r="AB116" s="111"/>
    </row>
    <row r="117" spans="1:28" ht="15.75" hidden="1">
      <c r="A117" s="292" t="s">
        <v>2101</v>
      </c>
      <c r="B117" s="198">
        <v>112432.62240000001</v>
      </c>
      <c r="C117" s="198">
        <v>112432.62240000001</v>
      </c>
      <c r="D117" s="170"/>
      <c r="E117" s="108"/>
      <c r="F117" s="108"/>
      <c r="G117" s="108"/>
      <c r="H117" s="108"/>
      <c r="I117" s="108"/>
      <c r="J117" s="108"/>
      <c r="K117" s="108"/>
      <c r="L117" s="108"/>
      <c r="M117" s="108"/>
      <c r="N117" s="108"/>
      <c r="O117" s="108"/>
      <c r="P117" s="108"/>
      <c r="Q117" s="108"/>
      <c r="R117" s="108"/>
      <c r="S117" s="108"/>
      <c r="T117" s="108"/>
      <c r="U117" s="108"/>
      <c r="V117" s="108"/>
      <c r="W117" s="108"/>
      <c r="X117" s="108"/>
      <c r="Y117" s="111"/>
      <c r="AB117" s="111"/>
    </row>
    <row r="118" spans="1:28" ht="15.75" hidden="1">
      <c r="A118" s="292" t="s">
        <v>2108</v>
      </c>
      <c r="B118" s="198">
        <v>42434.784</v>
      </c>
      <c r="C118" s="198">
        <v>42434.784</v>
      </c>
      <c r="D118" s="170"/>
      <c r="E118" s="114"/>
      <c r="F118" s="108"/>
      <c r="G118" s="108"/>
      <c r="H118" s="108"/>
      <c r="I118" s="109"/>
      <c r="J118" s="110"/>
      <c r="K118" s="108"/>
      <c r="L118" s="108"/>
      <c r="M118" s="108"/>
      <c r="N118" s="108"/>
      <c r="O118" s="108"/>
      <c r="P118" s="108"/>
      <c r="Q118" s="109"/>
      <c r="R118" s="109"/>
      <c r="S118" s="109"/>
      <c r="T118" s="108"/>
      <c r="U118" s="108"/>
      <c r="V118" s="108"/>
      <c r="W118" s="109"/>
      <c r="X118" s="109"/>
      <c r="Y118" s="111"/>
      <c r="AB118" s="111"/>
    </row>
    <row r="119" spans="1:28" ht="15.75" hidden="1">
      <c r="A119" s="292" t="s">
        <v>2109</v>
      </c>
      <c r="B119" s="198">
        <v>28848.808800000003</v>
      </c>
      <c r="C119" s="198">
        <v>28848.808800000003</v>
      </c>
      <c r="D119" s="170"/>
      <c r="E119" s="114"/>
      <c r="F119" s="108"/>
      <c r="G119" s="108"/>
      <c r="H119" s="108"/>
      <c r="I119" s="109"/>
      <c r="J119" s="110"/>
      <c r="K119" s="108"/>
      <c r="L119" s="108"/>
      <c r="M119" s="108"/>
      <c r="N119" s="108"/>
      <c r="O119" s="108"/>
      <c r="P119" s="108"/>
      <c r="Q119" s="109"/>
      <c r="R119" s="109"/>
      <c r="S119" s="109"/>
      <c r="T119" s="108"/>
      <c r="U119" s="108"/>
      <c r="V119" s="108"/>
      <c r="W119" s="109"/>
      <c r="X119" s="109"/>
      <c r="Y119" s="111"/>
      <c r="AB119" s="111"/>
    </row>
    <row r="120" spans="1:28" ht="15.75" hidden="1">
      <c r="A120" s="292" t="s">
        <v>2110</v>
      </c>
      <c r="B120" s="207">
        <v>16978.8024</v>
      </c>
      <c r="C120" s="207">
        <v>16978.8024</v>
      </c>
      <c r="D120" s="170"/>
      <c r="E120" s="114"/>
      <c r="F120" s="108"/>
      <c r="G120" s="108"/>
      <c r="H120" s="108"/>
      <c r="I120" s="109"/>
      <c r="J120" s="110"/>
      <c r="K120" s="108"/>
      <c r="L120" s="108"/>
      <c r="M120" s="108"/>
      <c r="N120" s="108"/>
      <c r="O120" s="108"/>
      <c r="P120" s="108"/>
      <c r="Q120" s="109"/>
      <c r="R120" s="109"/>
      <c r="S120" s="109"/>
      <c r="T120" s="108"/>
      <c r="U120" s="108"/>
      <c r="V120" s="108"/>
      <c r="W120" s="109"/>
      <c r="X120" s="109"/>
      <c r="Y120" s="111"/>
      <c r="AB120" s="111"/>
    </row>
    <row r="121" spans="1:28" ht="15.75" hidden="1">
      <c r="A121" s="292" t="s">
        <v>2111</v>
      </c>
      <c r="B121" s="207">
        <v>10442.4768</v>
      </c>
      <c r="C121" s="207">
        <v>10442.4768</v>
      </c>
      <c r="D121" s="170"/>
      <c r="E121" s="114"/>
      <c r="F121" s="108"/>
      <c r="G121" s="108"/>
      <c r="H121" s="108"/>
      <c r="I121" s="109"/>
      <c r="J121" s="110"/>
      <c r="K121" s="108"/>
      <c r="L121" s="108"/>
      <c r="M121" s="108"/>
      <c r="N121" s="108"/>
      <c r="O121" s="108"/>
      <c r="P121" s="108"/>
      <c r="Q121" s="109"/>
      <c r="R121" s="109"/>
      <c r="S121" s="109"/>
      <c r="T121" s="108"/>
      <c r="U121" s="108"/>
      <c r="V121" s="108"/>
      <c r="W121" s="109"/>
      <c r="X121" s="109"/>
      <c r="Y121" s="111"/>
      <c r="AB121" s="111"/>
    </row>
    <row r="122" spans="1:28" ht="15.75" hidden="1">
      <c r="A122" s="292" t="s">
        <v>3421</v>
      </c>
      <c r="B122" s="207">
        <v>45827.611199999999</v>
      </c>
      <c r="C122" s="207">
        <v>45827.611199999999</v>
      </c>
      <c r="D122" s="170"/>
      <c r="E122" s="108"/>
      <c r="F122" s="108"/>
      <c r="G122" s="108"/>
      <c r="H122" s="108"/>
      <c r="I122" s="108"/>
      <c r="J122" s="110"/>
      <c r="K122" s="108"/>
      <c r="L122" s="108"/>
      <c r="M122" s="108"/>
      <c r="N122" s="108"/>
      <c r="O122" s="108"/>
      <c r="P122" s="108"/>
      <c r="Q122" s="108"/>
      <c r="R122" s="108"/>
      <c r="S122" s="108"/>
      <c r="T122" s="108"/>
      <c r="U122" s="108"/>
      <c r="V122" s="108"/>
      <c r="W122" s="108"/>
      <c r="X122" s="108"/>
      <c r="Y122" s="111"/>
      <c r="AB122" s="111"/>
    </row>
    <row r="123" spans="1:28" ht="15.75" hidden="1">
      <c r="A123" s="292" t="s">
        <v>3101</v>
      </c>
      <c r="B123" s="198">
        <v>27421.279200000001</v>
      </c>
      <c r="C123" s="198">
        <v>27421.279200000001</v>
      </c>
      <c r="D123" s="170"/>
      <c r="E123" s="108"/>
      <c r="F123" s="108"/>
      <c r="G123" s="108"/>
      <c r="H123" s="108"/>
      <c r="I123" s="108"/>
      <c r="J123" s="110"/>
      <c r="K123" s="108"/>
      <c r="L123" s="108"/>
      <c r="M123" s="108"/>
      <c r="N123" s="108"/>
      <c r="O123" s="108"/>
      <c r="P123" s="108"/>
      <c r="Q123" s="108"/>
      <c r="R123" s="108"/>
      <c r="S123" s="108"/>
      <c r="T123" s="108"/>
      <c r="U123" s="108"/>
      <c r="V123" s="108"/>
      <c r="W123" s="108"/>
      <c r="X123" s="108"/>
      <c r="Y123" s="111"/>
      <c r="AB123" s="111"/>
    </row>
    <row r="124" spans="1:28" ht="15.75" hidden="1">
      <c r="A124" s="292" t="s">
        <v>2107</v>
      </c>
      <c r="B124" s="198">
        <v>56270.088000000003</v>
      </c>
      <c r="C124" s="198">
        <v>56270.088000000003</v>
      </c>
      <c r="D124" s="170"/>
      <c r="E124" s="108"/>
      <c r="F124" s="108"/>
      <c r="G124" s="108"/>
      <c r="H124" s="108"/>
      <c r="I124" s="108"/>
      <c r="J124" s="110"/>
      <c r="K124" s="108"/>
      <c r="L124" s="108"/>
      <c r="M124" s="108"/>
      <c r="N124" s="108"/>
      <c r="O124" s="108"/>
      <c r="P124" s="108"/>
      <c r="Q124" s="108"/>
      <c r="R124" s="108"/>
      <c r="S124" s="108"/>
      <c r="T124" s="108"/>
      <c r="U124" s="108"/>
      <c r="V124" s="108"/>
      <c r="W124" s="108"/>
      <c r="X124" s="108"/>
      <c r="Y124" s="111"/>
      <c r="AB124" s="111"/>
    </row>
    <row r="125" spans="1:28" ht="15.75" hidden="1">
      <c r="A125" s="292" t="s">
        <v>3102</v>
      </c>
      <c r="B125" s="198">
        <v>88262.395199999999</v>
      </c>
      <c r="C125" s="198">
        <v>88262.395199999999</v>
      </c>
      <c r="D125" s="170"/>
      <c r="E125" s="108"/>
      <c r="F125" s="108"/>
      <c r="G125" s="108"/>
      <c r="H125" s="108"/>
      <c r="I125" s="108"/>
      <c r="J125" s="110"/>
      <c r="K125" s="108"/>
      <c r="L125" s="108"/>
      <c r="M125" s="108"/>
      <c r="N125" s="108"/>
      <c r="O125" s="108"/>
      <c r="P125" s="108"/>
      <c r="Q125" s="108"/>
      <c r="R125" s="108"/>
      <c r="S125" s="108"/>
      <c r="T125" s="108"/>
      <c r="U125" s="108"/>
      <c r="V125" s="108"/>
      <c r="W125" s="108"/>
      <c r="X125" s="108"/>
      <c r="Y125" s="111"/>
      <c r="AB125" s="111"/>
    </row>
    <row r="126" spans="1:28" ht="15.75" hidden="1">
      <c r="A126" s="292" t="s">
        <v>2106</v>
      </c>
      <c r="B126" s="207">
        <v>98704.872000000003</v>
      </c>
      <c r="C126" s="207">
        <v>98704.872000000003</v>
      </c>
      <c r="D126" s="170"/>
      <c r="E126" s="108"/>
      <c r="F126" s="108"/>
      <c r="G126" s="108"/>
      <c r="H126" s="108"/>
      <c r="I126" s="108"/>
      <c r="J126" s="110"/>
      <c r="K126" s="108"/>
      <c r="L126" s="108"/>
      <c r="M126" s="108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11"/>
      <c r="AB126" s="111"/>
    </row>
    <row r="127" spans="1:28" ht="15.75" hidden="1">
      <c r="A127" s="292" t="s">
        <v>2114</v>
      </c>
      <c r="B127" s="207">
        <v>29899.900800000003</v>
      </c>
      <c r="C127" s="207">
        <v>29899.900800000003</v>
      </c>
      <c r="D127" s="170"/>
      <c r="E127" s="108"/>
      <c r="F127" s="108"/>
      <c r="G127" s="108"/>
      <c r="H127" s="108"/>
      <c r="I127" s="108"/>
      <c r="J127" s="108"/>
      <c r="K127" s="108"/>
      <c r="L127" s="108"/>
      <c r="M127" s="108"/>
      <c r="N127" s="108"/>
      <c r="O127" s="108"/>
      <c r="P127" s="108"/>
      <c r="Q127" s="108"/>
      <c r="R127" s="108"/>
      <c r="S127" s="108"/>
      <c r="T127" s="108"/>
      <c r="U127" s="108"/>
      <c r="V127" s="108"/>
      <c r="W127" s="108"/>
      <c r="X127" s="108"/>
      <c r="Y127" s="111"/>
      <c r="AB127" s="111"/>
    </row>
    <row r="128" spans="1:28" ht="15.75" hidden="1">
      <c r="A128" s="292" t="s">
        <v>2115</v>
      </c>
      <c r="B128" s="207">
        <v>22625.366400000003</v>
      </c>
      <c r="C128" s="207">
        <v>22625.366400000003</v>
      </c>
      <c r="D128" s="170"/>
      <c r="E128" s="114"/>
      <c r="F128" s="108"/>
      <c r="G128" s="108"/>
      <c r="H128" s="108"/>
      <c r="I128" s="109"/>
      <c r="J128" s="110"/>
      <c r="K128" s="108"/>
      <c r="L128" s="108"/>
      <c r="M128" s="108"/>
      <c r="N128" s="108"/>
      <c r="O128" s="108"/>
      <c r="P128" s="108"/>
      <c r="Q128" s="109"/>
      <c r="R128" s="109"/>
      <c r="S128" s="109"/>
      <c r="T128" s="108"/>
      <c r="U128" s="108"/>
      <c r="V128" s="108"/>
      <c r="W128" s="109"/>
      <c r="X128" s="109"/>
      <c r="Y128" s="111"/>
      <c r="AB128" s="111"/>
    </row>
    <row r="129" spans="1:28" ht="15.75" hidden="1">
      <c r="A129" s="292" t="s">
        <v>2116</v>
      </c>
      <c r="B129" s="198">
        <v>14157.964800000002</v>
      </c>
      <c r="C129" s="198">
        <v>14157.964800000002</v>
      </c>
      <c r="D129" s="170"/>
      <c r="E129" s="114"/>
      <c r="F129" s="108"/>
      <c r="G129" s="108"/>
      <c r="H129" s="108"/>
      <c r="I129" s="109"/>
      <c r="J129" s="110"/>
      <c r="K129" s="108"/>
      <c r="L129" s="108"/>
      <c r="M129" s="108"/>
      <c r="N129" s="108"/>
      <c r="O129" s="108"/>
      <c r="P129" s="108"/>
      <c r="Q129" s="109"/>
      <c r="R129" s="109"/>
      <c r="S129" s="109"/>
      <c r="T129" s="108"/>
      <c r="U129" s="108"/>
      <c r="V129" s="108"/>
      <c r="W129" s="109"/>
      <c r="X129" s="109"/>
      <c r="Y129" s="111"/>
      <c r="AB129" s="111"/>
    </row>
    <row r="130" spans="1:28" ht="15.75" hidden="1">
      <c r="A130" s="292" t="s">
        <v>2113</v>
      </c>
      <c r="B130" s="198">
        <v>36783.331200000008</v>
      </c>
      <c r="C130" s="198">
        <v>36783.331200000008</v>
      </c>
      <c r="D130" s="170"/>
      <c r="E130" s="114"/>
      <c r="F130" s="108"/>
      <c r="G130" s="108"/>
      <c r="H130" s="108"/>
      <c r="I130" s="109"/>
      <c r="J130" s="110"/>
      <c r="K130" s="108"/>
      <c r="L130" s="108"/>
      <c r="M130" s="108"/>
      <c r="N130" s="108"/>
      <c r="O130" s="108"/>
      <c r="P130" s="108"/>
      <c r="Q130" s="109"/>
      <c r="R130" s="109"/>
      <c r="S130" s="109"/>
      <c r="T130" s="108"/>
      <c r="U130" s="108"/>
      <c r="V130" s="108"/>
      <c r="W130" s="109"/>
      <c r="X130" s="109"/>
      <c r="Y130" s="111"/>
      <c r="AB130" s="111"/>
    </row>
    <row r="131" spans="1:28" ht="15.75" hidden="1">
      <c r="A131" s="292" t="s">
        <v>3103</v>
      </c>
      <c r="B131" s="198">
        <v>52525.267200000002</v>
      </c>
      <c r="C131" s="198">
        <v>52525.267200000002</v>
      </c>
      <c r="D131" s="170"/>
      <c r="E131" s="114"/>
      <c r="F131" s="108"/>
      <c r="G131" s="108"/>
      <c r="H131" s="108"/>
      <c r="I131" s="109"/>
      <c r="J131" s="110"/>
      <c r="K131" s="108"/>
      <c r="L131" s="108"/>
      <c r="M131" s="108"/>
      <c r="N131" s="108"/>
      <c r="O131" s="108"/>
      <c r="P131" s="108"/>
      <c r="Q131" s="109"/>
      <c r="R131" s="109"/>
      <c r="S131" s="109"/>
      <c r="T131" s="108"/>
      <c r="U131" s="108"/>
      <c r="V131" s="108"/>
      <c r="W131" s="109"/>
      <c r="X131" s="109"/>
      <c r="Y131" s="111"/>
      <c r="AB131" s="111"/>
    </row>
    <row r="132" spans="1:28" ht="15.75" hidden="1">
      <c r="A132" s="292" t="s">
        <v>2112</v>
      </c>
      <c r="B132" s="198">
        <v>66683.232000000004</v>
      </c>
      <c r="C132" s="198">
        <v>66683.232000000004</v>
      </c>
      <c r="D132" s="170"/>
      <c r="E132" s="108"/>
      <c r="F132" s="108"/>
      <c r="G132" s="108"/>
      <c r="H132" s="108"/>
      <c r="I132" s="108"/>
      <c r="J132" s="110"/>
      <c r="K132" s="108"/>
      <c r="L132" s="108"/>
      <c r="M132" s="108"/>
      <c r="N132" s="108"/>
      <c r="O132" s="108"/>
      <c r="P132" s="108"/>
      <c r="Q132" s="108"/>
      <c r="R132" s="108"/>
      <c r="S132" s="108"/>
      <c r="T132" s="108"/>
      <c r="U132" s="108"/>
      <c r="V132" s="108"/>
      <c r="W132" s="108"/>
      <c r="X132" s="108"/>
      <c r="Y132" s="111"/>
      <c r="AB132" s="111"/>
    </row>
    <row r="133" spans="1:28" ht="15.75" hidden="1">
      <c r="A133" s="292" t="s">
        <v>2119</v>
      </c>
      <c r="B133" s="198">
        <v>38335.641600000003</v>
      </c>
      <c r="C133" s="198">
        <v>38335.641600000003</v>
      </c>
      <c r="D133" s="170"/>
      <c r="E133" s="108"/>
      <c r="F133" s="108"/>
      <c r="G133" s="108"/>
      <c r="H133" s="108"/>
      <c r="I133" s="108"/>
      <c r="J133" s="110"/>
      <c r="K133" s="108"/>
      <c r="L133" s="108"/>
      <c r="M133" s="108"/>
      <c r="N133" s="108"/>
      <c r="O133" s="108"/>
      <c r="P133" s="108"/>
      <c r="Q133" s="108"/>
      <c r="R133" s="108"/>
      <c r="S133" s="108"/>
      <c r="T133" s="108"/>
      <c r="U133" s="108"/>
      <c r="V133" s="108"/>
      <c r="W133" s="108"/>
      <c r="X133" s="108"/>
      <c r="Y133" s="111"/>
      <c r="AB133" s="111"/>
    </row>
    <row r="134" spans="1:28" ht="15.75" hidden="1">
      <c r="A134" s="292" t="s">
        <v>2120</v>
      </c>
      <c r="B134" s="207">
        <v>23109.357599999999</v>
      </c>
      <c r="C134" s="207">
        <v>23109.357599999999</v>
      </c>
      <c r="D134" s="170"/>
      <c r="E134" s="114"/>
      <c r="F134" s="108"/>
      <c r="G134" s="108"/>
      <c r="H134" s="108"/>
      <c r="I134" s="109"/>
      <c r="J134" s="110"/>
      <c r="K134" s="108"/>
      <c r="L134" s="108"/>
      <c r="M134" s="108"/>
      <c r="N134" s="108"/>
      <c r="O134" s="108"/>
      <c r="P134" s="108"/>
      <c r="Q134" s="109"/>
      <c r="R134" s="109"/>
      <c r="S134" s="109"/>
      <c r="T134" s="108"/>
      <c r="U134" s="108"/>
      <c r="V134" s="108"/>
      <c r="W134" s="109"/>
      <c r="X134" s="109"/>
      <c r="Y134" s="111"/>
      <c r="AB134" s="111"/>
    </row>
    <row r="135" spans="1:28" ht="15.75" hidden="1">
      <c r="A135" s="292" t="s">
        <v>2121</v>
      </c>
      <c r="B135" s="207">
        <v>15106.392</v>
      </c>
      <c r="C135" s="207">
        <v>15106.392</v>
      </c>
      <c r="D135" s="170"/>
      <c r="E135" s="114"/>
      <c r="F135" s="108"/>
      <c r="G135" s="108"/>
      <c r="H135" s="108"/>
      <c r="I135" s="109"/>
      <c r="J135" s="110"/>
      <c r="K135" s="108"/>
      <c r="L135" s="108"/>
      <c r="M135" s="108"/>
      <c r="N135" s="108"/>
      <c r="O135" s="108"/>
      <c r="P135" s="108"/>
      <c r="Q135" s="109"/>
      <c r="R135" s="109"/>
      <c r="S135" s="109"/>
      <c r="T135" s="108"/>
      <c r="U135" s="108"/>
      <c r="V135" s="108"/>
      <c r="W135" s="109"/>
      <c r="X135" s="109"/>
      <c r="Y135" s="111"/>
      <c r="AB135" s="111"/>
    </row>
    <row r="136" spans="1:28" ht="15.75" hidden="1">
      <c r="A136" s="292" t="s">
        <v>2118</v>
      </c>
      <c r="B136" s="207">
        <v>61444.999200000006</v>
      </c>
      <c r="C136" s="207">
        <v>61444.999200000006</v>
      </c>
      <c r="D136" s="170"/>
      <c r="E136" s="114"/>
      <c r="F136" s="108"/>
      <c r="G136" s="108"/>
      <c r="H136" s="108"/>
      <c r="I136" s="109"/>
      <c r="J136" s="110"/>
      <c r="K136" s="108"/>
      <c r="L136" s="108"/>
      <c r="M136" s="108"/>
      <c r="N136" s="108"/>
      <c r="O136" s="108"/>
      <c r="P136" s="108"/>
      <c r="Q136" s="109"/>
      <c r="R136" s="109"/>
      <c r="S136" s="109"/>
      <c r="T136" s="108"/>
      <c r="U136" s="108"/>
      <c r="V136" s="108"/>
      <c r="W136" s="109"/>
      <c r="X136" s="109"/>
      <c r="Y136" s="111"/>
      <c r="AB136" s="111"/>
    </row>
    <row r="137" spans="1:28" ht="15.75" hidden="1">
      <c r="A137" s="292" t="s">
        <v>2117</v>
      </c>
      <c r="B137" s="207">
        <v>76551.391199999998</v>
      </c>
      <c r="C137" s="207">
        <v>76551.391199999998</v>
      </c>
      <c r="D137" s="170"/>
      <c r="E137" s="108"/>
      <c r="F137" s="108"/>
      <c r="G137" s="108"/>
      <c r="H137" s="108"/>
      <c r="I137" s="108"/>
      <c r="J137" s="110"/>
      <c r="K137" s="108"/>
      <c r="L137" s="108"/>
      <c r="M137" s="108"/>
      <c r="N137" s="108"/>
      <c r="O137" s="108"/>
      <c r="P137" s="108"/>
      <c r="Q137" s="108"/>
      <c r="R137" s="108"/>
      <c r="S137" s="108"/>
      <c r="T137" s="108"/>
      <c r="U137" s="108"/>
      <c r="V137" s="108"/>
      <c r="W137" s="108"/>
      <c r="X137" s="108"/>
      <c r="Y137" s="111"/>
      <c r="AB137" s="111"/>
    </row>
    <row r="138" spans="1:28" ht="15.75" hidden="1">
      <c r="A138" s="292" t="s">
        <v>2123</v>
      </c>
      <c r="B138" s="207">
        <v>51529.892000000007</v>
      </c>
      <c r="C138" s="207">
        <v>51529.892000000007</v>
      </c>
      <c r="D138" s="170"/>
      <c r="E138" s="108"/>
      <c r="F138" s="108"/>
      <c r="G138" s="108"/>
      <c r="H138" s="108"/>
      <c r="I138" s="108"/>
      <c r="J138" s="110"/>
      <c r="K138" s="108"/>
      <c r="L138" s="108"/>
      <c r="M138" s="108"/>
      <c r="N138" s="108"/>
      <c r="O138" s="108"/>
      <c r="P138" s="108"/>
      <c r="Q138" s="108"/>
      <c r="R138" s="108"/>
      <c r="S138" s="108"/>
      <c r="T138" s="108"/>
      <c r="U138" s="108"/>
      <c r="V138" s="108"/>
      <c r="W138" s="108"/>
      <c r="X138" s="108"/>
      <c r="Y138" s="111"/>
      <c r="AB138" s="111"/>
    </row>
    <row r="139" spans="1:28" ht="15.75" hidden="1">
      <c r="A139" s="292" t="s">
        <v>2124</v>
      </c>
      <c r="B139" s="207">
        <v>27127.951200000007</v>
      </c>
      <c r="C139" s="207">
        <v>27127.951200000007</v>
      </c>
      <c r="D139" s="170"/>
      <c r="E139" s="108"/>
      <c r="F139" s="108"/>
      <c r="G139" s="108"/>
      <c r="H139" s="108"/>
      <c r="I139" s="108"/>
      <c r="J139" s="110"/>
      <c r="K139" s="108"/>
      <c r="L139" s="108"/>
      <c r="M139" s="108"/>
      <c r="N139" s="108"/>
      <c r="O139" s="108"/>
      <c r="P139" s="108"/>
      <c r="Q139" s="108"/>
      <c r="R139" s="108"/>
      <c r="S139" s="108"/>
      <c r="T139" s="108"/>
      <c r="U139" s="108"/>
      <c r="V139" s="108"/>
      <c r="W139" s="108"/>
      <c r="X139" s="108"/>
      <c r="Y139" s="111"/>
      <c r="AB139" s="111"/>
    </row>
    <row r="140" spans="1:28" ht="15.75" hidden="1">
      <c r="A140" s="292" t="s">
        <v>2122</v>
      </c>
      <c r="B140" s="207">
        <v>78657.843200000003</v>
      </c>
      <c r="C140" s="207">
        <v>78657.843200000003</v>
      </c>
      <c r="D140" s="170"/>
      <c r="E140" s="114"/>
      <c r="F140" s="108"/>
      <c r="G140" s="108"/>
      <c r="H140" s="108"/>
      <c r="I140" s="109"/>
      <c r="J140" s="110"/>
      <c r="K140" s="108"/>
      <c r="L140" s="108"/>
      <c r="M140" s="108"/>
      <c r="N140" s="108"/>
      <c r="O140" s="108"/>
      <c r="P140" s="108"/>
      <c r="Q140" s="109"/>
      <c r="R140" s="109"/>
      <c r="S140" s="109"/>
      <c r="T140" s="108"/>
      <c r="U140" s="108"/>
      <c r="V140" s="108"/>
      <c r="W140" s="109"/>
      <c r="X140" s="109"/>
      <c r="Y140" s="111"/>
      <c r="AB140" s="111"/>
    </row>
    <row r="141" spans="1:28" ht="15.75" hidden="1">
      <c r="A141" s="292" t="s">
        <v>1679</v>
      </c>
      <c r="B141" s="207">
        <v>7850.5999999999995</v>
      </c>
      <c r="C141" s="207">
        <v>7850.5999999999995</v>
      </c>
      <c r="D141" s="170"/>
      <c r="E141" s="114"/>
      <c r="F141" s="108"/>
      <c r="G141" s="108"/>
      <c r="H141" s="108"/>
      <c r="I141" s="109"/>
      <c r="J141" s="110"/>
      <c r="K141" s="108"/>
      <c r="L141" s="108"/>
      <c r="M141" s="108"/>
      <c r="N141" s="108"/>
      <c r="O141" s="108"/>
      <c r="P141" s="108"/>
      <c r="Q141" s="109"/>
      <c r="R141" s="109"/>
      <c r="S141" s="109"/>
      <c r="T141" s="108"/>
      <c r="U141" s="108"/>
      <c r="V141" s="108"/>
      <c r="W141" s="109"/>
      <c r="X141" s="109"/>
      <c r="Y141" s="111"/>
      <c r="AB141" s="111"/>
    </row>
    <row r="142" spans="1:28" ht="15.75" hidden="1">
      <c r="A142" s="292" t="s">
        <v>1680</v>
      </c>
      <c r="B142" s="207">
        <v>7582</v>
      </c>
      <c r="C142" s="207">
        <v>7582</v>
      </c>
      <c r="D142" s="170"/>
      <c r="E142" s="114"/>
      <c r="F142" s="108"/>
      <c r="G142" s="108"/>
      <c r="H142" s="108"/>
      <c r="I142" s="109"/>
      <c r="J142" s="110"/>
      <c r="K142" s="108"/>
      <c r="L142" s="108"/>
      <c r="M142" s="108"/>
      <c r="N142" s="108"/>
      <c r="O142" s="108"/>
      <c r="P142" s="108"/>
      <c r="Q142" s="109"/>
      <c r="R142" s="109"/>
      <c r="S142" s="109"/>
      <c r="T142" s="108"/>
      <c r="U142" s="108"/>
      <c r="V142" s="108"/>
      <c r="W142" s="109"/>
      <c r="X142" s="109"/>
      <c r="Y142" s="111"/>
      <c r="AB142" s="111"/>
    </row>
    <row r="143" spans="1:28" ht="15.75" hidden="1">
      <c r="A143" s="292" t="s">
        <v>1681</v>
      </c>
      <c r="B143" s="198">
        <v>3791</v>
      </c>
      <c r="C143" s="198">
        <v>3791</v>
      </c>
      <c r="D143" s="170"/>
      <c r="E143" s="108"/>
      <c r="F143" s="108"/>
      <c r="G143" s="108"/>
      <c r="H143" s="108"/>
      <c r="I143" s="108"/>
      <c r="J143" s="110"/>
      <c r="K143" s="108"/>
      <c r="L143" s="108"/>
      <c r="M143" s="108"/>
      <c r="N143" s="108"/>
      <c r="O143" s="108"/>
      <c r="P143" s="108"/>
      <c r="Q143" s="108"/>
      <c r="R143" s="108"/>
      <c r="S143" s="108"/>
      <c r="T143" s="108"/>
      <c r="U143" s="108"/>
      <c r="V143" s="108"/>
      <c r="W143" s="108"/>
      <c r="X143" s="108"/>
      <c r="Y143" s="111"/>
      <c r="AB143" s="111"/>
    </row>
    <row r="144" spans="1:28" ht="15.75" hidden="1">
      <c r="A144" s="292" t="s">
        <v>1682</v>
      </c>
      <c r="B144" s="198">
        <v>2655.4</v>
      </c>
      <c r="C144" s="198">
        <v>2655.4</v>
      </c>
      <c r="D144" s="170"/>
      <c r="E144" s="108"/>
      <c r="F144" s="108"/>
      <c r="G144" s="108"/>
      <c r="H144" s="108"/>
      <c r="I144" s="108"/>
      <c r="J144" s="110"/>
      <c r="K144" s="108"/>
      <c r="L144" s="108"/>
      <c r="M144" s="108"/>
      <c r="N144" s="108"/>
      <c r="O144" s="108"/>
      <c r="P144" s="108"/>
      <c r="Q144" s="108"/>
      <c r="R144" s="108"/>
      <c r="S144" s="108"/>
      <c r="T144" s="108"/>
      <c r="U144" s="108"/>
      <c r="V144" s="108"/>
      <c r="W144" s="108"/>
      <c r="X144" s="108"/>
      <c r="Y144" s="111"/>
      <c r="AB144" s="111"/>
    </row>
    <row r="145" spans="1:28" ht="15.75" hidden="1">
      <c r="A145" s="292" t="s">
        <v>1685</v>
      </c>
      <c r="B145" s="198">
        <v>6446.4</v>
      </c>
      <c r="C145" s="198">
        <v>6446.4</v>
      </c>
      <c r="D145" s="170"/>
      <c r="E145" s="108"/>
      <c r="F145" s="108"/>
      <c r="G145" s="108"/>
      <c r="H145" s="108"/>
      <c r="I145" s="108"/>
      <c r="J145" s="110"/>
      <c r="K145" s="108"/>
      <c r="L145" s="108"/>
      <c r="M145" s="108"/>
      <c r="N145" s="108"/>
      <c r="O145" s="108"/>
      <c r="P145" s="108"/>
      <c r="Q145" s="108"/>
      <c r="R145" s="108"/>
      <c r="S145" s="108"/>
      <c r="T145" s="108"/>
      <c r="U145" s="108"/>
      <c r="V145" s="108"/>
      <c r="W145" s="108"/>
      <c r="X145" s="108"/>
      <c r="Y145" s="111"/>
      <c r="AB145" s="111"/>
    </row>
    <row r="146" spans="1:28" ht="15.75" hidden="1">
      <c r="A146" s="292" t="s">
        <v>1686</v>
      </c>
      <c r="B146" s="198">
        <v>14028.4</v>
      </c>
      <c r="C146" s="198">
        <v>14028.4</v>
      </c>
      <c r="D146" s="170"/>
      <c r="E146" s="114"/>
      <c r="F146" s="108"/>
      <c r="G146" s="108"/>
      <c r="H146" s="108"/>
      <c r="I146" s="109"/>
      <c r="J146" s="110"/>
      <c r="K146" s="108"/>
      <c r="L146" s="108"/>
      <c r="M146" s="108"/>
      <c r="N146" s="108"/>
      <c r="O146" s="108"/>
      <c r="P146" s="108"/>
      <c r="Q146" s="109"/>
      <c r="R146" s="109"/>
      <c r="S146" s="109"/>
      <c r="T146" s="108"/>
      <c r="U146" s="108"/>
      <c r="V146" s="108"/>
      <c r="W146" s="109"/>
      <c r="X146" s="109"/>
      <c r="Y146" s="111"/>
      <c r="AB146" s="111"/>
    </row>
    <row r="147" spans="1:28" ht="15.75" hidden="1">
      <c r="A147" s="292" t="s">
        <v>1683</v>
      </c>
      <c r="B147" s="198">
        <v>15432.6</v>
      </c>
      <c r="C147" s="198">
        <v>15432.6</v>
      </c>
      <c r="D147" s="170"/>
      <c r="E147" s="114"/>
      <c r="F147" s="108"/>
      <c r="G147" s="108"/>
      <c r="H147" s="108"/>
      <c r="I147" s="109"/>
      <c r="J147" s="110"/>
      <c r="K147" s="108"/>
      <c r="L147" s="108"/>
      <c r="M147" s="108"/>
      <c r="N147" s="108"/>
      <c r="O147" s="108"/>
      <c r="P147" s="108"/>
      <c r="Q147" s="109"/>
      <c r="R147" s="109"/>
      <c r="S147" s="109"/>
      <c r="T147" s="108"/>
      <c r="U147" s="108"/>
      <c r="V147" s="108"/>
      <c r="W147" s="109"/>
      <c r="X147" s="109"/>
      <c r="Y147" s="111"/>
      <c r="AB147" s="111"/>
    </row>
    <row r="148" spans="1:28" ht="15.75" hidden="1">
      <c r="A148" s="292" t="s">
        <v>1684</v>
      </c>
      <c r="B148" s="198">
        <v>19223.599999999999</v>
      </c>
      <c r="C148" s="198">
        <v>19223.599999999999</v>
      </c>
      <c r="D148" s="170"/>
      <c r="E148" s="114"/>
      <c r="F148" s="108"/>
      <c r="G148" s="108"/>
      <c r="H148" s="108"/>
      <c r="I148" s="109"/>
      <c r="J148" s="110"/>
      <c r="K148" s="108"/>
      <c r="L148" s="108"/>
      <c r="M148" s="108"/>
      <c r="N148" s="108"/>
      <c r="O148" s="108"/>
      <c r="P148" s="108"/>
      <c r="Q148" s="109"/>
      <c r="R148" s="109"/>
      <c r="S148" s="109"/>
      <c r="T148" s="108"/>
      <c r="U148" s="108"/>
      <c r="V148" s="108"/>
      <c r="W148" s="109"/>
      <c r="X148" s="109"/>
      <c r="Y148" s="111"/>
      <c r="AB148" s="111"/>
    </row>
    <row r="149" spans="1:28" ht="15.75" hidden="1">
      <c r="A149" s="292" t="s">
        <v>1678</v>
      </c>
      <c r="B149" s="198">
        <v>21879</v>
      </c>
      <c r="C149" s="198">
        <v>21879</v>
      </c>
      <c r="D149" s="170"/>
      <c r="E149" s="108"/>
      <c r="F149" s="108"/>
      <c r="G149" s="108"/>
      <c r="H149" s="108"/>
      <c r="I149" s="108"/>
      <c r="J149" s="110"/>
      <c r="K149" s="108"/>
      <c r="L149" s="108"/>
      <c r="M149" s="108"/>
      <c r="N149" s="108"/>
      <c r="O149" s="108"/>
      <c r="P149" s="108"/>
      <c r="Q149" s="108"/>
      <c r="R149" s="108"/>
      <c r="S149" s="108"/>
      <c r="T149" s="108"/>
      <c r="U149" s="108"/>
      <c r="V149" s="108"/>
      <c r="W149" s="108"/>
      <c r="X149" s="108"/>
      <c r="Y149" s="111"/>
      <c r="AB149" s="111"/>
    </row>
    <row r="150" spans="1:28" ht="15.75" hidden="1">
      <c r="A150" s="292" t="s">
        <v>2132</v>
      </c>
      <c r="B150" s="198">
        <v>18098.337600000003</v>
      </c>
      <c r="C150" s="198">
        <v>18098.337600000003</v>
      </c>
      <c r="D150" s="170"/>
      <c r="E150" s="108"/>
      <c r="F150" s="108"/>
      <c r="G150" s="108"/>
      <c r="H150" s="108"/>
      <c r="I150" s="108"/>
      <c r="J150" s="110"/>
      <c r="K150" s="108"/>
      <c r="L150" s="108"/>
      <c r="M150" s="108"/>
      <c r="N150" s="108"/>
      <c r="O150" s="108"/>
      <c r="P150" s="108"/>
      <c r="Q150" s="108"/>
      <c r="R150" s="108"/>
      <c r="S150" s="108"/>
      <c r="T150" s="108"/>
      <c r="U150" s="108"/>
      <c r="V150" s="108"/>
      <c r="W150" s="108"/>
      <c r="X150" s="108"/>
      <c r="Y150" s="111"/>
      <c r="AB150" s="111"/>
    </row>
    <row r="151" spans="1:28" ht="15.75" hidden="1">
      <c r="A151" s="292" t="s">
        <v>2133</v>
      </c>
      <c r="B151" s="198">
        <v>12759.768000000002</v>
      </c>
      <c r="C151" s="198">
        <v>12759.768000000002</v>
      </c>
      <c r="D151" s="170"/>
      <c r="E151" s="108"/>
      <c r="F151" s="108"/>
      <c r="G151" s="108"/>
      <c r="H151" s="108"/>
      <c r="I151" s="108"/>
      <c r="J151" s="110"/>
      <c r="K151" s="108"/>
      <c r="L151" s="108"/>
      <c r="M151" s="108"/>
      <c r="N151" s="108"/>
      <c r="O151" s="108"/>
      <c r="P151" s="108"/>
      <c r="Q151" s="108"/>
      <c r="R151" s="108"/>
      <c r="S151" s="108"/>
      <c r="T151" s="108"/>
      <c r="U151" s="108"/>
      <c r="V151" s="108"/>
      <c r="W151" s="108"/>
      <c r="X151" s="108"/>
      <c r="Y151" s="111"/>
      <c r="AB151" s="111"/>
    </row>
    <row r="152" spans="1:28" ht="15.75" hidden="1">
      <c r="A152" s="292" t="s">
        <v>2134</v>
      </c>
      <c r="B152" s="213">
        <v>10691.8056</v>
      </c>
      <c r="C152" s="213">
        <v>10691.8056</v>
      </c>
      <c r="D152" s="170"/>
      <c r="E152" s="114"/>
      <c r="F152" s="108"/>
      <c r="G152" s="108"/>
      <c r="H152" s="108"/>
      <c r="I152" s="109"/>
      <c r="J152" s="110"/>
      <c r="K152" s="108"/>
      <c r="L152" s="108"/>
      <c r="M152" s="108"/>
      <c r="N152" s="108"/>
      <c r="O152" s="108"/>
      <c r="P152" s="108"/>
      <c r="Q152" s="109"/>
      <c r="R152" s="109"/>
      <c r="S152" s="109"/>
      <c r="T152" s="108"/>
      <c r="U152" s="108"/>
      <c r="V152" s="108"/>
      <c r="W152" s="109"/>
      <c r="X152" s="109"/>
      <c r="Y152" s="111"/>
      <c r="AB152" s="111"/>
    </row>
    <row r="153" spans="1:28" ht="15.75" hidden="1">
      <c r="A153" s="292" t="s">
        <v>2136</v>
      </c>
      <c r="B153" s="198">
        <v>23451.5736</v>
      </c>
      <c r="C153" s="198">
        <v>23451.5736</v>
      </c>
      <c r="D153" s="170"/>
      <c r="E153" s="114"/>
      <c r="F153" s="108"/>
      <c r="G153" s="108"/>
      <c r="H153" s="108"/>
      <c r="I153" s="109"/>
      <c r="J153" s="110"/>
      <c r="K153" s="108"/>
      <c r="L153" s="108"/>
      <c r="M153" s="108"/>
      <c r="N153" s="108"/>
      <c r="O153" s="108"/>
      <c r="P153" s="108"/>
      <c r="Q153" s="109"/>
      <c r="R153" s="109"/>
      <c r="S153" s="109"/>
      <c r="T153" s="108"/>
      <c r="U153" s="108"/>
      <c r="V153" s="108"/>
      <c r="W153" s="109"/>
      <c r="X153" s="109"/>
      <c r="Y153" s="111"/>
      <c r="AB153" s="111"/>
    </row>
    <row r="154" spans="1:28" ht="15.75" hidden="1">
      <c r="A154" s="292" t="s">
        <v>2135</v>
      </c>
      <c r="B154" s="198">
        <v>30858.105600000003</v>
      </c>
      <c r="C154" s="198">
        <v>30858.105600000003</v>
      </c>
      <c r="D154" s="170"/>
      <c r="E154" s="114"/>
      <c r="F154" s="108"/>
      <c r="G154" s="108"/>
      <c r="H154" s="108"/>
      <c r="I154" s="109"/>
      <c r="J154" s="110"/>
      <c r="K154" s="108"/>
      <c r="L154" s="108"/>
      <c r="M154" s="108"/>
      <c r="N154" s="108"/>
      <c r="O154" s="108"/>
      <c r="P154" s="108"/>
      <c r="Q154" s="109"/>
      <c r="R154" s="109"/>
      <c r="S154" s="109"/>
      <c r="T154" s="108"/>
      <c r="U154" s="108"/>
      <c r="V154" s="108"/>
      <c r="W154" s="109"/>
      <c r="X154" s="109"/>
      <c r="Y154" s="111"/>
      <c r="AB154" s="111"/>
    </row>
    <row r="155" spans="1:28" ht="15.75" hidden="1">
      <c r="A155" s="292" t="s">
        <v>2131</v>
      </c>
      <c r="B155" s="198">
        <v>41549.911200000002</v>
      </c>
      <c r="C155" s="198">
        <v>41549.911200000002</v>
      </c>
      <c r="D155" s="170"/>
      <c r="E155" s="108"/>
      <c r="F155" s="108"/>
      <c r="G155" s="108"/>
      <c r="H155" s="108"/>
      <c r="I155" s="108"/>
      <c r="J155" s="110"/>
      <c r="K155" s="108"/>
      <c r="L155" s="108"/>
      <c r="M155" s="108"/>
      <c r="N155" s="108"/>
      <c r="O155" s="108"/>
      <c r="P155" s="108"/>
      <c r="Q155" s="108"/>
      <c r="R155" s="108"/>
      <c r="S155" s="108"/>
      <c r="T155" s="108"/>
      <c r="U155" s="108"/>
      <c r="V155" s="108"/>
      <c r="W155" s="108"/>
      <c r="X155" s="108"/>
      <c r="Y155" s="111"/>
      <c r="AB155" s="111"/>
    </row>
    <row r="156" spans="1:28" ht="15.75" hidden="1">
      <c r="A156" s="292" t="s">
        <v>2138</v>
      </c>
      <c r="B156" s="198">
        <v>27245.2824</v>
      </c>
      <c r="C156" s="198">
        <v>27245.2824</v>
      </c>
      <c r="D156" s="192">
        <v>19743.242351724133</v>
      </c>
      <c r="E156" s="108"/>
      <c r="F156" s="108"/>
      <c r="G156" s="108"/>
      <c r="H156" s="108"/>
      <c r="I156" s="108"/>
      <c r="J156" s="110"/>
      <c r="K156" s="108"/>
      <c r="L156" s="108"/>
      <c r="M156" s="108"/>
      <c r="N156" s="108"/>
      <c r="O156" s="108"/>
      <c r="P156" s="108"/>
      <c r="Q156" s="108"/>
      <c r="R156" s="108"/>
      <c r="S156" s="108"/>
      <c r="T156" s="108"/>
      <c r="U156" s="108"/>
      <c r="V156" s="108"/>
      <c r="W156" s="108"/>
      <c r="X156" s="108"/>
      <c r="Y156" s="111"/>
      <c r="AB156" s="111"/>
    </row>
    <row r="157" spans="1:28" ht="15.75" hidden="1">
      <c r="A157" s="292" t="s">
        <v>2139</v>
      </c>
      <c r="B157" s="198">
        <v>18025.005600000004</v>
      </c>
      <c r="C157" s="198">
        <v>18025.005600000004</v>
      </c>
      <c r="D157" s="192">
        <v>15138.268086206892</v>
      </c>
      <c r="E157" s="108"/>
      <c r="F157" s="108"/>
      <c r="G157" s="108"/>
      <c r="H157" s="108"/>
      <c r="I157" s="108"/>
      <c r="J157" s="110"/>
      <c r="K157" s="108"/>
      <c r="L157" s="108"/>
      <c r="M157" s="108"/>
      <c r="N157" s="108"/>
      <c r="O157" s="108"/>
      <c r="P157" s="108"/>
      <c r="Q157" s="108"/>
      <c r="R157" s="108"/>
      <c r="S157" s="108"/>
      <c r="T157" s="108"/>
      <c r="U157" s="108"/>
      <c r="V157" s="108"/>
      <c r="W157" s="108"/>
      <c r="X157" s="108"/>
      <c r="Y157" s="111"/>
      <c r="AB157" s="111"/>
    </row>
    <row r="158" spans="1:28" ht="15.75" hidden="1">
      <c r="A158" s="292" t="s">
        <v>2140</v>
      </c>
      <c r="B158" s="198">
        <v>12759.768000000002</v>
      </c>
      <c r="C158" s="198">
        <v>12759.768000000002</v>
      </c>
      <c r="D158" s="192">
        <v>9711.2156862068932</v>
      </c>
      <c r="E158" s="114"/>
      <c r="F158" s="108"/>
      <c r="G158" s="108"/>
      <c r="H158" s="108"/>
      <c r="I158" s="109"/>
      <c r="J158" s="110"/>
      <c r="K158" s="108"/>
      <c r="L158" s="108"/>
      <c r="M158" s="108"/>
      <c r="N158" s="108"/>
      <c r="O158" s="108"/>
      <c r="P158" s="108"/>
      <c r="Q158" s="109"/>
      <c r="R158" s="109"/>
      <c r="S158" s="109"/>
      <c r="T158" s="108"/>
      <c r="U158" s="108"/>
      <c r="V158" s="108"/>
      <c r="W158" s="109"/>
      <c r="X158" s="109"/>
      <c r="Y158" s="111"/>
      <c r="AB158" s="111"/>
    </row>
    <row r="159" spans="1:28" ht="15.75" hidden="1">
      <c r="A159" s="292" t="s">
        <v>2141</v>
      </c>
      <c r="B159" s="198">
        <v>10393.588800000001</v>
      </c>
      <c r="C159" s="198">
        <v>10393.588800000001</v>
      </c>
      <c r="D159" s="192">
        <v>8407.9210827586194</v>
      </c>
      <c r="E159" s="114"/>
      <c r="F159" s="108"/>
      <c r="G159" s="108"/>
      <c r="H159" s="108"/>
      <c r="I159" s="109"/>
      <c r="J159" s="110"/>
      <c r="K159" s="108"/>
      <c r="L159" s="108"/>
      <c r="M159" s="108"/>
      <c r="N159" s="108"/>
      <c r="O159" s="108"/>
      <c r="P159" s="108"/>
      <c r="Q159" s="109"/>
      <c r="R159" s="109"/>
      <c r="S159" s="109"/>
      <c r="T159" s="108"/>
      <c r="U159" s="108"/>
      <c r="V159" s="108"/>
      <c r="W159" s="109"/>
      <c r="X159" s="109"/>
      <c r="Y159" s="111"/>
      <c r="AB159" s="111"/>
    </row>
    <row r="160" spans="1:28" ht="15.75" hidden="1">
      <c r="A160" s="292" t="s">
        <v>2142</v>
      </c>
      <c r="B160" s="198">
        <v>7235.4240000000009</v>
      </c>
      <c r="C160" s="198">
        <v>7235.4240000000009</v>
      </c>
      <c r="D160" s="192">
        <v>5487.2044586206885</v>
      </c>
      <c r="E160" s="114"/>
      <c r="F160" s="108"/>
      <c r="G160" s="108"/>
      <c r="H160" s="108"/>
      <c r="I160" s="109"/>
      <c r="J160" s="110"/>
      <c r="K160" s="108"/>
      <c r="L160" s="108"/>
      <c r="M160" s="108"/>
      <c r="N160" s="108"/>
      <c r="O160" s="108"/>
      <c r="P160" s="108"/>
      <c r="Q160" s="109"/>
      <c r="R160" s="109"/>
      <c r="S160" s="109"/>
      <c r="T160" s="108"/>
      <c r="U160" s="108"/>
      <c r="V160" s="108"/>
      <c r="W160" s="109"/>
      <c r="X160" s="109"/>
      <c r="Y160" s="111"/>
      <c r="AB160" s="111"/>
    </row>
    <row r="161" spans="1:28" ht="15.75" hidden="1">
      <c r="A161" s="292" t="s">
        <v>2146</v>
      </c>
      <c r="B161" s="198">
        <v>17629.0128</v>
      </c>
      <c r="C161" s="198">
        <v>17629.0128</v>
      </c>
      <c r="D161" s="170"/>
      <c r="E161" s="108"/>
      <c r="F161" s="108"/>
      <c r="G161" s="108"/>
      <c r="H161" s="108"/>
      <c r="I161" s="108"/>
      <c r="J161" s="110"/>
      <c r="K161" s="108"/>
      <c r="L161" s="108"/>
      <c r="M161" s="108"/>
      <c r="N161" s="108"/>
      <c r="O161" s="108"/>
      <c r="P161" s="108"/>
      <c r="Q161" s="108"/>
      <c r="R161" s="108"/>
      <c r="S161" s="108"/>
      <c r="T161" s="108"/>
      <c r="U161" s="108"/>
      <c r="V161" s="108"/>
      <c r="W161" s="108"/>
      <c r="X161" s="108"/>
      <c r="Y161" s="111"/>
      <c r="AB161" s="111"/>
    </row>
    <row r="162" spans="1:28" ht="15.75" hidden="1">
      <c r="A162" s="292" t="s">
        <v>2147</v>
      </c>
      <c r="B162" s="198">
        <v>30388.7808</v>
      </c>
      <c r="C162" s="198">
        <v>30388.7808</v>
      </c>
      <c r="D162" s="170"/>
      <c r="E162" s="114"/>
      <c r="F162" s="108"/>
      <c r="G162" s="108"/>
      <c r="H162" s="108"/>
      <c r="I162" s="109"/>
      <c r="J162" s="110"/>
      <c r="K162" s="108"/>
      <c r="L162" s="108"/>
      <c r="M162" s="108"/>
      <c r="N162" s="108"/>
      <c r="O162" s="108"/>
      <c r="P162" s="108"/>
      <c r="Q162" s="109"/>
      <c r="R162" s="109"/>
      <c r="S162" s="109"/>
      <c r="T162" s="108"/>
      <c r="U162" s="108"/>
      <c r="V162" s="108"/>
      <c r="W162" s="109"/>
      <c r="X162" s="109"/>
      <c r="Y162" s="111"/>
      <c r="AB162" s="111"/>
    </row>
    <row r="163" spans="1:28" ht="15.75" hidden="1">
      <c r="A163" s="292" t="s">
        <v>2148</v>
      </c>
      <c r="B163" s="198">
        <v>48413.786400000012</v>
      </c>
      <c r="C163" s="198">
        <v>48413.786400000012</v>
      </c>
      <c r="D163" s="170"/>
      <c r="E163" s="114"/>
      <c r="F163" s="108"/>
      <c r="G163" s="108"/>
      <c r="H163" s="108"/>
      <c r="I163" s="109"/>
      <c r="J163" s="110"/>
      <c r="K163" s="108"/>
      <c r="L163" s="108"/>
      <c r="M163" s="108"/>
      <c r="N163" s="108"/>
      <c r="O163" s="108"/>
      <c r="P163" s="108"/>
      <c r="Q163" s="109"/>
      <c r="R163" s="109"/>
      <c r="S163" s="109"/>
      <c r="T163" s="108"/>
      <c r="U163" s="108"/>
      <c r="V163" s="108"/>
      <c r="W163" s="109"/>
      <c r="X163" s="109"/>
      <c r="Y163" s="111"/>
      <c r="AB163" s="111"/>
    </row>
    <row r="164" spans="1:28" ht="15.75" hidden="1">
      <c r="A164" s="292" t="s">
        <v>2143</v>
      </c>
      <c r="B164" s="198">
        <v>45270.288000000008</v>
      </c>
      <c r="C164" s="198">
        <v>45270.288000000008</v>
      </c>
      <c r="D164" s="337">
        <f>+D156+D157</f>
        <v>34881.510437931021</v>
      </c>
      <c r="E164" s="108"/>
      <c r="F164" s="108"/>
      <c r="G164" s="108"/>
      <c r="H164" s="108"/>
      <c r="I164" s="108"/>
      <c r="J164" s="110"/>
      <c r="K164" s="108"/>
      <c r="L164" s="108"/>
      <c r="M164" s="108"/>
      <c r="N164" s="108"/>
      <c r="O164" s="108"/>
      <c r="P164" s="108"/>
      <c r="Q164" s="108"/>
      <c r="R164" s="108"/>
      <c r="S164" s="108"/>
      <c r="T164" s="108"/>
      <c r="U164" s="108"/>
      <c r="V164" s="108"/>
      <c r="W164" s="108"/>
      <c r="X164" s="108"/>
      <c r="Y164" s="111"/>
      <c r="AB164" s="111"/>
    </row>
    <row r="165" spans="1:28" ht="15.75" hidden="1">
      <c r="A165" s="292" t="s">
        <v>2144</v>
      </c>
      <c r="B165" s="198">
        <v>58030.056000000011</v>
      </c>
      <c r="C165" s="198">
        <v>58030.056000000011</v>
      </c>
      <c r="D165" s="170"/>
      <c r="E165" s="114"/>
      <c r="F165" s="108"/>
      <c r="G165" s="108"/>
      <c r="H165" s="108"/>
      <c r="I165" s="109"/>
      <c r="J165" s="110"/>
      <c r="K165" s="108"/>
      <c r="L165" s="108"/>
      <c r="M165" s="108"/>
      <c r="N165" s="108"/>
      <c r="O165" s="108"/>
      <c r="P165" s="108"/>
      <c r="Q165" s="109"/>
      <c r="R165" s="109"/>
      <c r="S165" s="109"/>
      <c r="T165" s="108"/>
      <c r="U165" s="108"/>
      <c r="V165" s="108"/>
      <c r="W165" s="109"/>
      <c r="X165" s="109"/>
      <c r="Y165" s="111"/>
      <c r="AB165" s="111"/>
    </row>
    <row r="166" spans="1:28" ht="15.75" hidden="1">
      <c r="A166" s="292" t="s">
        <v>2145</v>
      </c>
      <c r="B166" s="198">
        <v>68423.644800000009</v>
      </c>
      <c r="C166" s="198">
        <v>68423.644800000009</v>
      </c>
      <c r="D166" s="170"/>
      <c r="E166" s="114"/>
      <c r="F166" s="108"/>
      <c r="G166" s="108"/>
      <c r="H166" s="108"/>
      <c r="I166" s="109"/>
      <c r="J166" s="110"/>
      <c r="K166" s="108"/>
      <c r="L166" s="108"/>
      <c r="M166" s="108"/>
      <c r="N166" s="108"/>
      <c r="O166" s="108"/>
      <c r="P166" s="108"/>
      <c r="Q166" s="109"/>
      <c r="R166" s="109"/>
      <c r="S166" s="109"/>
      <c r="T166" s="108"/>
      <c r="U166" s="108"/>
      <c r="V166" s="108"/>
      <c r="W166" s="109"/>
      <c r="X166" s="109"/>
      <c r="Y166" s="111"/>
      <c r="AB166" s="111"/>
    </row>
    <row r="167" spans="1:28" ht="15.75" hidden="1">
      <c r="A167" s="292" t="s">
        <v>2137</v>
      </c>
      <c r="B167" s="198">
        <v>75659.068800000008</v>
      </c>
      <c r="C167" s="198">
        <v>75659.068800000008</v>
      </c>
      <c r="D167" s="170"/>
      <c r="E167" s="108"/>
      <c r="F167" s="108"/>
      <c r="G167" s="108"/>
      <c r="H167" s="108"/>
      <c r="I167" s="108"/>
      <c r="J167" s="110"/>
      <c r="K167" s="108"/>
      <c r="L167" s="108"/>
      <c r="M167" s="108"/>
      <c r="N167" s="108"/>
      <c r="O167" s="108"/>
      <c r="P167" s="108"/>
      <c r="Q167" s="108"/>
      <c r="R167" s="108"/>
      <c r="S167" s="108"/>
      <c r="T167" s="108"/>
      <c r="U167" s="108"/>
      <c r="V167" s="108"/>
      <c r="W167" s="108"/>
      <c r="X167" s="108"/>
      <c r="Y167" s="111"/>
      <c r="AB167" s="111"/>
    </row>
    <row r="168" spans="1:28" ht="15.75" hidden="1">
      <c r="A168" s="292" t="s">
        <v>2149</v>
      </c>
      <c r="B168" s="198">
        <v>30784.773600000004</v>
      </c>
      <c r="C168" s="198">
        <v>30784.773600000004</v>
      </c>
      <c r="D168" s="170"/>
      <c r="E168" s="114"/>
      <c r="F168" s="108"/>
      <c r="G168" s="108"/>
      <c r="H168" s="108"/>
      <c r="I168" s="109"/>
      <c r="J168" s="110"/>
      <c r="K168" s="108"/>
      <c r="L168" s="108"/>
      <c r="M168" s="108"/>
      <c r="N168" s="108"/>
      <c r="O168" s="108"/>
      <c r="P168" s="108"/>
      <c r="Q168" s="109"/>
      <c r="R168" s="109"/>
      <c r="S168" s="109"/>
      <c r="T168" s="108"/>
      <c r="U168" s="108"/>
      <c r="V168" s="108"/>
      <c r="W168" s="109"/>
      <c r="X168" s="109"/>
      <c r="Y168" s="111"/>
      <c r="AB168" s="111"/>
    </row>
    <row r="169" spans="1:28" ht="15.75" hidden="1">
      <c r="A169" s="292" t="s">
        <v>2150</v>
      </c>
      <c r="B169" s="198">
        <v>23153.356800000001</v>
      </c>
      <c r="C169" s="198">
        <v>23153.356800000001</v>
      </c>
      <c r="D169" s="170"/>
      <c r="E169" s="114"/>
      <c r="F169" s="108"/>
      <c r="G169" s="108"/>
      <c r="H169" s="108"/>
      <c r="I169" s="109"/>
      <c r="J169" s="110"/>
      <c r="K169" s="108"/>
      <c r="L169" s="108"/>
      <c r="M169" s="108"/>
      <c r="N169" s="108"/>
      <c r="O169" s="108"/>
      <c r="P169" s="108"/>
      <c r="Q169" s="109"/>
      <c r="R169" s="109"/>
      <c r="S169" s="109"/>
      <c r="T169" s="108"/>
      <c r="U169" s="108"/>
      <c r="V169" s="108"/>
      <c r="W169" s="109"/>
      <c r="X169" s="109"/>
      <c r="Y169" s="111"/>
      <c r="AB169" s="111"/>
    </row>
    <row r="170" spans="1:28" ht="15.75" hidden="1">
      <c r="A170" s="292" t="s">
        <v>2151</v>
      </c>
      <c r="B170" s="198">
        <v>41178.362400000005</v>
      </c>
      <c r="C170" s="198">
        <v>41178.362400000005</v>
      </c>
      <c r="D170" s="170"/>
      <c r="E170" s="108"/>
      <c r="F170" s="108"/>
      <c r="G170" s="108"/>
      <c r="H170" s="108"/>
      <c r="I170" s="108"/>
      <c r="J170" s="110"/>
      <c r="K170" s="108"/>
      <c r="L170" s="108"/>
      <c r="M170" s="108"/>
      <c r="N170" s="108"/>
      <c r="O170" s="108"/>
      <c r="P170" s="108"/>
      <c r="Q170" s="108"/>
      <c r="R170" s="108"/>
      <c r="S170" s="108"/>
      <c r="T170" s="108"/>
      <c r="U170" s="108"/>
      <c r="V170" s="108"/>
      <c r="W170" s="108"/>
      <c r="X170" s="108"/>
      <c r="Y170" s="111"/>
      <c r="AB170" s="111"/>
    </row>
    <row r="171" spans="1:28" ht="15.75" hidden="1">
      <c r="A171" s="292" t="s">
        <v>2126</v>
      </c>
      <c r="B171" s="198">
        <v>48357.060800000007</v>
      </c>
      <c r="C171" s="198">
        <v>48357.060800000007</v>
      </c>
      <c r="D171" s="170"/>
      <c r="E171" s="114"/>
      <c r="F171" s="108"/>
      <c r="G171" s="108"/>
      <c r="H171" s="108"/>
      <c r="I171" s="109"/>
      <c r="J171" s="110"/>
      <c r="K171" s="108"/>
      <c r="L171" s="108"/>
      <c r="M171" s="108"/>
      <c r="N171" s="108"/>
      <c r="O171" s="108"/>
      <c r="P171" s="108"/>
      <c r="Q171" s="109"/>
      <c r="R171" s="109"/>
      <c r="S171" s="109"/>
      <c r="T171" s="108"/>
      <c r="U171" s="108"/>
      <c r="V171" s="108"/>
      <c r="W171" s="109"/>
      <c r="X171" s="109"/>
      <c r="Y171" s="111"/>
      <c r="AB171" s="111"/>
    </row>
    <row r="172" spans="1:28" ht="15.75" hidden="1">
      <c r="A172" s="292" t="s">
        <v>2127</v>
      </c>
      <c r="B172" s="198">
        <v>30315.448800000002</v>
      </c>
      <c r="C172" s="198">
        <v>30315.448800000002</v>
      </c>
      <c r="D172" s="170"/>
      <c r="E172" s="114"/>
      <c r="F172" s="108"/>
      <c r="G172" s="108"/>
      <c r="H172" s="108"/>
      <c r="I172" s="109"/>
      <c r="J172" s="110"/>
      <c r="K172" s="108"/>
      <c r="L172" s="108"/>
      <c r="M172" s="108"/>
      <c r="N172" s="108"/>
      <c r="O172" s="108"/>
      <c r="P172" s="108"/>
      <c r="Q172" s="109"/>
      <c r="R172" s="109"/>
      <c r="S172" s="109"/>
      <c r="T172" s="108"/>
      <c r="U172" s="108"/>
      <c r="V172" s="108"/>
      <c r="W172" s="109"/>
      <c r="X172" s="109"/>
      <c r="Y172" s="111"/>
      <c r="AB172" s="111"/>
    </row>
    <row r="173" spans="1:28" ht="15.75" hidden="1">
      <c r="A173" s="292" t="s">
        <v>2128</v>
      </c>
      <c r="B173" s="198">
        <v>20420.517600000003</v>
      </c>
      <c r="C173" s="198">
        <v>20420.517600000003</v>
      </c>
      <c r="D173" s="170"/>
      <c r="E173" s="108"/>
      <c r="F173" s="108"/>
      <c r="G173" s="108"/>
      <c r="H173" s="108"/>
      <c r="I173" s="108"/>
      <c r="J173" s="110"/>
      <c r="K173" s="108"/>
      <c r="L173" s="108"/>
      <c r="M173" s="108"/>
      <c r="N173" s="108"/>
      <c r="O173" s="108"/>
      <c r="P173" s="108"/>
      <c r="Q173" s="108"/>
      <c r="R173" s="108"/>
      <c r="S173" s="108"/>
      <c r="T173" s="108"/>
      <c r="U173" s="108"/>
      <c r="V173" s="108"/>
      <c r="W173" s="108"/>
      <c r="X173" s="108"/>
      <c r="Y173" s="111"/>
      <c r="AB173" s="111"/>
    </row>
    <row r="174" spans="1:28" ht="15.75" hidden="1">
      <c r="A174" s="292" t="s">
        <v>2130</v>
      </c>
      <c r="B174" s="198">
        <v>50735.966400000005</v>
      </c>
      <c r="C174" s="198">
        <v>50735.966400000005</v>
      </c>
      <c r="D174" s="170"/>
      <c r="E174" s="114"/>
      <c r="F174" s="108"/>
      <c r="G174" s="108"/>
      <c r="H174" s="108"/>
      <c r="I174" s="109"/>
      <c r="J174" s="110"/>
      <c r="K174" s="108"/>
      <c r="L174" s="108"/>
      <c r="M174" s="108"/>
      <c r="N174" s="108"/>
      <c r="O174" s="108"/>
      <c r="P174" s="108"/>
      <c r="Q174" s="109"/>
      <c r="R174" s="109"/>
      <c r="S174" s="109"/>
      <c r="T174" s="108"/>
      <c r="U174" s="108"/>
      <c r="V174" s="108"/>
      <c r="W174" s="109"/>
      <c r="X174" s="109"/>
      <c r="Y174" s="111"/>
      <c r="AB174" s="111"/>
    </row>
    <row r="175" spans="1:28" ht="15.75" hidden="1">
      <c r="A175" s="292" t="s">
        <v>2129</v>
      </c>
      <c r="B175" s="198">
        <v>78672.509600000005</v>
      </c>
      <c r="C175" s="198">
        <v>78672.509600000005</v>
      </c>
      <c r="D175" s="170"/>
      <c r="E175" s="114"/>
      <c r="F175" s="108"/>
      <c r="G175" s="108"/>
      <c r="H175" s="108"/>
      <c r="I175" s="109"/>
      <c r="J175" s="110"/>
      <c r="K175" s="108"/>
      <c r="L175" s="108"/>
      <c r="M175" s="108"/>
      <c r="N175" s="108"/>
      <c r="O175" s="108"/>
      <c r="P175" s="108"/>
      <c r="Q175" s="109"/>
      <c r="R175" s="109"/>
      <c r="S175" s="109"/>
      <c r="T175" s="108"/>
      <c r="U175" s="108"/>
      <c r="V175" s="108"/>
      <c r="W175" s="109"/>
      <c r="X175" s="109"/>
      <c r="Y175" s="111"/>
      <c r="AB175" s="111"/>
    </row>
    <row r="176" spans="1:28" ht="15.75" hidden="1">
      <c r="A176" s="292" t="s">
        <v>2125</v>
      </c>
      <c r="B176" s="198">
        <v>99093.027200000011</v>
      </c>
      <c r="C176" s="198">
        <v>99093.027200000011</v>
      </c>
      <c r="D176" s="170"/>
      <c r="E176" s="108"/>
      <c r="F176" s="108"/>
      <c r="G176" s="108"/>
      <c r="H176" s="108"/>
      <c r="I176" s="108"/>
      <c r="J176" s="110"/>
      <c r="K176" s="108"/>
      <c r="L176" s="108"/>
      <c r="M176" s="108"/>
      <c r="N176" s="108"/>
      <c r="O176" s="108"/>
      <c r="P176" s="108"/>
      <c r="Q176" s="108"/>
      <c r="R176" s="108"/>
      <c r="S176" s="108"/>
      <c r="T176" s="108"/>
      <c r="U176" s="108"/>
      <c r="V176" s="108"/>
      <c r="W176" s="108"/>
      <c r="X176" s="108"/>
      <c r="Y176" s="111"/>
      <c r="AB176" s="111"/>
    </row>
    <row r="177" spans="1:28" ht="15.75" hidden="1">
      <c r="A177" s="292" t="s">
        <v>1688</v>
      </c>
      <c r="B177" s="198">
        <v>13433.4</v>
      </c>
      <c r="C177" s="198">
        <v>13433.4</v>
      </c>
      <c r="D177" s="170"/>
      <c r="E177" s="108"/>
      <c r="F177" s="108"/>
      <c r="G177" s="108"/>
      <c r="H177" s="108"/>
      <c r="I177" s="108"/>
      <c r="J177" s="110"/>
      <c r="K177" s="108"/>
      <c r="L177" s="108"/>
      <c r="M177" s="108"/>
      <c r="N177" s="108"/>
      <c r="O177" s="108"/>
      <c r="P177" s="108"/>
      <c r="Q177" s="108"/>
      <c r="R177" s="108"/>
      <c r="S177" s="108"/>
      <c r="T177" s="108"/>
      <c r="U177" s="108"/>
      <c r="V177" s="108"/>
      <c r="W177" s="108"/>
      <c r="X177" s="108"/>
      <c r="Y177" s="111"/>
      <c r="AB177" s="111"/>
    </row>
    <row r="178" spans="1:28" ht="15.75" hidden="1">
      <c r="A178" s="292" t="s">
        <v>1689</v>
      </c>
      <c r="B178" s="198">
        <v>10883.4</v>
      </c>
      <c r="C178" s="198">
        <v>10883.4</v>
      </c>
      <c r="D178" s="170"/>
      <c r="E178" s="108"/>
      <c r="F178" s="108"/>
      <c r="G178" s="108"/>
      <c r="H178" s="108"/>
      <c r="I178" s="108"/>
      <c r="J178" s="110"/>
      <c r="K178" s="108"/>
      <c r="L178" s="108"/>
      <c r="M178" s="108"/>
      <c r="N178" s="108"/>
      <c r="O178" s="108"/>
      <c r="P178" s="108"/>
      <c r="Q178" s="108"/>
      <c r="R178" s="108"/>
      <c r="S178" s="108"/>
      <c r="T178" s="108"/>
      <c r="U178" s="108"/>
      <c r="V178" s="108"/>
      <c r="W178" s="108"/>
      <c r="X178" s="108"/>
      <c r="Y178" s="111"/>
      <c r="AB178" s="111"/>
    </row>
    <row r="179" spans="1:28" ht="15.75" hidden="1">
      <c r="A179" s="292" t="s">
        <v>1690</v>
      </c>
      <c r="B179" s="198">
        <v>6766</v>
      </c>
      <c r="C179" s="198">
        <v>6766</v>
      </c>
      <c r="D179" s="170"/>
      <c r="E179" s="114"/>
      <c r="F179" s="108"/>
      <c r="G179" s="108"/>
      <c r="H179" s="108"/>
      <c r="I179" s="109"/>
      <c r="J179" s="110"/>
      <c r="K179" s="108"/>
      <c r="L179" s="108"/>
      <c r="M179" s="108"/>
      <c r="N179" s="108"/>
      <c r="O179" s="108"/>
      <c r="P179" s="108"/>
      <c r="Q179" s="109"/>
      <c r="R179" s="109"/>
      <c r="S179" s="109"/>
      <c r="T179" s="108"/>
      <c r="U179" s="108"/>
      <c r="V179" s="108"/>
      <c r="W179" s="109"/>
      <c r="X179" s="109"/>
      <c r="Y179" s="111"/>
      <c r="AB179" s="111"/>
    </row>
    <row r="180" spans="1:28" ht="15.75" hidden="1">
      <c r="A180" s="292" t="s">
        <v>1692</v>
      </c>
      <c r="B180" s="198">
        <v>17649.399999999998</v>
      </c>
      <c r="C180" s="198">
        <v>17649.399999999998</v>
      </c>
      <c r="D180" s="170"/>
      <c r="E180" s="114"/>
      <c r="F180" s="108"/>
      <c r="G180" s="108"/>
      <c r="H180" s="108"/>
      <c r="I180" s="109"/>
      <c r="J180" s="110"/>
      <c r="K180" s="108"/>
      <c r="L180" s="108"/>
      <c r="M180" s="108"/>
      <c r="N180" s="108"/>
      <c r="O180" s="108"/>
      <c r="P180" s="108"/>
      <c r="Q180" s="109"/>
      <c r="R180" s="109"/>
      <c r="S180" s="109"/>
      <c r="T180" s="108"/>
      <c r="U180" s="108"/>
      <c r="V180" s="108"/>
      <c r="W180" s="109"/>
      <c r="X180" s="109"/>
      <c r="Y180" s="111"/>
      <c r="AB180" s="111"/>
    </row>
    <row r="181" spans="1:28" ht="15.75" hidden="1">
      <c r="A181" s="292" t="s">
        <v>1691</v>
      </c>
      <c r="B181" s="203">
        <v>24316.799999999999</v>
      </c>
      <c r="C181" s="203">
        <v>24316.799999999999</v>
      </c>
      <c r="D181" s="170"/>
      <c r="E181" s="114"/>
      <c r="F181" s="108"/>
      <c r="G181" s="108"/>
      <c r="H181" s="108"/>
      <c r="I181" s="109"/>
      <c r="J181" s="110"/>
      <c r="K181" s="108"/>
      <c r="L181" s="108"/>
      <c r="M181" s="108"/>
      <c r="N181" s="108"/>
      <c r="O181" s="108"/>
      <c r="P181" s="108"/>
      <c r="Q181" s="109"/>
      <c r="R181" s="109"/>
      <c r="S181" s="109"/>
      <c r="T181" s="108"/>
      <c r="U181" s="108"/>
      <c r="V181" s="108"/>
      <c r="W181" s="109"/>
      <c r="X181" s="109"/>
      <c r="Y181" s="111"/>
      <c r="AB181" s="111"/>
    </row>
    <row r="182" spans="1:28" ht="15.75" hidden="1">
      <c r="A182" s="292" t="s">
        <v>1687</v>
      </c>
      <c r="B182" s="198">
        <v>31082.799999999999</v>
      </c>
      <c r="C182" s="198">
        <v>31082.799999999999</v>
      </c>
      <c r="D182" s="170"/>
      <c r="E182" s="108"/>
      <c r="F182" s="108"/>
      <c r="G182" s="108"/>
      <c r="H182" s="108"/>
      <c r="I182" s="108"/>
      <c r="J182" s="110"/>
      <c r="K182" s="108"/>
      <c r="L182" s="108"/>
      <c r="M182" s="108"/>
      <c r="N182" s="108"/>
      <c r="O182" s="108"/>
      <c r="P182" s="108"/>
      <c r="Q182" s="108"/>
      <c r="R182" s="108"/>
      <c r="S182" s="108"/>
      <c r="T182" s="108"/>
      <c r="U182" s="108"/>
      <c r="V182" s="108"/>
      <c r="W182" s="108"/>
      <c r="X182" s="108"/>
      <c r="Y182" s="111"/>
      <c r="AB182" s="111"/>
    </row>
    <row r="183" spans="1:28" ht="15.75" hidden="1">
      <c r="A183" s="292" t="s">
        <v>1694</v>
      </c>
      <c r="B183" s="198">
        <v>12127.8</v>
      </c>
      <c r="C183" s="198">
        <v>12127.8</v>
      </c>
      <c r="D183" s="170"/>
      <c r="E183" s="114"/>
      <c r="F183" s="108"/>
      <c r="G183" s="108"/>
      <c r="H183" s="108"/>
      <c r="I183" s="109"/>
      <c r="J183" s="110"/>
      <c r="K183" s="108"/>
      <c r="L183" s="108"/>
      <c r="M183" s="108"/>
      <c r="N183" s="108"/>
      <c r="O183" s="108"/>
      <c r="P183" s="108"/>
      <c r="Q183" s="109"/>
      <c r="R183" s="109"/>
      <c r="S183" s="109"/>
      <c r="T183" s="108"/>
      <c r="U183" s="108"/>
      <c r="V183" s="108"/>
      <c r="W183" s="109"/>
      <c r="X183" s="109"/>
      <c r="Y183" s="111"/>
      <c r="AB183" s="111"/>
    </row>
    <row r="184" spans="1:28" ht="15.75" hidden="1">
      <c r="A184" s="292" t="s">
        <v>1695</v>
      </c>
      <c r="B184" s="198">
        <v>7466.4</v>
      </c>
      <c r="C184" s="198">
        <v>7466.4</v>
      </c>
      <c r="D184" s="170"/>
      <c r="E184" s="114"/>
      <c r="F184" s="108"/>
      <c r="G184" s="108"/>
      <c r="H184" s="108"/>
      <c r="I184" s="109"/>
      <c r="J184" s="110"/>
      <c r="K184" s="108"/>
      <c r="L184" s="108"/>
      <c r="M184" s="108"/>
      <c r="N184" s="108"/>
      <c r="O184" s="108"/>
      <c r="P184" s="108"/>
      <c r="Q184" s="109"/>
      <c r="R184" s="109"/>
      <c r="S184" s="109"/>
      <c r="T184" s="108"/>
      <c r="U184" s="108"/>
      <c r="V184" s="108"/>
      <c r="W184" s="109"/>
      <c r="X184" s="109"/>
      <c r="Y184" s="111"/>
      <c r="AB184" s="111"/>
    </row>
    <row r="185" spans="1:28" ht="15.75" hidden="1">
      <c r="A185" s="292" t="s">
        <v>1696</v>
      </c>
      <c r="B185" s="198">
        <v>5174.8</v>
      </c>
      <c r="C185" s="198">
        <v>5174.8</v>
      </c>
      <c r="D185" s="170"/>
      <c r="E185" s="108"/>
      <c r="F185" s="108"/>
      <c r="G185" s="108"/>
      <c r="H185" s="108"/>
      <c r="I185" s="108"/>
      <c r="J185" s="110"/>
      <c r="K185" s="108"/>
      <c r="L185" s="108"/>
      <c r="M185" s="108"/>
      <c r="N185" s="108"/>
      <c r="O185" s="108"/>
      <c r="P185" s="108"/>
      <c r="Q185" s="108"/>
      <c r="R185" s="108"/>
      <c r="S185" s="108"/>
      <c r="T185" s="108"/>
      <c r="U185" s="108"/>
      <c r="V185" s="108"/>
      <c r="W185" s="108"/>
      <c r="X185" s="108"/>
      <c r="Y185" s="111"/>
      <c r="AB185" s="111"/>
    </row>
    <row r="186" spans="1:28" ht="15.75" hidden="1">
      <c r="A186" s="292" t="s">
        <v>1698</v>
      </c>
      <c r="B186" s="203">
        <v>12641.199999999999</v>
      </c>
      <c r="C186" s="203">
        <v>12641.199999999999</v>
      </c>
      <c r="D186" s="170"/>
      <c r="E186" s="114"/>
      <c r="F186" s="108"/>
      <c r="G186" s="108"/>
      <c r="H186" s="108"/>
      <c r="I186" s="109"/>
      <c r="J186" s="110"/>
      <c r="K186" s="108"/>
      <c r="L186" s="108"/>
      <c r="M186" s="108"/>
      <c r="N186" s="108"/>
      <c r="O186" s="108"/>
      <c r="P186" s="108"/>
      <c r="Q186" s="109"/>
      <c r="R186" s="109"/>
      <c r="S186" s="109"/>
      <c r="T186" s="108"/>
      <c r="U186" s="108"/>
      <c r="V186" s="108"/>
      <c r="W186" s="109"/>
      <c r="X186" s="109"/>
      <c r="Y186" s="111"/>
      <c r="AB186" s="111"/>
    </row>
    <row r="187" spans="1:28" ht="15.75" hidden="1">
      <c r="A187" s="292" t="s">
        <v>1697</v>
      </c>
      <c r="B187" s="203">
        <v>19594.2</v>
      </c>
      <c r="C187" s="203">
        <v>19594.2</v>
      </c>
      <c r="D187" s="170"/>
      <c r="E187" s="114"/>
      <c r="F187" s="108"/>
      <c r="G187" s="108"/>
      <c r="H187" s="108"/>
      <c r="I187" s="109"/>
      <c r="J187" s="110"/>
      <c r="K187" s="108"/>
      <c r="L187" s="108"/>
      <c r="M187" s="108"/>
      <c r="N187" s="108"/>
      <c r="O187" s="108"/>
      <c r="P187" s="108"/>
      <c r="Q187" s="109"/>
      <c r="R187" s="109"/>
      <c r="S187" s="109"/>
      <c r="T187" s="108"/>
      <c r="U187" s="108"/>
      <c r="V187" s="108"/>
      <c r="W187" s="109"/>
      <c r="X187" s="109"/>
      <c r="Y187" s="111"/>
      <c r="AB187" s="111"/>
    </row>
    <row r="188" spans="1:28" ht="15.75" hidden="1">
      <c r="A188" s="292" t="s">
        <v>1693</v>
      </c>
      <c r="B188" s="203">
        <v>24769</v>
      </c>
      <c r="C188" s="203">
        <v>24769</v>
      </c>
      <c r="D188" s="170"/>
      <c r="E188" s="108"/>
      <c r="F188" s="108"/>
      <c r="G188" s="108"/>
      <c r="H188" s="108"/>
      <c r="I188" s="108"/>
      <c r="J188" s="110"/>
      <c r="K188" s="108"/>
      <c r="L188" s="108"/>
      <c r="M188" s="108"/>
      <c r="N188" s="108"/>
      <c r="O188" s="108"/>
      <c r="P188" s="108"/>
      <c r="Q188" s="108"/>
      <c r="R188" s="108"/>
      <c r="S188" s="108"/>
      <c r="T188" s="108"/>
      <c r="U188" s="108"/>
      <c r="V188" s="108"/>
      <c r="W188" s="108"/>
      <c r="X188" s="108"/>
      <c r="Y188" s="111"/>
      <c r="AB188" s="111"/>
    </row>
    <row r="189" spans="1:28" ht="15.75" hidden="1">
      <c r="A189" s="292" t="s">
        <v>2152</v>
      </c>
      <c r="B189" s="203">
        <v>13869.525600000003</v>
      </c>
      <c r="C189" s="203">
        <v>13869.525600000003</v>
      </c>
      <c r="D189" s="170"/>
      <c r="E189" s="108"/>
      <c r="F189" s="108"/>
      <c r="G189" s="108"/>
      <c r="H189" s="108"/>
      <c r="I189" s="108"/>
      <c r="J189" s="110"/>
      <c r="K189" s="108"/>
      <c r="L189" s="108"/>
      <c r="M189" s="108"/>
      <c r="N189" s="108"/>
      <c r="O189" s="108"/>
      <c r="P189" s="108"/>
      <c r="Q189" s="108"/>
      <c r="R189" s="108"/>
      <c r="S189" s="108"/>
      <c r="T189" s="108"/>
      <c r="U189" s="108"/>
      <c r="V189" s="108"/>
      <c r="W189" s="108"/>
      <c r="X189" s="108"/>
      <c r="Y189" s="111"/>
      <c r="AB189" s="111"/>
    </row>
    <row r="190" spans="1:28" ht="15.75" hidden="1">
      <c r="A190" s="292" t="s">
        <v>2153</v>
      </c>
      <c r="B190" s="203">
        <v>9958.4856</v>
      </c>
      <c r="C190" s="203">
        <v>9958.4856</v>
      </c>
      <c r="D190" s="170"/>
      <c r="E190" s="108"/>
      <c r="F190" s="108"/>
      <c r="G190" s="108"/>
      <c r="H190" s="108"/>
      <c r="I190" s="108"/>
      <c r="J190" s="110"/>
      <c r="K190" s="108"/>
      <c r="L190" s="108"/>
      <c r="M190" s="108"/>
      <c r="N190" s="108"/>
      <c r="O190" s="108"/>
      <c r="P190" s="108"/>
      <c r="Q190" s="108"/>
      <c r="R190" s="108"/>
      <c r="S190" s="108"/>
      <c r="T190" s="108"/>
      <c r="U190" s="108"/>
      <c r="V190" s="108"/>
      <c r="W190" s="108"/>
      <c r="X190" s="108"/>
      <c r="Y190" s="111"/>
      <c r="AB190" s="111"/>
    </row>
    <row r="191" spans="1:28" ht="15.75" hidden="1">
      <c r="A191" s="292" t="s">
        <v>2154</v>
      </c>
      <c r="B191" s="198">
        <v>8633.6208000000006</v>
      </c>
      <c r="C191" s="198">
        <v>8633.6208000000006</v>
      </c>
      <c r="D191" s="170"/>
      <c r="E191" s="114"/>
      <c r="F191" s="108"/>
      <c r="G191" s="108"/>
      <c r="H191" s="108"/>
      <c r="I191" s="109"/>
      <c r="J191" s="110"/>
      <c r="K191" s="108"/>
      <c r="L191" s="108"/>
      <c r="M191" s="108"/>
      <c r="N191" s="108"/>
      <c r="O191" s="108"/>
      <c r="P191" s="108"/>
      <c r="Q191" s="109"/>
      <c r="R191" s="109"/>
      <c r="S191" s="109"/>
      <c r="T191" s="108"/>
      <c r="U191" s="108"/>
      <c r="V191" s="108"/>
      <c r="W191" s="109"/>
      <c r="X191" s="109"/>
      <c r="Y191" s="111"/>
      <c r="AB191" s="111"/>
    </row>
    <row r="192" spans="1:28" ht="15.75" hidden="1">
      <c r="A192" s="292" t="s">
        <v>3104</v>
      </c>
      <c r="B192" s="198">
        <v>136084.79200000002</v>
      </c>
      <c r="C192" s="198">
        <v>136084.79200000002</v>
      </c>
      <c r="D192" s="170"/>
      <c r="E192" s="114"/>
      <c r="F192" s="108"/>
      <c r="G192" s="108"/>
      <c r="H192" s="108"/>
      <c r="I192" s="109"/>
      <c r="J192" s="110"/>
      <c r="K192" s="108"/>
      <c r="L192" s="108"/>
      <c r="M192" s="108"/>
      <c r="N192" s="108"/>
      <c r="O192" s="108"/>
      <c r="P192" s="108"/>
      <c r="Q192" s="109"/>
      <c r="R192" s="109"/>
      <c r="S192" s="109"/>
      <c r="T192" s="108"/>
      <c r="U192" s="108"/>
      <c r="V192" s="108"/>
      <c r="W192" s="109"/>
      <c r="X192" s="109"/>
      <c r="Y192" s="111"/>
      <c r="AB192" s="111"/>
    </row>
    <row r="193" spans="1:28" ht="15.75" hidden="1">
      <c r="A193" s="292" t="s">
        <v>3053</v>
      </c>
      <c r="B193" s="198">
        <v>81344.743199999997</v>
      </c>
      <c r="C193" s="198">
        <v>81344.743199999997</v>
      </c>
      <c r="D193" s="170"/>
      <c r="E193" s="114"/>
      <c r="F193" s="108"/>
      <c r="G193" s="108"/>
      <c r="H193" s="108"/>
      <c r="I193" s="109"/>
      <c r="J193" s="110"/>
      <c r="K193" s="108"/>
      <c r="L193" s="108"/>
      <c r="M193" s="108"/>
      <c r="N193" s="108"/>
      <c r="O193" s="108"/>
      <c r="P193" s="108"/>
      <c r="Q193" s="109"/>
      <c r="R193" s="109"/>
      <c r="S193" s="109"/>
      <c r="T193" s="108"/>
      <c r="U193" s="108"/>
      <c r="V193" s="108"/>
      <c r="W193" s="109"/>
      <c r="X193" s="109"/>
      <c r="Y193" s="111"/>
      <c r="AB193" s="111"/>
    </row>
    <row r="194" spans="1:28" ht="15.75" hidden="1">
      <c r="A194" s="292" t="s">
        <v>3054</v>
      </c>
      <c r="B194" s="198">
        <v>35546.464800000002</v>
      </c>
      <c r="C194" s="198">
        <v>35546.464800000002</v>
      </c>
      <c r="D194" s="170"/>
      <c r="E194" s="108"/>
      <c r="F194" s="108"/>
      <c r="G194" s="108"/>
      <c r="H194" s="108"/>
      <c r="I194" s="108"/>
      <c r="J194" s="110"/>
      <c r="K194" s="108"/>
      <c r="L194" s="108"/>
      <c r="M194" s="108"/>
      <c r="N194" s="108"/>
      <c r="O194" s="108"/>
      <c r="P194" s="108"/>
      <c r="Q194" s="108"/>
      <c r="R194" s="108"/>
      <c r="S194" s="108"/>
      <c r="T194" s="108"/>
      <c r="U194" s="108"/>
      <c r="V194" s="108"/>
      <c r="W194" s="108"/>
      <c r="X194" s="108"/>
      <c r="Y194" s="111"/>
      <c r="AB194" s="111"/>
    </row>
    <row r="195" spans="1:28" ht="15.75" hidden="1">
      <c r="A195" s="292" t="s">
        <v>3055</v>
      </c>
      <c r="B195" s="198">
        <v>46771.149600000004</v>
      </c>
      <c r="C195" s="198">
        <v>46771.149600000004</v>
      </c>
      <c r="D195" s="170"/>
      <c r="E195" s="108"/>
      <c r="F195" s="108"/>
      <c r="G195" s="108"/>
      <c r="H195" s="108"/>
      <c r="I195" s="108"/>
      <c r="J195" s="110"/>
      <c r="K195" s="108"/>
      <c r="L195" s="108"/>
      <c r="M195" s="108"/>
      <c r="N195" s="108"/>
      <c r="O195" s="108"/>
      <c r="P195" s="108"/>
      <c r="Q195" s="108"/>
      <c r="R195" s="108"/>
      <c r="S195" s="108"/>
      <c r="T195" s="108"/>
      <c r="U195" s="108"/>
      <c r="V195" s="108"/>
      <c r="W195" s="108"/>
      <c r="X195" s="108"/>
      <c r="Y195" s="111"/>
      <c r="AB195" s="111"/>
    </row>
    <row r="196" spans="1:28" ht="15.75" hidden="1">
      <c r="A196" s="292" t="s">
        <v>3056</v>
      </c>
      <c r="B196" s="198">
        <v>22004.488800000003</v>
      </c>
      <c r="C196" s="198">
        <v>22004.488800000003</v>
      </c>
      <c r="D196" s="170"/>
      <c r="E196" s="108"/>
      <c r="F196" s="108"/>
      <c r="G196" s="108"/>
      <c r="H196" s="108"/>
      <c r="I196" s="108"/>
      <c r="J196" s="110"/>
      <c r="K196" s="108"/>
      <c r="L196" s="108"/>
      <c r="M196" s="108"/>
      <c r="N196" s="108"/>
      <c r="O196" s="108"/>
      <c r="P196" s="108"/>
      <c r="Q196" s="108"/>
      <c r="R196" s="108"/>
      <c r="S196" s="108"/>
      <c r="T196" s="108"/>
      <c r="U196" s="108"/>
      <c r="V196" s="108"/>
      <c r="W196" s="108"/>
      <c r="X196" s="108"/>
      <c r="Y196" s="111"/>
      <c r="AB196" s="111"/>
    </row>
    <row r="197" spans="1:28" ht="15.75" hidden="1">
      <c r="A197" s="292" t="s">
        <v>3058</v>
      </c>
      <c r="B197" s="198">
        <v>33678.943199999994</v>
      </c>
      <c r="C197" s="198">
        <v>33678.943199999994</v>
      </c>
      <c r="D197" s="170"/>
      <c r="E197" s="114"/>
      <c r="F197" s="108"/>
      <c r="G197" s="108"/>
      <c r="H197" s="108"/>
      <c r="I197" s="109"/>
      <c r="J197" s="110"/>
      <c r="K197" s="108"/>
      <c r="L197" s="108"/>
      <c r="M197" s="108"/>
      <c r="N197" s="108"/>
      <c r="O197" s="108"/>
      <c r="P197" s="108"/>
      <c r="Q197" s="109"/>
      <c r="R197" s="109"/>
      <c r="S197" s="109"/>
      <c r="T197" s="108"/>
      <c r="U197" s="108"/>
      <c r="V197" s="108"/>
      <c r="W197" s="109"/>
      <c r="X197" s="109"/>
      <c r="Y197" s="111"/>
      <c r="AB197" s="111"/>
    </row>
    <row r="198" spans="1:28" ht="15.75" hidden="1">
      <c r="A198" s="292" t="s">
        <v>3059</v>
      </c>
      <c r="B198" s="198">
        <v>21652.495200000001</v>
      </c>
      <c r="C198" s="198">
        <v>21652.495200000001</v>
      </c>
      <c r="D198" s="170"/>
      <c r="E198" s="114"/>
      <c r="F198" s="108"/>
      <c r="G198" s="108"/>
      <c r="H198" s="108"/>
      <c r="I198" s="109"/>
      <c r="J198" s="110"/>
      <c r="K198" s="108"/>
      <c r="L198" s="108"/>
      <c r="M198" s="108"/>
      <c r="N198" s="108"/>
      <c r="O198" s="108"/>
      <c r="P198" s="108"/>
      <c r="Q198" s="109"/>
      <c r="R198" s="109"/>
      <c r="S198" s="109"/>
      <c r="T198" s="108"/>
      <c r="U198" s="108"/>
      <c r="V198" s="108"/>
      <c r="W198" s="109"/>
      <c r="X198" s="109"/>
      <c r="Y198" s="111"/>
      <c r="AB198" s="111"/>
    </row>
    <row r="199" spans="1:28" ht="15.75" hidden="1">
      <c r="A199" s="292" t="s">
        <v>3057</v>
      </c>
      <c r="B199" s="198">
        <v>55331.438400000006</v>
      </c>
      <c r="C199" s="198">
        <v>55331.438400000006</v>
      </c>
      <c r="D199" s="170"/>
      <c r="E199" s="114"/>
      <c r="F199" s="108"/>
      <c r="G199" s="108"/>
      <c r="H199" s="108"/>
      <c r="I199" s="109"/>
      <c r="J199" s="110"/>
      <c r="K199" s="108"/>
      <c r="L199" s="108"/>
      <c r="M199" s="108"/>
      <c r="N199" s="108"/>
      <c r="O199" s="108"/>
      <c r="P199" s="108"/>
      <c r="Q199" s="109"/>
      <c r="R199" s="109"/>
      <c r="S199" s="109"/>
      <c r="T199" s="108"/>
      <c r="U199" s="108"/>
      <c r="V199" s="108"/>
      <c r="W199" s="109"/>
      <c r="X199" s="109"/>
      <c r="Y199" s="111"/>
      <c r="AB199" s="111"/>
    </row>
    <row r="200" spans="1:28" ht="15.75" hidden="1">
      <c r="A200" s="292" t="s">
        <v>2428</v>
      </c>
      <c r="B200" s="198">
        <v>24101.784</v>
      </c>
      <c r="C200" s="198">
        <v>24101.784</v>
      </c>
      <c r="D200" s="170"/>
      <c r="E200" s="108"/>
      <c r="F200" s="108"/>
      <c r="G200" s="108"/>
      <c r="H200" s="108"/>
      <c r="I200" s="108"/>
      <c r="J200" s="110"/>
      <c r="K200" s="108"/>
      <c r="L200" s="108"/>
      <c r="M200" s="108"/>
      <c r="N200" s="108"/>
      <c r="O200" s="108"/>
      <c r="P200" s="108"/>
      <c r="Q200" s="108"/>
      <c r="R200" s="108"/>
      <c r="S200" s="108"/>
      <c r="T200" s="108"/>
      <c r="U200" s="108"/>
      <c r="V200" s="108"/>
      <c r="W200" s="108"/>
      <c r="X200" s="108"/>
      <c r="Y200" s="111"/>
      <c r="AB200" s="111"/>
    </row>
    <row r="201" spans="1:28" ht="15.75" hidden="1">
      <c r="A201" s="292" t="s">
        <v>2429</v>
      </c>
      <c r="B201" s="198">
        <v>15521.94</v>
      </c>
      <c r="C201" s="198">
        <v>15521.94</v>
      </c>
      <c r="D201" s="170"/>
      <c r="E201" s="108"/>
      <c r="F201" s="108"/>
      <c r="G201" s="108"/>
      <c r="H201" s="108"/>
      <c r="I201" s="108"/>
      <c r="J201" s="110"/>
      <c r="K201" s="108"/>
      <c r="L201" s="108"/>
      <c r="M201" s="108"/>
      <c r="N201" s="108"/>
      <c r="O201" s="108"/>
      <c r="P201" s="108"/>
      <c r="Q201" s="108"/>
      <c r="R201" s="108"/>
      <c r="S201" s="108"/>
      <c r="T201" s="108"/>
      <c r="U201" s="108"/>
      <c r="V201" s="108"/>
      <c r="W201" s="108"/>
      <c r="X201" s="108"/>
      <c r="Y201" s="111"/>
      <c r="AB201" s="111"/>
    </row>
    <row r="202" spans="1:28" ht="15.75" hidden="1">
      <c r="A202" s="292" t="s">
        <v>2427</v>
      </c>
      <c r="B202" s="198">
        <v>39623.724000000002</v>
      </c>
      <c r="C202" s="198">
        <v>39623.724000000002</v>
      </c>
      <c r="D202" s="170"/>
      <c r="E202" s="108"/>
      <c r="F202" s="108"/>
      <c r="G202" s="108"/>
      <c r="H202" s="108"/>
      <c r="I202" s="108"/>
      <c r="J202" s="110"/>
      <c r="K202" s="108"/>
      <c r="L202" s="108"/>
      <c r="M202" s="108"/>
      <c r="N202" s="108"/>
      <c r="O202" s="108"/>
      <c r="P202" s="108"/>
      <c r="Q202" s="108"/>
      <c r="R202" s="108"/>
      <c r="S202" s="108"/>
      <c r="T202" s="108"/>
      <c r="U202" s="108"/>
      <c r="V202" s="108"/>
      <c r="W202" s="108"/>
      <c r="X202" s="108"/>
      <c r="Y202" s="111"/>
      <c r="AB202" s="111"/>
    </row>
    <row r="203" spans="1:28" ht="15.75" hidden="1">
      <c r="A203" s="292" t="s">
        <v>3105</v>
      </c>
      <c r="B203" s="198">
        <v>103544.78400000001</v>
      </c>
      <c r="C203" s="198">
        <v>103544.78400000001</v>
      </c>
      <c r="D203" s="170"/>
      <c r="E203" s="114"/>
      <c r="F203" s="108"/>
      <c r="G203" s="108"/>
      <c r="H203" s="108"/>
      <c r="I203" s="109"/>
      <c r="J203" s="110"/>
      <c r="K203" s="108"/>
      <c r="L203" s="108"/>
      <c r="M203" s="108"/>
      <c r="N203" s="108"/>
      <c r="O203" s="108"/>
      <c r="P203" s="108"/>
      <c r="Q203" s="109"/>
      <c r="R203" s="109"/>
      <c r="S203" s="109"/>
      <c r="T203" s="108"/>
      <c r="U203" s="108"/>
      <c r="V203" s="108"/>
      <c r="W203" s="109"/>
      <c r="X203" s="109"/>
      <c r="Y203" s="111"/>
      <c r="AB203" s="111"/>
    </row>
    <row r="204" spans="1:28" ht="15.75" hidden="1">
      <c r="A204" s="292" t="s">
        <v>3106</v>
      </c>
      <c r="B204" s="198">
        <v>62322.42240000001</v>
      </c>
      <c r="C204" s="198">
        <v>62322.42240000001</v>
      </c>
      <c r="D204" s="170"/>
      <c r="E204" s="114"/>
      <c r="F204" s="108"/>
      <c r="G204" s="108"/>
      <c r="H204" s="108"/>
      <c r="I204" s="109"/>
      <c r="J204" s="110"/>
      <c r="K204" s="108"/>
      <c r="L204" s="108"/>
      <c r="M204" s="108"/>
      <c r="N204" s="108"/>
      <c r="O204" s="108"/>
      <c r="P204" s="108"/>
      <c r="Q204" s="109"/>
      <c r="R204" s="109"/>
      <c r="S204" s="109"/>
      <c r="T204" s="108"/>
      <c r="U204" s="108"/>
      <c r="V204" s="108"/>
      <c r="W204" s="109"/>
      <c r="X204" s="109"/>
      <c r="Y204" s="111"/>
      <c r="AB204" s="111"/>
    </row>
    <row r="205" spans="1:28" ht="15.75" hidden="1">
      <c r="A205" s="292" t="s">
        <v>3107</v>
      </c>
      <c r="B205" s="198">
        <v>33752.275200000004</v>
      </c>
      <c r="C205" s="198">
        <v>33752.275200000004</v>
      </c>
      <c r="D205" s="170"/>
      <c r="E205" s="114"/>
      <c r="F205" s="108"/>
      <c r="G205" s="108"/>
      <c r="H205" s="108"/>
      <c r="I205" s="109"/>
      <c r="J205" s="110"/>
      <c r="K205" s="108"/>
      <c r="L205" s="108"/>
      <c r="M205" s="108"/>
      <c r="N205" s="108"/>
      <c r="O205" s="108"/>
      <c r="P205" s="108"/>
      <c r="Q205" s="109"/>
      <c r="R205" s="109"/>
      <c r="S205" s="109"/>
      <c r="T205" s="108"/>
      <c r="U205" s="108"/>
      <c r="V205" s="108"/>
      <c r="W205" s="109"/>
      <c r="X205" s="109"/>
      <c r="Y205" s="111"/>
      <c r="AB205" s="111"/>
    </row>
    <row r="206" spans="1:28" ht="15.75" hidden="1">
      <c r="A206" s="292" t="s">
        <v>3108</v>
      </c>
      <c r="B206" s="198">
        <v>18289.000799999998</v>
      </c>
      <c r="C206" s="198">
        <v>18289.000799999998</v>
      </c>
      <c r="D206" s="170"/>
      <c r="E206" s="108"/>
      <c r="F206" s="108"/>
      <c r="G206" s="108"/>
      <c r="H206" s="108"/>
      <c r="I206" s="108"/>
      <c r="J206" s="110"/>
      <c r="K206" s="108"/>
      <c r="L206" s="108"/>
      <c r="M206" s="108"/>
      <c r="N206" s="108"/>
      <c r="O206" s="108"/>
      <c r="P206" s="108"/>
      <c r="Q206" s="108"/>
      <c r="R206" s="108"/>
      <c r="S206" s="108"/>
      <c r="T206" s="108"/>
      <c r="U206" s="108"/>
      <c r="V206" s="108"/>
      <c r="W206" s="108"/>
      <c r="X206" s="108"/>
      <c r="Y206" s="111"/>
      <c r="AB206" s="111"/>
    </row>
    <row r="207" spans="1:28" ht="15.75" hidden="1">
      <c r="A207" s="292" t="s">
        <v>3109</v>
      </c>
      <c r="B207" s="198">
        <v>52041.275999999998</v>
      </c>
      <c r="C207" s="198">
        <v>52041.275999999998</v>
      </c>
      <c r="D207" s="170"/>
      <c r="E207" s="108"/>
      <c r="F207" s="108"/>
      <c r="G207" s="108"/>
      <c r="H207" s="108"/>
      <c r="I207" s="108"/>
      <c r="J207" s="110"/>
      <c r="K207" s="108"/>
      <c r="L207" s="108"/>
      <c r="M207" s="108"/>
      <c r="N207" s="108"/>
      <c r="O207" s="108"/>
      <c r="P207" s="108"/>
      <c r="Q207" s="108"/>
      <c r="R207" s="108"/>
      <c r="S207" s="108"/>
      <c r="T207" s="108"/>
      <c r="U207" s="108"/>
      <c r="V207" s="108"/>
      <c r="W207" s="108"/>
      <c r="X207" s="108"/>
      <c r="Y207" s="111"/>
      <c r="AB207" s="111"/>
    </row>
    <row r="208" spans="1:28" ht="15.75" hidden="1">
      <c r="A208" s="292" t="s">
        <v>3110</v>
      </c>
      <c r="B208" s="198">
        <v>114363.69840000001</v>
      </c>
      <c r="C208" s="198">
        <v>114363.69840000001</v>
      </c>
      <c r="D208" s="170"/>
      <c r="E208" s="108"/>
      <c r="F208" s="108"/>
      <c r="G208" s="108"/>
      <c r="H208" s="108"/>
      <c r="I208" s="108"/>
      <c r="J208" s="110"/>
      <c r="K208" s="108"/>
      <c r="L208" s="108"/>
      <c r="M208" s="108"/>
      <c r="N208" s="108"/>
      <c r="O208" s="108"/>
      <c r="P208" s="108"/>
      <c r="Q208" s="108"/>
      <c r="R208" s="108"/>
      <c r="S208" s="108"/>
      <c r="T208" s="108"/>
      <c r="U208" s="108"/>
      <c r="V208" s="108"/>
      <c r="W208" s="108"/>
      <c r="X208" s="108"/>
      <c r="Y208" s="111"/>
      <c r="AB208" s="111"/>
    </row>
    <row r="209" spans="1:28" ht="15.75" hidden="1">
      <c r="A209" s="292" t="s">
        <v>3111</v>
      </c>
      <c r="B209" s="198">
        <v>165867.2064</v>
      </c>
      <c r="C209" s="198">
        <v>165867.2064</v>
      </c>
      <c r="D209" s="170"/>
      <c r="E209" s="114"/>
      <c r="F209" s="108"/>
      <c r="G209" s="108"/>
      <c r="H209" s="108"/>
      <c r="I209" s="109"/>
      <c r="J209" s="110"/>
      <c r="K209" s="108"/>
      <c r="L209" s="108"/>
      <c r="M209" s="108"/>
      <c r="N209" s="108"/>
      <c r="O209" s="108"/>
      <c r="P209" s="108"/>
      <c r="Q209" s="109"/>
      <c r="R209" s="109"/>
      <c r="S209" s="109"/>
      <c r="T209" s="108"/>
      <c r="U209" s="108"/>
      <c r="V209" s="108"/>
      <c r="W209" s="109"/>
      <c r="X209" s="109"/>
      <c r="Y209" s="111"/>
      <c r="AB209" s="111"/>
    </row>
    <row r="210" spans="1:28" ht="15.75" hidden="1">
      <c r="A210" s="292" t="s">
        <v>3112</v>
      </c>
      <c r="B210" s="198">
        <v>199619.48160000003</v>
      </c>
      <c r="C210" s="198">
        <v>199619.48160000003</v>
      </c>
      <c r="D210" s="170"/>
      <c r="E210" s="114"/>
      <c r="F210" s="108"/>
      <c r="G210" s="108"/>
      <c r="H210" s="108"/>
      <c r="I210" s="109"/>
      <c r="J210" s="110"/>
      <c r="K210" s="108"/>
      <c r="L210" s="108"/>
      <c r="M210" s="108"/>
      <c r="N210" s="108"/>
      <c r="O210" s="108"/>
      <c r="P210" s="108"/>
      <c r="Q210" s="109"/>
      <c r="R210" s="109"/>
      <c r="S210" s="109"/>
      <c r="T210" s="108"/>
      <c r="U210" s="108"/>
      <c r="V210" s="108"/>
      <c r="W210" s="109"/>
      <c r="X210" s="109"/>
      <c r="Y210" s="111"/>
      <c r="AB210" s="111"/>
    </row>
    <row r="211" spans="1:28" ht="15.75" hidden="1">
      <c r="A211" s="292" t="s">
        <v>3113</v>
      </c>
      <c r="B211" s="198">
        <v>217908.48240000001</v>
      </c>
      <c r="C211" s="198">
        <v>217908.48240000001</v>
      </c>
      <c r="D211" s="170"/>
      <c r="E211" s="114"/>
      <c r="F211" s="108"/>
      <c r="G211" s="108"/>
      <c r="H211" s="108"/>
      <c r="I211" s="109"/>
      <c r="J211" s="110"/>
      <c r="K211" s="108"/>
      <c r="L211" s="108"/>
      <c r="M211" s="108"/>
      <c r="N211" s="108"/>
      <c r="O211" s="108"/>
      <c r="P211" s="108"/>
      <c r="Q211" s="109"/>
      <c r="R211" s="109"/>
      <c r="S211" s="109"/>
      <c r="T211" s="108"/>
      <c r="U211" s="108"/>
      <c r="V211" s="108"/>
      <c r="W211" s="109"/>
      <c r="X211" s="109"/>
      <c r="Y211" s="111"/>
      <c r="AB211" s="111"/>
    </row>
    <row r="212" spans="1:28" ht="15.75" hidden="1">
      <c r="A212" s="292" t="s">
        <v>3114</v>
      </c>
      <c r="B212" s="198">
        <v>52041.275999999998</v>
      </c>
      <c r="C212" s="198">
        <v>52041.275999999998</v>
      </c>
      <c r="D212" s="170"/>
      <c r="E212" s="108"/>
      <c r="F212" s="108"/>
      <c r="G212" s="108"/>
      <c r="H212" s="108"/>
      <c r="I212" s="108"/>
      <c r="J212" s="110"/>
      <c r="K212" s="108"/>
      <c r="L212" s="108"/>
      <c r="M212" s="108"/>
      <c r="N212" s="108"/>
      <c r="O212" s="108"/>
      <c r="P212" s="108"/>
      <c r="Q212" s="108"/>
      <c r="R212" s="108"/>
      <c r="S212" s="108"/>
      <c r="T212" s="108"/>
      <c r="U212" s="108"/>
      <c r="V212" s="108"/>
      <c r="W212" s="108"/>
      <c r="X212" s="108"/>
      <c r="Y212" s="111"/>
      <c r="AB212" s="111"/>
    </row>
    <row r="213" spans="1:28" ht="15.75" hidden="1">
      <c r="A213" s="292" t="s">
        <v>3115</v>
      </c>
      <c r="B213" s="198">
        <v>132310.48320000002</v>
      </c>
      <c r="C213" s="198">
        <v>132310.48320000002</v>
      </c>
      <c r="D213" s="170"/>
      <c r="E213" s="108"/>
      <c r="F213" s="108"/>
      <c r="G213" s="108"/>
      <c r="H213" s="108"/>
      <c r="I213" s="108"/>
      <c r="J213" s="110"/>
      <c r="K213" s="108"/>
      <c r="L213" s="108"/>
      <c r="M213" s="108"/>
      <c r="N213" s="108"/>
      <c r="O213" s="108"/>
      <c r="P213" s="108"/>
      <c r="Q213" s="108"/>
      <c r="R213" s="108"/>
      <c r="S213" s="108"/>
      <c r="T213" s="108"/>
      <c r="U213" s="108"/>
      <c r="V213" s="108"/>
      <c r="W213" s="108"/>
      <c r="X213" s="108"/>
      <c r="Y213" s="111"/>
      <c r="AB213" s="111"/>
    </row>
    <row r="214" spans="1:28" ht="15.75" hidden="1">
      <c r="A214" s="292" t="s">
        <v>3116</v>
      </c>
      <c r="B214" s="198">
        <v>82454.500800000009</v>
      </c>
      <c r="C214" s="198">
        <v>82454.500800000009</v>
      </c>
      <c r="D214" s="170"/>
      <c r="E214" s="108"/>
      <c r="F214" s="108"/>
      <c r="G214" s="108"/>
      <c r="H214" s="108"/>
      <c r="I214" s="108"/>
      <c r="J214" s="110"/>
      <c r="K214" s="108"/>
      <c r="L214" s="108"/>
      <c r="M214" s="108"/>
      <c r="N214" s="108"/>
      <c r="O214" s="108"/>
      <c r="P214" s="108"/>
      <c r="Q214" s="108"/>
      <c r="R214" s="108"/>
      <c r="S214" s="108"/>
      <c r="T214" s="108"/>
      <c r="U214" s="108"/>
      <c r="V214" s="108"/>
      <c r="W214" s="108"/>
      <c r="X214" s="108"/>
      <c r="Y214" s="111"/>
      <c r="AB214" s="111"/>
    </row>
    <row r="215" spans="1:28" ht="15.75" hidden="1">
      <c r="A215" s="292" t="s">
        <v>3117</v>
      </c>
      <c r="B215" s="198">
        <v>47939.572800000002</v>
      </c>
      <c r="C215" s="198">
        <v>47939.572800000002</v>
      </c>
      <c r="D215" s="170"/>
      <c r="E215" s="114"/>
      <c r="F215" s="108"/>
      <c r="G215" s="108"/>
      <c r="H215" s="108"/>
      <c r="I215" s="109"/>
      <c r="J215" s="110"/>
      <c r="K215" s="108"/>
      <c r="L215" s="108"/>
      <c r="M215" s="108"/>
      <c r="N215" s="108"/>
      <c r="O215" s="108"/>
      <c r="P215" s="108"/>
      <c r="Q215" s="109"/>
      <c r="R215" s="109"/>
      <c r="S215" s="109"/>
      <c r="T215" s="108"/>
      <c r="U215" s="108"/>
      <c r="V215" s="108"/>
      <c r="W215" s="109"/>
      <c r="X215" s="109"/>
      <c r="Y215" s="111"/>
      <c r="AB215" s="111"/>
    </row>
    <row r="216" spans="1:28" ht="15.75" hidden="1">
      <c r="A216" s="292" t="s">
        <v>3118</v>
      </c>
      <c r="B216" s="198">
        <v>27626.608800000005</v>
      </c>
      <c r="C216" s="198">
        <v>27626.608800000005</v>
      </c>
      <c r="D216" s="170"/>
      <c r="E216" s="114"/>
      <c r="F216" s="108"/>
      <c r="G216" s="108"/>
      <c r="H216" s="108"/>
      <c r="I216" s="109"/>
      <c r="J216" s="110"/>
      <c r="K216" s="108"/>
      <c r="L216" s="108"/>
      <c r="M216" s="108"/>
      <c r="N216" s="108"/>
      <c r="O216" s="108"/>
      <c r="P216" s="108"/>
      <c r="Q216" s="109"/>
      <c r="R216" s="109"/>
      <c r="S216" s="109"/>
      <c r="T216" s="108"/>
      <c r="U216" s="108"/>
      <c r="V216" s="108"/>
      <c r="W216" s="109"/>
      <c r="X216" s="109"/>
      <c r="Y216" s="111"/>
      <c r="AB216" s="111"/>
    </row>
    <row r="217" spans="1:28" ht="15.75" hidden="1">
      <c r="A217" s="292" t="s">
        <v>3119</v>
      </c>
      <c r="B217" s="219">
        <v>75566.181599999996</v>
      </c>
      <c r="C217" s="219">
        <v>75566.181599999996</v>
      </c>
      <c r="D217" s="170"/>
      <c r="E217" s="114"/>
      <c r="F217" s="108"/>
      <c r="G217" s="108"/>
      <c r="H217" s="108"/>
      <c r="I217" s="109"/>
      <c r="J217" s="110"/>
      <c r="K217" s="108"/>
      <c r="L217" s="108"/>
      <c r="M217" s="108"/>
      <c r="N217" s="108"/>
      <c r="O217" s="108"/>
      <c r="P217" s="108"/>
      <c r="Q217" s="109"/>
      <c r="R217" s="109"/>
      <c r="S217" s="109"/>
      <c r="T217" s="108"/>
      <c r="U217" s="108"/>
      <c r="V217" s="108"/>
      <c r="W217" s="109"/>
      <c r="X217" s="109"/>
      <c r="Y217" s="111"/>
      <c r="AB217" s="111"/>
    </row>
    <row r="218" spans="1:28" ht="15.75" hidden="1">
      <c r="A218" s="292" t="s">
        <v>3120</v>
      </c>
      <c r="B218" s="198">
        <v>158020.68240000002</v>
      </c>
      <c r="C218" s="198">
        <v>158020.68240000002</v>
      </c>
      <c r="D218" s="170"/>
      <c r="E218" s="108"/>
      <c r="F218" s="108"/>
      <c r="G218" s="108"/>
      <c r="H218" s="108"/>
      <c r="I218" s="108"/>
      <c r="J218" s="110"/>
      <c r="K218" s="108"/>
      <c r="L218" s="108"/>
      <c r="M218" s="108"/>
      <c r="N218" s="108"/>
      <c r="O218" s="108"/>
      <c r="P218" s="108"/>
      <c r="Q218" s="108"/>
      <c r="R218" s="108"/>
      <c r="S218" s="108"/>
      <c r="T218" s="108"/>
      <c r="U218" s="108"/>
      <c r="V218" s="108"/>
      <c r="W218" s="108"/>
      <c r="X218" s="108"/>
      <c r="Y218" s="111"/>
      <c r="AB218" s="111"/>
    </row>
    <row r="219" spans="1:28" ht="15.75" hidden="1">
      <c r="A219" s="292" t="s">
        <v>3121</v>
      </c>
      <c r="B219" s="198">
        <v>214764.984</v>
      </c>
      <c r="C219" s="198">
        <v>214764.984</v>
      </c>
      <c r="D219" s="170"/>
      <c r="E219" s="108"/>
      <c r="F219" s="108"/>
      <c r="G219" s="108"/>
      <c r="H219" s="108"/>
      <c r="I219" s="108"/>
      <c r="J219" s="110"/>
      <c r="K219" s="108"/>
      <c r="L219" s="108"/>
      <c r="M219" s="108"/>
      <c r="N219" s="108"/>
      <c r="O219" s="108"/>
      <c r="P219" s="108"/>
      <c r="Q219" s="108"/>
      <c r="R219" s="108"/>
      <c r="S219" s="108"/>
      <c r="T219" s="108"/>
      <c r="U219" s="108"/>
      <c r="V219" s="108"/>
      <c r="W219" s="108"/>
      <c r="X219" s="108"/>
      <c r="Y219" s="111"/>
      <c r="AB219" s="111"/>
    </row>
    <row r="220" spans="1:28" ht="15.75" hidden="1">
      <c r="A220" s="292" t="s">
        <v>3122</v>
      </c>
      <c r="B220" s="198">
        <v>262704.55680000008</v>
      </c>
      <c r="C220" s="198">
        <v>262704.55680000008</v>
      </c>
      <c r="D220" s="170"/>
      <c r="E220" s="108"/>
      <c r="F220" s="108"/>
      <c r="G220" s="108"/>
      <c r="H220" s="108"/>
      <c r="I220" s="108"/>
      <c r="J220" s="110"/>
      <c r="K220" s="108"/>
      <c r="L220" s="108"/>
      <c r="M220" s="108"/>
      <c r="N220" s="108"/>
      <c r="O220" s="108"/>
      <c r="P220" s="108"/>
      <c r="Q220" s="108"/>
      <c r="R220" s="108"/>
      <c r="S220" s="108"/>
      <c r="T220" s="108"/>
      <c r="U220" s="108"/>
      <c r="V220" s="108"/>
      <c r="W220" s="108"/>
      <c r="X220" s="108"/>
      <c r="Y220" s="111"/>
      <c r="AB220" s="111"/>
    </row>
    <row r="221" spans="1:28" ht="15.75" hidden="1">
      <c r="A221" s="292" t="s">
        <v>3123</v>
      </c>
      <c r="B221" s="198">
        <v>290331.16559999995</v>
      </c>
      <c r="C221" s="198">
        <v>290331.16559999995</v>
      </c>
      <c r="D221" s="170"/>
      <c r="E221" s="114"/>
      <c r="F221" s="108"/>
      <c r="G221" s="108"/>
      <c r="H221" s="108"/>
      <c r="I221" s="109"/>
      <c r="J221" s="110"/>
      <c r="K221" s="108"/>
      <c r="L221" s="108"/>
      <c r="M221" s="108"/>
      <c r="N221" s="108"/>
      <c r="O221" s="108"/>
      <c r="P221" s="108"/>
      <c r="Q221" s="109"/>
      <c r="R221" s="109"/>
      <c r="S221" s="109"/>
      <c r="T221" s="108"/>
      <c r="U221" s="108"/>
      <c r="V221" s="108"/>
      <c r="W221" s="109"/>
      <c r="X221" s="109"/>
      <c r="Y221" s="111"/>
      <c r="AB221" s="111"/>
    </row>
    <row r="222" spans="1:28" ht="15.75" hidden="1">
      <c r="A222" s="292" t="s">
        <v>3124</v>
      </c>
      <c r="B222" s="198">
        <v>130394.0736</v>
      </c>
      <c r="C222" s="198">
        <v>130394.0736</v>
      </c>
      <c r="D222" s="170"/>
      <c r="E222" s="114"/>
      <c r="F222" s="108"/>
      <c r="G222" s="108"/>
      <c r="H222" s="108"/>
      <c r="I222" s="109"/>
      <c r="J222" s="110"/>
      <c r="K222" s="108"/>
      <c r="L222" s="108"/>
      <c r="M222" s="108"/>
      <c r="N222" s="108"/>
      <c r="O222" s="108"/>
      <c r="P222" s="108"/>
      <c r="Q222" s="109"/>
      <c r="R222" s="109"/>
      <c r="S222" s="109"/>
      <c r="T222" s="108"/>
      <c r="U222" s="108"/>
      <c r="V222" s="108"/>
      <c r="W222" s="109"/>
      <c r="X222" s="109"/>
      <c r="Y222" s="111"/>
      <c r="AB222" s="111"/>
    </row>
    <row r="223" spans="1:28" ht="15.75" hidden="1">
      <c r="A223" s="292" t="s">
        <v>3125</v>
      </c>
      <c r="B223" s="198">
        <v>132310.48320000002</v>
      </c>
      <c r="C223" s="198">
        <v>132310.48320000002</v>
      </c>
      <c r="D223" s="170"/>
      <c r="E223" s="114"/>
      <c r="F223" s="108"/>
      <c r="G223" s="108"/>
      <c r="H223" s="108"/>
      <c r="I223" s="109"/>
      <c r="J223" s="110"/>
      <c r="K223" s="108"/>
      <c r="L223" s="108"/>
      <c r="M223" s="108"/>
      <c r="N223" s="108"/>
      <c r="O223" s="108"/>
      <c r="P223" s="108"/>
      <c r="Q223" s="109"/>
      <c r="R223" s="109"/>
      <c r="S223" s="109"/>
      <c r="T223" s="108"/>
      <c r="U223" s="108"/>
      <c r="V223" s="108"/>
      <c r="W223" s="109"/>
      <c r="X223" s="109"/>
      <c r="Y223" s="111"/>
      <c r="AB223" s="111"/>
    </row>
    <row r="224" spans="1:28" ht="15.75" hidden="1">
      <c r="A224" s="292" t="s">
        <v>3126</v>
      </c>
      <c r="B224" s="198">
        <v>82454.500800000009</v>
      </c>
      <c r="C224" s="198">
        <v>82454.500800000009</v>
      </c>
      <c r="D224" s="170"/>
      <c r="E224" s="108"/>
      <c r="F224" s="108"/>
      <c r="G224" s="108"/>
      <c r="H224" s="108"/>
      <c r="I224" s="108"/>
      <c r="J224" s="110"/>
      <c r="K224" s="108"/>
      <c r="L224" s="108"/>
      <c r="M224" s="108"/>
      <c r="N224" s="108"/>
      <c r="O224" s="108"/>
      <c r="P224" s="108"/>
      <c r="Q224" s="108"/>
      <c r="R224" s="108"/>
      <c r="S224" s="108"/>
      <c r="T224" s="108"/>
      <c r="U224" s="108"/>
      <c r="V224" s="108"/>
      <c r="W224" s="108"/>
      <c r="X224" s="108"/>
      <c r="Y224" s="111"/>
      <c r="AB224" s="111"/>
    </row>
    <row r="225" spans="1:28" ht="15.75" hidden="1">
      <c r="A225" s="292" t="s">
        <v>3127</v>
      </c>
      <c r="B225" s="198">
        <v>47939.572800000002</v>
      </c>
      <c r="C225" s="198">
        <v>47939.572800000002</v>
      </c>
      <c r="D225" s="170"/>
      <c r="E225" s="108"/>
      <c r="F225" s="108"/>
      <c r="G225" s="108"/>
      <c r="H225" s="108"/>
      <c r="I225" s="108"/>
      <c r="J225" s="110"/>
      <c r="K225" s="108"/>
      <c r="L225" s="108"/>
      <c r="M225" s="108"/>
      <c r="N225" s="108"/>
      <c r="O225" s="108"/>
      <c r="P225" s="108"/>
      <c r="Q225" s="108"/>
      <c r="R225" s="108"/>
      <c r="S225" s="108"/>
      <c r="T225" s="108"/>
      <c r="U225" s="108"/>
      <c r="V225" s="108"/>
      <c r="W225" s="108"/>
      <c r="X225" s="108"/>
      <c r="Y225" s="111"/>
      <c r="AB225" s="111"/>
    </row>
    <row r="226" spans="1:28" ht="15.75" hidden="1">
      <c r="A226" s="292" t="s">
        <v>3128</v>
      </c>
      <c r="B226" s="198">
        <v>27626.608800000005</v>
      </c>
      <c r="C226" s="198">
        <v>27626.608800000005</v>
      </c>
      <c r="D226" s="170"/>
      <c r="E226" s="108"/>
      <c r="F226" s="108"/>
      <c r="G226" s="108"/>
      <c r="H226" s="108"/>
      <c r="I226" s="108"/>
      <c r="J226" s="110"/>
      <c r="K226" s="108"/>
      <c r="L226" s="108"/>
      <c r="M226" s="108"/>
      <c r="N226" s="108"/>
      <c r="O226" s="108"/>
      <c r="P226" s="108"/>
      <c r="Q226" s="108"/>
      <c r="R226" s="108"/>
      <c r="S226" s="108"/>
      <c r="T226" s="108"/>
      <c r="U226" s="108"/>
      <c r="V226" s="108"/>
      <c r="W226" s="108"/>
      <c r="X226" s="108"/>
      <c r="Y226" s="111"/>
      <c r="AB226" s="111"/>
    </row>
    <row r="227" spans="1:28" ht="15.75" hidden="1">
      <c r="A227" s="292" t="s">
        <v>3129</v>
      </c>
      <c r="B227" s="198">
        <v>214764.984</v>
      </c>
      <c r="C227" s="198">
        <v>214764.984</v>
      </c>
      <c r="D227" s="170"/>
      <c r="E227" s="114"/>
      <c r="F227" s="108"/>
      <c r="G227" s="108"/>
      <c r="H227" s="108"/>
      <c r="I227" s="109"/>
      <c r="J227" s="110"/>
      <c r="K227" s="108"/>
      <c r="L227" s="108"/>
      <c r="M227" s="108"/>
      <c r="N227" s="108"/>
      <c r="O227" s="108"/>
      <c r="P227" s="108"/>
      <c r="Q227" s="109"/>
      <c r="R227" s="109"/>
      <c r="S227" s="109"/>
      <c r="T227" s="108"/>
      <c r="U227" s="108"/>
      <c r="V227" s="108"/>
      <c r="W227" s="109"/>
      <c r="X227" s="109"/>
      <c r="Y227" s="111"/>
      <c r="AB227" s="111"/>
    </row>
    <row r="228" spans="1:28" ht="15.75" hidden="1">
      <c r="A228" s="292" t="s">
        <v>3130</v>
      </c>
      <c r="B228" s="198">
        <v>290331.16559999995</v>
      </c>
      <c r="C228" s="198">
        <v>290331.16559999995</v>
      </c>
      <c r="D228" s="170"/>
      <c r="E228" s="114"/>
      <c r="F228" s="108"/>
      <c r="G228" s="108"/>
      <c r="H228" s="108"/>
      <c r="I228" s="109"/>
      <c r="J228" s="110"/>
      <c r="K228" s="108"/>
      <c r="L228" s="108"/>
      <c r="M228" s="108"/>
      <c r="N228" s="108"/>
      <c r="O228" s="108"/>
      <c r="P228" s="108"/>
      <c r="Q228" s="109"/>
      <c r="R228" s="109"/>
      <c r="S228" s="109"/>
      <c r="T228" s="108"/>
      <c r="U228" s="108"/>
      <c r="V228" s="108"/>
      <c r="W228" s="109"/>
      <c r="X228" s="109"/>
      <c r="Y228" s="111"/>
      <c r="AB228" s="111"/>
    </row>
    <row r="229" spans="1:28" ht="15.75" hidden="1">
      <c r="A229" s="292" t="s">
        <v>3131</v>
      </c>
      <c r="B229" s="198">
        <v>57526.509600000005</v>
      </c>
      <c r="C229" s="198">
        <v>57526.509600000005</v>
      </c>
      <c r="D229" s="170"/>
      <c r="E229" s="114"/>
      <c r="F229" s="108"/>
      <c r="G229" s="108"/>
      <c r="H229" s="108"/>
      <c r="I229" s="109"/>
      <c r="J229" s="110"/>
      <c r="K229" s="108"/>
      <c r="L229" s="108"/>
      <c r="M229" s="108"/>
      <c r="N229" s="108"/>
      <c r="O229" s="108"/>
      <c r="P229" s="108"/>
      <c r="Q229" s="109"/>
      <c r="R229" s="109"/>
      <c r="S229" s="109"/>
      <c r="T229" s="108"/>
      <c r="U229" s="108"/>
      <c r="V229" s="108"/>
      <c r="W229" s="109"/>
      <c r="X229" s="109"/>
      <c r="Y229" s="111"/>
      <c r="AB229" s="111"/>
    </row>
    <row r="230" spans="1:28" ht="15.75" hidden="1">
      <c r="A230" s="292" t="s">
        <v>3132</v>
      </c>
      <c r="B230" s="198">
        <v>42185.455200000004</v>
      </c>
      <c r="C230" s="198">
        <v>42185.455200000004</v>
      </c>
      <c r="D230" s="170"/>
      <c r="E230" s="108"/>
      <c r="F230" s="108"/>
      <c r="G230" s="108"/>
      <c r="H230" s="108"/>
      <c r="I230" s="108"/>
      <c r="J230" s="110"/>
      <c r="K230" s="108"/>
      <c r="L230" s="108"/>
      <c r="M230" s="108"/>
      <c r="N230" s="108"/>
      <c r="O230" s="108"/>
      <c r="P230" s="108"/>
      <c r="Q230" s="108"/>
      <c r="R230" s="108"/>
      <c r="S230" s="108"/>
      <c r="T230" s="108"/>
      <c r="U230" s="108"/>
      <c r="V230" s="108"/>
      <c r="W230" s="108"/>
      <c r="X230" s="108"/>
      <c r="Y230" s="111"/>
      <c r="AB230" s="111"/>
    </row>
    <row r="231" spans="1:28" ht="15.75" hidden="1">
      <c r="A231" s="292" t="s">
        <v>3133</v>
      </c>
      <c r="B231" s="198">
        <v>29914.567200000001</v>
      </c>
      <c r="C231" s="198">
        <v>29914.567200000001</v>
      </c>
      <c r="D231" s="170"/>
      <c r="E231" s="114"/>
      <c r="F231" s="108"/>
      <c r="G231" s="108"/>
      <c r="H231" s="108"/>
      <c r="I231" s="109"/>
      <c r="J231" s="110"/>
      <c r="K231" s="108"/>
      <c r="L231" s="108"/>
      <c r="M231" s="108"/>
      <c r="N231" s="108"/>
      <c r="O231" s="108"/>
      <c r="P231" s="108"/>
      <c r="Q231" s="109"/>
      <c r="R231" s="109"/>
      <c r="S231" s="109"/>
      <c r="T231" s="108"/>
      <c r="U231" s="108"/>
      <c r="V231" s="108"/>
      <c r="W231" s="109"/>
      <c r="X231" s="109"/>
      <c r="Y231" s="111"/>
      <c r="AB231" s="111"/>
    </row>
    <row r="232" spans="1:28" ht="15.75" hidden="1">
      <c r="A232" s="292" t="s">
        <v>3134</v>
      </c>
      <c r="B232" s="198">
        <v>23358.686400000002</v>
      </c>
      <c r="C232" s="198">
        <v>23358.686400000002</v>
      </c>
      <c r="D232" s="170"/>
      <c r="E232" s="114"/>
      <c r="F232" s="108"/>
      <c r="G232" s="108"/>
      <c r="H232" s="108"/>
      <c r="I232" s="109"/>
      <c r="J232" s="110"/>
      <c r="K232" s="108"/>
      <c r="L232" s="108"/>
      <c r="M232" s="108"/>
      <c r="N232" s="108"/>
      <c r="O232" s="108"/>
      <c r="P232" s="108"/>
      <c r="Q232" s="109"/>
      <c r="R232" s="109"/>
      <c r="S232" s="109"/>
      <c r="T232" s="108"/>
      <c r="U232" s="108"/>
      <c r="V232" s="108"/>
      <c r="W232" s="109"/>
      <c r="X232" s="109"/>
      <c r="Y232" s="111"/>
      <c r="AB232" s="111"/>
    </row>
    <row r="233" spans="1:28" ht="15" hidden="1" customHeight="1">
      <c r="A233" s="292" t="s">
        <v>3135</v>
      </c>
      <c r="B233" s="198">
        <v>53273.253600000004</v>
      </c>
      <c r="C233" s="198">
        <v>53273.253600000004</v>
      </c>
      <c r="D233" s="170"/>
      <c r="E233" s="108"/>
      <c r="F233" s="108"/>
      <c r="G233" s="108"/>
      <c r="H233" s="108"/>
      <c r="I233" s="108"/>
      <c r="J233" s="110"/>
      <c r="K233" s="108"/>
      <c r="L233" s="108"/>
      <c r="M233" s="108"/>
      <c r="N233" s="108"/>
      <c r="O233" s="108"/>
      <c r="P233" s="108"/>
      <c r="Q233" s="108"/>
      <c r="R233" s="108"/>
      <c r="S233" s="108"/>
      <c r="T233" s="108"/>
      <c r="U233" s="108"/>
      <c r="V233" s="108"/>
      <c r="W233" s="108"/>
      <c r="X233" s="108"/>
      <c r="Y233" s="111"/>
      <c r="AB233" s="111"/>
    </row>
    <row r="234" spans="1:28" ht="15.75" hidden="1">
      <c r="A234" s="292" t="s">
        <v>3136</v>
      </c>
      <c r="B234" s="198">
        <v>95458.708800000008</v>
      </c>
      <c r="C234" s="198">
        <v>95458.708800000008</v>
      </c>
      <c r="D234" s="170"/>
      <c r="E234" s="108"/>
      <c r="F234" s="108"/>
      <c r="G234" s="108"/>
      <c r="H234" s="108"/>
      <c r="I234" s="108"/>
      <c r="J234" s="110"/>
      <c r="K234" s="108"/>
      <c r="L234" s="108"/>
      <c r="M234" s="108"/>
      <c r="N234" s="108"/>
      <c r="O234" s="108"/>
      <c r="P234" s="108"/>
      <c r="Q234" s="108"/>
      <c r="R234" s="108"/>
      <c r="S234" s="108"/>
      <c r="T234" s="108"/>
      <c r="U234" s="108"/>
      <c r="V234" s="108"/>
      <c r="W234" s="108"/>
      <c r="X234" s="108"/>
      <c r="Y234" s="111"/>
      <c r="AB234" s="111"/>
    </row>
    <row r="235" spans="1:28" ht="15.75" hidden="1">
      <c r="A235" s="292" t="s">
        <v>3137</v>
      </c>
      <c r="B235" s="198">
        <v>99711.964799999987</v>
      </c>
      <c r="C235" s="198">
        <v>99711.964799999987</v>
      </c>
      <c r="D235" s="170"/>
      <c r="E235" s="108"/>
      <c r="F235" s="108"/>
      <c r="G235" s="108"/>
      <c r="H235" s="108"/>
      <c r="I235" s="108"/>
      <c r="J235" s="110"/>
      <c r="K235" s="108"/>
      <c r="L235" s="108"/>
      <c r="M235" s="108"/>
      <c r="N235" s="108"/>
      <c r="O235" s="108"/>
      <c r="P235" s="108"/>
      <c r="Q235" s="108"/>
      <c r="R235" s="108"/>
      <c r="S235" s="108"/>
      <c r="T235" s="108"/>
      <c r="U235" s="108"/>
      <c r="V235" s="108"/>
      <c r="W235" s="108"/>
      <c r="X235" s="108"/>
      <c r="Y235" s="111"/>
      <c r="AB235" s="111"/>
    </row>
    <row r="236" spans="1:28" ht="15.75" hidden="1">
      <c r="A236" s="292" t="s">
        <v>3138</v>
      </c>
      <c r="B236" s="198">
        <v>129626.53200000001</v>
      </c>
      <c r="C236" s="198">
        <v>129626.53200000001</v>
      </c>
      <c r="D236" s="170"/>
      <c r="E236" s="114"/>
      <c r="F236" s="108"/>
      <c r="G236" s="108"/>
      <c r="H236" s="108"/>
      <c r="I236" s="109"/>
      <c r="J236" s="110"/>
      <c r="K236" s="108"/>
      <c r="L236" s="108"/>
      <c r="M236" s="108"/>
      <c r="N236" s="108"/>
      <c r="O236" s="108"/>
      <c r="P236" s="108"/>
      <c r="Q236" s="109"/>
      <c r="R236" s="109"/>
      <c r="S236" s="109"/>
      <c r="T236" s="108"/>
      <c r="U236" s="108"/>
      <c r="V236" s="108"/>
      <c r="W236" s="109"/>
      <c r="X236" s="109"/>
      <c r="Y236" s="111"/>
      <c r="AB236" s="111"/>
    </row>
    <row r="237" spans="1:28" ht="15.75" hidden="1">
      <c r="A237" s="292" t="s">
        <v>3139</v>
      </c>
      <c r="B237" s="203">
        <v>152985.21840000001</v>
      </c>
      <c r="C237" s="203">
        <v>152985.21840000001</v>
      </c>
      <c r="D237" s="170"/>
      <c r="E237" s="114"/>
      <c r="F237" s="108"/>
      <c r="G237" s="108"/>
      <c r="H237" s="108"/>
      <c r="I237" s="109"/>
      <c r="J237" s="110"/>
      <c r="K237" s="108"/>
      <c r="L237" s="108"/>
      <c r="M237" s="108"/>
      <c r="N237" s="108"/>
      <c r="O237" s="108"/>
      <c r="P237" s="108"/>
      <c r="Q237" s="109"/>
      <c r="R237" s="109"/>
      <c r="S237" s="109"/>
      <c r="T237" s="108"/>
      <c r="U237" s="108"/>
      <c r="V237" s="108"/>
      <c r="W237" s="109"/>
      <c r="X237" s="109"/>
      <c r="Y237" s="111"/>
      <c r="AB237" s="111"/>
    </row>
    <row r="238" spans="1:28" ht="15.75" hidden="1">
      <c r="A238" s="292" t="s">
        <v>3140</v>
      </c>
      <c r="B238" s="198">
        <v>72100.022400000002</v>
      </c>
      <c r="C238" s="198">
        <v>72100.022400000002</v>
      </c>
      <c r="D238" s="170"/>
      <c r="E238" s="114"/>
      <c r="F238" s="108"/>
      <c r="G238" s="108"/>
      <c r="H238" s="108"/>
      <c r="I238" s="109"/>
      <c r="J238" s="110"/>
      <c r="K238" s="108"/>
      <c r="L238" s="108"/>
      <c r="M238" s="108"/>
      <c r="N238" s="108"/>
      <c r="O238" s="108"/>
      <c r="P238" s="108"/>
      <c r="Q238" s="109"/>
      <c r="R238" s="109"/>
      <c r="S238" s="109"/>
      <c r="T238" s="108"/>
      <c r="U238" s="108"/>
      <c r="V238" s="108"/>
      <c r="W238" s="109"/>
      <c r="X238" s="109"/>
      <c r="Y238" s="111"/>
      <c r="AB238" s="111"/>
    </row>
    <row r="239" spans="1:28" ht="15.75" hidden="1">
      <c r="A239" s="292" t="s">
        <v>3141</v>
      </c>
      <c r="B239" s="198">
        <v>113058.3888</v>
      </c>
      <c r="C239" s="198">
        <v>113058.3888</v>
      </c>
      <c r="D239" s="170"/>
      <c r="E239" s="108"/>
      <c r="F239" s="108"/>
      <c r="G239" s="108"/>
      <c r="H239" s="108"/>
      <c r="I239" s="108"/>
      <c r="J239" s="110"/>
      <c r="K239" s="108"/>
      <c r="L239" s="108"/>
      <c r="M239" s="108"/>
      <c r="N239" s="108"/>
      <c r="O239" s="108"/>
      <c r="P239" s="108"/>
      <c r="Q239" s="108"/>
      <c r="R239" s="108"/>
      <c r="S239" s="108"/>
      <c r="T239" s="108"/>
      <c r="U239" s="108"/>
      <c r="V239" s="108"/>
      <c r="W239" s="108"/>
      <c r="X239" s="108"/>
      <c r="Y239" s="111"/>
      <c r="AB239" s="111"/>
    </row>
    <row r="240" spans="1:28" ht="15.75" hidden="1">
      <c r="A240" s="292" t="s">
        <v>3142</v>
      </c>
      <c r="B240" s="198">
        <v>82474.055999999997</v>
      </c>
      <c r="C240" s="198">
        <v>82474.055999999997</v>
      </c>
      <c r="D240" s="170"/>
      <c r="E240" s="114"/>
      <c r="F240" s="108"/>
      <c r="G240" s="108"/>
      <c r="H240" s="108"/>
      <c r="I240" s="109"/>
      <c r="J240" s="110"/>
      <c r="K240" s="108"/>
      <c r="L240" s="108"/>
      <c r="M240" s="108"/>
      <c r="N240" s="108"/>
      <c r="O240" s="108"/>
      <c r="P240" s="108"/>
      <c r="Q240" s="109"/>
      <c r="R240" s="109"/>
      <c r="S240" s="109"/>
      <c r="T240" s="108"/>
      <c r="U240" s="108"/>
      <c r="V240" s="108"/>
      <c r="W240" s="109"/>
      <c r="X240" s="109"/>
      <c r="Y240" s="111"/>
      <c r="AB240" s="111"/>
    </row>
    <row r="241" spans="1:28" ht="15.75" hidden="1">
      <c r="A241" s="292" t="s">
        <v>3143</v>
      </c>
      <c r="B241" s="198">
        <v>58426.048799999997</v>
      </c>
      <c r="C241" s="198">
        <v>58426.048799999997</v>
      </c>
      <c r="D241" s="170"/>
      <c r="E241" s="114"/>
      <c r="F241" s="108"/>
      <c r="G241" s="108"/>
      <c r="H241" s="108"/>
      <c r="I241" s="109"/>
      <c r="J241" s="110"/>
      <c r="K241" s="108"/>
      <c r="L241" s="108"/>
      <c r="M241" s="108"/>
      <c r="N241" s="108"/>
      <c r="O241" s="108"/>
      <c r="P241" s="108"/>
      <c r="Q241" s="109"/>
      <c r="R241" s="109"/>
      <c r="S241" s="109"/>
      <c r="T241" s="108"/>
      <c r="U241" s="108"/>
      <c r="V241" s="108"/>
      <c r="W241" s="109"/>
      <c r="X241" s="109"/>
      <c r="Y241" s="111"/>
      <c r="AB241" s="111"/>
    </row>
    <row r="242" spans="1:28" ht="15.75" hidden="1">
      <c r="A242" s="292" t="s">
        <v>3144</v>
      </c>
      <c r="B242" s="198">
        <v>43138.771200000003</v>
      </c>
      <c r="C242" s="198">
        <v>43138.771200000003</v>
      </c>
      <c r="D242" s="170"/>
      <c r="E242" s="108"/>
      <c r="F242" s="108"/>
      <c r="G242" s="108"/>
      <c r="H242" s="108"/>
      <c r="I242" s="108"/>
      <c r="J242" s="110"/>
      <c r="K242" s="108"/>
      <c r="L242" s="108"/>
      <c r="M242" s="108"/>
      <c r="N242" s="108"/>
      <c r="O242" s="108"/>
      <c r="P242" s="108"/>
      <c r="Q242" s="108"/>
      <c r="R242" s="108"/>
      <c r="S242" s="108"/>
      <c r="T242" s="108"/>
      <c r="U242" s="108"/>
      <c r="V242" s="108"/>
      <c r="W242" s="108"/>
      <c r="X242" s="108"/>
      <c r="Y242" s="111"/>
      <c r="AB242" s="111"/>
    </row>
    <row r="243" spans="1:28" ht="15.75" hidden="1">
      <c r="A243" s="292" t="s">
        <v>3145</v>
      </c>
      <c r="B243" s="198">
        <v>101564.82</v>
      </c>
      <c r="C243" s="198">
        <v>101564.82</v>
      </c>
      <c r="D243" s="170"/>
      <c r="E243" s="114"/>
      <c r="F243" s="108"/>
      <c r="G243" s="108"/>
      <c r="H243" s="108"/>
      <c r="I243" s="109"/>
      <c r="J243" s="110"/>
      <c r="K243" s="108"/>
      <c r="L243" s="108"/>
      <c r="M243" s="108"/>
      <c r="N243" s="108"/>
      <c r="O243" s="108"/>
      <c r="P243" s="108"/>
      <c r="Q243" s="109"/>
      <c r="R243" s="109"/>
      <c r="S243" s="109"/>
      <c r="T243" s="108"/>
      <c r="U243" s="108"/>
      <c r="V243" s="108"/>
      <c r="W243" s="109"/>
      <c r="X243" s="109"/>
      <c r="Y243" s="111"/>
      <c r="AB243" s="111"/>
    </row>
    <row r="244" spans="1:28" ht="15.75" hidden="1">
      <c r="A244" s="292" t="s">
        <v>3146</v>
      </c>
      <c r="B244" s="198">
        <v>184038.87600000002</v>
      </c>
      <c r="C244" s="198">
        <v>184038.87600000002</v>
      </c>
      <c r="D244" s="170"/>
      <c r="E244" s="114"/>
      <c r="F244" s="108"/>
      <c r="G244" s="108"/>
      <c r="H244" s="108"/>
      <c r="I244" s="109"/>
      <c r="J244" s="110"/>
      <c r="K244" s="108"/>
      <c r="L244" s="108"/>
      <c r="M244" s="108"/>
      <c r="N244" s="108"/>
      <c r="O244" s="108"/>
      <c r="P244" s="108"/>
      <c r="Q244" s="109"/>
      <c r="R244" s="109"/>
      <c r="S244" s="109"/>
      <c r="T244" s="108"/>
      <c r="U244" s="108"/>
      <c r="V244" s="108"/>
      <c r="W244" s="109"/>
      <c r="X244" s="109"/>
      <c r="Y244" s="111"/>
      <c r="AB244" s="111"/>
    </row>
    <row r="245" spans="1:28" ht="15.75" hidden="1">
      <c r="A245" s="292" t="s">
        <v>3147</v>
      </c>
      <c r="B245" s="198">
        <v>195532.44480000003</v>
      </c>
      <c r="C245" s="198">
        <v>195532.44480000003</v>
      </c>
      <c r="D245" s="170"/>
      <c r="E245" s="108"/>
      <c r="F245" s="108"/>
      <c r="G245" s="108"/>
      <c r="H245" s="108"/>
      <c r="I245" s="108"/>
      <c r="J245" s="110"/>
      <c r="K245" s="108"/>
      <c r="L245" s="108"/>
      <c r="M245" s="108"/>
      <c r="N245" s="108"/>
      <c r="O245" s="108"/>
      <c r="P245" s="108"/>
      <c r="Q245" s="108"/>
      <c r="R245" s="108"/>
      <c r="S245" s="108"/>
      <c r="T245" s="108"/>
      <c r="U245" s="108"/>
      <c r="V245" s="108"/>
      <c r="W245" s="108"/>
      <c r="X245" s="108"/>
      <c r="Y245" s="111"/>
      <c r="AB245" s="111"/>
    </row>
    <row r="246" spans="1:28" ht="15.75" hidden="1">
      <c r="A246" s="292" t="s">
        <v>3148</v>
      </c>
      <c r="B246" s="198">
        <v>253958.49360000002</v>
      </c>
      <c r="C246" s="198">
        <v>253958.49360000002</v>
      </c>
      <c r="D246" s="170"/>
      <c r="E246" s="114"/>
      <c r="F246" s="108"/>
      <c r="G246" s="108"/>
      <c r="H246" s="108"/>
      <c r="I246" s="109"/>
      <c r="J246" s="110"/>
      <c r="K246" s="108"/>
      <c r="L246" s="108"/>
      <c r="M246" s="108"/>
      <c r="N246" s="108"/>
      <c r="O246" s="108"/>
      <c r="P246" s="108"/>
      <c r="Q246" s="109"/>
      <c r="R246" s="109"/>
      <c r="S246" s="109"/>
      <c r="T246" s="108"/>
      <c r="U246" s="108"/>
      <c r="V246" s="108"/>
      <c r="W246" s="109"/>
      <c r="X246" s="109"/>
      <c r="Y246" s="111"/>
      <c r="AB246" s="111"/>
    </row>
    <row r="247" spans="1:28" ht="15.75" hidden="1">
      <c r="A247" s="292" t="s">
        <v>3149</v>
      </c>
      <c r="B247" s="198">
        <v>297097.2648</v>
      </c>
      <c r="C247" s="198">
        <v>297097.2648</v>
      </c>
      <c r="D247" s="170"/>
      <c r="E247" s="114"/>
      <c r="F247" s="108"/>
      <c r="G247" s="108"/>
      <c r="H247" s="108"/>
      <c r="I247" s="109"/>
      <c r="J247" s="110"/>
      <c r="K247" s="108"/>
      <c r="L247" s="108"/>
      <c r="M247" s="108"/>
      <c r="N247" s="108"/>
      <c r="O247" s="108"/>
      <c r="P247" s="108"/>
      <c r="Q247" s="109"/>
      <c r="R247" s="109"/>
      <c r="S247" s="109"/>
      <c r="T247" s="108"/>
      <c r="U247" s="108"/>
      <c r="V247" s="108"/>
      <c r="W247" s="109"/>
      <c r="X247" s="109"/>
      <c r="Y247" s="111"/>
      <c r="AB247" s="111"/>
    </row>
    <row r="248" spans="1:28" ht="15.75" hidden="1">
      <c r="A248" s="292" t="s">
        <v>3150</v>
      </c>
      <c r="B248" s="198">
        <v>113058.3888</v>
      </c>
      <c r="C248" s="198">
        <v>113058.3888</v>
      </c>
      <c r="D248" s="170"/>
      <c r="E248" s="108"/>
      <c r="F248" s="108"/>
      <c r="G248" s="108"/>
      <c r="H248" s="108"/>
      <c r="I248" s="108"/>
      <c r="J248" s="110"/>
      <c r="K248" s="108"/>
      <c r="L248" s="108"/>
      <c r="M248" s="108"/>
      <c r="N248" s="108"/>
      <c r="O248" s="108"/>
      <c r="P248" s="108"/>
      <c r="Q248" s="108"/>
      <c r="R248" s="108"/>
      <c r="S248" s="108"/>
      <c r="T248" s="108"/>
      <c r="U248" s="108"/>
      <c r="V248" s="108"/>
      <c r="W248" s="108"/>
      <c r="X248" s="108"/>
      <c r="Y248" s="111"/>
      <c r="AB248" s="111"/>
    </row>
    <row r="249" spans="1:28" ht="15.75" hidden="1">
      <c r="A249" s="292" t="s">
        <v>3151</v>
      </c>
      <c r="B249" s="198">
        <v>89220.6</v>
      </c>
      <c r="C249" s="198">
        <v>89220.6</v>
      </c>
      <c r="D249" s="170"/>
      <c r="E249" s="114"/>
      <c r="F249" s="108"/>
      <c r="G249" s="108"/>
      <c r="H249" s="108"/>
      <c r="I249" s="109"/>
      <c r="J249" s="110"/>
      <c r="K249" s="108"/>
      <c r="L249" s="108"/>
      <c r="M249" s="108"/>
      <c r="N249" s="108"/>
      <c r="O249" s="108"/>
      <c r="P249" s="108"/>
      <c r="Q249" s="109"/>
      <c r="R249" s="109"/>
      <c r="S249" s="109"/>
      <c r="T249" s="108"/>
      <c r="U249" s="108"/>
      <c r="V249" s="108"/>
      <c r="W249" s="109"/>
      <c r="X249" s="109"/>
      <c r="Y249" s="111"/>
      <c r="AB249" s="111"/>
    </row>
    <row r="250" spans="1:28" ht="15.75" hidden="1">
      <c r="A250" s="292" t="s">
        <v>3152</v>
      </c>
      <c r="B250" s="198">
        <v>61378.884000000013</v>
      </c>
      <c r="C250" s="198">
        <v>61378.884000000013</v>
      </c>
      <c r="D250" s="170"/>
      <c r="E250" s="114"/>
      <c r="F250" s="108"/>
      <c r="G250" s="108"/>
      <c r="H250" s="108"/>
      <c r="I250" s="109"/>
      <c r="J250" s="110"/>
      <c r="K250" s="108"/>
      <c r="L250" s="108"/>
      <c r="M250" s="108"/>
      <c r="N250" s="108"/>
      <c r="O250" s="108"/>
      <c r="P250" s="108"/>
      <c r="Q250" s="109"/>
      <c r="R250" s="109"/>
      <c r="S250" s="109"/>
      <c r="T250" s="108"/>
      <c r="U250" s="108"/>
      <c r="V250" s="108"/>
      <c r="W250" s="109"/>
      <c r="X250" s="109"/>
      <c r="Y250" s="111"/>
      <c r="AB250" s="111"/>
    </row>
    <row r="251" spans="1:28" ht="15.75" hidden="1">
      <c r="A251" s="292" t="s">
        <v>3153</v>
      </c>
      <c r="B251" s="198">
        <v>33571.38960000001</v>
      </c>
      <c r="C251" s="198">
        <v>33571.38960000001</v>
      </c>
      <c r="D251" s="170"/>
      <c r="E251" s="108"/>
      <c r="F251" s="108"/>
      <c r="G251" s="108"/>
      <c r="H251" s="108"/>
      <c r="I251" s="108"/>
      <c r="J251" s="110"/>
      <c r="K251" s="108"/>
      <c r="L251" s="108"/>
      <c r="M251" s="108"/>
      <c r="N251" s="108"/>
      <c r="O251" s="108"/>
      <c r="P251" s="108"/>
      <c r="Q251" s="108"/>
      <c r="R251" s="108"/>
      <c r="S251" s="108"/>
      <c r="T251" s="108"/>
      <c r="U251" s="108"/>
      <c r="V251" s="108"/>
      <c r="W251" s="108"/>
      <c r="X251" s="108"/>
      <c r="Y251" s="111"/>
      <c r="AB251" s="111"/>
    </row>
    <row r="252" spans="1:28" ht="15.75" hidden="1">
      <c r="A252" s="292" t="s">
        <v>3154</v>
      </c>
      <c r="B252" s="198">
        <v>94950.273600000015</v>
      </c>
      <c r="C252" s="198">
        <v>94950.273600000015</v>
      </c>
      <c r="D252" s="170"/>
      <c r="E252" s="114"/>
      <c r="F252" s="108"/>
      <c r="G252" s="108"/>
      <c r="H252" s="108"/>
      <c r="I252" s="109"/>
      <c r="J252" s="110"/>
      <c r="K252" s="108"/>
      <c r="L252" s="108"/>
      <c r="M252" s="108"/>
      <c r="N252" s="108"/>
      <c r="O252" s="108"/>
      <c r="P252" s="108"/>
      <c r="Q252" s="109"/>
      <c r="R252" s="109"/>
      <c r="S252" s="109"/>
      <c r="T252" s="108"/>
      <c r="U252" s="108"/>
      <c r="V252" s="108"/>
      <c r="W252" s="109"/>
      <c r="X252" s="109"/>
      <c r="Y252" s="111"/>
      <c r="AB252" s="111"/>
    </row>
    <row r="253" spans="1:28" ht="15.75" hidden="1">
      <c r="A253" s="292" t="s">
        <v>3155</v>
      </c>
      <c r="B253" s="198">
        <v>184170.87360000002</v>
      </c>
      <c r="C253" s="198">
        <v>184170.87360000002</v>
      </c>
      <c r="D253" s="170"/>
      <c r="E253" s="114"/>
      <c r="F253" s="108"/>
      <c r="G253" s="108"/>
      <c r="H253" s="108"/>
      <c r="I253" s="109"/>
      <c r="J253" s="110"/>
      <c r="K253" s="108"/>
      <c r="L253" s="108"/>
      <c r="M253" s="108"/>
      <c r="N253" s="108"/>
      <c r="O253" s="108"/>
      <c r="P253" s="108"/>
      <c r="Q253" s="109"/>
      <c r="R253" s="109"/>
      <c r="S253" s="109"/>
      <c r="T253" s="108"/>
      <c r="U253" s="108"/>
      <c r="V253" s="108"/>
      <c r="W253" s="109"/>
      <c r="X253" s="109"/>
      <c r="Y253" s="111"/>
      <c r="AB253" s="111"/>
    </row>
    <row r="254" spans="1:28" ht="15.75" hidden="1">
      <c r="A254" s="292" t="s">
        <v>3156</v>
      </c>
      <c r="B254" s="198">
        <v>202278.98879999999</v>
      </c>
      <c r="C254" s="198">
        <v>202278.98879999999</v>
      </c>
      <c r="D254" s="170"/>
      <c r="E254" s="108"/>
      <c r="F254" s="108"/>
      <c r="G254" s="108"/>
      <c r="H254" s="108"/>
      <c r="I254" s="108"/>
      <c r="J254" s="110"/>
      <c r="K254" s="108"/>
      <c r="L254" s="108"/>
      <c r="M254" s="108"/>
      <c r="N254" s="108"/>
      <c r="O254" s="108"/>
      <c r="P254" s="108"/>
      <c r="Q254" s="108"/>
      <c r="R254" s="108"/>
      <c r="S254" s="109"/>
      <c r="T254" s="108"/>
      <c r="U254" s="108"/>
      <c r="V254" s="108"/>
      <c r="W254" s="108"/>
      <c r="X254" s="108"/>
      <c r="Y254" s="111"/>
      <c r="AB254" s="111"/>
    </row>
    <row r="255" spans="1:28" ht="15.75" hidden="1">
      <c r="A255" s="292" t="s">
        <v>3157</v>
      </c>
      <c r="B255" s="198">
        <v>263657.87280000001</v>
      </c>
      <c r="C255" s="198">
        <v>263657.87280000001</v>
      </c>
      <c r="D255" s="170"/>
      <c r="E255" s="108"/>
      <c r="F255" s="108"/>
      <c r="G255" s="108"/>
      <c r="H255" s="108"/>
      <c r="I255" s="108"/>
      <c r="J255" s="110"/>
      <c r="K255" s="108"/>
      <c r="L255" s="108"/>
      <c r="M255" s="108"/>
      <c r="N255" s="108"/>
      <c r="O255" s="108"/>
      <c r="P255" s="108"/>
      <c r="Q255" s="108"/>
      <c r="R255" s="108"/>
      <c r="S255" s="109"/>
      <c r="T255" s="108"/>
      <c r="U255" s="108"/>
      <c r="V255" s="108"/>
      <c r="W255" s="108"/>
      <c r="X255" s="108"/>
      <c r="Y255" s="111"/>
      <c r="AB255" s="111"/>
    </row>
    <row r="256" spans="1:28" ht="15.75" hidden="1">
      <c r="A256" s="292" t="s">
        <v>3158</v>
      </c>
      <c r="B256" s="198">
        <v>297229.26240000001</v>
      </c>
      <c r="C256" s="198">
        <v>297229.26240000001</v>
      </c>
      <c r="D256" s="170"/>
      <c r="E256" s="108"/>
      <c r="F256" s="108"/>
      <c r="G256" s="108"/>
      <c r="H256" s="108"/>
      <c r="I256" s="108"/>
      <c r="J256" s="110"/>
      <c r="K256" s="108"/>
      <c r="L256" s="108"/>
      <c r="M256" s="108"/>
      <c r="N256" s="108"/>
      <c r="O256" s="108"/>
      <c r="P256" s="108"/>
      <c r="Q256" s="108"/>
      <c r="R256" s="108"/>
      <c r="S256" s="109"/>
      <c r="T256" s="108"/>
      <c r="U256" s="108"/>
      <c r="V256" s="108"/>
      <c r="W256" s="108"/>
      <c r="X256" s="108"/>
      <c r="Y256" s="111"/>
      <c r="AB256" s="111"/>
    </row>
    <row r="257" spans="1:28" ht="15.75" hidden="1">
      <c r="A257" s="292" t="s">
        <v>3159</v>
      </c>
      <c r="B257" s="198">
        <v>150599.48400000003</v>
      </c>
      <c r="C257" s="198">
        <v>150599.48400000003</v>
      </c>
      <c r="D257" s="170"/>
      <c r="E257" s="114"/>
      <c r="F257" s="108"/>
      <c r="G257" s="108"/>
      <c r="H257" s="108"/>
      <c r="I257" s="109"/>
      <c r="J257" s="110"/>
      <c r="K257" s="108"/>
      <c r="L257" s="108"/>
      <c r="M257" s="108"/>
      <c r="N257" s="108"/>
      <c r="O257" s="108"/>
      <c r="P257" s="108"/>
      <c r="Q257" s="109"/>
      <c r="R257" s="109"/>
      <c r="S257" s="109"/>
      <c r="T257" s="108"/>
      <c r="U257" s="108"/>
      <c r="V257" s="108"/>
      <c r="W257" s="109"/>
      <c r="X257" s="109"/>
      <c r="Y257" s="111"/>
      <c r="AB257" s="111"/>
    </row>
    <row r="258" spans="1:28" ht="15.75" hidden="1">
      <c r="A258" s="292" t="s">
        <v>2333</v>
      </c>
      <c r="B258" s="198">
        <v>29924.344800000003</v>
      </c>
      <c r="C258" s="198">
        <v>29924.344800000003</v>
      </c>
      <c r="D258" s="170"/>
      <c r="E258" s="114"/>
      <c r="F258" s="108"/>
      <c r="G258" s="108"/>
      <c r="H258" s="108"/>
      <c r="I258" s="109"/>
      <c r="J258" s="110"/>
      <c r="K258" s="108"/>
      <c r="L258" s="108"/>
      <c r="M258" s="108"/>
      <c r="N258" s="108"/>
      <c r="O258" s="108"/>
      <c r="P258" s="108"/>
      <c r="Q258" s="109"/>
      <c r="R258" s="109"/>
      <c r="S258" s="109"/>
      <c r="T258" s="108"/>
      <c r="U258" s="108"/>
      <c r="V258" s="108"/>
      <c r="W258" s="109"/>
      <c r="X258" s="109"/>
      <c r="Y258" s="111"/>
      <c r="AB258" s="111"/>
    </row>
    <row r="259" spans="1:28" ht="15.75" hidden="1">
      <c r="A259" s="292" t="s">
        <v>2334</v>
      </c>
      <c r="B259" s="219">
        <v>17785.454399999999</v>
      </c>
      <c r="C259" s="219">
        <v>17785.454399999999</v>
      </c>
      <c r="D259" s="170"/>
      <c r="E259" s="114"/>
      <c r="F259" s="108"/>
      <c r="G259" s="108"/>
      <c r="H259" s="108"/>
      <c r="I259" s="109"/>
      <c r="J259" s="110"/>
      <c r="K259" s="108"/>
      <c r="L259" s="108"/>
      <c r="M259" s="108"/>
      <c r="N259" s="108"/>
      <c r="O259" s="108"/>
      <c r="P259" s="108"/>
      <c r="Q259" s="109"/>
      <c r="R259" s="109"/>
      <c r="S259" s="109"/>
      <c r="T259" s="108"/>
      <c r="U259" s="108"/>
      <c r="V259" s="108"/>
      <c r="W259" s="109"/>
      <c r="X259" s="109"/>
      <c r="Y259" s="111"/>
      <c r="AB259" s="111"/>
    </row>
    <row r="260" spans="1:28" ht="15.75" hidden="1">
      <c r="A260" s="292" t="s">
        <v>2332</v>
      </c>
      <c r="B260" s="198">
        <v>47709.799200000009</v>
      </c>
      <c r="C260" s="198">
        <v>47709.799200000009</v>
      </c>
      <c r="D260" s="170"/>
      <c r="E260" s="108"/>
      <c r="F260" s="108"/>
      <c r="G260" s="108"/>
      <c r="H260" s="108"/>
      <c r="I260" s="108"/>
      <c r="J260" s="110"/>
      <c r="K260" s="108"/>
      <c r="L260" s="108"/>
      <c r="M260" s="108"/>
      <c r="N260" s="108"/>
      <c r="O260" s="108"/>
      <c r="P260" s="108"/>
      <c r="Q260" s="108"/>
      <c r="R260" s="108"/>
      <c r="S260" s="109"/>
      <c r="T260" s="108"/>
      <c r="U260" s="108"/>
      <c r="V260" s="108"/>
      <c r="W260" s="108"/>
      <c r="X260" s="108"/>
      <c r="Y260" s="111"/>
      <c r="AB260" s="111"/>
    </row>
    <row r="261" spans="1:28" ht="15.75" hidden="1">
      <c r="A261" s="292" t="s">
        <v>3160</v>
      </c>
      <c r="B261" s="198">
        <v>37008.216</v>
      </c>
      <c r="C261" s="198">
        <v>37008.216</v>
      </c>
      <c r="D261" s="170"/>
      <c r="E261" s="114"/>
      <c r="F261" s="108"/>
      <c r="G261" s="108"/>
      <c r="H261" s="108"/>
      <c r="I261" s="109"/>
      <c r="J261" s="110"/>
      <c r="K261" s="108"/>
      <c r="L261" s="108"/>
      <c r="M261" s="108"/>
      <c r="N261" s="108"/>
      <c r="O261" s="108"/>
      <c r="P261" s="108"/>
      <c r="Q261" s="109"/>
      <c r="R261" s="109"/>
      <c r="S261" s="109"/>
      <c r="T261" s="108"/>
      <c r="U261" s="108"/>
      <c r="V261" s="108"/>
      <c r="W261" s="109"/>
      <c r="X261" s="109"/>
      <c r="Y261" s="111"/>
      <c r="AB261" s="111"/>
    </row>
    <row r="262" spans="1:28" ht="15.75" hidden="1">
      <c r="A262" s="292" t="s">
        <v>3161</v>
      </c>
      <c r="B262" s="198">
        <v>20904.508800000003</v>
      </c>
      <c r="C262" s="198">
        <v>20904.508800000003</v>
      </c>
      <c r="D262" s="170"/>
      <c r="E262" s="114"/>
      <c r="F262" s="108"/>
      <c r="G262" s="108"/>
      <c r="H262" s="108"/>
      <c r="I262" s="109"/>
      <c r="J262" s="110"/>
      <c r="K262" s="108"/>
      <c r="L262" s="108"/>
      <c r="M262" s="108"/>
      <c r="N262" s="108"/>
      <c r="O262" s="108"/>
      <c r="P262" s="108"/>
      <c r="Q262" s="109"/>
      <c r="R262" s="109"/>
      <c r="S262" s="109"/>
      <c r="T262" s="108"/>
      <c r="U262" s="108"/>
      <c r="V262" s="108"/>
      <c r="W262" s="109"/>
      <c r="X262" s="109"/>
      <c r="Y262" s="111"/>
      <c r="AB262" s="111"/>
    </row>
    <row r="263" spans="1:28" ht="15.75" hidden="1">
      <c r="A263" s="292" t="s">
        <v>3162</v>
      </c>
      <c r="B263" s="198">
        <v>57912.724800000004</v>
      </c>
      <c r="C263" s="198">
        <v>57912.724800000004</v>
      </c>
      <c r="D263" s="170"/>
      <c r="E263" s="108"/>
      <c r="F263" s="108"/>
      <c r="G263" s="108"/>
      <c r="H263" s="108"/>
      <c r="I263" s="108"/>
      <c r="J263" s="110"/>
      <c r="K263" s="108"/>
      <c r="L263" s="108"/>
      <c r="M263" s="108"/>
      <c r="N263" s="108"/>
      <c r="O263" s="108"/>
      <c r="P263" s="108"/>
      <c r="Q263" s="108"/>
      <c r="R263" s="108"/>
      <c r="S263" s="109"/>
      <c r="T263" s="108"/>
      <c r="U263" s="108"/>
      <c r="V263" s="108"/>
      <c r="W263" s="108"/>
      <c r="X263" s="108"/>
      <c r="Y263" s="111"/>
      <c r="AB263" s="111"/>
    </row>
    <row r="264" spans="1:28" ht="15.75" hidden="1">
      <c r="A264" s="292" t="s">
        <v>3163</v>
      </c>
      <c r="B264" s="198">
        <v>19071.208800000004</v>
      </c>
      <c r="C264" s="198">
        <v>19071.208800000004</v>
      </c>
      <c r="D264" s="170"/>
      <c r="E264" s="114"/>
      <c r="F264" s="108"/>
      <c r="G264" s="108"/>
      <c r="H264" s="108"/>
      <c r="I264" s="109"/>
      <c r="J264" s="110"/>
      <c r="K264" s="108"/>
      <c r="L264" s="108"/>
      <c r="M264" s="108"/>
      <c r="N264" s="108"/>
      <c r="O264" s="108"/>
      <c r="P264" s="108"/>
      <c r="Q264" s="109"/>
      <c r="R264" s="109"/>
      <c r="S264" s="109"/>
      <c r="T264" s="108"/>
      <c r="U264" s="108"/>
      <c r="V264" s="108"/>
      <c r="W264" s="109"/>
      <c r="X264" s="109"/>
      <c r="Y264" s="111"/>
      <c r="AB264" s="111"/>
    </row>
    <row r="265" spans="1:28" ht="15.75" hidden="1">
      <c r="A265" s="292" t="s">
        <v>3164</v>
      </c>
      <c r="B265" s="198">
        <v>12300.220799999999</v>
      </c>
      <c r="C265" s="198">
        <v>12300.220799999999</v>
      </c>
      <c r="D265" s="170"/>
      <c r="E265" s="114"/>
      <c r="F265" s="108"/>
      <c r="G265" s="108"/>
      <c r="H265" s="108"/>
      <c r="I265" s="109"/>
      <c r="J265" s="110"/>
      <c r="K265" s="108"/>
      <c r="L265" s="108"/>
      <c r="M265" s="108"/>
      <c r="N265" s="108"/>
      <c r="O265" s="108"/>
      <c r="P265" s="108"/>
      <c r="Q265" s="109"/>
      <c r="R265" s="109"/>
      <c r="S265" s="109"/>
      <c r="T265" s="108"/>
      <c r="U265" s="108"/>
      <c r="V265" s="108"/>
      <c r="W265" s="109"/>
      <c r="X265" s="109"/>
      <c r="Y265" s="111"/>
      <c r="AB265" s="111"/>
    </row>
    <row r="266" spans="1:28" ht="15.75" hidden="1">
      <c r="A266" s="292" t="s">
        <v>3165</v>
      </c>
      <c r="B266" s="198">
        <v>31371.429600000003</v>
      </c>
      <c r="C266" s="198">
        <v>31371.429600000003</v>
      </c>
      <c r="D266" s="170"/>
      <c r="E266" s="114"/>
      <c r="F266" s="108"/>
      <c r="G266" s="108"/>
      <c r="H266" s="108"/>
      <c r="I266" s="109"/>
      <c r="J266" s="110"/>
      <c r="K266" s="108"/>
      <c r="L266" s="108"/>
      <c r="M266" s="108"/>
      <c r="N266" s="108"/>
      <c r="O266" s="108"/>
      <c r="P266" s="108"/>
      <c r="Q266" s="109"/>
      <c r="R266" s="109"/>
      <c r="S266" s="109"/>
      <c r="T266" s="108"/>
      <c r="U266" s="108"/>
      <c r="V266" s="108"/>
      <c r="W266" s="109"/>
      <c r="X266" s="109"/>
      <c r="Y266" s="111"/>
      <c r="AB266" s="111"/>
    </row>
    <row r="267" spans="1:28" ht="15.75" hidden="1">
      <c r="A267" s="292" t="s">
        <v>3166</v>
      </c>
      <c r="B267" s="198">
        <v>51322.6224</v>
      </c>
      <c r="C267" s="198">
        <v>51322.6224</v>
      </c>
      <c r="D267" s="170"/>
      <c r="E267" s="114"/>
      <c r="F267" s="108"/>
      <c r="G267" s="108"/>
      <c r="H267" s="108"/>
      <c r="I267" s="109"/>
      <c r="J267" s="110"/>
      <c r="K267" s="108"/>
      <c r="L267" s="108"/>
      <c r="M267" s="108"/>
      <c r="N267" s="108"/>
      <c r="O267" s="108"/>
      <c r="P267" s="108"/>
      <c r="Q267" s="109"/>
      <c r="R267" s="109"/>
      <c r="S267" s="109"/>
      <c r="T267" s="108"/>
      <c r="U267" s="108"/>
      <c r="V267" s="108"/>
      <c r="W267" s="109"/>
      <c r="X267" s="109"/>
      <c r="Y267" s="111"/>
      <c r="AB267" s="111"/>
    </row>
    <row r="268" spans="1:28" ht="15.75" hidden="1">
      <c r="A268" s="292" t="s">
        <v>3167</v>
      </c>
      <c r="B268" s="198">
        <v>34793.589600000007</v>
      </c>
      <c r="C268" s="198">
        <v>34793.589600000007</v>
      </c>
      <c r="D268" s="170"/>
      <c r="E268" s="114"/>
      <c r="F268" s="108"/>
      <c r="G268" s="108"/>
      <c r="H268" s="108"/>
      <c r="I268" s="109"/>
      <c r="J268" s="110"/>
      <c r="K268" s="108"/>
      <c r="L268" s="108"/>
      <c r="M268" s="108"/>
      <c r="N268" s="108"/>
      <c r="O268" s="108"/>
      <c r="P268" s="108"/>
      <c r="Q268" s="109"/>
      <c r="R268" s="109"/>
      <c r="S268" s="109"/>
      <c r="T268" s="108"/>
      <c r="U268" s="108"/>
      <c r="V268" s="108"/>
      <c r="W268" s="109"/>
      <c r="X268" s="109"/>
      <c r="Y268" s="111"/>
      <c r="AB268" s="111"/>
    </row>
    <row r="269" spans="1:28" ht="15.75" hidden="1">
      <c r="A269" s="292" t="s">
        <v>3168</v>
      </c>
      <c r="B269" s="198">
        <v>55949.395200000006</v>
      </c>
      <c r="C269" s="198">
        <v>55949.395200000006</v>
      </c>
      <c r="D269" s="170"/>
      <c r="E269" s="114"/>
      <c r="F269" s="108"/>
      <c r="G269" s="108"/>
      <c r="H269" s="108"/>
      <c r="I269" s="109"/>
      <c r="J269" s="110"/>
      <c r="K269" s="108"/>
      <c r="L269" s="108"/>
      <c r="M269" s="108"/>
      <c r="N269" s="108"/>
      <c r="O269" s="108"/>
      <c r="P269" s="108"/>
      <c r="Q269" s="109"/>
      <c r="R269" s="109"/>
      <c r="S269" s="109"/>
      <c r="T269" s="108"/>
      <c r="U269" s="108"/>
      <c r="V269" s="108"/>
      <c r="W269" s="109"/>
      <c r="X269" s="109"/>
      <c r="Y269" s="111"/>
      <c r="AB269" s="111"/>
    </row>
    <row r="270" spans="1:28" ht="15.75" hidden="1">
      <c r="A270" s="292" t="s">
        <v>3169</v>
      </c>
      <c r="B270" s="198">
        <v>23633.274000000005</v>
      </c>
      <c r="C270" s="198">
        <v>23633.274000000005</v>
      </c>
      <c r="D270" s="170"/>
      <c r="E270" s="108"/>
      <c r="F270" s="108"/>
      <c r="G270" s="108"/>
      <c r="H270" s="108"/>
      <c r="I270" s="108"/>
      <c r="J270" s="110"/>
      <c r="K270" s="108"/>
      <c r="L270" s="108"/>
      <c r="M270" s="108"/>
      <c r="N270" s="108"/>
      <c r="O270" s="108"/>
      <c r="P270" s="108"/>
      <c r="Q270" s="108"/>
      <c r="R270" s="108"/>
      <c r="S270" s="108"/>
      <c r="T270" s="108"/>
      <c r="U270" s="108"/>
      <c r="V270" s="108"/>
      <c r="W270" s="108"/>
      <c r="X270" s="108"/>
      <c r="Y270" s="111"/>
      <c r="AB270" s="111"/>
    </row>
    <row r="271" spans="1:28" ht="15.75" hidden="1">
      <c r="A271" s="292" t="s">
        <v>3170</v>
      </c>
      <c r="B271" s="198">
        <v>16067.856000000005</v>
      </c>
      <c r="C271" s="198">
        <v>16067.856000000005</v>
      </c>
      <c r="D271" s="170"/>
      <c r="E271" s="114"/>
      <c r="F271" s="108"/>
      <c r="G271" s="108"/>
      <c r="H271" s="108"/>
      <c r="I271" s="109"/>
      <c r="J271" s="110"/>
      <c r="K271" s="108"/>
      <c r="L271" s="108"/>
      <c r="M271" s="108"/>
      <c r="N271" s="108"/>
      <c r="O271" s="108"/>
      <c r="P271" s="108"/>
      <c r="Q271" s="109"/>
      <c r="R271" s="109"/>
      <c r="S271" s="109"/>
      <c r="T271" s="108"/>
      <c r="U271" s="108"/>
      <c r="V271" s="108"/>
      <c r="W271" s="109"/>
      <c r="X271" s="109"/>
      <c r="Y271" s="111"/>
      <c r="AB271" s="111"/>
    </row>
    <row r="272" spans="1:28" ht="15.75" hidden="1">
      <c r="A272" s="292" t="s">
        <v>3171</v>
      </c>
      <c r="B272" s="198">
        <v>39701.130000000012</v>
      </c>
      <c r="C272" s="198">
        <v>39701.130000000012</v>
      </c>
      <c r="D272" s="170"/>
      <c r="E272" s="114"/>
      <c r="F272" s="108"/>
      <c r="G272" s="108"/>
      <c r="H272" s="108"/>
      <c r="I272" s="109"/>
      <c r="J272" s="110"/>
      <c r="K272" s="108"/>
      <c r="L272" s="108"/>
      <c r="M272" s="108"/>
      <c r="N272" s="108"/>
      <c r="O272" s="108"/>
      <c r="P272" s="108"/>
      <c r="Q272" s="109"/>
      <c r="R272" s="109"/>
      <c r="S272" s="109"/>
      <c r="T272" s="108"/>
      <c r="U272" s="108"/>
      <c r="V272" s="108"/>
      <c r="W272" s="109"/>
      <c r="X272" s="109"/>
      <c r="Y272" s="111"/>
      <c r="AB272" s="111"/>
    </row>
    <row r="273" spans="1:28" ht="15.75" hidden="1">
      <c r="A273" s="292" t="s">
        <v>2312</v>
      </c>
      <c r="B273" s="198">
        <v>67229.964800000002</v>
      </c>
      <c r="C273" s="198">
        <v>67229.964800000002</v>
      </c>
      <c r="D273" s="170"/>
      <c r="E273" s="108"/>
      <c r="F273" s="108"/>
      <c r="G273" s="108"/>
      <c r="H273" s="108"/>
      <c r="I273" s="108"/>
      <c r="J273" s="110"/>
      <c r="K273" s="108"/>
      <c r="L273" s="108"/>
      <c r="M273" s="108"/>
      <c r="N273" s="108"/>
      <c r="O273" s="108"/>
      <c r="P273" s="108"/>
      <c r="Q273" s="108"/>
      <c r="R273" s="108"/>
      <c r="S273" s="108"/>
      <c r="T273" s="108"/>
      <c r="U273" s="108"/>
      <c r="V273" s="108"/>
      <c r="W273" s="108"/>
      <c r="X273" s="108"/>
      <c r="Y273" s="111"/>
      <c r="AB273" s="111"/>
    </row>
    <row r="274" spans="1:28" ht="15.75" hidden="1">
      <c r="A274" s="292" t="s">
        <v>2326</v>
      </c>
      <c r="B274" s="198">
        <v>35722.461600000002</v>
      </c>
      <c r="C274" s="198">
        <v>35722.461600000002</v>
      </c>
      <c r="D274" s="170"/>
      <c r="E274" s="114"/>
      <c r="F274" s="108"/>
      <c r="G274" s="108"/>
      <c r="H274" s="108"/>
      <c r="I274" s="109"/>
      <c r="J274" s="110"/>
      <c r="K274" s="108"/>
      <c r="L274" s="108"/>
      <c r="M274" s="108"/>
      <c r="N274" s="108"/>
      <c r="O274" s="108"/>
      <c r="P274" s="108"/>
      <c r="Q274" s="109"/>
      <c r="R274" s="109"/>
      <c r="S274" s="109"/>
      <c r="T274" s="108"/>
      <c r="U274" s="108"/>
      <c r="V274" s="108"/>
      <c r="W274" s="109"/>
      <c r="X274" s="109"/>
      <c r="Y274" s="111"/>
      <c r="AB274" s="111"/>
    </row>
    <row r="275" spans="1:28" ht="15.75" hidden="1">
      <c r="A275" s="292" t="s">
        <v>2327</v>
      </c>
      <c r="B275" s="198">
        <v>26409.297600000002</v>
      </c>
      <c r="C275" s="198">
        <v>26409.297600000002</v>
      </c>
      <c r="D275" s="170"/>
      <c r="E275" s="114"/>
      <c r="F275" s="108"/>
      <c r="G275" s="108"/>
      <c r="H275" s="108"/>
      <c r="I275" s="109"/>
      <c r="J275" s="110"/>
      <c r="K275" s="108"/>
      <c r="L275" s="108"/>
      <c r="M275" s="108"/>
      <c r="N275" s="108"/>
      <c r="O275" s="108"/>
      <c r="P275" s="108"/>
      <c r="Q275" s="109"/>
      <c r="R275" s="109"/>
      <c r="S275" s="109"/>
      <c r="T275" s="108"/>
      <c r="U275" s="108"/>
      <c r="V275" s="108"/>
      <c r="W275" s="109"/>
      <c r="X275" s="109"/>
      <c r="Y275" s="111"/>
      <c r="AB275" s="111"/>
    </row>
    <row r="276" spans="1:28" ht="15.75" hidden="1">
      <c r="A276" s="292" t="s">
        <v>2328</v>
      </c>
      <c r="B276" s="198">
        <v>14182.408800000001</v>
      </c>
      <c r="C276" s="198">
        <v>14182.408800000001</v>
      </c>
      <c r="D276" s="170"/>
      <c r="E276" s="108"/>
      <c r="F276" s="108"/>
      <c r="G276" s="108"/>
      <c r="H276" s="108"/>
      <c r="I276" s="108"/>
      <c r="J276" s="110"/>
      <c r="K276" s="108"/>
      <c r="L276" s="108"/>
      <c r="M276" s="108"/>
      <c r="N276" s="108"/>
      <c r="O276" s="108"/>
      <c r="P276" s="108"/>
      <c r="Q276" s="108"/>
      <c r="R276" s="108"/>
      <c r="S276" s="108"/>
      <c r="T276" s="108"/>
      <c r="U276" s="108"/>
      <c r="V276" s="108"/>
      <c r="W276" s="108"/>
      <c r="X276" s="108"/>
      <c r="Y276" s="111"/>
      <c r="AB276" s="111"/>
    </row>
    <row r="277" spans="1:28" ht="15.75" hidden="1">
      <c r="A277" s="292" t="s">
        <v>2330</v>
      </c>
      <c r="B277" s="198">
        <v>40591.706400000003</v>
      </c>
      <c r="C277" s="198">
        <v>40591.706400000003</v>
      </c>
      <c r="D277" s="170"/>
      <c r="E277" s="114"/>
      <c r="F277" s="108"/>
      <c r="G277" s="108"/>
      <c r="H277" s="108"/>
      <c r="I277" s="109"/>
      <c r="J277" s="110"/>
      <c r="K277" s="108"/>
      <c r="L277" s="108"/>
      <c r="M277" s="108"/>
      <c r="N277" s="108"/>
      <c r="O277" s="108"/>
      <c r="P277" s="108"/>
      <c r="Q277" s="109"/>
      <c r="R277" s="109"/>
      <c r="S277" s="109"/>
      <c r="T277" s="108"/>
      <c r="U277" s="108"/>
      <c r="V277" s="108"/>
      <c r="W277" s="109"/>
      <c r="X277" s="109"/>
      <c r="Y277" s="111"/>
      <c r="AB277" s="111"/>
    </row>
    <row r="278" spans="1:28" ht="15.75" hidden="1">
      <c r="A278" s="292" t="s">
        <v>2329</v>
      </c>
      <c r="B278" s="198">
        <v>62131.759200000008</v>
      </c>
      <c r="C278" s="198">
        <v>62131.759200000008</v>
      </c>
      <c r="D278" s="170"/>
      <c r="E278" s="114"/>
      <c r="F278" s="108"/>
      <c r="G278" s="108"/>
      <c r="H278" s="108"/>
      <c r="I278" s="109"/>
      <c r="J278" s="110"/>
      <c r="K278" s="108"/>
      <c r="L278" s="108"/>
      <c r="M278" s="108"/>
      <c r="N278" s="108"/>
      <c r="O278" s="108"/>
      <c r="P278" s="108"/>
      <c r="Q278" s="109"/>
      <c r="R278" s="109"/>
      <c r="S278" s="109"/>
      <c r="T278" s="108"/>
      <c r="U278" s="108"/>
      <c r="V278" s="108"/>
      <c r="W278" s="109"/>
      <c r="X278" s="109"/>
      <c r="Y278" s="111"/>
      <c r="AB278" s="111"/>
    </row>
    <row r="279" spans="1:28" ht="15.75" hidden="1">
      <c r="A279" s="292" t="s">
        <v>2325</v>
      </c>
      <c r="B279" s="198">
        <v>76314.168000000005</v>
      </c>
      <c r="C279" s="198">
        <v>76314.168000000005</v>
      </c>
      <c r="D279" s="170"/>
      <c r="E279" s="108"/>
      <c r="F279" s="108"/>
      <c r="G279" s="108"/>
      <c r="H279" s="108"/>
      <c r="I279" s="108"/>
      <c r="J279" s="110"/>
      <c r="K279" s="108"/>
      <c r="L279" s="108"/>
      <c r="M279" s="108"/>
      <c r="N279" s="108"/>
      <c r="O279" s="108"/>
      <c r="P279" s="108"/>
      <c r="Q279" s="108"/>
      <c r="R279" s="108"/>
      <c r="S279" s="108"/>
      <c r="T279" s="108"/>
      <c r="U279" s="108"/>
      <c r="V279" s="108"/>
      <c r="W279" s="108"/>
      <c r="X279" s="108"/>
      <c r="Y279" s="111"/>
      <c r="AB279" s="111"/>
    </row>
    <row r="280" spans="1:28" ht="15.75" hidden="1">
      <c r="A280" s="292" t="s">
        <v>2283</v>
      </c>
      <c r="B280" s="198">
        <v>14470.848000000002</v>
      </c>
      <c r="C280" s="198">
        <v>14470.848000000002</v>
      </c>
      <c r="D280" s="170"/>
      <c r="E280" s="114"/>
      <c r="F280" s="108"/>
      <c r="G280" s="108"/>
      <c r="H280" s="108"/>
      <c r="I280" s="109"/>
      <c r="J280" s="110"/>
      <c r="K280" s="108"/>
      <c r="L280" s="108"/>
      <c r="M280" s="108"/>
      <c r="N280" s="108"/>
      <c r="O280" s="108"/>
      <c r="P280" s="108"/>
      <c r="Q280" s="109"/>
      <c r="R280" s="109"/>
      <c r="S280" s="109"/>
      <c r="T280" s="108"/>
      <c r="U280" s="108"/>
      <c r="V280" s="108"/>
      <c r="W280" s="109"/>
      <c r="X280" s="109"/>
      <c r="Y280" s="111"/>
      <c r="AB280" s="111"/>
    </row>
    <row r="281" spans="1:28" ht="15.75" hidden="1">
      <c r="A281" s="292" t="s">
        <v>2284</v>
      </c>
      <c r="B281" s="198">
        <v>9582.0480000000007</v>
      </c>
      <c r="C281" s="198">
        <v>9582.0480000000007</v>
      </c>
      <c r="D281" s="170"/>
      <c r="E281" s="114"/>
      <c r="F281" s="108"/>
      <c r="G281" s="108"/>
      <c r="H281" s="108"/>
      <c r="I281" s="109"/>
      <c r="J281" s="110"/>
      <c r="K281" s="108"/>
      <c r="L281" s="108"/>
      <c r="M281" s="108"/>
      <c r="N281" s="108"/>
      <c r="O281" s="108"/>
      <c r="P281" s="108"/>
      <c r="Q281" s="109"/>
      <c r="R281" s="109"/>
      <c r="S281" s="109"/>
      <c r="T281" s="108"/>
      <c r="U281" s="108"/>
      <c r="V281" s="108"/>
      <c r="W281" s="109"/>
      <c r="X281" s="109"/>
      <c r="Y281" s="111"/>
      <c r="AB281" s="111"/>
    </row>
    <row r="282" spans="1:28" ht="15.75" hidden="1">
      <c r="A282" s="292" t="s">
        <v>2282</v>
      </c>
      <c r="B282" s="198">
        <v>24052.896000000001</v>
      </c>
      <c r="C282" s="198">
        <v>24052.896000000001</v>
      </c>
      <c r="D282" s="170"/>
      <c r="E282" s="108"/>
      <c r="F282" s="108"/>
      <c r="G282" s="108"/>
      <c r="H282" s="108"/>
      <c r="I282" s="108"/>
      <c r="J282" s="110"/>
      <c r="K282" s="108"/>
      <c r="L282" s="108"/>
      <c r="M282" s="108"/>
      <c r="N282" s="108"/>
      <c r="O282" s="108"/>
      <c r="P282" s="108"/>
      <c r="Q282" s="108"/>
      <c r="R282" s="108"/>
      <c r="S282" s="109"/>
      <c r="T282" s="108"/>
      <c r="U282" s="108"/>
      <c r="V282" s="108"/>
      <c r="W282" s="108"/>
      <c r="X282" s="108"/>
      <c r="Y282" s="111"/>
      <c r="AB282" s="111"/>
    </row>
    <row r="283" spans="1:28" ht="15.75" hidden="1">
      <c r="A283" s="292" t="s">
        <v>2331</v>
      </c>
      <c r="B283" s="198">
        <v>20723.623200000002</v>
      </c>
      <c r="C283" s="198">
        <v>20723.623200000002</v>
      </c>
      <c r="D283" s="170"/>
      <c r="E283" s="108"/>
      <c r="F283" s="108"/>
      <c r="G283" s="108"/>
      <c r="H283" s="108"/>
      <c r="I283" s="108"/>
      <c r="J283" s="110"/>
      <c r="K283" s="108"/>
      <c r="L283" s="108"/>
      <c r="M283" s="108"/>
      <c r="N283" s="108"/>
      <c r="O283" s="108"/>
      <c r="P283" s="108"/>
      <c r="Q283" s="108"/>
      <c r="R283" s="108"/>
      <c r="S283" s="109"/>
      <c r="T283" s="108"/>
      <c r="U283" s="108"/>
      <c r="V283" s="108"/>
      <c r="W283" s="108"/>
      <c r="X283" s="108"/>
      <c r="Y283" s="111"/>
      <c r="AB283" s="111"/>
    </row>
    <row r="284" spans="1:28" ht="15.75" hidden="1">
      <c r="A284" s="292" t="s">
        <v>2286</v>
      </c>
      <c r="B284" s="198">
        <v>22004.488800000003</v>
      </c>
      <c r="C284" s="198">
        <v>22004.488800000003</v>
      </c>
      <c r="D284" s="170"/>
      <c r="E284" s="108"/>
      <c r="F284" s="108"/>
      <c r="G284" s="108"/>
      <c r="H284" s="108"/>
      <c r="I284" s="108"/>
      <c r="J284" s="110"/>
      <c r="K284" s="108"/>
      <c r="L284" s="108"/>
      <c r="M284" s="108"/>
      <c r="N284" s="108"/>
      <c r="O284" s="108"/>
      <c r="P284" s="108"/>
      <c r="Q284" s="108"/>
      <c r="R284" s="108"/>
      <c r="S284" s="109"/>
      <c r="T284" s="108"/>
      <c r="U284" s="108"/>
      <c r="V284" s="108"/>
      <c r="W284" s="108"/>
      <c r="X284" s="108"/>
      <c r="Y284" s="111"/>
      <c r="AB284" s="111"/>
    </row>
    <row r="285" spans="1:28" ht="15.75" hidden="1">
      <c r="A285" s="292" t="s">
        <v>2287</v>
      </c>
      <c r="B285" s="198">
        <v>19105.430399999997</v>
      </c>
      <c r="C285" s="198">
        <v>19105.430399999997</v>
      </c>
      <c r="D285" s="170"/>
      <c r="E285" s="114"/>
      <c r="F285" s="108"/>
      <c r="G285" s="108"/>
      <c r="H285" s="108"/>
      <c r="I285" s="109"/>
      <c r="J285" s="110"/>
      <c r="K285" s="108"/>
      <c r="L285" s="108"/>
      <c r="M285" s="108"/>
      <c r="N285" s="108"/>
      <c r="O285" s="108"/>
      <c r="P285" s="108"/>
      <c r="Q285" s="109"/>
      <c r="R285" s="109"/>
      <c r="S285" s="109"/>
      <c r="T285" s="108"/>
      <c r="U285" s="108"/>
      <c r="V285" s="108"/>
      <c r="W285" s="109"/>
      <c r="X285" s="109"/>
      <c r="Y285" s="111"/>
      <c r="AB285" s="111"/>
    </row>
    <row r="286" spans="1:28" ht="15.75" hidden="1">
      <c r="A286" s="292" t="s">
        <v>2288</v>
      </c>
      <c r="B286" s="198">
        <v>12182.889600000002</v>
      </c>
      <c r="C286" s="198">
        <v>12182.889600000002</v>
      </c>
      <c r="D286" s="170"/>
      <c r="E286" s="114"/>
      <c r="F286" s="108"/>
      <c r="G286" s="108"/>
      <c r="H286" s="108"/>
      <c r="I286" s="109"/>
      <c r="J286" s="110"/>
      <c r="K286" s="108"/>
      <c r="L286" s="108"/>
      <c r="M286" s="108"/>
      <c r="N286" s="108"/>
      <c r="O286" s="108"/>
      <c r="P286" s="108"/>
      <c r="Q286" s="109"/>
      <c r="R286" s="109"/>
      <c r="S286" s="109"/>
      <c r="T286" s="108"/>
      <c r="U286" s="108"/>
      <c r="V286" s="108"/>
      <c r="W286" s="109"/>
      <c r="X286" s="109"/>
      <c r="Y286" s="111"/>
      <c r="AB286" s="111"/>
    </row>
    <row r="287" spans="1:28" ht="15.75" hidden="1">
      <c r="A287" s="292" t="s">
        <v>2290</v>
      </c>
      <c r="B287" s="198">
        <v>31288.320000000003</v>
      </c>
      <c r="C287" s="198">
        <v>31288.320000000003</v>
      </c>
      <c r="D287" s="170"/>
      <c r="E287" s="114"/>
      <c r="F287" s="108"/>
      <c r="G287" s="108"/>
      <c r="H287" s="108"/>
      <c r="I287" s="109"/>
      <c r="J287" s="110"/>
      <c r="K287" s="108"/>
      <c r="L287" s="108"/>
      <c r="M287" s="108"/>
      <c r="N287" s="108"/>
      <c r="O287" s="108"/>
      <c r="P287" s="108"/>
      <c r="Q287" s="109"/>
      <c r="R287" s="109"/>
      <c r="S287" s="109"/>
      <c r="T287" s="108"/>
      <c r="U287" s="108"/>
      <c r="V287" s="108"/>
      <c r="W287" s="109"/>
      <c r="X287" s="109"/>
      <c r="Y287" s="111"/>
      <c r="AB287" s="111"/>
    </row>
    <row r="288" spans="1:28" ht="15.75" hidden="1">
      <c r="A288" s="292" t="s">
        <v>2289</v>
      </c>
      <c r="B288" s="198">
        <v>41109.919200000004</v>
      </c>
      <c r="C288" s="198">
        <v>41109.919200000004</v>
      </c>
      <c r="D288" s="170"/>
      <c r="E288" s="108"/>
      <c r="F288" s="108"/>
      <c r="G288" s="108"/>
      <c r="H288" s="108"/>
      <c r="I288" s="108"/>
      <c r="J288" s="110"/>
      <c r="K288" s="108"/>
      <c r="L288" s="108"/>
      <c r="M288" s="108"/>
      <c r="N288" s="108"/>
      <c r="O288" s="108"/>
      <c r="P288" s="108"/>
      <c r="Q288" s="108"/>
      <c r="R288" s="108"/>
      <c r="S288" s="109"/>
      <c r="T288" s="108"/>
      <c r="U288" s="108"/>
      <c r="V288" s="108"/>
      <c r="W288" s="108"/>
      <c r="X288" s="108"/>
      <c r="Y288" s="111"/>
      <c r="AB288" s="111"/>
    </row>
    <row r="289" spans="1:28" ht="15.75" hidden="1">
      <c r="A289" s="292" t="s">
        <v>2285</v>
      </c>
      <c r="B289" s="198">
        <v>53292.808799999999</v>
      </c>
      <c r="C289" s="198">
        <v>53292.808799999999</v>
      </c>
      <c r="D289" s="170"/>
      <c r="E289" s="108"/>
      <c r="F289" s="108"/>
      <c r="G289" s="108"/>
      <c r="H289" s="108"/>
      <c r="I289" s="108"/>
      <c r="J289" s="110"/>
      <c r="K289" s="108"/>
      <c r="L289" s="108"/>
      <c r="M289" s="108"/>
      <c r="N289" s="108"/>
      <c r="O289" s="108"/>
      <c r="P289" s="108"/>
      <c r="Q289" s="108"/>
      <c r="R289" s="108"/>
      <c r="S289" s="109"/>
      <c r="T289" s="108"/>
      <c r="U289" s="108"/>
      <c r="V289" s="108"/>
      <c r="W289" s="108"/>
      <c r="X289" s="108"/>
      <c r="Y289" s="111"/>
      <c r="AB289" s="111"/>
    </row>
    <row r="290" spans="1:28" ht="15.75" hidden="1">
      <c r="A290" s="292" t="s">
        <v>2292</v>
      </c>
      <c r="B290" s="198">
        <v>27245.2824</v>
      </c>
      <c r="C290" s="198">
        <v>27245.2824</v>
      </c>
      <c r="D290" s="170"/>
      <c r="E290" s="108"/>
      <c r="F290" s="108"/>
      <c r="G290" s="108"/>
      <c r="H290" s="108"/>
      <c r="I290" s="108"/>
      <c r="J290" s="110"/>
      <c r="K290" s="108"/>
      <c r="L290" s="108"/>
      <c r="M290" s="108"/>
      <c r="N290" s="108"/>
      <c r="O290" s="108"/>
      <c r="P290" s="108"/>
      <c r="Q290" s="108"/>
      <c r="R290" s="108"/>
      <c r="S290" s="109"/>
      <c r="T290" s="108"/>
      <c r="U290" s="108"/>
      <c r="V290" s="108"/>
      <c r="W290" s="108"/>
      <c r="X290" s="108"/>
      <c r="Y290" s="111"/>
      <c r="AB290" s="111"/>
    </row>
    <row r="291" spans="1:28" ht="15.75" hidden="1">
      <c r="A291" s="292" t="s">
        <v>2281</v>
      </c>
      <c r="B291" s="198">
        <v>19408.536000000004</v>
      </c>
      <c r="C291" s="198">
        <v>19408.536000000004</v>
      </c>
      <c r="D291" s="170"/>
      <c r="E291" s="114"/>
      <c r="F291" s="108"/>
      <c r="G291" s="108"/>
      <c r="H291" s="108"/>
      <c r="I291" s="109"/>
      <c r="J291" s="110"/>
      <c r="K291" s="108"/>
      <c r="L291" s="108"/>
      <c r="M291" s="108"/>
      <c r="N291" s="108"/>
      <c r="O291" s="108"/>
      <c r="P291" s="108"/>
      <c r="Q291" s="109"/>
      <c r="R291" s="109"/>
      <c r="S291" s="109"/>
      <c r="T291" s="108"/>
      <c r="U291" s="108"/>
      <c r="V291" s="108"/>
      <c r="W291" s="109"/>
      <c r="X291" s="109"/>
      <c r="Y291" s="111"/>
      <c r="AB291" s="111"/>
    </row>
    <row r="292" spans="1:28" ht="15.75" hidden="1">
      <c r="A292" s="292" t="s">
        <v>2293</v>
      </c>
      <c r="B292" s="198">
        <v>12759.768000000002</v>
      </c>
      <c r="C292" s="198">
        <v>12759.768000000002</v>
      </c>
      <c r="D292" s="170"/>
      <c r="E292" s="114"/>
      <c r="F292" s="108"/>
      <c r="G292" s="108"/>
      <c r="H292" s="108"/>
      <c r="I292" s="109"/>
      <c r="J292" s="110"/>
      <c r="K292" s="108"/>
      <c r="L292" s="108"/>
      <c r="M292" s="108"/>
      <c r="N292" s="108"/>
      <c r="O292" s="108"/>
      <c r="P292" s="108"/>
      <c r="Q292" s="109"/>
      <c r="R292" s="109"/>
      <c r="S292" s="109"/>
      <c r="T292" s="108"/>
      <c r="U292" s="108"/>
      <c r="V292" s="108"/>
      <c r="W292" s="109"/>
      <c r="X292" s="109"/>
      <c r="Y292" s="111"/>
      <c r="AB292" s="111"/>
    </row>
    <row r="293" spans="1:28" ht="15.75" hidden="1">
      <c r="A293" s="292" t="s">
        <v>2294</v>
      </c>
      <c r="B293" s="198">
        <v>8912.2824000000019</v>
      </c>
      <c r="C293" s="198">
        <v>8912.2824000000019</v>
      </c>
      <c r="D293" s="170"/>
      <c r="E293" s="114"/>
      <c r="F293" s="108"/>
      <c r="G293" s="108"/>
      <c r="H293" s="108"/>
      <c r="I293" s="109"/>
      <c r="J293" s="110"/>
      <c r="K293" s="108"/>
      <c r="L293" s="108"/>
      <c r="M293" s="108"/>
      <c r="N293" s="108"/>
      <c r="O293" s="108"/>
      <c r="P293" s="108"/>
      <c r="Q293" s="109"/>
      <c r="R293" s="109"/>
      <c r="S293" s="109"/>
      <c r="T293" s="108"/>
      <c r="U293" s="108"/>
      <c r="V293" s="108"/>
      <c r="W293" s="109"/>
      <c r="X293" s="109"/>
      <c r="Y293" s="111"/>
      <c r="AB293" s="111"/>
    </row>
    <row r="294" spans="1:28" ht="15.75" hidden="1">
      <c r="A294" s="292" t="s">
        <v>2297</v>
      </c>
      <c r="B294" s="198">
        <v>21672.0504</v>
      </c>
      <c r="C294" s="198">
        <v>21672.0504</v>
      </c>
      <c r="D294" s="170"/>
      <c r="E294" s="108"/>
      <c r="F294" s="108"/>
      <c r="G294" s="108"/>
      <c r="H294" s="108"/>
      <c r="I294" s="108"/>
      <c r="J294" s="110"/>
      <c r="K294" s="108"/>
      <c r="L294" s="108"/>
      <c r="M294" s="108"/>
      <c r="N294" s="108"/>
      <c r="O294" s="108"/>
      <c r="P294" s="108"/>
      <c r="Q294" s="108"/>
      <c r="R294" s="108"/>
      <c r="S294" s="109"/>
      <c r="T294" s="108"/>
      <c r="U294" s="108"/>
      <c r="V294" s="108"/>
      <c r="W294" s="108"/>
      <c r="X294" s="108"/>
      <c r="Y294" s="111"/>
      <c r="AB294" s="111"/>
    </row>
    <row r="295" spans="1:28" ht="15.75" hidden="1">
      <c r="A295" s="292" t="s">
        <v>2298</v>
      </c>
      <c r="B295" s="198">
        <v>41080.5864</v>
      </c>
      <c r="C295" s="198">
        <v>41080.5864</v>
      </c>
      <c r="D295" s="170"/>
      <c r="E295" s="108"/>
      <c r="F295" s="108"/>
      <c r="G295" s="108"/>
      <c r="H295" s="108"/>
      <c r="I295" s="108"/>
      <c r="J295" s="110"/>
      <c r="K295" s="108"/>
      <c r="L295" s="108"/>
      <c r="M295" s="108"/>
      <c r="N295" s="108"/>
      <c r="O295" s="108"/>
      <c r="P295" s="108"/>
      <c r="Q295" s="108"/>
      <c r="R295" s="108"/>
      <c r="S295" s="109"/>
      <c r="T295" s="108"/>
      <c r="U295" s="108"/>
      <c r="V295" s="108"/>
      <c r="W295" s="108"/>
      <c r="X295" s="108"/>
      <c r="Y295" s="111"/>
      <c r="AB295" s="111"/>
    </row>
    <row r="296" spans="1:28" ht="15.75" hidden="1">
      <c r="A296" s="292" t="s">
        <v>2295</v>
      </c>
      <c r="B296" s="198">
        <v>46653.818400000004</v>
      </c>
      <c r="C296" s="198">
        <v>46653.818400000004</v>
      </c>
      <c r="D296" s="170"/>
      <c r="E296" s="108"/>
      <c r="F296" s="108"/>
      <c r="G296" s="108"/>
      <c r="H296" s="108"/>
      <c r="I296" s="108"/>
      <c r="J296" s="110"/>
      <c r="K296" s="108"/>
      <c r="L296" s="108"/>
      <c r="M296" s="108"/>
      <c r="N296" s="108"/>
      <c r="O296" s="108"/>
      <c r="P296" s="108"/>
      <c r="Q296" s="108"/>
      <c r="R296" s="108"/>
      <c r="S296" s="109"/>
      <c r="T296" s="108"/>
      <c r="U296" s="108"/>
      <c r="V296" s="108"/>
      <c r="W296" s="108"/>
      <c r="X296" s="108"/>
      <c r="Y296" s="111"/>
      <c r="AB296" s="111"/>
    </row>
    <row r="297" spans="1:28" ht="15.75" hidden="1">
      <c r="A297" s="292" t="s">
        <v>2296</v>
      </c>
      <c r="B297" s="198">
        <v>59413.5864</v>
      </c>
      <c r="C297" s="198">
        <v>59413.5864</v>
      </c>
      <c r="D297" s="170"/>
      <c r="E297" s="114"/>
      <c r="F297" s="108"/>
      <c r="G297" s="108"/>
      <c r="H297" s="108"/>
      <c r="I297" s="109"/>
      <c r="J297" s="110"/>
      <c r="K297" s="108"/>
      <c r="L297" s="108"/>
      <c r="M297" s="108"/>
      <c r="N297" s="108"/>
      <c r="O297" s="108"/>
      <c r="P297" s="108"/>
      <c r="Q297" s="109"/>
      <c r="R297" s="109"/>
      <c r="S297" s="109"/>
      <c r="T297" s="108"/>
      <c r="U297" s="108"/>
      <c r="V297" s="108"/>
      <c r="W297" s="109"/>
      <c r="X297" s="109"/>
      <c r="Y297" s="111"/>
      <c r="AB297" s="111"/>
    </row>
    <row r="298" spans="1:28" ht="15.75" hidden="1">
      <c r="A298" s="292" t="s">
        <v>2291</v>
      </c>
      <c r="B298" s="198">
        <v>68325.868800000011</v>
      </c>
      <c r="C298" s="198">
        <v>68325.868800000011</v>
      </c>
      <c r="D298" s="170"/>
      <c r="E298" s="114"/>
      <c r="F298" s="108"/>
      <c r="G298" s="108"/>
      <c r="H298" s="108"/>
      <c r="I298" s="109"/>
      <c r="J298" s="110"/>
      <c r="K298" s="108"/>
      <c r="L298" s="108"/>
      <c r="M298" s="108"/>
      <c r="N298" s="108"/>
      <c r="O298" s="108"/>
      <c r="P298" s="108"/>
      <c r="Q298" s="109"/>
      <c r="R298" s="109"/>
      <c r="S298" s="109"/>
      <c r="T298" s="108"/>
      <c r="U298" s="108"/>
      <c r="V298" s="108"/>
      <c r="W298" s="109"/>
      <c r="X298" s="109"/>
      <c r="Y298" s="111"/>
      <c r="AB298" s="111"/>
    </row>
    <row r="299" spans="1:28" ht="15.75" hidden="1">
      <c r="A299" s="292" t="s">
        <v>2299</v>
      </c>
      <c r="B299" s="198">
        <v>9503.8271999999997</v>
      </c>
      <c r="C299" s="198">
        <v>9503.8271999999997</v>
      </c>
      <c r="D299" s="170"/>
      <c r="E299" s="114"/>
      <c r="F299" s="108"/>
      <c r="G299" s="108"/>
      <c r="H299" s="108"/>
      <c r="I299" s="109"/>
      <c r="J299" s="110"/>
      <c r="K299" s="108"/>
      <c r="L299" s="108"/>
      <c r="M299" s="108"/>
      <c r="N299" s="108"/>
      <c r="O299" s="108"/>
      <c r="P299" s="108"/>
      <c r="Q299" s="109"/>
      <c r="R299" s="109"/>
      <c r="S299" s="109"/>
      <c r="T299" s="108"/>
      <c r="U299" s="108"/>
      <c r="V299" s="108"/>
      <c r="W299" s="109"/>
      <c r="X299" s="109"/>
      <c r="Y299" s="111"/>
      <c r="AB299" s="111"/>
    </row>
    <row r="300" spans="1:28" ht="15.75" hidden="1">
      <c r="A300" s="292" t="s">
        <v>3172</v>
      </c>
      <c r="B300" s="198">
        <v>40904.589600000007</v>
      </c>
      <c r="C300" s="198">
        <v>40904.589600000007</v>
      </c>
      <c r="D300" s="170"/>
      <c r="E300" s="108"/>
      <c r="F300" s="108"/>
      <c r="G300" s="108"/>
      <c r="H300" s="108"/>
      <c r="I300" s="108"/>
      <c r="J300" s="110"/>
      <c r="K300" s="108"/>
      <c r="L300" s="108"/>
      <c r="M300" s="108"/>
      <c r="N300" s="108"/>
      <c r="O300" s="108"/>
      <c r="P300" s="108"/>
      <c r="Q300" s="108"/>
      <c r="R300" s="108"/>
      <c r="S300" s="109"/>
      <c r="T300" s="108"/>
      <c r="U300" s="108"/>
      <c r="V300" s="108"/>
      <c r="W300" s="108"/>
      <c r="X300" s="108"/>
      <c r="Y300" s="111"/>
      <c r="AB300" s="111"/>
    </row>
    <row r="301" spans="1:28" ht="15.75" hidden="1">
      <c r="A301" s="292" t="s">
        <v>3173</v>
      </c>
      <c r="B301" s="198">
        <v>25304.428800000005</v>
      </c>
      <c r="C301" s="198">
        <v>25304.428800000005</v>
      </c>
      <c r="D301" s="170"/>
      <c r="E301" s="108"/>
      <c r="F301" s="108"/>
      <c r="G301" s="108"/>
      <c r="H301" s="108"/>
      <c r="I301" s="108"/>
      <c r="J301" s="110"/>
      <c r="K301" s="108"/>
      <c r="L301" s="108"/>
      <c r="M301" s="108"/>
      <c r="N301" s="108"/>
      <c r="O301" s="108"/>
      <c r="P301" s="108"/>
      <c r="Q301" s="108"/>
      <c r="R301" s="108"/>
      <c r="S301" s="109"/>
      <c r="T301" s="108"/>
      <c r="U301" s="108"/>
      <c r="V301" s="108"/>
      <c r="W301" s="108"/>
      <c r="X301" s="108"/>
      <c r="Y301" s="111"/>
      <c r="AB301" s="111"/>
    </row>
    <row r="302" spans="1:28" ht="15.75" hidden="1">
      <c r="A302" s="292" t="s">
        <v>3174</v>
      </c>
      <c r="B302" s="198">
        <v>17829.453600000001</v>
      </c>
      <c r="C302" s="198">
        <v>17829.453600000001</v>
      </c>
      <c r="D302" s="170"/>
      <c r="E302" s="108"/>
      <c r="F302" s="108"/>
      <c r="G302" s="108"/>
      <c r="H302" s="108"/>
      <c r="I302" s="108"/>
      <c r="J302" s="110"/>
      <c r="K302" s="108"/>
      <c r="L302" s="108"/>
      <c r="M302" s="108"/>
      <c r="N302" s="108"/>
      <c r="O302" s="108"/>
      <c r="P302" s="108"/>
      <c r="Q302" s="108"/>
      <c r="R302" s="108"/>
      <c r="S302" s="109"/>
      <c r="T302" s="108"/>
      <c r="U302" s="108"/>
      <c r="V302" s="108"/>
      <c r="W302" s="108"/>
      <c r="X302" s="108"/>
      <c r="Y302" s="111"/>
      <c r="AB302" s="111"/>
    </row>
    <row r="303" spans="1:28" ht="15.75" hidden="1">
      <c r="A303" s="292" t="s">
        <v>3175</v>
      </c>
      <c r="B303" s="198">
        <v>11865.117600000001</v>
      </c>
      <c r="C303" s="198">
        <v>11865.117600000001</v>
      </c>
      <c r="D303" s="170"/>
      <c r="E303" s="114"/>
      <c r="F303" s="108"/>
      <c r="G303" s="108"/>
      <c r="H303" s="108"/>
      <c r="I303" s="109"/>
      <c r="J303" s="110"/>
      <c r="K303" s="108"/>
      <c r="L303" s="108"/>
      <c r="M303" s="108"/>
      <c r="N303" s="108"/>
      <c r="O303" s="108"/>
      <c r="P303" s="108"/>
      <c r="Q303" s="109"/>
      <c r="R303" s="109"/>
      <c r="S303" s="109"/>
      <c r="T303" s="108"/>
      <c r="U303" s="108"/>
      <c r="V303" s="108"/>
      <c r="W303" s="109"/>
      <c r="X303" s="109"/>
      <c r="Y303" s="111"/>
      <c r="AB303" s="111"/>
    </row>
    <row r="304" spans="1:28" ht="15.75" hidden="1">
      <c r="A304" s="292" t="s">
        <v>3176</v>
      </c>
      <c r="B304" s="198">
        <v>9904.7088000000003</v>
      </c>
      <c r="C304" s="198">
        <v>9904.7088000000003</v>
      </c>
      <c r="D304" s="170"/>
      <c r="E304" s="114"/>
      <c r="F304" s="108"/>
      <c r="G304" s="108"/>
      <c r="H304" s="108"/>
      <c r="I304" s="109"/>
      <c r="J304" s="110"/>
      <c r="K304" s="108"/>
      <c r="L304" s="108"/>
      <c r="M304" s="108"/>
      <c r="N304" s="108"/>
      <c r="O304" s="108"/>
      <c r="P304" s="108"/>
      <c r="Q304" s="109"/>
      <c r="R304" s="109"/>
      <c r="S304" s="109"/>
      <c r="T304" s="108"/>
      <c r="U304" s="108"/>
      <c r="V304" s="108"/>
      <c r="W304" s="109"/>
      <c r="X304" s="109"/>
      <c r="Y304" s="111"/>
      <c r="AB304" s="111"/>
    </row>
    <row r="305" spans="1:28" ht="15.75" hidden="1">
      <c r="A305" s="292" t="s">
        <v>3177</v>
      </c>
      <c r="B305" s="198">
        <v>21769.826400000002</v>
      </c>
      <c r="C305" s="198">
        <v>21769.826400000002</v>
      </c>
      <c r="D305" s="170"/>
      <c r="E305" s="114"/>
      <c r="F305" s="108"/>
      <c r="G305" s="108"/>
      <c r="H305" s="108"/>
      <c r="I305" s="109"/>
      <c r="J305" s="110"/>
      <c r="K305" s="108"/>
      <c r="L305" s="108"/>
      <c r="M305" s="108"/>
      <c r="N305" s="108"/>
      <c r="O305" s="108"/>
      <c r="P305" s="108"/>
      <c r="Q305" s="109"/>
      <c r="R305" s="109"/>
      <c r="S305" s="109"/>
      <c r="T305" s="108"/>
      <c r="U305" s="108"/>
      <c r="V305" s="108"/>
      <c r="W305" s="109"/>
      <c r="X305" s="109"/>
      <c r="Y305" s="111"/>
      <c r="AB305" s="111"/>
    </row>
    <row r="306" spans="1:28" ht="15.75" hidden="1">
      <c r="A306" s="292" t="s">
        <v>3178</v>
      </c>
      <c r="B306" s="198">
        <v>39599.279999999999</v>
      </c>
      <c r="C306" s="198">
        <v>39599.279999999999</v>
      </c>
      <c r="D306" s="170"/>
      <c r="E306" s="108"/>
      <c r="F306" s="108"/>
      <c r="G306" s="108"/>
      <c r="H306" s="108"/>
      <c r="I306" s="108"/>
      <c r="J306" s="110"/>
      <c r="K306" s="108"/>
      <c r="L306" s="108"/>
      <c r="M306" s="108"/>
      <c r="N306" s="108"/>
      <c r="O306" s="108"/>
      <c r="P306" s="108"/>
      <c r="Q306" s="108"/>
      <c r="R306" s="108"/>
      <c r="S306" s="109"/>
      <c r="T306" s="108"/>
      <c r="U306" s="108"/>
      <c r="V306" s="108"/>
      <c r="W306" s="108"/>
      <c r="X306" s="108"/>
      <c r="Y306" s="111"/>
      <c r="AB306" s="111"/>
    </row>
    <row r="307" spans="1:28" ht="15.75" hidden="1">
      <c r="A307" s="292" t="s">
        <v>3179</v>
      </c>
      <c r="B307" s="198">
        <v>64903.708800000008</v>
      </c>
      <c r="C307" s="198">
        <v>64903.708800000008</v>
      </c>
      <c r="D307" s="170"/>
      <c r="E307" s="108"/>
      <c r="F307" s="108"/>
      <c r="G307" s="108"/>
      <c r="H307" s="108"/>
      <c r="I307" s="108"/>
      <c r="J307" s="110"/>
      <c r="K307" s="108"/>
      <c r="L307" s="108"/>
      <c r="M307" s="108"/>
      <c r="N307" s="108"/>
      <c r="O307" s="108"/>
      <c r="P307" s="108"/>
      <c r="Q307" s="108"/>
      <c r="R307" s="108"/>
      <c r="S307" s="109"/>
      <c r="T307" s="108"/>
      <c r="U307" s="108"/>
      <c r="V307" s="108"/>
      <c r="W307" s="108"/>
      <c r="X307" s="108"/>
      <c r="Y307" s="111"/>
      <c r="AB307" s="111"/>
    </row>
    <row r="308" spans="1:28" ht="15.75" hidden="1">
      <c r="A308" s="292" t="s">
        <v>3180</v>
      </c>
      <c r="B308" s="198">
        <v>66209.018400000001</v>
      </c>
      <c r="C308" s="198">
        <v>66209.018400000001</v>
      </c>
      <c r="D308" s="170"/>
      <c r="E308" s="108"/>
      <c r="F308" s="108"/>
      <c r="G308" s="108"/>
      <c r="H308" s="108"/>
      <c r="I308" s="108"/>
      <c r="J308" s="110"/>
      <c r="K308" s="108"/>
      <c r="L308" s="108"/>
      <c r="M308" s="108"/>
      <c r="N308" s="108"/>
      <c r="O308" s="108"/>
      <c r="P308" s="108"/>
      <c r="Q308" s="108"/>
      <c r="R308" s="108"/>
      <c r="S308" s="109"/>
      <c r="T308" s="108"/>
      <c r="U308" s="108"/>
      <c r="V308" s="108"/>
      <c r="W308" s="108"/>
      <c r="X308" s="108"/>
      <c r="Y308" s="111"/>
      <c r="AB308" s="111"/>
    </row>
    <row r="309" spans="1:28" ht="15.75" hidden="1">
      <c r="A309" s="292" t="s">
        <v>3181</v>
      </c>
      <c r="B309" s="198">
        <v>84038.472000000009</v>
      </c>
      <c r="C309" s="198">
        <v>84038.472000000009</v>
      </c>
      <c r="D309" s="170"/>
      <c r="E309" s="114"/>
      <c r="F309" s="108"/>
      <c r="G309" s="108"/>
      <c r="H309" s="108"/>
      <c r="I309" s="109"/>
      <c r="J309" s="110"/>
      <c r="K309" s="108"/>
      <c r="L309" s="108"/>
      <c r="M309" s="108"/>
      <c r="N309" s="108"/>
      <c r="O309" s="108"/>
      <c r="P309" s="108"/>
      <c r="Q309" s="109"/>
      <c r="R309" s="109"/>
      <c r="S309" s="109"/>
      <c r="T309" s="108"/>
      <c r="U309" s="108"/>
      <c r="V309" s="108"/>
      <c r="W309" s="109"/>
      <c r="X309" s="109"/>
      <c r="Y309" s="111"/>
      <c r="AB309" s="111"/>
    </row>
    <row r="310" spans="1:28" ht="15.75" hidden="1">
      <c r="A310" s="292" t="s">
        <v>3182</v>
      </c>
      <c r="B310" s="198">
        <v>95903.589600000007</v>
      </c>
      <c r="C310" s="198">
        <v>95903.589600000007</v>
      </c>
      <c r="D310" s="170"/>
      <c r="E310" s="114"/>
      <c r="F310" s="108"/>
      <c r="G310" s="108"/>
      <c r="H310" s="108"/>
      <c r="I310" s="109"/>
      <c r="J310" s="110"/>
      <c r="K310" s="108"/>
      <c r="L310" s="108"/>
      <c r="M310" s="108"/>
      <c r="N310" s="108"/>
      <c r="O310" s="108"/>
      <c r="P310" s="108"/>
      <c r="Q310" s="109"/>
      <c r="R310" s="109"/>
      <c r="S310" s="109"/>
      <c r="T310" s="108"/>
      <c r="U310" s="108"/>
      <c r="V310" s="108"/>
      <c r="W310" s="109"/>
      <c r="X310" s="109"/>
      <c r="Y310" s="111"/>
      <c r="AB310" s="111"/>
    </row>
    <row r="311" spans="1:28" ht="15.75" hidden="1">
      <c r="A311" s="292" t="s">
        <v>3183</v>
      </c>
      <c r="B311" s="198">
        <v>105808.29840000001</v>
      </c>
      <c r="C311" s="198">
        <v>105808.29840000001</v>
      </c>
      <c r="D311" s="170"/>
      <c r="E311" s="114"/>
      <c r="F311" s="108"/>
      <c r="G311" s="108"/>
      <c r="H311" s="108"/>
      <c r="I311" s="109"/>
      <c r="J311" s="110"/>
      <c r="K311" s="108"/>
      <c r="L311" s="108"/>
      <c r="M311" s="108"/>
      <c r="N311" s="108"/>
      <c r="O311" s="108"/>
      <c r="P311" s="108"/>
      <c r="Q311" s="109"/>
      <c r="R311" s="109"/>
      <c r="S311" s="109"/>
      <c r="T311" s="108"/>
      <c r="U311" s="108"/>
      <c r="V311" s="108"/>
      <c r="W311" s="109"/>
      <c r="X311" s="109"/>
      <c r="Y311" s="111"/>
      <c r="AB311" s="111"/>
    </row>
    <row r="312" spans="1:28" ht="15.75" hidden="1">
      <c r="A312" s="292" t="s">
        <v>3184</v>
      </c>
      <c r="B312" s="198">
        <v>43133.882399999995</v>
      </c>
      <c r="C312" s="198">
        <v>43133.882399999995</v>
      </c>
      <c r="D312" s="170"/>
      <c r="E312" s="108"/>
      <c r="F312" s="108"/>
      <c r="G312" s="108"/>
      <c r="H312" s="108"/>
      <c r="I312" s="108"/>
      <c r="J312" s="110"/>
      <c r="K312" s="108"/>
      <c r="L312" s="108"/>
      <c r="M312" s="108"/>
      <c r="N312" s="108"/>
      <c r="O312" s="108"/>
      <c r="P312" s="108"/>
      <c r="Q312" s="108"/>
      <c r="R312" s="108"/>
      <c r="S312" s="109"/>
      <c r="T312" s="108"/>
      <c r="U312" s="108"/>
      <c r="V312" s="108"/>
      <c r="W312" s="108"/>
      <c r="X312" s="108"/>
      <c r="Y312" s="111"/>
      <c r="AB312" s="111"/>
    </row>
    <row r="313" spans="1:28" ht="15.75" hidden="1">
      <c r="A313" s="292" t="s">
        <v>3185</v>
      </c>
      <c r="B313" s="198">
        <v>54999</v>
      </c>
      <c r="C313" s="198">
        <v>54999</v>
      </c>
      <c r="D313" s="170"/>
      <c r="E313" s="108"/>
      <c r="F313" s="108"/>
      <c r="G313" s="108"/>
      <c r="H313" s="108"/>
      <c r="I313" s="108"/>
      <c r="J313" s="110"/>
      <c r="K313" s="108"/>
      <c r="L313" s="108"/>
      <c r="M313" s="108"/>
      <c r="N313" s="108"/>
      <c r="O313" s="108"/>
      <c r="P313" s="108"/>
      <c r="Q313" s="108"/>
      <c r="R313" s="108"/>
      <c r="S313" s="109"/>
      <c r="T313" s="108"/>
      <c r="U313" s="108"/>
      <c r="V313" s="108"/>
      <c r="W313" s="108"/>
      <c r="X313" s="108"/>
      <c r="Y313" s="111"/>
      <c r="AB313" s="111"/>
    </row>
    <row r="314" spans="1:28" ht="15.75" hidden="1">
      <c r="A314" s="292" t="s">
        <v>2323</v>
      </c>
      <c r="B314" s="198">
        <v>114722.4176</v>
      </c>
      <c r="C314" s="198">
        <v>114722.4176</v>
      </c>
      <c r="D314" s="170"/>
      <c r="E314" s="108"/>
      <c r="F314" s="108"/>
      <c r="G314" s="108"/>
      <c r="H314" s="108"/>
      <c r="I314" s="108"/>
      <c r="J314" s="110"/>
      <c r="K314" s="108"/>
      <c r="L314" s="108"/>
      <c r="M314" s="108"/>
      <c r="N314" s="108"/>
      <c r="O314" s="108"/>
      <c r="P314" s="108"/>
      <c r="Q314" s="108"/>
      <c r="R314" s="108"/>
      <c r="S314" s="109"/>
      <c r="T314" s="108"/>
      <c r="U314" s="108"/>
      <c r="V314" s="108"/>
      <c r="W314" s="108"/>
      <c r="X314" s="108"/>
      <c r="Y314" s="111"/>
      <c r="AB314" s="111"/>
    </row>
    <row r="315" spans="1:28" ht="15.75" hidden="1">
      <c r="A315" s="292" t="s">
        <v>2324</v>
      </c>
      <c r="B315" s="198">
        <v>53631.710400000004</v>
      </c>
      <c r="C315" s="198">
        <v>53631.710400000004</v>
      </c>
      <c r="D315" s="170"/>
      <c r="E315" s="108"/>
      <c r="F315" s="108"/>
      <c r="G315" s="108"/>
      <c r="H315" s="108"/>
      <c r="I315" s="108"/>
      <c r="J315" s="110"/>
      <c r="K315" s="108"/>
      <c r="L315" s="108"/>
      <c r="M315" s="108"/>
      <c r="N315" s="108"/>
      <c r="O315" s="108"/>
      <c r="P315" s="108"/>
      <c r="Q315" s="108"/>
      <c r="R315" s="108"/>
      <c r="S315" s="109"/>
      <c r="T315" s="108"/>
      <c r="U315" s="108"/>
      <c r="V315" s="108"/>
      <c r="W315" s="108"/>
      <c r="X315" s="108"/>
      <c r="Y315" s="111"/>
      <c r="AB315" s="111"/>
    </row>
    <row r="316" spans="1:28" ht="15.75" hidden="1">
      <c r="A316" s="292" t="s">
        <v>2322</v>
      </c>
      <c r="B316" s="198">
        <v>168354.128</v>
      </c>
      <c r="C316" s="198">
        <v>168354.128</v>
      </c>
      <c r="D316" s="170"/>
      <c r="E316" s="108"/>
      <c r="F316" s="108"/>
      <c r="G316" s="108"/>
      <c r="H316" s="108"/>
      <c r="I316" s="108"/>
      <c r="J316" s="110"/>
      <c r="K316" s="108"/>
      <c r="L316" s="108"/>
      <c r="M316" s="108"/>
      <c r="N316" s="108"/>
      <c r="O316" s="108"/>
      <c r="P316" s="108"/>
      <c r="Q316" s="108"/>
      <c r="R316" s="108"/>
      <c r="S316" s="109"/>
      <c r="T316" s="108"/>
      <c r="U316" s="108"/>
      <c r="V316" s="108"/>
      <c r="W316" s="108"/>
      <c r="X316" s="108"/>
      <c r="Y316" s="111"/>
      <c r="AB316" s="111"/>
    </row>
    <row r="317" spans="1:28" ht="15.75" hidden="1">
      <c r="A317" s="292" t="s">
        <v>2301</v>
      </c>
      <c r="B317" s="198">
        <v>32735.404800000004</v>
      </c>
      <c r="C317" s="198">
        <v>32735.404800000004</v>
      </c>
      <c r="D317" s="170"/>
      <c r="E317" s="114"/>
      <c r="F317" s="108"/>
      <c r="G317" s="108"/>
      <c r="H317" s="108"/>
      <c r="I317" s="109"/>
      <c r="J317" s="110"/>
      <c r="K317" s="108"/>
      <c r="L317" s="108"/>
      <c r="M317" s="108"/>
      <c r="N317" s="108"/>
      <c r="O317" s="108"/>
      <c r="P317" s="108"/>
      <c r="Q317" s="109"/>
      <c r="R317" s="109"/>
      <c r="S317" s="109"/>
      <c r="T317" s="108"/>
      <c r="U317" s="108"/>
      <c r="V317" s="108"/>
      <c r="W317" s="109"/>
      <c r="X317" s="109"/>
      <c r="Y317" s="111"/>
      <c r="AB317" s="111"/>
    </row>
    <row r="318" spans="1:28" ht="15.75" hidden="1">
      <c r="A318" s="292" t="s">
        <v>2302</v>
      </c>
      <c r="B318" s="198">
        <v>22004.488800000003</v>
      </c>
      <c r="C318" s="198">
        <v>22004.488800000003</v>
      </c>
      <c r="D318" s="170"/>
      <c r="E318" s="114"/>
      <c r="F318" s="108"/>
      <c r="G318" s="108"/>
      <c r="H318" s="108"/>
      <c r="I318" s="109"/>
      <c r="J318" s="110"/>
      <c r="K318" s="108"/>
      <c r="L318" s="108"/>
      <c r="M318" s="108"/>
      <c r="N318" s="108"/>
      <c r="O318" s="108"/>
      <c r="P318" s="108"/>
      <c r="Q318" s="109"/>
      <c r="R318" s="109"/>
      <c r="S318" s="109"/>
      <c r="T318" s="108"/>
      <c r="U318" s="108"/>
      <c r="V318" s="108"/>
      <c r="W318" s="109"/>
      <c r="X318" s="109"/>
      <c r="Y318" s="111"/>
      <c r="AB318" s="111"/>
    </row>
    <row r="319" spans="1:28" ht="15.75" hidden="1">
      <c r="A319" s="292" t="s">
        <v>2303</v>
      </c>
      <c r="B319" s="198">
        <v>14133.520800000002</v>
      </c>
      <c r="C319" s="198">
        <v>14133.520800000002</v>
      </c>
      <c r="D319" s="170"/>
      <c r="E319" s="114"/>
      <c r="F319" s="108"/>
      <c r="G319" s="108"/>
      <c r="H319" s="108"/>
      <c r="I319" s="109"/>
      <c r="J319" s="110"/>
      <c r="K319" s="108"/>
      <c r="L319" s="108"/>
      <c r="M319" s="108"/>
      <c r="N319" s="108"/>
      <c r="O319" s="108"/>
      <c r="P319" s="108"/>
      <c r="Q319" s="109"/>
      <c r="R319" s="109"/>
      <c r="S319" s="109"/>
      <c r="T319" s="108"/>
      <c r="U319" s="108"/>
      <c r="V319" s="108"/>
      <c r="W319" s="109"/>
      <c r="X319" s="109"/>
      <c r="Y319" s="111"/>
      <c r="AB319" s="111"/>
    </row>
    <row r="320" spans="1:28" ht="15.75" hidden="1">
      <c r="A320" s="292" t="s">
        <v>2305</v>
      </c>
      <c r="B320" s="198">
        <v>36138.009600000005</v>
      </c>
      <c r="C320" s="198">
        <v>36138.009600000005</v>
      </c>
      <c r="D320" s="170"/>
      <c r="E320" s="114"/>
      <c r="F320" s="108"/>
      <c r="G320" s="108"/>
      <c r="H320" s="108"/>
      <c r="I320" s="109"/>
      <c r="J320" s="110"/>
      <c r="K320" s="108"/>
      <c r="L320" s="108"/>
      <c r="M320" s="108"/>
      <c r="N320" s="108"/>
      <c r="O320" s="108"/>
      <c r="P320" s="108"/>
      <c r="Q320" s="109"/>
      <c r="R320" s="109"/>
      <c r="S320" s="109"/>
      <c r="T320" s="108"/>
      <c r="U320" s="108"/>
      <c r="V320" s="108"/>
      <c r="W320" s="109"/>
      <c r="X320" s="109"/>
      <c r="Y320" s="111"/>
      <c r="AB320" s="111"/>
    </row>
    <row r="321" spans="1:28" ht="15.75" hidden="1">
      <c r="A321" s="292" t="s">
        <v>2304</v>
      </c>
      <c r="B321" s="198">
        <v>54739.893600000003</v>
      </c>
      <c r="C321" s="198">
        <v>54739.893600000003</v>
      </c>
      <c r="D321" s="170"/>
      <c r="E321" s="114"/>
      <c r="F321" s="108"/>
      <c r="G321" s="108"/>
      <c r="H321" s="108"/>
      <c r="I321" s="109"/>
      <c r="J321" s="110"/>
      <c r="K321" s="108"/>
      <c r="L321" s="108"/>
      <c r="M321" s="108"/>
      <c r="N321" s="108"/>
      <c r="O321" s="108"/>
      <c r="P321" s="108"/>
      <c r="Q321" s="109"/>
      <c r="R321" s="109"/>
      <c r="S321" s="109"/>
      <c r="T321" s="108"/>
      <c r="U321" s="108"/>
      <c r="V321" s="108"/>
      <c r="W321" s="109"/>
      <c r="X321" s="109"/>
      <c r="Y321" s="111"/>
      <c r="AB321" s="111"/>
    </row>
    <row r="322" spans="1:28" ht="15.75" hidden="1">
      <c r="A322" s="292" t="s">
        <v>2300</v>
      </c>
      <c r="B322" s="198">
        <v>68873.414400000009</v>
      </c>
      <c r="C322" s="198">
        <v>68873.414400000009</v>
      </c>
      <c r="D322" s="170"/>
      <c r="E322" s="114"/>
      <c r="F322" s="108"/>
      <c r="G322" s="108"/>
      <c r="H322" s="108"/>
      <c r="I322" s="109"/>
      <c r="J322" s="110"/>
      <c r="K322" s="108"/>
      <c r="L322" s="108"/>
      <c r="M322" s="108"/>
      <c r="N322" s="108"/>
      <c r="O322" s="108"/>
      <c r="P322" s="108"/>
      <c r="Q322" s="109"/>
      <c r="R322" s="109"/>
      <c r="S322" s="109"/>
      <c r="T322" s="108"/>
      <c r="U322" s="108"/>
      <c r="V322" s="108"/>
      <c r="W322" s="109"/>
      <c r="X322" s="109"/>
      <c r="Y322" s="111"/>
      <c r="AB322" s="111"/>
    </row>
    <row r="323" spans="1:28" ht="15.75" hidden="1">
      <c r="A323" s="292" t="s">
        <v>2307</v>
      </c>
      <c r="B323" s="198">
        <v>23050.692000000003</v>
      </c>
      <c r="C323" s="198">
        <v>23050.692000000003</v>
      </c>
      <c r="D323" s="170"/>
      <c r="E323" s="114"/>
      <c r="F323" s="108"/>
      <c r="G323" s="108"/>
      <c r="H323" s="108"/>
      <c r="I323" s="109"/>
      <c r="J323" s="110"/>
      <c r="K323" s="108"/>
      <c r="L323" s="108"/>
      <c r="M323" s="108"/>
      <c r="N323" s="108"/>
      <c r="O323" s="108"/>
      <c r="P323" s="108"/>
      <c r="Q323" s="109"/>
      <c r="R323" s="109"/>
      <c r="S323" s="109"/>
      <c r="T323" s="108"/>
      <c r="U323" s="108"/>
      <c r="V323" s="108"/>
      <c r="W323" s="109"/>
      <c r="X323" s="109"/>
      <c r="Y323" s="111"/>
      <c r="AB323" s="111"/>
    </row>
    <row r="324" spans="1:28" ht="15.75" hidden="1">
      <c r="A324" s="292" t="s">
        <v>2308</v>
      </c>
      <c r="B324" s="198">
        <v>16705.029599999998</v>
      </c>
      <c r="C324" s="198">
        <v>16705.029599999998</v>
      </c>
      <c r="D324" s="170"/>
      <c r="E324" s="108"/>
      <c r="F324" s="108"/>
      <c r="G324" s="108"/>
      <c r="H324" s="108"/>
      <c r="I324" s="108"/>
      <c r="J324" s="110"/>
      <c r="K324" s="108"/>
      <c r="L324" s="108"/>
      <c r="M324" s="108"/>
      <c r="N324" s="108"/>
      <c r="O324" s="108"/>
      <c r="P324" s="108"/>
      <c r="Q324" s="108"/>
      <c r="R324" s="108"/>
      <c r="S324" s="109"/>
      <c r="T324" s="108"/>
      <c r="U324" s="108"/>
      <c r="V324" s="108"/>
      <c r="W324" s="108"/>
      <c r="X324" s="108"/>
      <c r="Y324" s="111"/>
      <c r="AB324" s="111"/>
    </row>
    <row r="325" spans="1:28" ht="15.75" hidden="1">
      <c r="A325" s="292" t="s">
        <v>2309</v>
      </c>
      <c r="B325" s="198">
        <v>12471.328800000001</v>
      </c>
      <c r="C325" s="198">
        <v>12471.328800000001</v>
      </c>
      <c r="D325" s="170"/>
      <c r="E325" s="108"/>
      <c r="F325" s="108"/>
      <c r="G325" s="108"/>
      <c r="H325" s="108"/>
      <c r="I325" s="108"/>
      <c r="J325" s="110"/>
      <c r="K325" s="108"/>
      <c r="L325" s="108"/>
      <c r="M325" s="108"/>
      <c r="N325" s="108"/>
      <c r="O325" s="108"/>
      <c r="P325" s="108"/>
      <c r="Q325" s="108"/>
      <c r="R325" s="108"/>
      <c r="S325" s="109"/>
      <c r="T325" s="108"/>
      <c r="U325" s="108"/>
      <c r="V325" s="108"/>
      <c r="W325" s="108"/>
      <c r="X325" s="108"/>
      <c r="Y325" s="111"/>
      <c r="AB325" s="111"/>
    </row>
    <row r="326" spans="1:28" ht="15.75" hidden="1">
      <c r="A326" s="292" t="s">
        <v>2311</v>
      </c>
      <c r="B326" s="198">
        <v>29176.358400000005</v>
      </c>
      <c r="C326" s="198">
        <v>29176.358400000005</v>
      </c>
      <c r="D326" s="170"/>
      <c r="E326" s="108"/>
      <c r="F326" s="108"/>
      <c r="G326" s="108"/>
      <c r="H326" s="108"/>
      <c r="I326" s="108"/>
      <c r="J326" s="110"/>
      <c r="K326" s="108"/>
      <c r="L326" s="108"/>
      <c r="M326" s="108"/>
      <c r="N326" s="108"/>
      <c r="O326" s="108"/>
      <c r="P326" s="108"/>
      <c r="Q326" s="108"/>
      <c r="R326" s="108"/>
      <c r="S326" s="109"/>
      <c r="T326" s="108"/>
      <c r="U326" s="108"/>
      <c r="V326" s="108"/>
      <c r="W326" s="108"/>
      <c r="X326" s="108"/>
      <c r="Y326" s="111"/>
      <c r="AB326" s="111"/>
    </row>
    <row r="327" spans="1:28" ht="15.75" hidden="1">
      <c r="A327" s="292" t="s">
        <v>2310</v>
      </c>
      <c r="B327" s="198">
        <v>39755.721599999997</v>
      </c>
      <c r="C327" s="198">
        <v>39755.721599999997</v>
      </c>
      <c r="D327" s="170"/>
      <c r="E327" s="114"/>
      <c r="F327" s="108"/>
      <c r="G327" s="108"/>
      <c r="H327" s="108"/>
      <c r="I327" s="109"/>
      <c r="J327" s="110"/>
      <c r="K327" s="108"/>
      <c r="L327" s="108"/>
      <c r="M327" s="108"/>
      <c r="N327" s="108"/>
      <c r="O327" s="108"/>
      <c r="P327" s="108"/>
      <c r="Q327" s="109"/>
      <c r="R327" s="109"/>
      <c r="S327" s="109"/>
      <c r="T327" s="108"/>
      <c r="U327" s="108"/>
      <c r="V327" s="108"/>
      <c r="W327" s="109"/>
      <c r="X327" s="109"/>
      <c r="Y327" s="111"/>
      <c r="AB327" s="111"/>
    </row>
    <row r="328" spans="1:28" ht="15.75" hidden="1">
      <c r="A328" s="292" t="s">
        <v>2306</v>
      </c>
      <c r="B328" s="198">
        <v>52227.050400000007</v>
      </c>
      <c r="C328" s="198">
        <v>52227.050400000007</v>
      </c>
      <c r="D328" s="170"/>
      <c r="E328" s="114"/>
      <c r="F328" s="108"/>
      <c r="G328" s="108"/>
      <c r="H328" s="108"/>
      <c r="I328" s="109"/>
      <c r="J328" s="110"/>
      <c r="K328" s="108"/>
      <c r="L328" s="108"/>
      <c r="M328" s="108"/>
      <c r="N328" s="108"/>
      <c r="O328" s="108"/>
      <c r="P328" s="108"/>
      <c r="Q328" s="109"/>
      <c r="R328" s="109"/>
      <c r="S328" s="109"/>
      <c r="T328" s="108"/>
      <c r="U328" s="108"/>
      <c r="V328" s="108"/>
      <c r="W328" s="109"/>
      <c r="X328" s="109"/>
      <c r="Y328" s="111"/>
      <c r="AB328" s="111"/>
    </row>
    <row r="329" spans="1:28" ht="15.75" hidden="1">
      <c r="A329" s="292" t="s">
        <v>2493</v>
      </c>
      <c r="B329" s="198">
        <v>51672.660480000006</v>
      </c>
      <c r="C329" s="198">
        <v>51672.660480000006</v>
      </c>
      <c r="D329" s="170"/>
      <c r="E329" s="114"/>
      <c r="F329" s="108"/>
      <c r="G329" s="108"/>
      <c r="H329" s="108"/>
      <c r="I329" s="109"/>
      <c r="J329" s="110"/>
      <c r="K329" s="108"/>
      <c r="L329" s="108"/>
      <c r="M329" s="108"/>
      <c r="N329" s="108"/>
      <c r="O329" s="108"/>
      <c r="P329" s="108"/>
      <c r="Q329" s="109"/>
      <c r="R329" s="109"/>
      <c r="S329" s="109"/>
      <c r="T329" s="108"/>
      <c r="U329" s="108"/>
      <c r="V329" s="108"/>
      <c r="W329" s="109"/>
      <c r="X329" s="109"/>
      <c r="Y329" s="111"/>
      <c r="AB329" s="111"/>
    </row>
    <row r="330" spans="1:28" ht="15.75" hidden="1">
      <c r="A330" s="292" t="s">
        <v>3070</v>
      </c>
      <c r="B330" s="198">
        <v>37397.364480000004</v>
      </c>
      <c r="C330" s="198">
        <v>37397.364480000004</v>
      </c>
      <c r="D330" s="170"/>
      <c r="E330" s="108"/>
      <c r="F330" s="108"/>
      <c r="G330" s="108"/>
      <c r="H330" s="108"/>
      <c r="I330" s="108"/>
      <c r="J330" s="110"/>
      <c r="K330" s="108"/>
      <c r="L330" s="108"/>
      <c r="M330" s="108"/>
      <c r="N330" s="108"/>
      <c r="O330" s="108"/>
      <c r="P330" s="108"/>
      <c r="Q330" s="108"/>
      <c r="R330" s="108"/>
      <c r="S330" s="109"/>
      <c r="T330" s="108"/>
      <c r="U330" s="108"/>
      <c r="V330" s="108"/>
      <c r="W330" s="108"/>
      <c r="X330" s="108"/>
      <c r="Y330" s="111"/>
      <c r="AB330" s="111"/>
    </row>
    <row r="331" spans="1:28" ht="15.75" hidden="1">
      <c r="A331" s="292" t="s">
        <v>3069</v>
      </c>
      <c r="B331" s="198">
        <v>89070.02496000001</v>
      </c>
      <c r="C331" s="198">
        <v>89070.02496000001</v>
      </c>
      <c r="D331" s="170"/>
      <c r="E331" s="108"/>
      <c r="F331" s="108"/>
      <c r="G331" s="108"/>
      <c r="H331" s="108"/>
      <c r="I331" s="108"/>
      <c r="J331" s="110"/>
      <c r="K331" s="108"/>
      <c r="L331" s="108"/>
      <c r="M331" s="108"/>
      <c r="N331" s="108"/>
      <c r="O331" s="108"/>
      <c r="P331" s="108"/>
      <c r="Q331" s="108"/>
      <c r="R331" s="108"/>
      <c r="S331" s="109"/>
      <c r="T331" s="108"/>
      <c r="U331" s="108"/>
      <c r="V331" s="108"/>
      <c r="W331" s="108"/>
      <c r="X331" s="108"/>
      <c r="Y331" s="111"/>
      <c r="AB331" s="111"/>
    </row>
    <row r="332" spans="1:28" ht="15.75" hidden="1">
      <c r="A332" s="292" t="s">
        <v>2567</v>
      </c>
      <c r="B332" s="198">
        <v>48774.579840000006</v>
      </c>
      <c r="C332" s="198">
        <v>48774.579840000006</v>
      </c>
      <c r="D332" s="170"/>
      <c r="E332" s="108"/>
      <c r="F332" s="108"/>
      <c r="G332" s="108"/>
      <c r="H332" s="108"/>
      <c r="I332" s="108"/>
      <c r="J332" s="110"/>
      <c r="K332" s="108"/>
      <c r="L332" s="108"/>
      <c r="M332" s="108"/>
      <c r="N332" s="108"/>
      <c r="O332" s="108"/>
      <c r="P332" s="108"/>
      <c r="Q332" s="108"/>
      <c r="R332" s="108"/>
      <c r="S332" s="109"/>
      <c r="T332" s="108"/>
      <c r="U332" s="108"/>
      <c r="V332" s="108"/>
      <c r="W332" s="108"/>
      <c r="X332" s="108"/>
      <c r="Y332" s="111"/>
      <c r="AB332" s="111"/>
    </row>
    <row r="333" spans="1:28" ht="15.75" hidden="1">
      <c r="A333" s="292" t="s">
        <v>3186</v>
      </c>
      <c r="B333" s="198">
        <v>45023.89248000001</v>
      </c>
      <c r="C333" s="198">
        <v>45023.89248000001</v>
      </c>
      <c r="D333" s="170"/>
      <c r="E333" s="108"/>
      <c r="F333" s="108"/>
      <c r="G333" s="108"/>
      <c r="H333" s="108"/>
      <c r="I333" s="108"/>
      <c r="J333" s="110"/>
      <c r="K333" s="108"/>
      <c r="L333" s="108"/>
      <c r="M333" s="108"/>
      <c r="N333" s="108"/>
      <c r="O333" s="108"/>
      <c r="P333" s="108"/>
      <c r="Q333" s="108"/>
      <c r="R333" s="108"/>
      <c r="S333" s="109"/>
      <c r="T333" s="108"/>
      <c r="U333" s="108"/>
      <c r="V333" s="108"/>
      <c r="W333" s="108"/>
      <c r="X333" s="108"/>
      <c r="Y333" s="111"/>
      <c r="AB333" s="111"/>
    </row>
    <row r="334" spans="1:28" ht="15.75" hidden="1">
      <c r="A334" s="292" t="s">
        <v>3187</v>
      </c>
      <c r="B334" s="198">
        <v>93798.472320000015</v>
      </c>
      <c r="C334" s="198">
        <v>93798.472320000015</v>
      </c>
      <c r="D334" s="170">
        <v>0</v>
      </c>
      <c r="E334" s="108"/>
      <c r="F334" s="108"/>
      <c r="G334" s="108"/>
      <c r="H334" s="108"/>
      <c r="I334" s="108"/>
      <c r="J334" s="110"/>
      <c r="K334" s="108"/>
      <c r="L334" s="108"/>
      <c r="M334" s="108"/>
      <c r="N334" s="108"/>
      <c r="O334" s="108"/>
      <c r="P334" s="108"/>
      <c r="Q334" s="108"/>
      <c r="R334" s="108"/>
      <c r="S334" s="109"/>
      <c r="T334" s="108"/>
      <c r="U334" s="108"/>
      <c r="V334" s="108"/>
      <c r="W334" s="108"/>
      <c r="X334" s="108"/>
      <c r="Y334" s="111"/>
      <c r="AB334" s="111"/>
    </row>
    <row r="335" spans="1:28" ht="15.75" hidden="1">
      <c r="A335" s="292" t="s">
        <v>3188</v>
      </c>
      <c r="B335" s="198">
        <v>16558.365600000001</v>
      </c>
      <c r="C335" s="198">
        <v>16558.365600000001</v>
      </c>
      <c r="D335" s="170"/>
      <c r="E335" s="114"/>
      <c r="F335" s="108"/>
      <c r="G335" s="108"/>
      <c r="H335" s="108"/>
      <c r="I335" s="108"/>
      <c r="J335" s="110"/>
      <c r="K335" s="108"/>
      <c r="L335" s="108"/>
      <c r="M335" s="108"/>
      <c r="N335" s="108"/>
      <c r="O335" s="108"/>
      <c r="P335" s="108"/>
      <c r="Q335" s="108"/>
      <c r="R335" s="114"/>
      <c r="S335" s="109"/>
      <c r="T335" s="108"/>
      <c r="U335" s="108"/>
      <c r="V335" s="108"/>
      <c r="W335" s="108"/>
      <c r="X335" s="108"/>
      <c r="Y335" s="111"/>
      <c r="AB335" s="111"/>
    </row>
    <row r="336" spans="1:28" ht="15.75" hidden="1">
      <c r="A336" s="292" t="s">
        <v>3189</v>
      </c>
      <c r="B336" s="198">
        <v>22077.820799999998</v>
      </c>
      <c r="C336" s="198">
        <v>22077.820799999998</v>
      </c>
      <c r="D336" s="170"/>
      <c r="E336" s="114"/>
      <c r="F336" s="108"/>
      <c r="G336" s="108"/>
      <c r="H336" s="108"/>
      <c r="I336" s="109"/>
      <c r="J336" s="110"/>
      <c r="K336" s="108"/>
      <c r="L336" s="108"/>
      <c r="M336" s="108"/>
      <c r="N336" s="108"/>
      <c r="O336" s="108"/>
      <c r="P336" s="108"/>
      <c r="Q336" s="109"/>
      <c r="R336" s="109"/>
      <c r="S336" s="109"/>
      <c r="T336" s="108"/>
      <c r="U336" s="108"/>
      <c r="V336" s="108"/>
      <c r="W336" s="109"/>
      <c r="X336" s="109"/>
      <c r="Y336" s="111"/>
      <c r="AB336" s="111"/>
    </row>
    <row r="337" spans="1:28" ht="15.75" hidden="1">
      <c r="A337" s="292" t="s">
        <v>3190</v>
      </c>
      <c r="B337" s="198">
        <v>17462.793600000001</v>
      </c>
      <c r="C337" s="198">
        <v>17462.793600000001</v>
      </c>
      <c r="D337" s="170"/>
      <c r="E337" s="114"/>
      <c r="F337" s="108"/>
      <c r="G337" s="108"/>
      <c r="H337" s="108"/>
      <c r="I337" s="109"/>
      <c r="J337" s="110"/>
      <c r="K337" s="108"/>
      <c r="L337" s="108"/>
      <c r="M337" s="108"/>
      <c r="N337" s="108"/>
      <c r="O337" s="108"/>
      <c r="P337" s="108"/>
      <c r="Q337" s="109"/>
      <c r="R337" s="109"/>
      <c r="S337" s="109"/>
      <c r="T337" s="108"/>
      <c r="U337" s="108"/>
      <c r="V337" s="108"/>
      <c r="W337" s="109"/>
      <c r="X337" s="109"/>
      <c r="Y337" s="111"/>
      <c r="AB337" s="111"/>
    </row>
    <row r="338" spans="1:28" ht="15.75" hidden="1">
      <c r="A338" s="292" t="s">
        <v>3191</v>
      </c>
      <c r="B338" s="198">
        <v>23916.009600000005</v>
      </c>
      <c r="C338" s="198">
        <v>23916.009600000005</v>
      </c>
      <c r="D338" s="170"/>
      <c r="E338" s="114"/>
      <c r="F338" s="108"/>
      <c r="G338" s="108"/>
      <c r="H338" s="108"/>
      <c r="I338" s="109"/>
      <c r="J338" s="110"/>
      <c r="K338" s="108"/>
      <c r="L338" s="108"/>
      <c r="M338" s="108"/>
      <c r="N338" s="108"/>
      <c r="O338" s="108"/>
      <c r="P338" s="108"/>
      <c r="Q338" s="109"/>
      <c r="R338" s="109"/>
      <c r="S338" s="109"/>
      <c r="T338" s="108"/>
      <c r="U338" s="108"/>
      <c r="V338" s="108"/>
      <c r="W338" s="109"/>
      <c r="X338" s="109"/>
      <c r="Y338" s="111"/>
      <c r="AB338" s="111"/>
    </row>
    <row r="339" spans="1:28" ht="15.75" hidden="1">
      <c r="A339" s="292" t="s">
        <v>3192</v>
      </c>
      <c r="B339" s="198">
        <v>16558.365600000001</v>
      </c>
      <c r="C339" s="198">
        <v>16558.365600000001</v>
      </c>
      <c r="D339" s="170"/>
      <c r="E339" s="114"/>
      <c r="F339" s="108"/>
      <c r="G339" s="108"/>
      <c r="H339" s="108"/>
      <c r="I339" s="109"/>
      <c r="J339" s="110"/>
      <c r="K339" s="108"/>
      <c r="L339" s="108"/>
      <c r="M339" s="108"/>
      <c r="N339" s="108"/>
      <c r="O339" s="108"/>
      <c r="P339" s="108"/>
      <c r="Q339" s="109"/>
      <c r="R339" s="109"/>
      <c r="S339" s="109"/>
      <c r="T339" s="108"/>
      <c r="U339" s="108"/>
      <c r="V339" s="108"/>
      <c r="W339" s="109"/>
      <c r="X339" s="109"/>
      <c r="Y339" s="111"/>
      <c r="AB339" s="111"/>
    </row>
    <row r="340" spans="1:28" ht="15.75" hidden="1">
      <c r="A340" s="292" t="s">
        <v>2406</v>
      </c>
      <c r="B340" s="198">
        <v>42693.890400000004</v>
      </c>
      <c r="C340" s="198">
        <v>42693.890400000004</v>
      </c>
      <c r="D340" s="170"/>
      <c r="E340" s="108"/>
      <c r="F340" s="108"/>
      <c r="G340" s="108"/>
      <c r="H340" s="108"/>
      <c r="I340" s="108"/>
      <c r="J340" s="110"/>
      <c r="K340" s="108"/>
      <c r="L340" s="108"/>
      <c r="M340" s="108"/>
      <c r="N340" s="108"/>
      <c r="O340" s="108"/>
      <c r="P340" s="108"/>
      <c r="Q340" s="108"/>
      <c r="R340" s="108"/>
      <c r="S340" s="109"/>
      <c r="T340" s="108"/>
      <c r="U340" s="108"/>
      <c r="V340" s="108"/>
      <c r="W340" s="108"/>
      <c r="X340" s="108"/>
      <c r="Y340" s="111"/>
      <c r="AB340" s="111"/>
    </row>
    <row r="341" spans="1:28" ht="15.75" hidden="1">
      <c r="A341" s="292" t="s">
        <v>2407</v>
      </c>
      <c r="B341" s="198">
        <v>18645.8832</v>
      </c>
      <c r="C341" s="198">
        <v>18645.8832</v>
      </c>
      <c r="D341" s="170"/>
      <c r="E341" s="108"/>
      <c r="F341" s="108"/>
      <c r="G341" s="108"/>
      <c r="H341" s="108"/>
      <c r="I341" s="108"/>
      <c r="J341" s="110"/>
      <c r="K341" s="108"/>
      <c r="L341" s="108"/>
      <c r="M341" s="108"/>
      <c r="N341" s="108"/>
      <c r="O341" s="108"/>
      <c r="P341" s="108"/>
      <c r="Q341" s="108"/>
      <c r="R341" s="108"/>
      <c r="S341" s="109"/>
      <c r="T341" s="108"/>
      <c r="U341" s="108"/>
      <c r="V341" s="108"/>
      <c r="W341" s="108"/>
      <c r="X341" s="108"/>
      <c r="Y341" s="111"/>
      <c r="AB341" s="111"/>
    </row>
    <row r="342" spans="1:28" ht="15.75" hidden="1">
      <c r="A342" s="292" t="s">
        <v>2404</v>
      </c>
      <c r="B342" s="198">
        <v>50623.524000000005</v>
      </c>
      <c r="C342" s="198">
        <v>50623.524000000005</v>
      </c>
      <c r="D342" s="170"/>
      <c r="E342" s="108"/>
      <c r="F342" s="108"/>
      <c r="G342" s="108"/>
      <c r="H342" s="108"/>
      <c r="I342" s="108"/>
      <c r="J342" s="110"/>
      <c r="K342" s="108"/>
      <c r="L342" s="108"/>
      <c r="M342" s="108"/>
      <c r="N342" s="108"/>
      <c r="O342" s="108"/>
      <c r="P342" s="108"/>
      <c r="Q342" s="108"/>
      <c r="R342" s="108"/>
      <c r="S342" s="109"/>
      <c r="T342" s="108"/>
      <c r="U342" s="108"/>
      <c r="V342" s="108"/>
      <c r="W342" s="108"/>
      <c r="X342" s="108"/>
      <c r="Y342" s="111"/>
      <c r="AB342" s="111"/>
    </row>
    <row r="343" spans="1:28" ht="15.75" hidden="1">
      <c r="A343" s="292" t="s">
        <v>2405</v>
      </c>
      <c r="B343" s="198">
        <v>24312.002400000001</v>
      </c>
      <c r="C343" s="198">
        <v>24312.002400000001</v>
      </c>
      <c r="D343" s="170"/>
      <c r="E343" s="114"/>
      <c r="F343" s="108"/>
      <c r="G343" s="108"/>
      <c r="H343" s="108"/>
      <c r="I343" s="109"/>
      <c r="J343" s="110"/>
      <c r="K343" s="108"/>
      <c r="L343" s="108"/>
      <c r="M343" s="108"/>
      <c r="N343" s="108"/>
      <c r="O343" s="108"/>
      <c r="P343" s="108"/>
      <c r="Q343" s="109"/>
      <c r="R343" s="109"/>
      <c r="S343" s="109"/>
      <c r="T343" s="108"/>
      <c r="U343" s="108"/>
      <c r="V343" s="108"/>
      <c r="W343" s="109"/>
      <c r="X343" s="109"/>
      <c r="Y343" s="111"/>
      <c r="AB343" s="111"/>
    </row>
    <row r="344" spans="1:28" ht="15.75" hidden="1">
      <c r="A344" s="292" t="s">
        <v>2403</v>
      </c>
      <c r="B344" s="198">
        <v>74935.526399999988</v>
      </c>
      <c r="C344" s="198">
        <v>74935.526399999988</v>
      </c>
      <c r="D344" s="170"/>
      <c r="E344" s="114"/>
      <c r="F344" s="108"/>
      <c r="G344" s="108"/>
      <c r="H344" s="108"/>
      <c r="I344" s="109"/>
      <c r="J344" s="110"/>
      <c r="K344" s="108"/>
      <c r="L344" s="108"/>
      <c r="M344" s="108"/>
      <c r="N344" s="108"/>
      <c r="O344" s="108"/>
      <c r="P344" s="108"/>
      <c r="Q344" s="109"/>
      <c r="R344" s="109"/>
      <c r="S344" s="109"/>
      <c r="T344" s="108"/>
      <c r="U344" s="108"/>
      <c r="V344" s="108"/>
      <c r="W344" s="109"/>
      <c r="X344" s="109"/>
      <c r="Y344" s="111"/>
      <c r="AB344" s="111"/>
    </row>
    <row r="345" spans="1:28" ht="15.75" hidden="1">
      <c r="A345" s="292" t="s">
        <v>3048</v>
      </c>
      <c r="B345" s="198">
        <v>72769.788</v>
      </c>
      <c r="C345" s="198">
        <v>72769.788</v>
      </c>
      <c r="D345" s="170"/>
      <c r="E345" s="114"/>
      <c r="F345" s="108"/>
      <c r="G345" s="108"/>
      <c r="H345" s="108"/>
      <c r="I345" s="109"/>
      <c r="J345" s="110"/>
      <c r="K345" s="108"/>
      <c r="L345" s="108"/>
      <c r="M345" s="108"/>
      <c r="N345" s="108"/>
      <c r="O345" s="108"/>
      <c r="P345" s="108"/>
      <c r="Q345" s="109"/>
      <c r="R345" s="109"/>
      <c r="S345" s="109"/>
      <c r="T345" s="108"/>
      <c r="U345" s="108"/>
      <c r="V345" s="108"/>
      <c r="W345" s="109"/>
      <c r="X345" s="109"/>
      <c r="Y345" s="111"/>
      <c r="AB345" s="111"/>
    </row>
    <row r="346" spans="1:28" ht="15.75" hidden="1">
      <c r="A346" s="292" t="s">
        <v>3049</v>
      </c>
      <c r="B346" s="198">
        <v>35898.45840000001</v>
      </c>
      <c r="C346" s="198">
        <v>35898.45840000001</v>
      </c>
      <c r="D346" s="170"/>
      <c r="E346" s="108"/>
      <c r="F346" s="108"/>
      <c r="G346" s="108"/>
      <c r="H346" s="108"/>
      <c r="I346" s="108"/>
      <c r="J346" s="110"/>
      <c r="K346" s="108"/>
      <c r="L346" s="108"/>
      <c r="M346" s="108"/>
      <c r="N346" s="108"/>
      <c r="O346" s="108"/>
      <c r="P346" s="108"/>
      <c r="Q346" s="108"/>
      <c r="R346" s="108"/>
      <c r="S346" s="109"/>
      <c r="T346" s="108"/>
      <c r="U346" s="108"/>
      <c r="V346" s="108"/>
      <c r="W346" s="108"/>
      <c r="X346" s="108"/>
      <c r="Y346" s="111"/>
      <c r="AB346" s="111"/>
    </row>
    <row r="347" spans="1:28" ht="15.75" hidden="1">
      <c r="A347" s="292" t="s">
        <v>3047</v>
      </c>
      <c r="B347" s="198">
        <v>108668.24639999999</v>
      </c>
      <c r="C347" s="198">
        <v>108668.24639999999</v>
      </c>
      <c r="D347" s="170"/>
      <c r="E347" s="114"/>
      <c r="F347" s="108"/>
      <c r="G347" s="108"/>
      <c r="H347" s="108"/>
      <c r="I347" s="109"/>
      <c r="J347" s="110"/>
      <c r="K347" s="108"/>
      <c r="L347" s="108"/>
      <c r="M347" s="108"/>
      <c r="N347" s="108"/>
      <c r="O347" s="108"/>
      <c r="P347" s="108"/>
      <c r="Q347" s="109"/>
      <c r="R347" s="109"/>
      <c r="S347" s="109"/>
      <c r="T347" s="108"/>
      <c r="U347" s="108"/>
      <c r="V347" s="108"/>
      <c r="W347" s="109"/>
      <c r="X347" s="109"/>
      <c r="Y347" s="111"/>
      <c r="AB347" s="111"/>
    </row>
    <row r="348" spans="1:28" ht="15.75" hidden="1">
      <c r="A348" s="292" t="s">
        <v>3051</v>
      </c>
      <c r="B348" s="198">
        <v>53791.466399999998</v>
      </c>
      <c r="C348" s="198">
        <v>53791.466399999998</v>
      </c>
      <c r="D348" s="170"/>
      <c r="E348" s="114"/>
      <c r="F348" s="108"/>
      <c r="G348" s="108"/>
      <c r="H348" s="108"/>
      <c r="I348" s="109"/>
      <c r="J348" s="110"/>
      <c r="K348" s="108"/>
      <c r="L348" s="108"/>
      <c r="M348" s="108"/>
      <c r="N348" s="108"/>
      <c r="O348" s="108"/>
      <c r="P348" s="108"/>
      <c r="Q348" s="109"/>
      <c r="R348" s="109"/>
      <c r="S348" s="109"/>
      <c r="T348" s="108"/>
      <c r="U348" s="108"/>
      <c r="V348" s="108"/>
      <c r="W348" s="109"/>
      <c r="X348" s="109"/>
      <c r="Y348" s="111"/>
      <c r="AB348" s="111"/>
    </row>
    <row r="349" spans="1:28" ht="15.75" hidden="1">
      <c r="A349" s="292" t="s">
        <v>3052</v>
      </c>
      <c r="B349" s="198">
        <v>29342.577600000001</v>
      </c>
      <c r="C349" s="198">
        <v>29342.577600000001</v>
      </c>
      <c r="D349" s="170"/>
      <c r="E349" s="108"/>
      <c r="F349" s="108"/>
      <c r="G349" s="108"/>
      <c r="H349" s="108"/>
      <c r="I349" s="108"/>
      <c r="J349" s="110"/>
      <c r="K349" s="108"/>
      <c r="L349" s="108"/>
      <c r="M349" s="108"/>
      <c r="N349" s="108"/>
      <c r="O349" s="108"/>
      <c r="P349" s="108"/>
      <c r="Q349" s="108"/>
      <c r="R349" s="108"/>
      <c r="S349" s="109"/>
      <c r="T349" s="108"/>
      <c r="U349" s="108"/>
      <c r="V349" s="108"/>
      <c r="W349" s="108"/>
      <c r="X349" s="108"/>
      <c r="Y349" s="111"/>
      <c r="AB349" s="111"/>
    </row>
    <row r="350" spans="1:28" ht="15.75" hidden="1">
      <c r="A350" s="292" t="s">
        <v>3050</v>
      </c>
      <c r="B350" s="198">
        <v>83134.044000000009</v>
      </c>
      <c r="C350" s="198">
        <v>83134.044000000009</v>
      </c>
      <c r="D350" s="170"/>
      <c r="E350" s="114"/>
      <c r="F350" s="108"/>
      <c r="G350" s="108"/>
      <c r="H350" s="108"/>
      <c r="I350" s="109"/>
      <c r="J350" s="110"/>
      <c r="K350" s="108"/>
      <c r="L350" s="108"/>
      <c r="M350" s="108"/>
      <c r="N350" s="108"/>
      <c r="O350" s="108"/>
      <c r="P350" s="108"/>
      <c r="Q350" s="109"/>
      <c r="R350" s="109"/>
      <c r="S350" s="109"/>
      <c r="T350" s="108"/>
      <c r="U350" s="108"/>
      <c r="V350" s="108"/>
      <c r="W350" s="109"/>
      <c r="X350" s="109"/>
      <c r="Y350" s="111"/>
      <c r="AB350" s="111"/>
    </row>
    <row r="351" spans="1:28" ht="15.75" hidden="1">
      <c r="A351" s="292" t="s">
        <v>3193</v>
      </c>
      <c r="B351" s="198">
        <v>52872.372000000003</v>
      </c>
      <c r="C351" s="198">
        <v>52872.372000000003</v>
      </c>
      <c r="D351" s="170"/>
      <c r="E351" s="114"/>
      <c r="F351" s="108"/>
      <c r="G351" s="108"/>
      <c r="H351" s="108"/>
      <c r="I351" s="109"/>
      <c r="J351" s="110"/>
      <c r="K351" s="108"/>
      <c r="L351" s="108"/>
      <c r="M351" s="108"/>
      <c r="N351" s="108"/>
      <c r="O351" s="108"/>
      <c r="P351" s="108"/>
      <c r="Q351" s="109"/>
      <c r="R351" s="109"/>
      <c r="S351" s="109"/>
      <c r="T351" s="108"/>
      <c r="U351" s="108"/>
      <c r="V351" s="108"/>
      <c r="W351" s="109"/>
      <c r="X351" s="109"/>
      <c r="Y351" s="111"/>
      <c r="AB351" s="111"/>
    </row>
    <row r="352" spans="1:28" ht="15.75" hidden="1">
      <c r="A352" s="292" t="s">
        <v>3194</v>
      </c>
      <c r="B352" s="198">
        <v>23583.571199999998</v>
      </c>
      <c r="C352" s="198">
        <v>23583.571199999998</v>
      </c>
      <c r="D352" s="170"/>
      <c r="E352" s="114"/>
      <c r="F352" s="108"/>
      <c r="G352" s="108"/>
      <c r="H352" s="108"/>
      <c r="I352" s="109"/>
      <c r="J352" s="110"/>
      <c r="K352" s="108"/>
      <c r="L352" s="108"/>
      <c r="M352" s="108"/>
      <c r="N352" s="108"/>
      <c r="O352" s="108"/>
      <c r="P352" s="108"/>
      <c r="Q352" s="109"/>
      <c r="R352" s="109"/>
      <c r="S352" s="109"/>
      <c r="T352" s="108"/>
      <c r="U352" s="108"/>
      <c r="V352" s="108"/>
      <c r="W352" s="109"/>
      <c r="X352" s="109"/>
      <c r="Y352" s="111"/>
      <c r="AB352" s="111"/>
    </row>
    <row r="353" spans="1:28" ht="15.75" hidden="1">
      <c r="A353" s="292" t="s">
        <v>3195</v>
      </c>
      <c r="B353" s="198">
        <v>76455.943199999994</v>
      </c>
      <c r="C353" s="198">
        <v>76455.943199999994</v>
      </c>
      <c r="D353" s="170"/>
      <c r="E353" s="114"/>
      <c r="F353" s="108"/>
      <c r="G353" s="108"/>
      <c r="H353" s="108"/>
      <c r="I353" s="109"/>
      <c r="J353" s="110"/>
      <c r="K353" s="108"/>
      <c r="L353" s="108"/>
      <c r="M353" s="108"/>
      <c r="N353" s="108"/>
      <c r="O353" s="108"/>
      <c r="P353" s="108"/>
      <c r="Q353" s="109"/>
      <c r="R353" s="109"/>
      <c r="S353" s="109"/>
      <c r="T353" s="108"/>
      <c r="U353" s="108"/>
      <c r="V353" s="108"/>
      <c r="W353" s="109"/>
      <c r="X353" s="109"/>
      <c r="Y353" s="111"/>
      <c r="AB353" s="111"/>
    </row>
    <row r="354" spans="1:28" ht="15.75" hidden="1">
      <c r="A354" s="292" t="s">
        <v>3068</v>
      </c>
      <c r="B354" s="198">
        <v>80010.255999999994</v>
      </c>
      <c r="C354" s="198">
        <v>80010.255999999994</v>
      </c>
      <c r="D354" s="170"/>
      <c r="E354" s="114"/>
      <c r="F354" s="108"/>
      <c r="G354" s="108"/>
      <c r="H354" s="108"/>
      <c r="I354" s="109"/>
      <c r="J354" s="110"/>
      <c r="K354" s="108"/>
      <c r="L354" s="108"/>
      <c r="M354" s="108"/>
      <c r="N354" s="108"/>
      <c r="O354" s="108"/>
      <c r="P354" s="108"/>
      <c r="Q354" s="109"/>
      <c r="R354" s="109"/>
      <c r="S354" s="109"/>
      <c r="T354" s="108"/>
      <c r="U354" s="108"/>
      <c r="V354" s="108"/>
      <c r="W354" s="109"/>
      <c r="X354" s="109"/>
      <c r="Y354" s="111"/>
      <c r="AB354" s="111"/>
    </row>
    <row r="355" spans="1:28" ht="15.75" hidden="1">
      <c r="A355" s="292" t="s">
        <v>2568</v>
      </c>
      <c r="B355" s="198">
        <v>30080.786400000001</v>
      </c>
      <c r="C355" s="198">
        <v>30080.786400000001</v>
      </c>
      <c r="D355" s="170"/>
      <c r="E355" s="114"/>
      <c r="F355" s="108"/>
      <c r="G355" s="108"/>
      <c r="H355" s="108"/>
      <c r="I355" s="109"/>
      <c r="J355" s="110"/>
      <c r="K355" s="108"/>
      <c r="L355" s="108"/>
      <c r="M355" s="108"/>
      <c r="N355" s="108"/>
      <c r="O355" s="108"/>
      <c r="P355" s="108"/>
      <c r="Q355" s="109"/>
      <c r="R355" s="109"/>
      <c r="S355" s="109"/>
      <c r="T355" s="108"/>
      <c r="U355" s="108"/>
      <c r="V355" s="108"/>
      <c r="W355" s="109"/>
      <c r="X355" s="109"/>
      <c r="Y355" s="111"/>
      <c r="AB355" s="111"/>
    </row>
    <row r="356" spans="1:28" ht="15.75" hidden="1">
      <c r="A356" s="292" t="s">
        <v>2569</v>
      </c>
      <c r="B356" s="198">
        <v>25147.9872</v>
      </c>
      <c r="C356" s="198">
        <v>25147.9872</v>
      </c>
      <c r="D356" s="170"/>
      <c r="E356" s="114"/>
      <c r="F356" s="108"/>
      <c r="G356" s="108"/>
      <c r="H356" s="108"/>
      <c r="I356" s="109"/>
      <c r="J356" s="110"/>
      <c r="K356" s="108"/>
      <c r="L356" s="108"/>
      <c r="M356" s="108"/>
      <c r="N356" s="108"/>
      <c r="O356" s="108"/>
      <c r="P356" s="108"/>
      <c r="Q356" s="109"/>
      <c r="R356" s="109"/>
      <c r="S356" s="109"/>
      <c r="T356" s="108"/>
      <c r="U356" s="108"/>
      <c r="V356" s="108"/>
      <c r="W356" s="109"/>
      <c r="X356" s="109"/>
      <c r="Y356" s="111"/>
      <c r="AB356" s="111"/>
    </row>
    <row r="357" spans="1:28" ht="15.75" hidden="1">
      <c r="A357" s="292" t="s">
        <v>2570</v>
      </c>
      <c r="B357" s="198">
        <v>19041.876000000004</v>
      </c>
      <c r="C357" s="198">
        <v>19041.876000000004</v>
      </c>
      <c r="D357" s="170"/>
      <c r="E357" s="114"/>
      <c r="F357" s="108"/>
      <c r="G357" s="108"/>
      <c r="H357" s="108"/>
      <c r="I357" s="109"/>
      <c r="J357" s="110"/>
      <c r="K357" s="108"/>
      <c r="L357" s="108"/>
      <c r="M357" s="108"/>
      <c r="N357" s="108"/>
      <c r="O357" s="108"/>
      <c r="P357" s="108"/>
      <c r="Q357" s="109"/>
      <c r="R357" s="109"/>
      <c r="S357" s="109"/>
      <c r="T357" s="108"/>
      <c r="U357" s="108"/>
      <c r="V357" s="108"/>
      <c r="W357" s="109"/>
      <c r="X357" s="109"/>
      <c r="Y357" s="111"/>
      <c r="AB357" s="111"/>
    </row>
    <row r="358" spans="1:28" ht="15.75" hidden="1">
      <c r="A358" s="292" t="s">
        <v>2484</v>
      </c>
      <c r="B358" s="198">
        <v>68756.859199999992</v>
      </c>
      <c r="C358" s="198">
        <v>68756.859199999992</v>
      </c>
      <c r="D358" s="170"/>
      <c r="E358" s="108"/>
      <c r="F358" s="108"/>
      <c r="G358" s="108"/>
      <c r="H358" s="108"/>
      <c r="I358" s="108"/>
      <c r="J358" s="110"/>
      <c r="K358" s="108"/>
      <c r="L358" s="108"/>
      <c r="M358" s="108"/>
      <c r="N358" s="108"/>
      <c r="O358" s="108"/>
      <c r="P358" s="108"/>
      <c r="Q358" s="108"/>
      <c r="R358" s="108"/>
      <c r="S358" s="109"/>
      <c r="T358" s="108"/>
      <c r="U358" s="108"/>
      <c r="V358" s="108"/>
      <c r="W358" s="108"/>
      <c r="X358" s="108"/>
      <c r="Y358" s="111"/>
      <c r="AB358" s="111"/>
    </row>
    <row r="359" spans="1:28" ht="15.75" hidden="1">
      <c r="A359" s="292" t="s">
        <v>2485</v>
      </c>
      <c r="B359" s="198">
        <v>36420.784</v>
      </c>
      <c r="C359" s="198">
        <v>36420.784</v>
      </c>
      <c r="D359" s="170"/>
      <c r="E359" s="108"/>
      <c r="F359" s="108"/>
      <c r="G359" s="108"/>
      <c r="H359" s="108"/>
      <c r="I359" s="108"/>
      <c r="J359" s="110"/>
      <c r="K359" s="108"/>
      <c r="L359" s="108"/>
      <c r="M359" s="108"/>
      <c r="N359" s="108"/>
      <c r="O359" s="108"/>
      <c r="P359" s="108"/>
      <c r="Q359" s="108"/>
      <c r="R359" s="108"/>
      <c r="S359" s="109"/>
      <c r="T359" s="108"/>
      <c r="U359" s="108"/>
      <c r="V359" s="108"/>
      <c r="W359" s="108"/>
      <c r="X359" s="108"/>
      <c r="Y359" s="111"/>
      <c r="AB359" s="111"/>
    </row>
    <row r="360" spans="1:28" ht="15.75" hidden="1">
      <c r="A360" s="292" t="s">
        <v>2483</v>
      </c>
      <c r="B360" s="198">
        <v>105177.64319999999</v>
      </c>
      <c r="C360" s="198">
        <v>105177.64319999999</v>
      </c>
      <c r="D360" s="170"/>
      <c r="E360" s="108"/>
      <c r="F360" s="108"/>
      <c r="G360" s="108"/>
      <c r="H360" s="108"/>
      <c r="I360" s="108"/>
      <c r="J360" s="110"/>
      <c r="K360" s="108"/>
      <c r="L360" s="108"/>
      <c r="M360" s="108"/>
      <c r="N360" s="108"/>
      <c r="O360" s="108"/>
      <c r="P360" s="108"/>
      <c r="Q360" s="108"/>
      <c r="R360" s="108"/>
      <c r="S360" s="109"/>
      <c r="T360" s="108"/>
      <c r="U360" s="108"/>
      <c r="V360" s="108"/>
      <c r="W360" s="108"/>
      <c r="X360" s="108"/>
      <c r="Y360" s="111"/>
      <c r="AB360" s="111"/>
    </row>
    <row r="361" spans="1:28" ht="15.75" hidden="1">
      <c r="A361" s="292" t="s">
        <v>3076</v>
      </c>
      <c r="B361" s="198">
        <v>21375.789120000005</v>
      </c>
      <c r="C361" s="198">
        <v>21375.789120000005</v>
      </c>
      <c r="D361" s="170"/>
      <c r="E361" s="114"/>
      <c r="F361" s="108"/>
      <c r="G361" s="108"/>
      <c r="H361" s="108"/>
      <c r="I361" s="109"/>
      <c r="J361" s="110"/>
      <c r="K361" s="108"/>
      <c r="L361" s="108"/>
      <c r="M361" s="108"/>
      <c r="N361" s="108"/>
      <c r="O361" s="108"/>
      <c r="P361" s="108"/>
      <c r="Q361" s="109"/>
      <c r="R361" s="109"/>
      <c r="S361" s="109"/>
      <c r="T361" s="108"/>
      <c r="U361" s="108"/>
      <c r="V361" s="108"/>
      <c r="W361" s="109"/>
      <c r="X361" s="109"/>
      <c r="Y361" s="111"/>
      <c r="AB361" s="111"/>
    </row>
    <row r="362" spans="1:28" ht="15.75" hidden="1">
      <c r="A362" s="292" t="s">
        <v>3196</v>
      </c>
      <c r="B362" s="198">
        <v>57507.359472000011</v>
      </c>
      <c r="C362" s="198">
        <v>57507.359472000011</v>
      </c>
      <c r="D362" s="170"/>
      <c r="E362" s="114"/>
      <c r="F362" s="108"/>
      <c r="G362" s="108"/>
      <c r="H362" s="108"/>
      <c r="I362" s="109"/>
      <c r="J362" s="110"/>
      <c r="K362" s="108"/>
      <c r="L362" s="108"/>
      <c r="M362" s="108"/>
      <c r="N362" s="108"/>
      <c r="O362" s="108"/>
      <c r="P362" s="108"/>
      <c r="Q362" s="109"/>
      <c r="R362" s="109"/>
      <c r="S362" s="109"/>
      <c r="T362" s="108"/>
      <c r="U362" s="108"/>
      <c r="V362" s="108"/>
      <c r="W362" s="109"/>
      <c r="X362" s="109"/>
      <c r="Y362" s="111"/>
      <c r="AB362" s="111"/>
    </row>
    <row r="363" spans="1:28" ht="15.75" hidden="1">
      <c r="A363" s="292" t="s">
        <v>3197</v>
      </c>
      <c r="B363" s="198">
        <v>52464.646080000006</v>
      </c>
      <c r="C363" s="198">
        <v>52464.646080000006</v>
      </c>
      <c r="D363" s="170"/>
      <c r="E363" s="114"/>
      <c r="F363" s="108"/>
      <c r="G363" s="108"/>
      <c r="H363" s="108"/>
      <c r="I363" s="109"/>
      <c r="J363" s="110"/>
      <c r="K363" s="108"/>
      <c r="L363" s="108"/>
      <c r="M363" s="108"/>
      <c r="N363" s="108"/>
      <c r="O363" s="108"/>
      <c r="P363" s="108"/>
      <c r="Q363" s="109"/>
      <c r="R363" s="109"/>
      <c r="S363" s="109"/>
      <c r="T363" s="108"/>
      <c r="U363" s="108"/>
      <c r="V363" s="108"/>
      <c r="W363" s="109"/>
      <c r="X363" s="109"/>
      <c r="Y363" s="111"/>
      <c r="AB363" s="111"/>
    </row>
    <row r="364" spans="1:28" ht="15.75" hidden="1">
      <c r="A364" s="292" t="s">
        <v>3198</v>
      </c>
      <c r="B364" s="198">
        <v>26939.243520000004</v>
      </c>
      <c r="C364" s="198">
        <v>26939.243520000004</v>
      </c>
      <c r="D364" s="170"/>
      <c r="E364" s="108"/>
      <c r="F364" s="108"/>
      <c r="G364" s="108"/>
      <c r="H364" s="108"/>
      <c r="I364" s="108"/>
      <c r="J364" s="110"/>
      <c r="K364" s="108"/>
      <c r="L364" s="108"/>
      <c r="M364" s="108"/>
      <c r="N364" s="108"/>
      <c r="O364" s="108"/>
      <c r="P364" s="108"/>
      <c r="Q364" s="108"/>
      <c r="R364" s="108"/>
      <c r="S364" s="109"/>
      <c r="T364" s="108"/>
      <c r="U364" s="108"/>
      <c r="V364" s="108"/>
      <c r="W364" s="108"/>
      <c r="X364" s="108"/>
      <c r="Y364" s="111"/>
      <c r="AB364" s="111"/>
    </row>
    <row r="365" spans="1:28" ht="15.75" hidden="1">
      <c r="A365" s="292" t="s">
        <v>3199</v>
      </c>
      <c r="B365" s="198">
        <v>79403.88960000001</v>
      </c>
      <c r="C365" s="198">
        <v>79403.88960000001</v>
      </c>
      <c r="D365" s="170"/>
      <c r="E365" s="108"/>
      <c r="F365" s="108"/>
      <c r="G365" s="108"/>
      <c r="H365" s="108"/>
      <c r="I365" s="108"/>
      <c r="J365" s="110"/>
      <c r="K365" s="108"/>
      <c r="L365" s="108"/>
      <c r="M365" s="108"/>
      <c r="N365" s="108"/>
      <c r="O365" s="108"/>
      <c r="P365" s="108"/>
      <c r="Q365" s="108"/>
      <c r="R365" s="108"/>
      <c r="S365" s="109"/>
      <c r="T365" s="108"/>
      <c r="U365" s="108"/>
      <c r="V365" s="108"/>
      <c r="W365" s="108"/>
      <c r="X365" s="108"/>
      <c r="Y365" s="111"/>
      <c r="AB365" s="111"/>
    </row>
    <row r="366" spans="1:28" ht="15.75" hidden="1">
      <c r="A366" s="292" t="s">
        <v>3072</v>
      </c>
      <c r="B366" s="198">
        <v>62533.129679999998</v>
      </c>
      <c r="C366" s="198">
        <v>62533.129679999998</v>
      </c>
      <c r="D366" s="170"/>
      <c r="E366" s="108"/>
      <c r="F366" s="108"/>
      <c r="G366" s="108"/>
      <c r="H366" s="108"/>
      <c r="I366" s="108"/>
      <c r="J366" s="110"/>
      <c r="K366" s="108"/>
      <c r="L366" s="108"/>
      <c r="M366" s="108"/>
      <c r="N366" s="108"/>
      <c r="O366" s="108"/>
      <c r="P366" s="108"/>
      <c r="Q366" s="108"/>
      <c r="R366" s="108"/>
      <c r="S366" s="109"/>
      <c r="T366" s="108"/>
      <c r="U366" s="108"/>
      <c r="V366" s="108"/>
      <c r="W366" s="108"/>
      <c r="X366" s="108"/>
      <c r="Y366" s="111"/>
      <c r="AB366" s="111"/>
    </row>
    <row r="367" spans="1:28" ht="15.75" hidden="1">
      <c r="A367" s="292" t="s">
        <v>3073</v>
      </c>
      <c r="B367" s="198">
        <v>36981.327600000004</v>
      </c>
      <c r="C367" s="198">
        <v>36981.327600000004</v>
      </c>
      <c r="D367" s="170"/>
      <c r="E367" s="114"/>
      <c r="F367" s="108"/>
      <c r="G367" s="108"/>
      <c r="H367" s="108"/>
      <c r="I367" s="109"/>
      <c r="J367" s="110"/>
      <c r="K367" s="108"/>
      <c r="L367" s="108"/>
      <c r="M367" s="108"/>
      <c r="N367" s="108"/>
      <c r="O367" s="108"/>
      <c r="P367" s="108"/>
      <c r="Q367" s="109"/>
      <c r="R367" s="109"/>
      <c r="S367" s="109"/>
      <c r="T367" s="108"/>
      <c r="U367" s="108"/>
      <c r="V367" s="108"/>
      <c r="W367" s="109"/>
      <c r="X367" s="109"/>
      <c r="Y367" s="111"/>
      <c r="AB367" s="111"/>
    </row>
    <row r="368" spans="1:28" ht="15.75" hidden="1">
      <c r="A368" s="292" t="s">
        <v>3071</v>
      </c>
      <c r="B368" s="198">
        <v>99514.457280000002</v>
      </c>
      <c r="C368" s="198">
        <v>99514.457280000002</v>
      </c>
      <c r="D368" s="170"/>
      <c r="E368" s="114"/>
      <c r="F368" s="108"/>
      <c r="G368" s="108"/>
      <c r="H368" s="108"/>
      <c r="I368" s="109"/>
      <c r="J368" s="110"/>
      <c r="K368" s="108"/>
      <c r="L368" s="108"/>
      <c r="M368" s="108"/>
      <c r="N368" s="108"/>
      <c r="O368" s="108"/>
      <c r="P368" s="108"/>
      <c r="Q368" s="109"/>
      <c r="R368" s="109"/>
      <c r="S368" s="109"/>
      <c r="T368" s="108"/>
      <c r="U368" s="108"/>
      <c r="V368" s="108"/>
      <c r="W368" s="109"/>
      <c r="X368" s="109"/>
      <c r="Y368" s="111"/>
      <c r="AB368" s="111"/>
    </row>
    <row r="369" spans="1:28" ht="15.75" hidden="1">
      <c r="A369" s="292" t="s">
        <v>3200</v>
      </c>
      <c r="B369" s="198">
        <v>58990.123200000002</v>
      </c>
      <c r="C369" s="198">
        <v>58990.123200000002</v>
      </c>
      <c r="D369" s="170"/>
      <c r="E369" s="114"/>
      <c r="F369" s="108"/>
      <c r="G369" s="108"/>
      <c r="H369" s="108"/>
      <c r="I369" s="109"/>
      <c r="J369" s="110"/>
      <c r="K369" s="108"/>
      <c r="L369" s="108"/>
      <c r="M369" s="108"/>
      <c r="N369" s="108"/>
      <c r="O369" s="108"/>
      <c r="P369" s="108"/>
      <c r="Q369" s="109"/>
      <c r="R369" s="109"/>
      <c r="S369" s="109"/>
      <c r="T369" s="108"/>
      <c r="U369" s="108"/>
      <c r="V369" s="108"/>
      <c r="W369" s="109"/>
      <c r="X369" s="109"/>
      <c r="Y369" s="111"/>
      <c r="AB369" s="111"/>
    </row>
    <row r="370" spans="1:28" ht="15.75" hidden="1">
      <c r="A370" s="292" t="s">
        <v>3201</v>
      </c>
      <c r="B370" s="198">
        <v>35782.349400000006</v>
      </c>
      <c r="C370" s="198">
        <v>35782.349400000006</v>
      </c>
      <c r="D370" s="170"/>
      <c r="E370" s="108"/>
      <c r="F370" s="108"/>
      <c r="G370" s="108"/>
      <c r="H370" s="108"/>
      <c r="I370" s="108"/>
      <c r="J370" s="110"/>
      <c r="K370" s="108"/>
      <c r="L370" s="108"/>
      <c r="M370" s="108"/>
      <c r="N370" s="108"/>
      <c r="O370" s="108"/>
      <c r="P370" s="108"/>
      <c r="Q370" s="108"/>
      <c r="R370" s="108"/>
      <c r="S370" s="109"/>
      <c r="T370" s="108"/>
      <c r="U370" s="108"/>
      <c r="V370" s="108"/>
      <c r="W370" s="108"/>
      <c r="X370" s="108"/>
      <c r="Y370" s="111"/>
      <c r="AB370" s="111"/>
    </row>
    <row r="371" spans="1:28" ht="15.75" hidden="1">
      <c r="A371" s="292" t="s">
        <v>3202</v>
      </c>
      <c r="B371" s="198">
        <v>95723.926200000002</v>
      </c>
      <c r="C371" s="198">
        <v>95723.926200000002</v>
      </c>
      <c r="D371" s="170"/>
      <c r="E371" s="108"/>
      <c r="F371" s="108"/>
      <c r="G371" s="108"/>
      <c r="H371" s="108"/>
      <c r="I371" s="108"/>
      <c r="J371" s="110"/>
      <c r="K371" s="108"/>
      <c r="L371" s="108"/>
      <c r="M371" s="108"/>
      <c r="N371" s="108"/>
      <c r="O371" s="108"/>
      <c r="P371" s="108"/>
      <c r="Q371" s="108"/>
      <c r="R371" s="108"/>
      <c r="S371" s="109"/>
      <c r="T371" s="108"/>
      <c r="U371" s="108"/>
      <c r="V371" s="108"/>
      <c r="W371" s="108"/>
      <c r="X371" s="108"/>
      <c r="Y371" s="111"/>
      <c r="AB371" s="111"/>
    </row>
    <row r="372" spans="1:28" ht="15.75" hidden="1">
      <c r="A372" s="292" t="s">
        <v>3075</v>
      </c>
      <c r="B372" s="198">
        <v>58990.123200000002</v>
      </c>
      <c r="C372" s="198">
        <v>58990.123200000002</v>
      </c>
      <c r="D372" s="170"/>
      <c r="E372" s="108"/>
      <c r="F372" s="108"/>
      <c r="G372" s="108"/>
      <c r="H372" s="108"/>
      <c r="I372" s="108"/>
      <c r="J372" s="110"/>
      <c r="K372" s="108"/>
      <c r="L372" s="108"/>
      <c r="M372" s="108"/>
      <c r="N372" s="108"/>
      <c r="O372" s="108"/>
      <c r="P372" s="108"/>
      <c r="Q372" s="108"/>
      <c r="R372" s="108"/>
      <c r="S372" s="109"/>
      <c r="T372" s="108"/>
      <c r="U372" s="108"/>
      <c r="V372" s="108"/>
      <c r="W372" s="108"/>
      <c r="X372" s="108"/>
      <c r="Y372" s="111"/>
      <c r="AB372" s="111"/>
    </row>
    <row r="373" spans="1:28" ht="15.75" hidden="1">
      <c r="A373" s="292" t="s">
        <v>3077</v>
      </c>
      <c r="B373" s="198">
        <v>59941.57680000001</v>
      </c>
      <c r="C373" s="198">
        <v>59941.57680000001</v>
      </c>
      <c r="D373" s="170"/>
      <c r="E373" s="108"/>
      <c r="F373" s="108"/>
      <c r="G373" s="108"/>
      <c r="H373" s="108"/>
      <c r="I373" s="108"/>
      <c r="J373" s="110"/>
      <c r="K373" s="108"/>
      <c r="L373" s="108"/>
      <c r="M373" s="108"/>
      <c r="N373" s="108"/>
      <c r="O373" s="108"/>
      <c r="P373" s="108"/>
      <c r="Q373" s="108"/>
      <c r="R373" s="108"/>
      <c r="S373" s="109"/>
      <c r="T373" s="108"/>
      <c r="U373" s="108"/>
      <c r="V373" s="108"/>
      <c r="W373" s="108"/>
      <c r="X373" s="108"/>
      <c r="Y373" s="111"/>
      <c r="AB373" s="111"/>
    </row>
    <row r="374" spans="1:28" ht="15.75" hidden="1">
      <c r="A374" s="292" t="s">
        <v>3563</v>
      </c>
      <c r="B374" s="198"/>
      <c r="C374" s="198">
        <v>23590</v>
      </c>
      <c r="D374" s="170"/>
      <c r="E374" s="108"/>
      <c r="F374" s="108"/>
      <c r="G374" s="108"/>
      <c r="H374" s="108"/>
      <c r="I374" s="108"/>
      <c r="J374" s="110"/>
      <c r="K374" s="108"/>
      <c r="L374" s="108"/>
      <c r="M374" s="108"/>
      <c r="N374" s="108"/>
      <c r="O374" s="108"/>
      <c r="P374" s="108"/>
      <c r="Q374" s="108"/>
      <c r="R374" s="108"/>
      <c r="S374" s="109"/>
      <c r="T374" s="108"/>
      <c r="U374" s="108"/>
      <c r="V374" s="108"/>
      <c r="W374" s="108"/>
      <c r="X374" s="108"/>
      <c r="Y374" s="111"/>
      <c r="AB374" s="111"/>
    </row>
    <row r="375" spans="1:28" ht="15.75" hidden="1">
      <c r="A375" s="292" t="s">
        <v>3562</v>
      </c>
      <c r="B375" s="198"/>
      <c r="C375" s="198">
        <v>6000</v>
      </c>
      <c r="D375" s="170"/>
      <c r="E375" s="108"/>
      <c r="F375" s="108"/>
      <c r="G375" s="108"/>
      <c r="H375" s="108"/>
      <c r="I375" s="108"/>
      <c r="J375" s="110"/>
      <c r="K375" s="108"/>
      <c r="L375" s="108"/>
      <c r="M375" s="108"/>
      <c r="N375" s="108"/>
      <c r="O375" s="108"/>
      <c r="P375" s="108"/>
      <c r="Q375" s="108"/>
      <c r="R375" s="108"/>
      <c r="S375" s="109"/>
      <c r="T375" s="108"/>
      <c r="U375" s="108"/>
      <c r="V375" s="108"/>
      <c r="W375" s="108"/>
      <c r="X375" s="108"/>
      <c r="Y375" s="111"/>
      <c r="AB375" s="111"/>
    </row>
    <row r="376" spans="1:28" ht="15.75" hidden="1">
      <c r="A376" s="292" t="s">
        <v>3561</v>
      </c>
      <c r="B376" s="198"/>
      <c r="C376" s="198">
        <v>24120</v>
      </c>
      <c r="D376" s="170"/>
      <c r="E376" s="108"/>
      <c r="F376" s="108"/>
      <c r="G376" s="108"/>
      <c r="H376" s="108"/>
      <c r="I376" s="108"/>
      <c r="J376" s="110"/>
      <c r="K376" s="108"/>
      <c r="L376" s="108"/>
      <c r="M376" s="108"/>
      <c r="N376" s="108"/>
      <c r="O376" s="108"/>
      <c r="P376" s="108"/>
      <c r="Q376" s="108"/>
      <c r="R376" s="108"/>
      <c r="S376" s="109"/>
      <c r="T376" s="108"/>
      <c r="U376" s="108"/>
      <c r="V376" s="108"/>
      <c r="W376" s="108"/>
      <c r="X376" s="108"/>
      <c r="Y376" s="111"/>
      <c r="AB376" s="111"/>
    </row>
    <row r="377" spans="1:28" ht="15.75" hidden="1">
      <c r="A377" s="292" t="s">
        <v>3554</v>
      </c>
      <c r="B377" s="198"/>
      <c r="C377" s="198">
        <v>7760</v>
      </c>
      <c r="D377" s="170"/>
      <c r="E377" s="108"/>
      <c r="F377" s="108"/>
      <c r="G377" s="108"/>
      <c r="H377" s="108"/>
      <c r="I377" s="108"/>
      <c r="J377" s="110"/>
      <c r="K377" s="108"/>
      <c r="L377" s="108"/>
      <c r="M377" s="108"/>
      <c r="N377" s="108"/>
      <c r="O377" s="108"/>
      <c r="P377" s="108"/>
      <c r="Q377" s="108"/>
      <c r="R377" s="108"/>
      <c r="S377" s="109"/>
      <c r="T377" s="108"/>
      <c r="U377" s="108"/>
      <c r="V377" s="108"/>
      <c r="W377" s="108"/>
      <c r="X377" s="108"/>
      <c r="Y377" s="111"/>
      <c r="AB377" s="111"/>
    </row>
    <row r="378" spans="1:28" ht="15.75" hidden="1">
      <c r="A378" s="292" t="s">
        <v>3074</v>
      </c>
      <c r="B378" s="198">
        <v>9938.9303999999993</v>
      </c>
      <c r="C378" s="198">
        <v>9938.9303999999993</v>
      </c>
      <c r="D378" s="170"/>
      <c r="E378" s="108"/>
      <c r="F378" s="108"/>
      <c r="G378" s="108"/>
      <c r="H378" s="108"/>
      <c r="I378" s="108"/>
      <c r="J378" s="110"/>
      <c r="K378" s="108"/>
      <c r="L378" s="108"/>
      <c r="M378" s="108"/>
      <c r="N378" s="108"/>
      <c r="O378" s="108"/>
      <c r="P378" s="108"/>
      <c r="Q378" s="108"/>
      <c r="R378" s="108"/>
      <c r="S378" s="109"/>
      <c r="T378" s="108"/>
      <c r="U378" s="108"/>
      <c r="V378" s="108"/>
      <c r="W378" s="108"/>
      <c r="X378" s="108"/>
      <c r="Y378" s="111"/>
      <c r="AB378" s="111"/>
    </row>
    <row r="379" spans="1:28" ht="15.75" hidden="1">
      <c r="A379" s="292" t="s">
        <v>3203</v>
      </c>
      <c r="B379" s="198">
        <v>26331.552</v>
      </c>
      <c r="C379" s="198">
        <v>26331.552</v>
      </c>
      <c r="D379" s="170"/>
      <c r="E379" s="108"/>
      <c r="F379" s="108"/>
      <c r="G379" s="108"/>
      <c r="H379" s="108"/>
      <c r="I379" s="108"/>
      <c r="J379" s="110"/>
      <c r="K379" s="108"/>
      <c r="L379" s="108"/>
      <c r="M379" s="108"/>
      <c r="N379" s="108"/>
      <c r="O379" s="108"/>
      <c r="P379" s="108"/>
      <c r="Q379" s="108"/>
      <c r="R379" s="108"/>
      <c r="S379" s="109"/>
      <c r="T379" s="108"/>
      <c r="U379" s="108"/>
      <c r="V379" s="108"/>
      <c r="W379" s="108"/>
      <c r="X379" s="108"/>
      <c r="Y379" s="111"/>
      <c r="AB379" s="111"/>
    </row>
    <row r="380" spans="1:28" ht="15.75" hidden="1">
      <c r="A380" s="292" t="s">
        <v>3204</v>
      </c>
      <c r="B380" s="198">
        <v>22827.168000000001</v>
      </c>
      <c r="C380" s="198">
        <v>22827.168000000001</v>
      </c>
      <c r="D380" s="170"/>
      <c r="E380" s="108"/>
      <c r="F380" s="108"/>
      <c r="G380" s="108"/>
      <c r="H380" s="108"/>
      <c r="I380" s="108"/>
      <c r="J380" s="110"/>
      <c r="K380" s="108"/>
      <c r="L380" s="108"/>
      <c r="M380" s="108"/>
      <c r="N380" s="108"/>
      <c r="O380" s="108"/>
      <c r="P380" s="108"/>
      <c r="Q380" s="108"/>
      <c r="R380" s="108"/>
      <c r="S380" s="109"/>
      <c r="T380" s="108"/>
      <c r="U380" s="108"/>
      <c r="V380" s="108"/>
      <c r="W380" s="108"/>
      <c r="X380" s="108"/>
      <c r="Y380" s="111"/>
      <c r="AB380" s="111"/>
    </row>
    <row r="381" spans="1:28" ht="15.75" hidden="1">
      <c r="A381" s="292" t="s">
        <v>3205</v>
      </c>
      <c r="B381" s="198">
        <v>15964.415999999999</v>
      </c>
      <c r="C381" s="198">
        <v>15964.415999999999</v>
      </c>
      <c r="D381" s="170"/>
      <c r="E381" s="108"/>
      <c r="F381" s="108"/>
      <c r="G381" s="108"/>
      <c r="H381" s="108"/>
      <c r="I381" s="108"/>
      <c r="J381" s="110"/>
      <c r="K381" s="108"/>
      <c r="L381" s="108"/>
      <c r="M381" s="108"/>
      <c r="N381" s="108"/>
      <c r="O381" s="108"/>
      <c r="P381" s="108"/>
      <c r="Q381" s="108"/>
      <c r="R381" s="108"/>
      <c r="S381" s="109"/>
      <c r="T381" s="108"/>
      <c r="U381" s="108"/>
      <c r="V381" s="108"/>
      <c r="W381" s="108"/>
      <c r="X381" s="108"/>
      <c r="Y381" s="111"/>
      <c r="AB381" s="111"/>
    </row>
    <row r="382" spans="1:28" ht="15.75" hidden="1">
      <c r="A382" s="292" t="s">
        <v>3206</v>
      </c>
      <c r="B382" s="198">
        <v>8062.08</v>
      </c>
      <c r="C382" s="198">
        <v>8062.08</v>
      </c>
      <c r="D382" s="170"/>
      <c r="E382" s="108"/>
      <c r="F382" s="108"/>
      <c r="G382" s="108"/>
      <c r="H382" s="108"/>
      <c r="I382" s="108"/>
      <c r="J382" s="110"/>
      <c r="K382" s="108"/>
      <c r="L382" s="108"/>
      <c r="M382" s="108"/>
      <c r="N382" s="108"/>
      <c r="O382" s="108"/>
      <c r="P382" s="108"/>
      <c r="Q382" s="108"/>
      <c r="R382" s="108"/>
      <c r="S382" s="109"/>
      <c r="T382" s="108"/>
      <c r="U382" s="108"/>
      <c r="V382" s="108"/>
      <c r="W382" s="108"/>
      <c r="X382" s="108"/>
      <c r="Y382" s="111"/>
      <c r="AB382" s="111"/>
    </row>
    <row r="383" spans="1:28" ht="15.75" hidden="1">
      <c r="A383" s="292" t="s">
        <v>3207</v>
      </c>
      <c r="B383" s="198">
        <v>7356.648000000001</v>
      </c>
      <c r="C383" s="198">
        <v>7356.648000000001</v>
      </c>
      <c r="D383" s="170"/>
      <c r="E383" s="108"/>
      <c r="F383" s="108"/>
      <c r="G383" s="108"/>
      <c r="H383" s="108"/>
      <c r="I383" s="108"/>
      <c r="J383" s="110"/>
      <c r="K383" s="108"/>
      <c r="L383" s="108"/>
      <c r="M383" s="108"/>
      <c r="N383" s="108"/>
      <c r="O383" s="108"/>
      <c r="P383" s="108"/>
      <c r="Q383" s="108"/>
      <c r="R383" s="108"/>
      <c r="S383" s="109"/>
      <c r="T383" s="108"/>
      <c r="U383" s="108"/>
      <c r="V383" s="108"/>
      <c r="W383" s="108"/>
      <c r="X383" s="108"/>
      <c r="Y383" s="111"/>
      <c r="AB383" s="111"/>
    </row>
    <row r="384" spans="1:28" ht="15.75" hidden="1">
      <c r="A384" s="292" t="s">
        <v>3422</v>
      </c>
      <c r="B384" s="198">
        <v>28848.808800000003</v>
      </c>
      <c r="C384" s="198">
        <v>28848.808800000003</v>
      </c>
      <c r="D384" s="170"/>
      <c r="E384" s="108"/>
      <c r="F384" s="108"/>
      <c r="G384" s="108"/>
      <c r="H384" s="108"/>
      <c r="I384" s="108"/>
      <c r="J384" s="110"/>
      <c r="K384" s="108"/>
      <c r="L384" s="108"/>
      <c r="M384" s="108"/>
      <c r="N384" s="108"/>
      <c r="O384" s="108"/>
      <c r="P384" s="108"/>
      <c r="Q384" s="108"/>
      <c r="R384" s="108"/>
      <c r="S384" s="109"/>
      <c r="T384" s="108"/>
      <c r="U384" s="108"/>
      <c r="V384" s="108"/>
      <c r="W384" s="108"/>
      <c r="X384" s="108"/>
      <c r="Y384" s="111"/>
      <c r="AB384" s="111"/>
    </row>
    <row r="385" spans="1:28" ht="15.75" hidden="1">
      <c r="A385" s="292" t="s">
        <v>3423</v>
      </c>
      <c r="B385" s="198"/>
      <c r="C385" s="198"/>
      <c r="D385" s="170"/>
      <c r="E385" s="108"/>
      <c r="F385" s="108"/>
      <c r="G385" s="108"/>
      <c r="H385" s="108"/>
      <c r="I385" s="108"/>
      <c r="J385" s="110"/>
      <c r="K385" s="108"/>
      <c r="L385" s="108"/>
      <c r="M385" s="108"/>
      <c r="N385" s="108"/>
      <c r="O385" s="108"/>
      <c r="P385" s="108"/>
      <c r="Q385" s="108"/>
      <c r="R385" s="108"/>
      <c r="S385" s="109"/>
      <c r="T385" s="108"/>
      <c r="U385" s="108"/>
      <c r="V385" s="108"/>
      <c r="W385" s="108"/>
      <c r="X385" s="108"/>
      <c r="Y385" s="111"/>
      <c r="AB385" s="111"/>
    </row>
    <row r="386" spans="1:28" ht="15.75" hidden="1">
      <c r="A386" s="292" t="s">
        <v>2996</v>
      </c>
      <c r="B386" s="198"/>
      <c r="C386" s="198">
        <v>7264.7413793103433</v>
      </c>
      <c r="D386" s="170"/>
      <c r="E386" s="108"/>
      <c r="F386" s="108"/>
      <c r="G386" s="108"/>
      <c r="H386" s="108"/>
      <c r="I386" s="108"/>
      <c r="J386" s="110"/>
      <c r="K386" s="108"/>
      <c r="L386" s="108"/>
      <c r="M386" s="108"/>
      <c r="N386" s="108"/>
      <c r="O386" s="108"/>
      <c r="P386" s="108"/>
      <c r="Q386" s="108"/>
      <c r="R386" s="108"/>
      <c r="S386" s="109"/>
      <c r="T386" s="108"/>
      <c r="U386" s="108"/>
      <c r="V386" s="108"/>
      <c r="W386" s="108"/>
      <c r="X386" s="108"/>
      <c r="Y386" s="111"/>
      <c r="AB386" s="111"/>
    </row>
    <row r="387" spans="1:28" ht="15.75" hidden="1">
      <c r="A387" s="292" t="s">
        <v>2997</v>
      </c>
      <c r="B387" s="198"/>
      <c r="C387" s="198">
        <v>5579.321379310345</v>
      </c>
      <c r="D387" s="170"/>
      <c r="E387" s="108"/>
      <c r="F387" s="108"/>
      <c r="G387" s="108"/>
      <c r="H387" s="108"/>
      <c r="I387" s="108"/>
      <c r="J387" s="110"/>
      <c r="K387" s="108"/>
      <c r="L387" s="108"/>
      <c r="M387" s="108"/>
      <c r="N387" s="108"/>
      <c r="O387" s="108"/>
      <c r="P387" s="108"/>
      <c r="Q387" s="108"/>
      <c r="R387" s="108"/>
      <c r="S387" s="109"/>
      <c r="T387" s="108"/>
      <c r="U387" s="108"/>
      <c r="V387" s="108"/>
      <c r="W387" s="108"/>
      <c r="X387" s="108"/>
      <c r="Y387" s="111"/>
      <c r="AB387" s="111"/>
    </row>
    <row r="388" spans="1:28" ht="15.75" hidden="1">
      <c r="A388" s="292" t="s">
        <v>3593</v>
      </c>
      <c r="B388" s="198"/>
      <c r="C388" s="198">
        <v>42112.252827586213</v>
      </c>
      <c r="D388" s="170"/>
      <c r="E388" s="108"/>
      <c r="F388" s="108"/>
      <c r="G388" s="108"/>
      <c r="H388" s="108"/>
      <c r="I388" s="108"/>
      <c r="J388" s="110"/>
      <c r="K388" s="108"/>
      <c r="L388" s="108"/>
      <c r="M388" s="108"/>
      <c r="N388" s="108"/>
      <c r="O388" s="108"/>
      <c r="P388" s="108"/>
      <c r="Q388" s="108"/>
      <c r="R388" s="108"/>
      <c r="S388" s="109"/>
      <c r="T388" s="108"/>
      <c r="U388" s="108"/>
      <c r="V388" s="108"/>
      <c r="W388" s="108"/>
      <c r="X388" s="108"/>
      <c r="Y388" s="111"/>
      <c r="AB388" s="111"/>
    </row>
    <row r="389" spans="1:28" ht="15.75" hidden="1">
      <c r="A389" s="292" t="s">
        <v>3594</v>
      </c>
      <c r="B389" s="198"/>
      <c r="C389" s="198">
        <v>26129.821793103449</v>
      </c>
      <c r="D389" s="170"/>
      <c r="E389" s="108"/>
      <c r="F389" s="108"/>
      <c r="G389" s="108"/>
      <c r="H389" s="108"/>
      <c r="I389" s="108"/>
      <c r="J389" s="110"/>
      <c r="K389" s="108"/>
      <c r="L389" s="108"/>
      <c r="M389" s="108"/>
      <c r="N389" s="108"/>
      <c r="O389" s="108"/>
      <c r="P389" s="108"/>
      <c r="Q389" s="108"/>
      <c r="R389" s="108"/>
      <c r="S389" s="109"/>
      <c r="T389" s="108"/>
      <c r="U389" s="108"/>
      <c r="V389" s="108"/>
      <c r="W389" s="108"/>
      <c r="X389" s="108"/>
      <c r="Y389" s="111"/>
      <c r="AB389" s="111"/>
    </row>
    <row r="390" spans="1:28" ht="15.75" hidden="1">
      <c r="A390" s="292" t="s">
        <v>3595</v>
      </c>
      <c r="B390" s="198"/>
      <c r="C390" s="198">
        <v>15982.431034482761</v>
      </c>
      <c r="D390" s="170"/>
      <c r="E390" s="108"/>
      <c r="F390" s="108"/>
      <c r="G390" s="108"/>
      <c r="H390" s="108"/>
      <c r="I390" s="108"/>
      <c r="J390" s="110"/>
      <c r="K390" s="108"/>
      <c r="L390" s="108"/>
      <c r="M390" s="108"/>
      <c r="N390" s="108"/>
      <c r="O390" s="108"/>
      <c r="P390" s="108"/>
      <c r="Q390" s="108"/>
      <c r="R390" s="108"/>
      <c r="S390" s="109"/>
      <c r="T390" s="108"/>
      <c r="U390" s="108"/>
      <c r="V390" s="108"/>
      <c r="W390" s="108"/>
      <c r="X390" s="108"/>
      <c r="Y390" s="111"/>
      <c r="AB390" s="111"/>
    </row>
    <row r="391" spans="1:28" ht="15.75" hidden="1">
      <c r="A391" s="292" t="s">
        <v>1602</v>
      </c>
      <c r="B391" s="198"/>
      <c r="C391" s="198">
        <v>32848.254620689659</v>
      </c>
      <c r="D391" s="170"/>
      <c r="E391" s="108"/>
      <c r="F391" s="108"/>
      <c r="G391" s="108"/>
      <c r="H391" s="108"/>
      <c r="I391" s="108"/>
      <c r="J391" s="110"/>
      <c r="K391" s="108"/>
      <c r="L391" s="108"/>
      <c r="M391" s="108"/>
      <c r="N391" s="108"/>
      <c r="O391" s="108"/>
      <c r="P391" s="108"/>
      <c r="Q391" s="108"/>
      <c r="R391" s="108"/>
      <c r="S391" s="109"/>
      <c r="T391" s="108"/>
      <c r="U391" s="108"/>
      <c r="V391" s="108"/>
      <c r="W391" s="108"/>
      <c r="X391" s="108"/>
      <c r="Y391" s="111"/>
      <c r="AB391" s="111"/>
    </row>
    <row r="392" spans="1:28" ht="15.75" hidden="1">
      <c r="A392" s="292" t="s">
        <v>1603</v>
      </c>
      <c r="B392" s="198"/>
      <c r="C392" s="198">
        <v>19992.568275862071</v>
      </c>
      <c r="D392" s="170"/>
      <c r="E392" s="108"/>
      <c r="F392" s="108"/>
      <c r="G392" s="108"/>
      <c r="H392" s="108"/>
      <c r="I392" s="108"/>
      <c r="J392" s="110"/>
      <c r="K392" s="108"/>
      <c r="L392" s="108"/>
      <c r="M392" s="108"/>
      <c r="N392" s="108"/>
      <c r="O392" s="108"/>
      <c r="P392" s="108"/>
      <c r="Q392" s="108"/>
      <c r="R392" s="108"/>
      <c r="S392" s="109"/>
      <c r="T392" s="108"/>
      <c r="U392" s="108"/>
      <c r="V392" s="108"/>
      <c r="W392" s="108"/>
      <c r="X392" s="108"/>
      <c r="Y392" s="111"/>
      <c r="AB392" s="111"/>
    </row>
    <row r="393" spans="1:28" ht="15.75" hidden="1">
      <c r="A393" s="292" t="s">
        <v>1604</v>
      </c>
      <c r="B393" s="198"/>
      <c r="C393" s="198">
        <v>12855.686344827585</v>
      </c>
      <c r="D393" s="170"/>
      <c r="E393" s="108"/>
      <c r="F393" s="108"/>
      <c r="G393" s="108"/>
      <c r="H393" s="108"/>
      <c r="I393" s="108"/>
      <c r="J393" s="110"/>
      <c r="K393" s="108"/>
      <c r="L393" s="108"/>
      <c r="M393" s="108"/>
      <c r="N393" s="108"/>
      <c r="O393" s="108"/>
      <c r="P393" s="108"/>
      <c r="Q393" s="108"/>
      <c r="R393" s="108"/>
      <c r="S393" s="109"/>
      <c r="T393" s="108"/>
      <c r="U393" s="108"/>
      <c r="V393" s="108"/>
      <c r="W393" s="108"/>
      <c r="X393" s="108"/>
      <c r="Y393" s="111"/>
      <c r="AB393" s="111"/>
    </row>
    <row r="394" spans="1:28" ht="15.75" hidden="1">
      <c r="A394" s="292" t="s">
        <v>3001</v>
      </c>
      <c r="B394" s="198"/>
      <c r="C394" s="198">
        <v>23741.174827586205</v>
      </c>
      <c r="D394" s="170"/>
      <c r="E394" s="108"/>
      <c r="F394" s="108"/>
      <c r="G394" s="108"/>
      <c r="H394" s="108"/>
      <c r="I394" s="108"/>
      <c r="J394" s="110"/>
      <c r="K394" s="108"/>
      <c r="L394" s="108"/>
      <c r="M394" s="108"/>
      <c r="N394" s="108"/>
      <c r="O394" s="108"/>
      <c r="P394" s="108"/>
      <c r="Q394" s="108"/>
      <c r="R394" s="108"/>
      <c r="S394" s="109"/>
      <c r="T394" s="108"/>
      <c r="U394" s="108"/>
      <c r="V394" s="108"/>
      <c r="W394" s="108"/>
      <c r="X394" s="108"/>
      <c r="Y394" s="111"/>
      <c r="AB394" s="111"/>
    </row>
    <row r="395" spans="1:28" ht="15.75" hidden="1">
      <c r="A395" s="292" t="s">
        <v>3002</v>
      </c>
      <c r="B395" s="198"/>
      <c r="C395" s="198">
        <v>10170.63793103448</v>
      </c>
      <c r="D395" s="170"/>
      <c r="E395" s="108"/>
      <c r="F395" s="108"/>
      <c r="G395" s="108"/>
      <c r="H395" s="108"/>
      <c r="I395" s="108"/>
      <c r="J395" s="110"/>
      <c r="K395" s="108"/>
      <c r="L395" s="108"/>
      <c r="M395" s="108"/>
      <c r="N395" s="108"/>
      <c r="O395" s="108"/>
      <c r="P395" s="108"/>
      <c r="Q395" s="108"/>
      <c r="R395" s="108"/>
      <c r="S395" s="109"/>
      <c r="T395" s="108"/>
      <c r="U395" s="108"/>
      <c r="V395" s="108"/>
      <c r="W395" s="108"/>
      <c r="X395" s="108"/>
      <c r="Y395" s="111"/>
      <c r="AB395" s="111"/>
    </row>
    <row r="396" spans="1:28" ht="15.75" hidden="1">
      <c r="A396" s="292" t="s">
        <v>3003</v>
      </c>
      <c r="B396" s="198"/>
      <c r="C396" s="198">
        <v>7991.2155172413804</v>
      </c>
      <c r="D396" s="170"/>
      <c r="E396" s="108"/>
      <c r="F396" s="108"/>
      <c r="G396" s="108"/>
      <c r="H396" s="108"/>
      <c r="I396" s="108"/>
      <c r="J396" s="110"/>
      <c r="K396" s="108"/>
      <c r="L396" s="108"/>
      <c r="M396" s="108"/>
      <c r="N396" s="108"/>
      <c r="O396" s="108"/>
      <c r="P396" s="108"/>
      <c r="Q396" s="108"/>
      <c r="R396" s="108"/>
      <c r="S396" s="109"/>
      <c r="T396" s="108"/>
      <c r="U396" s="108"/>
      <c r="V396" s="108"/>
      <c r="W396" s="108"/>
      <c r="X396" s="108"/>
      <c r="Y396" s="111"/>
      <c r="AB396" s="111"/>
    </row>
    <row r="397" spans="1:28" ht="15.75" hidden="1">
      <c r="A397" s="292" t="s">
        <v>3004</v>
      </c>
      <c r="B397" s="198"/>
      <c r="C397" s="198">
        <v>5579.3213793103441</v>
      </c>
      <c r="D397" s="170"/>
      <c r="E397" s="108"/>
      <c r="F397" s="108"/>
      <c r="G397" s="108"/>
      <c r="H397" s="108"/>
      <c r="I397" s="108"/>
      <c r="J397" s="110"/>
      <c r="K397" s="108"/>
      <c r="L397" s="108"/>
      <c r="M397" s="108"/>
      <c r="N397" s="108"/>
      <c r="O397" s="108"/>
      <c r="P397" s="108"/>
      <c r="Q397" s="108"/>
      <c r="R397" s="108"/>
      <c r="S397" s="109"/>
      <c r="T397" s="108"/>
      <c r="U397" s="108"/>
      <c r="V397" s="108"/>
      <c r="W397" s="108"/>
      <c r="X397" s="108"/>
      <c r="Y397" s="111"/>
      <c r="AB397" s="111"/>
    </row>
    <row r="398" spans="1:28" ht="15.75" hidden="1">
      <c r="A398" s="292" t="s">
        <v>2989</v>
      </c>
      <c r="B398" s="198"/>
      <c r="C398" s="198">
        <v>48139.082275862056</v>
      </c>
      <c r="D398" s="170"/>
      <c r="E398" s="108"/>
      <c r="F398" s="108"/>
      <c r="G398" s="108"/>
      <c r="H398" s="108"/>
      <c r="I398" s="108"/>
      <c r="J398" s="110"/>
      <c r="K398" s="108"/>
      <c r="L398" s="108"/>
      <c r="M398" s="108"/>
      <c r="N398" s="108"/>
      <c r="O398" s="108"/>
      <c r="P398" s="108"/>
      <c r="Q398" s="108"/>
      <c r="R398" s="108"/>
      <c r="S398" s="109"/>
      <c r="T398" s="108"/>
      <c r="U398" s="108"/>
      <c r="V398" s="108"/>
      <c r="W398" s="108"/>
      <c r="X398" s="108"/>
      <c r="Y398" s="111"/>
      <c r="AB398" s="111"/>
    </row>
    <row r="399" spans="1:28" ht="15.75" hidden="1">
      <c r="A399" s="292" t="s">
        <v>2990</v>
      </c>
      <c r="B399" s="198"/>
      <c r="C399" s="198">
        <v>21503.634482758614</v>
      </c>
      <c r="D399" s="170"/>
      <c r="E399" s="108"/>
      <c r="F399" s="108"/>
      <c r="G399" s="108"/>
      <c r="H399" s="108"/>
      <c r="I399" s="108"/>
      <c r="J399" s="110"/>
      <c r="K399" s="108"/>
      <c r="L399" s="108"/>
      <c r="M399" s="108"/>
      <c r="N399" s="108"/>
      <c r="O399" s="108"/>
      <c r="P399" s="108"/>
      <c r="Q399" s="108"/>
      <c r="R399" s="108"/>
      <c r="S399" s="109"/>
      <c r="T399" s="108"/>
      <c r="U399" s="108"/>
      <c r="V399" s="108"/>
      <c r="W399" s="108"/>
      <c r="X399" s="108"/>
      <c r="Y399" s="111"/>
      <c r="AB399" s="111"/>
    </row>
    <row r="400" spans="1:28" ht="15.75" hidden="1">
      <c r="A400" s="292" t="s">
        <v>2991</v>
      </c>
      <c r="B400" s="198"/>
      <c r="C400" s="198">
        <v>15866.195172413791</v>
      </c>
      <c r="D400" s="170"/>
      <c r="E400" s="108"/>
      <c r="F400" s="108"/>
      <c r="G400" s="108"/>
      <c r="H400" s="108"/>
      <c r="I400" s="108"/>
      <c r="J400" s="110"/>
      <c r="K400" s="108"/>
      <c r="L400" s="108"/>
      <c r="M400" s="108"/>
      <c r="N400" s="108"/>
      <c r="O400" s="108"/>
      <c r="P400" s="108"/>
      <c r="Q400" s="108"/>
      <c r="R400" s="108"/>
      <c r="S400" s="109"/>
      <c r="T400" s="108"/>
      <c r="U400" s="108"/>
      <c r="V400" s="108"/>
      <c r="W400" s="108"/>
      <c r="X400" s="108"/>
      <c r="Y400" s="111"/>
      <c r="AB400" s="111"/>
    </row>
    <row r="401" spans="1:28" ht="15.75" hidden="1">
      <c r="A401" s="292" t="s">
        <v>2992</v>
      </c>
      <c r="B401" s="198"/>
      <c r="C401" s="198">
        <v>10769.252620689653</v>
      </c>
      <c r="D401" s="170"/>
      <c r="E401" s="108"/>
      <c r="F401" s="108"/>
      <c r="G401" s="108"/>
      <c r="H401" s="108"/>
      <c r="I401" s="108"/>
      <c r="J401" s="110"/>
      <c r="K401" s="108"/>
      <c r="L401" s="108"/>
      <c r="M401" s="108"/>
      <c r="N401" s="108"/>
      <c r="O401" s="108"/>
      <c r="P401" s="108"/>
      <c r="Q401" s="108"/>
      <c r="R401" s="108"/>
      <c r="S401" s="109"/>
      <c r="T401" s="108"/>
      <c r="U401" s="108"/>
      <c r="V401" s="108"/>
      <c r="W401" s="108"/>
      <c r="X401" s="108"/>
      <c r="Y401" s="111"/>
      <c r="AB401" s="111"/>
    </row>
    <row r="402" spans="1:28" ht="15.75" hidden="1">
      <c r="A402" s="292" t="s">
        <v>2993</v>
      </c>
      <c r="B402" s="198"/>
      <c r="C402" s="198">
        <v>37369.829655172405</v>
      </c>
      <c r="D402" s="170"/>
      <c r="E402" s="108"/>
      <c r="F402" s="108"/>
      <c r="G402" s="108"/>
      <c r="H402" s="108"/>
      <c r="I402" s="108"/>
      <c r="J402" s="110"/>
      <c r="K402" s="108"/>
      <c r="L402" s="108"/>
      <c r="M402" s="108"/>
      <c r="N402" s="108"/>
      <c r="O402" s="108"/>
      <c r="P402" s="108"/>
      <c r="Q402" s="108"/>
      <c r="R402" s="108"/>
      <c r="S402" s="109"/>
      <c r="T402" s="108"/>
      <c r="U402" s="108"/>
      <c r="V402" s="108"/>
      <c r="W402" s="108"/>
      <c r="X402" s="108"/>
      <c r="Y402" s="111"/>
      <c r="AB402" s="111"/>
    </row>
    <row r="403" spans="1:28" ht="15.75" hidden="1">
      <c r="A403" s="292" t="s">
        <v>2994</v>
      </c>
      <c r="B403" s="198"/>
      <c r="C403" s="198">
        <v>26635.447793103442</v>
      </c>
      <c r="D403" s="170"/>
      <c r="E403" s="108"/>
      <c r="F403" s="108"/>
      <c r="G403" s="108"/>
      <c r="H403" s="108"/>
      <c r="I403" s="108"/>
      <c r="J403" s="110"/>
      <c r="K403" s="108"/>
      <c r="L403" s="108"/>
      <c r="M403" s="108"/>
      <c r="N403" s="108"/>
      <c r="O403" s="108"/>
      <c r="P403" s="108"/>
      <c r="Q403" s="108"/>
      <c r="R403" s="108"/>
      <c r="S403" s="109"/>
      <c r="T403" s="108"/>
      <c r="U403" s="108"/>
      <c r="V403" s="108"/>
      <c r="W403" s="108"/>
      <c r="X403" s="108"/>
      <c r="Y403" s="111"/>
      <c r="AB403" s="111"/>
    </row>
    <row r="404" spans="1:28" ht="15.75" hidden="1">
      <c r="A404" s="292" t="s">
        <v>3051</v>
      </c>
      <c r="B404" s="198"/>
      <c r="C404" s="198">
        <v>53791.466399999998</v>
      </c>
      <c r="D404" s="170"/>
      <c r="E404" s="108"/>
      <c r="F404" s="108"/>
      <c r="G404" s="108"/>
      <c r="H404" s="108"/>
      <c r="I404" s="108"/>
      <c r="J404" s="110"/>
      <c r="K404" s="108"/>
      <c r="L404" s="108"/>
      <c r="M404" s="108"/>
      <c r="N404" s="108"/>
      <c r="O404" s="108"/>
      <c r="P404" s="108"/>
      <c r="Q404" s="108"/>
      <c r="R404" s="108"/>
      <c r="S404" s="109"/>
      <c r="T404" s="108"/>
      <c r="U404" s="108"/>
      <c r="V404" s="108"/>
      <c r="W404" s="108"/>
      <c r="X404" s="108"/>
      <c r="Y404" s="111"/>
      <c r="AB404" s="111"/>
    </row>
    <row r="405" spans="1:28" ht="15.75" hidden="1">
      <c r="A405" s="292" t="s">
        <v>3052</v>
      </c>
      <c r="B405" s="198"/>
      <c r="C405" s="198">
        <v>29342.577600000001</v>
      </c>
      <c r="D405" s="170"/>
      <c r="E405" s="108"/>
      <c r="F405" s="108"/>
      <c r="G405" s="108"/>
      <c r="H405" s="108"/>
      <c r="I405" s="108"/>
      <c r="J405" s="110"/>
      <c r="K405" s="108"/>
      <c r="L405" s="108"/>
      <c r="M405" s="108"/>
      <c r="N405" s="108"/>
      <c r="O405" s="108"/>
      <c r="P405" s="108"/>
      <c r="Q405" s="108"/>
      <c r="R405" s="108"/>
      <c r="S405" s="109"/>
      <c r="T405" s="108"/>
      <c r="U405" s="108"/>
      <c r="V405" s="108"/>
      <c r="W405" s="108"/>
      <c r="X405" s="108"/>
      <c r="Y405" s="111"/>
      <c r="AB405" s="111"/>
    </row>
    <row r="406" spans="1:28" ht="15.75" hidden="1">
      <c r="A406" s="292" t="s">
        <v>3050</v>
      </c>
      <c r="B406" s="198"/>
      <c r="C406" s="198">
        <v>83134.044000000009</v>
      </c>
      <c r="D406" s="170"/>
      <c r="E406" s="108"/>
      <c r="F406" s="108"/>
      <c r="G406" s="108"/>
      <c r="H406" s="108"/>
      <c r="I406" s="108"/>
      <c r="J406" s="110"/>
      <c r="K406" s="108"/>
      <c r="L406" s="108"/>
      <c r="M406" s="108"/>
      <c r="N406" s="108"/>
      <c r="O406" s="108"/>
      <c r="P406" s="108"/>
      <c r="Q406" s="108"/>
      <c r="R406" s="108"/>
      <c r="S406" s="109"/>
      <c r="T406" s="108"/>
      <c r="U406" s="108"/>
      <c r="V406" s="108"/>
      <c r="W406" s="108"/>
      <c r="X406" s="108"/>
      <c r="Y406" s="111"/>
      <c r="AB406" s="111"/>
    </row>
    <row r="407" spans="1:28" ht="15.75" hidden="1">
      <c r="A407" s="292" t="s">
        <v>3609</v>
      </c>
      <c r="B407" s="198"/>
      <c r="C407" s="198">
        <v>28809.058413793096</v>
      </c>
      <c r="D407" s="170"/>
      <c r="E407" s="108"/>
      <c r="F407" s="108"/>
      <c r="G407" s="108"/>
      <c r="H407" s="108"/>
      <c r="I407" s="108"/>
      <c r="J407" s="110"/>
      <c r="K407" s="108"/>
      <c r="L407" s="108"/>
      <c r="M407" s="108"/>
      <c r="N407" s="108"/>
      <c r="O407" s="108"/>
      <c r="P407" s="108"/>
      <c r="Q407" s="108"/>
      <c r="R407" s="108"/>
      <c r="S407" s="109"/>
      <c r="T407" s="108"/>
      <c r="U407" s="108"/>
      <c r="V407" s="108"/>
      <c r="W407" s="108"/>
      <c r="X407" s="108"/>
      <c r="Y407" s="111"/>
      <c r="AB407" s="111"/>
    </row>
    <row r="408" spans="1:28" ht="15.75" hidden="1">
      <c r="A408" s="292" t="s">
        <v>3610</v>
      </c>
      <c r="B408" s="198"/>
      <c r="C408" s="198">
        <v>19120.799310344828</v>
      </c>
      <c r="D408" s="170"/>
      <c r="E408" s="108"/>
      <c r="F408" s="108"/>
      <c r="G408" s="108"/>
      <c r="H408" s="108"/>
      <c r="I408" s="108"/>
      <c r="J408" s="110"/>
      <c r="K408" s="108"/>
      <c r="L408" s="108"/>
      <c r="M408" s="108"/>
      <c r="N408" s="108"/>
      <c r="O408" s="108"/>
      <c r="P408" s="108"/>
      <c r="Q408" s="108"/>
      <c r="R408" s="108"/>
      <c r="S408" s="109"/>
      <c r="T408" s="108"/>
      <c r="U408" s="108"/>
      <c r="V408" s="108"/>
      <c r="W408" s="108"/>
      <c r="X408" s="108"/>
      <c r="Y408" s="111"/>
      <c r="AB408" s="111"/>
    </row>
    <row r="409" spans="1:28" ht="15.75" hidden="1">
      <c r="A409" s="292" t="s">
        <v>2942</v>
      </c>
      <c r="B409" s="198"/>
      <c r="C409" s="198">
        <v>11176.078137931034</v>
      </c>
      <c r="D409" s="170"/>
      <c r="E409" s="108"/>
      <c r="F409" s="108"/>
      <c r="G409" s="108"/>
      <c r="H409" s="108"/>
      <c r="I409" s="108"/>
      <c r="J409" s="110"/>
      <c r="K409" s="108"/>
      <c r="L409" s="108"/>
      <c r="M409" s="108"/>
      <c r="N409" s="108"/>
      <c r="O409" s="108"/>
      <c r="P409" s="108"/>
      <c r="Q409" s="108"/>
      <c r="R409" s="108"/>
      <c r="S409" s="109"/>
      <c r="T409" s="108"/>
      <c r="U409" s="108"/>
      <c r="V409" s="108"/>
      <c r="W409" s="108"/>
      <c r="X409" s="108"/>
      <c r="Y409" s="111"/>
      <c r="AB409" s="111"/>
    </row>
    <row r="410" spans="1:28" ht="15.75" hidden="1">
      <c r="A410" s="292" t="s">
        <v>1542</v>
      </c>
      <c r="B410" s="198"/>
      <c r="C410" s="198">
        <v>21062.920725000007</v>
      </c>
      <c r="D410" s="170"/>
      <c r="E410" s="108"/>
      <c r="F410" s="108"/>
      <c r="G410" s="108"/>
      <c r="H410" s="108"/>
      <c r="I410" s="108"/>
      <c r="J410" s="110"/>
      <c r="K410" s="108"/>
      <c r="L410" s="108"/>
      <c r="M410" s="108"/>
      <c r="N410" s="108"/>
      <c r="O410" s="108"/>
      <c r="P410" s="108"/>
      <c r="Q410" s="108"/>
      <c r="R410" s="108"/>
      <c r="S410" s="109"/>
      <c r="T410" s="108"/>
      <c r="U410" s="108"/>
      <c r="V410" s="108"/>
      <c r="W410" s="108"/>
      <c r="X410" s="108"/>
      <c r="Y410" s="111"/>
      <c r="AB410" s="111"/>
    </row>
    <row r="411" spans="1:28" ht="15.75" hidden="1">
      <c r="A411" s="292" t="s">
        <v>2037</v>
      </c>
      <c r="B411" s="198"/>
      <c r="C411" s="198">
        <v>21062.920725000007</v>
      </c>
      <c r="D411" s="170"/>
      <c r="E411" s="108"/>
      <c r="F411" s="108"/>
      <c r="G411" s="108"/>
      <c r="H411" s="108"/>
      <c r="I411" s="108"/>
      <c r="J411" s="110"/>
      <c r="K411" s="108"/>
      <c r="L411" s="108"/>
      <c r="M411" s="108"/>
      <c r="N411" s="108"/>
      <c r="O411" s="108"/>
      <c r="P411" s="108"/>
      <c r="Q411" s="108"/>
      <c r="R411" s="108"/>
      <c r="S411" s="109"/>
      <c r="T411" s="108"/>
      <c r="U411" s="108"/>
      <c r="V411" s="108"/>
      <c r="W411" s="108"/>
      <c r="X411" s="108"/>
      <c r="Y411" s="111"/>
      <c r="AB411" s="111"/>
    </row>
    <row r="412" spans="1:28" ht="15.75" hidden="1">
      <c r="A412" s="292" t="s">
        <v>1543</v>
      </c>
      <c r="B412" s="198"/>
      <c r="C412" s="198">
        <v>14418.070734375002</v>
      </c>
      <c r="D412" s="170"/>
      <c r="E412" s="108"/>
      <c r="F412" s="108"/>
      <c r="G412" s="108"/>
      <c r="H412" s="108"/>
      <c r="I412" s="108"/>
      <c r="J412" s="110"/>
      <c r="K412" s="108"/>
      <c r="L412" s="108"/>
      <c r="M412" s="108"/>
      <c r="N412" s="108"/>
      <c r="O412" s="108"/>
      <c r="P412" s="108"/>
      <c r="Q412" s="108"/>
      <c r="R412" s="108"/>
      <c r="S412" s="109"/>
      <c r="T412" s="108"/>
      <c r="U412" s="108"/>
      <c r="V412" s="108"/>
      <c r="W412" s="108"/>
      <c r="X412" s="108"/>
      <c r="Y412" s="111"/>
      <c r="AB412" s="111"/>
    </row>
    <row r="413" spans="1:28" ht="15.75" hidden="1">
      <c r="A413" s="292" t="s">
        <v>1544</v>
      </c>
      <c r="B413" s="198"/>
      <c r="C413" s="198">
        <v>9403.089609374998</v>
      </c>
      <c r="D413" s="170"/>
      <c r="E413" s="108"/>
      <c r="F413" s="108"/>
      <c r="G413" s="108"/>
      <c r="H413" s="108"/>
      <c r="I413" s="108"/>
      <c r="J413" s="110"/>
      <c r="K413" s="108"/>
      <c r="L413" s="108"/>
      <c r="M413" s="108"/>
      <c r="N413" s="108"/>
      <c r="O413" s="108"/>
      <c r="P413" s="108"/>
      <c r="Q413" s="108"/>
      <c r="R413" s="108"/>
      <c r="S413" s="109"/>
      <c r="T413" s="108"/>
      <c r="U413" s="108"/>
      <c r="V413" s="108"/>
      <c r="W413" s="108"/>
      <c r="X413" s="108"/>
      <c r="Y413" s="111"/>
      <c r="AB413" s="111"/>
    </row>
    <row r="414" spans="1:28" ht="15.75" hidden="1">
      <c r="A414" s="292" t="s">
        <v>2038</v>
      </c>
      <c r="B414" s="198"/>
      <c r="C414" s="198">
        <v>14418.070734375002</v>
      </c>
      <c r="D414" s="170"/>
      <c r="E414" s="108"/>
      <c r="F414" s="108"/>
      <c r="G414" s="108"/>
      <c r="H414" s="108"/>
      <c r="I414" s="108"/>
      <c r="J414" s="110"/>
      <c r="K414" s="108"/>
      <c r="L414" s="108"/>
      <c r="M414" s="108"/>
      <c r="N414" s="108"/>
      <c r="O414" s="108"/>
      <c r="P414" s="108"/>
      <c r="Q414" s="108"/>
      <c r="R414" s="108"/>
      <c r="S414" s="109"/>
      <c r="T414" s="108"/>
      <c r="U414" s="108"/>
      <c r="V414" s="108"/>
      <c r="W414" s="108"/>
      <c r="X414" s="108"/>
      <c r="Y414" s="111"/>
      <c r="AB414" s="111"/>
    </row>
    <row r="415" spans="1:28" ht="15.75" hidden="1">
      <c r="A415" s="292" t="s">
        <v>2039</v>
      </c>
      <c r="B415" s="198"/>
      <c r="C415" s="198">
        <v>9403.089609374998</v>
      </c>
      <c r="D415" s="170"/>
      <c r="E415" s="108"/>
      <c r="F415" s="108"/>
      <c r="G415" s="108"/>
      <c r="H415" s="108"/>
      <c r="I415" s="108"/>
      <c r="J415" s="110"/>
      <c r="K415" s="108"/>
      <c r="L415" s="108"/>
      <c r="M415" s="108"/>
      <c r="N415" s="108"/>
      <c r="O415" s="108"/>
      <c r="P415" s="108"/>
      <c r="Q415" s="108"/>
      <c r="R415" s="108"/>
      <c r="S415" s="109"/>
      <c r="T415" s="108"/>
      <c r="U415" s="108"/>
      <c r="V415" s="108"/>
      <c r="W415" s="108"/>
      <c r="X415" s="108"/>
      <c r="Y415" s="111"/>
      <c r="AB415" s="111"/>
    </row>
    <row r="416" spans="1:28" ht="15.75" hidden="1">
      <c r="A416" s="292" t="s">
        <v>1545</v>
      </c>
      <c r="B416" s="198"/>
      <c r="C416" s="198">
        <v>6769.4025983999982</v>
      </c>
      <c r="D416" s="170"/>
      <c r="E416" s="108"/>
      <c r="F416" s="108"/>
      <c r="G416" s="108"/>
      <c r="H416" s="108"/>
      <c r="I416" s="108"/>
      <c r="J416" s="110"/>
      <c r="K416" s="108"/>
      <c r="L416" s="108"/>
      <c r="M416" s="108"/>
      <c r="N416" s="108"/>
      <c r="O416" s="108"/>
      <c r="P416" s="108"/>
      <c r="Q416" s="108"/>
      <c r="R416" s="108"/>
      <c r="S416" s="109"/>
      <c r="T416" s="108"/>
      <c r="U416" s="108"/>
      <c r="V416" s="108"/>
      <c r="W416" s="108"/>
      <c r="X416" s="108"/>
      <c r="Y416" s="111"/>
      <c r="AB416" s="111"/>
    </row>
    <row r="417" spans="1:28" ht="15.75" hidden="1">
      <c r="A417" s="292" t="s">
        <v>2040</v>
      </c>
      <c r="B417" s="198"/>
      <c r="C417" s="198">
        <v>6769.4025983999982</v>
      </c>
      <c r="D417" s="170"/>
      <c r="E417" s="108"/>
      <c r="F417" s="108"/>
      <c r="G417" s="108"/>
      <c r="H417" s="108"/>
      <c r="I417" s="108"/>
      <c r="J417" s="110"/>
      <c r="K417" s="108"/>
      <c r="L417" s="108"/>
      <c r="M417" s="108"/>
      <c r="N417" s="108"/>
      <c r="O417" s="108"/>
      <c r="P417" s="108"/>
      <c r="Q417" s="108"/>
      <c r="R417" s="108"/>
      <c r="S417" s="109"/>
      <c r="T417" s="108"/>
      <c r="U417" s="108"/>
      <c r="V417" s="108"/>
      <c r="W417" s="108"/>
      <c r="X417" s="108"/>
      <c r="Y417" s="111"/>
      <c r="AB417" s="111"/>
    </row>
    <row r="418" spans="1:28" ht="15.75" hidden="1">
      <c r="A418" s="292" t="s">
        <v>2033</v>
      </c>
      <c r="B418" s="198"/>
      <c r="C418" s="198">
        <v>35480.991459375007</v>
      </c>
      <c r="D418" s="170"/>
      <c r="E418" s="108"/>
      <c r="F418" s="108"/>
      <c r="G418" s="108"/>
      <c r="H418" s="108"/>
      <c r="I418" s="108"/>
      <c r="J418" s="110"/>
      <c r="K418" s="108"/>
      <c r="L418" s="108"/>
      <c r="M418" s="108"/>
      <c r="N418" s="108"/>
      <c r="O418" s="108"/>
      <c r="P418" s="108"/>
      <c r="Q418" s="108"/>
      <c r="R418" s="108"/>
      <c r="S418" s="109"/>
      <c r="T418" s="108"/>
      <c r="U418" s="108"/>
      <c r="V418" s="108"/>
      <c r="W418" s="108"/>
      <c r="X418" s="108"/>
      <c r="Y418" s="111"/>
      <c r="AB418" s="111"/>
    </row>
    <row r="419" spans="1:28" ht="15.75" hidden="1">
      <c r="A419" s="292" t="s">
        <v>2034</v>
      </c>
      <c r="B419" s="198"/>
      <c r="C419" s="198">
        <v>44884.081068750005</v>
      </c>
      <c r="D419" s="170"/>
      <c r="E419" s="108"/>
      <c r="F419" s="108"/>
      <c r="G419" s="108"/>
      <c r="H419" s="108"/>
      <c r="I419" s="108"/>
      <c r="J419" s="110"/>
      <c r="K419" s="108"/>
      <c r="L419" s="108"/>
      <c r="M419" s="108"/>
      <c r="N419" s="108"/>
      <c r="O419" s="108"/>
      <c r="P419" s="108"/>
      <c r="Q419" s="108"/>
      <c r="R419" s="108"/>
      <c r="S419" s="109"/>
      <c r="T419" s="108"/>
      <c r="U419" s="108"/>
      <c r="V419" s="108"/>
      <c r="W419" s="108"/>
      <c r="X419" s="108"/>
      <c r="Y419" s="111"/>
      <c r="AB419" s="111"/>
    </row>
    <row r="420" spans="1:28" ht="15.75" hidden="1">
      <c r="A420" s="292" t="s">
        <v>2035</v>
      </c>
      <c r="B420" s="198"/>
      <c r="C420" s="198">
        <v>16172.492207774996</v>
      </c>
      <c r="D420" s="170"/>
      <c r="E420" s="108"/>
      <c r="F420" s="108"/>
      <c r="G420" s="108"/>
      <c r="H420" s="108"/>
      <c r="I420" s="108"/>
      <c r="J420" s="110"/>
      <c r="K420" s="108"/>
      <c r="L420" s="108"/>
      <c r="M420" s="108"/>
      <c r="N420" s="108"/>
      <c r="O420" s="108"/>
      <c r="P420" s="108"/>
      <c r="Q420" s="108"/>
      <c r="R420" s="108"/>
      <c r="S420" s="109"/>
      <c r="T420" s="108"/>
      <c r="U420" s="108"/>
      <c r="V420" s="108"/>
      <c r="W420" s="108"/>
      <c r="X420" s="108"/>
      <c r="Y420" s="111"/>
      <c r="AB420" s="111"/>
    </row>
    <row r="421" spans="1:28" ht="15.75" hidden="1">
      <c r="A421" s="292" t="s">
        <v>2036</v>
      </c>
      <c r="B421" s="198"/>
      <c r="C421" s="198">
        <v>30590.562942149998</v>
      </c>
      <c r="D421" s="170"/>
      <c r="E421" s="108"/>
      <c r="F421" s="108"/>
      <c r="G421" s="108"/>
      <c r="H421" s="108"/>
      <c r="I421" s="108"/>
      <c r="J421" s="110"/>
      <c r="K421" s="108"/>
      <c r="L421" s="108"/>
      <c r="M421" s="108"/>
      <c r="N421" s="108"/>
      <c r="O421" s="108"/>
      <c r="P421" s="108"/>
      <c r="Q421" s="108"/>
      <c r="R421" s="108"/>
      <c r="S421" s="109"/>
      <c r="T421" s="108"/>
      <c r="U421" s="108"/>
      <c r="V421" s="108"/>
      <c r="W421" s="108"/>
      <c r="X421" s="108"/>
      <c r="Y421" s="111"/>
      <c r="AB421" s="111"/>
    </row>
    <row r="422" spans="1:28" ht="15.75" hidden="1">
      <c r="A422" s="292" t="s">
        <v>2984</v>
      </c>
      <c r="B422" s="198"/>
      <c r="C422" s="198">
        <v>13973.999100000001</v>
      </c>
      <c r="D422" s="170"/>
      <c r="E422" s="108"/>
      <c r="F422" s="108"/>
      <c r="G422" s="108"/>
      <c r="H422" s="108"/>
      <c r="I422" s="108"/>
      <c r="J422" s="110"/>
      <c r="K422" s="108"/>
      <c r="L422" s="108"/>
      <c r="M422" s="108"/>
      <c r="N422" s="108"/>
      <c r="O422" s="108"/>
      <c r="P422" s="108"/>
      <c r="Q422" s="108"/>
      <c r="R422" s="108"/>
      <c r="S422" s="109"/>
      <c r="T422" s="108"/>
      <c r="U422" s="108"/>
      <c r="V422" s="108"/>
      <c r="W422" s="108"/>
      <c r="X422" s="108"/>
      <c r="Y422" s="111"/>
      <c r="AB422" s="111"/>
    </row>
    <row r="423" spans="1:28" ht="15.75" hidden="1">
      <c r="A423" s="292" t="s">
        <v>2985</v>
      </c>
      <c r="B423" s="198"/>
      <c r="C423" s="198">
        <v>10183.096874999999</v>
      </c>
      <c r="D423" s="170"/>
      <c r="E423" s="108"/>
      <c r="F423" s="108"/>
      <c r="G423" s="108"/>
      <c r="H423" s="108"/>
      <c r="I423" s="108"/>
      <c r="J423" s="110"/>
      <c r="K423" s="108"/>
      <c r="L423" s="108"/>
      <c r="M423" s="108"/>
      <c r="N423" s="108"/>
      <c r="O423" s="108"/>
      <c r="P423" s="108"/>
      <c r="Q423" s="108"/>
      <c r="R423" s="108"/>
      <c r="S423" s="109"/>
      <c r="T423" s="108"/>
      <c r="U423" s="108"/>
      <c r="V423" s="108"/>
      <c r="W423" s="108"/>
      <c r="X423" s="108"/>
      <c r="Y423" s="111"/>
      <c r="AB423" s="111"/>
    </row>
    <row r="424" spans="1:28" ht="15.75" hidden="1">
      <c r="A424" s="292" t="s">
        <v>2986</v>
      </c>
      <c r="B424" s="198"/>
      <c r="C424" s="198">
        <v>9200.5920000000078</v>
      </c>
      <c r="D424" s="170"/>
      <c r="E424" s="108"/>
      <c r="F424" s="108"/>
      <c r="G424" s="108"/>
      <c r="H424" s="108"/>
      <c r="I424" s="108"/>
      <c r="J424" s="110"/>
      <c r="K424" s="108"/>
      <c r="L424" s="108"/>
      <c r="M424" s="108"/>
      <c r="N424" s="108"/>
      <c r="O424" s="108"/>
      <c r="P424" s="108"/>
      <c r="Q424" s="108"/>
      <c r="R424" s="108"/>
      <c r="S424" s="109"/>
      <c r="T424" s="108"/>
      <c r="U424" s="108"/>
      <c r="V424" s="108"/>
      <c r="W424" s="108"/>
      <c r="X424" s="108"/>
      <c r="Y424" s="111"/>
      <c r="AB424" s="111"/>
    </row>
    <row r="425" spans="1:28" ht="15.75" hidden="1">
      <c r="A425" s="292" t="s">
        <v>276</v>
      </c>
      <c r="B425" s="198"/>
      <c r="C425" s="198">
        <v>3473.579999999999</v>
      </c>
      <c r="D425" s="170"/>
      <c r="E425" s="108"/>
      <c r="F425" s="108"/>
      <c r="G425" s="108"/>
      <c r="H425" s="108"/>
      <c r="I425" s="108"/>
      <c r="J425" s="110"/>
      <c r="K425" s="108"/>
      <c r="L425" s="108"/>
      <c r="M425" s="108"/>
      <c r="N425" s="108"/>
      <c r="O425" s="108"/>
      <c r="P425" s="108"/>
      <c r="Q425" s="108"/>
      <c r="R425" s="108"/>
      <c r="S425" s="109"/>
      <c r="T425" s="108"/>
      <c r="U425" s="108"/>
      <c r="V425" s="108"/>
      <c r="W425" s="108"/>
      <c r="X425" s="108"/>
      <c r="Y425" s="111"/>
      <c r="AB425" s="111"/>
    </row>
    <row r="426" spans="1:28" ht="15.75" hidden="1">
      <c r="A426" s="292" t="s">
        <v>1146</v>
      </c>
      <c r="B426" s="198"/>
      <c r="C426" s="198">
        <v>21546.800971607994</v>
      </c>
      <c r="D426" s="170"/>
      <c r="E426" s="108"/>
      <c r="F426" s="108"/>
      <c r="G426" s="108"/>
      <c r="H426" s="108"/>
      <c r="I426" s="108"/>
      <c r="J426" s="110"/>
      <c r="K426" s="108"/>
      <c r="L426" s="108"/>
      <c r="M426" s="108"/>
      <c r="N426" s="108"/>
      <c r="O426" s="108"/>
      <c r="P426" s="108"/>
      <c r="Q426" s="108"/>
      <c r="R426" s="108"/>
      <c r="S426" s="109"/>
      <c r="T426" s="108"/>
      <c r="U426" s="108"/>
      <c r="V426" s="108"/>
      <c r="W426" s="108"/>
      <c r="X426" s="108"/>
      <c r="Y426" s="111"/>
      <c r="AB426" s="111"/>
    </row>
    <row r="427" spans="1:28" ht="15.75" hidden="1">
      <c r="A427" s="292" t="s">
        <v>1167</v>
      </c>
      <c r="B427" s="198"/>
      <c r="C427" s="198">
        <v>2811.809825379311</v>
      </c>
      <c r="D427" s="170"/>
      <c r="E427" s="108"/>
      <c r="F427" s="108"/>
      <c r="G427" s="108"/>
      <c r="H427" s="108"/>
      <c r="I427" s="108"/>
      <c r="J427" s="110"/>
      <c r="K427" s="108"/>
      <c r="L427" s="108"/>
      <c r="M427" s="108"/>
      <c r="N427" s="108"/>
      <c r="O427" s="108"/>
      <c r="P427" s="108"/>
      <c r="Q427" s="108"/>
      <c r="R427" s="108"/>
      <c r="S427" s="109"/>
      <c r="T427" s="108"/>
      <c r="U427" s="108"/>
      <c r="V427" s="108"/>
      <c r="W427" s="108"/>
      <c r="X427" s="108"/>
      <c r="Y427" s="111"/>
      <c r="AB427" s="111"/>
    </row>
    <row r="428" spans="1:28" ht="15.75" hidden="1">
      <c r="A428" s="292" t="s">
        <v>1168</v>
      </c>
      <c r="B428" s="198"/>
      <c r="C428" s="198">
        <v>4920.6671944137934</v>
      </c>
      <c r="D428" s="170"/>
      <c r="E428" s="108"/>
      <c r="F428" s="108"/>
      <c r="G428" s="108"/>
      <c r="H428" s="108"/>
      <c r="I428" s="108"/>
      <c r="J428" s="110"/>
      <c r="K428" s="108"/>
      <c r="L428" s="108"/>
      <c r="M428" s="108"/>
      <c r="N428" s="108"/>
      <c r="O428" s="108"/>
      <c r="P428" s="108"/>
      <c r="Q428" s="108"/>
      <c r="R428" s="108"/>
      <c r="S428" s="109"/>
      <c r="T428" s="108"/>
      <c r="U428" s="108"/>
      <c r="V428" s="108"/>
      <c r="W428" s="108"/>
      <c r="X428" s="108"/>
      <c r="Y428" s="111"/>
      <c r="AB428" s="111"/>
    </row>
    <row r="429" spans="1:28" ht="15.75" hidden="1">
      <c r="A429" s="292" t="s">
        <v>2169</v>
      </c>
      <c r="B429" s="198"/>
      <c r="C429" s="198">
        <v>19126.611103448275</v>
      </c>
      <c r="D429" s="170"/>
      <c r="E429" s="108"/>
      <c r="F429" s="108"/>
      <c r="G429" s="108"/>
      <c r="H429" s="108"/>
      <c r="I429" s="108"/>
      <c r="J429" s="110"/>
      <c r="K429" s="108"/>
      <c r="L429" s="108"/>
      <c r="M429" s="108"/>
      <c r="N429" s="108"/>
      <c r="O429" s="108"/>
      <c r="P429" s="108"/>
      <c r="Q429" s="108"/>
      <c r="R429" s="108"/>
      <c r="S429" s="109"/>
      <c r="T429" s="108"/>
      <c r="U429" s="108"/>
      <c r="V429" s="108"/>
      <c r="W429" s="108"/>
      <c r="X429" s="108"/>
      <c r="Y429" s="111"/>
      <c r="AB429" s="111"/>
    </row>
    <row r="430" spans="1:28" ht="15.75" hidden="1">
      <c r="A430" s="292" t="s">
        <v>2170</v>
      </c>
      <c r="B430" s="198"/>
      <c r="C430" s="198">
        <v>14279.575655172413</v>
      </c>
      <c r="D430" s="170"/>
      <c r="E430" s="108"/>
      <c r="F430" s="302">
        <f>33*3.5</f>
        <v>115.5</v>
      </c>
      <c r="G430" s="108"/>
      <c r="H430" s="108"/>
      <c r="I430" s="108"/>
      <c r="J430" s="110"/>
      <c r="K430" s="108"/>
      <c r="L430" s="108"/>
      <c r="M430" s="108"/>
      <c r="N430" s="108"/>
      <c r="O430" s="108"/>
      <c r="P430" s="108"/>
      <c r="Q430" s="108"/>
      <c r="R430" s="108"/>
      <c r="S430" s="109"/>
      <c r="T430" s="108"/>
      <c r="U430" s="108"/>
      <c r="V430" s="108"/>
      <c r="W430" s="108"/>
      <c r="X430" s="108"/>
      <c r="Y430" s="111"/>
      <c r="AB430" s="111"/>
    </row>
    <row r="431" spans="1:28" ht="15.75" hidden="1">
      <c r="A431" s="292" t="s">
        <v>2171</v>
      </c>
      <c r="B431" s="198"/>
      <c r="C431" s="198">
        <v>10711.134689655169</v>
      </c>
      <c r="D431" s="170"/>
      <c r="E431" s="108"/>
      <c r="F431" s="108"/>
      <c r="G431" s="108"/>
      <c r="H431" s="108"/>
      <c r="I431" s="108"/>
      <c r="J431" s="110"/>
      <c r="K431" s="108"/>
      <c r="L431" s="108"/>
      <c r="M431" s="108"/>
      <c r="N431" s="108"/>
      <c r="O431" s="108"/>
      <c r="P431" s="108"/>
      <c r="Q431" s="108"/>
      <c r="R431" s="108"/>
      <c r="S431" s="109"/>
      <c r="T431" s="108"/>
      <c r="U431" s="108"/>
      <c r="V431" s="108"/>
      <c r="W431" s="108"/>
      <c r="X431" s="108"/>
      <c r="Y431" s="111"/>
      <c r="AB431" s="111"/>
    </row>
    <row r="432" spans="1:28" ht="15.75" hidden="1">
      <c r="A432" s="292" t="s">
        <v>2172</v>
      </c>
      <c r="B432" s="198"/>
      <c r="C432" s="198">
        <v>7857.5442758620702</v>
      </c>
      <c r="D432" s="170"/>
      <c r="E432" s="108"/>
      <c r="F432" s="108"/>
      <c r="G432" s="108"/>
      <c r="H432" s="108"/>
      <c r="I432" s="108"/>
      <c r="J432" s="110"/>
      <c r="K432" s="108"/>
      <c r="L432" s="108"/>
      <c r="M432" s="108"/>
      <c r="N432" s="108"/>
      <c r="O432" s="108"/>
      <c r="P432" s="108"/>
      <c r="Q432" s="108"/>
      <c r="R432" s="108"/>
      <c r="S432" s="109"/>
      <c r="T432" s="108"/>
      <c r="U432" s="108"/>
      <c r="V432" s="108"/>
      <c r="W432" s="108"/>
      <c r="X432" s="108"/>
      <c r="Y432" s="111"/>
      <c r="AB432" s="111"/>
    </row>
    <row r="433" spans="1:28" ht="15.75" hidden="1">
      <c r="A433" s="292" t="s">
        <v>1138</v>
      </c>
      <c r="B433" s="198"/>
      <c r="C433" s="198">
        <v>8144.0330368319983</v>
      </c>
      <c r="D433" s="170"/>
      <c r="E433" s="108"/>
      <c r="F433" s="108"/>
      <c r="G433" s="108"/>
      <c r="H433" s="108"/>
      <c r="I433" s="108"/>
      <c r="J433" s="110"/>
      <c r="K433" s="108"/>
      <c r="L433" s="108"/>
      <c r="M433" s="108"/>
      <c r="N433" s="108"/>
      <c r="O433" s="108"/>
      <c r="P433" s="108"/>
      <c r="Q433" s="108"/>
      <c r="R433" s="108"/>
      <c r="S433" s="109"/>
      <c r="T433" s="108"/>
      <c r="U433" s="108"/>
      <c r="V433" s="108"/>
      <c r="W433" s="108"/>
      <c r="X433" s="108"/>
      <c r="Y433" s="111"/>
      <c r="AB433" s="111"/>
    </row>
    <row r="434" spans="1:28" ht="15.75" hidden="1">
      <c r="A434" s="292" t="s">
        <v>2744</v>
      </c>
      <c r="B434" s="198"/>
      <c r="C434" s="198">
        <v>33406.186758620686</v>
      </c>
      <c r="D434" s="170"/>
      <c r="E434" s="108"/>
      <c r="F434" s="108"/>
      <c r="G434" s="108"/>
      <c r="H434" s="108"/>
      <c r="I434" s="108"/>
      <c r="J434" s="110"/>
      <c r="K434" s="108"/>
      <c r="L434" s="108"/>
      <c r="M434" s="108"/>
      <c r="N434" s="108"/>
      <c r="O434" s="108"/>
      <c r="P434" s="108"/>
      <c r="Q434" s="108"/>
      <c r="R434" s="108"/>
      <c r="S434" s="109"/>
      <c r="T434" s="108"/>
      <c r="U434" s="108"/>
      <c r="V434" s="108"/>
      <c r="W434" s="108"/>
      <c r="X434" s="108"/>
      <c r="Y434" s="111"/>
      <c r="AB434" s="111"/>
    </row>
    <row r="435" spans="1:28" ht="15.75" hidden="1">
      <c r="A435" s="292" t="s">
        <v>1251</v>
      </c>
      <c r="B435" s="198"/>
      <c r="C435" s="198">
        <v>17540.88</v>
      </c>
      <c r="D435" s="170"/>
      <c r="E435" s="108"/>
      <c r="F435" s="108"/>
      <c r="G435" s="108"/>
      <c r="H435" s="108"/>
      <c r="I435" s="108"/>
      <c r="J435" s="110"/>
      <c r="K435" s="108"/>
      <c r="L435" s="108"/>
      <c r="M435" s="108"/>
      <c r="N435" s="108"/>
      <c r="O435" s="108"/>
      <c r="P435" s="108"/>
      <c r="Q435" s="108"/>
      <c r="R435" s="108"/>
      <c r="S435" s="109"/>
      <c r="T435" s="108"/>
      <c r="U435" s="108"/>
      <c r="V435" s="108"/>
      <c r="W435" s="108"/>
      <c r="X435" s="108"/>
      <c r="Y435" s="111"/>
      <c r="AB435" s="111"/>
    </row>
    <row r="436" spans="1:28" ht="15.75" hidden="1">
      <c r="A436" s="292" t="s">
        <v>2200</v>
      </c>
      <c r="B436" s="198"/>
      <c r="C436" s="198"/>
      <c r="D436" s="170"/>
      <c r="E436" s="108"/>
      <c r="F436" s="108"/>
      <c r="G436" s="108"/>
      <c r="H436" s="108"/>
      <c r="I436" s="108"/>
      <c r="J436" s="110"/>
      <c r="K436" s="108"/>
      <c r="L436" s="108"/>
      <c r="M436" s="108"/>
      <c r="N436" s="108"/>
      <c r="O436" s="108"/>
      <c r="P436" s="108"/>
      <c r="Q436" s="108"/>
      <c r="R436" s="108"/>
      <c r="S436" s="109"/>
      <c r="T436" s="108"/>
      <c r="U436" s="108"/>
      <c r="V436" s="108"/>
      <c r="W436" s="108"/>
      <c r="X436" s="108"/>
      <c r="Y436" s="111"/>
      <c r="AB436" s="111"/>
    </row>
    <row r="437" spans="1:28" ht="15.75" hidden="1">
      <c r="A437" s="292" t="s">
        <v>2200</v>
      </c>
      <c r="B437" s="198"/>
      <c r="C437" s="198"/>
      <c r="D437" s="170"/>
      <c r="E437" s="108"/>
      <c r="F437" s="108"/>
      <c r="G437" s="108"/>
      <c r="H437" s="108"/>
      <c r="I437" s="108"/>
      <c r="J437" s="110"/>
      <c r="K437" s="108"/>
      <c r="L437" s="108"/>
      <c r="M437" s="108"/>
      <c r="N437" s="108"/>
      <c r="O437" s="108"/>
      <c r="P437" s="108"/>
      <c r="Q437" s="108"/>
      <c r="R437" s="108"/>
      <c r="S437" s="109"/>
      <c r="T437" s="108"/>
      <c r="U437" s="108"/>
      <c r="V437" s="108"/>
      <c r="W437" s="108"/>
      <c r="X437" s="108"/>
      <c r="Y437" s="111"/>
      <c r="AB437" s="111"/>
    </row>
    <row r="438" spans="1:28" ht="15.75" hidden="1">
      <c r="A438" s="292" t="s">
        <v>2200</v>
      </c>
      <c r="B438" s="198"/>
      <c r="C438" s="198"/>
      <c r="D438" s="170"/>
      <c r="E438" s="108"/>
      <c r="F438" s="108"/>
      <c r="G438" s="108"/>
      <c r="H438" s="108"/>
      <c r="I438" s="108"/>
      <c r="J438" s="110"/>
      <c r="K438" s="108"/>
      <c r="L438" s="108"/>
      <c r="M438" s="108"/>
      <c r="N438" s="108"/>
      <c r="O438" s="108"/>
      <c r="P438" s="108"/>
      <c r="Q438" s="108"/>
      <c r="R438" s="108"/>
      <c r="S438" s="109"/>
      <c r="T438" s="108"/>
      <c r="U438" s="108"/>
      <c r="V438" s="108"/>
      <c r="W438" s="108"/>
      <c r="X438" s="108"/>
      <c r="Y438" s="111"/>
      <c r="AB438" s="111"/>
    </row>
    <row r="439" spans="1:28" ht="15.75" hidden="1">
      <c r="A439" s="292" t="s">
        <v>2200</v>
      </c>
      <c r="B439" s="198"/>
      <c r="C439" s="198"/>
      <c r="D439" s="170"/>
      <c r="E439" s="108"/>
      <c r="F439" s="108"/>
      <c r="G439" s="108"/>
      <c r="H439" s="108"/>
      <c r="I439" s="108"/>
      <c r="J439" s="110"/>
      <c r="K439" s="108"/>
      <c r="L439" s="108"/>
      <c r="M439" s="108"/>
      <c r="N439" s="108"/>
      <c r="O439" s="108"/>
      <c r="P439" s="108"/>
      <c r="Q439" s="108"/>
      <c r="R439" s="108"/>
      <c r="S439" s="109"/>
      <c r="T439" s="108"/>
      <c r="U439" s="108"/>
      <c r="V439" s="108"/>
      <c r="W439" s="108"/>
      <c r="X439" s="108"/>
      <c r="Y439" s="111"/>
      <c r="AB439" s="111"/>
    </row>
    <row r="440" spans="1:28" ht="15.75" hidden="1">
      <c r="A440" s="292" t="s">
        <v>2200</v>
      </c>
      <c r="B440" s="198"/>
      <c r="C440" s="198"/>
      <c r="D440" s="170"/>
      <c r="E440" s="108"/>
      <c r="F440" s="108"/>
      <c r="G440" s="108"/>
      <c r="H440" s="108"/>
      <c r="I440" s="108"/>
      <c r="J440" s="110"/>
      <c r="K440" s="108"/>
      <c r="L440" s="108"/>
      <c r="M440" s="108"/>
      <c r="N440" s="108"/>
      <c r="O440" s="108"/>
      <c r="P440" s="108"/>
      <c r="Q440" s="108"/>
      <c r="R440" s="108"/>
      <c r="S440" s="109"/>
      <c r="T440" s="108"/>
      <c r="U440" s="108"/>
      <c r="V440" s="108"/>
      <c r="W440" s="108"/>
      <c r="X440" s="108"/>
      <c r="Y440" s="111"/>
      <c r="AB440" s="111"/>
    </row>
    <row r="441" spans="1:28" ht="15.75" hidden="1">
      <c r="A441" s="292" t="s">
        <v>2200</v>
      </c>
      <c r="B441" s="198"/>
      <c r="C441" s="198"/>
      <c r="D441" s="170"/>
      <c r="E441" s="108"/>
      <c r="F441" s="108"/>
      <c r="G441" s="108"/>
      <c r="H441" s="108"/>
      <c r="I441" s="108"/>
      <c r="J441" s="110"/>
      <c r="K441" s="108"/>
      <c r="L441" s="108"/>
      <c r="M441" s="108"/>
      <c r="N441" s="108"/>
      <c r="O441" s="108"/>
      <c r="P441" s="108"/>
      <c r="Q441" s="108"/>
      <c r="R441" s="108"/>
      <c r="S441" s="109"/>
      <c r="T441" s="108"/>
      <c r="U441" s="108"/>
      <c r="V441" s="108"/>
      <c r="W441" s="108"/>
      <c r="X441" s="108"/>
      <c r="Y441" s="111"/>
      <c r="AB441" s="111"/>
    </row>
    <row r="442" spans="1:28" ht="15.75" hidden="1">
      <c r="A442" s="292" t="s">
        <v>2200</v>
      </c>
      <c r="B442" s="198"/>
      <c r="C442" s="198"/>
      <c r="D442" s="170"/>
      <c r="E442" s="108"/>
      <c r="F442" s="108"/>
      <c r="G442" s="108"/>
      <c r="H442" s="108"/>
      <c r="I442" s="108"/>
      <c r="J442" s="110"/>
      <c r="K442" s="108"/>
      <c r="L442" s="108"/>
      <c r="M442" s="108"/>
      <c r="N442" s="108"/>
      <c r="O442" s="108"/>
      <c r="P442" s="108"/>
      <c r="Q442" s="108"/>
      <c r="R442" s="108"/>
      <c r="S442" s="109"/>
      <c r="T442" s="108"/>
      <c r="U442" s="108"/>
      <c r="V442" s="108"/>
      <c r="W442" s="108"/>
      <c r="X442" s="108"/>
      <c r="Y442" s="111"/>
      <c r="AB442" s="111"/>
    </row>
    <row r="443" spans="1:28" ht="15.75" hidden="1">
      <c r="A443" s="292" t="s">
        <v>2200</v>
      </c>
      <c r="B443" s="198"/>
      <c r="C443" s="198"/>
      <c r="D443" s="170"/>
      <c r="E443" s="108"/>
      <c r="F443" s="108"/>
      <c r="G443" s="108"/>
      <c r="H443" s="108"/>
      <c r="I443" s="108"/>
      <c r="J443" s="110"/>
      <c r="K443" s="108"/>
      <c r="L443" s="108"/>
      <c r="M443" s="108"/>
      <c r="N443" s="108"/>
      <c r="O443" s="108"/>
      <c r="P443" s="108"/>
      <c r="Q443" s="108"/>
      <c r="R443" s="108"/>
      <c r="S443" s="109"/>
      <c r="T443" s="108"/>
      <c r="U443" s="108"/>
      <c r="V443" s="108"/>
      <c r="W443" s="108"/>
      <c r="X443" s="108"/>
      <c r="Y443" s="111"/>
      <c r="AB443" s="111"/>
    </row>
    <row r="444" spans="1:28" ht="15.75" hidden="1">
      <c r="A444" s="292" t="s">
        <v>2200</v>
      </c>
      <c r="B444" s="198"/>
      <c r="C444" s="198"/>
      <c r="D444" s="170"/>
      <c r="E444" s="108"/>
      <c r="F444" s="108"/>
      <c r="G444" s="108"/>
      <c r="H444" s="108"/>
      <c r="I444" s="108"/>
      <c r="J444" s="110"/>
      <c r="K444" s="108"/>
      <c r="L444" s="108"/>
      <c r="M444" s="108"/>
      <c r="N444" s="108"/>
      <c r="O444" s="108"/>
      <c r="P444" s="108"/>
      <c r="Q444" s="108"/>
      <c r="R444" s="108"/>
      <c r="S444" s="109"/>
      <c r="T444" s="108"/>
      <c r="U444" s="108"/>
      <c r="V444" s="108"/>
      <c r="W444" s="108"/>
      <c r="X444" s="108"/>
      <c r="Y444" s="111"/>
      <c r="AB444" s="111"/>
    </row>
    <row r="445" spans="1:28" ht="15.75" hidden="1">
      <c r="A445" s="292" t="s">
        <v>2200</v>
      </c>
      <c r="B445" s="198"/>
      <c r="C445" s="198"/>
      <c r="D445" s="170"/>
      <c r="E445" s="108"/>
      <c r="F445" s="108"/>
      <c r="G445" s="108"/>
      <c r="H445" s="108"/>
      <c r="I445" s="108"/>
      <c r="J445" s="110"/>
      <c r="K445" s="108"/>
      <c r="L445" s="108"/>
      <c r="M445" s="108"/>
      <c r="N445" s="108"/>
      <c r="O445" s="108"/>
      <c r="P445" s="108"/>
      <c r="Q445" s="108"/>
      <c r="R445" s="108"/>
      <c r="S445" s="109"/>
      <c r="T445" s="108"/>
      <c r="U445" s="108"/>
      <c r="V445" s="108"/>
      <c r="W445" s="108"/>
      <c r="X445" s="108"/>
      <c r="Y445" s="111"/>
      <c r="AB445" s="111"/>
    </row>
    <row r="446" spans="1:28" ht="15.75" hidden="1">
      <c r="A446" s="292" t="s">
        <v>2200</v>
      </c>
      <c r="B446" s="198"/>
      <c r="C446" s="198"/>
      <c r="D446" s="170"/>
      <c r="E446" s="108"/>
      <c r="F446" s="108"/>
      <c r="G446" s="108"/>
      <c r="H446" s="108"/>
      <c r="I446" s="108"/>
      <c r="J446" s="110"/>
      <c r="K446" s="108"/>
      <c r="L446" s="108"/>
      <c r="M446" s="108"/>
      <c r="N446" s="108"/>
      <c r="O446" s="108"/>
      <c r="P446" s="108"/>
      <c r="Q446" s="108"/>
      <c r="R446" s="108"/>
      <c r="S446" s="109"/>
      <c r="T446" s="108"/>
      <c r="U446" s="108"/>
      <c r="V446" s="108"/>
      <c r="W446" s="108"/>
      <c r="X446" s="108"/>
      <c r="Y446" s="111"/>
      <c r="AB446" s="111"/>
    </row>
    <row r="447" spans="1:28" ht="15.75" hidden="1">
      <c r="A447" s="292" t="s">
        <v>2200</v>
      </c>
      <c r="B447" s="198"/>
      <c r="C447" s="198"/>
      <c r="D447" s="170"/>
      <c r="E447" s="108"/>
      <c r="F447" s="108"/>
      <c r="G447" s="108"/>
      <c r="H447" s="108"/>
      <c r="I447" s="108"/>
      <c r="J447" s="110"/>
      <c r="K447" s="108"/>
      <c r="L447" s="108"/>
      <c r="M447" s="108"/>
      <c r="N447" s="108"/>
      <c r="O447" s="108"/>
      <c r="P447" s="108"/>
      <c r="Q447" s="108"/>
      <c r="R447" s="108"/>
      <c r="S447" s="109"/>
      <c r="T447" s="108"/>
      <c r="U447" s="108"/>
      <c r="V447" s="108"/>
      <c r="W447" s="108"/>
      <c r="X447" s="108"/>
      <c r="Y447" s="111"/>
      <c r="AB447" s="111"/>
    </row>
    <row r="448" spans="1:28" ht="15.75" hidden="1">
      <c r="A448" s="292" t="s">
        <v>2200</v>
      </c>
      <c r="B448" s="198"/>
      <c r="C448" s="198"/>
      <c r="D448" s="170"/>
      <c r="E448" s="108"/>
      <c r="F448" s="108"/>
      <c r="G448" s="108"/>
      <c r="H448" s="108"/>
      <c r="I448" s="108"/>
      <c r="J448" s="110"/>
      <c r="K448" s="108"/>
      <c r="L448" s="108"/>
      <c r="M448" s="108"/>
      <c r="N448" s="108"/>
      <c r="O448" s="108"/>
      <c r="P448" s="108"/>
      <c r="Q448" s="108"/>
      <c r="R448" s="108"/>
      <c r="S448" s="109"/>
      <c r="T448" s="108"/>
      <c r="U448" s="108"/>
      <c r="V448" s="108"/>
      <c r="W448" s="108"/>
      <c r="X448" s="108"/>
      <c r="Y448" s="111"/>
      <c r="AB448" s="111"/>
    </row>
    <row r="449" spans="1:28" ht="15.75" hidden="1">
      <c r="A449" s="292" t="s">
        <v>2200</v>
      </c>
      <c r="B449" s="198"/>
      <c r="C449" s="198"/>
      <c r="D449" s="170"/>
      <c r="E449" s="108"/>
      <c r="F449" s="108"/>
      <c r="G449" s="108"/>
      <c r="H449" s="108"/>
      <c r="I449" s="108"/>
      <c r="J449" s="110"/>
      <c r="K449" s="108"/>
      <c r="L449" s="108"/>
      <c r="M449" s="108"/>
      <c r="N449" s="108"/>
      <c r="O449" s="108"/>
      <c r="P449" s="108"/>
      <c r="Q449" s="108"/>
      <c r="R449" s="108"/>
      <c r="S449" s="109"/>
      <c r="T449" s="108"/>
      <c r="U449" s="108"/>
      <c r="V449" s="108"/>
      <c r="W449" s="108"/>
      <c r="X449" s="108"/>
      <c r="Y449" s="111"/>
      <c r="AB449" s="111"/>
    </row>
    <row r="450" spans="1:28" ht="15.75" hidden="1">
      <c r="A450" s="292" t="s">
        <v>2200</v>
      </c>
      <c r="B450" s="198"/>
      <c r="C450" s="198"/>
      <c r="D450" s="170"/>
      <c r="E450" s="108"/>
      <c r="F450" s="108"/>
      <c r="G450" s="108"/>
      <c r="H450" s="108"/>
      <c r="I450" s="108"/>
      <c r="J450" s="110"/>
      <c r="K450" s="108"/>
      <c r="L450" s="108"/>
      <c r="M450" s="108"/>
      <c r="N450" s="108"/>
      <c r="O450" s="108"/>
      <c r="P450" s="108"/>
      <c r="Q450" s="108"/>
      <c r="R450" s="108"/>
      <c r="S450" s="109"/>
      <c r="T450" s="108"/>
      <c r="U450" s="108"/>
      <c r="V450" s="108"/>
      <c r="W450" s="108"/>
      <c r="X450" s="108"/>
      <c r="Y450" s="111"/>
      <c r="AB450" s="111"/>
    </row>
    <row r="451" spans="1:28" ht="15.75" hidden="1">
      <c r="A451" s="292" t="s">
        <v>2200</v>
      </c>
      <c r="B451" s="198"/>
      <c r="C451" s="198"/>
      <c r="D451" s="170"/>
      <c r="E451" s="108"/>
      <c r="F451" s="108"/>
      <c r="G451" s="108"/>
      <c r="H451" s="108"/>
      <c r="I451" s="108"/>
      <c r="J451" s="110"/>
      <c r="K451" s="108"/>
      <c r="L451" s="108"/>
      <c r="M451" s="108"/>
      <c r="N451" s="108"/>
      <c r="O451" s="108"/>
      <c r="P451" s="108"/>
      <c r="Q451" s="108"/>
      <c r="R451" s="108"/>
      <c r="S451" s="109"/>
      <c r="T451" s="108"/>
      <c r="U451" s="108"/>
      <c r="V451" s="108"/>
      <c r="W451" s="108"/>
      <c r="X451" s="108"/>
      <c r="Y451" s="111"/>
      <c r="AB451" s="111"/>
    </row>
    <row r="452" spans="1:28" ht="15.75" hidden="1">
      <c r="A452" s="292" t="s">
        <v>2200</v>
      </c>
      <c r="B452" s="198"/>
      <c r="C452" s="198"/>
      <c r="D452" s="170"/>
      <c r="E452" s="108"/>
      <c r="F452" s="108"/>
      <c r="G452" s="108"/>
      <c r="H452" s="108"/>
      <c r="I452" s="108"/>
      <c r="J452" s="110"/>
      <c r="K452" s="108"/>
      <c r="L452" s="108"/>
      <c r="M452" s="108"/>
      <c r="N452" s="108"/>
      <c r="O452" s="108"/>
      <c r="P452" s="108"/>
      <c r="Q452" s="108"/>
      <c r="R452" s="108"/>
      <c r="S452" s="109"/>
      <c r="T452" s="108"/>
      <c r="U452" s="108"/>
      <c r="V452" s="108"/>
      <c r="W452" s="108"/>
      <c r="X452" s="108"/>
      <c r="Y452" s="111"/>
      <c r="AB452" s="111"/>
    </row>
    <row r="453" spans="1:28" ht="15.75" hidden="1">
      <c r="A453" s="292" t="s">
        <v>2200</v>
      </c>
      <c r="B453" s="198"/>
      <c r="C453" s="198"/>
      <c r="D453" s="170"/>
      <c r="E453" s="108"/>
      <c r="F453" s="108"/>
      <c r="G453" s="108"/>
      <c r="H453" s="108"/>
      <c r="I453" s="108"/>
      <c r="J453" s="110"/>
      <c r="K453" s="108"/>
      <c r="L453" s="108"/>
      <c r="M453" s="108"/>
      <c r="N453" s="108"/>
      <c r="O453" s="108"/>
      <c r="P453" s="108"/>
      <c r="Q453" s="108"/>
      <c r="R453" s="108"/>
      <c r="S453" s="109"/>
      <c r="T453" s="108"/>
      <c r="U453" s="108"/>
      <c r="V453" s="108"/>
      <c r="W453" s="108"/>
      <c r="X453" s="108"/>
      <c r="Y453" s="111"/>
      <c r="AB453" s="111"/>
    </row>
    <row r="454" spans="1:28" ht="15.75" hidden="1">
      <c r="A454" s="292" t="s">
        <v>2200</v>
      </c>
      <c r="B454" s="198"/>
      <c r="C454" s="198"/>
      <c r="D454" s="170"/>
      <c r="E454" s="108"/>
      <c r="F454" s="108"/>
      <c r="G454" s="108"/>
      <c r="H454" s="108"/>
      <c r="I454" s="108"/>
      <c r="J454" s="110"/>
      <c r="K454" s="108"/>
      <c r="L454" s="108"/>
      <c r="M454" s="108"/>
      <c r="N454" s="108"/>
      <c r="O454" s="108"/>
      <c r="P454" s="108"/>
      <c r="Q454" s="108"/>
      <c r="R454" s="108"/>
      <c r="S454" s="109"/>
      <c r="T454" s="108"/>
      <c r="U454" s="108"/>
      <c r="V454" s="108"/>
      <c r="W454" s="108"/>
      <c r="X454" s="108"/>
      <c r="Y454" s="111"/>
      <c r="AB454" s="111"/>
    </row>
    <row r="455" spans="1:28" ht="15.75" hidden="1">
      <c r="A455" s="292" t="s">
        <v>2200</v>
      </c>
      <c r="B455" s="198"/>
      <c r="C455" s="198"/>
      <c r="D455" s="170"/>
      <c r="E455" s="108"/>
      <c r="F455" s="108"/>
      <c r="G455" s="108"/>
      <c r="H455" s="108"/>
      <c r="I455" s="108"/>
      <c r="J455" s="110"/>
      <c r="K455" s="108"/>
      <c r="L455" s="108"/>
      <c r="M455" s="108"/>
      <c r="N455" s="108"/>
      <c r="O455" s="108"/>
      <c r="P455" s="108"/>
      <c r="Q455" s="108"/>
      <c r="R455" s="108"/>
      <c r="S455" s="109"/>
      <c r="T455" s="108"/>
      <c r="U455" s="108"/>
      <c r="V455" s="108"/>
      <c r="W455" s="108"/>
      <c r="X455" s="108"/>
      <c r="Y455" s="111"/>
      <c r="AB455" s="111"/>
    </row>
    <row r="456" spans="1:28" ht="15.75" hidden="1">
      <c r="A456" s="292" t="s">
        <v>2200</v>
      </c>
      <c r="B456" s="198"/>
      <c r="C456" s="198"/>
      <c r="D456" s="170"/>
      <c r="E456" s="108"/>
      <c r="F456" s="108"/>
      <c r="G456" s="108"/>
      <c r="H456" s="108"/>
      <c r="I456" s="108"/>
      <c r="J456" s="110"/>
      <c r="K456" s="108"/>
      <c r="L456" s="108"/>
      <c r="M456" s="108"/>
      <c r="N456" s="108"/>
      <c r="O456" s="108"/>
      <c r="P456" s="108"/>
      <c r="Q456" s="108"/>
      <c r="R456" s="108"/>
      <c r="S456" s="109"/>
      <c r="T456" s="108"/>
      <c r="U456" s="108"/>
      <c r="V456" s="108"/>
      <c r="W456" s="108"/>
      <c r="X456" s="108"/>
      <c r="Y456" s="111"/>
      <c r="AB456" s="111"/>
    </row>
    <row r="457" spans="1:28" ht="15.75" hidden="1">
      <c r="A457" s="292" t="s">
        <v>2200</v>
      </c>
      <c r="B457" s="198"/>
      <c r="C457" s="198"/>
      <c r="D457" s="170"/>
      <c r="E457" s="108"/>
      <c r="F457" s="108"/>
      <c r="G457" s="108"/>
      <c r="H457" s="108"/>
      <c r="I457" s="108"/>
      <c r="J457" s="110"/>
      <c r="K457" s="108"/>
      <c r="L457" s="108"/>
      <c r="M457" s="108"/>
      <c r="N457" s="108"/>
      <c r="O457" s="108"/>
      <c r="P457" s="108"/>
      <c r="Q457" s="108"/>
      <c r="R457" s="108"/>
      <c r="S457" s="109"/>
      <c r="T457" s="108"/>
      <c r="U457" s="108"/>
      <c r="V457" s="108"/>
      <c r="W457" s="108"/>
      <c r="X457" s="108"/>
      <c r="Y457" s="111"/>
      <c r="AB457" s="111"/>
    </row>
    <row r="458" spans="1:28" ht="15.75" hidden="1">
      <c r="A458" s="292" t="s">
        <v>2200</v>
      </c>
      <c r="B458" s="198"/>
      <c r="C458" s="198"/>
      <c r="D458" s="170"/>
      <c r="E458" s="108"/>
      <c r="F458" s="108"/>
      <c r="G458" s="108"/>
      <c r="H458" s="108"/>
      <c r="I458" s="108"/>
      <c r="J458" s="110"/>
      <c r="K458" s="108"/>
      <c r="L458" s="108"/>
      <c r="M458" s="108"/>
      <c r="N458" s="108"/>
      <c r="O458" s="108"/>
      <c r="P458" s="108"/>
      <c r="Q458" s="108"/>
      <c r="R458" s="108"/>
      <c r="S458" s="109"/>
      <c r="T458" s="108"/>
      <c r="U458" s="108"/>
      <c r="V458" s="108"/>
      <c r="W458" s="108"/>
      <c r="X458" s="108"/>
      <c r="Y458" s="111"/>
      <c r="AB458" s="111"/>
    </row>
    <row r="459" spans="1:28" ht="15.75" hidden="1">
      <c r="A459" s="292" t="s">
        <v>2200</v>
      </c>
      <c r="B459" s="198"/>
      <c r="C459" s="198"/>
      <c r="D459" s="170"/>
      <c r="E459" s="108"/>
      <c r="F459" s="108"/>
      <c r="G459" s="108"/>
      <c r="H459" s="108"/>
      <c r="I459" s="108"/>
      <c r="J459" s="110"/>
      <c r="K459" s="108"/>
      <c r="L459" s="108"/>
      <c r="M459" s="108"/>
      <c r="N459" s="108"/>
      <c r="O459" s="108"/>
      <c r="P459" s="108"/>
      <c r="Q459" s="108"/>
      <c r="R459" s="108"/>
      <c r="S459" s="109"/>
      <c r="T459" s="108"/>
      <c r="U459" s="108"/>
      <c r="V459" s="108"/>
      <c r="W459" s="108"/>
      <c r="X459" s="108"/>
      <c r="Y459" s="111"/>
      <c r="AB459" s="111"/>
    </row>
    <row r="460" spans="1:28" ht="15.75" hidden="1">
      <c r="A460" s="292" t="s">
        <v>2200</v>
      </c>
      <c r="B460" s="198"/>
      <c r="C460" s="198"/>
      <c r="D460" s="170"/>
      <c r="E460" s="108"/>
      <c r="F460" s="108"/>
      <c r="G460" s="108"/>
      <c r="H460" s="108"/>
      <c r="I460" s="108"/>
      <c r="J460" s="110"/>
      <c r="K460" s="108"/>
      <c r="L460" s="108"/>
      <c r="M460" s="108"/>
      <c r="N460" s="108"/>
      <c r="O460" s="108"/>
      <c r="P460" s="108"/>
      <c r="Q460" s="108"/>
      <c r="R460" s="108"/>
      <c r="S460" s="109"/>
      <c r="T460" s="108"/>
      <c r="U460" s="108"/>
      <c r="V460" s="108"/>
      <c r="W460" s="108"/>
      <c r="X460" s="108"/>
      <c r="Y460" s="111"/>
      <c r="AB460" s="111"/>
    </row>
    <row r="461" spans="1:28" ht="15.75" hidden="1">
      <c r="A461" s="292" t="s">
        <v>2200</v>
      </c>
      <c r="B461" s="198"/>
      <c r="C461" s="198"/>
      <c r="D461" s="170"/>
      <c r="E461" s="108"/>
      <c r="F461" s="108"/>
      <c r="G461" s="108"/>
      <c r="H461" s="108"/>
      <c r="I461" s="108"/>
      <c r="J461" s="110"/>
      <c r="K461" s="108"/>
      <c r="L461" s="108"/>
      <c r="M461" s="108"/>
      <c r="N461" s="108"/>
      <c r="O461" s="108"/>
      <c r="P461" s="108"/>
      <c r="Q461" s="108"/>
      <c r="R461" s="108"/>
      <c r="S461" s="109"/>
      <c r="T461" s="108"/>
      <c r="U461" s="108"/>
      <c r="V461" s="108"/>
      <c r="W461" s="108"/>
      <c r="X461" s="108"/>
      <c r="Y461" s="111"/>
      <c r="AB461" s="111"/>
    </row>
    <row r="462" spans="1:28" ht="15.75" hidden="1">
      <c r="A462" s="292" t="s">
        <v>2200</v>
      </c>
      <c r="B462" s="198"/>
      <c r="C462" s="198"/>
      <c r="D462" s="170"/>
      <c r="E462" s="108"/>
      <c r="F462" s="108"/>
      <c r="G462" s="108"/>
      <c r="H462" s="108"/>
      <c r="I462" s="108"/>
      <c r="J462" s="110"/>
      <c r="K462" s="108"/>
      <c r="L462" s="108"/>
      <c r="M462" s="108"/>
      <c r="N462" s="108"/>
      <c r="O462" s="108"/>
      <c r="P462" s="108"/>
      <c r="Q462" s="108"/>
      <c r="R462" s="108"/>
      <c r="S462" s="109"/>
      <c r="T462" s="108"/>
      <c r="U462" s="108"/>
      <c r="V462" s="108"/>
      <c r="W462" s="108"/>
      <c r="X462" s="108"/>
      <c r="Y462" s="111"/>
      <c r="AB462" s="111"/>
    </row>
    <row r="463" spans="1:28" ht="15.75" hidden="1">
      <c r="A463" s="292" t="s">
        <v>2200</v>
      </c>
      <c r="B463" s="198"/>
      <c r="C463" s="198"/>
      <c r="D463" s="170"/>
      <c r="E463" s="108"/>
      <c r="F463" s="108"/>
      <c r="G463" s="108"/>
      <c r="H463" s="108"/>
      <c r="I463" s="108"/>
      <c r="J463" s="110"/>
      <c r="K463" s="108"/>
      <c r="L463" s="108"/>
      <c r="M463" s="108"/>
      <c r="N463" s="108"/>
      <c r="O463" s="108"/>
      <c r="P463" s="108"/>
      <c r="Q463" s="108"/>
      <c r="R463" s="108"/>
      <c r="S463" s="109"/>
      <c r="T463" s="108"/>
      <c r="U463" s="108"/>
      <c r="V463" s="108"/>
      <c r="W463" s="108"/>
      <c r="X463" s="108"/>
      <c r="Y463" s="111"/>
      <c r="AB463" s="111"/>
    </row>
    <row r="464" spans="1:28" ht="15.75" hidden="1">
      <c r="A464" s="292" t="s">
        <v>2200</v>
      </c>
      <c r="B464" s="198"/>
      <c r="C464" s="198"/>
      <c r="D464" s="170"/>
      <c r="E464" s="108"/>
      <c r="F464" s="108"/>
      <c r="G464" s="108"/>
      <c r="H464" s="108"/>
      <c r="I464" s="108"/>
      <c r="J464" s="110"/>
      <c r="K464" s="108"/>
      <c r="L464" s="108"/>
      <c r="M464" s="108"/>
      <c r="N464" s="108"/>
      <c r="O464" s="108"/>
      <c r="P464" s="108"/>
      <c r="Q464" s="108"/>
      <c r="R464" s="108"/>
      <c r="S464" s="109"/>
      <c r="T464" s="108"/>
      <c r="U464" s="108"/>
      <c r="V464" s="108"/>
      <c r="W464" s="108"/>
      <c r="X464" s="108"/>
      <c r="Y464" s="111"/>
      <c r="AB464" s="111"/>
    </row>
    <row r="465" spans="1:28" ht="15.75" hidden="1">
      <c r="A465" s="292" t="s">
        <v>2200</v>
      </c>
      <c r="B465" s="198"/>
      <c r="C465" s="198"/>
      <c r="D465" s="170"/>
      <c r="E465" s="108"/>
      <c r="F465" s="108"/>
      <c r="G465" s="108"/>
      <c r="H465" s="108"/>
      <c r="I465" s="108"/>
      <c r="J465" s="110"/>
      <c r="K465" s="108"/>
      <c r="L465" s="108"/>
      <c r="M465" s="108"/>
      <c r="N465" s="108"/>
      <c r="O465" s="108"/>
      <c r="P465" s="108"/>
      <c r="Q465" s="108"/>
      <c r="R465" s="108"/>
      <c r="S465" s="109"/>
      <c r="T465" s="108"/>
      <c r="U465" s="108"/>
      <c r="V465" s="108"/>
      <c r="W465" s="108"/>
      <c r="X465" s="108"/>
      <c r="Y465" s="111"/>
      <c r="AB465" s="111"/>
    </row>
    <row r="466" spans="1:28" ht="15.75" hidden="1">
      <c r="A466" s="292" t="s">
        <v>2200</v>
      </c>
      <c r="B466" s="198"/>
      <c r="C466" s="198"/>
      <c r="D466" s="170"/>
      <c r="E466" s="108"/>
      <c r="F466" s="108"/>
      <c r="G466" s="108"/>
      <c r="H466" s="108"/>
      <c r="I466" s="108"/>
      <c r="J466" s="110"/>
      <c r="K466" s="108"/>
      <c r="L466" s="108"/>
      <c r="M466" s="108"/>
      <c r="N466" s="108"/>
      <c r="O466" s="108"/>
      <c r="P466" s="108"/>
      <c r="Q466" s="108"/>
      <c r="R466" s="108"/>
      <c r="S466" s="109"/>
      <c r="T466" s="108"/>
      <c r="U466" s="108"/>
      <c r="V466" s="108"/>
      <c r="W466" s="108"/>
      <c r="X466" s="108"/>
      <c r="Y466" s="111"/>
      <c r="AB466" s="111"/>
    </row>
    <row r="467" spans="1:28" ht="15.75" hidden="1">
      <c r="A467" s="292" t="s">
        <v>2200</v>
      </c>
      <c r="B467" s="198"/>
      <c r="C467" s="198"/>
      <c r="D467" s="170"/>
      <c r="E467" s="108"/>
      <c r="F467" s="108"/>
      <c r="G467" s="108"/>
      <c r="H467" s="108"/>
      <c r="I467" s="108"/>
      <c r="J467" s="110"/>
      <c r="K467" s="108"/>
      <c r="L467" s="108"/>
      <c r="M467" s="108"/>
      <c r="N467" s="108"/>
      <c r="O467" s="108"/>
      <c r="P467" s="108"/>
      <c r="Q467" s="108"/>
      <c r="R467" s="108"/>
      <c r="S467" s="109"/>
      <c r="T467" s="108"/>
      <c r="U467" s="108"/>
      <c r="V467" s="108"/>
      <c r="W467" s="108"/>
      <c r="X467" s="108"/>
      <c r="Y467" s="111"/>
      <c r="AB467" s="111"/>
    </row>
    <row r="468" spans="1:28" ht="15.75" hidden="1">
      <c r="A468" s="292" t="s">
        <v>2200</v>
      </c>
      <c r="B468" s="198"/>
      <c r="C468" s="198"/>
      <c r="D468" s="170"/>
      <c r="E468" s="108"/>
      <c r="F468" s="108"/>
      <c r="G468" s="108"/>
      <c r="H468" s="108"/>
      <c r="I468" s="108"/>
      <c r="J468" s="110"/>
      <c r="K468" s="108"/>
      <c r="L468" s="108"/>
      <c r="M468" s="108"/>
      <c r="N468" s="108"/>
      <c r="O468" s="108"/>
      <c r="P468" s="108"/>
      <c r="Q468" s="108"/>
      <c r="R468" s="108"/>
      <c r="S468" s="109"/>
      <c r="T468" s="108"/>
      <c r="U468" s="108"/>
      <c r="V468" s="108"/>
      <c r="W468" s="108"/>
      <c r="X468" s="108"/>
      <c r="Y468" s="111"/>
      <c r="AB468" s="111"/>
    </row>
    <row r="469" spans="1:28" ht="15.75" hidden="1">
      <c r="A469" s="292" t="s">
        <v>2200</v>
      </c>
      <c r="B469" s="198"/>
      <c r="C469" s="198"/>
      <c r="D469" s="170"/>
      <c r="E469" s="108"/>
      <c r="F469" s="108"/>
      <c r="G469" s="108"/>
      <c r="H469" s="108"/>
      <c r="I469" s="108"/>
      <c r="J469" s="110"/>
      <c r="K469" s="108"/>
      <c r="L469" s="108"/>
      <c r="M469" s="108"/>
      <c r="N469" s="108"/>
      <c r="O469" s="108"/>
      <c r="P469" s="108"/>
      <c r="Q469" s="108"/>
      <c r="R469" s="108"/>
      <c r="S469" s="109"/>
      <c r="T469" s="108"/>
      <c r="U469" s="108"/>
      <c r="V469" s="108"/>
      <c r="W469" s="108"/>
      <c r="X469" s="108"/>
      <c r="Y469" s="111"/>
      <c r="AB469" s="111"/>
    </row>
    <row r="470" spans="1:28" ht="15.75" hidden="1">
      <c r="A470" s="292" t="s">
        <v>2200</v>
      </c>
      <c r="B470" s="198"/>
      <c r="C470" s="198"/>
      <c r="D470" s="170"/>
      <c r="E470" s="108"/>
      <c r="F470" s="108"/>
      <c r="G470" s="108"/>
      <c r="H470" s="108"/>
      <c r="I470" s="108"/>
      <c r="J470" s="110"/>
      <c r="K470" s="108"/>
      <c r="L470" s="108"/>
      <c r="M470" s="108"/>
      <c r="N470" s="108"/>
      <c r="O470" s="108"/>
      <c r="P470" s="108"/>
      <c r="Q470" s="108"/>
      <c r="R470" s="108"/>
      <c r="S470" s="109"/>
      <c r="T470" s="108"/>
      <c r="U470" s="108"/>
      <c r="V470" s="108"/>
      <c r="W470" s="108"/>
      <c r="X470" s="108"/>
      <c r="Y470" s="111"/>
      <c r="AB470" s="111"/>
    </row>
    <row r="471" spans="1:28" ht="15.75" hidden="1">
      <c r="A471" s="292" t="s">
        <v>2200</v>
      </c>
      <c r="B471" s="198"/>
      <c r="C471" s="198"/>
      <c r="D471" s="170"/>
      <c r="E471" s="108"/>
      <c r="F471" s="108"/>
      <c r="G471" s="108"/>
      <c r="H471" s="108"/>
      <c r="I471" s="108"/>
      <c r="J471" s="110"/>
      <c r="K471" s="108"/>
      <c r="L471" s="108"/>
      <c r="M471" s="108"/>
      <c r="N471" s="108"/>
      <c r="O471" s="108"/>
      <c r="P471" s="108"/>
      <c r="Q471" s="108"/>
      <c r="R471" s="108"/>
      <c r="S471" s="109"/>
      <c r="T471" s="108"/>
      <c r="U471" s="108"/>
      <c r="V471" s="108"/>
      <c r="W471" s="108"/>
      <c r="X471" s="108"/>
      <c r="Y471" s="111"/>
      <c r="AB471" s="111"/>
    </row>
    <row r="472" spans="1:28" ht="15.75" hidden="1">
      <c r="A472" s="292" t="s">
        <v>2200</v>
      </c>
      <c r="B472" s="198"/>
      <c r="C472" s="198"/>
      <c r="D472" s="170"/>
      <c r="E472" s="108"/>
      <c r="F472" s="108"/>
      <c r="G472" s="108"/>
      <c r="H472" s="108"/>
      <c r="I472" s="108"/>
      <c r="J472" s="110"/>
      <c r="K472" s="108"/>
      <c r="L472" s="108"/>
      <c r="M472" s="108"/>
      <c r="N472" s="108"/>
      <c r="O472" s="108"/>
      <c r="P472" s="108"/>
      <c r="Q472" s="108"/>
      <c r="R472" s="108"/>
      <c r="S472" s="109"/>
      <c r="T472" s="108"/>
      <c r="U472" s="108"/>
      <c r="V472" s="108"/>
      <c r="W472" s="108"/>
      <c r="X472" s="108"/>
      <c r="Y472" s="111"/>
      <c r="AB472" s="111"/>
    </row>
    <row r="473" spans="1:28" ht="15.75" hidden="1">
      <c r="A473" s="292" t="s">
        <v>2200</v>
      </c>
      <c r="B473" s="198"/>
      <c r="C473" s="198"/>
      <c r="D473" s="170"/>
      <c r="E473" s="108"/>
      <c r="F473" s="108"/>
      <c r="G473" s="108"/>
      <c r="H473" s="108"/>
      <c r="I473" s="108"/>
      <c r="J473" s="110"/>
      <c r="K473" s="108"/>
      <c r="L473" s="108"/>
      <c r="M473" s="108"/>
      <c r="N473" s="108"/>
      <c r="O473" s="108"/>
      <c r="P473" s="108"/>
      <c r="Q473" s="108"/>
      <c r="R473" s="108"/>
      <c r="S473" s="109"/>
      <c r="T473" s="108"/>
      <c r="U473" s="108"/>
      <c r="V473" s="108"/>
      <c r="W473" s="108"/>
      <c r="X473" s="108"/>
      <c r="Y473" s="111"/>
      <c r="AB473" s="111"/>
    </row>
    <row r="474" spans="1:28" ht="15.75" hidden="1">
      <c r="A474" s="292" t="s">
        <v>2200</v>
      </c>
      <c r="B474" s="198"/>
      <c r="C474" s="198"/>
      <c r="D474" s="170"/>
      <c r="E474" s="108"/>
      <c r="F474" s="108"/>
      <c r="G474" s="108"/>
      <c r="H474" s="108"/>
      <c r="I474" s="108"/>
      <c r="J474" s="110"/>
      <c r="K474" s="108"/>
      <c r="L474" s="108"/>
      <c r="M474" s="108"/>
      <c r="N474" s="108"/>
      <c r="O474" s="108"/>
      <c r="P474" s="108"/>
      <c r="Q474" s="108"/>
      <c r="R474" s="108"/>
      <c r="S474" s="109"/>
      <c r="T474" s="108"/>
      <c r="U474" s="108"/>
      <c r="V474" s="108"/>
      <c r="W474" s="108"/>
      <c r="X474" s="108"/>
      <c r="Y474" s="111"/>
      <c r="AB474" s="111"/>
    </row>
    <row r="475" spans="1:28" ht="15.75" hidden="1">
      <c r="A475" s="292" t="s">
        <v>2200</v>
      </c>
      <c r="B475" s="198"/>
      <c r="C475" s="198"/>
      <c r="D475" s="170"/>
      <c r="E475" s="108"/>
      <c r="F475" s="108"/>
      <c r="G475" s="108"/>
      <c r="H475" s="108"/>
      <c r="I475" s="108"/>
      <c r="J475" s="110"/>
      <c r="K475" s="108"/>
      <c r="L475" s="108"/>
      <c r="M475" s="108"/>
      <c r="N475" s="108"/>
      <c r="O475" s="108"/>
      <c r="P475" s="108"/>
      <c r="Q475" s="108"/>
      <c r="R475" s="108"/>
      <c r="S475" s="109"/>
      <c r="T475" s="108"/>
      <c r="U475" s="108"/>
      <c r="V475" s="108"/>
      <c r="W475" s="108"/>
      <c r="X475" s="108"/>
      <c r="Y475" s="111"/>
      <c r="AB475" s="111"/>
    </row>
    <row r="476" spans="1:28" ht="15.75" hidden="1">
      <c r="A476" s="292" t="s">
        <v>2200</v>
      </c>
      <c r="B476" s="198"/>
      <c r="C476" s="198"/>
      <c r="D476" s="170"/>
      <c r="E476" s="108"/>
      <c r="F476" s="108"/>
      <c r="G476" s="108"/>
      <c r="H476" s="108"/>
      <c r="I476" s="108"/>
      <c r="J476" s="110"/>
      <c r="K476" s="108"/>
      <c r="L476" s="108"/>
      <c r="M476" s="108"/>
      <c r="N476" s="108"/>
      <c r="O476" s="108"/>
      <c r="P476" s="108"/>
      <c r="Q476" s="108"/>
      <c r="R476" s="108"/>
      <c r="S476" s="109"/>
      <c r="T476" s="108"/>
      <c r="U476" s="108"/>
      <c r="V476" s="108"/>
      <c r="W476" s="108"/>
      <c r="X476" s="108"/>
      <c r="Y476" s="111"/>
      <c r="AB476" s="111"/>
    </row>
    <row r="477" spans="1:28" ht="15.75" hidden="1">
      <c r="A477" s="292" t="s">
        <v>2200</v>
      </c>
      <c r="B477" s="198"/>
      <c r="C477" s="198"/>
      <c r="D477" s="170"/>
      <c r="E477" s="108"/>
      <c r="F477" s="108"/>
      <c r="G477" s="108"/>
      <c r="H477" s="108"/>
      <c r="I477" s="108"/>
      <c r="J477" s="110"/>
      <c r="K477" s="108"/>
      <c r="L477" s="108"/>
      <c r="M477" s="108"/>
      <c r="N477" s="108"/>
      <c r="O477" s="108"/>
      <c r="P477" s="108"/>
      <c r="Q477" s="108"/>
      <c r="R477" s="108"/>
      <c r="S477" s="109"/>
      <c r="T477" s="108"/>
      <c r="U477" s="108"/>
      <c r="V477" s="108"/>
      <c r="W477" s="108"/>
      <c r="X477" s="108"/>
      <c r="Y477" s="111"/>
      <c r="AB477" s="111"/>
    </row>
    <row r="478" spans="1:28" ht="15.75" hidden="1">
      <c r="A478" s="292" t="s">
        <v>2200</v>
      </c>
      <c r="B478" s="198"/>
      <c r="C478" s="198"/>
      <c r="D478" s="170"/>
      <c r="E478" s="108"/>
      <c r="F478" s="108"/>
      <c r="G478" s="108"/>
      <c r="H478" s="108"/>
      <c r="I478" s="108"/>
      <c r="J478" s="110"/>
      <c r="K478" s="108"/>
      <c r="L478" s="108"/>
      <c r="M478" s="108"/>
      <c r="N478" s="108"/>
      <c r="O478" s="108"/>
      <c r="P478" s="108"/>
      <c r="Q478" s="108"/>
      <c r="R478" s="108"/>
      <c r="S478" s="109"/>
      <c r="T478" s="108"/>
      <c r="U478" s="108"/>
      <c r="V478" s="108"/>
      <c r="W478" s="108"/>
      <c r="X478" s="108"/>
      <c r="Y478" s="111"/>
      <c r="AB478" s="111"/>
    </row>
    <row r="479" spans="1:28" ht="15.75" hidden="1">
      <c r="A479" s="292" t="s">
        <v>2200</v>
      </c>
      <c r="B479" s="198"/>
      <c r="C479" s="198"/>
      <c r="D479" s="170"/>
      <c r="E479" s="108"/>
      <c r="F479" s="108"/>
      <c r="G479" s="108"/>
      <c r="H479" s="108"/>
      <c r="I479" s="108"/>
      <c r="J479" s="110"/>
      <c r="K479" s="108"/>
      <c r="L479" s="108"/>
      <c r="M479" s="108"/>
      <c r="N479" s="108"/>
      <c r="O479" s="108"/>
      <c r="P479" s="108"/>
      <c r="Q479" s="108"/>
      <c r="R479" s="108"/>
      <c r="S479" s="109"/>
      <c r="T479" s="108"/>
      <c r="U479" s="108"/>
      <c r="V479" s="108"/>
      <c r="W479" s="108"/>
      <c r="X479" s="108"/>
      <c r="Y479" s="111"/>
      <c r="AB479" s="111"/>
    </row>
    <row r="480" spans="1:28" ht="15.75" hidden="1">
      <c r="A480" s="292" t="s">
        <v>2200</v>
      </c>
      <c r="B480" s="198"/>
      <c r="C480" s="198"/>
      <c r="D480" s="170"/>
      <c r="E480" s="108"/>
      <c r="F480" s="108"/>
      <c r="G480" s="108"/>
      <c r="H480" s="108"/>
      <c r="I480" s="108"/>
      <c r="J480" s="110"/>
      <c r="K480" s="108"/>
      <c r="L480" s="108"/>
      <c r="M480" s="108"/>
      <c r="N480" s="108"/>
      <c r="O480" s="108"/>
      <c r="P480" s="108"/>
      <c r="Q480" s="108"/>
      <c r="R480" s="108"/>
      <c r="S480" s="109"/>
      <c r="T480" s="108"/>
      <c r="U480" s="108"/>
      <c r="V480" s="108"/>
      <c r="W480" s="108"/>
      <c r="X480" s="108"/>
      <c r="Y480" s="111"/>
      <c r="AB480" s="111"/>
    </row>
    <row r="481" spans="1:28" ht="15.75" hidden="1">
      <c r="A481" s="292" t="s">
        <v>2200</v>
      </c>
      <c r="B481" s="198"/>
      <c r="C481" s="198"/>
      <c r="D481" s="170"/>
      <c r="E481" s="108"/>
      <c r="F481" s="108"/>
      <c r="G481" s="108"/>
      <c r="H481" s="108"/>
      <c r="I481" s="108"/>
      <c r="J481" s="110"/>
      <c r="K481" s="108"/>
      <c r="L481" s="108"/>
      <c r="M481" s="108"/>
      <c r="N481" s="108"/>
      <c r="O481" s="108"/>
      <c r="P481" s="108"/>
      <c r="Q481" s="108"/>
      <c r="R481" s="108"/>
      <c r="S481" s="109"/>
      <c r="T481" s="108"/>
      <c r="U481" s="108"/>
      <c r="V481" s="108"/>
      <c r="W481" s="108"/>
      <c r="X481" s="108"/>
      <c r="Y481" s="111"/>
      <c r="AB481" s="111"/>
    </row>
    <row r="482" spans="1:28" ht="15.75" hidden="1">
      <c r="A482" s="292" t="s">
        <v>2200</v>
      </c>
      <c r="B482" s="198"/>
      <c r="C482" s="198"/>
      <c r="D482" s="170"/>
      <c r="E482" s="108"/>
      <c r="F482" s="108"/>
      <c r="G482" s="108"/>
      <c r="H482" s="108"/>
      <c r="I482" s="108"/>
      <c r="J482" s="110"/>
      <c r="K482" s="108"/>
      <c r="L482" s="108"/>
      <c r="M482" s="108"/>
      <c r="N482" s="108"/>
      <c r="O482" s="108"/>
      <c r="P482" s="108"/>
      <c r="Q482" s="108"/>
      <c r="R482" s="108"/>
      <c r="S482" s="109"/>
      <c r="T482" s="108"/>
      <c r="U482" s="108"/>
      <c r="V482" s="108"/>
      <c r="W482" s="108"/>
      <c r="X482" s="108"/>
      <c r="Y482" s="111"/>
      <c r="AB482" s="111"/>
    </row>
    <row r="483" spans="1:28" ht="15.75" hidden="1">
      <c r="A483" s="292" t="s">
        <v>2200</v>
      </c>
      <c r="B483" s="198"/>
      <c r="C483" s="198"/>
      <c r="D483" s="170"/>
      <c r="E483" s="108"/>
      <c r="F483" s="108"/>
      <c r="G483" s="108"/>
      <c r="H483" s="108"/>
      <c r="I483" s="108"/>
      <c r="J483" s="110"/>
      <c r="K483" s="108"/>
      <c r="L483" s="108"/>
      <c r="M483" s="108"/>
      <c r="N483" s="108"/>
      <c r="O483" s="108"/>
      <c r="P483" s="108"/>
      <c r="Q483" s="108"/>
      <c r="R483" s="108"/>
      <c r="S483" s="109"/>
      <c r="T483" s="108"/>
      <c r="U483" s="108"/>
      <c r="V483" s="108"/>
      <c r="W483" s="108"/>
      <c r="X483" s="108"/>
      <c r="Y483" s="111"/>
      <c r="AB483" s="111"/>
    </row>
    <row r="484" spans="1:28" ht="15.75" hidden="1">
      <c r="A484" s="292" t="s">
        <v>2200</v>
      </c>
      <c r="B484" s="198"/>
      <c r="C484" s="198"/>
      <c r="D484" s="170"/>
      <c r="E484" s="108"/>
      <c r="F484" s="108"/>
      <c r="G484" s="108"/>
      <c r="H484" s="108"/>
      <c r="I484" s="108"/>
      <c r="J484" s="110"/>
      <c r="K484" s="108"/>
      <c r="L484" s="108"/>
      <c r="M484" s="108"/>
      <c r="N484" s="108"/>
      <c r="O484" s="108"/>
      <c r="P484" s="108"/>
      <c r="Q484" s="108"/>
      <c r="R484" s="108"/>
      <c r="S484" s="109"/>
      <c r="T484" s="108"/>
      <c r="U484" s="108"/>
      <c r="V484" s="108"/>
      <c r="W484" s="108"/>
      <c r="X484" s="108"/>
      <c r="Y484" s="111"/>
      <c r="AB484" s="111"/>
    </row>
    <row r="485" spans="1:28" ht="15.75" hidden="1">
      <c r="A485" s="292" t="s">
        <v>2200</v>
      </c>
      <c r="B485" s="198"/>
      <c r="C485" s="198"/>
      <c r="D485" s="170"/>
      <c r="E485" s="108"/>
      <c r="F485" s="108"/>
      <c r="G485" s="108"/>
      <c r="H485" s="108"/>
      <c r="I485" s="108"/>
      <c r="J485" s="110"/>
      <c r="K485" s="108"/>
      <c r="L485" s="108"/>
      <c r="M485" s="108"/>
      <c r="N485" s="108"/>
      <c r="O485" s="108"/>
      <c r="P485" s="108"/>
      <c r="Q485" s="108"/>
      <c r="R485" s="108"/>
      <c r="S485" s="109"/>
      <c r="T485" s="108"/>
      <c r="U485" s="108"/>
      <c r="V485" s="108"/>
      <c r="W485" s="108"/>
      <c r="X485" s="108"/>
      <c r="Y485" s="111"/>
      <c r="AB485" s="111"/>
    </row>
    <row r="486" spans="1:28" ht="15.75" hidden="1">
      <c r="A486" s="292" t="s">
        <v>2200</v>
      </c>
      <c r="B486" s="198"/>
      <c r="C486" s="198"/>
      <c r="D486" s="170"/>
      <c r="E486" s="108"/>
      <c r="F486" s="108"/>
      <c r="G486" s="108"/>
      <c r="H486" s="108"/>
      <c r="I486" s="108"/>
      <c r="J486" s="110"/>
      <c r="K486" s="108"/>
      <c r="L486" s="108"/>
      <c r="M486" s="108"/>
      <c r="N486" s="108"/>
      <c r="O486" s="108"/>
      <c r="P486" s="108"/>
      <c r="Q486" s="108"/>
      <c r="R486" s="108"/>
      <c r="S486" s="109"/>
      <c r="T486" s="108"/>
      <c r="U486" s="108"/>
      <c r="V486" s="108"/>
      <c r="W486" s="108"/>
      <c r="X486" s="108"/>
      <c r="Y486" s="111"/>
      <c r="AB486" s="111"/>
    </row>
    <row r="487" spans="1:28" ht="15.75" hidden="1">
      <c r="A487" s="292" t="s">
        <v>2200</v>
      </c>
      <c r="B487" s="198"/>
      <c r="C487" s="198"/>
      <c r="D487" s="170"/>
      <c r="E487" s="108"/>
      <c r="F487" s="108"/>
      <c r="G487" s="108"/>
      <c r="H487" s="108"/>
      <c r="I487" s="108"/>
      <c r="J487" s="110"/>
      <c r="K487" s="108"/>
      <c r="L487" s="108"/>
      <c r="M487" s="108"/>
      <c r="N487" s="108"/>
      <c r="O487" s="108"/>
      <c r="P487" s="108"/>
      <c r="Q487" s="108"/>
      <c r="R487" s="108"/>
      <c r="S487" s="109"/>
      <c r="T487" s="108"/>
      <c r="U487" s="108"/>
      <c r="V487" s="108"/>
      <c r="W487" s="108"/>
      <c r="X487" s="108"/>
      <c r="Y487" s="111"/>
      <c r="AB487" s="111"/>
    </row>
    <row r="488" spans="1:28" ht="15.75" hidden="1">
      <c r="A488" s="292" t="s">
        <v>2200</v>
      </c>
      <c r="B488" s="198"/>
      <c r="C488" s="198"/>
      <c r="D488" s="170"/>
      <c r="E488" s="108"/>
      <c r="F488" s="108"/>
      <c r="G488" s="108"/>
      <c r="H488" s="108"/>
      <c r="I488" s="108"/>
      <c r="J488" s="110"/>
      <c r="K488" s="108"/>
      <c r="L488" s="108"/>
      <c r="M488" s="108"/>
      <c r="N488" s="108"/>
      <c r="O488" s="108"/>
      <c r="P488" s="108"/>
      <c r="Q488" s="108"/>
      <c r="R488" s="108"/>
      <c r="S488" s="109"/>
      <c r="T488" s="108"/>
      <c r="U488" s="108"/>
      <c r="V488" s="108"/>
      <c r="W488" s="108"/>
      <c r="X488" s="108"/>
      <c r="Y488" s="111"/>
      <c r="AB488" s="111"/>
    </row>
    <row r="489" spans="1:28" ht="15.75" hidden="1">
      <c r="A489" s="292" t="s">
        <v>2200</v>
      </c>
      <c r="B489" s="198"/>
      <c r="C489" s="198"/>
      <c r="D489" s="170"/>
      <c r="E489" s="108"/>
      <c r="F489" s="108"/>
      <c r="G489" s="108"/>
      <c r="H489" s="108"/>
      <c r="I489" s="108"/>
      <c r="J489" s="110"/>
      <c r="K489" s="108"/>
      <c r="L489" s="108"/>
      <c r="M489" s="108"/>
      <c r="N489" s="108"/>
      <c r="O489" s="108"/>
      <c r="P489" s="108"/>
      <c r="Q489" s="108"/>
      <c r="R489" s="108"/>
      <c r="S489" s="109"/>
      <c r="T489" s="108"/>
      <c r="U489" s="108"/>
      <c r="V489" s="108"/>
      <c r="W489" s="108"/>
      <c r="X489" s="108"/>
      <c r="Y489" s="111"/>
      <c r="AB489" s="111"/>
    </row>
    <row r="490" spans="1:28" ht="15.75" hidden="1">
      <c r="A490" s="292" t="s">
        <v>2200</v>
      </c>
      <c r="B490" s="198"/>
      <c r="C490" s="198"/>
      <c r="D490" s="170"/>
      <c r="E490" s="108"/>
      <c r="F490" s="108"/>
      <c r="G490" s="108"/>
      <c r="H490" s="108"/>
      <c r="I490" s="108"/>
      <c r="J490" s="110"/>
      <c r="K490" s="108"/>
      <c r="L490" s="108"/>
      <c r="M490" s="108"/>
      <c r="N490" s="108"/>
      <c r="O490" s="108"/>
      <c r="P490" s="108"/>
      <c r="Q490" s="108"/>
      <c r="R490" s="108"/>
      <c r="S490" s="109"/>
      <c r="T490" s="108"/>
      <c r="U490" s="108"/>
      <c r="V490" s="108"/>
      <c r="W490" s="108"/>
      <c r="X490" s="108"/>
      <c r="Y490" s="111"/>
      <c r="AB490" s="111"/>
    </row>
    <row r="491" spans="1:28" ht="15.75" hidden="1">
      <c r="A491" s="292" t="s">
        <v>2200</v>
      </c>
      <c r="B491" s="198"/>
      <c r="C491" s="198"/>
      <c r="D491" s="170"/>
      <c r="E491" s="108"/>
      <c r="F491" s="108"/>
      <c r="G491" s="108"/>
      <c r="H491" s="108"/>
      <c r="I491" s="108"/>
      <c r="J491" s="110"/>
      <c r="K491" s="108"/>
      <c r="L491" s="108"/>
      <c r="M491" s="108"/>
      <c r="N491" s="108"/>
      <c r="O491" s="108"/>
      <c r="P491" s="108"/>
      <c r="Q491" s="108"/>
      <c r="R491" s="108"/>
      <c r="S491" s="109"/>
      <c r="T491" s="108"/>
      <c r="U491" s="108"/>
      <c r="V491" s="108"/>
      <c r="W491" s="108"/>
      <c r="X491" s="108"/>
      <c r="Y491" s="111"/>
      <c r="AB491" s="111"/>
    </row>
    <row r="492" spans="1:28" ht="15.75" hidden="1">
      <c r="A492" s="292" t="s">
        <v>2200</v>
      </c>
      <c r="B492" s="198"/>
      <c r="C492" s="198"/>
      <c r="D492" s="170"/>
      <c r="E492" s="108"/>
      <c r="F492" s="108"/>
      <c r="G492" s="108"/>
      <c r="H492" s="108"/>
      <c r="I492" s="108"/>
      <c r="J492" s="110"/>
      <c r="K492" s="108"/>
      <c r="L492" s="108"/>
      <c r="M492" s="108"/>
      <c r="N492" s="108"/>
      <c r="O492" s="108"/>
      <c r="P492" s="108"/>
      <c r="Q492" s="108"/>
      <c r="R492" s="108"/>
      <c r="S492" s="109"/>
      <c r="T492" s="108"/>
      <c r="U492" s="108"/>
      <c r="V492" s="108"/>
      <c r="W492" s="108"/>
      <c r="X492" s="108"/>
      <c r="Y492" s="111"/>
      <c r="AB492" s="111"/>
    </row>
    <row r="493" spans="1:28" ht="15.75" hidden="1">
      <c r="A493" s="292" t="s">
        <v>2200</v>
      </c>
      <c r="B493" s="198"/>
      <c r="C493" s="198"/>
      <c r="D493" s="170"/>
      <c r="E493" s="108"/>
      <c r="F493" s="108"/>
      <c r="G493" s="108"/>
      <c r="H493" s="108"/>
      <c r="I493" s="108"/>
      <c r="J493" s="110"/>
      <c r="K493" s="108"/>
      <c r="L493" s="108"/>
      <c r="M493" s="108"/>
      <c r="N493" s="108"/>
      <c r="O493" s="108"/>
      <c r="P493" s="108"/>
      <c r="Q493" s="108"/>
      <c r="R493" s="108"/>
      <c r="S493" s="109"/>
      <c r="T493" s="108"/>
      <c r="U493" s="108"/>
      <c r="V493" s="108"/>
      <c r="W493" s="108"/>
      <c r="X493" s="108"/>
      <c r="Y493" s="111"/>
      <c r="AB493" s="111"/>
    </row>
    <row r="494" spans="1:28" ht="15.75" hidden="1">
      <c r="A494" s="292" t="s">
        <v>2200</v>
      </c>
      <c r="B494" s="198"/>
      <c r="C494" s="198"/>
      <c r="D494" s="170"/>
      <c r="E494" s="108"/>
      <c r="F494" s="108"/>
      <c r="G494" s="108"/>
      <c r="H494" s="108"/>
      <c r="I494" s="108"/>
      <c r="J494" s="110"/>
      <c r="K494" s="108"/>
      <c r="L494" s="108"/>
      <c r="M494" s="108"/>
      <c r="N494" s="108"/>
      <c r="O494" s="108"/>
      <c r="P494" s="108"/>
      <c r="Q494" s="108"/>
      <c r="R494" s="108"/>
      <c r="S494" s="109"/>
      <c r="T494" s="108"/>
      <c r="U494" s="108"/>
      <c r="V494" s="108"/>
      <c r="W494" s="108"/>
      <c r="X494" s="108"/>
      <c r="Y494" s="111"/>
      <c r="AB494" s="111"/>
    </row>
    <row r="495" spans="1:28" ht="15.75" hidden="1">
      <c r="A495" s="292" t="s">
        <v>2200</v>
      </c>
      <c r="B495" s="198"/>
      <c r="C495" s="198"/>
      <c r="D495" s="170"/>
      <c r="E495" s="108"/>
      <c r="F495" s="108"/>
      <c r="G495" s="108"/>
      <c r="H495" s="108"/>
      <c r="I495" s="108"/>
      <c r="J495" s="110"/>
      <c r="K495" s="108"/>
      <c r="L495" s="108"/>
      <c r="M495" s="108"/>
      <c r="N495" s="108"/>
      <c r="O495" s="108"/>
      <c r="P495" s="108"/>
      <c r="Q495" s="108"/>
      <c r="R495" s="108"/>
      <c r="S495" s="109"/>
      <c r="T495" s="108"/>
      <c r="U495" s="108"/>
      <c r="V495" s="108"/>
      <c r="W495" s="108"/>
      <c r="X495" s="108"/>
      <c r="Y495" s="111"/>
      <c r="AB495" s="111"/>
    </row>
    <row r="496" spans="1:28" ht="15.75" hidden="1">
      <c r="A496" s="292" t="s">
        <v>2200</v>
      </c>
      <c r="B496" s="198"/>
      <c r="C496" s="198"/>
      <c r="D496" s="170"/>
      <c r="E496" s="108"/>
      <c r="F496" s="108"/>
      <c r="G496" s="108"/>
      <c r="H496" s="108"/>
      <c r="I496" s="108"/>
      <c r="J496" s="110"/>
      <c r="K496" s="108"/>
      <c r="L496" s="108"/>
      <c r="M496" s="108"/>
      <c r="N496" s="108"/>
      <c r="O496" s="108"/>
      <c r="P496" s="108"/>
      <c r="Q496" s="108"/>
      <c r="R496" s="108"/>
      <c r="S496" s="109"/>
      <c r="T496" s="108"/>
      <c r="U496" s="108"/>
      <c r="V496" s="108"/>
      <c r="W496" s="108"/>
      <c r="X496" s="108"/>
      <c r="Y496" s="111"/>
      <c r="AB496" s="111"/>
    </row>
    <row r="497" spans="1:28" ht="15.75" hidden="1">
      <c r="A497" s="292" t="s">
        <v>2200</v>
      </c>
      <c r="B497" s="198"/>
      <c r="C497" s="198"/>
      <c r="D497" s="170"/>
      <c r="E497" s="108"/>
      <c r="F497" s="108"/>
      <c r="G497" s="108"/>
      <c r="H497" s="108"/>
      <c r="I497" s="108"/>
      <c r="J497" s="110"/>
      <c r="K497" s="108"/>
      <c r="L497" s="108"/>
      <c r="M497" s="108"/>
      <c r="N497" s="108"/>
      <c r="O497" s="108"/>
      <c r="P497" s="108"/>
      <c r="Q497" s="108"/>
      <c r="R497" s="108"/>
      <c r="S497" s="109"/>
      <c r="T497" s="108"/>
      <c r="U497" s="108"/>
      <c r="V497" s="108"/>
      <c r="W497" s="108"/>
      <c r="X497" s="108"/>
      <c r="Y497" s="111"/>
      <c r="AB497" s="111"/>
    </row>
    <row r="498" spans="1:28" ht="15.75" hidden="1">
      <c r="A498" s="292" t="s">
        <v>2200</v>
      </c>
      <c r="B498" s="198"/>
      <c r="C498" s="198"/>
      <c r="D498" s="170"/>
      <c r="E498" s="108"/>
      <c r="F498" s="108"/>
      <c r="G498" s="108"/>
      <c r="H498" s="108"/>
      <c r="I498" s="108"/>
      <c r="J498" s="110"/>
      <c r="K498" s="108"/>
      <c r="L498" s="108"/>
      <c r="M498" s="108"/>
      <c r="N498" s="108"/>
      <c r="O498" s="108"/>
      <c r="P498" s="108"/>
      <c r="Q498" s="108"/>
      <c r="R498" s="108"/>
      <c r="S498" s="109"/>
      <c r="T498" s="108"/>
      <c r="U498" s="108"/>
      <c r="V498" s="108"/>
      <c r="W498" s="108"/>
      <c r="X498" s="108"/>
      <c r="Y498" s="111"/>
      <c r="AB498" s="111"/>
    </row>
    <row r="499" spans="1:28" ht="15.75" hidden="1">
      <c r="A499" s="292" t="s">
        <v>2200</v>
      </c>
      <c r="B499" s="198"/>
      <c r="C499" s="198"/>
      <c r="D499" s="170"/>
      <c r="E499" s="108"/>
      <c r="F499" s="108"/>
      <c r="G499" s="108"/>
      <c r="H499" s="108"/>
      <c r="I499" s="108"/>
      <c r="J499" s="110"/>
      <c r="K499" s="108"/>
      <c r="L499" s="108"/>
      <c r="M499" s="108"/>
      <c r="N499" s="108"/>
      <c r="O499" s="108"/>
      <c r="P499" s="108"/>
      <c r="Q499" s="108"/>
      <c r="R499" s="108"/>
      <c r="S499" s="109"/>
      <c r="T499" s="108"/>
      <c r="U499" s="108"/>
      <c r="V499" s="108"/>
      <c r="W499" s="108"/>
      <c r="X499" s="108"/>
      <c r="Y499" s="111"/>
      <c r="AB499" s="111"/>
    </row>
    <row r="500" spans="1:28" ht="15.75" hidden="1">
      <c r="A500" s="292" t="s">
        <v>2200</v>
      </c>
      <c r="B500" s="198"/>
      <c r="C500" s="198"/>
      <c r="D500" s="170"/>
      <c r="E500" s="108"/>
      <c r="F500" s="108"/>
      <c r="G500" s="108"/>
      <c r="H500" s="108"/>
      <c r="I500" s="108"/>
      <c r="J500" s="110"/>
      <c r="K500" s="108"/>
      <c r="L500" s="108"/>
      <c r="M500" s="108"/>
      <c r="N500" s="108"/>
      <c r="O500" s="108"/>
      <c r="P500" s="108"/>
      <c r="Q500" s="108"/>
      <c r="R500" s="108"/>
      <c r="S500" s="109"/>
      <c r="T500" s="108"/>
      <c r="U500" s="108"/>
      <c r="V500" s="108"/>
      <c r="W500" s="108"/>
      <c r="X500" s="108"/>
      <c r="Y500" s="111"/>
      <c r="AB500" s="111"/>
    </row>
    <row r="501" spans="1:28" ht="15.75" hidden="1">
      <c r="A501" s="292" t="s">
        <v>2200</v>
      </c>
      <c r="B501" s="198"/>
      <c r="C501" s="198"/>
      <c r="D501" s="170"/>
      <c r="E501" s="108"/>
      <c r="F501" s="108"/>
      <c r="G501" s="108"/>
      <c r="H501" s="108"/>
      <c r="I501" s="108"/>
      <c r="J501" s="110"/>
      <c r="K501" s="108"/>
      <c r="L501" s="108"/>
      <c r="M501" s="108"/>
      <c r="N501" s="108"/>
      <c r="O501" s="108"/>
      <c r="P501" s="108"/>
      <c r="Q501" s="108"/>
      <c r="R501" s="108"/>
      <c r="S501" s="109"/>
      <c r="T501" s="108"/>
      <c r="U501" s="108"/>
      <c r="V501" s="108"/>
      <c r="W501" s="108"/>
      <c r="X501" s="108"/>
      <c r="Y501" s="111"/>
      <c r="AB501" s="111"/>
    </row>
    <row r="502" spans="1:28" ht="15.75" hidden="1">
      <c r="A502" s="292" t="s">
        <v>2200</v>
      </c>
      <c r="B502" s="198"/>
      <c r="C502" s="198"/>
      <c r="D502" s="170"/>
      <c r="E502" s="108"/>
      <c r="F502" s="108"/>
      <c r="G502" s="108"/>
      <c r="H502" s="108"/>
      <c r="I502" s="108"/>
      <c r="J502" s="110"/>
      <c r="K502" s="108"/>
      <c r="L502" s="108"/>
      <c r="M502" s="108"/>
      <c r="N502" s="108"/>
      <c r="O502" s="108"/>
      <c r="P502" s="108"/>
      <c r="Q502" s="108"/>
      <c r="R502" s="108"/>
      <c r="S502" s="109"/>
      <c r="T502" s="108"/>
      <c r="U502" s="108"/>
      <c r="V502" s="108"/>
      <c r="W502" s="108"/>
      <c r="X502" s="108"/>
      <c r="Y502" s="111"/>
      <c r="AB502" s="111"/>
    </row>
    <row r="503" spans="1:28" ht="15.75" hidden="1">
      <c r="A503" s="292" t="s">
        <v>2200</v>
      </c>
      <c r="B503" s="198"/>
      <c r="C503" s="198"/>
      <c r="D503" s="170"/>
      <c r="E503" s="108"/>
      <c r="F503" s="108"/>
      <c r="G503" s="108"/>
      <c r="H503" s="108"/>
      <c r="I503" s="108"/>
      <c r="J503" s="110"/>
      <c r="K503" s="108"/>
      <c r="L503" s="108"/>
      <c r="M503" s="108"/>
      <c r="N503" s="108"/>
      <c r="O503" s="108"/>
      <c r="P503" s="108"/>
      <c r="Q503" s="108"/>
      <c r="R503" s="108"/>
      <c r="S503" s="109"/>
      <c r="T503" s="108"/>
      <c r="U503" s="108"/>
      <c r="V503" s="108"/>
      <c r="W503" s="108"/>
      <c r="X503" s="108"/>
      <c r="Y503" s="111"/>
      <c r="AB503" s="111"/>
    </row>
    <row r="504" spans="1:28" ht="15.75" hidden="1">
      <c r="A504" s="292" t="s">
        <v>2200</v>
      </c>
      <c r="B504" s="198"/>
      <c r="C504" s="198"/>
      <c r="D504" s="170"/>
      <c r="E504" s="108"/>
      <c r="F504" s="108"/>
      <c r="G504" s="108"/>
      <c r="H504" s="108"/>
      <c r="I504" s="108"/>
      <c r="J504" s="110"/>
      <c r="K504" s="108"/>
      <c r="L504" s="108"/>
      <c r="M504" s="108"/>
      <c r="N504" s="108"/>
      <c r="O504" s="108"/>
      <c r="P504" s="108"/>
      <c r="Q504" s="108"/>
      <c r="R504" s="108"/>
      <c r="S504" s="109"/>
      <c r="T504" s="108"/>
      <c r="U504" s="108"/>
      <c r="V504" s="108"/>
      <c r="W504" s="108"/>
      <c r="X504" s="108"/>
      <c r="Y504" s="111"/>
      <c r="AB504" s="111"/>
    </row>
    <row r="505" spans="1:28" ht="15.75" hidden="1">
      <c r="A505" s="292" t="s">
        <v>2200</v>
      </c>
      <c r="B505" s="198"/>
      <c r="C505" s="198"/>
      <c r="D505" s="170"/>
      <c r="E505" s="108"/>
      <c r="F505" s="108"/>
      <c r="G505" s="108"/>
      <c r="H505" s="108"/>
      <c r="I505" s="108"/>
      <c r="J505" s="110"/>
      <c r="K505" s="108"/>
      <c r="L505" s="108"/>
      <c r="M505" s="108"/>
      <c r="N505" s="108"/>
      <c r="O505" s="108"/>
      <c r="P505" s="108"/>
      <c r="Q505" s="108"/>
      <c r="R505" s="108"/>
      <c r="S505" s="109"/>
      <c r="T505" s="108"/>
      <c r="U505" s="108"/>
      <c r="V505" s="108"/>
      <c r="W505" s="108"/>
      <c r="X505" s="108"/>
      <c r="Y505" s="111"/>
      <c r="AB505" s="111"/>
    </row>
    <row r="506" spans="1:28" ht="15.75" hidden="1">
      <c r="A506" s="292" t="s">
        <v>2200</v>
      </c>
      <c r="B506" s="198"/>
      <c r="C506" s="198"/>
      <c r="D506" s="170"/>
      <c r="E506" s="108"/>
      <c r="F506" s="108"/>
      <c r="G506" s="108"/>
      <c r="H506" s="108"/>
      <c r="I506" s="108"/>
      <c r="J506" s="110"/>
      <c r="K506" s="108"/>
      <c r="L506" s="108"/>
      <c r="M506" s="108"/>
      <c r="N506" s="108"/>
      <c r="O506" s="108"/>
      <c r="P506" s="108"/>
      <c r="Q506" s="108"/>
      <c r="R506" s="108"/>
      <c r="S506" s="109"/>
      <c r="T506" s="108"/>
      <c r="U506" s="108"/>
      <c r="V506" s="108"/>
      <c r="W506" s="108"/>
      <c r="X506" s="108"/>
      <c r="Y506" s="111"/>
      <c r="AB506" s="111"/>
    </row>
    <row r="507" spans="1:28" ht="15.75" hidden="1">
      <c r="A507" s="292" t="s">
        <v>2200</v>
      </c>
      <c r="B507" s="198"/>
      <c r="C507" s="198"/>
      <c r="D507" s="170"/>
      <c r="E507" s="108"/>
      <c r="F507" s="108"/>
      <c r="G507" s="108"/>
      <c r="H507" s="108"/>
      <c r="I507" s="108"/>
      <c r="J507" s="110"/>
      <c r="K507" s="108"/>
      <c r="L507" s="108"/>
      <c r="M507" s="108"/>
      <c r="N507" s="108"/>
      <c r="O507" s="108"/>
      <c r="P507" s="108"/>
      <c r="Q507" s="108"/>
      <c r="R507" s="108"/>
      <c r="S507" s="109"/>
      <c r="T507" s="108"/>
      <c r="U507" s="108"/>
      <c r="V507" s="108"/>
      <c r="W507" s="108"/>
      <c r="X507" s="108"/>
      <c r="Y507" s="111"/>
      <c r="AB507" s="111"/>
    </row>
    <row r="508" spans="1:28" ht="15.75" hidden="1">
      <c r="A508" s="292" t="s">
        <v>2200</v>
      </c>
      <c r="B508" s="198"/>
      <c r="C508" s="198"/>
      <c r="D508" s="170"/>
      <c r="E508" s="108"/>
      <c r="F508" s="108"/>
      <c r="G508" s="108"/>
      <c r="H508" s="108"/>
      <c r="I508" s="108"/>
      <c r="J508" s="110"/>
      <c r="K508" s="108"/>
      <c r="L508" s="108"/>
      <c r="M508" s="108"/>
      <c r="N508" s="108"/>
      <c r="O508" s="108"/>
      <c r="P508" s="108"/>
      <c r="Q508" s="108"/>
      <c r="R508" s="108"/>
      <c r="S508" s="109"/>
      <c r="T508" s="108"/>
      <c r="U508" s="108"/>
      <c r="V508" s="108"/>
      <c r="W508" s="108"/>
      <c r="X508" s="108"/>
      <c r="Y508" s="111"/>
      <c r="AB508" s="111"/>
    </row>
    <row r="509" spans="1:28" ht="15.75" hidden="1">
      <c r="A509" s="292" t="s">
        <v>2200</v>
      </c>
      <c r="B509" s="198"/>
      <c r="C509" s="198"/>
      <c r="D509" s="170"/>
      <c r="E509" s="108"/>
      <c r="F509" s="108"/>
      <c r="G509" s="108"/>
      <c r="H509" s="108"/>
      <c r="I509" s="108"/>
      <c r="J509" s="110"/>
      <c r="K509" s="108"/>
      <c r="L509" s="108"/>
      <c r="M509" s="108"/>
      <c r="N509" s="108"/>
      <c r="O509" s="108"/>
      <c r="P509" s="108"/>
      <c r="Q509" s="108"/>
      <c r="R509" s="108"/>
      <c r="S509" s="109"/>
      <c r="T509" s="108"/>
      <c r="U509" s="108"/>
      <c r="V509" s="108"/>
      <c r="W509" s="108"/>
      <c r="X509" s="108"/>
      <c r="Y509" s="111"/>
      <c r="AB509" s="111"/>
    </row>
    <row r="510" spans="1:28" ht="15.75" hidden="1">
      <c r="A510" s="292" t="s">
        <v>2200</v>
      </c>
      <c r="B510" s="198"/>
      <c r="C510" s="198"/>
      <c r="D510" s="170"/>
      <c r="E510" s="108"/>
      <c r="F510" s="108"/>
      <c r="G510" s="108"/>
      <c r="H510" s="108"/>
      <c r="I510" s="108"/>
      <c r="J510" s="110"/>
      <c r="K510" s="108"/>
      <c r="L510" s="108"/>
      <c r="M510" s="108"/>
      <c r="N510" s="108"/>
      <c r="O510" s="108"/>
      <c r="P510" s="108"/>
      <c r="Q510" s="108"/>
      <c r="R510" s="108"/>
      <c r="S510" s="109"/>
      <c r="T510" s="108"/>
      <c r="U510" s="108"/>
      <c r="V510" s="108"/>
      <c r="W510" s="108"/>
      <c r="X510" s="108"/>
      <c r="Y510" s="111"/>
      <c r="AB510" s="111"/>
    </row>
    <row r="511" spans="1:28" ht="15.75" hidden="1">
      <c r="A511" s="292" t="s">
        <v>2200</v>
      </c>
      <c r="B511" s="198"/>
      <c r="C511" s="198"/>
      <c r="D511" s="170"/>
      <c r="E511" s="108"/>
      <c r="F511" s="108"/>
      <c r="G511" s="108"/>
      <c r="H511" s="108"/>
      <c r="I511" s="108"/>
      <c r="J511" s="110"/>
      <c r="K511" s="108"/>
      <c r="L511" s="108"/>
      <c r="M511" s="108"/>
      <c r="N511" s="108"/>
      <c r="O511" s="108"/>
      <c r="P511" s="108"/>
      <c r="Q511" s="108"/>
      <c r="R511" s="108"/>
      <c r="S511" s="109"/>
      <c r="T511" s="108"/>
      <c r="U511" s="108"/>
      <c r="V511" s="108"/>
      <c r="W511" s="108"/>
      <c r="X511" s="108"/>
      <c r="Y511" s="111"/>
      <c r="AB511" s="111"/>
    </row>
    <row r="512" spans="1:28" ht="15.75" hidden="1">
      <c r="A512" s="292" t="s">
        <v>2200</v>
      </c>
      <c r="B512" s="198"/>
      <c r="C512" s="198"/>
      <c r="D512" s="170"/>
      <c r="E512" s="108"/>
      <c r="F512" s="108"/>
      <c r="G512" s="108"/>
      <c r="H512" s="108"/>
      <c r="I512" s="108"/>
      <c r="J512" s="110"/>
      <c r="K512" s="108"/>
      <c r="L512" s="108"/>
      <c r="M512" s="108"/>
      <c r="N512" s="108"/>
      <c r="O512" s="108"/>
      <c r="P512" s="108"/>
      <c r="Q512" s="108"/>
      <c r="R512" s="108"/>
      <c r="S512" s="109"/>
      <c r="T512" s="108"/>
      <c r="U512" s="108"/>
      <c r="V512" s="108"/>
      <c r="W512" s="108"/>
      <c r="X512" s="108"/>
      <c r="Y512" s="111"/>
      <c r="AB512" s="111"/>
    </row>
    <row r="513" spans="1:28" ht="15.75" hidden="1">
      <c r="A513" s="292" t="s">
        <v>2200</v>
      </c>
      <c r="B513" s="198"/>
      <c r="C513" s="198"/>
      <c r="D513" s="170"/>
      <c r="E513" s="108"/>
      <c r="F513" s="108"/>
      <c r="G513" s="108"/>
      <c r="H513" s="108"/>
      <c r="I513" s="108"/>
      <c r="J513" s="110"/>
      <c r="K513" s="108"/>
      <c r="L513" s="108"/>
      <c r="M513" s="108"/>
      <c r="N513" s="108"/>
      <c r="O513" s="108"/>
      <c r="P513" s="108"/>
      <c r="Q513" s="108"/>
      <c r="R513" s="108"/>
      <c r="S513" s="109"/>
      <c r="T513" s="108"/>
      <c r="U513" s="108"/>
      <c r="V513" s="108"/>
      <c r="W513" s="108"/>
      <c r="X513" s="108"/>
      <c r="Y513" s="111"/>
      <c r="AB513" s="111"/>
    </row>
    <row r="514" spans="1:28" ht="15.75" hidden="1">
      <c r="A514" s="292" t="s">
        <v>2200</v>
      </c>
      <c r="B514" s="198"/>
      <c r="C514" s="198"/>
      <c r="D514" s="170"/>
      <c r="E514" s="108"/>
      <c r="F514" s="108"/>
      <c r="G514" s="108"/>
      <c r="H514" s="108"/>
      <c r="I514" s="108"/>
      <c r="J514" s="110"/>
      <c r="K514" s="108"/>
      <c r="L514" s="108"/>
      <c r="M514" s="108"/>
      <c r="N514" s="108"/>
      <c r="O514" s="108"/>
      <c r="P514" s="108"/>
      <c r="Q514" s="108"/>
      <c r="R514" s="108"/>
      <c r="S514" s="109"/>
      <c r="T514" s="108"/>
      <c r="U514" s="108"/>
      <c r="V514" s="108"/>
      <c r="W514" s="108"/>
      <c r="X514" s="108"/>
      <c r="Y514" s="111"/>
      <c r="AB514" s="111"/>
    </row>
    <row r="515" spans="1:28" ht="15.75" hidden="1">
      <c r="A515" s="292" t="s">
        <v>2200</v>
      </c>
      <c r="B515" s="198"/>
      <c r="C515" s="198"/>
      <c r="D515" s="170"/>
      <c r="E515" s="108"/>
      <c r="F515" s="108"/>
      <c r="G515" s="108"/>
      <c r="H515" s="108"/>
      <c r="I515" s="108"/>
      <c r="J515" s="110"/>
      <c r="K515" s="108"/>
      <c r="L515" s="108"/>
      <c r="M515" s="108"/>
      <c r="N515" s="108"/>
      <c r="O515" s="108"/>
      <c r="P515" s="108"/>
      <c r="Q515" s="108"/>
      <c r="R515" s="108"/>
      <c r="S515" s="109"/>
      <c r="T515" s="108"/>
      <c r="U515" s="108"/>
      <c r="V515" s="108"/>
      <c r="W515" s="108"/>
      <c r="X515" s="108"/>
      <c r="Y515" s="111"/>
      <c r="AB515" s="111"/>
    </row>
    <row r="516" spans="1:28" ht="15.75" hidden="1">
      <c r="A516" s="292" t="s">
        <v>2200</v>
      </c>
      <c r="B516" s="198"/>
      <c r="C516" s="198"/>
      <c r="D516" s="170"/>
      <c r="E516" s="108"/>
      <c r="F516" s="108"/>
      <c r="G516" s="108"/>
      <c r="H516" s="108"/>
      <c r="I516" s="108"/>
      <c r="J516" s="110"/>
      <c r="K516" s="108"/>
      <c r="L516" s="108"/>
      <c r="M516" s="108"/>
      <c r="N516" s="108"/>
      <c r="O516" s="108"/>
      <c r="P516" s="108"/>
      <c r="Q516" s="108"/>
      <c r="R516" s="108"/>
      <c r="S516" s="109"/>
      <c r="T516" s="108"/>
      <c r="U516" s="108"/>
      <c r="V516" s="108"/>
      <c r="W516" s="108"/>
      <c r="X516" s="108"/>
      <c r="Y516" s="111"/>
      <c r="AB516" s="111"/>
    </row>
    <row r="517" spans="1:28" ht="15.75" hidden="1">
      <c r="A517" s="292" t="s">
        <v>2200</v>
      </c>
      <c r="B517" s="198"/>
      <c r="C517" s="198"/>
      <c r="D517" s="170"/>
      <c r="E517" s="108"/>
      <c r="F517" s="108"/>
      <c r="G517" s="108"/>
      <c r="H517" s="108"/>
      <c r="I517" s="108"/>
      <c r="J517" s="110"/>
      <c r="K517" s="108"/>
      <c r="L517" s="108"/>
      <c r="M517" s="108"/>
      <c r="N517" s="108"/>
      <c r="O517" s="108"/>
      <c r="P517" s="108"/>
      <c r="Q517" s="108"/>
      <c r="R517" s="108"/>
      <c r="S517" s="109"/>
      <c r="T517" s="108"/>
      <c r="U517" s="108"/>
      <c r="V517" s="108"/>
      <c r="W517" s="108"/>
      <c r="X517" s="108"/>
      <c r="Y517" s="111"/>
      <c r="AB517" s="111"/>
    </row>
    <row r="518" spans="1:28" ht="15.75" hidden="1">
      <c r="A518" s="292" t="s">
        <v>2200</v>
      </c>
      <c r="B518" s="198"/>
      <c r="C518" s="198"/>
      <c r="D518" s="170"/>
      <c r="E518" s="108"/>
      <c r="F518" s="108"/>
      <c r="G518" s="108"/>
      <c r="H518" s="108"/>
      <c r="I518" s="108"/>
      <c r="J518" s="110"/>
      <c r="K518" s="108"/>
      <c r="L518" s="108"/>
      <c r="M518" s="108"/>
      <c r="N518" s="108"/>
      <c r="O518" s="108"/>
      <c r="P518" s="108"/>
      <c r="Q518" s="108"/>
      <c r="R518" s="108"/>
      <c r="S518" s="109"/>
      <c r="T518" s="108"/>
      <c r="U518" s="108"/>
      <c r="V518" s="108"/>
      <c r="W518" s="108"/>
      <c r="X518" s="108"/>
      <c r="Y518" s="111"/>
      <c r="AB518" s="111"/>
    </row>
    <row r="519" spans="1:28" ht="15.75" hidden="1">
      <c r="A519" s="292" t="s">
        <v>2200</v>
      </c>
      <c r="B519" s="198"/>
      <c r="C519" s="198"/>
      <c r="D519" s="170"/>
      <c r="E519" s="108"/>
      <c r="F519" s="108"/>
      <c r="G519" s="108"/>
      <c r="H519" s="108"/>
      <c r="I519" s="108"/>
      <c r="J519" s="110"/>
      <c r="K519" s="108"/>
      <c r="L519" s="108"/>
      <c r="M519" s="108"/>
      <c r="N519" s="108"/>
      <c r="O519" s="108"/>
      <c r="P519" s="108"/>
      <c r="Q519" s="108"/>
      <c r="R519" s="108"/>
      <c r="S519" s="109"/>
      <c r="T519" s="108"/>
      <c r="U519" s="108"/>
      <c r="V519" s="108"/>
      <c r="W519" s="108"/>
      <c r="X519" s="108"/>
      <c r="Y519" s="111"/>
      <c r="AB519" s="111"/>
    </row>
    <row r="520" spans="1:28" ht="15.75" hidden="1">
      <c r="A520" s="292" t="s">
        <v>2200</v>
      </c>
      <c r="B520" s="198"/>
      <c r="C520" s="198"/>
      <c r="D520" s="170"/>
      <c r="E520" s="108"/>
      <c r="F520" s="108"/>
      <c r="G520" s="108"/>
      <c r="H520" s="108"/>
      <c r="I520" s="108"/>
      <c r="J520" s="110"/>
      <c r="K520" s="108"/>
      <c r="L520" s="108"/>
      <c r="M520" s="108"/>
      <c r="N520" s="108"/>
      <c r="O520" s="108"/>
      <c r="P520" s="108"/>
      <c r="Q520" s="108"/>
      <c r="R520" s="108"/>
      <c r="S520" s="109"/>
      <c r="T520" s="108"/>
      <c r="U520" s="108"/>
      <c r="V520" s="108"/>
      <c r="W520" s="108"/>
      <c r="X520" s="108"/>
      <c r="Y520" s="111"/>
      <c r="AB520" s="111"/>
    </row>
    <row r="521" spans="1:28" ht="15.75" hidden="1">
      <c r="A521" s="292" t="s">
        <v>2200</v>
      </c>
      <c r="B521" s="198"/>
      <c r="C521" s="198"/>
      <c r="D521" s="170"/>
      <c r="E521" s="108"/>
      <c r="F521" s="108"/>
      <c r="G521" s="108"/>
      <c r="H521" s="108"/>
      <c r="I521" s="108"/>
      <c r="J521" s="110"/>
      <c r="K521" s="108"/>
      <c r="L521" s="108"/>
      <c r="M521" s="108"/>
      <c r="N521" s="108"/>
      <c r="O521" s="108"/>
      <c r="P521" s="108"/>
      <c r="Q521" s="108"/>
      <c r="R521" s="108"/>
      <c r="S521" s="109"/>
      <c r="T521" s="108"/>
      <c r="U521" s="108"/>
      <c r="V521" s="108"/>
      <c r="W521" s="108"/>
      <c r="X521" s="108"/>
      <c r="Y521" s="111"/>
      <c r="AB521" s="111"/>
    </row>
    <row r="522" spans="1:28" ht="15.75" hidden="1">
      <c r="A522" s="292" t="s">
        <v>2200</v>
      </c>
      <c r="B522" s="198"/>
      <c r="C522" s="198"/>
      <c r="D522" s="170"/>
      <c r="E522" s="108"/>
      <c r="F522" s="108"/>
      <c r="G522" s="108"/>
      <c r="H522" s="108"/>
      <c r="I522" s="108"/>
      <c r="J522" s="110"/>
      <c r="K522" s="108"/>
      <c r="L522" s="108"/>
      <c r="M522" s="108"/>
      <c r="N522" s="108"/>
      <c r="O522" s="108"/>
      <c r="P522" s="108"/>
      <c r="Q522" s="108"/>
      <c r="R522" s="108"/>
      <c r="S522" s="109"/>
      <c r="T522" s="108"/>
      <c r="U522" s="108"/>
      <c r="V522" s="108"/>
      <c r="W522" s="108"/>
      <c r="X522" s="108"/>
      <c r="Y522" s="111"/>
      <c r="AB522" s="111"/>
    </row>
    <row r="523" spans="1:28" hidden="1">
      <c r="A523" s="292" t="s">
        <v>2200</v>
      </c>
      <c r="B523" s="309"/>
      <c r="C523" s="309"/>
      <c r="D523" s="170"/>
      <c r="E523" s="108"/>
      <c r="F523" s="108"/>
      <c r="G523" s="108"/>
      <c r="H523" s="108"/>
      <c r="I523" s="108"/>
      <c r="J523" s="110"/>
      <c r="K523" s="108"/>
      <c r="L523" s="108"/>
      <c r="M523" s="108"/>
      <c r="N523" s="108"/>
      <c r="O523" s="108"/>
      <c r="P523" s="108"/>
      <c r="Q523" s="108"/>
      <c r="R523" s="108"/>
      <c r="S523" s="109"/>
      <c r="T523" s="108"/>
      <c r="U523" s="108"/>
      <c r="V523" s="108"/>
      <c r="W523" s="108"/>
      <c r="X523" s="108"/>
      <c r="Y523" s="111"/>
      <c r="AB523" s="111"/>
    </row>
    <row r="524" spans="1:28" hidden="1">
      <c r="A524" s="292" t="s">
        <v>2200</v>
      </c>
      <c r="B524" s="310"/>
      <c r="C524" s="310"/>
      <c r="D524" s="170"/>
      <c r="E524" s="108"/>
      <c r="F524" s="108"/>
      <c r="G524" s="108"/>
      <c r="H524" s="108"/>
      <c r="I524" s="108"/>
      <c r="J524" s="110"/>
      <c r="K524" s="108"/>
      <c r="L524" s="108"/>
      <c r="M524" s="108"/>
      <c r="N524" s="108"/>
      <c r="O524" s="108"/>
      <c r="P524" s="108"/>
      <c r="Q524" s="108"/>
      <c r="R524" s="108"/>
      <c r="S524" s="109"/>
      <c r="T524" s="108"/>
      <c r="U524" s="108"/>
      <c r="V524" s="108"/>
      <c r="W524" s="108"/>
      <c r="X524" s="108"/>
      <c r="Y524" s="111"/>
      <c r="AB524" s="111"/>
    </row>
    <row r="525" spans="1:28" hidden="1">
      <c r="A525" s="292" t="s">
        <v>2200</v>
      </c>
      <c r="B525" s="310"/>
      <c r="C525" s="310"/>
      <c r="D525" s="170"/>
      <c r="E525" s="108"/>
      <c r="F525" s="108"/>
      <c r="G525" s="108"/>
      <c r="H525" s="108"/>
      <c r="I525" s="108"/>
      <c r="J525" s="110"/>
      <c r="K525" s="108"/>
      <c r="L525" s="108"/>
      <c r="M525" s="108"/>
      <c r="N525" s="108"/>
      <c r="O525" s="108"/>
      <c r="P525" s="108"/>
      <c r="Q525" s="108"/>
      <c r="R525" s="108"/>
      <c r="S525" s="109"/>
      <c r="T525" s="108"/>
      <c r="U525" s="108"/>
      <c r="V525" s="108"/>
      <c r="W525" s="108"/>
      <c r="X525" s="108"/>
      <c r="Y525" s="111"/>
      <c r="AB525" s="111"/>
    </row>
    <row r="526" spans="1:28" ht="15.75" hidden="1">
      <c r="A526" s="292" t="s">
        <v>2200</v>
      </c>
      <c r="B526" s="198"/>
      <c r="C526" s="198"/>
      <c r="D526" s="170"/>
      <c r="E526" s="108"/>
      <c r="F526" s="108"/>
      <c r="G526" s="108"/>
      <c r="H526" s="108"/>
      <c r="I526" s="108"/>
      <c r="J526" s="110"/>
      <c r="K526" s="108"/>
      <c r="L526" s="108"/>
      <c r="M526" s="108"/>
      <c r="N526" s="108"/>
      <c r="O526" s="108"/>
      <c r="P526" s="108"/>
      <c r="Q526" s="108"/>
      <c r="R526" s="108"/>
      <c r="S526" s="109"/>
      <c r="T526" s="108"/>
      <c r="U526" s="108"/>
      <c r="V526" s="108"/>
      <c r="W526" s="108"/>
      <c r="X526" s="108"/>
      <c r="Y526" s="111"/>
      <c r="AB526" s="111"/>
    </row>
    <row r="527" spans="1:28" ht="15.75" hidden="1">
      <c r="A527" s="292" t="s">
        <v>2200</v>
      </c>
      <c r="B527" s="198"/>
      <c r="C527" s="198"/>
      <c r="D527" s="170"/>
      <c r="E527" s="108"/>
      <c r="F527" s="108"/>
      <c r="G527" s="108"/>
      <c r="H527" s="108"/>
      <c r="I527" s="108"/>
      <c r="J527" s="110"/>
      <c r="K527" s="108"/>
      <c r="L527" s="108"/>
      <c r="M527" s="108"/>
      <c r="N527" s="108"/>
      <c r="O527" s="108"/>
      <c r="P527" s="108"/>
      <c r="Q527" s="108"/>
      <c r="R527" s="108"/>
      <c r="S527" s="109"/>
      <c r="T527" s="108"/>
      <c r="U527" s="108"/>
      <c r="V527" s="108"/>
      <c r="W527" s="108"/>
      <c r="X527" s="108"/>
      <c r="Y527" s="111"/>
      <c r="AB527" s="111"/>
    </row>
    <row r="528" spans="1:28" ht="15.75" hidden="1">
      <c r="A528" s="292" t="s">
        <v>2200</v>
      </c>
      <c r="B528" s="198"/>
      <c r="C528" s="198"/>
      <c r="D528" s="170"/>
      <c r="E528" s="108"/>
      <c r="F528" s="108"/>
      <c r="G528" s="108"/>
      <c r="H528" s="108"/>
      <c r="I528" s="108"/>
      <c r="J528" s="110"/>
      <c r="K528" s="108"/>
      <c r="L528" s="108"/>
      <c r="M528" s="108"/>
      <c r="N528" s="108"/>
      <c r="O528" s="108"/>
      <c r="P528" s="108"/>
      <c r="Q528" s="108"/>
      <c r="R528" s="108"/>
      <c r="S528" s="109"/>
      <c r="T528" s="108"/>
      <c r="U528" s="108"/>
      <c r="V528" s="108"/>
      <c r="W528" s="108"/>
      <c r="X528" s="108"/>
      <c r="Y528" s="111"/>
      <c r="AB528" s="111"/>
    </row>
    <row r="529" spans="1:28" ht="15.75" hidden="1">
      <c r="A529" s="292" t="s">
        <v>2200</v>
      </c>
      <c r="B529" s="198"/>
      <c r="C529" s="198"/>
      <c r="D529" s="170"/>
      <c r="E529" s="108"/>
      <c r="F529" s="108"/>
      <c r="G529" s="108"/>
      <c r="H529" s="108"/>
      <c r="I529" s="108"/>
      <c r="J529" s="110"/>
      <c r="K529" s="108"/>
      <c r="L529" s="108"/>
      <c r="M529" s="108"/>
      <c r="N529" s="108"/>
      <c r="O529" s="108"/>
      <c r="P529" s="108"/>
      <c r="Q529" s="108"/>
      <c r="R529" s="108"/>
      <c r="S529" s="109"/>
      <c r="T529" s="108"/>
      <c r="U529" s="108"/>
      <c r="V529" s="108"/>
      <c r="W529" s="108"/>
      <c r="X529" s="108"/>
      <c r="Y529" s="111"/>
      <c r="AB529" s="111"/>
    </row>
    <row r="530" spans="1:28" ht="15.75" hidden="1">
      <c r="A530" s="292" t="s">
        <v>2200</v>
      </c>
      <c r="B530" s="198"/>
      <c r="C530" s="198"/>
      <c r="D530" s="170"/>
      <c r="E530" s="108"/>
      <c r="F530" s="108"/>
      <c r="G530" s="108"/>
      <c r="H530" s="108"/>
      <c r="I530" s="108"/>
      <c r="J530" s="110"/>
      <c r="K530" s="108"/>
      <c r="L530" s="108"/>
      <c r="M530" s="108"/>
      <c r="N530" s="108"/>
      <c r="O530" s="108"/>
      <c r="P530" s="108"/>
      <c r="Q530" s="108"/>
      <c r="R530" s="108"/>
      <c r="S530" s="109"/>
      <c r="T530" s="108"/>
      <c r="U530" s="108"/>
      <c r="V530" s="108"/>
      <c r="W530" s="108"/>
      <c r="X530" s="108"/>
      <c r="Y530" s="111"/>
      <c r="AB530" s="111"/>
    </row>
    <row r="531" spans="1:28" ht="15.75" hidden="1">
      <c r="A531" s="292" t="s">
        <v>2200</v>
      </c>
      <c r="B531" s="198"/>
      <c r="C531" s="198"/>
      <c r="D531" s="170"/>
      <c r="E531" s="108"/>
      <c r="F531" s="108"/>
      <c r="G531" s="108"/>
      <c r="H531" s="108"/>
      <c r="I531" s="108"/>
      <c r="J531" s="110"/>
      <c r="K531" s="108"/>
      <c r="L531" s="108"/>
      <c r="M531" s="108"/>
      <c r="N531" s="108"/>
      <c r="O531" s="108"/>
      <c r="P531" s="108"/>
      <c r="Q531" s="108"/>
      <c r="R531" s="108"/>
      <c r="S531" s="109"/>
      <c r="T531" s="108"/>
      <c r="U531" s="108"/>
      <c r="V531" s="108"/>
      <c r="W531" s="108"/>
      <c r="X531" s="108"/>
      <c r="Y531" s="111"/>
      <c r="AB531" s="111"/>
    </row>
    <row r="532" spans="1:28" ht="15.75" hidden="1">
      <c r="A532" s="292" t="s">
        <v>2200</v>
      </c>
      <c r="B532" s="198"/>
      <c r="C532" s="198"/>
      <c r="D532" s="170"/>
      <c r="E532" s="108"/>
      <c r="F532" s="108"/>
      <c r="G532" s="108"/>
      <c r="H532" s="108"/>
      <c r="I532" s="108"/>
      <c r="J532" s="110"/>
      <c r="K532" s="108"/>
      <c r="L532" s="108"/>
      <c r="M532" s="108"/>
      <c r="N532" s="108"/>
      <c r="O532" s="108"/>
      <c r="P532" s="108"/>
      <c r="Q532" s="108"/>
      <c r="R532" s="108"/>
      <c r="S532" s="109"/>
      <c r="T532" s="108"/>
      <c r="U532" s="108"/>
      <c r="V532" s="108"/>
      <c r="W532" s="108"/>
      <c r="X532" s="108"/>
      <c r="Y532" s="111"/>
      <c r="AB532" s="111"/>
    </row>
    <row r="533" spans="1:28" ht="15.75" hidden="1">
      <c r="A533" s="292" t="s">
        <v>2200</v>
      </c>
      <c r="B533" s="198"/>
      <c r="C533" s="198"/>
      <c r="D533" s="170"/>
      <c r="E533" s="108"/>
      <c r="F533" s="108"/>
      <c r="G533" s="108"/>
      <c r="H533" s="108"/>
      <c r="I533" s="108"/>
      <c r="J533" s="110"/>
      <c r="K533" s="108"/>
      <c r="L533" s="108"/>
      <c r="M533" s="108"/>
      <c r="N533" s="108"/>
      <c r="O533" s="108"/>
      <c r="P533" s="108"/>
      <c r="Q533" s="108"/>
      <c r="R533" s="108"/>
      <c r="S533" s="109"/>
      <c r="T533" s="108"/>
      <c r="U533" s="108"/>
      <c r="V533" s="108"/>
      <c r="W533" s="108"/>
      <c r="X533" s="108"/>
      <c r="Y533" s="111"/>
      <c r="AB533" s="111"/>
    </row>
    <row r="534" spans="1:28" ht="15.75" hidden="1">
      <c r="A534" s="292" t="s">
        <v>2200</v>
      </c>
      <c r="B534" s="198"/>
      <c r="C534" s="198"/>
      <c r="D534" s="170"/>
      <c r="E534" s="108"/>
      <c r="F534" s="108"/>
      <c r="G534" s="108"/>
      <c r="H534" s="108"/>
      <c r="I534" s="108"/>
      <c r="J534" s="110"/>
      <c r="K534" s="108"/>
      <c r="L534" s="108"/>
      <c r="M534" s="108"/>
      <c r="N534" s="108"/>
      <c r="O534" s="108"/>
      <c r="P534" s="108"/>
      <c r="Q534" s="108"/>
      <c r="R534" s="108"/>
      <c r="S534" s="109"/>
      <c r="T534" s="108"/>
      <c r="U534" s="108"/>
      <c r="V534" s="108"/>
      <c r="W534" s="108"/>
      <c r="X534" s="108"/>
      <c r="Y534" s="111"/>
      <c r="AB534" s="111"/>
    </row>
    <row r="535" spans="1:28" ht="15.75" hidden="1">
      <c r="A535" s="292" t="s">
        <v>2200</v>
      </c>
      <c r="B535" s="198"/>
      <c r="C535" s="198"/>
      <c r="D535" s="170"/>
      <c r="E535" s="108"/>
      <c r="F535" s="108"/>
      <c r="G535" s="108"/>
      <c r="H535" s="108"/>
      <c r="I535" s="108"/>
      <c r="J535" s="110"/>
      <c r="K535" s="108"/>
      <c r="L535" s="108"/>
      <c r="M535" s="108"/>
      <c r="N535" s="108"/>
      <c r="O535" s="108"/>
      <c r="P535" s="108"/>
      <c r="Q535" s="108"/>
      <c r="R535" s="108"/>
      <c r="S535" s="109"/>
      <c r="T535" s="108"/>
      <c r="U535" s="108"/>
      <c r="V535" s="108"/>
      <c r="W535" s="108"/>
      <c r="X535" s="108"/>
      <c r="Y535" s="111"/>
      <c r="AB535" s="111"/>
    </row>
    <row r="536" spans="1:28" ht="15.75" hidden="1">
      <c r="A536" s="292" t="s">
        <v>2161</v>
      </c>
      <c r="B536" s="198"/>
      <c r="C536" s="198"/>
      <c r="D536" s="170"/>
      <c r="E536" s="108"/>
      <c r="F536" s="108"/>
      <c r="G536" s="108"/>
      <c r="H536" s="108"/>
      <c r="I536" s="108"/>
      <c r="J536" s="110"/>
      <c r="K536" s="108"/>
      <c r="L536" s="108"/>
      <c r="M536" s="108"/>
      <c r="N536" s="108"/>
      <c r="O536" s="108"/>
      <c r="P536" s="108"/>
      <c r="Q536" s="108"/>
      <c r="R536" s="108"/>
      <c r="S536" s="109"/>
      <c r="T536" s="108"/>
      <c r="U536" s="108"/>
      <c r="V536" s="108"/>
      <c r="W536" s="108"/>
      <c r="X536" s="108"/>
      <c r="Y536" s="111"/>
      <c r="AB536" s="111"/>
    </row>
    <row r="537" spans="1:28" ht="15.75" hidden="1">
      <c r="A537" s="292" t="s">
        <v>1589</v>
      </c>
      <c r="B537" s="198"/>
      <c r="C537" s="198">
        <v>70982.557284395996</v>
      </c>
      <c r="D537" s="170"/>
      <c r="E537" s="108"/>
      <c r="F537" s="108"/>
      <c r="G537" s="108"/>
      <c r="H537" s="108"/>
      <c r="I537" s="108"/>
      <c r="J537" s="110"/>
      <c r="K537" s="108"/>
      <c r="L537" s="108"/>
      <c r="M537" s="108"/>
      <c r="N537" s="108"/>
      <c r="O537" s="108"/>
      <c r="P537" s="108"/>
      <c r="Q537" s="108"/>
      <c r="R537" s="108"/>
      <c r="S537" s="109"/>
      <c r="T537" s="108"/>
      <c r="U537" s="108"/>
      <c r="V537" s="108"/>
      <c r="W537" s="108"/>
      <c r="X537" s="108"/>
      <c r="Y537" s="111"/>
      <c r="AB537" s="111"/>
    </row>
    <row r="538" spans="1:28" ht="15.75" hidden="1">
      <c r="A538" s="292" t="s">
        <v>1546</v>
      </c>
      <c r="B538" s="198"/>
      <c r="C538" s="198">
        <v>32638.180726895993</v>
      </c>
      <c r="D538" s="170"/>
      <c r="E538" s="108"/>
      <c r="F538" s="108"/>
      <c r="G538" s="108"/>
      <c r="H538" s="108"/>
      <c r="I538" s="108"/>
      <c r="J538" s="110"/>
      <c r="K538" s="108"/>
      <c r="L538" s="108"/>
      <c r="M538" s="108"/>
      <c r="N538" s="108"/>
      <c r="O538" s="108"/>
      <c r="P538" s="108"/>
      <c r="Q538" s="108"/>
      <c r="R538" s="108"/>
      <c r="S538" s="109"/>
      <c r="T538" s="108"/>
      <c r="U538" s="108"/>
      <c r="V538" s="108"/>
      <c r="W538" s="108"/>
      <c r="X538" s="108"/>
      <c r="Y538" s="111"/>
      <c r="AB538" s="111"/>
    </row>
    <row r="539" spans="1:28" ht="15.75" hidden="1">
      <c r="A539" s="292" t="s">
        <v>1584</v>
      </c>
      <c r="B539" s="198"/>
      <c r="C539" s="198">
        <v>19351.489619999997</v>
      </c>
      <c r="D539" s="170"/>
      <c r="E539" s="108"/>
      <c r="F539" s="108"/>
      <c r="G539" s="108"/>
      <c r="H539" s="108"/>
      <c r="I539" s="108"/>
      <c r="J539" s="110"/>
      <c r="K539" s="108"/>
      <c r="L539" s="108"/>
      <c r="M539" s="108"/>
      <c r="N539" s="108"/>
      <c r="O539" s="108"/>
      <c r="P539" s="108"/>
      <c r="Q539" s="108"/>
      <c r="R539" s="108"/>
      <c r="S539" s="109"/>
      <c r="T539" s="108"/>
      <c r="U539" s="108"/>
      <c r="V539" s="108"/>
      <c r="W539" s="108"/>
      <c r="X539" s="108"/>
      <c r="Y539" s="111"/>
      <c r="AB539" s="111"/>
    </row>
    <row r="540" spans="1:28" ht="15.75" hidden="1">
      <c r="A540" s="292" t="s">
        <v>1585</v>
      </c>
      <c r="B540" s="198"/>
      <c r="C540" s="198">
        <v>11198.250937500001</v>
      </c>
      <c r="D540" s="170"/>
      <c r="E540" s="108"/>
      <c r="F540" s="108"/>
      <c r="G540" s="108"/>
      <c r="H540" s="108"/>
      <c r="I540" s="108"/>
      <c r="J540" s="110"/>
      <c r="K540" s="108"/>
      <c r="L540" s="108"/>
      <c r="M540" s="108"/>
      <c r="N540" s="108"/>
      <c r="O540" s="108"/>
      <c r="P540" s="108"/>
      <c r="Q540" s="108"/>
      <c r="R540" s="108"/>
      <c r="S540" s="109"/>
      <c r="T540" s="108"/>
      <c r="U540" s="108"/>
      <c r="V540" s="108"/>
      <c r="W540" s="108"/>
      <c r="X540" s="108"/>
      <c r="Y540" s="111"/>
      <c r="AB540" s="111"/>
    </row>
    <row r="541" spans="1:28" ht="15.75" hidden="1">
      <c r="A541" s="292" t="s">
        <v>1586</v>
      </c>
      <c r="B541" s="198"/>
      <c r="C541" s="198">
        <v>7794.6359999999986</v>
      </c>
      <c r="D541" s="170"/>
      <c r="E541" s="108"/>
      <c r="F541" s="108"/>
      <c r="G541" s="108"/>
      <c r="H541" s="108"/>
      <c r="I541" s="108"/>
      <c r="J541" s="110"/>
      <c r="K541" s="108"/>
      <c r="L541" s="108"/>
      <c r="M541" s="108"/>
      <c r="N541" s="108"/>
      <c r="O541" s="108"/>
      <c r="P541" s="108"/>
      <c r="Q541" s="108"/>
      <c r="R541" s="108"/>
      <c r="S541" s="109"/>
      <c r="T541" s="108"/>
      <c r="U541" s="108"/>
      <c r="V541" s="108"/>
      <c r="W541" s="108"/>
      <c r="X541" s="108"/>
      <c r="Y541" s="111"/>
      <c r="AB541" s="111"/>
    </row>
    <row r="542" spans="1:28" ht="15.75" hidden="1">
      <c r="A542" s="292" t="s">
        <v>2772</v>
      </c>
      <c r="B542" s="198"/>
      <c r="C542" s="198">
        <v>51989.670346895989</v>
      </c>
      <c r="D542" s="170"/>
      <c r="E542" s="108"/>
      <c r="F542" s="108"/>
      <c r="G542" s="108"/>
      <c r="H542" s="108"/>
      <c r="I542" s="108"/>
      <c r="J542" s="110"/>
      <c r="K542" s="108"/>
      <c r="L542" s="108"/>
      <c r="M542" s="108"/>
      <c r="N542" s="108"/>
      <c r="O542" s="108"/>
      <c r="P542" s="108"/>
      <c r="Q542" s="108"/>
      <c r="R542" s="108"/>
      <c r="S542" s="109"/>
      <c r="T542" s="108"/>
      <c r="U542" s="108"/>
      <c r="V542" s="108"/>
      <c r="W542" s="108"/>
      <c r="X542" s="108"/>
      <c r="Y542" s="111"/>
      <c r="AB542" s="111"/>
    </row>
    <row r="543" spans="1:28" ht="15.75" hidden="1">
      <c r="A543" s="292" t="s">
        <v>2773</v>
      </c>
      <c r="B543" s="198"/>
      <c r="C543" s="198">
        <v>63187.92128439599</v>
      </c>
      <c r="D543" s="170"/>
      <c r="E543" s="108"/>
      <c r="F543" s="108"/>
      <c r="G543" s="108"/>
      <c r="H543" s="108"/>
      <c r="I543" s="108"/>
      <c r="J543" s="110"/>
      <c r="K543" s="108"/>
      <c r="L543" s="108"/>
      <c r="M543" s="108"/>
      <c r="N543" s="108"/>
      <c r="O543" s="108"/>
      <c r="P543" s="108"/>
      <c r="Q543" s="108"/>
      <c r="R543" s="108"/>
      <c r="S543" s="109"/>
      <c r="T543" s="108"/>
      <c r="U543" s="108"/>
      <c r="V543" s="108"/>
      <c r="W543" s="108"/>
      <c r="X543" s="108"/>
      <c r="Y543" s="111"/>
      <c r="AB543" s="111"/>
    </row>
    <row r="544" spans="1:28" ht="15.75" hidden="1">
      <c r="A544" s="292" t="s">
        <v>1587</v>
      </c>
      <c r="B544" s="198"/>
      <c r="C544" s="198">
        <v>18992.886937499999</v>
      </c>
      <c r="D544" s="170"/>
      <c r="E544" s="108"/>
      <c r="F544" s="108"/>
      <c r="G544" s="108"/>
      <c r="H544" s="108"/>
      <c r="I544" s="108"/>
      <c r="J544" s="110"/>
      <c r="K544" s="108"/>
      <c r="L544" s="108"/>
      <c r="M544" s="108"/>
      <c r="N544" s="108"/>
      <c r="O544" s="108"/>
      <c r="P544" s="108"/>
      <c r="Q544" s="108"/>
      <c r="R544" s="108"/>
      <c r="S544" s="109"/>
      <c r="T544" s="108"/>
      <c r="U544" s="108"/>
      <c r="V544" s="108"/>
      <c r="W544" s="108"/>
      <c r="X544" s="108"/>
      <c r="Y544" s="111"/>
      <c r="AB544" s="111"/>
    </row>
    <row r="545" spans="1:28" ht="15.75" hidden="1">
      <c r="A545" s="292" t="s">
        <v>1588</v>
      </c>
      <c r="B545" s="198"/>
      <c r="C545" s="198">
        <v>38344.3765575</v>
      </c>
      <c r="D545" s="170"/>
      <c r="E545" s="108"/>
      <c r="F545" s="108"/>
      <c r="G545" s="108"/>
      <c r="H545" s="108"/>
      <c r="I545" s="108"/>
      <c r="J545" s="110"/>
      <c r="K545" s="108"/>
      <c r="L545" s="108"/>
      <c r="M545" s="108"/>
      <c r="N545" s="108"/>
      <c r="O545" s="108"/>
      <c r="P545" s="108"/>
      <c r="Q545" s="108"/>
      <c r="R545" s="108"/>
      <c r="S545" s="109"/>
      <c r="T545" s="108"/>
      <c r="U545" s="108"/>
      <c r="V545" s="108"/>
      <c r="W545" s="108"/>
      <c r="X545" s="108"/>
      <c r="Y545" s="111"/>
      <c r="AB545" s="111"/>
    </row>
    <row r="546" spans="1:28" ht="15.75" hidden="1">
      <c r="A546" s="292" t="s">
        <v>3416</v>
      </c>
      <c r="B546" s="198"/>
      <c r="C546" s="198">
        <f>C539+C540</f>
        <v>30549.740557499998</v>
      </c>
      <c r="D546" s="170"/>
      <c r="E546" s="108"/>
      <c r="F546" s="108"/>
      <c r="G546" s="108"/>
      <c r="H546" s="108"/>
      <c r="I546" s="108"/>
      <c r="J546" s="110"/>
      <c r="K546" s="108"/>
      <c r="L546" s="108"/>
      <c r="M546" s="108"/>
      <c r="N546" s="108"/>
      <c r="O546" s="108"/>
      <c r="P546" s="108"/>
      <c r="Q546" s="108"/>
      <c r="R546" s="108"/>
      <c r="S546" s="109"/>
      <c r="T546" s="108"/>
      <c r="U546" s="108"/>
      <c r="V546" s="108"/>
      <c r="W546" s="108"/>
      <c r="X546" s="108"/>
      <c r="Y546" s="111"/>
      <c r="AB546" s="111"/>
    </row>
    <row r="547" spans="1:28" ht="15.75" hidden="1">
      <c r="A547" s="292" t="s">
        <v>2981</v>
      </c>
      <c r="B547" s="198"/>
      <c r="C547" s="198">
        <v>9312.18</v>
      </c>
      <c r="D547" s="170"/>
      <c r="E547" s="108"/>
      <c r="F547" s="108"/>
      <c r="G547" s="108"/>
      <c r="H547" s="108"/>
      <c r="I547" s="108"/>
      <c r="J547" s="110"/>
      <c r="K547" s="108"/>
      <c r="L547" s="108"/>
      <c r="M547" s="108"/>
      <c r="N547" s="108"/>
      <c r="O547" s="108"/>
      <c r="P547" s="108"/>
      <c r="Q547" s="108"/>
      <c r="R547" s="108"/>
      <c r="S547" s="109"/>
      <c r="T547" s="108"/>
      <c r="U547" s="108"/>
      <c r="V547" s="108"/>
      <c r="W547" s="108"/>
      <c r="X547" s="108"/>
      <c r="Y547" s="111"/>
      <c r="AB547" s="111"/>
    </row>
    <row r="548" spans="1:28" ht="15.75" hidden="1">
      <c r="A548" s="292" t="s">
        <v>2982</v>
      </c>
      <c r="B548" s="198"/>
      <c r="C548" s="198">
        <v>7663.0200000000013</v>
      </c>
      <c r="D548" s="170"/>
      <c r="E548" s="108"/>
      <c r="F548" s="108"/>
      <c r="G548" s="108"/>
      <c r="H548" s="108"/>
      <c r="I548" s="108"/>
      <c r="J548" s="110"/>
      <c r="K548" s="108"/>
      <c r="L548" s="108"/>
      <c r="M548" s="108"/>
      <c r="N548" s="108"/>
      <c r="O548" s="108"/>
      <c r="P548" s="108"/>
      <c r="Q548" s="108"/>
      <c r="R548" s="108"/>
      <c r="S548" s="109"/>
      <c r="T548" s="108"/>
      <c r="U548" s="108"/>
      <c r="V548" s="108"/>
      <c r="W548" s="108"/>
      <c r="X548" s="108"/>
      <c r="Y548" s="111"/>
      <c r="AB548" s="111"/>
    </row>
    <row r="549" spans="1:28" ht="15.75" hidden="1">
      <c r="A549" s="292" t="s">
        <v>2983</v>
      </c>
      <c r="B549" s="198"/>
      <c r="C549" s="198">
        <v>3234.339034482759</v>
      </c>
      <c r="D549" s="170"/>
      <c r="E549" s="108"/>
      <c r="F549" s="108"/>
      <c r="G549" s="108"/>
      <c r="H549" s="108"/>
      <c r="I549" s="108"/>
      <c r="J549" s="110"/>
      <c r="K549" s="108"/>
      <c r="L549" s="108"/>
      <c r="M549" s="108"/>
      <c r="N549" s="108"/>
      <c r="O549" s="108"/>
      <c r="P549" s="108"/>
      <c r="Q549" s="108"/>
      <c r="R549" s="108"/>
      <c r="S549" s="109"/>
      <c r="T549" s="108"/>
      <c r="U549" s="108"/>
      <c r="V549" s="108"/>
      <c r="W549" s="108"/>
      <c r="X549" s="108"/>
      <c r="Y549" s="111"/>
      <c r="AB549" s="111"/>
    </row>
    <row r="550" spans="1:28" ht="15.75" hidden="1">
      <c r="A550" s="292" t="s">
        <v>292</v>
      </c>
      <c r="B550" s="198"/>
      <c r="C550" s="198">
        <v>28906.527150000005</v>
      </c>
      <c r="D550" s="170"/>
      <c r="E550" s="108"/>
      <c r="F550" s="108"/>
      <c r="G550" s="108"/>
      <c r="H550" s="108"/>
      <c r="I550" s="108"/>
      <c r="J550" s="110"/>
      <c r="K550" s="108"/>
      <c r="L550" s="108"/>
      <c r="M550" s="108"/>
      <c r="N550" s="108"/>
      <c r="O550" s="108"/>
      <c r="P550" s="108"/>
      <c r="Q550" s="108"/>
      <c r="R550" s="108"/>
      <c r="S550" s="109"/>
      <c r="T550" s="108"/>
      <c r="U550" s="108"/>
      <c r="V550" s="108"/>
      <c r="W550" s="108"/>
      <c r="X550" s="108"/>
      <c r="Y550" s="111"/>
      <c r="AB550" s="111"/>
    </row>
    <row r="551" spans="1:28" ht="15.75" hidden="1">
      <c r="A551" s="292" t="s">
        <v>293</v>
      </c>
      <c r="B551" s="198"/>
      <c r="C551" s="198">
        <v>22670.818350000001</v>
      </c>
      <c r="D551" s="170"/>
      <c r="E551" s="108"/>
      <c r="F551" s="108"/>
      <c r="G551" s="108"/>
      <c r="H551" s="108"/>
      <c r="I551" s="108"/>
      <c r="J551" s="110"/>
      <c r="K551" s="108"/>
      <c r="L551" s="108"/>
      <c r="M551" s="108"/>
      <c r="N551" s="108"/>
      <c r="O551" s="108"/>
      <c r="P551" s="108"/>
      <c r="Q551" s="108"/>
      <c r="R551" s="108"/>
      <c r="S551" s="109"/>
      <c r="T551" s="108"/>
      <c r="U551" s="108"/>
      <c r="V551" s="108"/>
      <c r="W551" s="108"/>
      <c r="X551" s="108"/>
      <c r="Y551" s="111"/>
      <c r="AB551" s="111"/>
    </row>
    <row r="552" spans="1:28" ht="15.75" hidden="1">
      <c r="A552" s="292" t="s">
        <v>294</v>
      </c>
      <c r="B552" s="198"/>
      <c r="C552" s="198">
        <v>15601.808400000005</v>
      </c>
      <c r="D552" s="170"/>
      <c r="E552" s="108"/>
      <c r="F552" s="108"/>
      <c r="G552" s="108"/>
      <c r="H552" s="108"/>
      <c r="I552" s="108"/>
      <c r="J552" s="110"/>
      <c r="K552" s="108"/>
      <c r="L552" s="108"/>
      <c r="M552" s="108"/>
      <c r="N552" s="108"/>
      <c r="O552" s="108"/>
      <c r="P552" s="108"/>
      <c r="Q552" s="108"/>
      <c r="R552" s="108"/>
      <c r="S552" s="109"/>
      <c r="T552" s="108"/>
      <c r="U552" s="108"/>
      <c r="V552" s="108"/>
      <c r="W552" s="108"/>
      <c r="X552" s="108"/>
      <c r="Y552" s="111"/>
      <c r="AB552" s="111"/>
    </row>
    <row r="553" spans="1:28" ht="15.75" hidden="1">
      <c r="A553" s="292" t="s">
        <v>295</v>
      </c>
      <c r="B553" s="198"/>
      <c r="C553" s="198">
        <v>13304.71875</v>
      </c>
      <c r="D553" s="170"/>
      <c r="E553" s="108"/>
      <c r="F553" s="108"/>
      <c r="G553" s="108"/>
      <c r="H553" s="108"/>
      <c r="I553" s="108"/>
      <c r="J553" s="110"/>
      <c r="K553" s="108"/>
      <c r="L553" s="108"/>
      <c r="M553" s="108"/>
      <c r="N553" s="108"/>
      <c r="O553" s="108"/>
      <c r="P553" s="108"/>
      <c r="Q553" s="108"/>
      <c r="R553" s="108"/>
      <c r="S553" s="109"/>
      <c r="T553" s="108"/>
      <c r="U553" s="108"/>
      <c r="V553" s="108"/>
      <c r="W553" s="108"/>
      <c r="X553" s="108"/>
      <c r="Y553" s="111"/>
      <c r="AB553" s="111"/>
    </row>
    <row r="554" spans="1:28" ht="15.75" hidden="1">
      <c r="A554" s="292" t="s">
        <v>296</v>
      </c>
      <c r="B554" s="198"/>
      <c r="C554" s="198">
        <v>9366.0996000000014</v>
      </c>
      <c r="D554" s="170"/>
      <c r="E554" s="108"/>
      <c r="F554" s="108"/>
      <c r="G554" s="108"/>
      <c r="H554" s="108"/>
      <c r="I554" s="108"/>
      <c r="J554" s="110"/>
      <c r="K554" s="108"/>
      <c r="L554" s="108"/>
      <c r="M554" s="108"/>
      <c r="N554" s="108"/>
      <c r="O554" s="108"/>
      <c r="P554" s="108"/>
      <c r="Q554" s="108"/>
      <c r="R554" s="108"/>
      <c r="S554" s="109"/>
      <c r="T554" s="108"/>
      <c r="U554" s="108"/>
      <c r="V554" s="108"/>
      <c r="W554" s="108"/>
      <c r="X554" s="108"/>
      <c r="Y554" s="111"/>
      <c r="AB554" s="111"/>
    </row>
    <row r="555" spans="1:28" ht="15.75" hidden="1">
      <c r="A555" s="292" t="s">
        <v>297</v>
      </c>
      <c r="B555" s="198"/>
      <c r="C555" s="198">
        <v>6235.7088000000031</v>
      </c>
      <c r="D555" s="170"/>
      <c r="E555" s="108"/>
      <c r="F555" s="108"/>
      <c r="G555" s="108"/>
      <c r="H555" s="108"/>
      <c r="I555" s="108"/>
      <c r="J555" s="110"/>
      <c r="K555" s="108"/>
      <c r="L555" s="108"/>
      <c r="M555" s="108"/>
      <c r="N555" s="108"/>
      <c r="O555" s="108"/>
      <c r="P555" s="108"/>
      <c r="Q555" s="108"/>
      <c r="R555" s="108"/>
      <c r="S555" s="109"/>
      <c r="T555" s="108"/>
      <c r="U555" s="108"/>
      <c r="V555" s="108"/>
      <c r="W555" s="108"/>
      <c r="X555" s="108"/>
      <c r="Y555" s="111"/>
      <c r="AB555" s="111"/>
    </row>
    <row r="556" spans="1:28" ht="15.75" hidden="1">
      <c r="A556" s="292" t="s">
        <v>3424</v>
      </c>
      <c r="B556" s="198"/>
      <c r="C556" s="198">
        <v>28906.527150000005</v>
      </c>
      <c r="D556" s="170"/>
      <c r="E556" s="108"/>
      <c r="F556" s="108"/>
      <c r="G556" s="108"/>
      <c r="H556" s="108"/>
      <c r="I556" s="108"/>
      <c r="J556" s="110"/>
      <c r="K556" s="108"/>
      <c r="L556" s="108"/>
      <c r="M556" s="108"/>
      <c r="N556" s="108"/>
      <c r="O556" s="108"/>
      <c r="P556" s="108"/>
      <c r="Q556" s="108"/>
      <c r="R556" s="108"/>
      <c r="S556" s="109"/>
      <c r="T556" s="108"/>
      <c r="U556" s="108"/>
      <c r="V556" s="108"/>
      <c r="W556" s="108"/>
      <c r="X556" s="108"/>
      <c r="Y556" s="111"/>
      <c r="AB556" s="111"/>
    </row>
    <row r="557" spans="1:28" ht="15.75" hidden="1">
      <c r="A557" s="292" t="s">
        <v>3425</v>
      </c>
      <c r="B557" s="198"/>
      <c r="C557" s="198">
        <v>22670.818350000001</v>
      </c>
      <c r="D557" s="170"/>
      <c r="E557" s="108"/>
      <c r="F557" s="108"/>
      <c r="G557" s="108"/>
      <c r="H557" s="108"/>
      <c r="I557" s="108"/>
      <c r="J557" s="110"/>
      <c r="K557" s="108"/>
      <c r="L557" s="108"/>
      <c r="M557" s="108"/>
      <c r="N557" s="108"/>
      <c r="O557" s="108"/>
      <c r="P557" s="108"/>
      <c r="Q557" s="108"/>
      <c r="R557" s="108"/>
      <c r="S557" s="109"/>
      <c r="T557" s="108"/>
      <c r="U557" s="108"/>
      <c r="V557" s="108"/>
      <c r="W557" s="108"/>
      <c r="X557" s="108"/>
      <c r="Y557" s="111"/>
      <c r="AB557" s="111"/>
    </row>
    <row r="558" spans="1:28" ht="15.75" hidden="1">
      <c r="A558" s="292" t="s">
        <v>3426</v>
      </c>
      <c r="B558" s="198"/>
      <c r="C558" s="198">
        <v>15601.808400000005</v>
      </c>
      <c r="D558" s="170"/>
      <c r="E558" s="108"/>
      <c r="F558" s="108"/>
      <c r="G558" s="108"/>
      <c r="H558" s="108"/>
      <c r="I558" s="108"/>
      <c r="J558" s="110"/>
      <c r="K558" s="108"/>
      <c r="L558" s="108"/>
      <c r="M558" s="108"/>
      <c r="N558" s="108"/>
      <c r="O558" s="108"/>
      <c r="P558" s="108"/>
      <c r="Q558" s="108"/>
      <c r="R558" s="108"/>
      <c r="S558" s="109"/>
      <c r="T558" s="108"/>
      <c r="U558" s="108"/>
      <c r="V558" s="108"/>
      <c r="W558" s="108"/>
      <c r="X558" s="108"/>
      <c r="Y558" s="111"/>
      <c r="AB558" s="111"/>
    </row>
    <row r="559" spans="1:28" ht="15.75" hidden="1">
      <c r="A559" s="292" t="s">
        <v>3427</v>
      </c>
      <c r="B559" s="198"/>
      <c r="C559" s="198">
        <v>13304.71875</v>
      </c>
      <c r="D559" s="170"/>
      <c r="E559" s="108"/>
      <c r="F559" s="108"/>
      <c r="G559" s="108"/>
      <c r="H559" s="108"/>
      <c r="I559" s="108"/>
      <c r="J559" s="110"/>
      <c r="K559" s="108"/>
      <c r="L559" s="108"/>
      <c r="M559" s="108"/>
      <c r="N559" s="108"/>
      <c r="O559" s="108"/>
      <c r="P559" s="108"/>
      <c r="Q559" s="108"/>
      <c r="R559" s="108"/>
      <c r="S559" s="109"/>
      <c r="T559" s="108"/>
      <c r="U559" s="108"/>
      <c r="V559" s="108"/>
      <c r="W559" s="108"/>
      <c r="X559" s="108"/>
      <c r="Y559" s="111"/>
      <c r="AB559" s="111"/>
    </row>
    <row r="560" spans="1:28" ht="15.75" hidden="1">
      <c r="A560" s="292" t="s">
        <v>3428</v>
      </c>
      <c r="B560" s="198"/>
      <c r="C560" s="198">
        <v>9366.0996000000014</v>
      </c>
      <c r="D560" s="170"/>
      <c r="E560" s="108"/>
      <c r="F560" s="108"/>
      <c r="G560" s="108"/>
      <c r="H560" s="108"/>
      <c r="I560" s="108"/>
      <c r="J560" s="110"/>
      <c r="K560" s="108"/>
      <c r="L560" s="108"/>
      <c r="M560" s="108"/>
      <c r="N560" s="108"/>
      <c r="O560" s="108"/>
      <c r="P560" s="108"/>
      <c r="Q560" s="108"/>
      <c r="R560" s="108"/>
      <c r="S560" s="109"/>
      <c r="T560" s="108"/>
      <c r="U560" s="108"/>
      <c r="V560" s="108"/>
      <c r="W560" s="108"/>
      <c r="X560" s="108"/>
      <c r="Y560" s="111"/>
      <c r="AB560" s="111"/>
    </row>
    <row r="561" spans="1:28" ht="15.75" hidden="1">
      <c r="A561" s="292" t="s">
        <v>3429</v>
      </c>
      <c r="B561" s="198"/>
      <c r="C561" s="198">
        <v>6235.7088000000031</v>
      </c>
      <c r="D561" s="170"/>
      <c r="E561" s="108"/>
      <c r="F561" s="108"/>
      <c r="G561" s="108"/>
      <c r="H561" s="108"/>
      <c r="I561" s="108"/>
      <c r="J561" s="110"/>
      <c r="K561" s="108"/>
      <c r="L561" s="108"/>
      <c r="M561" s="108"/>
      <c r="N561" s="108"/>
      <c r="O561" s="108"/>
      <c r="P561" s="108"/>
      <c r="Q561" s="108"/>
      <c r="R561" s="108"/>
      <c r="S561" s="109"/>
      <c r="T561" s="108"/>
      <c r="U561" s="108"/>
      <c r="V561" s="108"/>
      <c r="W561" s="108"/>
      <c r="X561" s="108"/>
      <c r="Y561" s="111"/>
      <c r="AB561" s="111"/>
    </row>
    <row r="562" spans="1:28" ht="15.75" hidden="1">
      <c r="A562" s="292" t="s">
        <v>248</v>
      </c>
      <c r="B562" s="198"/>
      <c r="C562" s="198">
        <v>17722.082249999999</v>
      </c>
      <c r="D562" s="170">
        <v>20008.132087499998</v>
      </c>
      <c r="E562" s="108"/>
      <c r="F562" s="108"/>
      <c r="G562" s="108"/>
      <c r="H562" s="108"/>
      <c r="I562" s="108"/>
      <c r="J562" s="110"/>
      <c r="K562" s="108"/>
      <c r="L562" s="108"/>
      <c r="M562" s="108"/>
      <c r="N562" s="108"/>
      <c r="O562" s="108"/>
      <c r="P562" s="108"/>
      <c r="Q562" s="108"/>
      <c r="R562" s="108"/>
      <c r="S562" s="109"/>
      <c r="T562" s="108"/>
      <c r="U562" s="108"/>
      <c r="V562" s="108"/>
      <c r="W562" s="108"/>
      <c r="X562" s="108"/>
      <c r="Y562" s="111"/>
      <c r="AB562" s="111"/>
    </row>
    <row r="563" spans="1:28" ht="15.75" hidden="1">
      <c r="A563" s="292" t="s">
        <v>249</v>
      </c>
      <c r="B563" s="198"/>
      <c r="C563" s="198">
        <v>14489.46825</v>
      </c>
      <c r="D563" s="170">
        <v>16358.688487499998</v>
      </c>
      <c r="E563" s="108"/>
      <c r="F563" s="108"/>
      <c r="G563" s="108"/>
      <c r="H563" s="108"/>
      <c r="I563" s="108"/>
      <c r="J563" s="110"/>
      <c r="K563" s="108"/>
      <c r="L563" s="108"/>
      <c r="M563" s="108"/>
      <c r="N563" s="108"/>
      <c r="O563" s="108"/>
      <c r="P563" s="108"/>
      <c r="Q563" s="108"/>
      <c r="R563" s="108"/>
      <c r="S563" s="109"/>
      <c r="T563" s="108"/>
      <c r="U563" s="108"/>
      <c r="V563" s="108"/>
      <c r="W563" s="108"/>
      <c r="X563" s="108"/>
      <c r="Y563" s="111"/>
      <c r="AB563" s="111"/>
    </row>
    <row r="564" spans="1:28" ht="15.75" hidden="1">
      <c r="A564" s="292" t="s">
        <v>250</v>
      </c>
      <c r="B564" s="198"/>
      <c r="C564" s="198">
        <v>8889.1260000000038</v>
      </c>
      <c r="D564" s="170">
        <v>10035.407400000004</v>
      </c>
      <c r="E564" s="108"/>
      <c r="F564" s="108"/>
      <c r="G564" s="108"/>
      <c r="H564" s="108"/>
      <c r="I564" s="108"/>
      <c r="J564" s="110"/>
      <c r="K564" s="108"/>
      <c r="L564" s="108"/>
      <c r="M564" s="108"/>
      <c r="N564" s="108"/>
      <c r="O564" s="108"/>
      <c r="P564" s="108"/>
      <c r="Q564" s="108"/>
      <c r="R564" s="108"/>
      <c r="S564" s="109"/>
      <c r="T564" s="108"/>
      <c r="U564" s="108"/>
      <c r="V564" s="108"/>
      <c r="W564" s="108"/>
      <c r="X564" s="108"/>
      <c r="Y564" s="111"/>
      <c r="AB564" s="111"/>
    </row>
    <row r="565" spans="1:28" ht="15.75" hidden="1">
      <c r="A565" s="292" t="s">
        <v>251</v>
      </c>
      <c r="B565" s="198"/>
      <c r="C565" s="198">
        <v>8832.9562499999975</v>
      </c>
      <c r="D565" s="198">
        <v>9972.7246874999964</v>
      </c>
      <c r="E565" s="108"/>
      <c r="F565" s="108"/>
      <c r="G565" s="108"/>
      <c r="H565" s="108"/>
      <c r="I565" s="108"/>
      <c r="J565" s="110"/>
      <c r="K565" s="108"/>
      <c r="L565" s="108"/>
      <c r="M565" s="108"/>
      <c r="N565" s="108"/>
      <c r="O565" s="108"/>
      <c r="P565" s="108"/>
      <c r="Q565" s="108"/>
      <c r="R565" s="108"/>
      <c r="S565" s="109"/>
      <c r="T565" s="108"/>
      <c r="U565" s="108"/>
      <c r="V565" s="108"/>
      <c r="W565" s="108"/>
      <c r="X565" s="108"/>
      <c r="Y565" s="111"/>
      <c r="AB565" s="111"/>
    </row>
    <row r="566" spans="1:28" ht="15.75" hidden="1">
      <c r="A566" s="292" t="s">
        <v>252</v>
      </c>
      <c r="B566" s="198"/>
      <c r="C566" s="198">
        <v>5656.5120000000015</v>
      </c>
      <c r="D566" s="198">
        <v>6385.9638000000014</v>
      </c>
      <c r="E566" s="108"/>
      <c r="F566" s="108"/>
      <c r="G566" s="108"/>
      <c r="H566" s="108"/>
      <c r="I566" s="108"/>
      <c r="J566" s="110"/>
      <c r="K566" s="108"/>
      <c r="L566" s="108"/>
      <c r="M566" s="108"/>
      <c r="N566" s="108"/>
      <c r="O566" s="108"/>
      <c r="P566" s="108"/>
      <c r="Q566" s="108"/>
      <c r="R566" s="108"/>
      <c r="S566" s="109"/>
      <c r="T566" s="108"/>
      <c r="U566" s="108"/>
      <c r="V566" s="108"/>
      <c r="W566" s="108"/>
      <c r="X566" s="108"/>
      <c r="Y566" s="111"/>
      <c r="AB566" s="111"/>
    </row>
    <row r="567" spans="1:28" ht="15.75" hidden="1">
      <c r="A567" s="292" t="s">
        <v>253</v>
      </c>
      <c r="B567" s="198"/>
      <c r="C567" s="198">
        <v>3232.6140000000014</v>
      </c>
      <c r="D567" s="198">
        <v>3649.4436000000014</v>
      </c>
      <c r="E567" s="108"/>
      <c r="F567" s="108"/>
      <c r="G567" s="108"/>
      <c r="H567" s="108"/>
      <c r="I567" s="108"/>
      <c r="J567" s="110"/>
      <c r="K567" s="108"/>
      <c r="L567" s="108"/>
      <c r="M567" s="108"/>
      <c r="N567" s="108"/>
      <c r="O567" s="108"/>
      <c r="P567" s="108"/>
      <c r="Q567" s="108"/>
      <c r="R567" s="108"/>
      <c r="S567" s="109"/>
      <c r="T567" s="108"/>
      <c r="U567" s="108"/>
      <c r="V567" s="108"/>
      <c r="W567" s="108"/>
      <c r="X567" s="108"/>
      <c r="Y567" s="111"/>
      <c r="AB567" s="111"/>
    </row>
    <row r="568" spans="1:28" ht="15.75" hidden="1">
      <c r="A568" s="292" t="s">
        <v>258</v>
      </c>
      <c r="B568" s="198"/>
      <c r="C568" s="198">
        <v>6499.5</v>
      </c>
      <c r="D568" s="198">
        <v>8587.9638000000014</v>
      </c>
      <c r="E568" s="108"/>
      <c r="F568" s="108"/>
      <c r="G568" s="108"/>
      <c r="H568" s="108"/>
      <c r="I568" s="108"/>
      <c r="J568" s="110"/>
      <c r="K568" s="108"/>
      <c r="L568" s="108"/>
      <c r="M568" s="108"/>
      <c r="N568" s="108"/>
      <c r="O568" s="108"/>
      <c r="P568" s="108"/>
      <c r="Q568" s="108"/>
      <c r="R568" s="108"/>
      <c r="S568" s="109"/>
      <c r="T568" s="108"/>
      <c r="U568" s="108"/>
      <c r="V568" s="108"/>
      <c r="W568" s="108"/>
      <c r="X568" s="108"/>
      <c r="Y568" s="111"/>
      <c r="AB568" s="111"/>
    </row>
    <row r="569" spans="1:28" ht="15.75" hidden="1">
      <c r="A569" s="292" t="s">
        <v>259</v>
      </c>
      <c r="B569" s="198"/>
      <c r="C569" s="198">
        <v>3500</v>
      </c>
      <c r="D569" s="198">
        <v>4054.7701999999999</v>
      </c>
      <c r="E569" s="108"/>
      <c r="F569" s="108"/>
      <c r="G569" s="108"/>
      <c r="H569" s="108"/>
      <c r="I569" s="108"/>
      <c r="J569" s="110"/>
      <c r="K569" s="108"/>
      <c r="L569" s="108"/>
      <c r="M569" s="108"/>
      <c r="N569" s="108"/>
      <c r="O569" s="108"/>
      <c r="P569" s="108"/>
      <c r="Q569" s="108"/>
      <c r="R569" s="108"/>
      <c r="S569" s="109"/>
      <c r="T569" s="108"/>
      <c r="U569" s="108"/>
      <c r="V569" s="108"/>
      <c r="W569" s="108"/>
      <c r="X569" s="108"/>
      <c r="Y569" s="111"/>
      <c r="AB569" s="111"/>
    </row>
    <row r="570" spans="1:28" ht="15.75" hidden="1">
      <c r="A570" s="292" t="s">
        <v>257</v>
      </c>
      <c r="B570" s="198"/>
      <c r="C570" s="198">
        <v>9999.5</v>
      </c>
      <c r="D570" s="198">
        <v>12642.734</v>
      </c>
      <c r="E570" s="108"/>
      <c r="F570" s="108"/>
      <c r="G570" s="108"/>
      <c r="H570" s="108"/>
      <c r="I570" s="108"/>
      <c r="J570" s="110"/>
      <c r="K570" s="108"/>
      <c r="L570" s="108"/>
      <c r="M570" s="108"/>
      <c r="N570" s="108"/>
      <c r="O570" s="108"/>
      <c r="P570" s="108"/>
      <c r="Q570" s="108"/>
      <c r="R570" s="108"/>
      <c r="S570" s="109"/>
      <c r="T570" s="108"/>
      <c r="U570" s="108"/>
      <c r="V570" s="108"/>
      <c r="W570" s="108"/>
      <c r="X570" s="108"/>
      <c r="Y570" s="111"/>
      <c r="AB570" s="111"/>
    </row>
    <row r="571" spans="1:28" ht="15.75" hidden="1">
      <c r="A571" s="292" t="s">
        <v>73</v>
      </c>
      <c r="B571" s="198"/>
      <c r="C571" s="198">
        <v>44816.878845000007</v>
      </c>
      <c r="D571" s="198">
        <v>52045.503262500009</v>
      </c>
      <c r="E571" s="108"/>
      <c r="F571" s="108"/>
      <c r="G571" s="108"/>
      <c r="H571" s="108"/>
      <c r="I571" s="108"/>
      <c r="J571" s="110"/>
      <c r="K571" s="108"/>
      <c r="L571" s="108"/>
      <c r="M571" s="108"/>
      <c r="N571" s="108"/>
      <c r="O571" s="108"/>
      <c r="P571" s="108"/>
      <c r="Q571" s="108"/>
      <c r="R571" s="108"/>
      <c r="S571" s="109"/>
      <c r="T571" s="108"/>
      <c r="U571" s="108"/>
      <c r="V571" s="108"/>
      <c r="W571" s="108"/>
      <c r="X571" s="108"/>
      <c r="Y571" s="111"/>
      <c r="AB571" s="111"/>
    </row>
    <row r="572" spans="1:28" ht="15.75" hidden="1">
      <c r="A572" s="292" t="s">
        <v>74</v>
      </c>
      <c r="B572" s="198"/>
      <c r="C572" s="198">
        <v>38581.170045000006</v>
      </c>
      <c r="D572" s="198">
        <v>44976.135262500015</v>
      </c>
      <c r="E572" s="108"/>
      <c r="F572" s="108"/>
      <c r="G572" s="108"/>
      <c r="H572" s="108"/>
      <c r="I572" s="108"/>
      <c r="J572" s="110"/>
      <c r="K572" s="108"/>
      <c r="L572" s="108"/>
      <c r="M572" s="108"/>
      <c r="N572" s="108"/>
      <c r="O572" s="108"/>
      <c r="P572" s="108"/>
      <c r="Q572" s="108"/>
      <c r="R572" s="108"/>
      <c r="S572" s="109"/>
      <c r="T572" s="108"/>
      <c r="U572" s="108"/>
      <c r="V572" s="108"/>
      <c r="W572" s="108"/>
      <c r="X572" s="108"/>
      <c r="Y572" s="111"/>
      <c r="AB572" s="111"/>
    </row>
    <row r="573" spans="1:28" ht="15.75" hidden="1">
      <c r="A573" s="292" t="s">
        <v>75</v>
      </c>
      <c r="B573" s="198"/>
      <c r="C573" s="198">
        <v>28363.606844999998</v>
      </c>
      <c r="D573" s="198">
        <v>33242.8832625</v>
      </c>
      <c r="E573" s="108"/>
      <c r="F573" s="108"/>
      <c r="G573" s="108"/>
      <c r="H573" s="108"/>
      <c r="I573" s="108"/>
      <c r="J573" s="110"/>
      <c r="K573" s="108"/>
      <c r="L573" s="108"/>
      <c r="M573" s="108"/>
      <c r="N573" s="108"/>
      <c r="O573" s="108"/>
      <c r="P573" s="108"/>
      <c r="Q573" s="108"/>
      <c r="R573" s="108"/>
      <c r="S573" s="109"/>
      <c r="T573" s="108"/>
      <c r="U573" s="108"/>
      <c r="V573" s="108"/>
      <c r="W573" s="108"/>
      <c r="X573" s="108"/>
      <c r="Y573" s="111"/>
      <c r="AB573" s="111"/>
    </row>
    <row r="574" spans="1:28" ht="15.75" hidden="1">
      <c r="A574" s="292" t="s">
        <v>76</v>
      </c>
      <c r="B574" s="198"/>
      <c r="C574" s="198">
        <v>28310.878875000006</v>
      </c>
      <c r="D574" s="198">
        <v>32694.443437500006</v>
      </c>
      <c r="E574" s="108"/>
      <c r="F574" s="108"/>
      <c r="G574" s="108"/>
      <c r="H574" s="108"/>
      <c r="I574" s="108"/>
      <c r="J574" s="110"/>
      <c r="K574" s="108"/>
      <c r="L574" s="108"/>
      <c r="M574" s="108"/>
      <c r="N574" s="108"/>
      <c r="O574" s="108"/>
      <c r="P574" s="108"/>
      <c r="Q574" s="108"/>
      <c r="R574" s="108"/>
      <c r="S574" s="109"/>
      <c r="T574" s="108"/>
      <c r="U574" s="108"/>
      <c r="V574" s="108"/>
      <c r="W574" s="108"/>
      <c r="X574" s="108"/>
      <c r="Y574" s="111"/>
      <c r="AB574" s="111"/>
    </row>
    <row r="575" spans="1:28" ht="15.75" hidden="1">
      <c r="A575" s="292" t="s">
        <v>1244</v>
      </c>
      <c r="B575" s="198"/>
      <c r="C575" s="198">
        <v>22075.170075000009</v>
      </c>
      <c r="D575" s="198">
        <v>25625.075437500011</v>
      </c>
      <c r="E575" s="108"/>
      <c r="F575" s="108"/>
      <c r="G575" s="108"/>
      <c r="H575" s="108"/>
      <c r="I575" s="108"/>
      <c r="J575" s="110"/>
      <c r="K575" s="108"/>
      <c r="L575" s="108"/>
      <c r="M575" s="108"/>
      <c r="N575" s="108"/>
      <c r="O575" s="108"/>
      <c r="P575" s="108"/>
      <c r="Q575" s="108"/>
      <c r="R575" s="108"/>
      <c r="S575" s="109"/>
      <c r="T575" s="108"/>
      <c r="U575" s="108"/>
      <c r="V575" s="108"/>
      <c r="W575" s="108"/>
      <c r="X575" s="108"/>
      <c r="Y575" s="111"/>
      <c r="AB575" s="111"/>
    </row>
    <row r="576" spans="1:28" ht="15.75" hidden="1">
      <c r="A576" s="292" t="s">
        <v>3564</v>
      </c>
      <c r="B576" s="198"/>
      <c r="C576" s="198">
        <f>+C579+C580+C581</f>
        <v>28310.878875000009</v>
      </c>
      <c r="D576" s="198">
        <v>18802.62000000001</v>
      </c>
      <c r="E576" s="108"/>
      <c r="F576" s="108"/>
      <c r="G576" s="108"/>
      <c r="H576" s="108"/>
      <c r="I576" s="108"/>
      <c r="J576" s="110"/>
      <c r="K576" s="108"/>
      <c r="L576" s="108"/>
      <c r="M576" s="108"/>
      <c r="N576" s="108"/>
      <c r="O576" s="108"/>
      <c r="P576" s="108"/>
      <c r="Q576" s="108"/>
      <c r="R576" s="108"/>
      <c r="S576" s="109"/>
      <c r="T576" s="108"/>
      <c r="U576" s="108"/>
      <c r="V576" s="108"/>
      <c r="W576" s="108"/>
      <c r="X576" s="108"/>
      <c r="Y576" s="111"/>
      <c r="AB576" s="111"/>
    </row>
    <row r="577" spans="1:28" ht="15.75" hidden="1">
      <c r="A577" s="292" t="s">
        <v>77</v>
      </c>
      <c r="B577" s="198"/>
      <c r="C577" s="198">
        <v>16453.272000000008</v>
      </c>
      <c r="D577" s="198">
        <v>18802.62000000001</v>
      </c>
      <c r="E577" s="108"/>
      <c r="F577" s="108"/>
      <c r="G577" s="108"/>
      <c r="H577" s="108"/>
      <c r="I577" s="108"/>
      <c r="J577" s="110"/>
      <c r="K577" s="108"/>
      <c r="L577" s="108"/>
      <c r="M577" s="108"/>
      <c r="N577" s="108"/>
      <c r="O577" s="108"/>
      <c r="P577" s="108"/>
      <c r="Q577" s="108"/>
      <c r="R577" s="108"/>
      <c r="S577" s="109"/>
      <c r="T577" s="108"/>
      <c r="U577" s="108"/>
      <c r="V577" s="108"/>
      <c r="W577" s="108"/>
      <c r="X577" s="108"/>
      <c r="Y577" s="111"/>
      <c r="AB577" s="111"/>
    </row>
    <row r="578" spans="1:28" ht="15.75" hidden="1">
      <c r="A578" s="292" t="s">
        <v>78</v>
      </c>
      <c r="B578" s="198"/>
      <c r="C578" s="198">
        <v>16505.999970000001</v>
      </c>
      <c r="D578" s="198">
        <v>19351.059825</v>
      </c>
      <c r="E578" s="108"/>
      <c r="F578" s="108"/>
      <c r="G578" s="108"/>
      <c r="H578" s="108"/>
      <c r="I578" s="108"/>
      <c r="J578" s="110"/>
      <c r="K578" s="108"/>
      <c r="L578" s="108"/>
      <c r="M578" s="108"/>
      <c r="N578" s="108"/>
      <c r="O578" s="108"/>
      <c r="P578" s="108"/>
      <c r="Q578" s="108"/>
      <c r="R578" s="108"/>
      <c r="S578" s="109"/>
      <c r="T578" s="108"/>
      <c r="U578" s="108"/>
      <c r="V578" s="108"/>
      <c r="W578" s="108"/>
      <c r="X578" s="108"/>
      <c r="Y578" s="111"/>
      <c r="AB578" s="111"/>
    </row>
    <row r="579" spans="1:28" ht="15.75" hidden="1">
      <c r="A579" s="292" t="s">
        <v>79</v>
      </c>
      <c r="B579" s="198"/>
      <c r="C579" s="198">
        <v>11857.606874999999</v>
      </c>
      <c r="D579" s="198">
        <v>13891.823437499999</v>
      </c>
      <c r="E579" s="108"/>
      <c r="F579" s="108"/>
      <c r="G579" s="108"/>
      <c r="H579" s="108"/>
      <c r="I579" s="108"/>
      <c r="J579" s="110"/>
      <c r="K579" s="108"/>
      <c r="L579" s="108"/>
      <c r="M579" s="108"/>
      <c r="N579" s="108"/>
      <c r="O579" s="108"/>
      <c r="P579" s="108"/>
      <c r="Q579" s="108"/>
      <c r="R579" s="108"/>
      <c r="S579" s="109"/>
      <c r="T579" s="108"/>
      <c r="U579" s="108"/>
      <c r="V579" s="108"/>
      <c r="W579" s="108"/>
      <c r="X579" s="108"/>
      <c r="Y579" s="111"/>
      <c r="AB579" s="111"/>
    </row>
    <row r="580" spans="1:28" ht="15.75" hidden="1">
      <c r="A580" s="292" t="s">
        <v>80</v>
      </c>
      <c r="B580" s="198"/>
      <c r="C580" s="198">
        <v>10217.563200000008</v>
      </c>
      <c r="D580" s="198">
        <v>11733.25200000001</v>
      </c>
      <c r="E580" s="108"/>
      <c r="F580" s="108"/>
      <c r="G580" s="108"/>
      <c r="H580" s="108"/>
      <c r="I580" s="108"/>
      <c r="J580" s="110"/>
      <c r="K580" s="108"/>
      <c r="L580" s="108"/>
      <c r="M580" s="108"/>
      <c r="N580" s="108"/>
      <c r="O580" s="108"/>
      <c r="P580" s="108"/>
      <c r="Q580" s="108"/>
      <c r="R580" s="108"/>
      <c r="S580" s="109"/>
      <c r="T580" s="108"/>
      <c r="U580" s="108"/>
      <c r="V580" s="108"/>
      <c r="W580" s="108"/>
      <c r="X580" s="108"/>
      <c r="Y580" s="111"/>
      <c r="AB580" s="111"/>
    </row>
    <row r="581" spans="1:28" ht="15.75" hidden="1">
      <c r="A581" s="292" t="s">
        <v>81</v>
      </c>
      <c r="B581" s="198"/>
      <c r="C581" s="198">
        <v>6235.7088000000003</v>
      </c>
      <c r="D581" s="198"/>
      <c r="E581" s="108"/>
      <c r="F581" s="108"/>
      <c r="G581" s="108"/>
      <c r="H581" s="108"/>
      <c r="I581" s="108"/>
      <c r="J581" s="110"/>
      <c r="K581" s="108"/>
      <c r="L581" s="108"/>
      <c r="M581" s="108"/>
      <c r="N581" s="108"/>
      <c r="O581" s="108"/>
      <c r="P581" s="108"/>
      <c r="Q581" s="108"/>
      <c r="R581" s="108"/>
      <c r="S581" s="109"/>
      <c r="T581" s="108"/>
      <c r="U581" s="108"/>
      <c r="V581" s="108"/>
      <c r="W581" s="108"/>
      <c r="X581" s="108"/>
      <c r="Y581" s="111"/>
      <c r="AB581" s="111"/>
    </row>
    <row r="582" spans="1:28" ht="15.75" hidden="1">
      <c r="A582" s="292" t="s">
        <v>960</v>
      </c>
      <c r="B582" s="198"/>
      <c r="C582" s="198">
        <v>11125.594799999999</v>
      </c>
      <c r="D582" s="198"/>
      <c r="E582" s="108"/>
      <c r="F582" s="108"/>
      <c r="G582" s="108"/>
      <c r="H582" s="108"/>
      <c r="I582" s="108"/>
      <c r="J582" s="110"/>
      <c r="K582" s="108"/>
      <c r="L582" s="108"/>
      <c r="M582" s="108"/>
      <c r="N582" s="108"/>
      <c r="O582" s="108"/>
      <c r="P582" s="108"/>
      <c r="Q582" s="108"/>
      <c r="R582" s="108"/>
      <c r="S582" s="109"/>
      <c r="T582" s="108"/>
      <c r="U582" s="108"/>
      <c r="V582" s="108"/>
      <c r="W582" s="108"/>
      <c r="X582" s="108"/>
      <c r="Y582" s="111"/>
      <c r="AB582" s="111"/>
    </row>
    <row r="583" spans="1:28" ht="15.75" hidden="1">
      <c r="A583" s="292" t="s">
        <v>3431</v>
      </c>
      <c r="B583" s="198"/>
      <c r="C583" s="198">
        <v>29573.000902895994</v>
      </c>
      <c r="D583" s="198"/>
      <c r="E583" s="108"/>
      <c r="F583" s="108"/>
      <c r="G583" s="108"/>
      <c r="H583" s="108"/>
      <c r="I583" s="108"/>
      <c r="J583" s="110"/>
      <c r="K583" s="108"/>
      <c r="L583" s="108"/>
      <c r="M583" s="108"/>
      <c r="N583" s="108"/>
      <c r="O583" s="108"/>
      <c r="P583" s="108"/>
      <c r="Q583" s="108"/>
      <c r="R583" s="108"/>
      <c r="S583" s="109"/>
      <c r="T583" s="108"/>
      <c r="U583" s="108"/>
      <c r="V583" s="108"/>
      <c r="W583" s="108"/>
      <c r="X583" s="108"/>
      <c r="Y583" s="111"/>
      <c r="AB583" s="111"/>
    </row>
    <row r="584" spans="1:28" ht="15.75" hidden="1">
      <c r="A584" s="292" t="s">
        <v>3432</v>
      </c>
      <c r="B584" s="198"/>
      <c r="C584" s="198">
        <v>17406.532199999998</v>
      </c>
      <c r="D584" s="198"/>
      <c r="E584" s="108"/>
      <c r="F584" s="108"/>
      <c r="G584" s="108"/>
      <c r="H584" s="108"/>
      <c r="I584" s="108"/>
      <c r="J584" s="110"/>
      <c r="K584" s="108"/>
      <c r="L584" s="108"/>
      <c r="M584" s="108"/>
      <c r="N584" s="108"/>
      <c r="O584" s="108"/>
      <c r="P584" s="108"/>
      <c r="Q584" s="108"/>
      <c r="R584" s="108"/>
      <c r="S584" s="109"/>
      <c r="T584" s="108"/>
      <c r="U584" s="108"/>
      <c r="V584" s="108"/>
      <c r="W584" s="108"/>
      <c r="X584" s="108"/>
      <c r="Y584" s="111"/>
      <c r="AB584" s="111"/>
    </row>
    <row r="585" spans="1:28" ht="15.75" hidden="1">
      <c r="A585" s="292" t="s">
        <v>3433</v>
      </c>
      <c r="B585" s="198"/>
      <c r="C585" s="198">
        <v>10072.696875</v>
      </c>
      <c r="D585" s="198"/>
      <c r="E585" s="108"/>
      <c r="F585" s="108"/>
      <c r="G585" s="108"/>
      <c r="H585" s="108"/>
      <c r="I585" s="108"/>
      <c r="J585" s="110"/>
      <c r="K585" s="108"/>
      <c r="L585" s="108"/>
      <c r="M585" s="108"/>
      <c r="N585" s="108"/>
      <c r="O585" s="108"/>
      <c r="P585" s="108"/>
      <c r="Q585" s="108"/>
      <c r="R585" s="108"/>
      <c r="S585" s="109"/>
      <c r="T585" s="108"/>
      <c r="U585" s="108"/>
      <c r="V585" s="108"/>
      <c r="W585" s="108"/>
      <c r="X585" s="108"/>
      <c r="Y585" s="111"/>
      <c r="AB585" s="111"/>
    </row>
    <row r="586" spans="1:28" ht="15.75" hidden="1">
      <c r="A586" s="292" t="s">
        <v>3434</v>
      </c>
      <c r="B586" s="198"/>
      <c r="C586" s="198"/>
      <c r="D586" s="198"/>
      <c r="E586" s="108"/>
      <c r="F586" s="108"/>
      <c r="G586" s="108"/>
      <c r="H586" s="108"/>
      <c r="I586" s="108"/>
      <c r="J586" s="110"/>
      <c r="K586" s="108"/>
      <c r="L586" s="108"/>
      <c r="M586" s="108"/>
      <c r="N586" s="108"/>
      <c r="O586" s="108"/>
      <c r="P586" s="108"/>
      <c r="Q586" s="108"/>
      <c r="R586" s="108"/>
      <c r="S586" s="109"/>
      <c r="T586" s="108"/>
      <c r="U586" s="108"/>
      <c r="V586" s="108"/>
      <c r="W586" s="108"/>
      <c r="X586" s="108"/>
      <c r="Y586" s="111"/>
      <c r="AB586" s="111"/>
    </row>
    <row r="587" spans="1:28" ht="15.75" hidden="1">
      <c r="A587" s="292" t="s">
        <v>1384</v>
      </c>
      <c r="B587" s="198"/>
      <c r="C587" s="198">
        <v>36333.944793103445</v>
      </c>
      <c r="D587" s="198"/>
      <c r="E587" s="108"/>
      <c r="F587" s="108"/>
      <c r="G587" s="108"/>
      <c r="H587" s="108"/>
      <c r="I587" s="108"/>
      <c r="J587" s="110"/>
      <c r="K587" s="108"/>
      <c r="L587" s="108"/>
      <c r="M587" s="108"/>
      <c r="N587" s="108"/>
      <c r="O587" s="108"/>
      <c r="P587" s="108"/>
      <c r="Q587" s="108"/>
      <c r="R587" s="108"/>
      <c r="S587" s="109"/>
      <c r="T587" s="108"/>
      <c r="U587" s="108"/>
      <c r="V587" s="108"/>
      <c r="W587" s="108"/>
      <c r="X587" s="108"/>
      <c r="Y587" s="111"/>
      <c r="AB587" s="111"/>
    </row>
    <row r="588" spans="1:28" ht="15.75" hidden="1">
      <c r="A588" s="292" t="s">
        <v>1385</v>
      </c>
      <c r="B588" s="198"/>
      <c r="C588" s="198">
        <v>18056.219327586205</v>
      </c>
      <c r="D588" s="198"/>
      <c r="E588" s="108"/>
      <c r="F588" s="108"/>
      <c r="G588" s="108"/>
      <c r="H588" s="108"/>
      <c r="I588" s="108"/>
      <c r="J588" s="110"/>
      <c r="K588" s="108"/>
      <c r="L588" s="108"/>
      <c r="M588" s="108"/>
      <c r="N588" s="108"/>
      <c r="O588" s="108"/>
      <c r="P588" s="108"/>
      <c r="Q588" s="108"/>
      <c r="R588" s="108"/>
      <c r="S588" s="109"/>
      <c r="T588" s="108"/>
      <c r="U588" s="108"/>
      <c r="V588" s="108"/>
      <c r="W588" s="108"/>
      <c r="X588" s="108"/>
      <c r="Y588" s="111"/>
      <c r="AB588" s="111"/>
    </row>
    <row r="589" spans="1:28" ht="15.75" hidden="1">
      <c r="A589" s="292" t="s">
        <v>1386</v>
      </c>
      <c r="B589" s="198"/>
      <c r="C589" s="198">
        <v>11144.123810344829</v>
      </c>
      <c r="D589" s="198"/>
      <c r="E589" s="108"/>
      <c r="F589" s="108"/>
      <c r="G589" s="108"/>
      <c r="H589" s="108"/>
      <c r="I589" s="108"/>
      <c r="J589" s="110"/>
      <c r="K589" s="108"/>
      <c r="L589" s="108"/>
      <c r="M589" s="108"/>
      <c r="N589" s="108"/>
      <c r="O589" s="108"/>
      <c r="P589" s="108"/>
      <c r="Q589" s="108"/>
      <c r="R589" s="108"/>
      <c r="S589" s="109"/>
      <c r="T589" s="108"/>
      <c r="U589" s="108"/>
      <c r="V589" s="108"/>
      <c r="W589" s="108"/>
      <c r="X589" s="108"/>
      <c r="Y589" s="111"/>
      <c r="AB589" s="111"/>
    </row>
    <row r="590" spans="1:28" ht="15.75" hidden="1">
      <c r="A590" s="292" t="s">
        <v>1387</v>
      </c>
      <c r="B590" s="198"/>
      <c r="C590" s="198">
        <v>7133.6016551724142</v>
      </c>
      <c r="D590" s="198"/>
      <c r="E590" s="108"/>
      <c r="F590" s="108"/>
      <c r="G590" s="108"/>
      <c r="H590" s="108"/>
      <c r="I590" s="108"/>
      <c r="J590" s="110"/>
      <c r="K590" s="108"/>
      <c r="L590" s="108"/>
      <c r="M590" s="108"/>
      <c r="N590" s="108"/>
      <c r="O590" s="108"/>
      <c r="P590" s="108"/>
      <c r="Q590" s="108"/>
      <c r="R590" s="108"/>
      <c r="S590" s="109"/>
      <c r="T590" s="108"/>
      <c r="U590" s="108"/>
      <c r="V590" s="108"/>
      <c r="W590" s="108"/>
      <c r="X590" s="108"/>
      <c r="Y590" s="111"/>
      <c r="AB590" s="111"/>
    </row>
    <row r="591" spans="1:28" ht="15.75" hidden="1">
      <c r="A591" s="292" t="s">
        <v>1388</v>
      </c>
      <c r="B591" s="198"/>
      <c r="C591" s="198">
        <v>29200.343137931031</v>
      </c>
      <c r="D591" s="198"/>
      <c r="E591" s="108"/>
      <c r="F591" s="108"/>
      <c r="G591" s="108"/>
      <c r="H591" s="108"/>
      <c r="I591" s="108"/>
      <c r="J591" s="110"/>
      <c r="K591" s="108"/>
      <c r="L591" s="108"/>
      <c r="M591" s="108"/>
      <c r="N591" s="108"/>
      <c r="O591" s="108"/>
      <c r="P591" s="108"/>
      <c r="Q591" s="108"/>
      <c r="R591" s="108"/>
      <c r="S591" s="109"/>
      <c r="T591" s="108"/>
      <c r="U591" s="108"/>
      <c r="V591" s="108"/>
      <c r="W591" s="108"/>
      <c r="X591" s="108"/>
      <c r="Y591" s="111"/>
      <c r="AB591" s="111"/>
    </row>
    <row r="592" spans="1:28" ht="15.75" hidden="1">
      <c r="A592" s="292" t="s">
        <v>1389</v>
      </c>
      <c r="B592" s="198"/>
      <c r="C592" s="198">
        <v>18277.725465517244</v>
      </c>
      <c r="D592" s="198"/>
      <c r="E592" s="108"/>
      <c r="F592" s="108"/>
      <c r="G592" s="108"/>
      <c r="H592" s="108"/>
      <c r="I592" s="108"/>
      <c r="J592" s="110"/>
      <c r="K592" s="108"/>
      <c r="L592" s="108"/>
      <c r="M592" s="108"/>
      <c r="N592" s="108"/>
      <c r="O592" s="108"/>
      <c r="P592" s="108"/>
      <c r="Q592" s="108"/>
      <c r="R592" s="108"/>
      <c r="S592" s="109"/>
      <c r="T592" s="108"/>
      <c r="U592" s="108"/>
      <c r="V592" s="108"/>
      <c r="W592" s="108"/>
      <c r="X592" s="108"/>
      <c r="Y592" s="111"/>
      <c r="AB592" s="111"/>
    </row>
    <row r="593" spans="1:28" ht="15.75" hidden="1">
      <c r="A593" s="292" t="s">
        <v>3436</v>
      </c>
      <c r="B593" s="198"/>
      <c r="C593" s="198">
        <v>36333.944793103445</v>
      </c>
      <c r="D593" s="198"/>
      <c r="E593" s="108"/>
      <c r="F593" s="108"/>
      <c r="G593" s="108"/>
      <c r="H593" s="108"/>
      <c r="I593" s="108"/>
      <c r="J593" s="110"/>
      <c r="K593" s="108"/>
      <c r="L593" s="108"/>
      <c r="M593" s="108"/>
      <c r="N593" s="108"/>
      <c r="O593" s="108"/>
      <c r="P593" s="108"/>
      <c r="Q593" s="108"/>
      <c r="R593" s="108"/>
      <c r="S593" s="109"/>
      <c r="T593" s="108"/>
      <c r="U593" s="108"/>
      <c r="V593" s="108"/>
      <c r="W593" s="108"/>
      <c r="X593" s="108"/>
      <c r="Y593" s="111"/>
      <c r="AB593" s="111"/>
    </row>
    <row r="594" spans="1:28" ht="15.75" hidden="1">
      <c r="A594" s="206" t="s">
        <v>2969</v>
      </c>
      <c r="B594" s="198"/>
      <c r="C594" s="198">
        <v>5881.5346206896556</v>
      </c>
      <c r="D594" s="198"/>
      <c r="E594" s="108"/>
      <c r="F594" s="108"/>
      <c r="G594" s="108"/>
      <c r="H594" s="108"/>
      <c r="I594" s="108"/>
      <c r="J594" s="110"/>
      <c r="K594" s="108"/>
      <c r="L594" s="108"/>
      <c r="M594" s="108"/>
      <c r="N594" s="108"/>
      <c r="O594" s="108"/>
      <c r="P594" s="108"/>
      <c r="Q594" s="108"/>
      <c r="R594" s="108"/>
      <c r="S594" s="109"/>
      <c r="T594" s="108"/>
      <c r="U594" s="108"/>
      <c r="V594" s="108"/>
      <c r="W594" s="108"/>
      <c r="X594" s="108"/>
      <c r="Y594" s="111"/>
      <c r="AB594" s="111"/>
    </row>
    <row r="595" spans="1:28" ht="15.75" hidden="1">
      <c r="A595" s="206" t="s">
        <v>715</v>
      </c>
      <c r="B595" s="198"/>
      <c r="C595" s="198">
        <v>23407.5</v>
      </c>
      <c r="D595" s="198"/>
      <c r="E595" s="108"/>
      <c r="F595" s="108"/>
      <c r="G595" s="108"/>
      <c r="H595" s="108"/>
      <c r="I595" s="108"/>
      <c r="J595" s="110"/>
      <c r="K595" s="108"/>
      <c r="L595" s="108"/>
      <c r="M595" s="108"/>
      <c r="N595" s="108"/>
      <c r="O595" s="108"/>
      <c r="P595" s="108"/>
      <c r="Q595" s="108"/>
      <c r="R595" s="108"/>
      <c r="S595" s="109"/>
      <c r="T595" s="108"/>
      <c r="U595" s="108"/>
      <c r="V595" s="108"/>
      <c r="W595" s="108"/>
      <c r="X595" s="108"/>
      <c r="Y595" s="111"/>
      <c r="AB595" s="111"/>
    </row>
    <row r="596" spans="1:28" ht="15.75" hidden="1">
      <c r="A596" s="206" t="s">
        <v>688</v>
      </c>
      <c r="B596" s="198"/>
      <c r="C596" s="198">
        <v>8899.1099999999988</v>
      </c>
      <c r="D596" s="198"/>
      <c r="E596" s="108"/>
      <c r="F596" s="108"/>
      <c r="G596" s="108"/>
      <c r="H596" s="108"/>
      <c r="I596" s="108"/>
      <c r="J596" s="110"/>
      <c r="K596" s="108"/>
      <c r="L596" s="108"/>
      <c r="M596" s="108"/>
      <c r="N596" s="108"/>
      <c r="O596" s="108"/>
      <c r="P596" s="108"/>
      <c r="Q596" s="108"/>
      <c r="R596" s="108"/>
      <c r="S596" s="109"/>
      <c r="T596" s="108"/>
      <c r="U596" s="108"/>
      <c r="V596" s="108"/>
      <c r="W596" s="108"/>
      <c r="X596" s="108"/>
      <c r="Y596" s="111"/>
      <c r="AB596" s="111"/>
    </row>
    <row r="597" spans="1:28" ht="15.75" hidden="1">
      <c r="A597" s="206" t="s">
        <v>726</v>
      </c>
      <c r="B597" s="198"/>
      <c r="C597" s="198">
        <v>5563.1769599999989</v>
      </c>
      <c r="D597" s="198"/>
      <c r="E597" s="108"/>
      <c r="F597" s="108"/>
      <c r="G597" s="108"/>
      <c r="H597" s="108"/>
      <c r="I597" s="108"/>
      <c r="J597" s="110"/>
      <c r="K597" s="108"/>
      <c r="L597" s="108"/>
      <c r="M597" s="108"/>
      <c r="N597" s="108"/>
      <c r="O597" s="108"/>
      <c r="P597" s="108"/>
      <c r="Q597" s="108"/>
      <c r="R597" s="108"/>
      <c r="S597" s="109"/>
      <c r="T597" s="108"/>
      <c r="U597" s="108"/>
      <c r="V597" s="108"/>
      <c r="W597" s="108"/>
      <c r="X597" s="108"/>
      <c r="Y597" s="111"/>
      <c r="AB597" s="111"/>
    </row>
    <row r="598" spans="1:28" ht="15.75" hidden="1">
      <c r="A598" s="206" t="s">
        <v>2898</v>
      </c>
      <c r="B598" s="198"/>
      <c r="C598" s="198">
        <v>7625.0725517241344</v>
      </c>
      <c r="D598" s="198"/>
      <c r="E598" s="108"/>
      <c r="F598" s="108"/>
      <c r="G598" s="108"/>
      <c r="H598" s="108"/>
      <c r="I598" s="108"/>
      <c r="J598" s="110"/>
      <c r="K598" s="108"/>
      <c r="L598" s="108"/>
      <c r="M598" s="108"/>
      <c r="N598" s="108"/>
      <c r="O598" s="108"/>
      <c r="P598" s="108"/>
      <c r="Q598" s="108"/>
      <c r="R598" s="108"/>
      <c r="S598" s="109"/>
      <c r="T598" s="108"/>
      <c r="U598" s="108"/>
      <c r="V598" s="108"/>
      <c r="W598" s="108"/>
      <c r="X598" s="108"/>
      <c r="Y598" s="111"/>
      <c r="AB598" s="111"/>
    </row>
    <row r="599" spans="1:28" ht="15.75" hidden="1">
      <c r="A599" s="206" t="s">
        <v>2899</v>
      </c>
      <c r="B599" s="198"/>
      <c r="C599" s="198">
        <v>8593.0193103448273</v>
      </c>
      <c r="D599" s="198"/>
      <c r="E599" s="108"/>
      <c r="F599" s="108"/>
      <c r="G599" s="108"/>
      <c r="H599" s="108"/>
      <c r="I599" s="108"/>
      <c r="J599" s="110"/>
      <c r="K599" s="108"/>
      <c r="L599" s="108"/>
      <c r="M599" s="108"/>
      <c r="N599" s="108"/>
      <c r="O599" s="108"/>
      <c r="P599" s="108"/>
      <c r="Q599" s="108"/>
      <c r="R599" s="108"/>
      <c r="S599" s="109"/>
      <c r="T599" s="108"/>
      <c r="U599" s="108"/>
      <c r="V599" s="108"/>
      <c r="W599" s="108"/>
      <c r="X599" s="108"/>
      <c r="Y599" s="111"/>
      <c r="AB599" s="111"/>
    </row>
    <row r="600" spans="1:28" ht="15.75" hidden="1">
      <c r="A600" s="206" t="s">
        <v>2900</v>
      </c>
      <c r="B600" s="198"/>
      <c r="C600" s="198">
        <v>3475.4926896551719</v>
      </c>
      <c r="D600" s="198"/>
      <c r="E600" s="108"/>
      <c r="F600" s="108"/>
      <c r="G600" s="108"/>
      <c r="H600" s="108"/>
      <c r="I600" s="108"/>
      <c r="J600" s="110"/>
      <c r="K600" s="108"/>
      <c r="L600" s="108"/>
      <c r="M600" s="108"/>
      <c r="N600" s="108"/>
      <c r="O600" s="108"/>
      <c r="P600" s="108"/>
      <c r="Q600" s="108"/>
      <c r="R600" s="108"/>
      <c r="S600" s="109"/>
      <c r="T600" s="108"/>
      <c r="U600" s="108"/>
      <c r="V600" s="108"/>
      <c r="W600" s="108"/>
      <c r="X600" s="108"/>
      <c r="Y600" s="111"/>
      <c r="AB600" s="111"/>
    </row>
    <row r="601" spans="1:28" ht="15.75" hidden="1">
      <c r="A601" s="206" t="s">
        <v>2901</v>
      </c>
      <c r="B601" s="198"/>
      <c r="C601" s="198">
        <v>7479.7777241379299</v>
      </c>
      <c r="D601" s="198"/>
      <c r="E601" s="108"/>
      <c r="F601" s="108"/>
      <c r="G601" s="108"/>
      <c r="H601" s="108"/>
      <c r="I601" s="108"/>
      <c r="J601" s="110"/>
      <c r="K601" s="108"/>
      <c r="L601" s="108"/>
      <c r="M601" s="108"/>
      <c r="N601" s="108"/>
      <c r="O601" s="108"/>
      <c r="P601" s="108"/>
      <c r="Q601" s="108"/>
      <c r="R601" s="108"/>
      <c r="S601" s="109"/>
      <c r="T601" s="108"/>
      <c r="U601" s="108"/>
      <c r="V601" s="108"/>
      <c r="W601" s="108"/>
      <c r="X601" s="108"/>
      <c r="Y601" s="111"/>
      <c r="AB601" s="111"/>
    </row>
    <row r="602" spans="1:28" ht="15.75" hidden="1">
      <c r="A602" s="206" t="s">
        <v>2902</v>
      </c>
      <c r="B602" s="198"/>
      <c r="C602" s="198">
        <v>3667.2414482758613</v>
      </c>
      <c r="D602" s="198"/>
      <c r="E602" s="108"/>
      <c r="F602" s="108"/>
      <c r="G602" s="108"/>
      <c r="H602" s="108"/>
      <c r="I602" s="108"/>
      <c r="J602" s="110"/>
      <c r="K602" s="108"/>
      <c r="L602" s="108"/>
      <c r="M602" s="108"/>
      <c r="N602" s="108"/>
      <c r="O602" s="108"/>
      <c r="P602" s="108"/>
      <c r="Q602" s="108"/>
      <c r="R602" s="108"/>
      <c r="S602" s="109"/>
      <c r="T602" s="108"/>
      <c r="U602" s="108"/>
      <c r="V602" s="108"/>
      <c r="W602" s="108"/>
      <c r="X602" s="108"/>
      <c r="Y602" s="111"/>
      <c r="AB602" s="111"/>
    </row>
    <row r="603" spans="1:28" ht="15.75" hidden="1">
      <c r="A603" s="206" t="s">
        <v>2903</v>
      </c>
      <c r="B603" s="198"/>
      <c r="C603" s="198">
        <v>1691.2317931034484</v>
      </c>
      <c r="D603" s="198"/>
      <c r="E603" s="108"/>
      <c r="F603" s="108"/>
      <c r="G603" s="108"/>
      <c r="H603" s="108"/>
      <c r="I603" s="108"/>
      <c r="J603" s="110"/>
      <c r="K603" s="108"/>
      <c r="L603" s="108"/>
      <c r="M603" s="108"/>
      <c r="N603" s="108"/>
      <c r="O603" s="108"/>
      <c r="P603" s="108"/>
      <c r="Q603" s="108"/>
      <c r="R603" s="108"/>
      <c r="S603" s="109"/>
      <c r="T603" s="108"/>
      <c r="U603" s="108"/>
      <c r="V603" s="108"/>
      <c r="W603" s="108"/>
      <c r="X603" s="108"/>
      <c r="Y603" s="111"/>
      <c r="AB603" s="111"/>
    </row>
    <row r="604" spans="1:28" ht="15.75" hidden="1">
      <c r="A604" s="206" t="s">
        <v>2904</v>
      </c>
      <c r="B604" s="198"/>
      <c r="C604" s="198">
        <v>6212.806827586207</v>
      </c>
      <c r="D604" s="198"/>
      <c r="E604" s="108"/>
      <c r="F604" s="108"/>
      <c r="G604" s="108"/>
      <c r="H604" s="108"/>
      <c r="I604" s="108"/>
      <c r="J604" s="110"/>
      <c r="K604" s="108"/>
      <c r="L604" s="108"/>
      <c r="M604" s="108"/>
      <c r="N604" s="108"/>
      <c r="O604" s="108"/>
      <c r="P604" s="108"/>
      <c r="Q604" s="108"/>
      <c r="R604" s="108"/>
      <c r="S604" s="109"/>
      <c r="T604" s="108"/>
      <c r="U604" s="108"/>
      <c r="V604" s="108"/>
      <c r="W604" s="108"/>
      <c r="X604" s="108"/>
      <c r="Y604" s="111"/>
      <c r="AB604" s="111"/>
    </row>
    <row r="605" spans="1:28" ht="15.75" hidden="1">
      <c r="A605" s="206" t="s">
        <v>2905</v>
      </c>
      <c r="B605" s="198"/>
      <c r="C605" s="198">
        <v>4515.7632413793108</v>
      </c>
      <c r="D605" s="198"/>
      <c r="E605" s="108"/>
      <c r="F605" s="108"/>
      <c r="G605" s="108"/>
      <c r="H605" s="108"/>
      <c r="I605" s="108"/>
      <c r="J605" s="110"/>
      <c r="K605" s="108"/>
      <c r="L605" s="108"/>
      <c r="M605" s="108"/>
      <c r="N605" s="108"/>
      <c r="O605" s="108"/>
      <c r="P605" s="108"/>
      <c r="Q605" s="108"/>
      <c r="R605" s="108"/>
      <c r="S605" s="109"/>
      <c r="T605" s="108"/>
      <c r="U605" s="108"/>
      <c r="V605" s="108"/>
      <c r="W605" s="108"/>
      <c r="X605" s="108"/>
      <c r="Y605" s="111"/>
      <c r="AB605" s="111"/>
    </row>
    <row r="606" spans="1:28" ht="15.75" hidden="1">
      <c r="A606" s="206" t="s">
        <v>2906</v>
      </c>
      <c r="B606" s="198"/>
      <c r="C606" s="198">
        <v>2539.7535862068967</v>
      </c>
      <c r="D606" s="198"/>
      <c r="E606" s="108"/>
      <c r="F606" s="108"/>
      <c r="G606" s="108"/>
      <c r="H606" s="108"/>
      <c r="I606" s="108"/>
      <c r="J606" s="110"/>
      <c r="K606" s="108"/>
      <c r="L606" s="108"/>
      <c r="M606" s="108"/>
      <c r="N606" s="108"/>
      <c r="O606" s="108"/>
      <c r="P606" s="108"/>
      <c r="Q606" s="108"/>
      <c r="R606" s="108"/>
      <c r="S606" s="109"/>
      <c r="T606" s="108"/>
      <c r="U606" s="108"/>
      <c r="V606" s="108"/>
      <c r="W606" s="108"/>
      <c r="X606" s="108"/>
      <c r="Y606" s="111"/>
      <c r="AB606" s="111"/>
    </row>
    <row r="607" spans="1:28" ht="15.75" hidden="1">
      <c r="A607" s="206" t="s">
        <v>2907</v>
      </c>
      <c r="B607" s="198"/>
      <c r="C607" s="198">
        <v>4800.541103448274</v>
      </c>
      <c r="D607" s="198"/>
      <c r="E607" s="108"/>
      <c r="F607" s="108"/>
      <c r="G607" s="108"/>
      <c r="H607" s="108"/>
      <c r="I607" s="108"/>
      <c r="J607" s="110"/>
      <c r="K607" s="108"/>
      <c r="L607" s="108"/>
      <c r="M607" s="108"/>
      <c r="N607" s="108"/>
      <c r="O607" s="108"/>
      <c r="P607" s="108"/>
      <c r="Q607" s="108"/>
      <c r="R607" s="108"/>
      <c r="S607" s="109"/>
      <c r="T607" s="108"/>
      <c r="U607" s="108"/>
      <c r="V607" s="108"/>
      <c r="W607" s="108"/>
      <c r="X607" s="108"/>
      <c r="Y607" s="111"/>
      <c r="AB607" s="111"/>
    </row>
    <row r="608" spans="1:28" ht="15.75" hidden="1">
      <c r="A608" s="206" t="s">
        <v>2908</v>
      </c>
      <c r="B608" s="198"/>
      <c r="C608" s="198">
        <v>3388.2753793103439</v>
      </c>
      <c r="D608" s="198"/>
      <c r="E608" s="108"/>
      <c r="F608" s="108"/>
      <c r="G608" s="108"/>
      <c r="H608" s="108"/>
      <c r="I608" s="108"/>
      <c r="J608" s="110"/>
      <c r="K608" s="108"/>
      <c r="L608" s="108"/>
      <c r="M608" s="108"/>
      <c r="N608" s="108"/>
      <c r="O608" s="108"/>
      <c r="P608" s="108"/>
      <c r="Q608" s="108"/>
      <c r="R608" s="108"/>
      <c r="S608" s="109"/>
      <c r="T608" s="108"/>
      <c r="U608" s="108"/>
      <c r="V608" s="108"/>
      <c r="W608" s="108"/>
      <c r="X608" s="108"/>
      <c r="Y608" s="111"/>
      <c r="AB608" s="111"/>
    </row>
    <row r="609" spans="1:28" ht="15.75" hidden="1">
      <c r="A609" s="206" t="s">
        <v>2909</v>
      </c>
      <c r="B609" s="198"/>
      <c r="C609" s="198">
        <v>1976.0096551724139</v>
      </c>
      <c r="D609" s="198"/>
      <c r="E609" s="108"/>
      <c r="F609" s="108"/>
      <c r="G609" s="108"/>
      <c r="H609" s="108"/>
      <c r="I609" s="108"/>
      <c r="J609" s="110"/>
      <c r="K609" s="108"/>
      <c r="L609" s="108"/>
      <c r="M609" s="108"/>
      <c r="N609" s="108"/>
      <c r="O609" s="108"/>
      <c r="P609" s="108"/>
      <c r="Q609" s="108"/>
      <c r="R609" s="108"/>
      <c r="S609" s="109"/>
      <c r="T609" s="108"/>
      <c r="U609" s="108"/>
      <c r="V609" s="108"/>
      <c r="W609" s="108"/>
      <c r="X609" s="108"/>
      <c r="Y609" s="111"/>
      <c r="AB609" s="111"/>
    </row>
    <row r="610" spans="1:28" ht="15.75" hidden="1">
      <c r="A610" s="206" t="s">
        <v>2910</v>
      </c>
      <c r="B610" s="198"/>
      <c r="C610" s="198">
        <v>4376.280206896552</v>
      </c>
      <c r="D610" s="198"/>
      <c r="E610" s="108"/>
      <c r="F610" s="108"/>
      <c r="G610" s="108"/>
      <c r="H610" s="108"/>
      <c r="I610" s="108"/>
      <c r="J610" s="110"/>
      <c r="K610" s="108"/>
      <c r="L610" s="108"/>
      <c r="M610" s="108"/>
      <c r="N610" s="108"/>
      <c r="O610" s="108"/>
      <c r="P610" s="108"/>
      <c r="Q610" s="108"/>
      <c r="R610" s="108"/>
      <c r="S610" s="109"/>
      <c r="T610" s="108"/>
      <c r="U610" s="108"/>
      <c r="V610" s="108"/>
      <c r="W610" s="108"/>
      <c r="X610" s="108"/>
      <c r="Y610" s="111"/>
      <c r="AB610" s="111"/>
    </row>
    <row r="611" spans="1:28" ht="15.75" hidden="1">
      <c r="A611" s="206" t="s">
        <v>2911</v>
      </c>
      <c r="B611" s="198"/>
      <c r="C611" s="198">
        <v>3667.2414482758613</v>
      </c>
      <c r="D611" s="198"/>
      <c r="E611" s="108"/>
      <c r="F611" s="108"/>
      <c r="G611" s="108"/>
      <c r="H611" s="108"/>
      <c r="I611" s="108"/>
      <c r="J611" s="110"/>
      <c r="K611" s="108"/>
      <c r="L611" s="108"/>
      <c r="M611" s="108"/>
      <c r="N611" s="108"/>
      <c r="O611" s="108"/>
      <c r="P611" s="108"/>
      <c r="Q611" s="108"/>
      <c r="R611" s="108"/>
      <c r="S611" s="109"/>
      <c r="T611" s="108"/>
      <c r="U611" s="108"/>
      <c r="V611" s="108"/>
      <c r="W611" s="108"/>
      <c r="X611" s="108"/>
      <c r="Y611" s="111"/>
      <c r="AB611" s="111"/>
    </row>
    <row r="612" spans="1:28" ht="15.75" hidden="1">
      <c r="A612" s="206" t="s">
        <v>2912</v>
      </c>
      <c r="B612" s="198"/>
      <c r="C612" s="198">
        <v>1836.5266206896551</v>
      </c>
      <c r="D612" s="198"/>
      <c r="E612" s="108"/>
      <c r="F612" s="108"/>
      <c r="G612" s="108"/>
      <c r="H612" s="108"/>
      <c r="I612" s="108"/>
      <c r="J612" s="110"/>
      <c r="K612" s="108"/>
      <c r="L612" s="108"/>
      <c r="M612" s="108"/>
      <c r="N612" s="108"/>
      <c r="O612" s="108"/>
      <c r="P612" s="108"/>
      <c r="Q612" s="108"/>
      <c r="R612" s="108"/>
      <c r="S612" s="109"/>
      <c r="T612" s="108"/>
      <c r="U612" s="108"/>
      <c r="V612" s="108"/>
      <c r="W612" s="108"/>
      <c r="X612" s="108"/>
      <c r="Y612" s="111"/>
      <c r="AB612" s="111"/>
    </row>
    <row r="613" spans="1:28" ht="15.75" hidden="1">
      <c r="A613" s="206" t="s">
        <v>2913</v>
      </c>
      <c r="B613" s="198"/>
      <c r="C613" s="198">
        <v>3952.0193103448278</v>
      </c>
      <c r="D613" s="198"/>
      <c r="E613" s="108"/>
      <c r="F613" s="108"/>
      <c r="G613" s="108"/>
      <c r="H613" s="108"/>
      <c r="I613" s="108"/>
      <c r="J613" s="110"/>
      <c r="K613" s="108"/>
      <c r="L613" s="108"/>
      <c r="M613" s="108"/>
      <c r="N613" s="108"/>
      <c r="O613" s="108"/>
      <c r="P613" s="108"/>
      <c r="Q613" s="108"/>
      <c r="R613" s="108"/>
      <c r="S613" s="109"/>
      <c r="T613" s="108"/>
      <c r="U613" s="108"/>
      <c r="V613" s="108"/>
      <c r="W613" s="108"/>
      <c r="X613" s="108"/>
      <c r="Y613" s="111"/>
      <c r="AB613" s="111"/>
    </row>
    <row r="614" spans="1:28" ht="15.75" hidden="1">
      <c r="A614" s="206" t="s">
        <v>2914</v>
      </c>
      <c r="B614" s="198"/>
      <c r="C614" s="198">
        <v>2539.7535862068967</v>
      </c>
      <c r="D614" s="198"/>
      <c r="E614" s="108"/>
      <c r="F614" s="108"/>
      <c r="G614" s="108"/>
      <c r="H614" s="108"/>
      <c r="I614" s="108"/>
      <c r="J614" s="110"/>
      <c r="K614" s="108"/>
      <c r="L614" s="108"/>
      <c r="M614" s="108"/>
      <c r="N614" s="108"/>
      <c r="O614" s="108"/>
      <c r="P614" s="108"/>
      <c r="Q614" s="108"/>
      <c r="R614" s="108"/>
      <c r="S614" s="109"/>
      <c r="T614" s="108"/>
      <c r="U614" s="108"/>
      <c r="V614" s="108"/>
      <c r="W614" s="108"/>
      <c r="X614" s="108"/>
      <c r="Y614" s="111"/>
      <c r="AB614" s="111"/>
    </row>
    <row r="615" spans="1:28" ht="15.75" hidden="1">
      <c r="A615" s="206" t="s">
        <v>2915</v>
      </c>
      <c r="B615" s="198"/>
      <c r="C615" s="198">
        <v>4236.7971724137924</v>
      </c>
      <c r="D615" s="198"/>
      <c r="E615" s="108"/>
      <c r="F615" s="108"/>
      <c r="G615" s="108"/>
      <c r="H615" s="108"/>
      <c r="I615" s="108"/>
      <c r="J615" s="110"/>
      <c r="K615" s="108"/>
      <c r="L615" s="108"/>
      <c r="M615" s="108"/>
      <c r="N615" s="108"/>
      <c r="O615" s="108"/>
      <c r="P615" s="108"/>
      <c r="Q615" s="108"/>
      <c r="R615" s="108"/>
      <c r="S615" s="109"/>
      <c r="T615" s="108"/>
      <c r="U615" s="108"/>
      <c r="V615" s="108"/>
      <c r="W615" s="108"/>
      <c r="X615" s="108"/>
      <c r="Y615" s="111"/>
      <c r="AB615" s="111"/>
    </row>
    <row r="616" spans="1:28" ht="15.75" hidden="1">
      <c r="A616" s="206" t="s">
        <v>2916</v>
      </c>
      <c r="B616" s="198"/>
      <c r="C616" s="198">
        <v>2400.270551724137</v>
      </c>
      <c r="D616" s="198"/>
      <c r="E616" s="108"/>
      <c r="F616" s="108"/>
      <c r="G616" s="108"/>
      <c r="H616" s="108"/>
      <c r="I616" s="108"/>
      <c r="J616" s="110"/>
      <c r="K616" s="108"/>
      <c r="L616" s="108"/>
      <c r="M616" s="108"/>
      <c r="N616" s="108"/>
      <c r="O616" s="108"/>
      <c r="P616" s="108"/>
      <c r="Q616" s="108"/>
      <c r="R616" s="108"/>
      <c r="S616" s="109"/>
      <c r="T616" s="108"/>
      <c r="U616" s="108"/>
      <c r="V616" s="108"/>
      <c r="W616" s="108"/>
      <c r="X616" s="108"/>
      <c r="Y616" s="111"/>
      <c r="AB616" s="111"/>
    </row>
    <row r="617" spans="1:28" ht="15.75" hidden="1">
      <c r="A617" s="206" t="s">
        <v>272</v>
      </c>
      <c r="B617" s="198"/>
      <c r="C617" s="198">
        <v>7015.1724000000004</v>
      </c>
      <c r="D617" s="198"/>
      <c r="E617" s="108"/>
      <c r="F617" s="108"/>
      <c r="G617" s="108"/>
      <c r="H617" s="108"/>
      <c r="I617" s="108"/>
      <c r="J617" s="110"/>
      <c r="K617" s="108"/>
      <c r="L617" s="108"/>
      <c r="M617" s="108"/>
      <c r="N617" s="108"/>
      <c r="O617" s="108"/>
      <c r="P617" s="108"/>
      <c r="Q617" s="108"/>
      <c r="R617" s="108"/>
      <c r="S617" s="109"/>
      <c r="T617" s="108"/>
      <c r="U617" s="108"/>
      <c r="V617" s="108"/>
      <c r="W617" s="108"/>
      <c r="X617" s="108"/>
      <c r="Y617" s="111"/>
      <c r="AB617" s="111"/>
    </row>
    <row r="618" spans="1:28" ht="15.75" hidden="1">
      <c r="A618" s="206" t="s">
        <v>273</v>
      </c>
      <c r="B618" s="198"/>
      <c r="C618" s="198">
        <v>5456.2452000000012</v>
      </c>
      <c r="D618" s="198"/>
      <c r="E618" s="108"/>
      <c r="F618" s="108"/>
      <c r="G618" s="108"/>
      <c r="H618" s="108"/>
      <c r="I618" s="108"/>
      <c r="J618" s="110"/>
      <c r="K618" s="108"/>
      <c r="L618" s="108"/>
      <c r="M618" s="108"/>
      <c r="N618" s="108"/>
      <c r="O618" s="108"/>
      <c r="P618" s="108"/>
      <c r="Q618" s="108"/>
      <c r="R618" s="108"/>
      <c r="S618" s="109"/>
      <c r="T618" s="108"/>
      <c r="U618" s="108"/>
      <c r="V618" s="108"/>
      <c r="W618" s="108"/>
      <c r="X618" s="108"/>
      <c r="Y618" s="111"/>
      <c r="AB618" s="111"/>
    </row>
    <row r="619" spans="1:28" ht="15.75" hidden="1">
      <c r="A619" s="206" t="s">
        <v>274</v>
      </c>
      <c r="B619" s="198"/>
      <c r="C619" s="198">
        <v>3897.3179999999993</v>
      </c>
      <c r="D619" s="198"/>
      <c r="E619" s="108"/>
      <c r="F619" s="108"/>
      <c r="G619" s="108"/>
      <c r="H619" s="108"/>
      <c r="I619" s="108"/>
      <c r="J619" s="110"/>
      <c r="K619" s="108"/>
      <c r="L619" s="108"/>
      <c r="M619" s="108"/>
      <c r="N619" s="108"/>
      <c r="O619" s="108"/>
      <c r="P619" s="108"/>
      <c r="Q619" s="108"/>
      <c r="R619" s="108"/>
      <c r="S619" s="109"/>
      <c r="T619" s="108"/>
      <c r="U619" s="108"/>
      <c r="V619" s="108"/>
      <c r="W619" s="108"/>
      <c r="X619" s="108"/>
      <c r="Y619" s="111"/>
      <c r="AB619" s="111"/>
    </row>
    <row r="620" spans="1:28" ht="15.75" hidden="1">
      <c r="A620" s="206" t="s">
        <v>275</v>
      </c>
      <c r="B620" s="198"/>
      <c r="C620" s="198">
        <v>5906.2452000000021</v>
      </c>
      <c r="D620" s="198"/>
      <c r="E620" s="108"/>
      <c r="F620" s="108"/>
      <c r="G620" s="108"/>
      <c r="H620" s="108"/>
      <c r="I620" s="108"/>
      <c r="J620" s="110"/>
      <c r="K620" s="108"/>
      <c r="L620" s="108"/>
      <c r="M620" s="108"/>
      <c r="N620" s="108"/>
      <c r="O620" s="108"/>
      <c r="P620" s="108"/>
      <c r="Q620" s="108"/>
      <c r="R620" s="108"/>
      <c r="S620" s="109"/>
      <c r="T620" s="108"/>
      <c r="U620" s="108"/>
      <c r="V620" s="108"/>
      <c r="W620" s="108"/>
      <c r="X620" s="108"/>
      <c r="Y620" s="111"/>
      <c r="AB620" s="111"/>
    </row>
    <row r="621" spans="1:28" ht="15.75" hidden="1">
      <c r="A621" s="206" t="s">
        <v>403</v>
      </c>
      <c r="B621" s="198"/>
      <c r="C621" s="198">
        <v>9977.9390624999996</v>
      </c>
      <c r="D621" s="198"/>
      <c r="E621" s="108"/>
      <c r="F621" s="108"/>
      <c r="G621" s="108"/>
      <c r="H621" s="108"/>
      <c r="I621" s="108"/>
      <c r="J621" s="110"/>
      <c r="K621" s="108"/>
      <c r="L621" s="108"/>
      <c r="M621" s="108"/>
      <c r="N621" s="108"/>
      <c r="O621" s="108"/>
      <c r="P621" s="108"/>
      <c r="Q621" s="108"/>
      <c r="R621" s="108"/>
      <c r="S621" s="109"/>
      <c r="T621" s="108"/>
      <c r="U621" s="108"/>
      <c r="V621" s="108"/>
      <c r="W621" s="108"/>
      <c r="X621" s="108"/>
      <c r="Y621" s="111"/>
      <c r="AB621" s="111"/>
    </row>
    <row r="622" spans="1:28" ht="15.75" hidden="1">
      <c r="A622" s="206" t="s">
        <v>2975</v>
      </c>
      <c r="B622" s="198"/>
      <c r="C622" s="198">
        <v>21627.641339999998</v>
      </c>
      <c r="D622" s="198"/>
      <c r="E622" s="108"/>
      <c r="F622" s="108"/>
      <c r="G622" s="108"/>
      <c r="H622" s="108"/>
      <c r="I622" s="108"/>
      <c r="J622" s="110"/>
      <c r="K622" s="108"/>
      <c r="L622" s="108"/>
      <c r="M622" s="108"/>
      <c r="N622" s="108"/>
      <c r="O622" s="108"/>
      <c r="P622" s="108"/>
      <c r="Q622" s="108"/>
      <c r="R622" s="108"/>
      <c r="S622" s="109"/>
      <c r="T622" s="108"/>
      <c r="U622" s="108"/>
      <c r="V622" s="108"/>
      <c r="W622" s="108"/>
      <c r="X622" s="108"/>
      <c r="Y622" s="111"/>
      <c r="AB622" s="111"/>
    </row>
    <row r="623" spans="1:28" ht="15.75" hidden="1">
      <c r="A623" s="206" t="s">
        <v>2976</v>
      </c>
      <c r="B623" s="198"/>
      <c r="C623" s="198">
        <v>13970.074687499999</v>
      </c>
      <c r="D623" s="198"/>
      <c r="E623" s="108"/>
      <c r="F623" s="108"/>
      <c r="G623" s="108"/>
      <c r="H623" s="108"/>
      <c r="I623" s="108"/>
      <c r="J623" s="110"/>
      <c r="K623" s="108"/>
      <c r="L623" s="108"/>
      <c r="M623" s="108"/>
      <c r="N623" s="108"/>
      <c r="O623" s="108"/>
      <c r="P623" s="108"/>
      <c r="Q623" s="108"/>
      <c r="R623" s="108"/>
      <c r="S623" s="109"/>
      <c r="T623" s="108"/>
      <c r="U623" s="108"/>
      <c r="V623" s="108"/>
      <c r="W623" s="108"/>
      <c r="X623" s="108"/>
      <c r="Y623" s="111"/>
      <c r="AB623" s="111"/>
    </row>
    <row r="624" spans="1:28" ht="15.75" hidden="1">
      <c r="A624" s="206" t="s">
        <v>2977</v>
      </c>
      <c r="B624" s="198"/>
      <c r="C624" s="198">
        <v>9366.0996000000032</v>
      </c>
      <c r="D624" s="198"/>
      <c r="E624" s="108"/>
      <c r="F624" s="108"/>
      <c r="G624" s="108"/>
      <c r="H624" s="108"/>
      <c r="I624" s="108"/>
      <c r="J624" s="110"/>
      <c r="K624" s="108"/>
      <c r="L624" s="108"/>
      <c r="M624" s="108"/>
      <c r="N624" s="108"/>
      <c r="O624" s="108"/>
      <c r="P624" s="108"/>
      <c r="Q624" s="108"/>
      <c r="R624" s="108"/>
      <c r="S624" s="109"/>
      <c r="T624" s="108"/>
      <c r="U624" s="108"/>
      <c r="V624" s="108"/>
      <c r="W624" s="108"/>
      <c r="X624" s="108"/>
      <c r="Y624" s="111"/>
      <c r="AB624" s="111"/>
    </row>
    <row r="625" spans="1:28" ht="15.75" hidden="1">
      <c r="A625" s="206" t="s">
        <v>2978</v>
      </c>
      <c r="B625" s="198"/>
      <c r="C625" s="198">
        <v>5960.55</v>
      </c>
      <c r="D625" s="198"/>
      <c r="E625" s="108"/>
      <c r="F625" s="108"/>
      <c r="G625" s="108"/>
      <c r="H625" s="108"/>
      <c r="I625" s="108"/>
      <c r="J625" s="110"/>
      <c r="K625" s="108"/>
      <c r="L625" s="108"/>
      <c r="M625" s="108"/>
      <c r="N625" s="108"/>
      <c r="O625" s="108"/>
      <c r="P625" s="108"/>
      <c r="Q625" s="108"/>
      <c r="R625" s="108"/>
      <c r="S625" s="109"/>
      <c r="T625" s="108"/>
      <c r="U625" s="108"/>
      <c r="V625" s="108"/>
      <c r="W625" s="108"/>
      <c r="X625" s="108"/>
      <c r="Y625" s="111"/>
      <c r="AB625" s="111"/>
    </row>
    <row r="626" spans="1:28" ht="15.75" hidden="1">
      <c r="A626" s="206" t="s">
        <v>2979</v>
      </c>
      <c r="B626" s="198"/>
      <c r="C626" s="198">
        <v>3406.0800000000004</v>
      </c>
      <c r="D626" s="198"/>
      <c r="E626" s="108"/>
      <c r="F626" s="108"/>
      <c r="G626" s="108"/>
      <c r="H626" s="108"/>
      <c r="I626" s="108"/>
      <c r="J626" s="110"/>
      <c r="K626" s="108"/>
      <c r="L626" s="108"/>
      <c r="M626" s="108"/>
      <c r="N626" s="108"/>
      <c r="O626" s="108"/>
      <c r="P626" s="108"/>
      <c r="Q626" s="108"/>
      <c r="R626" s="108"/>
      <c r="S626" s="109"/>
      <c r="T626" s="108"/>
      <c r="U626" s="108"/>
      <c r="V626" s="108"/>
      <c r="W626" s="108"/>
      <c r="X626" s="108"/>
      <c r="Y626" s="111"/>
      <c r="AB626" s="111"/>
    </row>
    <row r="627" spans="1:28" ht="15.75" hidden="1">
      <c r="A627" s="206" t="s">
        <v>3417</v>
      </c>
      <c r="B627" s="198">
        <v>0</v>
      </c>
      <c r="C627" s="198">
        <v>50924.365627500003</v>
      </c>
      <c r="D627" s="198">
        <v>0</v>
      </c>
      <c r="E627" s="108"/>
      <c r="F627" s="108"/>
      <c r="G627" s="108"/>
      <c r="H627" s="108"/>
      <c r="I627" s="108"/>
      <c r="J627" s="110"/>
      <c r="K627" s="108"/>
      <c r="L627" s="108"/>
      <c r="M627" s="108"/>
      <c r="N627" s="108"/>
      <c r="O627" s="108"/>
      <c r="P627" s="108"/>
      <c r="Q627" s="108"/>
      <c r="R627" s="108"/>
      <c r="S627" s="109"/>
      <c r="T627" s="108"/>
      <c r="U627" s="108"/>
      <c r="V627" s="108"/>
      <c r="W627" s="108"/>
      <c r="X627" s="108"/>
      <c r="Y627" s="111"/>
      <c r="AB627" s="111"/>
    </row>
    <row r="628" spans="1:28" ht="15.75" hidden="1">
      <c r="A628" s="206" t="s">
        <v>3437</v>
      </c>
      <c r="B628" s="198">
        <v>0</v>
      </c>
      <c r="C628" s="198">
        <v>54330.445627500005</v>
      </c>
      <c r="D628" s="198">
        <v>0</v>
      </c>
      <c r="E628" s="108"/>
      <c r="F628" s="108"/>
      <c r="G628" s="108"/>
      <c r="H628" s="108"/>
      <c r="I628" s="108"/>
      <c r="J628" s="110"/>
      <c r="K628" s="108"/>
      <c r="L628" s="108"/>
      <c r="M628" s="108"/>
      <c r="N628" s="108"/>
      <c r="O628" s="108"/>
      <c r="P628" s="108"/>
      <c r="Q628" s="108"/>
      <c r="R628" s="108"/>
      <c r="S628" s="109"/>
      <c r="T628" s="108"/>
      <c r="U628" s="108"/>
      <c r="V628" s="108"/>
      <c r="W628" s="108"/>
      <c r="X628" s="108"/>
      <c r="Y628" s="111"/>
      <c r="AB628" s="111"/>
    </row>
    <row r="629" spans="1:28" ht="15.75" hidden="1">
      <c r="A629" s="206" t="s">
        <v>2980</v>
      </c>
      <c r="B629" s="198"/>
      <c r="C629" s="198">
        <v>1389</v>
      </c>
      <c r="D629" s="198"/>
      <c r="E629" s="108"/>
      <c r="F629" s="108"/>
      <c r="G629" s="108"/>
      <c r="H629" s="108"/>
      <c r="I629" s="108"/>
      <c r="J629" s="110"/>
      <c r="K629" s="108"/>
      <c r="L629" s="108"/>
      <c r="M629" s="108"/>
      <c r="N629" s="108"/>
      <c r="O629" s="108"/>
      <c r="P629" s="108"/>
      <c r="Q629" s="108"/>
      <c r="R629" s="108"/>
      <c r="S629" s="109"/>
      <c r="T629" s="108"/>
      <c r="U629" s="108"/>
      <c r="V629" s="108"/>
      <c r="W629" s="108"/>
      <c r="X629" s="108"/>
      <c r="Y629" s="111"/>
      <c r="AB629" s="111"/>
    </row>
    <row r="630" spans="1:28" ht="15.75" hidden="1">
      <c r="A630" s="206" t="s">
        <v>3407</v>
      </c>
      <c r="B630" s="198">
        <v>0</v>
      </c>
      <c r="C630" s="198">
        <v>55719.445627499997</v>
      </c>
      <c r="D630" s="198">
        <v>0</v>
      </c>
      <c r="E630" s="108"/>
      <c r="F630" s="108"/>
      <c r="G630" s="108"/>
      <c r="H630" s="108"/>
      <c r="I630" s="108"/>
      <c r="J630" s="110"/>
      <c r="K630" s="108"/>
      <c r="L630" s="108"/>
      <c r="M630" s="108"/>
      <c r="N630" s="108"/>
      <c r="O630" s="108"/>
      <c r="P630" s="108"/>
      <c r="Q630" s="108"/>
      <c r="R630" s="108"/>
      <c r="S630" s="109"/>
      <c r="T630" s="108"/>
      <c r="U630" s="108"/>
      <c r="V630" s="108"/>
      <c r="W630" s="108"/>
      <c r="X630" s="108"/>
      <c r="Y630" s="111"/>
      <c r="AB630" s="111"/>
    </row>
    <row r="631" spans="1:28" ht="15.75" hidden="1">
      <c r="A631" s="206" t="s">
        <v>3438</v>
      </c>
      <c r="B631" s="198">
        <v>0</v>
      </c>
      <c r="C631" s="198">
        <v>34091.804287500003</v>
      </c>
      <c r="D631" s="198">
        <v>0</v>
      </c>
      <c r="E631" s="108"/>
      <c r="F631" s="108"/>
      <c r="G631" s="108"/>
      <c r="H631" s="108"/>
      <c r="I631" s="108"/>
      <c r="J631" s="110"/>
      <c r="K631" s="108"/>
      <c r="L631" s="108"/>
      <c r="M631" s="108"/>
      <c r="N631" s="108"/>
      <c r="O631" s="108"/>
      <c r="P631" s="108"/>
      <c r="Q631" s="108"/>
      <c r="R631" s="108"/>
      <c r="S631" s="109"/>
      <c r="T631" s="108"/>
      <c r="U631" s="108"/>
      <c r="V631" s="108"/>
      <c r="W631" s="108"/>
      <c r="X631" s="108"/>
      <c r="Y631" s="111"/>
      <c r="AB631" s="111"/>
    </row>
    <row r="632" spans="1:28" ht="15.75" hidden="1">
      <c r="A632" s="206" t="s">
        <v>3439</v>
      </c>
      <c r="B632" s="198"/>
      <c r="C632" s="198">
        <v>44963.8156275</v>
      </c>
      <c r="D632" s="198">
        <v>0</v>
      </c>
      <c r="E632" s="108"/>
      <c r="F632" s="108"/>
      <c r="G632" s="108"/>
      <c r="H632" s="108"/>
      <c r="I632" s="108"/>
      <c r="J632" s="110"/>
      <c r="K632" s="108"/>
      <c r="L632" s="108"/>
      <c r="M632" s="108"/>
      <c r="N632" s="108"/>
      <c r="O632" s="108"/>
      <c r="P632" s="108"/>
      <c r="Q632" s="108"/>
      <c r="R632" s="108"/>
      <c r="S632" s="109"/>
      <c r="T632" s="108"/>
      <c r="U632" s="108"/>
      <c r="V632" s="108"/>
      <c r="W632" s="108"/>
      <c r="X632" s="108"/>
      <c r="Y632" s="111"/>
      <c r="AB632" s="111"/>
    </row>
    <row r="633" spans="1:28" ht="15.75" hidden="1">
      <c r="A633" s="206" t="s">
        <v>3440</v>
      </c>
      <c r="B633" s="198"/>
      <c r="C633" s="198">
        <v>35597.716027499999</v>
      </c>
      <c r="D633" s="198">
        <v>0</v>
      </c>
      <c r="E633" s="108"/>
      <c r="F633" s="108"/>
      <c r="G633" s="108"/>
      <c r="H633" s="108"/>
      <c r="I633" s="108"/>
      <c r="J633" s="110"/>
      <c r="K633" s="108"/>
      <c r="L633" s="108"/>
      <c r="M633" s="108"/>
      <c r="N633" s="108"/>
      <c r="O633" s="108"/>
      <c r="P633" s="108"/>
      <c r="Q633" s="108"/>
      <c r="R633" s="108"/>
      <c r="S633" s="109"/>
      <c r="T633" s="108"/>
      <c r="U633" s="108"/>
      <c r="V633" s="108"/>
      <c r="W633" s="108"/>
      <c r="X633" s="108"/>
      <c r="Y633" s="111"/>
      <c r="AB633" s="111"/>
    </row>
    <row r="634" spans="1:28" ht="15.75" hidden="1">
      <c r="A634" s="206" t="s">
        <v>3441</v>
      </c>
      <c r="B634" s="198"/>
      <c r="C634" s="198">
        <v>23336.174287500002</v>
      </c>
      <c r="D634" s="198"/>
      <c r="E634" s="108"/>
      <c r="F634" s="108"/>
      <c r="G634" s="108"/>
      <c r="H634" s="108"/>
      <c r="I634" s="108"/>
      <c r="J634" s="110"/>
      <c r="K634" s="108"/>
      <c r="L634" s="108"/>
      <c r="M634" s="108"/>
      <c r="N634" s="108"/>
      <c r="O634" s="108"/>
      <c r="P634" s="108"/>
      <c r="Q634" s="108"/>
      <c r="R634" s="108"/>
      <c r="S634" s="109"/>
      <c r="T634" s="108"/>
      <c r="U634" s="108"/>
      <c r="V634" s="108"/>
      <c r="W634" s="108"/>
      <c r="X634" s="108"/>
      <c r="Y634" s="111"/>
      <c r="AB634" s="111"/>
    </row>
    <row r="635" spans="1:28" ht="15.75" hidden="1">
      <c r="A635" s="206" t="s">
        <v>3420</v>
      </c>
      <c r="B635" s="198"/>
      <c r="C635" s="198">
        <v>15326.649600000004</v>
      </c>
      <c r="D635" s="198"/>
      <c r="E635" s="108"/>
      <c r="F635" s="108"/>
      <c r="G635" s="108"/>
      <c r="H635" s="108"/>
      <c r="I635" s="108"/>
      <c r="J635" s="110"/>
      <c r="K635" s="108"/>
      <c r="L635" s="108"/>
      <c r="M635" s="108"/>
      <c r="N635" s="108"/>
      <c r="O635" s="108"/>
      <c r="P635" s="108"/>
      <c r="Q635" s="108"/>
      <c r="R635" s="108"/>
      <c r="S635" s="109"/>
      <c r="T635" s="108"/>
      <c r="U635" s="108"/>
      <c r="V635" s="108"/>
      <c r="W635" s="108"/>
      <c r="X635" s="108"/>
      <c r="Y635" s="111"/>
      <c r="AB635" s="111"/>
    </row>
    <row r="636" spans="1:28" ht="15.75" hidden="1">
      <c r="A636" s="206" t="s">
        <v>3512</v>
      </c>
      <c r="B636" s="198"/>
      <c r="C636" s="198">
        <f>+C623+C624+C625</f>
        <v>29296.724287500001</v>
      </c>
      <c r="D636" s="198"/>
      <c r="E636" s="108"/>
      <c r="F636" s="108"/>
      <c r="G636" s="108"/>
      <c r="H636" s="108"/>
      <c r="I636" s="108"/>
      <c r="J636" s="110"/>
      <c r="K636" s="108"/>
      <c r="L636" s="108"/>
      <c r="M636" s="108"/>
      <c r="N636" s="108"/>
      <c r="O636" s="108"/>
      <c r="P636" s="108"/>
      <c r="Q636" s="108"/>
      <c r="R636" s="108"/>
      <c r="S636" s="109"/>
      <c r="T636" s="108"/>
      <c r="U636" s="108"/>
      <c r="V636" s="108"/>
      <c r="W636" s="108"/>
      <c r="X636" s="108"/>
      <c r="Y636" s="111"/>
      <c r="AB636" s="111"/>
    </row>
    <row r="637" spans="1:28" ht="15.75" hidden="1">
      <c r="A637" s="206" t="s">
        <v>3442</v>
      </c>
      <c r="B637" s="198"/>
      <c r="C637" s="198">
        <v>10755.630000000001</v>
      </c>
      <c r="D637" s="198">
        <v>0</v>
      </c>
      <c r="E637" s="108"/>
      <c r="F637" s="108"/>
      <c r="G637" s="108"/>
      <c r="H637" s="108"/>
      <c r="I637" s="108"/>
      <c r="J637" s="110"/>
      <c r="K637" s="108"/>
      <c r="L637" s="108"/>
      <c r="M637" s="108"/>
      <c r="N637" s="108"/>
      <c r="O637" s="108"/>
      <c r="P637" s="108"/>
      <c r="Q637" s="108"/>
      <c r="R637" s="108"/>
      <c r="S637" s="109"/>
      <c r="T637" s="108"/>
      <c r="U637" s="108"/>
      <c r="V637" s="108"/>
      <c r="W637" s="108"/>
      <c r="X637" s="108"/>
      <c r="Y637" s="111"/>
      <c r="AB637" s="111"/>
    </row>
    <row r="638" spans="1:28" ht="15.75" hidden="1">
      <c r="A638" s="206" t="s">
        <v>3408</v>
      </c>
      <c r="B638" s="198"/>
      <c r="C638" s="198">
        <v>4795.08</v>
      </c>
      <c r="D638" s="198">
        <v>0</v>
      </c>
      <c r="E638" s="108"/>
      <c r="F638" s="108"/>
      <c r="G638" s="108"/>
      <c r="H638" s="108"/>
      <c r="I638" s="108"/>
      <c r="J638" s="110"/>
      <c r="K638" s="108"/>
      <c r="L638" s="108"/>
      <c r="M638" s="108"/>
      <c r="N638" s="108"/>
      <c r="O638" s="108"/>
      <c r="P638" s="108"/>
      <c r="Q638" s="108"/>
      <c r="R638" s="108"/>
      <c r="S638" s="109"/>
      <c r="T638" s="108"/>
      <c r="U638" s="108"/>
      <c r="V638" s="108"/>
      <c r="W638" s="108"/>
      <c r="X638" s="108"/>
      <c r="Y638" s="111"/>
      <c r="AB638" s="111"/>
    </row>
    <row r="639" spans="1:28" ht="15.75" hidden="1">
      <c r="A639" s="206" t="s">
        <v>3443</v>
      </c>
      <c r="B639" s="198"/>
      <c r="C639" s="198">
        <v>15326.649600000004</v>
      </c>
      <c r="D639" s="198"/>
      <c r="E639" s="108"/>
      <c r="F639" s="108"/>
      <c r="G639" s="108"/>
      <c r="H639" s="108"/>
      <c r="I639" s="108"/>
      <c r="J639" s="110"/>
      <c r="K639" s="108"/>
      <c r="L639" s="108"/>
      <c r="M639" s="108"/>
      <c r="N639" s="108"/>
      <c r="O639" s="108"/>
      <c r="P639" s="108"/>
      <c r="Q639" s="108"/>
      <c r="R639" s="108"/>
      <c r="S639" s="109"/>
      <c r="T639" s="108"/>
      <c r="U639" s="108"/>
      <c r="V639" s="108"/>
      <c r="W639" s="108"/>
      <c r="X639" s="108"/>
      <c r="Y639" s="111"/>
      <c r="AB639" s="111"/>
    </row>
    <row r="640" spans="1:28" ht="15.75" hidden="1">
      <c r="A640" s="206" t="s">
        <v>3444</v>
      </c>
      <c r="B640" s="198"/>
      <c r="C640" s="198">
        <v>5960.55</v>
      </c>
      <c r="D640" s="198"/>
      <c r="E640" s="108"/>
      <c r="F640" s="108"/>
      <c r="G640" s="108"/>
      <c r="H640" s="108"/>
      <c r="I640" s="108"/>
      <c r="J640" s="110"/>
      <c r="K640" s="108"/>
      <c r="L640" s="108"/>
      <c r="M640" s="108"/>
      <c r="N640" s="108"/>
      <c r="O640" s="108"/>
      <c r="P640" s="108"/>
      <c r="Q640" s="108"/>
      <c r="R640" s="108"/>
      <c r="S640" s="109"/>
      <c r="T640" s="108"/>
      <c r="U640" s="108"/>
      <c r="V640" s="108"/>
      <c r="W640" s="108"/>
      <c r="X640" s="108"/>
      <c r="Y640" s="111"/>
      <c r="AB640" s="111"/>
    </row>
    <row r="641" spans="1:28" ht="15.75" hidden="1">
      <c r="A641" s="206" t="s">
        <v>3445</v>
      </c>
      <c r="B641" s="198"/>
      <c r="C641" s="198">
        <v>21627.641339999998</v>
      </c>
      <c r="D641" s="198"/>
      <c r="E641" s="108"/>
      <c r="F641" s="108"/>
      <c r="G641" s="108"/>
      <c r="H641" s="108"/>
      <c r="I641" s="108"/>
      <c r="J641" s="110"/>
      <c r="K641" s="108"/>
      <c r="L641" s="108"/>
      <c r="M641" s="108"/>
      <c r="N641" s="108"/>
      <c r="O641" s="108"/>
      <c r="P641" s="108"/>
      <c r="Q641" s="108"/>
      <c r="R641" s="108"/>
      <c r="S641" s="109"/>
      <c r="T641" s="108"/>
      <c r="U641" s="108"/>
      <c r="V641" s="108"/>
      <c r="W641" s="108"/>
      <c r="X641" s="108"/>
      <c r="Y641" s="111"/>
      <c r="AB641" s="111"/>
    </row>
    <row r="642" spans="1:28" ht="15.75" hidden="1">
      <c r="A642" s="206" t="s">
        <v>3446</v>
      </c>
      <c r="B642" s="198"/>
      <c r="C642" s="198">
        <v>13970.074687499999</v>
      </c>
      <c r="D642" s="198"/>
      <c r="E642" s="108"/>
      <c r="F642" s="108"/>
      <c r="G642" s="108"/>
      <c r="H642" s="108"/>
      <c r="I642" s="108"/>
      <c r="J642" s="110"/>
      <c r="K642" s="108"/>
      <c r="L642" s="108"/>
      <c r="M642" s="108"/>
      <c r="N642" s="108"/>
      <c r="O642" s="108"/>
      <c r="P642" s="108"/>
      <c r="Q642" s="108"/>
      <c r="R642" s="108"/>
      <c r="S642" s="109"/>
      <c r="T642" s="108"/>
      <c r="U642" s="108"/>
      <c r="V642" s="108"/>
      <c r="W642" s="108"/>
      <c r="X642" s="108"/>
      <c r="Y642" s="111"/>
      <c r="AB642" s="111"/>
    </row>
    <row r="643" spans="1:28" ht="15.75" hidden="1">
      <c r="A643" s="206" t="s">
        <v>3447</v>
      </c>
      <c r="B643" s="198"/>
      <c r="C643" s="198">
        <v>9366.0996000000032</v>
      </c>
      <c r="D643" s="198"/>
      <c r="E643" s="108"/>
      <c r="F643" s="108"/>
      <c r="G643" s="108"/>
      <c r="H643" s="108"/>
      <c r="I643" s="108"/>
      <c r="J643" s="110"/>
      <c r="K643" s="108"/>
      <c r="L643" s="108"/>
      <c r="M643" s="108"/>
      <c r="N643" s="108"/>
      <c r="O643" s="108"/>
      <c r="P643" s="108"/>
      <c r="Q643" s="108"/>
      <c r="R643" s="108"/>
      <c r="S643" s="109"/>
      <c r="T643" s="108"/>
      <c r="U643" s="108"/>
      <c r="V643" s="108"/>
      <c r="W643" s="108"/>
      <c r="X643" s="108"/>
      <c r="Y643" s="111"/>
      <c r="AB643" s="111"/>
    </row>
    <row r="644" spans="1:28" ht="15.75" hidden="1">
      <c r="A644" s="206" t="s">
        <v>3448</v>
      </c>
      <c r="B644" s="198"/>
      <c r="C644" s="198">
        <v>9366.0996000000032</v>
      </c>
      <c r="D644" s="198"/>
      <c r="E644" s="108"/>
      <c r="F644" s="108"/>
      <c r="G644" s="108"/>
      <c r="H644" s="108"/>
      <c r="I644" s="108"/>
      <c r="J644" s="110"/>
      <c r="K644" s="108"/>
      <c r="L644" s="108"/>
      <c r="M644" s="108"/>
      <c r="N644" s="108"/>
      <c r="O644" s="108"/>
      <c r="P644" s="108"/>
      <c r="Q644" s="108"/>
      <c r="R644" s="108"/>
      <c r="S644" s="109"/>
      <c r="T644" s="108"/>
      <c r="U644" s="108"/>
      <c r="V644" s="108"/>
      <c r="W644" s="108"/>
      <c r="X644" s="108"/>
      <c r="Y644" s="111"/>
      <c r="AB644" s="111"/>
    </row>
    <row r="645" spans="1:28" ht="15.75" hidden="1">
      <c r="A645" s="206" t="s">
        <v>3449</v>
      </c>
      <c r="B645" s="198"/>
      <c r="C645" s="198">
        <v>5960.55</v>
      </c>
      <c r="D645" s="198"/>
      <c r="E645" s="108"/>
      <c r="F645" s="108"/>
      <c r="G645" s="108"/>
      <c r="H645" s="108"/>
      <c r="I645" s="108"/>
      <c r="J645" s="110"/>
      <c r="K645" s="108"/>
      <c r="L645" s="108"/>
      <c r="M645" s="108"/>
      <c r="N645" s="108"/>
      <c r="O645" s="108"/>
      <c r="P645" s="108"/>
      <c r="Q645" s="108"/>
      <c r="R645" s="108"/>
      <c r="S645" s="109"/>
      <c r="T645" s="108"/>
      <c r="U645" s="108"/>
      <c r="V645" s="108"/>
      <c r="W645" s="108"/>
      <c r="X645" s="108"/>
      <c r="Y645" s="111"/>
      <c r="AB645" s="111"/>
    </row>
    <row r="646" spans="1:28" ht="15.75" hidden="1">
      <c r="A646" s="206" t="s">
        <v>344</v>
      </c>
      <c r="B646" s="198"/>
      <c r="C646" s="198">
        <v>21370.136039999994</v>
      </c>
      <c r="D646" s="198"/>
      <c r="E646" s="108"/>
      <c r="F646" s="108"/>
      <c r="G646" s="108"/>
      <c r="H646" s="108"/>
      <c r="I646" s="108"/>
      <c r="J646" s="110"/>
      <c r="K646" s="108"/>
      <c r="L646" s="108"/>
      <c r="M646" s="108"/>
      <c r="N646" s="108"/>
      <c r="O646" s="108"/>
      <c r="P646" s="108"/>
      <c r="Q646" s="108"/>
      <c r="R646" s="108"/>
      <c r="S646" s="109"/>
      <c r="T646" s="108"/>
      <c r="U646" s="108"/>
      <c r="V646" s="108"/>
      <c r="W646" s="108"/>
      <c r="X646" s="108"/>
      <c r="Y646" s="111"/>
      <c r="AB646" s="111"/>
    </row>
    <row r="647" spans="1:28" ht="15.75" hidden="1">
      <c r="A647" s="206" t="s">
        <v>345</v>
      </c>
      <c r="B647" s="198"/>
      <c r="C647" s="198">
        <v>16502.356199999998</v>
      </c>
      <c r="D647" s="198"/>
      <c r="E647" s="108"/>
      <c r="F647" s="108"/>
      <c r="G647" s="108"/>
      <c r="H647" s="108"/>
      <c r="I647" s="108"/>
      <c r="J647" s="110"/>
      <c r="K647" s="108"/>
      <c r="L647" s="108"/>
      <c r="M647" s="108"/>
      <c r="N647" s="108"/>
      <c r="O647" s="108"/>
      <c r="P647" s="108"/>
      <c r="Q647" s="108"/>
      <c r="R647" s="108"/>
      <c r="S647" s="109"/>
      <c r="T647" s="108"/>
      <c r="U647" s="108"/>
      <c r="V647" s="108"/>
      <c r="W647" s="108"/>
      <c r="X647" s="108"/>
      <c r="Y647" s="111"/>
      <c r="AB647" s="111"/>
    </row>
    <row r="648" spans="1:28" ht="15.75" hidden="1">
      <c r="A648" s="206" t="s">
        <v>346</v>
      </c>
      <c r="B648" s="198"/>
      <c r="C648" s="198">
        <v>12466.151039999997</v>
      </c>
      <c r="D648" s="198"/>
      <c r="E648" s="108"/>
      <c r="F648" s="108"/>
      <c r="G648" s="108"/>
      <c r="H648" s="108"/>
      <c r="I648" s="108"/>
      <c r="J648" s="110"/>
      <c r="K648" s="108"/>
      <c r="L648" s="108"/>
      <c r="M648" s="108"/>
      <c r="N648" s="108"/>
      <c r="O648" s="108"/>
      <c r="P648" s="108"/>
      <c r="Q648" s="108"/>
      <c r="R648" s="108"/>
      <c r="S648" s="109"/>
      <c r="T648" s="108"/>
      <c r="U648" s="108"/>
      <c r="V648" s="108"/>
      <c r="W648" s="108"/>
      <c r="X648" s="108"/>
      <c r="Y648" s="111"/>
      <c r="AB648" s="111"/>
    </row>
    <row r="649" spans="1:28" ht="15.75" hidden="1">
      <c r="A649" s="206" t="s">
        <v>347</v>
      </c>
      <c r="B649" s="198"/>
      <c r="C649" s="198">
        <v>8903.9849999999988</v>
      </c>
      <c r="D649" s="198"/>
      <c r="E649" s="108"/>
      <c r="F649" s="108"/>
      <c r="G649" s="108"/>
      <c r="H649" s="108"/>
      <c r="I649" s="108"/>
      <c r="J649" s="110"/>
      <c r="K649" s="108"/>
      <c r="L649" s="108"/>
      <c r="M649" s="108"/>
      <c r="N649" s="108"/>
      <c r="O649" s="108"/>
      <c r="P649" s="108"/>
      <c r="Q649" s="108"/>
      <c r="R649" s="108"/>
      <c r="S649" s="109"/>
      <c r="T649" s="108"/>
      <c r="U649" s="108"/>
      <c r="V649" s="108"/>
      <c r="W649" s="108"/>
      <c r="X649" s="108"/>
      <c r="Y649" s="111"/>
      <c r="AB649" s="111"/>
    </row>
    <row r="650" spans="1:28" ht="15.75" hidden="1">
      <c r="A650" s="206" t="s">
        <v>348</v>
      </c>
      <c r="B650" s="198"/>
      <c r="C650" s="198">
        <v>7598.3711999999978</v>
      </c>
      <c r="D650" s="198"/>
      <c r="E650" s="108"/>
      <c r="F650" s="108"/>
      <c r="G650" s="108"/>
      <c r="H650" s="108"/>
      <c r="I650" s="108"/>
      <c r="J650" s="110"/>
      <c r="K650" s="108"/>
      <c r="L650" s="108"/>
      <c r="M650" s="108"/>
      <c r="N650" s="108"/>
      <c r="O650" s="108"/>
      <c r="P650" s="108"/>
      <c r="Q650" s="108"/>
      <c r="R650" s="108"/>
      <c r="S650" s="109"/>
      <c r="T650" s="108"/>
      <c r="U650" s="108"/>
      <c r="V650" s="108"/>
      <c r="W650" s="108"/>
      <c r="X650" s="108"/>
      <c r="Y650" s="111"/>
      <c r="AB650" s="111"/>
    </row>
    <row r="651" spans="1:28" ht="15.75" hidden="1">
      <c r="A651" s="206" t="s">
        <v>349</v>
      </c>
      <c r="B651" s="198"/>
      <c r="C651" s="198">
        <v>4867.7798399999992</v>
      </c>
      <c r="D651" s="198"/>
      <c r="E651" s="108"/>
      <c r="F651" s="108"/>
      <c r="G651" s="108"/>
      <c r="H651" s="108"/>
      <c r="I651" s="108"/>
      <c r="J651" s="110"/>
      <c r="K651" s="108"/>
      <c r="L651" s="108"/>
      <c r="M651" s="108"/>
      <c r="N651" s="108"/>
      <c r="O651" s="108"/>
      <c r="P651" s="108"/>
      <c r="Q651" s="108"/>
      <c r="R651" s="108"/>
      <c r="S651" s="109"/>
      <c r="T651" s="108"/>
      <c r="U651" s="108"/>
      <c r="V651" s="108"/>
      <c r="W651" s="108"/>
      <c r="X651" s="108"/>
      <c r="Y651" s="111"/>
      <c r="AB651" s="111"/>
    </row>
    <row r="652" spans="1:28" ht="15.75" hidden="1">
      <c r="A652" s="206" t="s">
        <v>1</v>
      </c>
      <c r="B652" s="198"/>
      <c r="C652" s="198">
        <v>3796.9535999999989</v>
      </c>
      <c r="D652" s="198"/>
      <c r="E652" s="108"/>
      <c r="F652" s="108"/>
      <c r="G652" s="108"/>
      <c r="H652" s="108"/>
      <c r="I652" s="108"/>
      <c r="J652" s="110"/>
      <c r="K652" s="108"/>
      <c r="L652" s="108"/>
      <c r="M652" s="108"/>
      <c r="N652" s="108"/>
      <c r="O652" s="108"/>
      <c r="P652" s="108"/>
      <c r="Q652" s="108"/>
      <c r="R652" s="108"/>
      <c r="S652" s="109"/>
      <c r="T652" s="108"/>
      <c r="U652" s="108"/>
      <c r="V652" s="108"/>
      <c r="W652" s="108"/>
      <c r="X652" s="108"/>
      <c r="Y652" s="111"/>
      <c r="AB652" s="111"/>
    </row>
    <row r="653" spans="1:28" ht="15.75" hidden="1">
      <c r="A653" s="206" t="s">
        <v>123</v>
      </c>
      <c r="B653" s="198"/>
      <c r="C653" s="198">
        <v>48613.6999125</v>
      </c>
      <c r="D653" s="198">
        <v>56005.691156249988</v>
      </c>
      <c r="E653" s="108"/>
      <c r="F653" s="108"/>
      <c r="G653" s="108"/>
      <c r="H653" s="108"/>
      <c r="I653" s="108"/>
      <c r="J653" s="110"/>
      <c r="K653" s="108"/>
      <c r="L653" s="108"/>
      <c r="M653" s="108"/>
      <c r="N653" s="108"/>
      <c r="O653" s="108"/>
      <c r="P653" s="108"/>
      <c r="Q653" s="108"/>
      <c r="R653" s="108"/>
      <c r="S653" s="109"/>
      <c r="T653" s="108"/>
      <c r="U653" s="108"/>
      <c r="V653" s="108"/>
      <c r="W653" s="108"/>
      <c r="X653" s="108"/>
      <c r="Y653" s="111"/>
      <c r="AB653" s="111"/>
    </row>
    <row r="654" spans="1:28" ht="15.75" hidden="1">
      <c r="A654" s="206" t="s">
        <v>124</v>
      </c>
      <c r="B654" s="198"/>
      <c r="C654" s="198">
        <v>39533.451365624998</v>
      </c>
      <c r="D654" s="198">
        <v>45554.968382812491</v>
      </c>
      <c r="E654" s="108"/>
      <c r="F654" s="108"/>
      <c r="G654" s="108"/>
      <c r="H654" s="108"/>
      <c r="I654" s="108"/>
      <c r="J654" s="110"/>
      <c r="K654" s="108"/>
      <c r="L654" s="108"/>
      <c r="M654" s="108"/>
      <c r="N654" s="108"/>
      <c r="O654" s="108"/>
      <c r="P654" s="108"/>
      <c r="Q654" s="108"/>
      <c r="R654" s="108"/>
      <c r="S654" s="109"/>
      <c r="T654" s="108"/>
      <c r="U654" s="108"/>
      <c r="V654" s="108"/>
      <c r="W654" s="108"/>
      <c r="X654" s="108"/>
      <c r="Y654" s="111"/>
      <c r="AB654" s="111"/>
    </row>
    <row r="655" spans="1:28" ht="15.75" hidden="1">
      <c r="A655" s="206" t="s">
        <v>125</v>
      </c>
      <c r="B655" s="198"/>
      <c r="C655" s="198">
        <v>25144.9344375</v>
      </c>
      <c r="D655" s="198">
        <v>28943.509218749998</v>
      </c>
      <c r="E655" s="108"/>
      <c r="F655" s="108"/>
      <c r="G655" s="108"/>
      <c r="H655" s="108"/>
      <c r="I655" s="108"/>
      <c r="J655" s="110"/>
      <c r="K655" s="108"/>
      <c r="L655" s="108"/>
      <c r="M655" s="108"/>
      <c r="N655" s="108"/>
      <c r="O655" s="108"/>
      <c r="P655" s="108"/>
      <c r="Q655" s="108"/>
      <c r="R655" s="108"/>
      <c r="S655" s="109"/>
      <c r="T655" s="108"/>
      <c r="U655" s="108"/>
      <c r="V655" s="108"/>
      <c r="W655" s="108"/>
      <c r="X655" s="108"/>
      <c r="Y655" s="111"/>
      <c r="AB655" s="111"/>
    </row>
    <row r="656" spans="1:28" ht="15.75" hidden="1">
      <c r="A656" s="206" t="s">
        <v>126</v>
      </c>
      <c r="B656" s="198"/>
      <c r="C656" s="198">
        <v>23468.765475</v>
      </c>
      <c r="D656" s="198">
        <v>27062.181937500001</v>
      </c>
      <c r="E656" s="108"/>
      <c r="F656" s="108"/>
      <c r="G656" s="108"/>
      <c r="H656" s="108"/>
      <c r="I656" s="108"/>
      <c r="J656" s="110"/>
      <c r="K656" s="108"/>
      <c r="L656" s="108"/>
      <c r="M656" s="108"/>
      <c r="N656" s="108"/>
      <c r="O656" s="108"/>
      <c r="P656" s="108"/>
      <c r="Q656" s="108"/>
      <c r="R656" s="108"/>
      <c r="S656" s="109"/>
      <c r="T656" s="108"/>
      <c r="U656" s="108"/>
      <c r="V656" s="108"/>
      <c r="W656" s="108"/>
      <c r="X656" s="108"/>
      <c r="Y656" s="111"/>
      <c r="AB656" s="111"/>
    </row>
    <row r="657" spans="1:28" ht="15.75" hidden="1">
      <c r="A657" s="206" t="s">
        <v>127</v>
      </c>
      <c r="B657" s="198"/>
      <c r="C657" s="198">
        <v>16064.685890624998</v>
      </c>
      <c r="D657" s="198">
        <v>18492.786445312497</v>
      </c>
      <c r="E657" s="108"/>
      <c r="F657" s="108"/>
      <c r="G657" s="108"/>
      <c r="H657" s="108"/>
      <c r="I657" s="108"/>
      <c r="J657" s="110"/>
      <c r="K657" s="108"/>
      <c r="L657" s="108"/>
      <c r="M657" s="108"/>
      <c r="N657" s="108"/>
      <c r="O657" s="108"/>
      <c r="P657" s="108"/>
      <c r="Q657" s="108"/>
      <c r="R657" s="108"/>
      <c r="S657" s="109"/>
      <c r="T657" s="108"/>
      <c r="U657" s="108"/>
      <c r="V657" s="108"/>
      <c r="W657" s="108"/>
      <c r="X657" s="108"/>
      <c r="Y657" s="111"/>
      <c r="AB657" s="111"/>
    </row>
    <row r="658" spans="1:28" ht="15.75" hidden="1">
      <c r="A658" s="206" t="s">
        <v>128</v>
      </c>
      <c r="B658" s="198"/>
      <c r="C658" s="198">
        <v>9080.2485468749983</v>
      </c>
      <c r="D658" s="198">
        <v>10450.722773437497</v>
      </c>
      <c r="E658" s="108"/>
      <c r="F658" s="108"/>
      <c r="G658" s="108"/>
      <c r="H658" s="108"/>
      <c r="I658" s="108"/>
      <c r="J658" s="110"/>
      <c r="K658" s="108"/>
      <c r="L658" s="108"/>
      <c r="M658" s="108"/>
      <c r="N658" s="108"/>
      <c r="O658" s="108"/>
      <c r="P658" s="108"/>
      <c r="Q658" s="108"/>
      <c r="R658" s="108"/>
      <c r="S658" s="109"/>
      <c r="T658" s="108"/>
      <c r="U658" s="108"/>
      <c r="V658" s="108"/>
      <c r="W658" s="108"/>
      <c r="X658" s="108"/>
      <c r="Y658" s="111"/>
      <c r="AB658" s="111"/>
    </row>
    <row r="659" spans="1:28" ht="15.75" hidden="1">
      <c r="A659" s="206" t="s">
        <v>2577</v>
      </c>
      <c r="B659" s="198"/>
      <c r="C659" s="198">
        <v>8094.8948437499994</v>
      </c>
      <c r="D659" s="198"/>
      <c r="E659" s="108"/>
      <c r="F659" s="108"/>
      <c r="G659" s="108"/>
      <c r="H659" s="108"/>
      <c r="I659" s="108"/>
      <c r="J659" s="110"/>
      <c r="K659" s="108"/>
      <c r="L659" s="108"/>
      <c r="M659" s="108"/>
      <c r="N659" s="108"/>
      <c r="O659" s="108"/>
      <c r="P659" s="108"/>
      <c r="Q659" s="108"/>
      <c r="R659" s="108"/>
      <c r="S659" s="109"/>
      <c r="T659" s="108"/>
      <c r="U659" s="108"/>
      <c r="V659" s="108"/>
      <c r="W659" s="108"/>
      <c r="X659" s="108"/>
      <c r="Y659" s="111"/>
      <c r="AB659" s="111"/>
    </row>
    <row r="660" spans="1:28" ht="15.75" hidden="1">
      <c r="A660" s="206" t="s">
        <v>1751</v>
      </c>
      <c r="B660" s="198"/>
      <c r="C660" s="198">
        <v>8766.7697999999964</v>
      </c>
      <c r="D660" s="198"/>
      <c r="E660" s="108"/>
      <c r="F660" s="108"/>
      <c r="G660" s="108"/>
      <c r="H660" s="108"/>
      <c r="I660" s="108"/>
      <c r="J660" s="110"/>
      <c r="K660" s="108"/>
      <c r="L660" s="108"/>
      <c r="M660" s="108"/>
      <c r="N660" s="108"/>
      <c r="O660" s="108"/>
      <c r="P660" s="108"/>
      <c r="Q660" s="108"/>
      <c r="R660" s="108"/>
      <c r="S660" s="109"/>
      <c r="T660" s="108"/>
      <c r="U660" s="108"/>
      <c r="V660" s="108"/>
      <c r="W660" s="108"/>
      <c r="X660" s="108"/>
      <c r="Y660" s="111"/>
      <c r="AB660" s="111"/>
    </row>
    <row r="661" spans="1:28" ht="15.75" hidden="1">
      <c r="A661" s="206" t="s">
        <v>241</v>
      </c>
      <c r="B661" s="198"/>
      <c r="C661" s="198">
        <v>7173.4661999999989</v>
      </c>
      <c r="D661" s="198"/>
      <c r="E661" s="108"/>
      <c r="F661" s="108"/>
      <c r="G661" s="108"/>
      <c r="H661" s="108"/>
      <c r="I661" s="108"/>
      <c r="J661" s="110"/>
      <c r="K661" s="108"/>
      <c r="L661" s="108"/>
      <c r="M661" s="108"/>
      <c r="N661" s="108"/>
      <c r="O661" s="108"/>
      <c r="P661" s="108"/>
      <c r="Q661" s="108"/>
      <c r="R661" s="108"/>
      <c r="S661" s="109"/>
      <c r="T661" s="108"/>
      <c r="U661" s="108"/>
      <c r="V661" s="108"/>
      <c r="W661" s="108"/>
      <c r="X661" s="108"/>
      <c r="Y661" s="111"/>
      <c r="AB661" s="111"/>
    </row>
    <row r="662" spans="1:28" ht="15.75" hidden="1">
      <c r="A662" s="206" t="s">
        <v>1752</v>
      </c>
      <c r="B662" s="198"/>
      <c r="C662" s="198">
        <v>7173.4661999999989</v>
      </c>
      <c r="D662" s="198"/>
      <c r="E662" s="108"/>
      <c r="F662" s="108"/>
      <c r="G662" s="108"/>
      <c r="H662" s="108"/>
      <c r="I662" s="108"/>
      <c r="J662" s="110"/>
      <c r="K662" s="108"/>
      <c r="L662" s="108"/>
      <c r="M662" s="108"/>
      <c r="N662" s="108"/>
      <c r="O662" s="108"/>
      <c r="P662" s="108"/>
      <c r="Q662" s="108"/>
      <c r="R662" s="108"/>
      <c r="S662" s="109"/>
      <c r="T662" s="108"/>
      <c r="U662" s="108"/>
      <c r="V662" s="108"/>
      <c r="W662" s="108"/>
      <c r="X662" s="108"/>
      <c r="Y662" s="111"/>
      <c r="AB662" s="111"/>
    </row>
    <row r="663" spans="1:28" ht="15.75" hidden="1">
      <c r="A663" s="206" t="s">
        <v>3450</v>
      </c>
      <c r="B663" s="198"/>
      <c r="C663" s="198">
        <v>25109.005817999998</v>
      </c>
      <c r="D663" s="198"/>
      <c r="E663" s="108"/>
      <c r="F663" s="108"/>
      <c r="G663" s="108"/>
      <c r="H663" s="108"/>
      <c r="I663" s="108"/>
      <c r="J663" s="110"/>
      <c r="K663" s="108"/>
      <c r="L663" s="108"/>
      <c r="M663" s="108"/>
      <c r="N663" s="108"/>
      <c r="O663" s="108"/>
      <c r="P663" s="108"/>
      <c r="Q663" s="108"/>
      <c r="R663" s="108"/>
      <c r="S663" s="109"/>
      <c r="T663" s="108"/>
      <c r="U663" s="108"/>
      <c r="V663" s="108"/>
      <c r="W663" s="108"/>
      <c r="X663" s="108"/>
      <c r="Y663" s="111"/>
      <c r="AB663" s="111"/>
    </row>
    <row r="664" spans="1:28" ht="15.75" hidden="1">
      <c r="A664" s="206" t="s">
        <v>3451</v>
      </c>
      <c r="B664" s="198"/>
      <c r="C664" s="198">
        <v>20115.488249999999</v>
      </c>
      <c r="D664" s="198"/>
      <c r="E664" s="108"/>
      <c r="F664" s="108"/>
      <c r="G664" s="108"/>
      <c r="H664" s="108"/>
      <c r="I664" s="108"/>
      <c r="J664" s="110"/>
      <c r="K664" s="108"/>
      <c r="L664" s="108"/>
      <c r="M664" s="108"/>
      <c r="N664" s="108"/>
      <c r="O664" s="108"/>
      <c r="P664" s="108"/>
      <c r="Q664" s="108"/>
      <c r="R664" s="108"/>
      <c r="S664" s="109"/>
      <c r="T664" s="108"/>
      <c r="U664" s="108"/>
      <c r="V664" s="108"/>
      <c r="W664" s="108"/>
      <c r="X664" s="108"/>
      <c r="Y664" s="111"/>
      <c r="AB664" s="111"/>
    </row>
    <row r="665" spans="1:28" ht="15.75" hidden="1">
      <c r="A665" s="206" t="s">
        <v>3452</v>
      </c>
      <c r="B665" s="198"/>
      <c r="C665" s="198">
        <v>13527.361067999998</v>
      </c>
      <c r="D665" s="198"/>
      <c r="E665" s="108"/>
      <c r="F665" s="108"/>
      <c r="G665" s="108"/>
      <c r="H665" s="108"/>
      <c r="I665" s="108"/>
      <c r="J665" s="110"/>
      <c r="K665" s="108"/>
      <c r="L665" s="108"/>
      <c r="M665" s="108"/>
      <c r="N665" s="108"/>
      <c r="O665" s="108"/>
      <c r="P665" s="108"/>
      <c r="Q665" s="108"/>
      <c r="R665" s="108"/>
      <c r="S665" s="109"/>
      <c r="T665" s="108"/>
      <c r="U665" s="108"/>
      <c r="V665" s="108"/>
      <c r="W665" s="108"/>
      <c r="X665" s="108"/>
      <c r="Y665" s="111"/>
      <c r="AB665" s="111"/>
    </row>
    <row r="666" spans="1:28" ht="15.75" hidden="1">
      <c r="A666" s="206" t="s">
        <v>3453</v>
      </c>
      <c r="B666" s="198"/>
      <c r="C666" s="198">
        <v>11581.644749999999</v>
      </c>
      <c r="D666" s="198"/>
      <c r="E666" s="108"/>
      <c r="F666" s="108"/>
      <c r="G666" s="108"/>
      <c r="H666" s="108"/>
      <c r="I666" s="108"/>
      <c r="J666" s="110"/>
      <c r="K666" s="108"/>
      <c r="L666" s="108"/>
      <c r="M666" s="108"/>
      <c r="N666" s="108"/>
      <c r="O666" s="108"/>
      <c r="P666" s="108"/>
      <c r="Q666" s="108"/>
      <c r="R666" s="108"/>
      <c r="S666" s="109"/>
      <c r="T666" s="108"/>
      <c r="U666" s="108"/>
      <c r="V666" s="108"/>
      <c r="W666" s="108"/>
      <c r="X666" s="108"/>
      <c r="Y666" s="111"/>
      <c r="AB666" s="111"/>
    </row>
    <row r="667" spans="1:28" ht="15.75" hidden="1">
      <c r="A667" s="206" t="s">
        <v>3454</v>
      </c>
      <c r="B667" s="198"/>
      <c r="C667" s="198">
        <v>8533.843499999999</v>
      </c>
      <c r="D667" s="198"/>
      <c r="E667" s="108"/>
      <c r="F667" s="108"/>
      <c r="G667" s="108"/>
      <c r="H667" s="108"/>
      <c r="I667" s="108"/>
      <c r="J667" s="110"/>
      <c r="K667" s="108"/>
      <c r="L667" s="108"/>
      <c r="M667" s="108"/>
      <c r="N667" s="108"/>
      <c r="O667" s="108"/>
      <c r="P667" s="108"/>
      <c r="Q667" s="108"/>
      <c r="R667" s="108"/>
      <c r="S667" s="109"/>
      <c r="T667" s="108"/>
      <c r="U667" s="108"/>
      <c r="V667" s="108"/>
      <c r="W667" s="108"/>
      <c r="X667" s="108"/>
      <c r="Y667" s="111"/>
      <c r="AB667" s="111"/>
    </row>
    <row r="668" spans="1:28" ht="15.75" hidden="1">
      <c r="A668" s="206" t="s">
        <v>3455</v>
      </c>
      <c r="B668" s="198"/>
      <c r="C668" s="198">
        <v>4993.5175679999993</v>
      </c>
      <c r="D668" s="198"/>
      <c r="E668" s="108"/>
      <c r="F668" s="108"/>
      <c r="G668" s="108"/>
      <c r="H668" s="108"/>
      <c r="I668" s="108"/>
      <c r="J668" s="110"/>
      <c r="K668" s="108"/>
      <c r="L668" s="108"/>
      <c r="M668" s="108"/>
      <c r="N668" s="108"/>
      <c r="O668" s="108"/>
      <c r="P668" s="108"/>
      <c r="Q668" s="108"/>
      <c r="R668" s="108"/>
      <c r="S668" s="109"/>
      <c r="T668" s="108"/>
      <c r="U668" s="108"/>
      <c r="V668" s="108"/>
      <c r="W668" s="108"/>
      <c r="X668" s="108"/>
      <c r="Y668" s="111"/>
      <c r="AB668" s="111"/>
    </row>
    <row r="669" spans="1:28" ht="15.75" hidden="1">
      <c r="A669" s="206" t="s">
        <v>144</v>
      </c>
      <c r="B669" s="198"/>
      <c r="C669" s="198">
        <v>34943.160089999998</v>
      </c>
      <c r="D669" s="198"/>
      <c r="E669" s="108"/>
      <c r="F669" s="108"/>
      <c r="G669" s="108"/>
      <c r="H669" s="108"/>
      <c r="I669" s="108"/>
      <c r="J669" s="110"/>
      <c r="K669" s="108"/>
      <c r="L669" s="108"/>
      <c r="M669" s="108"/>
      <c r="N669" s="108"/>
      <c r="O669" s="108"/>
      <c r="P669" s="108"/>
      <c r="Q669" s="108"/>
      <c r="R669" s="108"/>
      <c r="S669" s="109"/>
      <c r="T669" s="108"/>
      <c r="U669" s="108"/>
      <c r="V669" s="108"/>
      <c r="W669" s="108"/>
      <c r="X669" s="108"/>
      <c r="Y669" s="111"/>
      <c r="AB669" s="111"/>
    </row>
    <row r="670" spans="1:28" ht="15.75" hidden="1">
      <c r="A670" s="206" t="s">
        <v>145</v>
      </c>
      <c r="B670" s="198"/>
      <c r="C670" s="198">
        <v>21715.24134</v>
      </c>
      <c r="D670" s="198"/>
      <c r="E670" s="108"/>
      <c r="F670" s="108"/>
      <c r="G670" s="108"/>
      <c r="H670" s="108"/>
      <c r="I670" s="108"/>
      <c r="J670" s="110"/>
      <c r="K670" s="108"/>
      <c r="L670" s="108"/>
      <c r="M670" s="108"/>
      <c r="N670" s="108"/>
      <c r="O670" s="108"/>
      <c r="P670" s="108"/>
      <c r="Q670" s="108"/>
      <c r="R670" s="108"/>
      <c r="S670" s="109"/>
      <c r="T670" s="108"/>
      <c r="U670" s="108"/>
      <c r="V670" s="108"/>
      <c r="W670" s="108"/>
      <c r="X670" s="108"/>
      <c r="Y670" s="111"/>
      <c r="AB670" s="111"/>
    </row>
    <row r="671" spans="1:28" ht="15.75" hidden="1">
      <c r="A671" s="206" t="s">
        <v>146</v>
      </c>
      <c r="B671" s="198"/>
      <c r="C671" s="198">
        <v>13227.918749999999</v>
      </c>
      <c r="D671" s="198"/>
      <c r="E671" s="108"/>
      <c r="F671" s="108"/>
      <c r="G671" s="108"/>
      <c r="H671" s="108"/>
      <c r="I671" s="108"/>
      <c r="J671" s="110"/>
      <c r="K671" s="108"/>
      <c r="L671" s="108"/>
      <c r="M671" s="108"/>
      <c r="N671" s="108"/>
      <c r="O671" s="108"/>
      <c r="P671" s="108"/>
      <c r="Q671" s="108"/>
      <c r="R671" s="108"/>
      <c r="S671" s="109"/>
      <c r="T671" s="108"/>
      <c r="U671" s="108"/>
      <c r="V671" s="108"/>
      <c r="W671" s="108"/>
      <c r="X671" s="108"/>
      <c r="Y671" s="111"/>
      <c r="AB671" s="111"/>
    </row>
    <row r="672" spans="1:28" ht="15.75" hidden="1">
      <c r="A672" s="206" t="s">
        <v>3456</v>
      </c>
      <c r="B672" s="198"/>
      <c r="C672" s="198">
        <v>15406.376283185838</v>
      </c>
      <c r="D672" s="198"/>
      <c r="E672" s="108"/>
      <c r="F672" s="108"/>
      <c r="G672" s="108"/>
      <c r="H672" s="108"/>
      <c r="I672" s="108"/>
      <c r="J672" s="110"/>
      <c r="K672" s="108"/>
      <c r="L672" s="108"/>
      <c r="M672" s="108"/>
      <c r="N672" s="108"/>
      <c r="O672" s="108"/>
      <c r="P672" s="108"/>
      <c r="Q672" s="108"/>
      <c r="R672" s="108"/>
      <c r="S672" s="109"/>
      <c r="T672" s="108"/>
      <c r="U672" s="108"/>
      <c r="V672" s="108"/>
      <c r="W672" s="108"/>
      <c r="X672" s="108"/>
      <c r="Y672" s="111"/>
      <c r="AB672" s="111"/>
    </row>
    <row r="673" spans="1:28" ht="15.75" hidden="1">
      <c r="A673" s="206" t="s">
        <v>3457</v>
      </c>
      <c r="B673" s="198"/>
      <c r="C673" s="198">
        <v>7495.1954867256645</v>
      </c>
      <c r="D673" s="198"/>
      <c r="E673" s="108"/>
      <c r="F673" s="108"/>
      <c r="G673" s="108"/>
      <c r="H673" s="108"/>
      <c r="I673" s="108"/>
      <c r="J673" s="110"/>
      <c r="K673" s="108"/>
      <c r="L673" s="108"/>
      <c r="M673" s="108"/>
      <c r="N673" s="108"/>
      <c r="O673" s="108"/>
      <c r="P673" s="108"/>
      <c r="Q673" s="108"/>
      <c r="R673" s="108"/>
      <c r="S673" s="109"/>
      <c r="T673" s="108"/>
      <c r="U673" s="108"/>
      <c r="V673" s="108"/>
      <c r="W673" s="108"/>
      <c r="X673" s="108"/>
      <c r="Y673" s="111"/>
      <c r="AB673" s="111"/>
    </row>
    <row r="674" spans="1:28" ht="15.75" hidden="1">
      <c r="A674" s="206" t="s">
        <v>3458</v>
      </c>
      <c r="B674" s="198"/>
      <c r="C674" s="198">
        <v>22901.571769911505</v>
      </c>
      <c r="D674" s="198"/>
      <c r="E674" s="108"/>
      <c r="F674" s="108"/>
      <c r="G674" s="108"/>
      <c r="H674" s="108"/>
      <c r="I674" s="108"/>
      <c r="J674" s="110"/>
      <c r="K674" s="108"/>
      <c r="L674" s="108"/>
      <c r="M674" s="108"/>
      <c r="N674" s="108"/>
      <c r="O674" s="108"/>
      <c r="P674" s="108"/>
      <c r="Q674" s="108"/>
      <c r="R674" s="108"/>
      <c r="S674" s="109"/>
      <c r="T674" s="108"/>
      <c r="U674" s="108"/>
      <c r="V674" s="108"/>
      <c r="W674" s="108"/>
      <c r="X674" s="108"/>
      <c r="Y674" s="111"/>
      <c r="AB674" s="111"/>
    </row>
    <row r="675" spans="1:28" ht="15.75" hidden="1">
      <c r="A675" s="206" t="s">
        <v>771</v>
      </c>
      <c r="B675" s="198"/>
      <c r="C675" s="198">
        <v>19170.426038400001</v>
      </c>
      <c r="D675" s="198"/>
      <c r="E675" s="108"/>
      <c r="F675" s="108"/>
      <c r="G675" s="108"/>
      <c r="H675" s="108"/>
      <c r="I675" s="108"/>
      <c r="J675" s="110"/>
      <c r="K675" s="108"/>
      <c r="L675" s="108"/>
      <c r="M675" s="108"/>
      <c r="N675" s="108"/>
      <c r="O675" s="108"/>
      <c r="P675" s="108"/>
      <c r="Q675" s="108"/>
      <c r="R675" s="108"/>
      <c r="S675" s="109"/>
      <c r="T675" s="108"/>
      <c r="U675" s="108"/>
      <c r="V675" s="108"/>
      <c r="W675" s="108"/>
      <c r="X675" s="108"/>
      <c r="Y675" s="111"/>
      <c r="AB675" s="111"/>
    </row>
    <row r="676" spans="1:28" ht="15.75" hidden="1">
      <c r="A676" s="206" t="s">
        <v>772</v>
      </c>
      <c r="B676" s="198"/>
      <c r="C676" s="198">
        <v>14325.153523199995</v>
      </c>
      <c r="D676" s="198"/>
      <c r="E676" s="108"/>
      <c r="F676" s="108"/>
      <c r="G676" s="108"/>
      <c r="H676" s="108"/>
      <c r="I676" s="108"/>
      <c r="J676" s="110"/>
      <c r="K676" s="108"/>
      <c r="L676" s="108"/>
      <c r="M676" s="108"/>
      <c r="N676" s="108"/>
      <c r="O676" s="108"/>
      <c r="P676" s="108"/>
      <c r="Q676" s="108"/>
      <c r="R676" s="108"/>
      <c r="S676" s="109"/>
      <c r="T676" s="108"/>
      <c r="U676" s="108"/>
      <c r="V676" s="108"/>
      <c r="W676" s="108"/>
      <c r="X676" s="108"/>
      <c r="Y676" s="111"/>
      <c r="AB676" s="111"/>
    </row>
    <row r="677" spans="1:28" ht="15.75" hidden="1">
      <c r="A677" s="206" t="s">
        <v>1792</v>
      </c>
      <c r="B677" s="198"/>
      <c r="C677" s="198">
        <v>14325.153523199995</v>
      </c>
      <c r="D677" s="198"/>
      <c r="E677" s="108"/>
      <c r="F677" s="108"/>
      <c r="G677" s="108"/>
      <c r="H677" s="108"/>
      <c r="I677" s="108"/>
      <c r="J677" s="110"/>
      <c r="K677" s="108"/>
      <c r="L677" s="108"/>
      <c r="M677" s="108"/>
      <c r="N677" s="108"/>
      <c r="O677" s="108"/>
      <c r="P677" s="108"/>
      <c r="Q677" s="108"/>
      <c r="R677" s="108"/>
      <c r="S677" s="109"/>
      <c r="T677" s="108"/>
      <c r="U677" s="108"/>
      <c r="V677" s="108"/>
      <c r="W677" s="108"/>
      <c r="X677" s="108"/>
      <c r="Y677" s="111"/>
      <c r="AB677" s="111"/>
    </row>
    <row r="678" spans="1:28" ht="15.75" hidden="1">
      <c r="A678" s="206" t="s">
        <v>773</v>
      </c>
      <c r="B678" s="198"/>
      <c r="C678" s="198">
        <v>28897.200000000001</v>
      </c>
      <c r="D678" s="198">
        <v>34137.599999999999</v>
      </c>
      <c r="E678" s="108"/>
      <c r="F678" s="108"/>
      <c r="G678" s="108"/>
      <c r="H678" s="108"/>
      <c r="I678" s="108"/>
      <c r="J678" s="110"/>
      <c r="K678" s="108"/>
      <c r="L678" s="108"/>
      <c r="M678" s="108"/>
      <c r="N678" s="108"/>
      <c r="O678" s="108"/>
      <c r="P678" s="108"/>
      <c r="Q678" s="108"/>
      <c r="R678" s="108"/>
      <c r="S678" s="109"/>
      <c r="T678" s="108"/>
      <c r="U678" s="108"/>
      <c r="V678" s="108"/>
      <c r="W678" s="108"/>
      <c r="X678" s="108"/>
      <c r="Y678" s="111"/>
      <c r="AB678" s="111"/>
    </row>
    <row r="679" spans="1:28" ht="15.75" hidden="1">
      <c r="A679" s="206" t="s">
        <v>3459</v>
      </c>
      <c r="B679" s="198"/>
      <c r="C679" s="198">
        <v>23941.777444247797</v>
      </c>
      <c r="D679" s="198"/>
      <c r="E679" s="108"/>
      <c r="F679" s="108"/>
      <c r="G679" s="108"/>
      <c r="H679" s="108"/>
      <c r="I679" s="108"/>
      <c r="J679" s="110"/>
      <c r="K679" s="108"/>
      <c r="L679" s="108"/>
      <c r="M679" s="108"/>
      <c r="N679" s="108"/>
      <c r="O679" s="108"/>
      <c r="P679" s="108"/>
      <c r="Q679" s="108"/>
      <c r="R679" s="108"/>
      <c r="S679" s="109"/>
      <c r="T679" s="108"/>
      <c r="U679" s="108"/>
      <c r="V679" s="108"/>
      <c r="W679" s="108"/>
      <c r="X679" s="108"/>
      <c r="Y679" s="111"/>
      <c r="AB679" s="111"/>
    </row>
    <row r="680" spans="1:28" ht="15.75" hidden="1">
      <c r="A680" s="206" t="s">
        <v>3460</v>
      </c>
      <c r="B680" s="198"/>
      <c r="C680" s="198">
        <v>13826.365316814159</v>
      </c>
      <c r="D680" s="198"/>
      <c r="E680" s="108"/>
      <c r="F680" s="108"/>
      <c r="G680" s="108"/>
      <c r="H680" s="108"/>
      <c r="I680" s="108"/>
      <c r="J680" s="110"/>
      <c r="K680" s="108"/>
      <c r="L680" s="108"/>
      <c r="M680" s="108"/>
      <c r="N680" s="108"/>
      <c r="O680" s="108"/>
      <c r="P680" s="108"/>
      <c r="Q680" s="108"/>
      <c r="R680" s="108"/>
      <c r="S680" s="109"/>
      <c r="T680" s="108"/>
      <c r="U680" s="108"/>
      <c r="V680" s="108"/>
      <c r="W680" s="108"/>
      <c r="X680" s="108"/>
      <c r="Y680" s="111"/>
      <c r="AB680" s="111"/>
    </row>
    <row r="681" spans="1:28" ht="15.75" hidden="1">
      <c r="A681" s="206" t="s">
        <v>3461</v>
      </c>
      <c r="B681" s="198"/>
      <c r="C681" s="198">
        <v>8807.0909734513261</v>
      </c>
      <c r="D681" s="198"/>
      <c r="E681" s="108"/>
      <c r="F681" s="108"/>
      <c r="G681" s="108"/>
      <c r="H681" s="108"/>
      <c r="I681" s="108"/>
      <c r="J681" s="110"/>
      <c r="K681" s="108"/>
      <c r="L681" s="108"/>
      <c r="M681" s="108"/>
      <c r="N681" s="108"/>
      <c r="O681" s="108"/>
      <c r="P681" s="108"/>
      <c r="Q681" s="108"/>
      <c r="R681" s="108"/>
      <c r="S681" s="109"/>
      <c r="T681" s="108"/>
      <c r="U681" s="108"/>
      <c r="V681" s="108"/>
      <c r="W681" s="108"/>
      <c r="X681" s="108"/>
      <c r="Y681" s="111"/>
      <c r="AB681" s="111"/>
    </row>
    <row r="682" spans="1:28" ht="15.75" hidden="1">
      <c r="A682" s="206" t="s">
        <v>3462</v>
      </c>
      <c r="B682" s="198"/>
      <c r="C682" s="198">
        <v>22633.456290265483</v>
      </c>
      <c r="D682" s="198"/>
      <c r="E682" s="108"/>
      <c r="F682" s="108"/>
      <c r="G682" s="108"/>
      <c r="H682" s="108"/>
      <c r="I682" s="108"/>
      <c r="J682" s="110"/>
      <c r="K682" s="108"/>
      <c r="L682" s="108"/>
      <c r="M682" s="108"/>
      <c r="N682" s="108"/>
      <c r="O682" s="108"/>
      <c r="P682" s="108"/>
      <c r="Q682" s="108"/>
      <c r="R682" s="108"/>
      <c r="S682" s="109"/>
      <c r="T682" s="108"/>
      <c r="U682" s="108"/>
      <c r="V682" s="108"/>
      <c r="W682" s="108"/>
      <c r="X682" s="108"/>
      <c r="Y682" s="111"/>
      <c r="AB682" s="111"/>
    </row>
    <row r="683" spans="1:28" ht="15.75" hidden="1">
      <c r="A683" s="206" t="s">
        <v>3463</v>
      </c>
      <c r="B683" s="198"/>
      <c r="C683" s="198">
        <v>37768.14276106195</v>
      </c>
      <c r="D683" s="198"/>
      <c r="E683" s="108"/>
      <c r="F683" s="108"/>
      <c r="G683" s="108"/>
      <c r="H683" s="108"/>
      <c r="I683" s="108"/>
      <c r="J683" s="110"/>
      <c r="K683" s="108"/>
      <c r="L683" s="108"/>
      <c r="M683" s="108"/>
      <c r="N683" s="108"/>
      <c r="O683" s="108"/>
      <c r="P683" s="108"/>
      <c r="Q683" s="108"/>
      <c r="R683" s="108"/>
      <c r="S683" s="109"/>
      <c r="T683" s="108"/>
      <c r="U683" s="108"/>
      <c r="V683" s="108"/>
      <c r="W683" s="108"/>
      <c r="X683" s="108"/>
      <c r="Y683" s="111"/>
      <c r="AB683" s="111"/>
    </row>
    <row r="684" spans="1:28" ht="15.75" hidden="1">
      <c r="A684" s="206" t="s">
        <v>3464</v>
      </c>
      <c r="B684" s="198"/>
      <c r="C684" s="198">
        <v>46575.233734513276</v>
      </c>
      <c r="D684" s="198"/>
      <c r="E684" s="108"/>
      <c r="F684" s="108"/>
      <c r="G684" s="108"/>
      <c r="H684" s="108"/>
      <c r="I684" s="108"/>
      <c r="J684" s="110"/>
      <c r="K684" s="108"/>
      <c r="L684" s="108"/>
      <c r="M684" s="108"/>
      <c r="N684" s="108"/>
      <c r="O684" s="108"/>
      <c r="P684" s="108"/>
      <c r="Q684" s="108"/>
      <c r="R684" s="108"/>
      <c r="S684" s="109"/>
      <c r="T684" s="108"/>
      <c r="U684" s="108"/>
      <c r="V684" s="108"/>
      <c r="W684" s="108"/>
      <c r="X684" s="108"/>
      <c r="Y684" s="111"/>
      <c r="AB684" s="111"/>
    </row>
    <row r="685" spans="1:28" ht="15.75" hidden="1">
      <c r="A685" s="206" t="s">
        <v>1471</v>
      </c>
      <c r="B685" s="198"/>
      <c r="C685" s="198">
        <v>17456.301603448275</v>
      </c>
      <c r="D685" s="198"/>
      <c r="E685" s="108"/>
      <c r="F685" s="108"/>
      <c r="G685" s="108"/>
      <c r="H685" s="108"/>
      <c r="I685" s="108"/>
      <c r="J685" s="110"/>
      <c r="K685" s="108"/>
      <c r="L685" s="108"/>
      <c r="M685" s="108"/>
      <c r="N685" s="108"/>
      <c r="O685" s="108"/>
      <c r="P685" s="108"/>
      <c r="Q685" s="108"/>
      <c r="R685" s="108"/>
      <c r="S685" s="109"/>
      <c r="T685" s="108"/>
      <c r="U685" s="108"/>
      <c r="V685" s="108"/>
      <c r="W685" s="108"/>
      <c r="X685" s="108"/>
      <c r="Y685" s="111"/>
      <c r="AB685" s="111"/>
    </row>
    <row r="686" spans="1:28" ht="15.75" hidden="1">
      <c r="A686" s="206" t="s">
        <v>1472</v>
      </c>
      <c r="B686" s="198"/>
      <c r="C686" s="198">
        <v>8385.8064482758618</v>
      </c>
      <c r="D686" s="198"/>
      <c r="E686" s="108"/>
      <c r="F686" s="108"/>
      <c r="G686" s="108"/>
      <c r="H686" s="108"/>
      <c r="I686" s="108"/>
      <c r="J686" s="110"/>
      <c r="K686" s="108"/>
      <c r="L686" s="108"/>
      <c r="M686" s="108"/>
      <c r="N686" s="108"/>
      <c r="O686" s="108"/>
      <c r="P686" s="108"/>
      <c r="Q686" s="108"/>
      <c r="R686" s="108"/>
      <c r="S686" s="109"/>
      <c r="T686" s="108"/>
      <c r="U686" s="108"/>
      <c r="V686" s="108"/>
      <c r="W686" s="108"/>
      <c r="X686" s="108"/>
      <c r="Y686" s="111"/>
      <c r="AB686" s="111"/>
    </row>
    <row r="687" spans="1:28" ht="15.75" hidden="1">
      <c r="A687" s="206" t="s">
        <v>689</v>
      </c>
      <c r="B687" s="198"/>
      <c r="C687" s="198">
        <v>6075.1257599999981</v>
      </c>
      <c r="D687" s="198"/>
      <c r="E687" s="108"/>
      <c r="F687" s="108"/>
      <c r="G687" s="108"/>
      <c r="H687" s="108"/>
      <c r="I687" s="108"/>
      <c r="J687" s="110"/>
      <c r="K687" s="108"/>
      <c r="L687" s="108"/>
      <c r="M687" s="108"/>
      <c r="N687" s="108"/>
      <c r="O687" s="108"/>
      <c r="P687" s="108"/>
      <c r="Q687" s="108"/>
      <c r="R687" s="108"/>
      <c r="S687" s="109"/>
      <c r="T687" s="108"/>
      <c r="U687" s="108"/>
      <c r="V687" s="108"/>
      <c r="W687" s="108"/>
      <c r="X687" s="108"/>
      <c r="Y687" s="111"/>
      <c r="AB687" s="111"/>
    </row>
    <row r="688" spans="1:28" ht="15.75" hidden="1">
      <c r="A688" s="206" t="s">
        <v>959</v>
      </c>
      <c r="B688" s="198"/>
      <c r="C688" s="198">
        <v>18875.937600000001</v>
      </c>
      <c r="D688" s="198"/>
      <c r="E688" s="108"/>
      <c r="F688" s="108"/>
      <c r="G688" s="108"/>
      <c r="H688" s="108"/>
      <c r="I688" s="108"/>
      <c r="J688" s="110"/>
      <c r="K688" s="108"/>
      <c r="L688" s="108"/>
      <c r="M688" s="108"/>
      <c r="N688" s="108"/>
      <c r="O688" s="108"/>
      <c r="P688" s="108"/>
      <c r="Q688" s="108"/>
      <c r="R688" s="108"/>
      <c r="S688" s="109"/>
      <c r="T688" s="108"/>
      <c r="U688" s="108"/>
      <c r="V688" s="108"/>
      <c r="W688" s="108"/>
      <c r="X688" s="108"/>
      <c r="Y688" s="111"/>
      <c r="AB688" s="111"/>
    </row>
    <row r="689" spans="1:28" ht="15.75" hidden="1">
      <c r="A689" s="206" t="s">
        <v>1127</v>
      </c>
      <c r="B689" s="198"/>
      <c r="C689" s="198">
        <v>108565.00843328</v>
      </c>
      <c r="D689" s="198"/>
      <c r="E689" s="108"/>
      <c r="F689" s="108"/>
      <c r="G689" s="108"/>
      <c r="H689" s="108"/>
      <c r="I689" s="108"/>
      <c r="J689" s="110"/>
      <c r="K689" s="108"/>
      <c r="L689" s="108"/>
      <c r="M689" s="108"/>
      <c r="N689" s="108"/>
      <c r="O689" s="108"/>
      <c r="P689" s="108"/>
      <c r="Q689" s="108"/>
      <c r="R689" s="108"/>
      <c r="S689" s="109"/>
      <c r="T689" s="108"/>
      <c r="U689" s="108"/>
      <c r="V689" s="108"/>
      <c r="W689" s="108"/>
      <c r="X689" s="108"/>
      <c r="Y689" s="111"/>
      <c r="AB689" s="111"/>
    </row>
    <row r="690" spans="1:28" ht="15.75" hidden="1">
      <c r="A690" s="206" t="s">
        <v>1128</v>
      </c>
      <c r="B690" s="198"/>
      <c r="C690" s="198">
        <v>92822.079086720012</v>
      </c>
      <c r="D690" s="198"/>
      <c r="E690" s="108"/>
      <c r="F690" s="108"/>
      <c r="G690" s="108"/>
      <c r="H690" s="108"/>
      <c r="I690" s="108"/>
      <c r="J690" s="110"/>
      <c r="K690" s="108"/>
      <c r="L690" s="108"/>
      <c r="M690" s="108"/>
      <c r="N690" s="108"/>
      <c r="O690" s="108"/>
      <c r="P690" s="108"/>
      <c r="Q690" s="108"/>
      <c r="R690" s="108"/>
      <c r="S690" s="109"/>
      <c r="T690" s="108"/>
      <c r="U690" s="108"/>
      <c r="V690" s="108"/>
      <c r="W690" s="108"/>
      <c r="X690" s="108"/>
      <c r="Y690" s="111"/>
      <c r="AB690" s="111"/>
    </row>
    <row r="691" spans="1:28" ht="15.75" hidden="1">
      <c r="A691" s="206" t="s">
        <v>1129</v>
      </c>
      <c r="B691" s="198"/>
      <c r="C691" s="198">
        <v>42579.411713280009</v>
      </c>
      <c r="D691" s="198"/>
      <c r="E691" s="108"/>
      <c r="F691" s="108"/>
      <c r="G691" s="108"/>
      <c r="H691" s="108"/>
      <c r="I691" s="108"/>
      <c r="J691" s="110"/>
      <c r="K691" s="108"/>
      <c r="L691" s="108"/>
      <c r="M691" s="108"/>
      <c r="N691" s="108"/>
      <c r="O691" s="108"/>
      <c r="P691" s="108"/>
      <c r="Q691" s="108"/>
      <c r="R691" s="108"/>
      <c r="S691" s="109"/>
      <c r="T691" s="108"/>
      <c r="U691" s="108"/>
      <c r="V691" s="108"/>
      <c r="W691" s="108"/>
      <c r="X691" s="108"/>
      <c r="Y691" s="111"/>
      <c r="AB691" s="111"/>
    </row>
    <row r="692" spans="1:28" ht="15.75" hidden="1">
      <c r="A692" s="206" t="s">
        <v>1130</v>
      </c>
      <c r="B692" s="198"/>
      <c r="C692" s="198">
        <v>65985.596720000001</v>
      </c>
      <c r="D692" s="198"/>
      <c r="E692" s="108"/>
      <c r="F692" s="108"/>
      <c r="G692" s="108"/>
      <c r="H692" s="108"/>
      <c r="I692" s="108"/>
      <c r="J692" s="110"/>
      <c r="K692" s="108"/>
      <c r="L692" s="108"/>
      <c r="M692" s="108"/>
      <c r="N692" s="108"/>
      <c r="O692" s="108"/>
      <c r="P692" s="108"/>
      <c r="Q692" s="108"/>
      <c r="R692" s="108"/>
      <c r="S692" s="109"/>
      <c r="T692" s="108"/>
      <c r="U692" s="108"/>
      <c r="V692" s="108"/>
      <c r="W692" s="108"/>
      <c r="X692" s="108"/>
      <c r="Y692" s="111"/>
      <c r="AB692" s="111"/>
    </row>
    <row r="693" spans="1:28" ht="15.75" hidden="1">
      <c r="A693" s="206" t="s">
        <v>1131</v>
      </c>
      <c r="B693" s="198"/>
      <c r="C693" s="198">
        <v>26836.48236672</v>
      </c>
      <c r="D693" s="198"/>
      <c r="E693" s="108"/>
      <c r="F693" s="108"/>
      <c r="G693" s="108"/>
      <c r="H693" s="108"/>
      <c r="I693" s="108"/>
      <c r="J693" s="110"/>
      <c r="K693" s="108"/>
      <c r="L693" s="108"/>
      <c r="M693" s="108"/>
      <c r="N693" s="108"/>
      <c r="O693" s="108"/>
      <c r="P693" s="108"/>
      <c r="Q693" s="108"/>
      <c r="R693" s="108"/>
      <c r="S693" s="109"/>
      <c r="T693" s="108"/>
      <c r="U693" s="108"/>
      <c r="V693" s="108"/>
      <c r="W693" s="108"/>
      <c r="X693" s="108"/>
      <c r="Y693" s="111"/>
      <c r="AB693" s="111"/>
    </row>
    <row r="694" spans="1:28" ht="15.75" hidden="1">
      <c r="A694" s="206" t="s">
        <v>1132</v>
      </c>
      <c r="B694" s="198"/>
      <c r="C694" s="198">
        <v>15742.929346560006</v>
      </c>
      <c r="D694" s="198"/>
      <c r="E694" s="108"/>
      <c r="F694" s="108"/>
      <c r="G694" s="108"/>
      <c r="H694" s="108"/>
      <c r="I694" s="108"/>
      <c r="J694" s="110"/>
      <c r="K694" s="108"/>
      <c r="L694" s="108"/>
      <c r="M694" s="108"/>
      <c r="N694" s="108"/>
      <c r="O694" s="108"/>
      <c r="P694" s="108"/>
      <c r="Q694" s="108"/>
      <c r="R694" s="108"/>
      <c r="S694" s="109"/>
      <c r="T694" s="108"/>
      <c r="U694" s="108"/>
      <c r="V694" s="108"/>
      <c r="W694" s="108"/>
      <c r="X694" s="108"/>
      <c r="Y694" s="111"/>
      <c r="AB694" s="111"/>
    </row>
    <row r="695" spans="1:28" ht="15.75" hidden="1">
      <c r="A695" s="206" t="s">
        <v>1932</v>
      </c>
      <c r="B695" s="198"/>
      <c r="C695" s="198">
        <v>26836.48236672</v>
      </c>
      <c r="D695" s="198"/>
      <c r="E695" s="108"/>
      <c r="F695" s="108"/>
      <c r="G695" s="108"/>
      <c r="H695" s="108"/>
      <c r="I695" s="108"/>
      <c r="J695" s="110"/>
      <c r="K695" s="108"/>
      <c r="L695" s="108"/>
      <c r="M695" s="108"/>
      <c r="N695" s="108"/>
      <c r="O695" s="108"/>
      <c r="P695" s="108"/>
      <c r="Q695" s="108"/>
      <c r="R695" s="108"/>
      <c r="S695" s="109"/>
      <c r="T695" s="108"/>
      <c r="U695" s="108"/>
      <c r="V695" s="108"/>
      <c r="W695" s="108"/>
      <c r="X695" s="108"/>
      <c r="Y695" s="111"/>
      <c r="AB695" s="111"/>
    </row>
    <row r="696" spans="1:28" ht="15.75" hidden="1">
      <c r="A696" s="206" t="s">
        <v>1933</v>
      </c>
      <c r="B696" s="198"/>
      <c r="C696" s="198">
        <v>15742.929346560006</v>
      </c>
      <c r="D696" s="198"/>
      <c r="E696" s="108"/>
      <c r="F696" s="108"/>
      <c r="G696" s="108"/>
      <c r="H696" s="108"/>
      <c r="I696" s="108"/>
      <c r="J696" s="110"/>
      <c r="K696" s="108"/>
      <c r="L696" s="108"/>
      <c r="M696" s="108"/>
      <c r="N696" s="108"/>
      <c r="O696" s="108"/>
      <c r="P696" s="108"/>
      <c r="Q696" s="108"/>
      <c r="R696" s="108"/>
      <c r="S696" s="109"/>
      <c r="T696" s="108"/>
      <c r="U696" s="108"/>
      <c r="V696" s="108"/>
      <c r="W696" s="108"/>
      <c r="X696" s="108"/>
      <c r="Y696" s="111"/>
      <c r="AB696" s="111"/>
    </row>
    <row r="697" spans="1:28" ht="15.75" hidden="1">
      <c r="A697" s="206" t="s">
        <v>3465</v>
      </c>
      <c r="B697" s="198"/>
      <c r="C697" s="198">
        <v>36333.944793103445</v>
      </c>
      <c r="D697" s="198"/>
      <c r="E697" s="108"/>
      <c r="F697" s="108"/>
      <c r="G697" s="108"/>
      <c r="H697" s="108"/>
      <c r="I697" s="108"/>
      <c r="J697" s="110"/>
      <c r="K697" s="108"/>
      <c r="L697" s="108"/>
      <c r="M697" s="108"/>
      <c r="N697" s="108"/>
      <c r="O697" s="108"/>
      <c r="P697" s="108"/>
      <c r="Q697" s="108"/>
      <c r="R697" s="108"/>
      <c r="S697" s="109"/>
      <c r="T697" s="108"/>
      <c r="U697" s="108"/>
      <c r="V697" s="108"/>
      <c r="W697" s="108"/>
      <c r="X697" s="108"/>
      <c r="Y697" s="111"/>
      <c r="AB697" s="111"/>
    </row>
    <row r="698" spans="1:28" ht="15.75" hidden="1">
      <c r="A698" s="206" t="s">
        <v>3466</v>
      </c>
      <c r="B698" s="198"/>
      <c r="C698" s="198">
        <v>18056.219327586205</v>
      </c>
      <c r="D698" s="198"/>
      <c r="E698" s="108"/>
      <c r="F698" s="108"/>
      <c r="G698" s="108"/>
      <c r="H698" s="108"/>
      <c r="I698" s="108"/>
      <c r="J698" s="110"/>
      <c r="K698" s="108"/>
      <c r="L698" s="108"/>
      <c r="M698" s="108"/>
      <c r="N698" s="108"/>
      <c r="O698" s="108"/>
      <c r="P698" s="108"/>
      <c r="Q698" s="108"/>
      <c r="R698" s="108"/>
      <c r="S698" s="109"/>
      <c r="T698" s="108"/>
      <c r="U698" s="108"/>
      <c r="V698" s="108"/>
      <c r="W698" s="108"/>
      <c r="X698" s="108"/>
      <c r="Y698" s="111"/>
      <c r="AB698" s="111"/>
    </row>
    <row r="699" spans="1:28" ht="15.75" hidden="1">
      <c r="A699" s="206" t="s">
        <v>3467</v>
      </c>
      <c r="B699" s="198"/>
      <c r="C699" s="198">
        <v>11144.123810344829</v>
      </c>
      <c r="D699" s="198"/>
      <c r="E699" s="108"/>
      <c r="F699" s="108"/>
      <c r="G699" s="108"/>
      <c r="H699" s="108"/>
      <c r="I699" s="108"/>
      <c r="J699" s="110"/>
      <c r="K699" s="108"/>
      <c r="L699" s="108"/>
      <c r="M699" s="108"/>
      <c r="N699" s="108"/>
      <c r="O699" s="108"/>
      <c r="P699" s="108"/>
      <c r="Q699" s="108"/>
      <c r="R699" s="108"/>
      <c r="S699" s="109"/>
      <c r="T699" s="108"/>
      <c r="U699" s="108"/>
      <c r="V699" s="108"/>
      <c r="W699" s="108"/>
      <c r="X699" s="108"/>
      <c r="Y699" s="111"/>
      <c r="AB699" s="111"/>
    </row>
    <row r="700" spans="1:28" ht="15.75" hidden="1">
      <c r="A700" s="206" t="s">
        <v>3468</v>
      </c>
      <c r="B700" s="198"/>
      <c r="C700" s="198">
        <v>7133.6016551724142</v>
      </c>
      <c r="D700" s="198"/>
      <c r="E700" s="108"/>
      <c r="F700" s="108"/>
      <c r="G700" s="108"/>
      <c r="H700" s="108"/>
      <c r="I700" s="108"/>
      <c r="J700" s="110"/>
      <c r="K700" s="108"/>
      <c r="L700" s="108"/>
      <c r="M700" s="108"/>
      <c r="N700" s="108"/>
      <c r="O700" s="108"/>
      <c r="P700" s="108"/>
      <c r="Q700" s="108"/>
      <c r="R700" s="108"/>
      <c r="S700" s="109"/>
      <c r="T700" s="108"/>
      <c r="U700" s="108"/>
      <c r="V700" s="108"/>
      <c r="W700" s="108"/>
      <c r="X700" s="108"/>
      <c r="Y700" s="111"/>
      <c r="AB700" s="111"/>
    </row>
    <row r="701" spans="1:28" ht="15.75" hidden="1">
      <c r="A701" s="206" t="s">
        <v>3469</v>
      </c>
      <c r="B701" s="198"/>
      <c r="C701" s="198">
        <v>29200.343137931031</v>
      </c>
      <c r="D701" s="198"/>
      <c r="E701" s="108"/>
      <c r="F701" s="108"/>
      <c r="G701" s="108"/>
      <c r="H701" s="108"/>
      <c r="I701" s="108"/>
      <c r="J701" s="110"/>
      <c r="K701" s="108"/>
      <c r="L701" s="108"/>
      <c r="M701" s="108"/>
      <c r="N701" s="108"/>
      <c r="O701" s="108"/>
      <c r="P701" s="108"/>
      <c r="Q701" s="108"/>
      <c r="R701" s="108"/>
      <c r="S701" s="109"/>
      <c r="T701" s="108"/>
      <c r="U701" s="108"/>
      <c r="V701" s="108"/>
      <c r="W701" s="108"/>
      <c r="X701" s="108"/>
      <c r="Y701" s="111"/>
      <c r="AB701" s="111"/>
    </row>
    <row r="702" spans="1:28" ht="15.75" hidden="1">
      <c r="A702" s="206" t="s">
        <v>3470</v>
      </c>
      <c r="B702" s="198"/>
      <c r="C702" s="198">
        <v>18277.725465517244</v>
      </c>
      <c r="D702" s="198"/>
      <c r="E702" s="108"/>
      <c r="F702" s="108"/>
      <c r="G702" s="108"/>
      <c r="H702" s="108"/>
      <c r="I702" s="108"/>
      <c r="J702" s="110"/>
      <c r="K702" s="108"/>
      <c r="L702" s="108"/>
      <c r="M702" s="108"/>
      <c r="N702" s="108"/>
      <c r="O702" s="108"/>
      <c r="P702" s="108"/>
      <c r="Q702" s="108"/>
      <c r="R702" s="108"/>
      <c r="S702" s="109"/>
      <c r="T702" s="108"/>
      <c r="U702" s="108"/>
      <c r="V702" s="108"/>
      <c r="W702" s="108"/>
      <c r="X702" s="108"/>
      <c r="Y702" s="111"/>
      <c r="AB702" s="111"/>
    </row>
    <row r="703" spans="1:28" ht="15.75" hidden="1">
      <c r="A703" s="206" t="s">
        <v>3471</v>
      </c>
      <c r="B703" s="198"/>
      <c r="C703" s="198">
        <v>18277.725465517244</v>
      </c>
      <c r="D703" s="198"/>
      <c r="E703" s="108"/>
      <c r="F703" s="108"/>
      <c r="G703" s="108"/>
      <c r="H703" s="108"/>
      <c r="I703" s="108"/>
      <c r="J703" s="110"/>
      <c r="K703" s="108"/>
      <c r="L703" s="108"/>
      <c r="M703" s="108"/>
      <c r="N703" s="108"/>
      <c r="O703" s="108"/>
      <c r="P703" s="108"/>
      <c r="Q703" s="108"/>
      <c r="R703" s="108"/>
      <c r="S703" s="109"/>
      <c r="T703" s="108"/>
      <c r="U703" s="108"/>
      <c r="V703" s="108"/>
      <c r="W703" s="108"/>
      <c r="X703" s="108"/>
      <c r="Y703" s="111"/>
      <c r="AB703" s="111"/>
    </row>
    <row r="704" spans="1:28" ht="15.75" hidden="1">
      <c r="A704" s="206" t="s">
        <v>2967</v>
      </c>
      <c r="B704" s="198"/>
      <c r="C704" s="198">
        <v>8677.0071034482735</v>
      </c>
      <c r="D704" s="198"/>
      <c r="E704" s="108"/>
      <c r="F704" s="108"/>
      <c r="G704" s="108"/>
      <c r="H704" s="108"/>
      <c r="I704" s="108"/>
      <c r="J704" s="110"/>
      <c r="K704" s="108"/>
      <c r="L704" s="108"/>
      <c r="M704" s="108"/>
      <c r="N704" s="108"/>
      <c r="O704" s="108"/>
      <c r="P704" s="108"/>
      <c r="Q704" s="108"/>
      <c r="R704" s="108"/>
      <c r="S704" s="109"/>
      <c r="T704" s="108"/>
      <c r="U704" s="108"/>
      <c r="V704" s="108"/>
      <c r="W704" s="108"/>
      <c r="X704" s="108"/>
      <c r="Y704" s="111"/>
      <c r="AB704" s="111"/>
    </row>
    <row r="705" spans="1:28" ht="15.75" hidden="1">
      <c r="A705" s="206" t="s">
        <v>2968</v>
      </c>
      <c r="B705" s="198"/>
      <c r="C705" s="198">
        <v>6677.7502758620685</v>
      </c>
      <c r="D705" s="198"/>
      <c r="E705" s="108"/>
      <c r="F705" s="108"/>
      <c r="G705" s="108"/>
      <c r="H705" s="108"/>
      <c r="I705" s="108"/>
      <c r="J705" s="110"/>
      <c r="K705" s="108"/>
      <c r="L705" s="108"/>
      <c r="M705" s="108"/>
      <c r="N705" s="108"/>
      <c r="O705" s="108"/>
      <c r="P705" s="108"/>
      <c r="Q705" s="108"/>
      <c r="R705" s="108"/>
      <c r="S705" s="109"/>
      <c r="T705" s="108"/>
      <c r="U705" s="108"/>
      <c r="V705" s="108"/>
      <c r="W705" s="108"/>
      <c r="X705" s="108"/>
      <c r="Y705" s="111"/>
      <c r="AB705" s="111"/>
    </row>
    <row r="706" spans="1:28" ht="15.75" hidden="1">
      <c r="A706" s="206" t="s">
        <v>2354</v>
      </c>
      <c r="B706" s="198"/>
      <c r="C706" s="198">
        <v>46193.664758620689</v>
      </c>
      <c r="D706" s="198"/>
      <c r="E706" s="108"/>
      <c r="F706" s="108"/>
      <c r="G706" s="108"/>
      <c r="H706" s="108"/>
      <c r="I706" s="108"/>
      <c r="J706" s="110"/>
      <c r="K706" s="108"/>
      <c r="L706" s="108"/>
      <c r="M706" s="108"/>
      <c r="N706" s="108"/>
      <c r="O706" s="108"/>
      <c r="P706" s="108"/>
      <c r="Q706" s="108"/>
      <c r="R706" s="108"/>
      <c r="S706" s="109"/>
      <c r="T706" s="108"/>
      <c r="U706" s="108"/>
      <c r="V706" s="108"/>
      <c r="W706" s="108"/>
      <c r="X706" s="108"/>
      <c r="Y706" s="111"/>
      <c r="AB706" s="111"/>
    </row>
    <row r="707" spans="1:28" ht="15.75" hidden="1">
      <c r="A707" s="206" t="s">
        <v>2355</v>
      </c>
      <c r="B707" s="198"/>
      <c r="C707" s="198">
        <v>19862.493344827581</v>
      </c>
      <c r="D707" s="198"/>
      <c r="E707" s="108"/>
      <c r="F707" s="108"/>
      <c r="G707" s="108"/>
      <c r="H707" s="108"/>
      <c r="I707" s="108"/>
      <c r="J707" s="110"/>
      <c r="K707" s="108"/>
      <c r="L707" s="108"/>
      <c r="M707" s="108"/>
      <c r="N707" s="108"/>
      <c r="O707" s="108"/>
      <c r="P707" s="108"/>
      <c r="Q707" s="108"/>
      <c r="R707" s="108"/>
      <c r="S707" s="109"/>
      <c r="T707" s="108"/>
      <c r="U707" s="108"/>
      <c r="V707" s="108"/>
      <c r="W707" s="108"/>
      <c r="X707" s="108"/>
      <c r="Y707" s="111"/>
      <c r="AB707" s="111"/>
    </row>
    <row r="708" spans="1:28" ht="15.75" hidden="1">
      <c r="A708" s="206" t="s">
        <v>2356</v>
      </c>
      <c r="B708" s="198"/>
      <c r="C708" s="198">
        <v>16021.715741379312</v>
      </c>
      <c r="D708" s="198"/>
      <c r="E708" s="108"/>
      <c r="F708" s="108"/>
      <c r="G708" s="108"/>
      <c r="H708" s="108"/>
      <c r="I708" s="108"/>
      <c r="J708" s="110"/>
      <c r="K708" s="108"/>
      <c r="L708" s="108"/>
      <c r="M708" s="108"/>
      <c r="N708" s="108"/>
      <c r="O708" s="108"/>
      <c r="P708" s="108"/>
      <c r="Q708" s="108"/>
      <c r="R708" s="108"/>
      <c r="S708" s="109"/>
      <c r="T708" s="108"/>
      <c r="U708" s="108"/>
      <c r="V708" s="108"/>
      <c r="W708" s="108"/>
      <c r="X708" s="108"/>
      <c r="Y708" s="111"/>
      <c r="AB708" s="111"/>
    </row>
    <row r="709" spans="1:28" ht="15.75" hidden="1">
      <c r="A709" s="206" t="s">
        <v>2357</v>
      </c>
      <c r="B709" s="198"/>
      <c r="C709" s="198">
        <v>10309.455672413793</v>
      </c>
      <c r="D709" s="198"/>
      <c r="E709" s="108"/>
      <c r="F709" s="108"/>
      <c r="G709" s="108"/>
      <c r="H709" s="108"/>
      <c r="I709" s="108"/>
      <c r="J709" s="110"/>
      <c r="K709" s="108"/>
      <c r="L709" s="108"/>
      <c r="M709" s="108"/>
      <c r="N709" s="108"/>
      <c r="O709" s="108"/>
      <c r="P709" s="108"/>
      <c r="Q709" s="108"/>
      <c r="R709" s="108"/>
      <c r="S709" s="109"/>
      <c r="T709" s="108"/>
      <c r="U709" s="108"/>
      <c r="V709" s="108"/>
      <c r="W709" s="108"/>
      <c r="X709" s="108"/>
      <c r="Y709" s="111"/>
      <c r="AB709" s="111"/>
    </row>
    <row r="710" spans="1:28" ht="15.75" hidden="1">
      <c r="A710" s="206" t="s">
        <v>2358</v>
      </c>
      <c r="B710" s="198"/>
      <c r="C710" s="198">
        <v>35884.209086206902</v>
      </c>
      <c r="D710" s="198"/>
      <c r="E710" s="108"/>
      <c r="F710" s="108"/>
      <c r="G710" s="108"/>
      <c r="H710" s="108"/>
      <c r="I710" s="108"/>
      <c r="J710" s="110"/>
      <c r="K710" s="108"/>
      <c r="L710" s="108"/>
      <c r="M710" s="108"/>
      <c r="N710" s="108"/>
      <c r="O710" s="108"/>
      <c r="P710" s="108"/>
      <c r="Q710" s="108"/>
      <c r="R710" s="108"/>
      <c r="S710" s="109"/>
      <c r="T710" s="108"/>
      <c r="U710" s="108"/>
      <c r="V710" s="108"/>
      <c r="W710" s="108"/>
      <c r="X710" s="108"/>
      <c r="Y710" s="111"/>
      <c r="AB710" s="111"/>
    </row>
    <row r="711" spans="1:28" ht="15.75" hidden="1">
      <c r="A711" s="206" t="s">
        <v>2359</v>
      </c>
      <c r="B711" s="198"/>
      <c r="C711" s="198">
        <v>26331.171413793105</v>
      </c>
      <c r="D711" s="198"/>
      <c r="E711" s="108"/>
      <c r="F711" s="108"/>
      <c r="G711" s="108"/>
      <c r="H711" s="108"/>
      <c r="I711" s="108"/>
      <c r="J711" s="110"/>
      <c r="K711" s="108"/>
      <c r="L711" s="108"/>
      <c r="M711" s="108"/>
      <c r="N711" s="108"/>
      <c r="O711" s="108"/>
      <c r="P711" s="108"/>
      <c r="Q711" s="108"/>
      <c r="R711" s="108"/>
      <c r="S711" s="109"/>
      <c r="T711" s="108"/>
      <c r="U711" s="108"/>
      <c r="V711" s="108"/>
      <c r="W711" s="108"/>
      <c r="X711" s="108"/>
      <c r="Y711" s="111"/>
      <c r="AB711" s="111"/>
    </row>
    <row r="712" spans="1:28" ht="15.75" hidden="1">
      <c r="A712" s="206" t="s">
        <v>824</v>
      </c>
      <c r="B712" s="198"/>
      <c r="C712" s="198">
        <v>25109.005817999998</v>
      </c>
      <c r="D712" s="198">
        <v>28465.818103199992</v>
      </c>
      <c r="E712" s="108"/>
      <c r="F712" s="108"/>
      <c r="G712" s="108"/>
      <c r="H712" s="108"/>
      <c r="I712" s="108"/>
      <c r="J712" s="110"/>
      <c r="K712" s="108"/>
      <c r="L712" s="108"/>
      <c r="M712" s="108"/>
      <c r="N712" s="108"/>
      <c r="O712" s="108"/>
      <c r="P712" s="108"/>
      <c r="Q712" s="108"/>
      <c r="R712" s="108"/>
      <c r="S712" s="109"/>
      <c r="T712" s="108"/>
      <c r="U712" s="108"/>
      <c r="V712" s="108"/>
      <c r="W712" s="108"/>
      <c r="X712" s="108"/>
      <c r="Y712" s="111"/>
      <c r="AB712" s="111"/>
    </row>
    <row r="713" spans="1:28" ht="15.75" hidden="1">
      <c r="A713" s="206" t="s">
        <v>2596</v>
      </c>
      <c r="B713" s="198"/>
      <c r="C713" s="198">
        <v>20115.488249999999</v>
      </c>
      <c r="D713" s="198">
        <v>22804.719299999993</v>
      </c>
      <c r="E713" s="108"/>
      <c r="F713" s="108"/>
      <c r="G713" s="108"/>
      <c r="H713" s="108"/>
      <c r="I713" s="108"/>
      <c r="J713" s="110"/>
      <c r="K713" s="108"/>
      <c r="L713" s="108"/>
      <c r="M713" s="108"/>
      <c r="N713" s="108"/>
      <c r="O713" s="108"/>
      <c r="P713" s="108"/>
      <c r="Q713" s="108"/>
      <c r="R713" s="108"/>
      <c r="S713" s="109"/>
      <c r="T713" s="108"/>
      <c r="U713" s="108"/>
      <c r="V713" s="108"/>
      <c r="W713" s="108"/>
      <c r="X713" s="108"/>
      <c r="Y713" s="111"/>
      <c r="AB713" s="111"/>
    </row>
    <row r="714" spans="1:28" ht="15.75" hidden="1">
      <c r="A714" s="206" t="s">
        <v>2597</v>
      </c>
      <c r="B714" s="198"/>
      <c r="C714" s="198">
        <v>13527.361067999998</v>
      </c>
      <c r="D714" s="198">
        <v>15335.828203199999</v>
      </c>
      <c r="E714" s="108"/>
      <c r="F714" s="108"/>
      <c r="G714" s="108"/>
      <c r="H714" s="108"/>
      <c r="I714" s="108"/>
      <c r="J714" s="110"/>
      <c r="K714" s="108"/>
      <c r="L714" s="108"/>
      <c r="M714" s="108"/>
      <c r="N714" s="108"/>
      <c r="O714" s="108"/>
      <c r="P714" s="108"/>
      <c r="Q714" s="108"/>
      <c r="R714" s="108"/>
      <c r="S714" s="109"/>
      <c r="T714" s="108"/>
      <c r="U714" s="108"/>
      <c r="V714" s="108"/>
      <c r="W714" s="108"/>
      <c r="X714" s="108"/>
      <c r="Y714" s="111"/>
      <c r="AB714" s="111"/>
    </row>
    <row r="715" spans="1:28" ht="15.75" hidden="1">
      <c r="A715" s="206" t="s">
        <v>825</v>
      </c>
      <c r="B715" s="198"/>
      <c r="C715" s="198">
        <v>11581.644749999999</v>
      </c>
      <c r="D715" s="198">
        <v>13129.989899999999</v>
      </c>
      <c r="E715" s="108"/>
      <c r="F715" s="108"/>
      <c r="G715" s="108"/>
      <c r="H715" s="108"/>
      <c r="I715" s="108"/>
      <c r="J715" s="110"/>
      <c r="K715" s="108"/>
      <c r="L715" s="108"/>
      <c r="M715" s="108"/>
      <c r="N715" s="108"/>
      <c r="O715" s="108"/>
      <c r="P715" s="108"/>
      <c r="Q715" s="108"/>
      <c r="R715" s="108"/>
      <c r="S715" s="109"/>
      <c r="T715" s="108"/>
      <c r="U715" s="108"/>
      <c r="V715" s="108"/>
      <c r="W715" s="108"/>
      <c r="X715" s="108"/>
      <c r="Y715" s="111"/>
      <c r="AB715" s="111"/>
    </row>
    <row r="716" spans="1:28" ht="15.75" hidden="1">
      <c r="A716" s="206" t="s">
        <v>826</v>
      </c>
      <c r="B716" s="198"/>
      <c r="C716" s="198">
        <v>8533.843499999999</v>
      </c>
      <c r="D716" s="198">
        <v>9674.7293999999983</v>
      </c>
      <c r="E716" s="108"/>
      <c r="F716" s="108"/>
      <c r="G716" s="108"/>
      <c r="H716" s="108"/>
      <c r="I716" s="108"/>
      <c r="J716" s="110"/>
      <c r="K716" s="108"/>
      <c r="L716" s="108"/>
      <c r="M716" s="108"/>
      <c r="N716" s="108"/>
      <c r="O716" s="108"/>
      <c r="P716" s="108"/>
      <c r="Q716" s="108"/>
      <c r="R716" s="108"/>
      <c r="S716" s="109"/>
      <c r="T716" s="108"/>
      <c r="U716" s="108"/>
      <c r="V716" s="108"/>
      <c r="W716" s="108"/>
      <c r="X716" s="108"/>
      <c r="Y716" s="111"/>
      <c r="AB716" s="111"/>
    </row>
    <row r="717" spans="1:28" ht="15.75" hidden="1">
      <c r="A717" s="206" t="s">
        <v>827</v>
      </c>
      <c r="B717" s="198"/>
      <c r="C717" s="198">
        <v>4993.5175679999993</v>
      </c>
      <c r="D717" s="198">
        <v>5661.0988032000005</v>
      </c>
      <c r="E717" s="108"/>
      <c r="F717" s="108"/>
      <c r="G717" s="108"/>
      <c r="H717" s="108"/>
      <c r="I717" s="108"/>
      <c r="J717" s="110"/>
      <c r="K717" s="108"/>
      <c r="L717" s="108"/>
      <c r="M717" s="108"/>
      <c r="N717" s="108"/>
      <c r="O717" s="108"/>
      <c r="P717" s="108"/>
      <c r="Q717" s="108"/>
      <c r="R717" s="108"/>
      <c r="S717" s="109"/>
      <c r="T717" s="108"/>
      <c r="U717" s="108"/>
      <c r="V717" s="108"/>
      <c r="W717" s="108"/>
      <c r="X717" s="108"/>
      <c r="Y717" s="111"/>
      <c r="AB717" s="111"/>
    </row>
    <row r="718" spans="1:28" ht="15.75" hidden="1">
      <c r="A718" s="206" t="s">
        <v>3590</v>
      </c>
      <c r="B718" s="198"/>
      <c r="C718" s="198">
        <v>4993.5175679999993</v>
      </c>
      <c r="D718" s="198">
        <v>5661.0988032000005</v>
      </c>
      <c r="E718" s="108"/>
      <c r="F718" s="108"/>
      <c r="G718" s="108"/>
      <c r="H718" s="108"/>
      <c r="I718" s="108"/>
      <c r="J718" s="110"/>
      <c r="K718" s="108"/>
      <c r="L718" s="108"/>
      <c r="M718" s="108"/>
      <c r="N718" s="108"/>
      <c r="O718" s="108"/>
      <c r="P718" s="108"/>
      <c r="Q718" s="108"/>
      <c r="R718" s="108"/>
      <c r="S718" s="109"/>
      <c r="T718" s="108"/>
      <c r="U718" s="108"/>
      <c r="V718" s="108"/>
      <c r="W718" s="108"/>
      <c r="X718" s="108"/>
      <c r="Y718" s="111"/>
      <c r="AB718" s="111"/>
    </row>
    <row r="719" spans="1:28" ht="15.75" hidden="1">
      <c r="A719" s="206" t="s">
        <v>3591</v>
      </c>
      <c r="B719" s="198"/>
      <c r="C719" s="198">
        <v>4993.5175679999993</v>
      </c>
      <c r="D719" s="198">
        <v>5661.0988032000005</v>
      </c>
      <c r="E719" s="108"/>
      <c r="F719" s="108"/>
      <c r="G719" s="108"/>
      <c r="H719" s="108"/>
      <c r="I719" s="108"/>
      <c r="J719" s="110"/>
      <c r="K719" s="108"/>
      <c r="L719" s="108"/>
      <c r="M719" s="108"/>
      <c r="N719" s="108"/>
      <c r="O719" s="108"/>
      <c r="P719" s="108"/>
      <c r="Q719" s="108"/>
      <c r="R719" s="108"/>
      <c r="S719" s="109"/>
      <c r="T719" s="108"/>
      <c r="U719" s="108"/>
      <c r="V719" s="108"/>
      <c r="W719" s="108"/>
      <c r="X719" s="108"/>
      <c r="Y719" s="111"/>
      <c r="AB719" s="111"/>
    </row>
    <row r="720" spans="1:28" ht="15.75" hidden="1">
      <c r="A720" s="206" t="s">
        <v>1516</v>
      </c>
      <c r="B720" s="198"/>
      <c r="C720" s="198">
        <v>19568.307379310339</v>
      </c>
      <c r="D720" s="198"/>
      <c r="E720" s="108"/>
      <c r="F720" s="108"/>
      <c r="G720" s="108"/>
      <c r="H720" s="108"/>
      <c r="I720" s="108"/>
      <c r="J720" s="110"/>
      <c r="K720" s="108"/>
      <c r="L720" s="108"/>
      <c r="M720" s="108"/>
      <c r="N720" s="108"/>
      <c r="O720" s="108"/>
      <c r="P720" s="108"/>
      <c r="Q720" s="108"/>
      <c r="R720" s="108"/>
      <c r="S720" s="109"/>
      <c r="T720" s="108"/>
      <c r="U720" s="108"/>
      <c r="V720" s="108"/>
      <c r="W720" s="108"/>
      <c r="X720" s="108"/>
      <c r="Y720" s="111"/>
      <c r="AB720" s="111"/>
    </row>
    <row r="721" spans="1:28" ht="15.75" hidden="1">
      <c r="A721" s="206" t="s">
        <v>1517</v>
      </c>
      <c r="B721" s="198"/>
      <c r="C721" s="198">
        <v>8444.5353793103423</v>
      </c>
      <c r="D721" s="198"/>
      <c r="E721" s="108"/>
      <c r="F721" s="108"/>
      <c r="G721" s="108"/>
      <c r="H721" s="108"/>
      <c r="I721" s="108"/>
      <c r="J721" s="110"/>
      <c r="K721" s="108"/>
      <c r="L721" s="108"/>
      <c r="M721" s="108"/>
      <c r="N721" s="108"/>
      <c r="O721" s="108"/>
      <c r="P721" s="108"/>
      <c r="Q721" s="108"/>
      <c r="R721" s="108"/>
      <c r="S721" s="109"/>
      <c r="T721" s="108"/>
      <c r="U721" s="108"/>
      <c r="V721" s="108"/>
      <c r="W721" s="108"/>
      <c r="X721" s="108"/>
      <c r="Y721" s="111"/>
      <c r="AB721" s="111"/>
    </row>
    <row r="722" spans="1:28" ht="15.75" hidden="1">
      <c r="A722" s="206" t="s">
        <v>1518</v>
      </c>
      <c r="B722" s="198"/>
      <c r="C722" s="198">
        <v>6834.6686896551701</v>
      </c>
      <c r="D722" s="198"/>
      <c r="E722" s="108"/>
      <c r="F722" s="108"/>
      <c r="G722" s="108"/>
      <c r="H722" s="108"/>
      <c r="I722" s="108"/>
      <c r="J722" s="110"/>
      <c r="K722" s="108"/>
      <c r="L722" s="108"/>
      <c r="M722" s="108"/>
      <c r="N722" s="108"/>
      <c r="O722" s="108"/>
      <c r="P722" s="108"/>
      <c r="Q722" s="108"/>
      <c r="R722" s="108"/>
      <c r="S722" s="109"/>
      <c r="T722" s="108"/>
      <c r="U722" s="108"/>
      <c r="V722" s="108"/>
      <c r="W722" s="108"/>
      <c r="X722" s="108"/>
      <c r="Y722" s="111"/>
      <c r="AB722" s="111"/>
    </row>
    <row r="723" spans="1:28" ht="15.75" hidden="1">
      <c r="A723" s="206" t="s">
        <v>1519</v>
      </c>
      <c r="B723" s="198"/>
      <c r="C723" s="198">
        <v>4289.1033103448272</v>
      </c>
      <c r="D723" s="198"/>
      <c r="E723" s="108"/>
      <c r="F723" s="108"/>
      <c r="G723" s="108"/>
      <c r="H723" s="108"/>
      <c r="I723" s="108"/>
      <c r="J723" s="110"/>
      <c r="K723" s="108"/>
      <c r="L723" s="108"/>
      <c r="M723" s="108"/>
      <c r="N723" s="108"/>
      <c r="O723" s="108"/>
      <c r="P723" s="108"/>
      <c r="Q723" s="108"/>
      <c r="R723" s="108"/>
      <c r="S723" s="109"/>
      <c r="T723" s="108"/>
      <c r="U723" s="108"/>
      <c r="V723" s="108"/>
      <c r="W723" s="108"/>
      <c r="X723" s="108"/>
      <c r="Y723" s="111"/>
      <c r="AB723" s="111"/>
    </row>
    <row r="724" spans="1:28" ht="15.75" hidden="1">
      <c r="A724" s="206" t="s">
        <v>1520</v>
      </c>
      <c r="B724" s="198"/>
      <c r="C724" s="198">
        <v>15279.204068965511</v>
      </c>
      <c r="D724" s="198"/>
      <c r="E724" s="108"/>
      <c r="F724" s="108"/>
      <c r="G724" s="108"/>
      <c r="H724" s="108"/>
      <c r="I724" s="108"/>
      <c r="J724" s="110"/>
      <c r="K724" s="108"/>
      <c r="L724" s="108"/>
      <c r="M724" s="108"/>
      <c r="N724" s="108"/>
      <c r="O724" s="108"/>
      <c r="P724" s="108"/>
      <c r="Q724" s="108"/>
      <c r="R724" s="108"/>
      <c r="S724" s="109"/>
      <c r="T724" s="108"/>
      <c r="U724" s="108"/>
      <c r="V724" s="108"/>
      <c r="W724" s="108"/>
      <c r="X724" s="108"/>
      <c r="Y724" s="111"/>
      <c r="AB724" s="111"/>
    </row>
    <row r="725" spans="1:28" ht="15.75" hidden="1">
      <c r="A725" s="206" t="s">
        <v>1521</v>
      </c>
      <c r="B725" s="198"/>
      <c r="C725" s="198">
        <v>11123.771999999997</v>
      </c>
      <c r="D725" s="198"/>
      <c r="E725" s="108"/>
      <c r="F725" s="108"/>
      <c r="G725" s="108"/>
      <c r="H725" s="108"/>
      <c r="I725" s="108"/>
      <c r="J725" s="110"/>
      <c r="K725" s="108"/>
      <c r="L725" s="108"/>
      <c r="M725" s="108"/>
      <c r="N725" s="108"/>
      <c r="O725" s="108"/>
      <c r="P725" s="108"/>
      <c r="Q725" s="108"/>
      <c r="R725" s="108"/>
      <c r="S725" s="109"/>
      <c r="T725" s="108"/>
      <c r="U725" s="108"/>
      <c r="V725" s="108"/>
      <c r="W725" s="108"/>
      <c r="X725" s="108"/>
      <c r="Y725" s="111"/>
      <c r="AB725" s="111"/>
    </row>
    <row r="726" spans="1:28" ht="15.75" hidden="1">
      <c r="A726" s="206" t="s">
        <v>159</v>
      </c>
      <c r="B726" s="198"/>
      <c r="C726" s="198">
        <v>9002.8045799999963</v>
      </c>
      <c r="D726" s="198"/>
      <c r="E726" s="108"/>
      <c r="F726" s="108"/>
      <c r="G726" s="108"/>
      <c r="H726" s="108"/>
      <c r="I726" s="108"/>
      <c r="J726" s="110"/>
      <c r="K726" s="108"/>
      <c r="L726" s="108"/>
      <c r="M726" s="108"/>
      <c r="N726" s="108"/>
      <c r="O726" s="108"/>
      <c r="P726" s="108"/>
      <c r="Q726" s="108"/>
      <c r="R726" s="108"/>
      <c r="S726" s="109"/>
      <c r="T726" s="108"/>
      <c r="U726" s="108"/>
      <c r="V726" s="108"/>
      <c r="W726" s="108"/>
      <c r="X726" s="108"/>
      <c r="Y726" s="111"/>
      <c r="AB726" s="111"/>
    </row>
    <row r="727" spans="1:28" ht="15.75" hidden="1">
      <c r="A727" s="206" t="s">
        <v>160</v>
      </c>
      <c r="B727" s="198"/>
      <c r="C727" s="198">
        <v>7294.5179999999982</v>
      </c>
      <c r="D727" s="198"/>
      <c r="E727" s="108"/>
      <c r="F727" s="108"/>
      <c r="G727" s="108"/>
      <c r="H727" s="108"/>
      <c r="I727" s="108"/>
      <c r="J727" s="110"/>
      <c r="K727" s="108"/>
      <c r="L727" s="108"/>
      <c r="M727" s="108"/>
      <c r="N727" s="108"/>
      <c r="O727" s="108"/>
      <c r="P727" s="108"/>
      <c r="Q727" s="108"/>
      <c r="R727" s="108"/>
      <c r="S727" s="109"/>
      <c r="T727" s="108"/>
      <c r="U727" s="108"/>
      <c r="V727" s="108"/>
      <c r="W727" s="108"/>
      <c r="X727" s="108"/>
      <c r="Y727" s="111"/>
      <c r="AB727" s="111"/>
    </row>
    <row r="728" spans="1:28" ht="15.75" hidden="1">
      <c r="A728" s="206" t="s">
        <v>161</v>
      </c>
      <c r="B728" s="198"/>
      <c r="C728" s="198">
        <v>8312.2485468749983</v>
      </c>
      <c r="D728" s="198"/>
      <c r="E728" s="108"/>
      <c r="F728" s="108"/>
      <c r="G728" s="108"/>
      <c r="H728" s="108"/>
      <c r="I728" s="108"/>
      <c r="J728" s="110"/>
      <c r="K728" s="108"/>
      <c r="L728" s="108"/>
      <c r="M728" s="108"/>
      <c r="N728" s="108"/>
      <c r="O728" s="108"/>
      <c r="P728" s="108"/>
      <c r="Q728" s="108"/>
      <c r="R728" s="108"/>
      <c r="S728" s="109"/>
      <c r="T728" s="108"/>
      <c r="U728" s="108"/>
      <c r="V728" s="108"/>
      <c r="W728" s="108"/>
      <c r="X728" s="108"/>
      <c r="Y728" s="111"/>
      <c r="AB728" s="111"/>
    </row>
    <row r="729" spans="1:28" ht="15.75" hidden="1">
      <c r="A729" s="206" t="s">
        <v>162</v>
      </c>
      <c r="B729" s="198"/>
      <c r="C729" s="198">
        <v>7365.9310199999982</v>
      </c>
      <c r="D729" s="198"/>
      <c r="E729" s="108"/>
      <c r="F729" s="108"/>
      <c r="G729" s="108"/>
      <c r="H729" s="108"/>
      <c r="I729" s="108"/>
      <c r="J729" s="110"/>
      <c r="K729" s="108"/>
      <c r="L729" s="108"/>
      <c r="M729" s="108"/>
      <c r="N729" s="108"/>
      <c r="O729" s="108"/>
      <c r="P729" s="108"/>
      <c r="Q729" s="108"/>
      <c r="R729" s="108"/>
      <c r="S729" s="109"/>
      <c r="T729" s="108"/>
      <c r="U729" s="108"/>
      <c r="V729" s="108"/>
      <c r="W729" s="108"/>
      <c r="X729" s="108"/>
      <c r="Y729" s="111"/>
      <c r="AB729" s="111"/>
    </row>
    <row r="730" spans="1:28" ht="15.75" hidden="1">
      <c r="A730" s="206" t="s">
        <v>1531</v>
      </c>
      <c r="B730" s="198"/>
      <c r="C730" s="198">
        <v>31796.320068965517</v>
      </c>
      <c r="D730" s="198">
        <v>36565.768079310343</v>
      </c>
      <c r="E730" s="108"/>
      <c r="F730" s="108"/>
      <c r="G730" s="108"/>
      <c r="H730" s="108"/>
      <c r="I730" s="108"/>
      <c r="J730" s="110"/>
      <c r="K730" s="108"/>
      <c r="L730" s="108"/>
      <c r="M730" s="108"/>
      <c r="N730" s="108"/>
      <c r="O730" s="108"/>
      <c r="P730" s="108"/>
      <c r="Q730" s="108"/>
      <c r="R730" s="108"/>
      <c r="S730" s="109"/>
      <c r="T730" s="108"/>
      <c r="U730" s="108"/>
      <c r="V730" s="108"/>
      <c r="W730" s="108"/>
      <c r="X730" s="108"/>
      <c r="Y730" s="111"/>
      <c r="AB730" s="111"/>
    </row>
    <row r="731" spans="1:28" ht="15.75" hidden="1">
      <c r="A731" s="206" t="s">
        <v>1532</v>
      </c>
      <c r="B731" s="198"/>
      <c r="C731" s="198">
        <v>14732.895517241379</v>
      </c>
      <c r="D731" s="198">
        <v>16942.829844827585</v>
      </c>
      <c r="E731" s="108"/>
      <c r="F731" s="108"/>
      <c r="G731" s="108"/>
      <c r="H731" s="108"/>
      <c r="I731" s="108"/>
      <c r="J731" s="110"/>
      <c r="K731" s="108"/>
      <c r="L731" s="108"/>
      <c r="M731" s="108"/>
      <c r="N731" s="108"/>
      <c r="O731" s="108"/>
      <c r="P731" s="108"/>
      <c r="Q731" s="108"/>
      <c r="R731" s="108"/>
      <c r="S731" s="109"/>
      <c r="T731" s="108"/>
      <c r="U731" s="108"/>
      <c r="V731" s="108"/>
      <c r="W731" s="108"/>
      <c r="X731" s="108"/>
      <c r="Y731" s="111"/>
      <c r="AB731" s="111"/>
    </row>
    <row r="732" spans="1:28" ht="15.75" hidden="1">
      <c r="A732" s="206" t="s">
        <v>1533</v>
      </c>
      <c r="B732" s="198"/>
      <c r="C732" s="198">
        <v>9386.0458620689624</v>
      </c>
      <c r="D732" s="198">
        <v>10793.952741379306</v>
      </c>
      <c r="E732" s="108"/>
      <c r="F732" s="108"/>
      <c r="G732" s="108"/>
      <c r="H732" s="108"/>
      <c r="I732" s="108"/>
      <c r="J732" s="110"/>
      <c r="K732" s="108"/>
      <c r="L732" s="108"/>
      <c r="M732" s="108"/>
      <c r="N732" s="108"/>
      <c r="O732" s="108"/>
      <c r="P732" s="108"/>
      <c r="Q732" s="108"/>
      <c r="R732" s="108"/>
      <c r="S732" s="109"/>
      <c r="T732" s="108"/>
      <c r="U732" s="108"/>
      <c r="V732" s="108"/>
      <c r="W732" s="108"/>
      <c r="X732" s="108"/>
      <c r="Y732" s="111"/>
      <c r="AB732" s="111"/>
    </row>
    <row r="733" spans="1:28" ht="15.75" hidden="1">
      <c r="A733" s="206" t="s">
        <v>1534</v>
      </c>
      <c r="B733" s="198"/>
      <c r="C733" s="198">
        <v>7677.3786896551746</v>
      </c>
      <c r="D733" s="198">
        <v>8828.9854931034497</v>
      </c>
      <c r="E733" s="108"/>
      <c r="F733" s="108"/>
      <c r="G733" s="108"/>
      <c r="H733" s="108"/>
      <c r="I733" s="108"/>
      <c r="J733" s="110"/>
      <c r="K733" s="108"/>
      <c r="L733" s="108"/>
      <c r="M733" s="108"/>
      <c r="N733" s="108"/>
      <c r="O733" s="108"/>
      <c r="P733" s="108"/>
      <c r="Q733" s="108"/>
      <c r="R733" s="108"/>
      <c r="S733" s="109"/>
      <c r="T733" s="108"/>
      <c r="U733" s="108"/>
      <c r="V733" s="108"/>
      <c r="W733" s="108"/>
      <c r="X733" s="108"/>
      <c r="Y733" s="111"/>
      <c r="AB733" s="111"/>
    </row>
    <row r="734" spans="1:28" ht="15.75" hidden="1">
      <c r="A734" s="206" t="s">
        <v>1535</v>
      </c>
      <c r="B734" s="198"/>
      <c r="C734" s="198">
        <v>24118.941379310341</v>
      </c>
      <c r="D734" s="198">
        <v>27736.782586206893</v>
      </c>
      <c r="E734" s="108"/>
      <c r="F734" s="108"/>
      <c r="G734" s="108"/>
      <c r="H734" s="108"/>
      <c r="I734" s="108"/>
      <c r="J734" s="110"/>
      <c r="K734" s="108"/>
      <c r="L734" s="108"/>
      <c r="M734" s="108"/>
      <c r="N734" s="108"/>
      <c r="O734" s="108"/>
      <c r="P734" s="108"/>
      <c r="Q734" s="108"/>
      <c r="R734" s="108"/>
      <c r="S734" s="109"/>
      <c r="T734" s="108"/>
      <c r="U734" s="108"/>
      <c r="V734" s="108"/>
      <c r="W734" s="108"/>
      <c r="X734" s="108"/>
      <c r="Y734" s="111"/>
      <c r="AB734" s="111"/>
    </row>
    <row r="735" spans="1:28" ht="15.75" hidden="1">
      <c r="A735" s="206" t="s">
        <v>1536</v>
      </c>
      <c r="B735" s="198"/>
      <c r="C735" s="198">
        <v>17063.424551724136</v>
      </c>
      <c r="D735" s="198">
        <v>19622.938234482754</v>
      </c>
      <c r="E735" s="108"/>
      <c r="F735" s="108"/>
      <c r="G735" s="108"/>
      <c r="H735" s="108"/>
      <c r="I735" s="108"/>
      <c r="J735" s="110"/>
      <c r="K735" s="108"/>
      <c r="L735" s="108"/>
      <c r="M735" s="108"/>
      <c r="N735" s="108"/>
      <c r="O735" s="108"/>
      <c r="P735" s="108"/>
      <c r="Q735" s="108"/>
      <c r="R735" s="108"/>
      <c r="S735" s="109"/>
      <c r="T735" s="108"/>
      <c r="U735" s="108"/>
      <c r="V735" s="108"/>
      <c r="W735" s="108"/>
      <c r="X735" s="108"/>
      <c r="Y735" s="111"/>
      <c r="AB735" s="111"/>
    </row>
    <row r="736" spans="1:28" ht="15.75">
      <c r="A736" s="206" t="s">
        <v>779</v>
      </c>
      <c r="B736" s="198"/>
      <c r="C736" s="198">
        <v>13693.161456000005</v>
      </c>
      <c r="D736" s="198"/>
      <c r="E736" s="108"/>
      <c r="F736" s="108"/>
      <c r="G736" s="108"/>
      <c r="H736" s="108"/>
      <c r="I736" s="108"/>
      <c r="J736" s="110"/>
      <c r="K736" s="108"/>
      <c r="L736" s="108"/>
      <c r="M736" s="108"/>
      <c r="N736" s="108"/>
      <c r="O736" s="108"/>
      <c r="P736" s="108"/>
      <c r="Q736" s="108"/>
      <c r="R736" s="108"/>
      <c r="S736" s="109"/>
      <c r="T736" s="108"/>
      <c r="U736" s="108"/>
      <c r="V736" s="108"/>
      <c r="W736" s="108"/>
      <c r="X736" s="108"/>
      <c r="Y736" s="111"/>
      <c r="AB736" s="111"/>
    </row>
    <row r="737" spans="1:28" ht="15.75">
      <c r="A737" s="206" t="s">
        <v>782</v>
      </c>
      <c r="B737" s="198"/>
      <c r="C737" s="198">
        <v>19042.662209999999</v>
      </c>
      <c r="D737" s="198"/>
      <c r="E737" s="108"/>
      <c r="F737" s="108"/>
      <c r="G737" s="108"/>
      <c r="H737" s="108"/>
      <c r="I737" s="108"/>
      <c r="J737" s="110"/>
      <c r="K737" s="108"/>
      <c r="L737" s="108"/>
      <c r="M737" s="108"/>
      <c r="N737" s="108"/>
      <c r="O737" s="108"/>
      <c r="P737" s="108"/>
      <c r="Q737" s="108"/>
      <c r="R737" s="108"/>
      <c r="S737" s="109"/>
      <c r="T737" s="108"/>
      <c r="U737" s="108"/>
      <c r="V737" s="108"/>
      <c r="W737" s="108"/>
      <c r="X737" s="108"/>
      <c r="Y737" s="111"/>
      <c r="AB737" s="111"/>
    </row>
    <row r="738" spans="1:28" ht="15.75">
      <c r="A738" s="206" t="s">
        <v>783</v>
      </c>
      <c r="B738" s="198"/>
      <c r="C738" s="198">
        <v>12800.765249999999</v>
      </c>
      <c r="D738" s="198"/>
      <c r="E738" s="108"/>
      <c r="F738" s="108"/>
      <c r="G738" s="108"/>
      <c r="H738" s="108"/>
      <c r="I738" s="108"/>
      <c r="J738" s="110"/>
      <c r="K738" s="108"/>
      <c r="L738" s="108"/>
      <c r="M738" s="108"/>
      <c r="N738" s="108"/>
      <c r="O738" s="108"/>
      <c r="P738" s="108"/>
      <c r="Q738" s="108"/>
      <c r="R738" s="108"/>
      <c r="S738" s="109"/>
      <c r="T738" s="108"/>
      <c r="U738" s="108"/>
      <c r="V738" s="108"/>
      <c r="W738" s="108"/>
      <c r="X738" s="108"/>
      <c r="Y738" s="111"/>
      <c r="AB738" s="111"/>
    </row>
    <row r="739" spans="1:28" ht="15.75">
      <c r="A739" s="206" t="s">
        <v>784</v>
      </c>
      <c r="B739" s="198"/>
      <c r="C739" s="198">
        <v>6241.8969599999991</v>
      </c>
      <c r="D739" s="198"/>
      <c r="E739" s="108"/>
      <c r="F739" s="108"/>
      <c r="G739" s="108"/>
      <c r="H739" s="108"/>
      <c r="I739" s="108"/>
      <c r="J739" s="110"/>
      <c r="K739" s="108"/>
      <c r="L739" s="108"/>
      <c r="M739" s="108"/>
      <c r="N739" s="108"/>
      <c r="O739" s="108"/>
      <c r="P739" s="108"/>
      <c r="Q739" s="108"/>
      <c r="R739" s="108"/>
      <c r="S739" s="109"/>
      <c r="T739" s="108"/>
      <c r="U739" s="108"/>
      <c r="V739" s="108"/>
      <c r="W739" s="108"/>
      <c r="X739" s="108"/>
      <c r="Y739" s="111"/>
      <c r="AB739" s="111"/>
    </row>
    <row r="740" spans="1:28" ht="15.75" hidden="1">
      <c r="A740" s="206" t="s">
        <v>1528</v>
      </c>
      <c r="B740" s="198"/>
      <c r="C740" s="198">
        <v>24589.696620689658</v>
      </c>
      <c r="D740" s="198"/>
      <c r="E740" s="108"/>
      <c r="F740" s="108"/>
      <c r="G740" s="108"/>
      <c r="H740" s="108"/>
      <c r="I740" s="108"/>
      <c r="J740" s="110"/>
      <c r="K740" s="108"/>
      <c r="L740" s="108"/>
      <c r="M740" s="108"/>
      <c r="N740" s="108"/>
      <c r="O740" s="108"/>
      <c r="P740" s="108"/>
      <c r="Q740" s="108"/>
      <c r="R740" s="108"/>
      <c r="S740" s="109"/>
      <c r="T740" s="108"/>
      <c r="U740" s="108"/>
      <c r="V740" s="108"/>
      <c r="W740" s="108"/>
      <c r="X740" s="108"/>
      <c r="Y740" s="111"/>
      <c r="AB740" s="111"/>
    </row>
    <row r="741" spans="1:28" ht="15.75" hidden="1">
      <c r="A741" s="206" t="s">
        <v>1529</v>
      </c>
      <c r="B741" s="198"/>
      <c r="C741" s="198">
        <v>14407.435103448277</v>
      </c>
      <c r="D741" s="198"/>
      <c r="E741" s="108"/>
      <c r="F741" s="108"/>
      <c r="G741" s="108"/>
      <c r="H741" s="108"/>
      <c r="I741" s="108"/>
      <c r="J741" s="110"/>
      <c r="K741" s="108"/>
      <c r="L741" s="108"/>
      <c r="M741" s="108"/>
      <c r="N741" s="108"/>
      <c r="O741" s="108"/>
      <c r="P741" s="108"/>
      <c r="Q741" s="108"/>
      <c r="R741" s="108"/>
      <c r="S741" s="109"/>
      <c r="T741" s="108"/>
      <c r="U741" s="108"/>
      <c r="V741" s="108"/>
      <c r="W741" s="108"/>
      <c r="X741" s="108"/>
      <c r="Y741" s="111"/>
      <c r="AB741" s="111"/>
    </row>
    <row r="742" spans="1:28" ht="15.75" hidden="1">
      <c r="A742" s="206" t="s">
        <v>1530</v>
      </c>
      <c r="B742" s="198"/>
      <c r="C742" s="198">
        <v>10182.261517241381</v>
      </c>
      <c r="D742" s="198"/>
      <c r="E742" s="108"/>
      <c r="F742" s="108"/>
      <c r="G742" s="108"/>
      <c r="H742" s="108"/>
      <c r="I742" s="108"/>
      <c r="J742" s="110"/>
      <c r="K742" s="108"/>
      <c r="L742" s="108"/>
      <c r="M742" s="108"/>
      <c r="N742" s="108"/>
      <c r="O742" s="108"/>
      <c r="P742" s="108"/>
      <c r="Q742" s="108"/>
      <c r="R742" s="108"/>
      <c r="S742" s="109"/>
      <c r="T742" s="108"/>
      <c r="U742" s="108"/>
      <c r="V742" s="108"/>
      <c r="W742" s="108"/>
      <c r="X742" s="108"/>
      <c r="Y742" s="111"/>
      <c r="AB742" s="111"/>
    </row>
    <row r="743" spans="1:28" ht="15.75" hidden="1">
      <c r="A743" s="206" t="s">
        <v>1390</v>
      </c>
      <c r="B743" s="198"/>
      <c r="C743" s="198">
        <v>16163.937803713527</v>
      </c>
      <c r="D743" s="198"/>
      <c r="E743" s="108"/>
      <c r="F743" s="108"/>
      <c r="G743" s="108"/>
      <c r="H743" s="108"/>
      <c r="I743" s="108"/>
      <c r="J743" s="110"/>
      <c r="K743" s="108"/>
      <c r="L743" s="108"/>
      <c r="M743" s="108"/>
      <c r="N743" s="108"/>
      <c r="O743" s="108"/>
      <c r="P743" s="108"/>
      <c r="Q743" s="108"/>
      <c r="R743" s="108"/>
      <c r="S743" s="109"/>
      <c r="T743" s="108"/>
      <c r="U743" s="108"/>
      <c r="V743" s="108"/>
      <c r="W743" s="108"/>
      <c r="X743" s="108"/>
      <c r="Y743" s="111"/>
      <c r="AB743" s="111"/>
    </row>
    <row r="744" spans="1:28" ht="15.75" hidden="1">
      <c r="A744" s="206" t="s">
        <v>1391</v>
      </c>
      <c r="B744" s="198"/>
      <c r="C744" s="198">
        <v>6421.5843183023871</v>
      </c>
      <c r="D744" s="198"/>
      <c r="E744" s="108"/>
      <c r="F744" s="108"/>
      <c r="G744" s="108"/>
      <c r="H744" s="108"/>
      <c r="I744" s="108"/>
      <c r="J744" s="110"/>
      <c r="K744" s="108"/>
      <c r="L744" s="108"/>
      <c r="M744" s="108"/>
      <c r="N744" s="108"/>
      <c r="O744" s="108"/>
      <c r="P744" s="108"/>
      <c r="Q744" s="108"/>
      <c r="R744" s="108"/>
      <c r="S744" s="109"/>
      <c r="T744" s="108"/>
      <c r="U744" s="108"/>
      <c r="V744" s="108"/>
      <c r="W744" s="108"/>
      <c r="X744" s="108"/>
      <c r="Y744" s="111"/>
      <c r="AB744" s="111"/>
    </row>
    <row r="745" spans="1:28" ht="15.75" hidden="1">
      <c r="A745" s="206" t="s">
        <v>1392</v>
      </c>
      <c r="B745" s="198"/>
      <c r="C745" s="198">
        <v>5166.2370079575585</v>
      </c>
      <c r="D745" s="198"/>
      <c r="E745" s="108"/>
      <c r="F745" s="108"/>
      <c r="G745" s="108"/>
      <c r="H745" s="108"/>
      <c r="I745" s="108"/>
      <c r="J745" s="110"/>
      <c r="K745" s="108"/>
      <c r="L745" s="108"/>
      <c r="M745" s="108"/>
      <c r="N745" s="108"/>
      <c r="O745" s="108"/>
      <c r="P745" s="108"/>
      <c r="Q745" s="108"/>
      <c r="R745" s="108"/>
      <c r="S745" s="109"/>
      <c r="T745" s="108"/>
      <c r="U745" s="108"/>
      <c r="V745" s="108"/>
      <c r="W745" s="108"/>
      <c r="X745" s="108"/>
      <c r="Y745" s="111"/>
      <c r="AB745" s="111"/>
    </row>
    <row r="746" spans="1:28" ht="15.75" hidden="1">
      <c r="A746" s="206" t="s">
        <v>1393</v>
      </c>
      <c r="B746" s="198"/>
      <c r="C746" s="198">
        <v>3052.5325623342178</v>
      </c>
      <c r="D746" s="198"/>
      <c r="E746" s="108"/>
      <c r="F746" s="108"/>
      <c r="G746" s="108"/>
      <c r="H746" s="108"/>
      <c r="I746" s="108"/>
      <c r="J746" s="110"/>
      <c r="K746" s="108"/>
      <c r="L746" s="108"/>
      <c r="M746" s="108"/>
      <c r="N746" s="108"/>
      <c r="O746" s="108"/>
      <c r="P746" s="108"/>
      <c r="Q746" s="108"/>
      <c r="R746" s="108"/>
      <c r="S746" s="109"/>
      <c r="T746" s="108"/>
      <c r="U746" s="108"/>
      <c r="V746" s="108"/>
      <c r="W746" s="108"/>
      <c r="X746" s="108"/>
      <c r="Y746" s="111"/>
      <c r="AB746" s="111"/>
    </row>
    <row r="747" spans="1:28" ht="15.75" hidden="1">
      <c r="A747" s="206" t="s">
        <v>1394</v>
      </c>
      <c r="B747" s="198"/>
      <c r="C747" s="198">
        <v>1523.5839151193632</v>
      </c>
      <c r="D747" s="198"/>
      <c r="E747" s="108"/>
      <c r="F747" s="108"/>
      <c r="G747" s="108"/>
      <c r="H747" s="108"/>
      <c r="I747" s="108"/>
      <c r="J747" s="110"/>
      <c r="K747" s="108"/>
      <c r="L747" s="108"/>
      <c r="M747" s="108"/>
      <c r="N747" s="108"/>
      <c r="O747" s="108"/>
      <c r="P747" s="108"/>
      <c r="Q747" s="108"/>
      <c r="R747" s="108"/>
      <c r="S747" s="109"/>
      <c r="T747" s="108"/>
      <c r="U747" s="108"/>
      <c r="V747" s="108"/>
      <c r="W747" s="108"/>
      <c r="X747" s="108"/>
      <c r="Y747" s="111"/>
      <c r="AB747" s="111"/>
    </row>
    <row r="748" spans="1:28" ht="15.75" hidden="1">
      <c r="A748" s="206" t="s">
        <v>1395</v>
      </c>
      <c r="B748" s="198"/>
      <c r="C748" s="198">
        <v>11587.821326259946</v>
      </c>
      <c r="D748" s="198"/>
      <c r="E748" s="108"/>
      <c r="F748" s="108"/>
      <c r="G748" s="108"/>
      <c r="H748" s="108"/>
      <c r="I748" s="108"/>
      <c r="J748" s="110"/>
      <c r="K748" s="108"/>
      <c r="L748" s="108"/>
      <c r="M748" s="108"/>
      <c r="N748" s="108"/>
      <c r="O748" s="108"/>
      <c r="P748" s="108"/>
      <c r="Q748" s="108"/>
      <c r="R748" s="108"/>
      <c r="S748" s="109"/>
      <c r="T748" s="108"/>
      <c r="U748" s="108"/>
      <c r="V748" s="108"/>
      <c r="W748" s="108"/>
      <c r="X748" s="108"/>
      <c r="Y748" s="111"/>
      <c r="AB748" s="111"/>
    </row>
    <row r="749" spans="1:28" ht="15.75" hidden="1">
      <c r="A749" s="206" t="s">
        <v>1396</v>
      </c>
      <c r="B749" s="198"/>
      <c r="C749" s="198">
        <v>14640.353888594163</v>
      </c>
      <c r="D749" s="198"/>
      <c r="E749" s="108"/>
      <c r="F749" s="108"/>
      <c r="G749" s="108"/>
      <c r="H749" s="108"/>
      <c r="I749" s="108"/>
      <c r="J749" s="110"/>
      <c r="K749" s="108"/>
      <c r="L749" s="108"/>
      <c r="M749" s="108"/>
      <c r="N749" s="108"/>
      <c r="O749" s="108"/>
      <c r="P749" s="108"/>
      <c r="Q749" s="108"/>
      <c r="R749" s="108"/>
      <c r="S749" s="109"/>
      <c r="T749" s="108"/>
      <c r="U749" s="108"/>
      <c r="V749" s="108"/>
      <c r="W749" s="108"/>
      <c r="X749" s="108"/>
      <c r="Y749" s="111"/>
      <c r="AB749" s="111"/>
    </row>
    <row r="750" spans="1:28" ht="15.75" hidden="1">
      <c r="A750" s="206" t="s">
        <v>1397</v>
      </c>
      <c r="B750" s="198"/>
      <c r="C750" s="198">
        <v>4576.116477453581</v>
      </c>
      <c r="D750" s="198"/>
      <c r="E750" s="108"/>
      <c r="F750" s="108"/>
      <c r="G750" s="108"/>
      <c r="H750" s="108"/>
      <c r="I750" s="108"/>
      <c r="J750" s="110"/>
      <c r="K750" s="108"/>
      <c r="L750" s="108"/>
      <c r="M750" s="108"/>
      <c r="N750" s="108"/>
      <c r="O750" s="108"/>
      <c r="P750" s="108"/>
      <c r="Q750" s="108"/>
      <c r="R750" s="108"/>
      <c r="S750" s="109"/>
      <c r="T750" s="108"/>
      <c r="U750" s="108"/>
      <c r="V750" s="108"/>
      <c r="W750" s="108"/>
      <c r="X750" s="108"/>
      <c r="Y750" s="111"/>
      <c r="AB750" s="111"/>
    </row>
    <row r="751" spans="1:28" ht="15.75" hidden="1">
      <c r="A751" s="206" t="s">
        <v>1398</v>
      </c>
      <c r="B751" s="198"/>
      <c r="C751" s="198">
        <v>9742.3534854111404</v>
      </c>
      <c r="D751" s="198"/>
      <c r="E751" s="108"/>
      <c r="F751" s="108"/>
      <c r="G751" s="108"/>
      <c r="H751" s="108"/>
      <c r="I751" s="108"/>
      <c r="J751" s="110"/>
      <c r="K751" s="108"/>
      <c r="L751" s="108"/>
      <c r="M751" s="108"/>
      <c r="N751" s="108"/>
      <c r="O751" s="108"/>
      <c r="P751" s="108"/>
      <c r="Q751" s="108"/>
      <c r="R751" s="108"/>
      <c r="S751" s="109"/>
      <c r="T751" s="108"/>
      <c r="U751" s="108"/>
      <c r="V751" s="108"/>
      <c r="W751" s="108"/>
      <c r="X751" s="108"/>
      <c r="Y751" s="111"/>
      <c r="AB751" s="111"/>
    </row>
    <row r="752" spans="1:28" ht="15.75" hidden="1">
      <c r="A752" s="206" t="s">
        <v>1400</v>
      </c>
      <c r="B752" s="198"/>
      <c r="C752" s="198">
        <v>21668.767362068964</v>
      </c>
      <c r="D752" s="198"/>
      <c r="E752" s="108"/>
      <c r="F752" s="108"/>
      <c r="G752" s="108"/>
      <c r="H752" s="108"/>
      <c r="I752" s="108"/>
      <c r="J752" s="110"/>
      <c r="K752" s="108"/>
      <c r="L752" s="108"/>
      <c r="M752" s="108"/>
      <c r="N752" s="108"/>
      <c r="O752" s="108"/>
      <c r="P752" s="108"/>
      <c r="Q752" s="108"/>
      <c r="R752" s="108"/>
      <c r="S752" s="109"/>
      <c r="T752" s="108"/>
      <c r="U752" s="108"/>
      <c r="V752" s="108"/>
      <c r="W752" s="108"/>
      <c r="X752" s="108"/>
      <c r="Y752" s="111"/>
      <c r="AB752" s="111"/>
    </row>
    <row r="753" spans="1:28" ht="15.75" hidden="1">
      <c r="A753" s="206" t="s">
        <v>1401</v>
      </c>
      <c r="B753" s="198"/>
      <c r="C753" s="198">
        <v>13935.045396551724</v>
      </c>
      <c r="D753" s="198"/>
      <c r="E753" s="108"/>
      <c r="F753" s="108"/>
      <c r="G753" s="108"/>
      <c r="H753" s="108"/>
      <c r="I753" s="108"/>
      <c r="J753" s="110"/>
      <c r="K753" s="108"/>
      <c r="L753" s="108"/>
      <c r="M753" s="108"/>
      <c r="N753" s="108"/>
      <c r="O753" s="108"/>
      <c r="P753" s="108"/>
      <c r="Q753" s="108"/>
      <c r="R753" s="108"/>
      <c r="S753" s="109"/>
      <c r="T753" s="108"/>
      <c r="U753" s="108"/>
      <c r="V753" s="108"/>
      <c r="W753" s="108"/>
      <c r="X753" s="108"/>
      <c r="Y753" s="111"/>
      <c r="AB753" s="111"/>
    </row>
    <row r="754" spans="1:28" ht="15.75" hidden="1">
      <c r="A754" s="206" t="s">
        <v>217</v>
      </c>
      <c r="B754" s="198"/>
      <c r="C754" s="198">
        <v>20132.86968</v>
      </c>
      <c r="D754" s="198"/>
      <c r="E754" s="108"/>
      <c r="F754" s="108"/>
      <c r="G754" s="108"/>
      <c r="H754" s="108"/>
      <c r="I754" s="108"/>
      <c r="J754" s="110"/>
      <c r="K754" s="108"/>
      <c r="L754" s="108"/>
      <c r="M754" s="108"/>
      <c r="N754" s="108"/>
      <c r="O754" s="108"/>
      <c r="P754" s="108"/>
      <c r="Q754" s="108"/>
      <c r="R754" s="108"/>
      <c r="S754" s="109"/>
      <c r="T754" s="108"/>
      <c r="U754" s="108"/>
      <c r="V754" s="108"/>
      <c r="W754" s="108"/>
      <c r="X754" s="108"/>
      <c r="Y754" s="111"/>
      <c r="AB754" s="111"/>
    </row>
    <row r="755" spans="1:28" ht="15.75" hidden="1">
      <c r="A755" s="206" t="s">
        <v>218</v>
      </c>
      <c r="B755" s="198"/>
      <c r="C755" s="198">
        <v>18236.294999999998</v>
      </c>
      <c r="D755" s="198"/>
      <c r="E755" s="108"/>
      <c r="F755" s="108"/>
      <c r="G755" s="108"/>
      <c r="H755" s="108"/>
      <c r="I755" s="108"/>
      <c r="J755" s="110"/>
      <c r="K755" s="108"/>
      <c r="L755" s="108"/>
      <c r="M755" s="108"/>
      <c r="N755" s="108"/>
      <c r="O755" s="108"/>
      <c r="P755" s="108"/>
      <c r="Q755" s="108"/>
      <c r="R755" s="108"/>
      <c r="S755" s="109"/>
      <c r="T755" s="108"/>
      <c r="U755" s="108"/>
      <c r="V755" s="108"/>
      <c r="W755" s="108"/>
      <c r="X755" s="108"/>
      <c r="Y755" s="111"/>
      <c r="AB755" s="111"/>
    </row>
    <row r="756" spans="1:28" ht="15.75" hidden="1">
      <c r="A756" s="206" t="s">
        <v>219</v>
      </c>
      <c r="B756" s="198"/>
      <c r="C756" s="198">
        <v>14589.036</v>
      </c>
      <c r="D756" s="198"/>
      <c r="E756" s="108"/>
      <c r="F756" s="108"/>
      <c r="G756" s="108"/>
      <c r="H756" s="108"/>
      <c r="I756" s="108"/>
      <c r="J756" s="110"/>
      <c r="K756" s="108"/>
      <c r="L756" s="108"/>
      <c r="M756" s="108"/>
      <c r="N756" s="108"/>
      <c r="O756" s="108"/>
      <c r="P756" s="108"/>
      <c r="Q756" s="108"/>
      <c r="R756" s="108"/>
      <c r="S756" s="109"/>
      <c r="T756" s="108"/>
      <c r="U756" s="108"/>
      <c r="V756" s="108"/>
      <c r="W756" s="108"/>
      <c r="X756" s="108"/>
      <c r="Y756" s="111"/>
      <c r="AB756" s="111"/>
    </row>
    <row r="757" spans="1:28" ht="15.75" hidden="1">
      <c r="A757" s="206" t="s">
        <v>220</v>
      </c>
      <c r="B757" s="198"/>
      <c r="C757" s="198">
        <v>11379.448079999998</v>
      </c>
      <c r="D757" s="198"/>
      <c r="E757" s="108"/>
      <c r="F757" s="108"/>
      <c r="G757" s="108"/>
      <c r="H757" s="108"/>
      <c r="I757" s="108"/>
      <c r="J757" s="110"/>
      <c r="K757" s="108"/>
      <c r="L757" s="108"/>
      <c r="M757" s="108"/>
      <c r="N757" s="108"/>
      <c r="O757" s="108"/>
      <c r="P757" s="108"/>
      <c r="Q757" s="108"/>
      <c r="R757" s="108"/>
      <c r="S757" s="109"/>
      <c r="T757" s="108"/>
      <c r="U757" s="108"/>
      <c r="V757" s="108"/>
      <c r="W757" s="108"/>
      <c r="X757" s="108"/>
      <c r="Y757" s="111"/>
      <c r="AB757" s="111"/>
    </row>
    <row r="758" spans="1:28" ht="15.75" hidden="1">
      <c r="A758" s="206" t="s">
        <v>221</v>
      </c>
      <c r="B758" s="198"/>
      <c r="C758" s="198">
        <v>5543.8336799999988</v>
      </c>
      <c r="D758" s="198"/>
      <c r="E758" s="108"/>
      <c r="F758" s="108"/>
      <c r="G758" s="108"/>
      <c r="H758" s="108"/>
      <c r="I758" s="108"/>
      <c r="J758" s="110"/>
      <c r="K758" s="108"/>
      <c r="L758" s="108"/>
      <c r="M758" s="108"/>
      <c r="N758" s="108"/>
      <c r="O758" s="108"/>
      <c r="P758" s="108"/>
      <c r="Q758" s="108"/>
      <c r="R758" s="108"/>
      <c r="S758" s="109"/>
      <c r="T758" s="108"/>
      <c r="U758" s="108"/>
      <c r="V758" s="108"/>
      <c r="W758" s="108"/>
      <c r="X758" s="108"/>
      <c r="Y758" s="111"/>
      <c r="AB758" s="111"/>
    </row>
    <row r="759" spans="1:28" ht="15.75" hidden="1">
      <c r="A759" s="206" t="s">
        <v>222</v>
      </c>
      <c r="B759" s="198"/>
      <c r="C759" s="198">
        <v>8753.4216000000015</v>
      </c>
      <c r="D759" s="198"/>
      <c r="E759" s="108"/>
      <c r="F759" s="108"/>
      <c r="G759" s="108"/>
      <c r="H759" s="108"/>
      <c r="I759" s="108"/>
      <c r="J759" s="110"/>
      <c r="K759" s="108"/>
      <c r="L759" s="108"/>
      <c r="M759" s="108"/>
      <c r="N759" s="108"/>
      <c r="O759" s="108"/>
      <c r="P759" s="108"/>
      <c r="Q759" s="108"/>
      <c r="R759" s="108"/>
      <c r="S759" s="109"/>
      <c r="T759" s="108"/>
      <c r="U759" s="108"/>
      <c r="V759" s="108"/>
      <c r="W759" s="108"/>
      <c r="X759" s="108"/>
      <c r="Y759" s="111"/>
      <c r="AB759" s="111"/>
    </row>
    <row r="760" spans="1:28" ht="15.75" hidden="1">
      <c r="A760" s="206" t="s">
        <v>223</v>
      </c>
      <c r="B760" s="198"/>
      <c r="C760" s="198">
        <v>5835.6143999999986</v>
      </c>
      <c r="D760" s="198"/>
      <c r="E760" s="108"/>
      <c r="F760" s="108"/>
      <c r="G760" s="108"/>
      <c r="H760" s="108"/>
      <c r="I760" s="108"/>
      <c r="J760" s="110"/>
      <c r="K760" s="108"/>
      <c r="L760" s="108"/>
      <c r="M760" s="108"/>
      <c r="N760" s="108"/>
      <c r="O760" s="108"/>
      <c r="P760" s="108"/>
      <c r="Q760" s="108"/>
      <c r="R760" s="108"/>
      <c r="S760" s="109"/>
      <c r="T760" s="108"/>
      <c r="U760" s="108"/>
      <c r="V760" s="108"/>
      <c r="W760" s="108"/>
      <c r="X760" s="108"/>
      <c r="Y760" s="111"/>
      <c r="AB760" s="111"/>
    </row>
    <row r="761" spans="1:28" ht="15.75" hidden="1">
      <c r="A761" s="206" t="s">
        <v>224</v>
      </c>
      <c r="B761" s="198"/>
      <c r="C761" s="198">
        <v>3647.2589999999991</v>
      </c>
      <c r="D761" s="198"/>
      <c r="E761" s="108"/>
      <c r="F761" s="108"/>
      <c r="G761" s="108"/>
      <c r="H761" s="108"/>
      <c r="I761" s="108"/>
      <c r="J761" s="110"/>
      <c r="K761" s="108"/>
      <c r="L761" s="108"/>
      <c r="M761" s="108"/>
      <c r="N761" s="108"/>
      <c r="O761" s="108"/>
      <c r="P761" s="108"/>
      <c r="Q761" s="108"/>
      <c r="R761" s="108"/>
      <c r="S761" s="109"/>
      <c r="T761" s="108"/>
      <c r="U761" s="108"/>
      <c r="V761" s="108"/>
      <c r="W761" s="108"/>
      <c r="X761" s="108"/>
      <c r="Y761" s="111"/>
      <c r="AB761" s="111"/>
    </row>
    <row r="762" spans="1:28" ht="15.75" hidden="1">
      <c r="A762" s="206" t="s">
        <v>225</v>
      </c>
      <c r="B762" s="198"/>
      <c r="C762" s="198">
        <v>1896.5746799999993</v>
      </c>
      <c r="D762" s="198"/>
      <c r="E762" s="108"/>
      <c r="F762" s="108"/>
      <c r="G762" s="108"/>
      <c r="H762" s="108"/>
      <c r="I762" s="108"/>
      <c r="J762" s="110"/>
      <c r="K762" s="108"/>
      <c r="L762" s="108"/>
      <c r="M762" s="108"/>
      <c r="N762" s="108"/>
      <c r="O762" s="108"/>
      <c r="P762" s="108"/>
      <c r="Q762" s="108"/>
      <c r="R762" s="108"/>
      <c r="S762" s="109"/>
      <c r="T762" s="108"/>
      <c r="U762" s="108"/>
      <c r="V762" s="108"/>
      <c r="W762" s="108"/>
      <c r="X762" s="108"/>
      <c r="Y762" s="111"/>
      <c r="AB762" s="111"/>
    </row>
    <row r="763" spans="1:28" ht="15.75">
      <c r="A763" s="206" t="s">
        <v>780</v>
      </c>
      <c r="B763" s="198"/>
      <c r="C763" s="198">
        <v>12191.205</v>
      </c>
      <c r="D763" s="198"/>
      <c r="E763" s="108"/>
      <c r="F763" s="108"/>
      <c r="G763" s="108"/>
      <c r="H763" s="108"/>
      <c r="I763" s="108"/>
      <c r="J763" s="110"/>
      <c r="K763" s="108"/>
      <c r="L763" s="108"/>
      <c r="M763" s="108"/>
      <c r="N763" s="108"/>
      <c r="O763" s="108"/>
      <c r="P763" s="108"/>
      <c r="Q763" s="108"/>
      <c r="R763" s="108"/>
      <c r="S763" s="109"/>
      <c r="T763" s="108"/>
      <c r="U763" s="108"/>
      <c r="V763" s="108"/>
      <c r="W763" s="108"/>
      <c r="X763" s="108"/>
      <c r="Y763" s="111"/>
      <c r="AB763" s="111"/>
    </row>
    <row r="764" spans="1:28" ht="15.75" hidden="1">
      <c r="A764" s="206" t="s">
        <v>3472</v>
      </c>
      <c r="B764" s="198"/>
      <c r="C764" s="198">
        <v>53546.019823008843</v>
      </c>
      <c r="D764" s="198"/>
      <c r="E764" s="108"/>
      <c r="F764" s="108"/>
      <c r="G764" s="108"/>
      <c r="H764" s="108"/>
      <c r="I764" s="108"/>
      <c r="J764" s="110"/>
      <c r="K764" s="108"/>
      <c r="L764" s="108"/>
      <c r="M764" s="108"/>
      <c r="N764" s="108"/>
      <c r="O764" s="108"/>
      <c r="P764" s="108"/>
      <c r="Q764" s="108"/>
      <c r="R764" s="108"/>
      <c r="S764" s="109"/>
      <c r="T764" s="108"/>
      <c r="U764" s="108"/>
      <c r="V764" s="108"/>
      <c r="W764" s="108"/>
      <c r="X764" s="108"/>
      <c r="Y764" s="111"/>
      <c r="AB764" s="111"/>
    </row>
    <row r="765" spans="1:28" ht="15.75" hidden="1">
      <c r="A765" s="206" t="s">
        <v>3507</v>
      </c>
      <c r="B765" s="198"/>
      <c r="C765" s="198">
        <v>32652.304778761049</v>
      </c>
      <c r="D765" s="198"/>
      <c r="E765" s="108"/>
      <c r="F765" s="108"/>
      <c r="G765" s="108"/>
      <c r="H765" s="108"/>
      <c r="I765" s="108"/>
      <c r="J765" s="110"/>
      <c r="K765" s="108"/>
      <c r="L765" s="108"/>
      <c r="M765" s="108"/>
      <c r="N765" s="108"/>
      <c r="O765" s="108"/>
      <c r="P765" s="108"/>
      <c r="Q765" s="108"/>
      <c r="R765" s="108"/>
      <c r="S765" s="109"/>
      <c r="T765" s="108"/>
      <c r="U765" s="108"/>
      <c r="V765" s="108"/>
      <c r="W765" s="108"/>
      <c r="X765" s="108"/>
      <c r="Y765" s="111"/>
      <c r="AB765" s="111"/>
    </row>
    <row r="766" spans="1:28" ht="15.75" hidden="1">
      <c r="A766" s="206" t="s">
        <v>3473</v>
      </c>
      <c r="B766" s="198"/>
      <c r="C766" s="198">
        <v>20893.715044247794</v>
      </c>
      <c r="D766" s="198"/>
      <c r="E766" s="108"/>
      <c r="F766" s="108"/>
      <c r="G766" s="108"/>
      <c r="H766" s="108"/>
      <c r="I766" s="108"/>
      <c r="J766" s="110"/>
      <c r="K766" s="108"/>
      <c r="L766" s="108"/>
      <c r="M766" s="108"/>
      <c r="N766" s="108"/>
      <c r="O766" s="108"/>
      <c r="P766" s="108"/>
      <c r="Q766" s="108"/>
      <c r="R766" s="108"/>
      <c r="S766" s="109"/>
      <c r="T766" s="108"/>
      <c r="U766" s="108"/>
      <c r="V766" s="108"/>
      <c r="W766" s="108"/>
      <c r="X766" s="108"/>
      <c r="Y766" s="111"/>
      <c r="AB766" s="111"/>
    </row>
    <row r="767" spans="1:28" ht="15.75" hidden="1">
      <c r="A767" s="206" t="s">
        <v>3501</v>
      </c>
      <c r="B767" s="198"/>
      <c r="C767" s="198">
        <v>53546.019823008843</v>
      </c>
      <c r="D767" s="198"/>
      <c r="E767" s="108"/>
      <c r="F767" s="108"/>
      <c r="G767" s="108"/>
      <c r="H767" s="108"/>
      <c r="I767" s="108"/>
      <c r="J767" s="110"/>
      <c r="K767" s="108"/>
      <c r="L767" s="108"/>
      <c r="M767" s="108"/>
      <c r="N767" s="108"/>
      <c r="O767" s="108"/>
      <c r="P767" s="108"/>
      <c r="Q767" s="108"/>
      <c r="R767" s="108"/>
      <c r="S767" s="109"/>
      <c r="T767" s="108"/>
      <c r="U767" s="108"/>
      <c r="V767" s="108"/>
      <c r="W767" s="108"/>
      <c r="X767" s="108"/>
      <c r="Y767" s="111"/>
      <c r="AB767" s="111"/>
    </row>
    <row r="768" spans="1:28" ht="15.75" hidden="1">
      <c r="A768" s="206" t="s">
        <v>3503</v>
      </c>
      <c r="B768" s="198"/>
      <c r="C768" s="198">
        <v>32652.304778761049</v>
      </c>
      <c r="D768" s="198"/>
      <c r="E768" s="108"/>
      <c r="F768" s="108"/>
      <c r="G768" s="108"/>
      <c r="H768" s="108"/>
      <c r="I768" s="108"/>
      <c r="J768" s="110"/>
      <c r="K768" s="108"/>
      <c r="L768" s="108"/>
      <c r="M768" s="108"/>
      <c r="N768" s="108"/>
      <c r="O768" s="108"/>
      <c r="P768" s="108"/>
      <c r="Q768" s="108"/>
      <c r="R768" s="108"/>
      <c r="S768" s="109"/>
      <c r="T768" s="108"/>
      <c r="U768" s="108"/>
      <c r="V768" s="108"/>
      <c r="W768" s="108"/>
      <c r="X768" s="108"/>
      <c r="Y768" s="111"/>
      <c r="AB768" s="111"/>
    </row>
    <row r="769" spans="1:28" ht="15.75" hidden="1">
      <c r="A769" s="206" t="s">
        <v>3502</v>
      </c>
      <c r="B769" s="198"/>
      <c r="C769" s="198">
        <v>20893.715044247794</v>
      </c>
      <c r="D769" s="198"/>
      <c r="E769" s="108"/>
      <c r="F769" s="108"/>
      <c r="G769" s="108"/>
      <c r="H769" s="108"/>
      <c r="I769" s="108"/>
      <c r="J769" s="110"/>
      <c r="K769" s="108"/>
      <c r="L769" s="108"/>
      <c r="M769" s="108"/>
      <c r="N769" s="108"/>
      <c r="O769" s="108"/>
      <c r="P769" s="108"/>
      <c r="Q769" s="108"/>
      <c r="R769" s="108"/>
      <c r="S769" s="109"/>
      <c r="T769" s="108"/>
      <c r="U769" s="108"/>
      <c r="V769" s="108"/>
      <c r="W769" s="108"/>
      <c r="X769" s="108"/>
      <c r="Y769" s="111"/>
      <c r="AB769" s="111"/>
    </row>
    <row r="770" spans="1:28" ht="15.75" hidden="1">
      <c r="A770" s="206" t="s">
        <v>3474</v>
      </c>
      <c r="B770" s="198"/>
      <c r="C770" s="198">
        <v>50808.807187500002</v>
      </c>
      <c r="D770" s="198"/>
      <c r="E770" s="108"/>
      <c r="F770" s="108"/>
      <c r="G770" s="108"/>
      <c r="H770" s="108"/>
      <c r="I770" s="108"/>
      <c r="J770" s="110"/>
      <c r="K770" s="108"/>
      <c r="L770" s="108"/>
      <c r="M770" s="108"/>
      <c r="N770" s="108"/>
      <c r="O770" s="108"/>
      <c r="P770" s="108"/>
      <c r="Q770" s="108"/>
      <c r="R770" s="108"/>
      <c r="S770" s="109"/>
      <c r="T770" s="108"/>
      <c r="U770" s="108"/>
      <c r="V770" s="108"/>
      <c r="W770" s="108"/>
      <c r="X770" s="108"/>
      <c r="Y770" s="111"/>
      <c r="AB770" s="111"/>
    </row>
    <row r="771" spans="1:28" ht="15.75" hidden="1">
      <c r="A771" s="206" t="s">
        <v>3475</v>
      </c>
      <c r="B771" s="198"/>
      <c r="C771" s="198">
        <v>42160.38</v>
      </c>
      <c r="D771" s="198"/>
      <c r="E771" s="108"/>
      <c r="F771" s="108"/>
      <c r="G771" s="108"/>
      <c r="H771" s="108"/>
      <c r="I771" s="108"/>
      <c r="J771" s="110"/>
      <c r="K771" s="108"/>
      <c r="L771" s="108"/>
      <c r="M771" s="108"/>
      <c r="N771" s="108"/>
      <c r="O771" s="108"/>
      <c r="P771" s="108"/>
      <c r="Q771" s="108"/>
      <c r="R771" s="108"/>
      <c r="S771" s="109"/>
      <c r="T771" s="108"/>
      <c r="U771" s="108"/>
      <c r="V771" s="108"/>
      <c r="W771" s="108"/>
      <c r="X771" s="108"/>
      <c r="Y771" s="111"/>
      <c r="AB771" s="111"/>
    </row>
    <row r="772" spans="1:28" ht="15.75" hidden="1">
      <c r="A772" s="206" t="s">
        <v>3476</v>
      </c>
      <c r="B772" s="198"/>
      <c r="C772" s="198">
        <v>24458.569687499999</v>
      </c>
      <c r="D772" s="198"/>
      <c r="E772" s="108"/>
      <c r="F772" s="108"/>
      <c r="G772" s="108"/>
      <c r="H772" s="108"/>
      <c r="I772" s="108"/>
      <c r="J772" s="110"/>
      <c r="K772" s="108"/>
      <c r="L772" s="108"/>
      <c r="M772" s="108"/>
      <c r="N772" s="108"/>
      <c r="O772" s="108"/>
      <c r="P772" s="108"/>
      <c r="Q772" s="108"/>
      <c r="R772" s="108"/>
      <c r="S772" s="109"/>
      <c r="T772" s="108"/>
      <c r="U772" s="108"/>
      <c r="V772" s="108"/>
      <c r="W772" s="108"/>
      <c r="X772" s="108"/>
      <c r="Y772" s="111"/>
      <c r="AB772" s="111"/>
    </row>
    <row r="773" spans="1:28" ht="15.75" hidden="1">
      <c r="A773" s="206" t="s">
        <v>3477</v>
      </c>
      <c r="B773" s="198"/>
      <c r="C773" s="198">
        <v>26350.237499999999</v>
      </c>
      <c r="D773" s="198"/>
      <c r="E773" s="108"/>
      <c r="F773" s="108"/>
      <c r="G773" s="108"/>
      <c r="H773" s="108"/>
      <c r="I773" s="108"/>
      <c r="J773" s="110"/>
      <c r="K773" s="108"/>
      <c r="L773" s="108"/>
      <c r="M773" s="108"/>
      <c r="N773" s="108"/>
      <c r="O773" s="108"/>
      <c r="P773" s="108"/>
      <c r="Q773" s="108"/>
      <c r="R773" s="108"/>
      <c r="S773" s="109"/>
      <c r="T773" s="108"/>
      <c r="U773" s="108"/>
      <c r="V773" s="108"/>
      <c r="W773" s="108"/>
      <c r="X773" s="108"/>
      <c r="Y773" s="111"/>
      <c r="AB773" s="111"/>
    </row>
    <row r="774" spans="1:28" ht="15.75" hidden="1">
      <c r="A774" s="206" t="s">
        <v>3478</v>
      </c>
      <c r="B774" s="198"/>
      <c r="C774" s="198">
        <v>15810.1425</v>
      </c>
      <c r="D774" s="198"/>
      <c r="E774" s="108"/>
      <c r="F774" s="108"/>
      <c r="G774" s="108"/>
      <c r="H774" s="108"/>
      <c r="I774" s="108"/>
      <c r="J774" s="110"/>
      <c r="K774" s="108"/>
      <c r="L774" s="108"/>
      <c r="M774" s="108"/>
      <c r="N774" s="108"/>
      <c r="O774" s="108"/>
      <c r="P774" s="108"/>
      <c r="Q774" s="108"/>
      <c r="R774" s="108"/>
      <c r="S774" s="109"/>
      <c r="T774" s="108"/>
      <c r="U774" s="108"/>
      <c r="V774" s="108"/>
      <c r="W774" s="108"/>
      <c r="X774" s="108"/>
      <c r="Y774" s="111"/>
      <c r="AB774" s="111"/>
    </row>
    <row r="775" spans="1:28" ht="15.75" hidden="1">
      <c r="A775" s="206" t="s">
        <v>3479</v>
      </c>
      <c r="B775" s="198"/>
      <c r="C775" s="198">
        <v>8648.4271875000013</v>
      </c>
      <c r="D775" s="198"/>
      <c r="E775" s="108"/>
      <c r="F775" s="108"/>
      <c r="G775" s="108"/>
      <c r="H775" s="108"/>
      <c r="I775" s="108"/>
      <c r="J775" s="110"/>
      <c r="K775" s="108"/>
      <c r="L775" s="108"/>
      <c r="M775" s="108"/>
      <c r="N775" s="108"/>
      <c r="O775" s="108"/>
      <c r="P775" s="108"/>
      <c r="Q775" s="108"/>
      <c r="R775" s="108"/>
      <c r="S775" s="109"/>
      <c r="T775" s="108"/>
      <c r="U775" s="108"/>
      <c r="V775" s="108"/>
      <c r="W775" s="108"/>
      <c r="X775" s="108"/>
      <c r="Y775" s="111"/>
      <c r="AB775" s="111"/>
    </row>
    <row r="776" spans="1:28" ht="15.75" hidden="1">
      <c r="A776" s="206" t="s">
        <v>1789</v>
      </c>
      <c r="B776" s="198"/>
      <c r="C776" s="198">
        <v>23407.5</v>
      </c>
      <c r="D776" s="198"/>
      <c r="E776" s="108"/>
      <c r="F776" s="108"/>
      <c r="G776" s="108"/>
      <c r="H776" s="108"/>
      <c r="I776" s="108"/>
      <c r="J776" s="110"/>
      <c r="K776" s="108"/>
      <c r="L776" s="108"/>
      <c r="M776" s="108"/>
      <c r="N776" s="108"/>
      <c r="O776" s="108"/>
      <c r="P776" s="108"/>
      <c r="Q776" s="108"/>
      <c r="R776" s="108"/>
      <c r="S776" s="109"/>
      <c r="T776" s="108"/>
      <c r="U776" s="108"/>
      <c r="V776" s="108"/>
      <c r="W776" s="108"/>
      <c r="X776" s="108"/>
      <c r="Y776" s="111"/>
      <c r="AB776" s="111"/>
    </row>
    <row r="777" spans="1:28" ht="15.75" hidden="1">
      <c r="A777" s="206" t="s">
        <v>2387</v>
      </c>
      <c r="B777" s="198"/>
      <c r="C777" s="198">
        <v>57063.913086206878</v>
      </c>
      <c r="D777" s="198"/>
      <c r="E777" s="108"/>
      <c r="F777" s="108"/>
      <c r="G777" s="108"/>
      <c r="H777" s="108"/>
      <c r="I777" s="108"/>
      <c r="J777" s="110"/>
      <c r="K777" s="108"/>
      <c r="L777" s="108"/>
      <c r="M777" s="108"/>
      <c r="N777" s="108"/>
      <c r="O777" s="108"/>
      <c r="P777" s="108"/>
      <c r="Q777" s="108"/>
      <c r="R777" s="108"/>
      <c r="S777" s="109"/>
      <c r="T777" s="108"/>
      <c r="U777" s="108"/>
      <c r="V777" s="108"/>
      <c r="W777" s="108"/>
      <c r="X777" s="108"/>
      <c r="Y777" s="111"/>
      <c r="AB777" s="111"/>
    </row>
    <row r="778" spans="1:28" ht="15.75" hidden="1">
      <c r="A778" s="206" t="s">
        <v>2388</v>
      </c>
      <c r="B778" s="198"/>
      <c r="C778" s="198">
        <v>19262.575620689651</v>
      </c>
      <c r="D778" s="198"/>
      <c r="E778" s="108"/>
      <c r="F778" s="108"/>
      <c r="G778" s="108"/>
      <c r="H778" s="108"/>
      <c r="I778" s="108"/>
      <c r="J778" s="110"/>
      <c r="K778" s="108"/>
      <c r="L778" s="108"/>
      <c r="M778" s="108"/>
      <c r="N778" s="108"/>
      <c r="O778" s="108"/>
      <c r="P778" s="108"/>
      <c r="Q778" s="108"/>
      <c r="R778" s="108"/>
      <c r="S778" s="109"/>
      <c r="T778" s="108"/>
      <c r="U778" s="108"/>
      <c r="V778" s="108"/>
      <c r="W778" s="108"/>
      <c r="X778" s="108"/>
      <c r="Y778" s="111"/>
      <c r="AB778" s="111"/>
    </row>
    <row r="779" spans="1:28" ht="15.75" hidden="1">
      <c r="A779" s="206" t="s">
        <v>2389</v>
      </c>
      <c r="B779" s="198"/>
      <c r="C779" s="198">
        <v>14769.713534482755</v>
      </c>
      <c r="D779" s="198"/>
      <c r="E779" s="108"/>
      <c r="F779" s="108"/>
      <c r="G779" s="108"/>
      <c r="H779" s="108"/>
      <c r="I779" s="108"/>
      <c r="J779" s="110"/>
      <c r="K779" s="108"/>
      <c r="L779" s="108"/>
      <c r="M779" s="108"/>
      <c r="N779" s="108"/>
      <c r="O779" s="108"/>
      <c r="P779" s="108"/>
      <c r="Q779" s="108"/>
      <c r="R779" s="108"/>
      <c r="S779" s="109"/>
      <c r="T779" s="108"/>
      <c r="U779" s="108"/>
      <c r="V779" s="108"/>
      <c r="W779" s="108"/>
      <c r="X779" s="108"/>
      <c r="Y779" s="111"/>
      <c r="AB779" s="111"/>
    </row>
    <row r="780" spans="1:28" ht="15.75" hidden="1">
      <c r="A780" s="206" t="s">
        <v>2390</v>
      </c>
      <c r="B780" s="198"/>
      <c r="C780" s="198">
        <v>9474.7875344827553</v>
      </c>
      <c r="D780" s="198"/>
      <c r="E780" s="108"/>
      <c r="F780" s="108"/>
      <c r="G780" s="108"/>
      <c r="H780" s="108"/>
      <c r="I780" s="108"/>
      <c r="J780" s="110"/>
      <c r="K780" s="108"/>
      <c r="L780" s="108"/>
      <c r="M780" s="108"/>
      <c r="N780" s="108"/>
      <c r="O780" s="108"/>
      <c r="P780" s="108"/>
      <c r="Q780" s="108"/>
      <c r="R780" s="108"/>
      <c r="S780" s="109"/>
      <c r="T780" s="108"/>
      <c r="U780" s="108"/>
      <c r="V780" s="108"/>
      <c r="W780" s="108"/>
      <c r="X780" s="108"/>
      <c r="Y780" s="111"/>
      <c r="AB780" s="111"/>
    </row>
    <row r="781" spans="1:28" ht="15.75" hidden="1">
      <c r="A781" s="206" t="s">
        <v>2391</v>
      </c>
      <c r="B781" s="198"/>
      <c r="C781" s="198">
        <v>8203.2227931034467</v>
      </c>
      <c r="D781" s="198"/>
      <c r="E781" s="108"/>
      <c r="F781" s="108"/>
      <c r="G781" s="108"/>
      <c r="H781" s="108"/>
      <c r="I781" s="108"/>
      <c r="J781" s="110"/>
      <c r="K781" s="108"/>
      <c r="L781" s="108"/>
      <c r="M781" s="108"/>
      <c r="N781" s="108"/>
      <c r="O781" s="108"/>
      <c r="P781" s="108"/>
      <c r="Q781" s="108"/>
      <c r="R781" s="108"/>
      <c r="S781" s="109"/>
      <c r="T781" s="108"/>
      <c r="U781" s="108"/>
      <c r="V781" s="108"/>
      <c r="W781" s="108"/>
      <c r="X781" s="108"/>
      <c r="Y781" s="111"/>
      <c r="AB781" s="111"/>
    </row>
    <row r="782" spans="1:28" ht="15.75" hidden="1">
      <c r="A782" s="206" t="s">
        <v>2392</v>
      </c>
      <c r="B782" s="198"/>
      <c r="C782" s="198">
        <v>5353.6136034482752</v>
      </c>
      <c r="D782" s="198"/>
      <c r="E782" s="108"/>
      <c r="F782" s="108"/>
      <c r="G782" s="108"/>
      <c r="H782" s="108"/>
      <c r="I782" s="108"/>
      <c r="J782" s="110"/>
      <c r="K782" s="108"/>
      <c r="L782" s="108"/>
      <c r="M782" s="108"/>
      <c r="N782" s="108"/>
      <c r="O782" s="108"/>
      <c r="P782" s="108"/>
      <c r="Q782" s="108"/>
      <c r="R782" s="108"/>
      <c r="S782" s="109"/>
      <c r="T782" s="108"/>
      <c r="U782" s="108"/>
      <c r="V782" s="108"/>
      <c r="W782" s="108"/>
      <c r="X782" s="108"/>
      <c r="Y782" s="111"/>
      <c r="AB782" s="111"/>
    </row>
    <row r="783" spans="1:28" ht="15.75" hidden="1">
      <c r="A783" s="206" t="s">
        <v>2393</v>
      </c>
      <c r="B783" s="198"/>
      <c r="C783" s="198">
        <v>34032.289155172402</v>
      </c>
      <c r="D783" s="198"/>
      <c r="E783" s="108"/>
      <c r="F783" s="108"/>
      <c r="G783" s="108"/>
      <c r="H783" s="108"/>
      <c r="I783" s="108"/>
      <c r="J783" s="110"/>
      <c r="K783" s="108"/>
      <c r="L783" s="108"/>
      <c r="M783" s="108"/>
      <c r="N783" s="108"/>
      <c r="O783" s="108"/>
      <c r="P783" s="108"/>
      <c r="Q783" s="108"/>
      <c r="R783" s="108"/>
      <c r="S783" s="109"/>
      <c r="T783" s="108"/>
      <c r="U783" s="108"/>
      <c r="V783" s="108"/>
      <c r="W783" s="108"/>
      <c r="X783" s="108"/>
      <c r="Y783" s="111"/>
      <c r="AB783" s="111"/>
    </row>
    <row r="784" spans="1:28" ht="15.75" hidden="1">
      <c r="A784" s="206" t="s">
        <v>2394</v>
      </c>
      <c r="B784" s="198"/>
      <c r="C784" s="198">
        <v>43507.076689655165</v>
      </c>
      <c r="D784" s="198"/>
      <c r="E784" s="108"/>
      <c r="F784" s="108"/>
      <c r="G784" s="108"/>
      <c r="H784" s="108"/>
      <c r="I784" s="108"/>
      <c r="J784" s="110"/>
      <c r="K784" s="108"/>
      <c r="L784" s="108"/>
      <c r="M784" s="108"/>
      <c r="N784" s="108"/>
      <c r="O784" s="108"/>
      <c r="P784" s="108"/>
      <c r="Q784" s="108"/>
      <c r="R784" s="108"/>
      <c r="S784" s="109"/>
      <c r="T784" s="108"/>
      <c r="U784" s="108"/>
      <c r="V784" s="108"/>
      <c r="W784" s="108"/>
      <c r="X784" s="108"/>
      <c r="Y784" s="111"/>
      <c r="AB784" s="111"/>
    </row>
    <row r="785" spans="1:28" ht="15.75" hidden="1">
      <c r="A785" s="206" t="s">
        <v>2395</v>
      </c>
      <c r="B785" s="198"/>
      <c r="C785" s="198">
        <v>51710.299482758608</v>
      </c>
      <c r="D785" s="198"/>
      <c r="E785" s="108"/>
      <c r="F785" s="108"/>
      <c r="G785" s="108"/>
      <c r="H785" s="108"/>
      <c r="I785" s="108"/>
      <c r="J785" s="110"/>
      <c r="K785" s="108"/>
      <c r="L785" s="108"/>
      <c r="M785" s="108"/>
      <c r="N785" s="108"/>
      <c r="O785" s="108"/>
      <c r="P785" s="108"/>
      <c r="Q785" s="108"/>
      <c r="R785" s="108"/>
      <c r="S785" s="109"/>
      <c r="T785" s="108"/>
      <c r="U785" s="108"/>
      <c r="V785" s="108"/>
      <c r="W785" s="108"/>
      <c r="X785" s="108"/>
      <c r="Y785" s="111"/>
      <c r="AB785" s="111"/>
    </row>
    <row r="786" spans="1:28" ht="15.75" hidden="1">
      <c r="A786" s="206" t="s">
        <v>2396</v>
      </c>
      <c r="B786" s="198"/>
      <c r="C786" s="198">
        <v>13556.836396551722</v>
      </c>
      <c r="D786" s="198"/>
      <c r="E786" s="108"/>
      <c r="F786" s="108"/>
      <c r="G786" s="108"/>
      <c r="H786" s="108"/>
      <c r="I786" s="108"/>
      <c r="J786" s="110"/>
      <c r="K786" s="108"/>
      <c r="L786" s="108"/>
      <c r="M786" s="108"/>
      <c r="N786" s="108"/>
      <c r="O786" s="108"/>
      <c r="P786" s="108"/>
      <c r="Q786" s="108"/>
      <c r="R786" s="108"/>
      <c r="S786" s="109"/>
      <c r="T786" s="108"/>
      <c r="U786" s="108"/>
      <c r="V786" s="108"/>
      <c r="W786" s="108"/>
      <c r="X786" s="108"/>
      <c r="Y786" s="111"/>
      <c r="AB786" s="111"/>
    </row>
    <row r="787" spans="1:28" ht="15.75" hidden="1">
      <c r="A787" s="206" t="s">
        <v>2397</v>
      </c>
      <c r="B787" s="198"/>
      <c r="C787" s="198">
        <v>23031.623931034479</v>
      </c>
      <c r="D787" s="198"/>
      <c r="E787" s="108"/>
      <c r="F787" s="108"/>
      <c r="G787" s="108"/>
      <c r="H787" s="108"/>
      <c r="I787" s="108"/>
      <c r="J787" s="110"/>
      <c r="K787" s="108"/>
      <c r="L787" s="108"/>
      <c r="M787" s="108"/>
      <c r="N787" s="108"/>
      <c r="O787" s="108"/>
      <c r="P787" s="108"/>
      <c r="Q787" s="108"/>
      <c r="R787" s="108"/>
      <c r="S787" s="109"/>
      <c r="T787" s="108"/>
      <c r="U787" s="108"/>
      <c r="V787" s="108"/>
      <c r="W787" s="108"/>
      <c r="X787" s="108"/>
      <c r="Y787" s="111"/>
      <c r="AB787" s="111"/>
    </row>
    <row r="788" spans="1:28" ht="15.75" hidden="1">
      <c r="A788" s="206" t="s">
        <v>2398</v>
      </c>
      <c r="B788" s="198"/>
      <c r="C788" s="198">
        <v>37801.33746551723</v>
      </c>
      <c r="D788" s="198"/>
      <c r="E788" s="108"/>
      <c r="F788" s="108"/>
      <c r="G788" s="108"/>
      <c r="H788" s="108"/>
      <c r="I788" s="108"/>
      <c r="J788" s="110"/>
      <c r="K788" s="108"/>
      <c r="L788" s="108"/>
      <c r="M788" s="108"/>
      <c r="N788" s="108"/>
      <c r="O788" s="108"/>
      <c r="P788" s="108"/>
      <c r="Q788" s="108"/>
      <c r="R788" s="108"/>
      <c r="S788" s="109"/>
      <c r="T788" s="108"/>
      <c r="U788" s="108"/>
      <c r="V788" s="108"/>
      <c r="W788" s="108"/>
      <c r="X788" s="108"/>
      <c r="Y788" s="111"/>
      <c r="AB788" s="111"/>
    </row>
    <row r="789" spans="1:28" ht="15.75" hidden="1">
      <c r="A789" s="206" t="s">
        <v>2399</v>
      </c>
      <c r="B789" s="198"/>
      <c r="C789" s="198">
        <v>24244.50106896551</v>
      </c>
      <c r="D789" s="198"/>
      <c r="E789" s="108"/>
      <c r="F789" s="108"/>
      <c r="G789" s="108"/>
      <c r="H789" s="108"/>
      <c r="I789" s="108"/>
      <c r="J789" s="110"/>
      <c r="K789" s="108"/>
      <c r="L789" s="108"/>
      <c r="M789" s="108"/>
      <c r="N789" s="108"/>
      <c r="O789" s="108"/>
      <c r="P789" s="108"/>
      <c r="Q789" s="108"/>
      <c r="R789" s="108"/>
      <c r="S789" s="109"/>
      <c r="T789" s="108"/>
      <c r="U789" s="108"/>
      <c r="V789" s="108"/>
      <c r="W789" s="108"/>
      <c r="X789" s="108"/>
      <c r="Y789" s="111"/>
      <c r="AB789" s="111"/>
    </row>
    <row r="790" spans="1:28" ht="15.75" hidden="1">
      <c r="A790" s="206" t="s">
        <v>2400</v>
      </c>
      <c r="B790" s="198"/>
      <c r="C790" s="198">
        <v>17678.010327586206</v>
      </c>
      <c r="D790" s="198"/>
      <c r="E790" s="108"/>
      <c r="F790" s="108"/>
      <c r="G790" s="108"/>
      <c r="H790" s="108"/>
      <c r="I790" s="108"/>
      <c r="J790" s="110"/>
      <c r="K790" s="108"/>
      <c r="L790" s="108"/>
      <c r="M790" s="108"/>
      <c r="N790" s="108"/>
      <c r="O790" s="108"/>
      <c r="P790" s="108"/>
      <c r="Q790" s="108"/>
      <c r="R790" s="108"/>
      <c r="S790" s="109"/>
      <c r="T790" s="108"/>
      <c r="U790" s="108"/>
      <c r="V790" s="108"/>
      <c r="W790" s="108"/>
      <c r="X790" s="108"/>
      <c r="Y790" s="111"/>
      <c r="AB790" s="111"/>
    </row>
    <row r="791" spans="1:28" ht="15.75" hidden="1">
      <c r="A791" s="206" t="s">
        <v>3480</v>
      </c>
      <c r="B791" s="198"/>
      <c r="C791" s="198">
        <v>32447.723862068957</v>
      </c>
      <c r="D791" s="198">
        <v>0</v>
      </c>
      <c r="E791" s="108"/>
      <c r="F791" s="108"/>
      <c r="G791" s="108"/>
      <c r="H791" s="108"/>
      <c r="I791" s="108"/>
      <c r="J791" s="110"/>
      <c r="K791" s="108"/>
      <c r="L791" s="108"/>
      <c r="M791" s="108"/>
      <c r="N791" s="108"/>
      <c r="O791" s="108"/>
      <c r="P791" s="108"/>
      <c r="Q791" s="108"/>
      <c r="R791" s="108"/>
      <c r="S791" s="109"/>
      <c r="T791" s="108"/>
      <c r="U791" s="108"/>
      <c r="V791" s="108"/>
      <c r="W791" s="108"/>
      <c r="X791" s="108"/>
      <c r="Y791" s="111"/>
      <c r="AB791" s="111"/>
    </row>
    <row r="792" spans="1:28" ht="15.75" hidden="1">
      <c r="A792" s="206" t="s">
        <v>3504</v>
      </c>
      <c r="B792" s="198"/>
      <c r="C792" s="198">
        <v>15116.966017699118</v>
      </c>
      <c r="D792" s="198"/>
      <c r="E792" s="108"/>
      <c r="F792" s="108"/>
      <c r="G792" s="108"/>
      <c r="H792" s="108"/>
      <c r="I792" s="108"/>
      <c r="J792" s="110"/>
      <c r="K792" s="108"/>
      <c r="L792" s="108"/>
      <c r="M792" s="108"/>
      <c r="N792" s="108"/>
      <c r="O792" s="108"/>
      <c r="P792" s="108"/>
      <c r="Q792" s="108"/>
      <c r="R792" s="108"/>
      <c r="S792" s="109"/>
      <c r="T792" s="108"/>
      <c r="U792" s="108"/>
      <c r="V792" s="108"/>
      <c r="W792" s="108"/>
      <c r="X792" s="108"/>
      <c r="Y792" s="111"/>
      <c r="AB792" s="111"/>
    </row>
    <row r="793" spans="1:28" ht="15.75" hidden="1">
      <c r="A793" s="206" t="s">
        <v>1840</v>
      </c>
      <c r="B793" s="198"/>
      <c r="C793" s="198">
        <v>15116.966017699118</v>
      </c>
      <c r="D793" s="198"/>
      <c r="E793" s="108"/>
      <c r="F793" s="108"/>
      <c r="G793" s="108"/>
      <c r="H793" s="108"/>
      <c r="I793" s="108"/>
      <c r="J793" s="110"/>
      <c r="K793" s="108"/>
      <c r="L793" s="108"/>
      <c r="M793" s="108"/>
      <c r="N793" s="108"/>
      <c r="O793" s="108"/>
      <c r="P793" s="108"/>
      <c r="Q793" s="108"/>
      <c r="R793" s="108"/>
      <c r="S793" s="109"/>
      <c r="T793" s="108"/>
      <c r="U793" s="108"/>
      <c r="V793" s="108"/>
      <c r="W793" s="108"/>
      <c r="X793" s="108"/>
      <c r="Y793" s="111"/>
      <c r="AB793" s="111"/>
    </row>
    <row r="794" spans="1:28" ht="15.75" hidden="1">
      <c r="A794" s="206" t="s">
        <v>1841</v>
      </c>
      <c r="B794" s="198"/>
      <c r="C794" s="198">
        <v>10579.31256637168</v>
      </c>
      <c r="D794" s="198"/>
      <c r="E794" s="108"/>
      <c r="F794" s="108"/>
      <c r="G794" s="108"/>
      <c r="H794" s="108"/>
      <c r="I794" s="108"/>
      <c r="J794" s="110"/>
      <c r="K794" s="108"/>
      <c r="L794" s="108"/>
      <c r="M794" s="108"/>
      <c r="N794" s="108"/>
      <c r="O794" s="108"/>
      <c r="P794" s="108"/>
      <c r="Q794" s="108"/>
      <c r="R794" s="108"/>
      <c r="S794" s="109"/>
      <c r="T794" s="108"/>
      <c r="U794" s="108"/>
      <c r="V794" s="108"/>
      <c r="W794" s="108"/>
      <c r="X794" s="108"/>
      <c r="Y794" s="111"/>
      <c r="AB794" s="111"/>
    </row>
    <row r="795" spans="1:28" ht="15.75" hidden="1">
      <c r="A795" s="206" t="s">
        <v>1842</v>
      </c>
      <c r="B795" s="198"/>
      <c r="C795" s="198">
        <v>7742.210973451326</v>
      </c>
      <c r="D795" s="198"/>
      <c r="E795" s="108"/>
      <c r="F795" s="108"/>
      <c r="G795" s="108"/>
      <c r="H795" s="108"/>
      <c r="I795" s="108"/>
      <c r="J795" s="110"/>
      <c r="K795" s="108"/>
      <c r="L795" s="108"/>
      <c r="M795" s="108"/>
      <c r="N795" s="108"/>
      <c r="O795" s="108"/>
      <c r="P795" s="108"/>
      <c r="Q795" s="108"/>
      <c r="R795" s="108"/>
      <c r="S795" s="109"/>
      <c r="T795" s="108"/>
      <c r="U795" s="108"/>
      <c r="V795" s="108"/>
      <c r="W795" s="108"/>
      <c r="X795" s="108"/>
      <c r="Y795" s="111"/>
      <c r="AB795" s="111"/>
    </row>
    <row r="796" spans="1:28" ht="15.75" hidden="1">
      <c r="A796" s="206" t="s">
        <v>1839</v>
      </c>
      <c r="B796" s="198"/>
      <c r="C796" s="198">
        <v>33438.489557522116</v>
      </c>
      <c r="D796" s="198"/>
      <c r="E796" s="108"/>
      <c r="F796" s="108"/>
      <c r="G796" s="108"/>
      <c r="H796" s="108"/>
      <c r="I796" s="108"/>
      <c r="J796" s="110"/>
      <c r="K796" s="108"/>
      <c r="L796" s="108"/>
      <c r="M796" s="108"/>
      <c r="N796" s="108"/>
      <c r="O796" s="108"/>
      <c r="P796" s="108"/>
      <c r="Q796" s="108"/>
      <c r="R796" s="108"/>
      <c r="S796" s="109"/>
      <c r="T796" s="108"/>
      <c r="U796" s="108"/>
      <c r="V796" s="108"/>
      <c r="W796" s="108"/>
      <c r="X796" s="108"/>
      <c r="Y796" s="111"/>
      <c r="AB796" s="111"/>
    </row>
    <row r="797" spans="1:28" ht="15.75" hidden="1">
      <c r="A797" s="206" t="s">
        <v>2667</v>
      </c>
      <c r="B797" s="198"/>
      <c r="C797" s="198">
        <v>25696.278584070798</v>
      </c>
      <c r="D797" s="198"/>
      <c r="E797" s="108"/>
      <c r="F797" s="108"/>
      <c r="G797" s="108"/>
      <c r="H797" s="108"/>
      <c r="I797" s="108"/>
      <c r="J797" s="110"/>
      <c r="K797" s="108"/>
      <c r="L797" s="108"/>
      <c r="M797" s="108"/>
      <c r="N797" s="108"/>
      <c r="O797" s="108"/>
      <c r="P797" s="108"/>
      <c r="Q797" s="108"/>
      <c r="R797" s="108"/>
      <c r="S797" s="109"/>
      <c r="T797" s="108"/>
      <c r="U797" s="108"/>
      <c r="V797" s="108"/>
      <c r="W797" s="108"/>
      <c r="X797" s="108"/>
      <c r="Y797" s="111"/>
      <c r="AB797" s="111"/>
    </row>
    <row r="798" spans="1:28" ht="15.75" hidden="1">
      <c r="A798" s="206" t="s">
        <v>2806</v>
      </c>
      <c r="B798" s="198"/>
      <c r="C798" s="198">
        <v>15330.775586206893</v>
      </c>
      <c r="D798" s="198"/>
      <c r="E798" s="108"/>
      <c r="F798" s="108"/>
      <c r="G798" s="108"/>
      <c r="H798" s="108"/>
      <c r="I798" s="108"/>
      <c r="J798" s="110"/>
      <c r="K798" s="108"/>
      <c r="L798" s="108"/>
      <c r="M798" s="108"/>
      <c r="N798" s="108"/>
      <c r="O798" s="108"/>
      <c r="P798" s="108"/>
      <c r="Q798" s="108"/>
      <c r="R798" s="108"/>
      <c r="S798" s="109"/>
      <c r="T798" s="108"/>
      <c r="U798" s="108"/>
      <c r="V798" s="108"/>
      <c r="W798" s="108"/>
      <c r="X798" s="108"/>
      <c r="Y798" s="111"/>
      <c r="AB798" s="111"/>
    </row>
    <row r="799" spans="1:28" ht="15.75" hidden="1">
      <c r="A799" s="206" t="s">
        <v>1903</v>
      </c>
      <c r="B799" s="198"/>
      <c r="C799" s="198">
        <v>18287.341592920355</v>
      </c>
      <c r="D799" s="198"/>
      <c r="E799" s="108"/>
      <c r="F799" s="108"/>
      <c r="G799" s="108"/>
      <c r="H799" s="108"/>
      <c r="I799" s="108"/>
      <c r="J799" s="110"/>
      <c r="K799" s="108"/>
      <c r="L799" s="108"/>
      <c r="M799" s="108"/>
      <c r="N799" s="108"/>
      <c r="O799" s="108"/>
      <c r="P799" s="108"/>
      <c r="Q799" s="108"/>
      <c r="R799" s="108"/>
      <c r="S799" s="109"/>
      <c r="T799" s="108"/>
      <c r="U799" s="108"/>
      <c r="V799" s="108"/>
      <c r="W799" s="108"/>
      <c r="X799" s="108"/>
      <c r="Y799" s="111"/>
      <c r="AB799" s="111"/>
    </row>
    <row r="800" spans="1:28" ht="15.75" hidden="1">
      <c r="A800" s="206" t="s">
        <v>1904</v>
      </c>
      <c r="B800" s="198"/>
      <c r="C800" s="198">
        <v>13604.414867256639</v>
      </c>
      <c r="D800" s="198"/>
      <c r="E800" s="108"/>
      <c r="F800" s="108"/>
      <c r="G800" s="108"/>
      <c r="H800" s="108"/>
      <c r="I800" s="108"/>
      <c r="J800" s="110"/>
      <c r="K800" s="108"/>
      <c r="L800" s="108"/>
      <c r="M800" s="108"/>
      <c r="N800" s="108"/>
      <c r="O800" s="108"/>
      <c r="P800" s="108"/>
      <c r="Q800" s="108"/>
      <c r="R800" s="108"/>
      <c r="S800" s="109"/>
      <c r="T800" s="108"/>
      <c r="U800" s="108"/>
      <c r="V800" s="108"/>
      <c r="W800" s="108"/>
      <c r="X800" s="108"/>
      <c r="Y800" s="111"/>
      <c r="AB800" s="111"/>
    </row>
    <row r="801" spans="1:28" ht="15.75" hidden="1">
      <c r="A801" s="206" t="s">
        <v>1902</v>
      </c>
      <c r="B801" s="198"/>
      <c r="C801" s="198">
        <v>31891.756460176992</v>
      </c>
      <c r="D801" s="198"/>
      <c r="E801" s="108"/>
      <c r="F801" s="108"/>
      <c r="G801" s="108"/>
      <c r="H801" s="108"/>
      <c r="I801" s="108"/>
      <c r="J801" s="110"/>
      <c r="K801" s="108"/>
      <c r="L801" s="108"/>
      <c r="M801" s="108"/>
      <c r="N801" s="108"/>
      <c r="O801" s="108"/>
      <c r="P801" s="108"/>
      <c r="Q801" s="108"/>
      <c r="R801" s="108"/>
      <c r="S801" s="109"/>
      <c r="T801" s="108"/>
      <c r="U801" s="108"/>
      <c r="V801" s="108"/>
      <c r="W801" s="108"/>
      <c r="X801" s="108"/>
      <c r="Y801" s="111"/>
      <c r="AB801" s="111"/>
    </row>
    <row r="802" spans="1:28" ht="15.75" hidden="1">
      <c r="A802" s="206" t="s">
        <v>2956</v>
      </c>
      <c r="B802" s="198"/>
      <c r="C802" s="198">
        <v>72563.961241379307</v>
      </c>
      <c r="D802" s="198"/>
      <c r="E802" s="108"/>
      <c r="F802" s="108"/>
      <c r="G802" s="108"/>
      <c r="H802" s="108"/>
      <c r="I802" s="108"/>
      <c r="J802" s="110"/>
      <c r="K802" s="108"/>
      <c r="L802" s="108"/>
      <c r="M802" s="108"/>
      <c r="N802" s="108"/>
      <c r="O802" s="108"/>
      <c r="P802" s="108"/>
      <c r="Q802" s="108"/>
      <c r="R802" s="108"/>
      <c r="S802" s="109"/>
      <c r="T802" s="108"/>
      <c r="U802" s="108"/>
      <c r="V802" s="108"/>
      <c r="W802" s="108"/>
      <c r="X802" s="108"/>
      <c r="Y802" s="111"/>
      <c r="AB802" s="111"/>
    </row>
    <row r="803" spans="1:28" ht="15.75" hidden="1">
      <c r="A803" s="206" t="s">
        <v>2957</v>
      </c>
      <c r="B803" s="198"/>
      <c r="C803" s="198">
        <v>33438.892275862061</v>
      </c>
      <c r="D803" s="198"/>
      <c r="E803" s="108"/>
      <c r="F803" s="108"/>
      <c r="G803" s="108"/>
      <c r="H803" s="108"/>
      <c r="I803" s="108"/>
      <c r="J803" s="110"/>
      <c r="K803" s="108"/>
      <c r="L803" s="108"/>
      <c r="M803" s="108"/>
      <c r="N803" s="108"/>
      <c r="O803" s="108"/>
      <c r="P803" s="108"/>
      <c r="Q803" s="108"/>
      <c r="R803" s="108"/>
      <c r="S803" s="109"/>
      <c r="T803" s="108"/>
      <c r="U803" s="108"/>
      <c r="V803" s="108"/>
      <c r="W803" s="108"/>
      <c r="X803" s="108"/>
      <c r="Y803" s="111"/>
      <c r="AB803" s="111"/>
    </row>
    <row r="804" spans="1:28" ht="15.75" hidden="1">
      <c r="A804" s="206" t="s">
        <v>2958</v>
      </c>
      <c r="B804" s="198"/>
      <c r="C804" s="198">
        <v>24074.95910344828</v>
      </c>
      <c r="D804" s="198"/>
      <c r="E804" s="108"/>
      <c r="F804" s="108"/>
      <c r="G804" s="108"/>
      <c r="H804" s="108"/>
      <c r="I804" s="108"/>
      <c r="J804" s="110"/>
      <c r="K804" s="108"/>
      <c r="L804" s="108"/>
      <c r="M804" s="108"/>
      <c r="N804" s="108"/>
      <c r="O804" s="108"/>
      <c r="P804" s="108"/>
      <c r="Q804" s="108"/>
      <c r="R804" s="108"/>
      <c r="S804" s="109"/>
      <c r="T804" s="108"/>
      <c r="U804" s="108"/>
      <c r="V804" s="108"/>
      <c r="W804" s="108"/>
      <c r="X804" s="108"/>
      <c r="Y804" s="111"/>
      <c r="AB804" s="111"/>
    </row>
    <row r="805" spans="1:28" ht="15.75" hidden="1">
      <c r="A805" s="206" t="s">
        <v>2959</v>
      </c>
      <c r="B805" s="198"/>
      <c r="C805" s="198">
        <v>15050.109862068959</v>
      </c>
      <c r="D805" s="198"/>
      <c r="E805" s="108"/>
      <c r="F805" s="108"/>
      <c r="G805" s="108"/>
      <c r="H805" s="108"/>
      <c r="I805" s="108"/>
      <c r="J805" s="110"/>
      <c r="K805" s="108"/>
      <c r="L805" s="108"/>
      <c r="M805" s="108"/>
      <c r="N805" s="108"/>
      <c r="O805" s="108"/>
      <c r="P805" s="108"/>
      <c r="Q805" s="108"/>
      <c r="R805" s="108"/>
      <c r="S805" s="109"/>
      <c r="T805" s="108"/>
      <c r="U805" s="108"/>
      <c r="V805" s="108"/>
      <c r="W805" s="108"/>
      <c r="X805" s="108"/>
      <c r="Y805" s="111"/>
      <c r="AB805" s="111"/>
    </row>
    <row r="806" spans="1:28" ht="15.75" hidden="1">
      <c r="A806" s="206" t="s">
        <v>2960</v>
      </c>
      <c r="B806" s="198"/>
      <c r="C806" s="198">
        <v>57513.851379310341</v>
      </c>
      <c r="D806" s="198"/>
      <c r="E806" s="108"/>
      <c r="F806" s="108"/>
      <c r="G806" s="108"/>
      <c r="H806" s="108"/>
      <c r="I806" s="108"/>
      <c r="J806" s="110"/>
      <c r="K806" s="108"/>
      <c r="L806" s="108"/>
      <c r="M806" s="108"/>
      <c r="N806" s="108"/>
      <c r="O806" s="108"/>
      <c r="P806" s="108"/>
      <c r="Q806" s="108"/>
      <c r="R806" s="108"/>
      <c r="S806" s="109"/>
      <c r="T806" s="108"/>
      <c r="U806" s="108"/>
      <c r="V806" s="108"/>
      <c r="W806" s="108"/>
      <c r="X806" s="108"/>
      <c r="Y806" s="111"/>
      <c r="AB806" s="111"/>
    </row>
    <row r="807" spans="1:28" ht="15.75" hidden="1">
      <c r="A807" s="206" t="s">
        <v>2961</v>
      </c>
      <c r="B807" s="198"/>
      <c r="C807" s="198">
        <v>39125.068965517239</v>
      </c>
      <c r="D807" s="198"/>
      <c r="E807" s="108"/>
      <c r="F807" s="108"/>
      <c r="G807" s="108"/>
      <c r="H807" s="108"/>
      <c r="I807" s="108"/>
      <c r="J807" s="110"/>
      <c r="K807" s="108"/>
      <c r="L807" s="108"/>
      <c r="M807" s="108"/>
      <c r="N807" s="108"/>
      <c r="O807" s="108"/>
      <c r="P807" s="108"/>
      <c r="Q807" s="108"/>
      <c r="R807" s="108"/>
      <c r="S807" s="109"/>
      <c r="T807" s="108"/>
      <c r="U807" s="108"/>
      <c r="V807" s="108"/>
      <c r="W807" s="108"/>
      <c r="X807" s="108"/>
      <c r="Y807" s="111"/>
      <c r="AB807" s="111"/>
    </row>
    <row r="808" spans="1:28" ht="15.75" hidden="1">
      <c r="A808" s="206" t="s">
        <v>955</v>
      </c>
      <c r="B808" s="198"/>
      <c r="C808" s="198">
        <v>31944.805200000006</v>
      </c>
      <c r="D808" s="198">
        <v>36736.525979999999</v>
      </c>
      <c r="E808" s="108"/>
      <c r="F808" s="108"/>
      <c r="G808" s="108"/>
      <c r="H808" s="108"/>
      <c r="I808" s="108"/>
      <c r="J808" s="110"/>
      <c r="K808" s="108"/>
      <c r="L808" s="108"/>
      <c r="M808" s="108"/>
      <c r="N808" s="108"/>
      <c r="O808" s="108"/>
      <c r="P808" s="108"/>
      <c r="Q808" s="108"/>
      <c r="R808" s="108"/>
      <c r="S808" s="109"/>
      <c r="T808" s="108"/>
      <c r="U808" s="108"/>
      <c r="V808" s="108"/>
      <c r="W808" s="108"/>
      <c r="X808" s="108"/>
      <c r="Y808" s="111"/>
      <c r="AB808" s="111"/>
    </row>
    <row r="809" spans="1:28" ht="15.75" hidden="1">
      <c r="A809" s="206" t="s">
        <v>401</v>
      </c>
      <c r="B809" s="198"/>
      <c r="C809" s="198">
        <v>9353.5632000000078</v>
      </c>
      <c r="D809" s="198"/>
      <c r="E809" s="108"/>
      <c r="F809" s="108"/>
      <c r="G809" s="108"/>
      <c r="H809" s="108"/>
      <c r="I809" s="108"/>
      <c r="J809" s="110"/>
      <c r="K809" s="108"/>
      <c r="L809" s="108"/>
      <c r="M809" s="108"/>
      <c r="N809" s="108"/>
      <c r="O809" s="108"/>
      <c r="P809" s="108"/>
      <c r="Q809" s="108"/>
      <c r="R809" s="108"/>
      <c r="S809" s="109"/>
      <c r="T809" s="108"/>
      <c r="U809" s="108"/>
      <c r="V809" s="108"/>
      <c r="W809" s="108"/>
      <c r="X809" s="108"/>
      <c r="Y809" s="111"/>
      <c r="AB809" s="111"/>
    </row>
    <row r="810" spans="1:28" ht="15.75" hidden="1">
      <c r="A810" s="206" t="s">
        <v>716</v>
      </c>
      <c r="B810" s="198"/>
      <c r="C810" s="198">
        <v>15800.25</v>
      </c>
      <c r="D810" s="198"/>
      <c r="E810" s="108"/>
      <c r="F810" s="108"/>
      <c r="G810" s="108"/>
      <c r="H810" s="108"/>
      <c r="I810" s="108"/>
      <c r="J810" s="110"/>
      <c r="K810" s="108"/>
      <c r="L810" s="108"/>
      <c r="M810" s="108"/>
      <c r="N810" s="108"/>
      <c r="O810" s="108"/>
      <c r="P810" s="108"/>
      <c r="Q810" s="108"/>
      <c r="R810" s="108"/>
      <c r="S810" s="109"/>
      <c r="T810" s="108"/>
      <c r="U810" s="108"/>
      <c r="V810" s="108"/>
      <c r="W810" s="108"/>
      <c r="X810" s="108"/>
      <c r="Y810" s="111"/>
      <c r="AB810" s="111"/>
    </row>
    <row r="811" spans="1:28" ht="15.75" hidden="1">
      <c r="A811" s="206" t="s">
        <v>3481</v>
      </c>
      <c r="B811" s="198"/>
      <c r="C811" s="198">
        <v>15800.25</v>
      </c>
      <c r="D811" s="198"/>
      <c r="E811" s="108"/>
      <c r="F811" s="108"/>
      <c r="G811" s="108"/>
      <c r="H811" s="108"/>
      <c r="I811" s="108"/>
      <c r="J811" s="110"/>
      <c r="K811" s="108"/>
      <c r="L811" s="108"/>
      <c r="M811" s="108"/>
      <c r="N811" s="108"/>
      <c r="O811" s="108"/>
      <c r="P811" s="108"/>
      <c r="Q811" s="108"/>
      <c r="R811" s="108"/>
      <c r="S811" s="109"/>
      <c r="T811" s="108"/>
      <c r="U811" s="108"/>
      <c r="V811" s="108"/>
      <c r="W811" s="108"/>
      <c r="X811" s="108"/>
      <c r="Y811" s="111"/>
      <c r="AB811" s="111"/>
    </row>
    <row r="812" spans="1:28" ht="15.75" hidden="1">
      <c r="A812" s="206" t="s">
        <v>2589</v>
      </c>
      <c r="B812" s="198"/>
      <c r="C812" s="198">
        <v>15800.25</v>
      </c>
      <c r="D812" s="198"/>
      <c r="E812" s="108"/>
      <c r="F812" s="108"/>
      <c r="G812" s="108"/>
      <c r="H812" s="108"/>
      <c r="I812" s="108"/>
      <c r="J812" s="110"/>
      <c r="K812" s="108"/>
      <c r="L812" s="108"/>
      <c r="M812" s="108"/>
      <c r="N812" s="108"/>
      <c r="O812" s="108"/>
      <c r="P812" s="108"/>
      <c r="Q812" s="108"/>
      <c r="R812" s="108"/>
      <c r="S812" s="109"/>
      <c r="T812" s="108"/>
      <c r="U812" s="108"/>
      <c r="V812" s="108"/>
      <c r="W812" s="108"/>
      <c r="X812" s="108"/>
      <c r="Y812" s="111"/>
      <c r="AB812" s="111"/>
    </row>
    <row r="813" spans="1:28" ht="15.75" hidden="1">
      <c r="A813" s="206" t="s">
        <v>2995</v>
      </c>
      <c r="B813" s="198"/>
      <c r="C813" s="198">
        <v>6956.7163448275851</v>
      </c>
      <c r="D813" s="198"/>
      <c r="E813" s="108"/>
      <c r="F813" s="108"/>
      <c r="G813" s="108"/>
      <c r="H813" s="108"/>
      <c r="I813" s="108"/>
      <c r="J813" s="110"/>
      <c r="K813" s="108"/>
      <c r="L813" s="108"/>
      <c r="M813" s="108"/>
      <c r="N813" s="108"/>
      <c r="O813" s="108"/>
      <c r="P813" s="108"/>
      <c r="Q813" s="108"/>
      <c r="R813" s="108"/>
      <c r="S813" s="109"/>
      <c r="T813" s="108"/>
      <c r="U813" s="108"/>
      <c r="V813" s="108"/>
      <c r="W813" s="108"/>
      <c r="X813" s="108"/>
      <c r="Y813" s="111"/>
      <c r="AB813" s="111"/>
    </row>
    <row r="814" spans="1:28" ht="15.75" hidden="1">
      <c r="A814" s="206" t="s">
        <v>3045</v>
      </c>
      <c r="B814" s="198"/>
      <c r="C814" s="198">
        <v>11187.701724137933</v>
      </c>
      <c r="D814" s="198"/>
      <c r="E814" s="108"/>
      <c r="F814" s="108"/>
      <c r="G814" s="108"/>
      <c r="H814" s="108"/>
      <c r="I814" s="108"/>
      <c r="J814" s="110"/>
      <c r="K814" s="108"/>
      <c r="L814" s="108"/>
      <c r="M814" s="108"/>
      <c r="N814" s="108"/>
      <c r="O814" s="108"/>
      <c r="P814" s="108"/>
      <c r="Q814" s="108"/>
      <c r="R814" s="108"/>
      <c r="S814" s="109"/>
      <c r="T814" s="108"/>
      <c r="U814" s="108"/>
      <c r="V814" s="108"/>
      <c r="W814" s="108"/>
      <c r="X814" s="108"/>
      <c r="Y814" s="111"/>
      <c r="AB814" s="111"/>
    </row>
    <row r="815" spans="1:28" ht="15.75" hidden="1">
      <c r="A815" s="206" t="s">
        <v>3046</v>
      </c>
      <c r="B815" s="198"/>
      <c r="C815" s="198">
        <v>7119.446551724137</v>
      </c>
      <c r="D815" s="198"/>
      <c r="E815" s="108"/>
      <c r="F815" s="108"/>
      <c r="G815" s="108"/>
      <c r="H815" s="108"/>
      <c r="I815" s="108"/>
      <c r="J815" s="110"/>
      <c r="K815" s="108"/>
      <c r="L815" s="108"/>
      <c r="M815" s="108"/>
      <c r="N815" s="108"/>
      <c r="O815" s="108"/>
      <c r="P815" s="108"/>
      <c r="Q815" s="108"/>
      <c r="R815" s="108"/>
      <c r="S815" s="109"/>
      <c r="T815" s="108"/>
      <c r="U815" s="108"/>
      <c r="V815" s="108"/>
      <c r="W815" s="108"/>
      <c r="X815" s="108"/>
      <c r="Y815" s="111"/>
      <c r="AB815" s="111"/>
    </row>
    <row r="816" spans="1:28" ht="15.75" hidden="1">
      <c r="A816" s="206" t="s">
        <v>3482</v>
      </c>
      <c r="B816" s="198"/>
      <c r="C816" s="198">
        <v>13863.31610344828</v>
      </c>
      <c r="D816" s="198"/>
      <c r="E816" s="108"/>
      <c r="F816" s="108"/>
      <c r="G816" s="108"/>
      <c r="H816" s="108"/>
      <c r="I816" s="108"/>
      <c r="J816" s="110"/>
      <c r="K816" s="108"/>
      <c r="L816" s="108"/>
      <c r="M816" s="108"/>
      <c r="N816" s="108"/>
      <c r="O816" s="108"/>
      <c r="P816" s="108"/>
      <c r="Q816" s="108"/>
      <c r="R816" s="108"/>
      <c r="S816" s="109"/>
      <c r="T816" s="108"/>
      <c r="U816" s="108"/>
      <c r="V816" s="108"/>
      <c r="W816" s="108"/>
      <c r="X816" s="108"/>
      <c r="Y816" s="111"/>
      <c r="AB816" s="111"/>
    </row>
    <row r="817" spans="1:28" ht="15.75" hidden="1">
      <c r="A817" s="206" t="s">
        <v>3404</v>
      </c>
      <c r="B817" s="198"/>
      <c r="C817" s="198">
        <v>56961.384206896546</v>
      </c>
      <c r="D817" s="198"/>
      <c r="E817" s="108"/>
      <c r="F817" s="108"/>
      <c r="G817" s="108"/>
      <c r="H817" s="108"/>
      <c r="I817" s="108"/>
      <c r="J817" s="110"/>
      <c r="K817" s="108"/>
      <c r="L817" s="108"/>
      <c r="M817" s="108"/>
      <c r="N817" s="108"/>
      <c r="O817" s="108"/>
      <c r="P817" s="108"/>
      <c r="Q817" s="108"/>
      <c r="R817" s="108"/>
      <c r="S817" s="109"/>
      <c r="T817" s="108"/>
      <c r="U817" s="108"/>
      <c r="V817" s="108"/>
      <c r="W817" s="108"/>
      <c r="X817" s="108"/>
      <c r="Y817" s="111"/>
      <c r="AB817" s="111"/>
    </row>
    <row r="818" spans="1:28" ht="15.75" hidden="1">
      <c r="A818" s="206" t="s">
        <v>3405</v>
      </c>
      <c r="B818" s="198"/>
      <c r="C818" s="198">
        <v>43251.364275862063</v>
      </c>
      <c r="D818" s="198"/>
      <c r="E818" s="108"/>
      <c r="F818" s="108"/>
      <c r="G818" s="108"/>
      <c r="H818" s="108"/>
      <c r="I818" s="108"/>
      <c r="J818" s="110"/>
      <c r="K818" s="108"/>
      <c r="L818" s="108"/>
      <c r="M818" s="108"/>
      <c r="N818" s="108"/>
      <c r="O818" s="108"/>
      <c r="P818" s="108"/>
      <c r="Q818" s="108"/>
      <c r="R818" s="108"/>
      <c r="S818" s="109"/>
      <c r="T818" s="108"/>
      <c r="U818" s="108"/>
      <c r="V818" s="108"/>
      <c r="W818" s="108"/>
      <c r="X818" s="108"/>
      <c r="Y818" s="111"/>
      <c r="AB818" s="111"/>
    </row>
    <row r="819" spans="1:28" ht="15.75" hidden="1">
      <c r="A819" s="206" t="s">
        <v>3406</v>
      </c>
      <c r="B819" s="198"/>
      <c r="C819" s="198">
        <v>27739.688482758633</v>
      </c>
      <c r="D819" s="198"/>
      <c r="E819" s="108"/>
      <c r="F819" s="108"/>
      <c r="G819" s="108"/>
      <c r="H819" s="108"/>
      <c r="I819" s="108"/>
      <c r="J819" s="110"/>
      <c r="K819" s="108"/>
      <c r="L819" s="108"/>
      <c r="M819" s="108"/>
      <c r="N819" s="108"/>
      <c r="O819" s="108"/>
      <c r="P819" s="108"/>
      <c r="Q819" s="108"/>
      <c r="R819" s="108"/>
      <c r="S819" s="109"/>
      <c r="T819" s="108"/>
      <c r="U819" s="108"/>
      <c r="V819" s="108"/>
      <c r="W819" s="108"/>
      <c r="X819" s="108"/>
      <c r="Y819" s="111"/>
      <c r="AB819" s="111"/>
    </row>
    <row r="820" spans="1:28" ht="15.75" hidden="1">
      <c r="A820" s="206" t="s">
        <v>2917</v>
      </c>
      <c r="B820" s="198"/>
      <c r="C820" s="198">
        <v>34777.769931034476</v>
      </c>
      <c r="D820" s="198"/>
      <c r="E820" s="108"/>
      <c r="F820" s="108"/>
      <c r="G820" s="108"/>
      <c r="H820" s="108"/>
      <c r="I820" s="108"/>
      <c r="J820" s="110"/>
      <c r="K820" s="108"/>
      <c r="L820" s="108"/>
      <c r="M820" s="108"/>
      <c r="N820" s="108"/>
      <c r="O820" s="108"/>
      <c r="P820" s="108"/>
      <c r="Q820" s="108"/>
      <c r="R820" s="108"/>
      <c r="S820" s="109"/>
      <c r="T820" s="108"/>
      <c r="U820" s="108"/>
      <c r="V820" s="108"/>
      <c r="W820" s="108"/>
      <c r="X820" s="108"/>
      <c r="Y820" s="111"/>
      <c r="AB820" s="111"/>
    </row>
    <row r="821" spans="1:28" ht="15.75" hidden="1">
      <c r="A821" s="206" t="s">
        <v>2918</v>
      </c>
      <c r="B821" s="198"/>
      <c r="C821" s="198">
        <v>19992.568275862071</v>
      </c>
      <c r="D821" s="198"/>
      <c r="E821" s="108"/>
      <c r="F821" s="108"/>
      <c r="G821" s="108"/>
      <c r="H821" s="108"/>
      <c r="I821" s="108"/>
      <c r="J821" s="110"/>
      <c r="K821" s="108"/>
      <c r="L821" s="108"/>
      <c r="M821" s="108"/>
      <c r="N821" s="108"/>
      <c r="O821" s="108"/>
      <c r="P821" s="108"/>
      <c r="Q821" s="108"/>
      <c r="R821" s="108"/>
      <c r="S821" s="109"/>
      <c r="T821" s="108"/>
      <c r="U821" s="108"/>
      <c r="V821" s="108"/>
      <c r="W821" s="108"/>
      <c r="X821" s="108"/>
      <c r="Y821" s="111"/>
      <c r="AB821" s="111"/>
    </row>
    <row r="822" spans="1:28" ht="15.75" hidden="1">
      <c r="A822" s="206" t="s">
        <v>2919</v>
      </c>
      <c r="B822" s="198"/>
      <c r="C822" s="198">
        <v>9240.7510344827551</v>
      </c>
      <c r="D822" s="198"/>
      <c r="E822" s="108"/>
      <c r="F822" s="108"/>
      <c r="G822" s="108"/>
      <c r="H822" s="108"/>
      <c r="I822" s="108"/>
      <c r="J822" s="110"/>
      <c r="K822" s="108"/>
      <c r="L822" s="108"/>
      <c r="M822" s="108"/>
      <c r="N822" s="108"/>
      <c r="O822" s="108"/>
      <c r="P822" s="108"/>
      <c r="Q822" s="108"/>
      <c r="R822" s="108"/>
      <c r="S822" s="109"/>
      <c r="T822" s="108"/>
      <c r="U822" s="108"/>
      <c r="V822" s="108"/>
      <c r="W822" s="108"/>
      <c r="X822" s="108"/>
      <c r="Y822" s="111"/>
      <c r="AB822" s="111"/>
    </row>
    <row r="823" spans="1:28" ht="15.75" hidden="1">
      <c r="A823" s="206" t="s">
        <v>2920</v>
      </c>
      <c r="B823" s="198"/>
      <c r="C823" s="198">
        <v>5544.450620689654</v>
      </c>
      <c r="D823" s="198"/>
      <c r="E823" s="108"/>
      <c r="F823" s="108"/>
      <c r="G823" s="108"/>
      <c r="H823" s="108"/>
      <c r="I823" s="108"/>
      <c r="J823" s="110"/>
      <c r="K823" s="108"/>
      <c r="L823" s="108"/>
      <c r="M823" s="108"/>
      <c r="N823" s="108"/>
      <c r="O823" s="108"/>
      <c r="P823" s="108"/>
      <c r="Q823" s="108"/>
      <c r="R823" s="108"/>
      <c r="S823" s="109"/>
      <c r="T823" s="108"/>
      <c r="U823" s="108"/>
      <c r="V823" s="108"/>
      <c r="W823" s="108"/>
      <c r="X823" s="108"/>
      <c r="Y823" s="111"/>
      <c r="AB823" s="111"/>
    </row>
    <row r="824" spans="1:28" ht="15.75" hidden="1">
      <c r="A824" s="206" t="s">
        <v>2922</v>
      </c>
      <c r="B824" s="198"/>
      <c r="C824" s="198">
        <v>29233.319310344828</v>
      </c>
      <c r="D824" s="198"/>
      <c r="E824" s="108"/>
      <c r="F824" s="108"/>
      <c r="G824" s="108"/>
      <c r="H824" s="108"/>
      <c r="I824" s="108"/>
      <c r="J824" s="110"/>
      <c r="K824" s="108"/>
      <c r="L824" s="108"/>
      <c r="M824" s="108"/>
      <c r="N824" s="108"/>
      <c r="O824" s="108"/>
      <c r="P824" s="108"/>
      <c r="Q824" s="108"/>
      <c r="R824" s="108"/>
      <c r="S824" s="109"/>
      <c r="T824" s="108"/>
      <c r="U824" s="108"/>
      <c r="V824" s="108"/>
      <c r="W824" s="108"/>
      <c r="X824" s="108"/>
      <c r="Y824" s="111"/>
      <c r="AB824" s="111"/>
    </row>
    <row r="825" spans="1:28" ht="15.75" hidden="1">
      <c r="A825" s="206" t="s">
        <v>2921</v>
      </c>
      <c r="B825" s="198"/>
      <c r="C825" s="198">
        <v>14785.201655172412</v>
      </c>
      <c r="D825" s="198"/>
      <c r="E825" s="108"/>
      <c r="F825" s="108"/>
      <c r="G825" s="108"/>
      <c r="H825" s="108"/>
      <c r="I825" s="108"/>
      <c r="J825" s="110"/>
      <c r="K825" s="108"/>
      <c r="L825" s="108"/>
      <c r="M825" s="108"/>
      <c r="N825" s="108"/>
      <c r="O825" s="108"/>
      <c r="P825" s="108"/>
      <c r="Q825" s="108"/>
      <c r="R825" s="108"/>
      <c r="S825" s="109"/>
      <c r="T825" s="108"/>
      <c r="U825" s="108"/>
      <c r="V825" s="108"/>
      <c r="W825" s="108"/>
      <c r="X825" s="108"/>
      <c r="Y825" s="111"/>
      <c r="AB825" s="111"/>
    </row>
    <row r="826" spans="1:28" ht="15.75" hidden="1">
      <c r="A826" s="206" t="s">
        <v>3506</v>
      </c>
      <c r="B826" s="198"/>
      <c r="C826" s="198">
        <v>5544.450620689654</v>
      </c>
      <c r="D826" s="198"/>
      <c r="E826" s="108"/>
      <c r="F826" s="108"/>
      <c r="G826" s="108"/>
      <c r="H826" s="108"/>
      <c r="I826" s="108"/>
      <c r="J826" s="110"/>
      <c r="K826" s="108"/>
      <c r="L826" s="108"/>
      <c r="M826" s="108"/>
      <c r="N826" s="108"/>
      <c r="O826" s="108"/>
      <c r="P826" s="108"/>
      <c r="Q826" s="108"/>
      <c r="R826" s="108"/>
      <c r="S826" s="109"/>
      <c r="T826" s="108"/>
      <c r="U826" s="108"/>
      <c r="V826" s="108"/>
      <c r="W826" s="108"/>
      <c r="X826" s="108"/>
      <c r="Y826" s="111"/>
      <c r="AB826" s="111"/>
    </row>
    <row r="827" spans="1:28" ht="15.75" hidden="1">
      <c r="A827" s="206" t="s">
        <v>2923</v>
      </c>
      <c r="B827" s="198"/>
      <c r="C827" s="198">
        <v>13814.632206896556</v>
      </c>
      <c r="D827" s="198"/>
      <c r="E827" s="108"/>
      <c r="F827" s="108"/>
      <c r="G827" s="108"/>
      <c r="H827" s="108"/>
      <c r="I827" s="108"/>
      <c r="J827" s="110"/>
      <c r="K827" s="108"/>
      <c r="L827" s="108"/>
      <c r="M827" s="108"/>
      <c r="N827" s="108"/>
      <c r="O827" s="108"/>
      <c r="P827" s="108"/>
      <c r="Q827" s="108"/>
      <c r="R827" s="108"/>
      <c r="S827" s="109"/>
      <c r="T827" s="108"/>
      <c r="U827" s="108"/>
      <c r="V827" s="108"/>
      <c r="W827" s="108"/>
      <c r="X827" s="108"/>
      <c r="Y827" s="111"/>
      <c r="AB827" s="111"/>
    </row>
    <row r="828" spans="1:28" ht="15.75" hidden="1">
      <c r="A828" s="206" t="s">
        <v>2924</v>
      </c>
      <c r="B828" s="198"/>
      <c r="C828" s="198">
        <v>9153.574137931033</v>
      </c>
      <c r="D828" s="198"/>
      <c r="E828" s="108"/>
      <c r="F828" s="108"/>
      <c r="G828" s="108"/>
      <c r="H828" s="108"/>
      <c r="I828" s="108"/>
      <c r="J828" s="110"/>
      <c r="K828" s="108"/>
      <c r="L828" s="108"/>
      <c r="M828" s="108"/>
      <c r="N828" s="108"/>
      <c r="O828" s="108"/>
      <c r="P828" s="108"/>
      <c r="Q828" s="108"/>
      <c r="R828" s="108"/>
      <c r="S828" s="109"/>
      <c r="T828" s="108"/>
      <c r="U828" s="108"/>
      <c r="V828" s="108"/>
      <c r="W828" s="108"/>
      <c r="X828" s="108"/>
      <c r="Y828" s="111"/>
      <c r="AB828" s="111"/>
    </row>
    <row r="829" spans="1:28" ht="15.75" hidden="1">
      <c r="A829" s="206" t="s">
        <v>593</v>
      </c>
      <c r="B829" s="198"/>
      <c r="C829" s="198">
        <v>42239.867354999995</v>
      </c>
      <c r="D829" s="198"/>
      <c r="E829" s="108"/>
      <c r="F829" s="108"/>
      <c r="G829" s="108"/>
      <c r="H829" s="108"/>
      <c r="I829" s="108"/>
      <c r="J829" s="110"/>
      <c r="K829" s="108"/>
      <c r="L829" s="108"/>
      <c r="M829" s="108"/>
      <c r="N829" s="108"/>
      <c r="O829" s="108"/>
      <c r="P829" s="108"/>
      <c r="Q829" s="108"/>
      <c r="R829" s="108"/>
      <c r="S829" s="109"/>
      <c r="T829" s="108"/>
      <c r="U829" s="108"/>
      <c r="V829" s="108"/>
      <c r="W829" s="108"/>
      <c r="X829" s="108"/>
      <c r="Y829" s="111"/>
      <c r="AB829" s="111"/>
    </row>
    <row r="830" spans="1:28" ht="15.75" hidden="1">
      <c r="A830" s="206" t="s">
        <v>594</v>
      </c>
      <c r="B830" s="198"/>
      <c r="C830" s="198">
        <v>34323.440167499997</v>
      </c>
      <c r="D830" s="198"/>
      <c r="E830" s="108"/>
      <c r="F830" s="108"/>
      <c r="G830" s="108"/>
      <c r="H830" s="108"/>
      <c r="I830" s="108"/>
      <c r="J830" s="110"/>
      <c r="K830" s="108"/>
      <c r="L830" s="108"/>
      <c r="M830" s="108"/>
      <c r="N830" s="108"/>
      <c r="O830" s="108"/>
      <c r="P830" s="108"/>
      <c r="Q830" s="108"/>
      <c r="R830" s="108"/>
      <c r="S830" s="109"/>
      <c r="T830" s="108"/>
      <c r="U830" s="108"/>
      <c r="V830" s="108"/>
      <c r="W830" s="108"/>
      <c r="X830" s="108"/>
      <c r="Y830" s="111"/>
      <c r="AB830" s="111"/>
    </row>
    <row r="831" spans="1:28" ht="15.75" hidden="1">
      <c r="A831" s="206" t="s">
        <v>595</v>
      </c>
      <c r="B831" s="198"/>
      <c r="C831" s="198">
        <v>21749.701874999999</v>
      </c>
      <c r="D831" s="198"/>
      <c r="E831" s="108"/>
      <c r="F831" s="108"/>
      <c r="G831" s="108"/>
      <c r="H831" s="108"/>
      <c r="I831" s="108"/>
      <c r="J831" s="110"/>
      <c r="K831" s="108"/>
      <c r="L831" s="108"/>
      <c r="M831" s="108"/>
      <c r="N831" s="108"/>
      <c r="O831" s="108"/>
      <c r="P831" s="108"/>
      <c r="Q831" s="108"/>
      <c r="R831" s="108"/>
      <c r="S831" s="109"/>
      <c r="T831" s="108"/>
      <c r="U831" s="108"/>
      <c r="V831" s="108"/>
      <c r="W831" s="108"/>
      <c r="X831" s="108"/>
      <c r="Y831" s="111"/>
      <c r="AB831" s="111"/>
    </row>
    <row r="832" spans="1:28" ht="15.75" hidden="1">
      <c r="A832" s="206" t="s">
        <v>596</v>
      </c>
      <c r="B832" s="198"/>
      <c r="C832" s="198">
        <v>20490.16548</v>
      </c>
      <c r="D832" s="198"/>
      <c r="E832" s="108"/>
      <c r="F832" s="108"/>
      <c r="G832" s="108"/>
      <c r="H832" s="108"/>
      <c r="I832" s="108"/>
      <c r="J832" s="110"/>
      <c r="K832" s="108"/>
      <c r="L832" s="108"/>
      <c r="M832" s="108"/>
      <c r="N832" s="108"/>
      <c r="O832" s="108"/>
      <c r="P832" s="108"/>
      <c r="Q832" s="108"/>
      <c r="R832" s="108"/>
      <c r="S832" s="109"/>
      <c r="T832" s="108"/>
      <c r="U832" s="108"/>
      <c r="V832" s="108"/>
      <c r="W832" s="108"/>
      <c r="X832" s="108"/>
      <c r="Y832" s="111"/>
      <c r="AB832" s="111"/>
    </row>
    <row r="833" spans="1:28" ht="15.75" hidden="1">
      <c r="A833" s="206" t="s">
        <v>597</v>
      </c>
      <c r="B833" s="198"/>
      <c r="C833" s="198">
        <v>13833.274687499999</v>
      </c>
      <c r="D833" s="198"/>
      <c r="E833" s="108"/>
      <c r="F833" s="108"/>
      <c r="G833" s="108"/>
      <c r="H833" s="108"/>
      <c r="I833" s="108"/>
      <c r="J833" s="110"/>
      <c r="K833" s="108"/>
      <c r="L833" s="108"/>
      <c r="M833" s="108"/>
      <c r="N833" s="108"/>
      <c r="O833" s="108"/>
      <c r="P833" s="108"/>
      <c r="Q833" s="108"/>
      <c r="R833" s="108"/>
      <c r="S833" s="109"/>
      <c r="T833" s="108"/>
      <c r="U833" s="108"/>
      <c r="V833" s="108"/>
      <c r="W833" s="108"/>
      <c r="X833" s="108"/>
      <c r="Y833" s="111"/>
      <c r="AB833" s="111"/>
    </row>
    <row r="834" spans="1:28" ht="15.75" hidden="1">
      <c r="A834" s="206" t="s">
        <v>598</v>
      </c>
      <c r="B834" s="198"/>
      <c r="C834" s="198">
        <v>7916.4271875000013</v>
      </c>
      <c r="D834" s="198"/>
      <c r="E834" s="108"/>
      <c r="F834" s="108"/>
      <c r="G834" s="108"/>
      <c r="H834" s="108"/>
      <c r="I834" s="108"/>
      <c r="J834" s="110"/>
      <c r="K834" s="108"/>
      <c r="L834" s="108"/>
      <c r="M834" s="108"/>
      <c r="N834" s="108"/>
      <c r="O834" s="108"/>
      <c r="P834" s="108"/>
      <c r="Q834" s="108"/>
      <c r="R834" s="108"/>
      <c r="S834" s="109"/>
      <c r="T834" s="108"/>
      <c r="U834" s="108"/>
      <c r="V834" s="108"/>
      <c r="W834" s="108"/>
      <c r="X834" s="108"/>
      <c r="Y834" s="111"/>
      <c r="AB834" s="111"/>
    </row>
    <row r="835" spans="1:28" ht="15.75" hidden="1">
      <c r="A835" s="206" t="s">
        <v>2937</v>
      </c>
      <c r="B835" s="198"/>
      <c r="C835" s="198">
        <v>16582.508396551722</v>
      </c>
      <c r="D835" s="198"/>
      <c r="E835" s="108"/>
      <c r="F835" s="108"/>
      <c r="G835" s="108"/>
      <c r="H835" s="108"/>
      <c r="I835" s="108"/>
      <c r="J835" s="110"/>
      <c r="K835" s="108"/>
      <c r="L835" s="108"/>
      <c r="M835" s="108"/>
      <c r="N835" s="108"/>
      <c r="O835" s="108"/>
      <c r="P835" s="108"/>
      <c r="Q835" s="108"/>
      <c r="R835" s="108"/>
      <c r="S835" s="109"/>
      <c r="T835" s="108"/>
      <c r="U835" s="108"/>
      <c r="V835" s="108"/>
      <c r="W835" s="108"/>
      <c r="X835" s="108"/>
      <c r="Y835" s="111"/>
      <c r="AB835" s="111"/>
    </row>
    <row r="836" spans="1:28" ht="15.75" hidden="1">
      <c r="A836" s="206" t="s">
        <v>2938</v>
      </c>
      <c r="B836" s="198"/>
      <c r="C836" s="198">
        <v>22033.93467241379</v>
      </c>
      <c r="D836" s="198"/>
      <c r="E836" s="108"/>
      <c r="F836" s="108"/>
      <c r="G836" s="108"/>
      <c r="H836" s="108"/>
      <c r="I836" s="108"/>
      <c r="J836" s="110"/>
      <c r="K836" s="108"/>
      <c r="L836" s="108"/>
      <c r="M836" s="108"/>
      <c r="N836" s="108"/>
      <c r="O836" s="108"/>
      <c r="P836" s="108"/>
      <c r="Q836" s="108"/>
      <c r="R836" s="108"/>
      <c r="S836" s="109"/>
      <c r="T836" s="108"/>
      <c r="U836" s="108"/>
      <c r="V836" s="108"/>
      <c r="W836" s="108"/>
      <c r="X836" s="108"/>
      <c r="Y836" s="111"/>
      <c r="AB836" s="111"/>
    </row>
    <row r="837" spans="1:28" ht="15.75" hidden="1">
      <c r="A837" s="206" t="s">
        <v>3483</v>
      </c>
      <c r="B837" s="198"/>
      <c r="C837" s="198">
        <v>16242.051586206897</v>
      </c>
      <c r="D837" s="198"/>
      <c r="E837" s="108"/>
      <c r="F837" s="108"/>
      <c r="G837" s="108"/>
      <c r="H837" s="108"/>
      <c r="I837" s="108"/>
      <c r="J837" s="110"/>
      <c r="K837" s="108"/>
      <c r="L837" s="108"/>
      <c r="M837" s="108"/>
      <c r="N837" s="108"/>
      <c r="O837" s="108"/>
      <c r="P837" s="108"/>
      <c r="Q837" s="108"/>
      <c r="R837" s="108"/>
      <c r="S837" s="109"/>
      <c r="T837" s="108"/>
      <c r="U837" s="108"/>
      <c r="V837" s="108"/>
      <c r="W837" s="108"/>
      <c r="X837" s="108"/>
      <c r="Y837" s="111"/>
      <c r="AB837" s="111"/>
    </row>
    <row r="838" spans="1:28" ht="15.75" hidden="1">
      <c r="A838" s="206" t="s">
        <v>3484</v>
      </c>
      <c r="B838" s="198"/>
      <c r="C838" s="198">
        <v>5742.0515862068969</v>
      </c>
      <c r="D838" s="198"/>
      <c r="E838" s="108"/>
      <c r="F838" s="108"/>
      <c r="G838" s="108"/>
      <c r="H838" s="108"/>
      <c r="I838" s="108"/>
      <c r="J838" s="110"/>
      <c r="K838" s="108"/>
      <c r="L838" s="108"/>
      <c r="M838" s="108"/>
      <c r="N838" s="108"/>
      <c r="O838" s="108"/>
      <c r="P838" s="108"/>
      <c r="Q838" s="108"/>
      <c r="R838" s="108"/>
      <c r="S838" s="109"/>
      <c r="T838" s="108"/>
      <c r="U838" s="108"/>
      <c r="V838" s="108"/>
      <c r="W838" s="108"/>
      <c r="X838" s="108"/>
      <c r="Y838" s="111"/>
      <c r="AB838" s="111"/>
    </row>
    <row r="839" spans="1:28" ht="15.75" hidden="1">
      <c r="A839" s="206" t="s">
        <v>3485</v>
      </c>
      <c r="B839" s="198"/>
      <c r="C839" s="198">
        <v>6000</v>
      </c>
      <c r="D839" s="198"/>
      <c r="E839" s="108"/>
      <c r="F839" s="108"/>
      <c r="G839" s="108"/>
      <c r="H839" s="108"/>
      <c r="I839" s="108"/>
      <c r="J839" s="110"/>
      <c r="K839" s="108"/>
      <c r="L839" s="108"/>
      <c r="M839" s="108"/>
      <c r="N839" s="108"/>
      <c r="O839" s="108"/>
      <c r="P839" s="108"/>
      <c r="Q839" s="108"/>
      <c r="R839" s="108"/>
      <c r="S839" s="109"/>
      <c r="T839" s="108"/>
      <c r="U839" s="108"/>
      <c r="V839" s="108"/>
      <c r="W839" s="108"/>
      <c r="X839" s="108"/>
      <c r="Y839" s="111"/>
      <c r="AB839" s="111"/>
    </row>
    <row r="840" spans="1:28" ht="15.75" hidden="1">
      <c r="A840" s="206" t="s">
        <v>3403</v>
      </c>
      <c r="B840" s="198"/>
      <c r="C840" s="198">
        <v>4500</v>
      </c>
      <c r="D840" s="198"/>
      <c r="E840" s="108"/>
      <c r="F840" s="108"/>
      <c r="G840" s="108"/>
      <c r="H840" s="108"/>
      <c r="I840" s="108"/>
      <c r="J840" s="110"/>
      <c r="K840" s="108"/>
      <c r="L840" s="108"/>
      <c r="M840" s="108"/>
      <c r="N840" s="108"/>
      <c r="O840" s="108"/>
      <c r="P840" s="108"/>
      <c r="Q840" s="108"/>
      <c r="R840" s="108"/>
      <c r="S840" s="109"/>
      <c r="T840" s="108"/>
      <c r="U840" s="108"/>
      <c r="V840" s="108"/>
      <c r="W840" s="108"/>
      <c r="X840" s="108"/>
      <c r="Y840" s="111"/>
      <c r="AB840" s="111"/>
    </row>
    <row r="841" spans="1:28" ht="15.75" hidden="1">
      <c r="A841" s="206" t="s">
        <v>3486</v>
      </c>
      <c r="B841" s="198"/>
      <c r="C841" s="198">
        <v>19836.409965517247</v>
      </c>
      <c r="D841" s="198"/>
      <c r="E841" s="108"/>
      <c r="F841" s="108"/>
      <c r="G841" s="108"/>
      <c r="H841" s="108"/>
      <c r="I841" s="108"/>
      <c r="J841" s="110"/>
      <c r="K841" s="108"/>
      <c r="L841" s="108"/>
      <c r="M841" s="108"/>
      <c r="N841" s="108"/>
      <c r="O841" s="108"/>
      <c r="P841" s="108"/>
      <c r="Q841" s="108"/>
      <c r="R841" s="108"/>
      <c r="S841" s="109"/>
      <c r="T841" s="108"/>
      <c r="U841" s="108"/>
      <c r="V841" s="108"/>
      <c r="W841" s="108"/>
      <c r="X841" s="108"/>
      <c r="Y841" s="111"/>
      <c r="AB841" s="111"/>
    </row>
    <row r="842" spans="1:28" ht="15.75" hidden="1">
      <c r="A842" s="206" t="s">
        <v>2579</v>
      </c>
      <c r="B842" s="198"/>
      <c r="C842" s="198">
        <v>31285.627875000002</v>
      </c>
      <c r="D842" s="198"/>
      <c r="E842" s="108"/>
      <c r="F842" s="108"/>
      <c r="G842" s="108"/>
      <c r="H842" s="108"/>
      <c r="I842" s="108"/>
      <c r="J842" s="110"/>
      <c r="K842" s="108"/>
      <c r="L842" s="108"/>
      <c r="M842" s="108"/>
      <c r="N842" s="108"/>
      <c r="O842" s="108"/>
      <c r="P842" s="108"/>
      <c r="Q842" s="108"/>
      <c r="R842" s="108"/>
      <c r="S842" s="109"/>
      <c r="T842" s="108"/>
      <c r="U842" s="108"/>
      <c r="V842" s="108"/>
      <c r="W842" s="108"/>
      <c r="X842" s="108"/>
      <c r="Y842" s="111"/>
      <c r="AB842" s="111"/>
    </row>
    <row r="843" spans="1:28" ht="15.75" hidden="1">
      <c r="A843" s="206" t="s">
        <v>395</v>
      </c>
      <c r="B843" s="198"/>
      <c r="C843" s="198">
        <v>13833.274687499999</v>
      </c>
      <c r="D843" s="198"/>
      <c r="E843" s="108"/>
      <c r="F843" s="108"/>
      <c r="G843" s="108"/>
      <c r="H843" s="108"/>
      <c r="I843" s="108"/>
      <c r="J843" s="110"/>
      <c r="K843" s="108"/>
      <c r="L843" s="108"/>
      <c r="M843" s="108"/>
      <c r="N843" s="108"/>
      <c r="O843" s="108"/>
      <c r="P843" s="108"/>
      <c r="Q843" s="108"/>
      <c r="R843" s="108"/>
      <c r="S843" s="109"/>
      <c r="T843" s="108"/>
      <c r="U843" s="108"/>
      <c r="V843" s="108"/>
      <c r="W843" s="108"/>
      <c r="X843" s="108"/>
      <c r="Y843" s="111"/>
      <c r="AB843" s="111"/>
    </row>
    <row r="844" spans="1:28" ht="15.75" hidden="1">
      <c r="A844" s="206" t="s">
        <v>396</v>
      </c>
      <c r="B844" s="198"/>
      <c r="C844" s="198">
        <v>8563.2271875000006</v>
      </c>
      <c r="D844" s="198"/>
      <c r="E844" s="108"/>
      <c r="F844" s="108"/>
      <c r="G844" s="108"/>
      <c r="H844" s="108"/>
      <c r="I844" s="108"/>
      <c r="J844" s="110"/>
      <c r="K844" s="108"/>
      <c r="L844" s="108"/>
      <c r="M844" s="108"/>
      <c r="N844" s="108"/>
      <c r="O844" s="108"/>
      <c r="P844" s="108"/>
      <c r="Q844" s="108"/>
      <c r="R844" s="108"/>
      <c r="S844" s="109"/>
      <c r="T844" s="108"/>
      <c r="U844" s="108"/>
      <c r="V844" s="108"/>
      <c r="W844" s="108"/>
      <c r="X844" s="108"/>
      <c r="Y844" s="111"/>
      <c r="AB844" s="111"/>
    </row>
    <row r="845" spans="1:28" ht="15.75" hidden="1">
      <c r="A845" s="206" t="s">
        <v>2580</v>
      </c>
      <c r="B845" s="198"/>
      <c r="C845" s="198">
        <v>5656.5120000000015</v>
      </c>
      <c r="D845" s="198"/>
      <c r="E845" s="108"/>
      <c r="F845" s="108"/>
      <c r="G845" s="108"/>
      <c r="H845" s="108"/>
      <c r="I845" s="108"/>
      <c r="J845" s="110"/>
      <c r="K845" s="108"/>
      <c r="L845" s="108"/>
      <c r="M845" s="108"/>
      <c r="N845" s="108"/>
      <c r="O845" s="108"/>
      <c r="P845" s="108"/>
      <c r="Q845" s="108"/>
      <c r="R845" s="108"/>
      <c r="S845" s="109"/>
      <c r="T845" s="108"/>
      <c r="U845" s="108"/>
      <c r="V845" s="108"/>
      <c r="W845" s="108"/>
      <c r="X845" s="108"/>
      <c r="Y845" s="111"/>
      <c r="AB845" s="111"/>
    </row>
    <row r="846" spans="1:28" ht="15.75" hidden="1">
      <c r="A846" s="206" t="s">
        <v>2581</v>
      </c>
      <c r="B846" s="198"/>
      <c r="C846" s="198">
        <v>3232.6140000000014</v>
      </c>
      <c r="D846" s="198"/>
      <c r="E846" s="108"/>
      <c r="F846" s="108"/>
      <c r="G846" s="108"/>
      <c r="H846" s="108"/>
      <c r="I846" s="108"/>
      <c r="J846" s="110"/>
      <c r="K846" s="108"/>
      <c r="L846" s="108"/>
      <c r="M846" s="108"/>
      <c r="N846" s="108"/>
      <c r="O846" s="108"/>
      <c r="P846" s="108"/>
      <c r="Q846" s="108"/>
      <c r="R846" s="108"/>
      <c r="S846" s="109"/>
      <c r="T846" s="108"/>
      <c r="U846" s="108"/>
      <c r="V846" s="108"/>
      <c r="W846" s="108"/>
      <c r="X846" s="108"/>
      <c r="Y846" s="111"/>
      <c r="AB846" s="111"/>
    </row>
    <row r="847" spans="1:28" ht="15.75" hidden="1">
      <c r="A847" s="206" t="s">
        <v>3555</v>
      </c>
      <c r="B847" s="198"/>
      <c r="C847" s="198">
        <v>5049.9019696551704</v>
      </c>
      <c r="D847" s="198"/>
      <c r="E847" s="108"/>
      <c r="F847" s="108"/>
      <c r="G847" s="108"/>
      <c r="H847" s="108"/>
      <c r="I847" s="108"/>
      <c r="J847" s="110"/>
      <c r="K847" s="108"/>
      <c r="L847" s="108"/>
      <c r="M847" s="108"/>
      <c r="N847" s="108"/>
      <c r="O847" s="108"/>
      <c r="P847" s="108"/>
      <c r="Q847" s="108"/>
      <c r="R847" s="108"/>
      <c r="S847" s="109"/>
      <c r="T847" s="108"/>
      <c r="U847" s="108"/>
      <c r="V847" s="108"/>
      <c r="W847" s="108"/>
      <c r="X847" s="108"/>
      <c r="Y847" s="111"/>
      <c r="AB847" s="111"/>
    </row>
    <row r="848" spans="1:28" ht="15.75" hidden="1">
      <c r="A848" s="206" t="s">
        <v>3402</v>
      </c>
      <c r="B848" s="198"/>
      <c r="C848" s="198">
        <v>26905.005758620689</v>
      </c>
      <c r="D848" s="198"/>
      <c r="E848" s="108"/>
      <c r="F848" s="108"/>
      <c r="G848" s="108"/>
      <c r="H848" s="108"/>
      <c r="I848" s="108"/>
      <c r="J848" s="110"/>
      <c r="K848" s="108"/>
      <c r="L848" s="108"/>
      <c r="M848" s="108"/>
      <c r="N848" s="108"/>
      <c r="O848" s="108"/>
      <c r="P848" s="108"/>
      <c r="Q848" s="108"/>
      <c r="R848" s="108"/>
      <c r="S848" s="109"/>
      <c r="T848" s="108"/>
      <c r="U848" s="108"/>
      <c r="V848" s="108"/>
      <c r="W848" s="108"/>
      <c r="X848" s="108"/>
      <c r="Y848" s="111"/>
      <c r="AB848" s="111"/>
    </row>
    <row r="849" spans="1:28" ht="15.75" hidden="1">
      <c r="A849" s="206" t="s">
        <v>3487</v>
      </c>
      <c r="B849" s="198"/>
      <c r="C849" s="198">
        <v>18186.636224137932</v>
      </c>
      <c r="D849" s="198"/>
      <c r="E849" s="108"/>
      <c r="F849" s="108"/>
      <c r="G849" s="108"/>
      <c r="H849" s="108"/>
      <c r="I849" s="108"/>
      <c r="J849" s="110"/>
      <c r="K849" s="108"/>
      <c r="L849" s="108"/>
      <c r="M849" s="108"/>
      <c r="N849" s="108"/>
      <c r="O849" s="108"/>
      <c r="P849" s="108"/>
      <c r="Q849" s="108"/>
      <c r="R849" s="108"/>
      <c r="S849" s="109"/>
      <c r="T849" s="108"/>
      <c r="U849" s="108"/>
      <c r="V849" s="108"/>
      <c r="W849" s="108"/>
      <c r="X849" s="108"/>
      <c r="Y849" s="111"/>
      <c r="AB849" s="111"/>
    </row>
    <row r="850" spans="1:28" ht="15.75" hidden="1">
      <c r="A850" s="206" t="s">
        <v>402</v>
      </c>
      <c r="B850" s="198"/>
      <c r="C850" s="198">
        <v>14492.630625</v>
      </c>
      <c r="D850" s="198"/>
      <c r="E850" s="108"/>
      <c r="F850" s="108"/>
      <c r="G850" s="108"/>
      <c r="H850" s="108"/>
      <c r="I850" s="108"/>
      <c r="J850" s="110"/>
      <c r="K850" s="108"/>
      <c r="L850" s="108"/>
      <c r="M850" s="108"/>
      <c r="N850" s="108"/>
      <c r="O850" s="108"/>
      <c r="P850" s="108"/>
      <c r="Q850" s="108"/>
      <c r="R850" s="108"/>
      <c r="S850" s="109"/>
      <c r="T850" s="108"/>
      <c r="U850" s="108"/>
      <c r="V850" s="108"/>
      <c r="W850" s="108"/>
      <c r="X850" s="108"/>
      <c r="Y850" s="111"/>
      <c r="AB850" s="111"/>
    </row>
    <row r="851" spans="1:28" ht="15.75" hidden="1">
      <c r="A851" s="206" t="s">
        <v>120</v>
      </c>
      <c r="B851" s="198"/>
      <c r="C851" s="198">
        <v>37347.765832499994</v>
      </c>
      <c r="D851" s="198"/>
      <c r="E851" s="108"/>
      <c r="F851" s="108"/>
      <c r="G851" s="108"/>
      <c r="H851" s="108"/>
      <c r="I851" s="108"/>
      <c r="J851" s="110"/>
      <c r="K851" s="108"/>
      <c r="L851" s="108"/>
      <c r="M851" s="108"/>
      <c r="N851" s="108"/>
      <c r="O851" s="108"/>
      <c r="P851" s="108"/>
      <c r="Q851" s="108"/>
      <c r="R851" s="108"/>
      <c r="S851" s="109"/>
      <c r="T851" s="108"/>
      <c r="U851" s="108"/>
      <c r="V851" s="108"/>
      <c r="W851" s="108"/>
      <c r="X851" s="108"/>
      <c r="Y851" s="111"/>
      <c r="AB851" s="111"/>
    </row>
    <row r="852" spans="1:28" ht="15.75" hidden="1">
      <c r="A852" s="206" t="s">
        <v>121</v>
      </c>
      <c r="B852" s="198"/>
      <c r="C852" s="198">
        <v>22196.97927</v>
      </c>
      <c r="D852" s="198"/>
      <c r="E852" s="108"/>
      <c r="F852" s="108"/>
      <c r="G852" s="108"/>
      <c r="H852" s="108"/>
      <c r="I852" s="108"/>
      <c r="J852" s="110"/>
      <c r="K852" s="108"/>
      <c r="L852" s="108"/>
      <c r="M852" s="108"/>
      <c r="N852" s="108"/>
      <c r="O852" s="108"/>
      <c r="P852" s="108"/>
      <c r="Q852" s="108"/>
      <c r="R852" s="108"/>
      <c r="S852" s="109"/>
      <c r="T852" s="108"/>
      <c r="U852" s="108"/>
      <c r="V852" s="108"/>
      <c r="W852" s="108"/>
      <c r="X852" s="108"/>
      <c r="Y852" s="111"/>
      <c r="AB852" s="111"/>
    </row>
    <row r="853" spans="1:28" ht="15.75" hidden="1">
      <c r="A853" s="206" t="s">
        <v>122</v>
      </c>
      <c r="B853" s="198"/>
      <c r="C853" s="198">
        <v>15150.786562499999</v>
      </c>
      <c r="D853" s="198"/>
      <c r="E853" s="108"/>
      <c r="F853" s="108"/>
      <c r="G853" s="108"/>
      <c r="H853" s="108"/>
      <c r="I853" s="108"/>
      <c r="J853" s="110"/>
      <c r="K853" s="108"/>
      <c r="L853" s="108"/>
      <c r="M853" s="108"/>
      <c r="N853" s="108"/>
      <c r="O853" s="108"/>
      <c r="P853" s="108"/>
      <c r="Q853" s="108"/>
      <c r="R853" s="108"/>
      <c r="S853" s="109"/>
      <c r="T853" s="108"/>
      <c r="U853" s="108"/>
      <c r="V853" s="108"/>
      <c r="W853" s="108"/>
      <c r="X853" s="108"/>
      <c r="Y853" s="111"/>
      <c r="AB853" s="111"/>
    </row>
    <row r="854" spans="1:28" ht="15.75" hidden="1">
      <c r="A854" s="206" t="s">
        <v>1426</v>
      </c>
      <c r="B854" s="198"/>
      <c r="C854" s="198">
        <v>73495.935586206877</v>
      </c>
      <c r="D854" s="198"/>
      <c r="E854" s="108"/>
      <c r="F854" s="108"/>
      <c r="G854" s="108"/>
      <c r="H854" s="108"/>
      <c r="I854" s="108"/>
      <c r="J854" s="110"/>
      <c r="K854" s="108"/>
      <c r="L854" s="108"/>
      <c r="M854" s="108"/>
      <c r="N854" s="108"/>
      <c r="O854" s="108"/>
      <c r="P854" s="108"/>
      <c r="Q854" s="108"/>
      <c r="R854" s="108"/>
      <c r="S854" s="109"/>
      <c r="T854" s="108"/>
      <c r="U854" s="108"/>
      <c r="V854" s="108"/>
      <c r="W854" s="108"/>
      <c r="X854" s="108"/>
      <c r="Y854" s="111"/>
      <c r="AB854" s="111"/>
    </row>
    <row r="855" spans="1:28" ht="15.75" hidden="1">
      <c r="A855" s="206" t="s">
        <v>1427</v>
      </c>
      <c r="B855" s="198"/>
      <c r="C855" s="198">
        <v>23845.78710344827</v>
      </c>
      <c r="D855" s="198"/>
      <c r="E855" s="108"/>
      <c r="F855" s="108"/>
      <c r="G855" s="108"/>
      <c r="H855" s="108"/>
      <c r="I855" s="108"/>
      <c r="J855" s="110"/>
      <c r="K855" s="108"/>
      <c r="L855" s="108"/>
      <c r="M855" s="108"/>
      <c r="N855" s="108"/>
      <c r="O855" s="108"/>
      <c r="P855" s="108"/>
      <c r="Q855" s="108"/>
      <c r="R855" s="108"/>
      <c r="S855" s="109"/>
      <c r="T855" s="108"/>
      <c r="U855" s="108"/>
      <c r="V855" s="108"/>
      <c r="W855" s="108"/>
      <c r="X855" s="108"/>
      <c r="Y855" s="111"/>
      <c r="AB855" s="111"/>
    </row>
    <row r="856" spans="1:28" ht="15.75" hidden="1">
      <c r="A856" s="206" t="s">
        <v>1428</v>
      </c>
      <c r="B856" s="198"/>
      <c r="C856" s="198">
        <v>18777.903517241379</v>
      </c>
      <c r="D856" s="198"/>
      <c r="E856" s="108"/>
      <c r="F856" s="108"/>
      <c r="G856" s="108"/>
      <c r="H856" s="108"/>
      <c r="I856" s="108"/>
      <c r="J856" s="110"/>
      <c r="K856" s="108"/>
      <c r="L856" s="108"/>
      <c r="M856" s="108"/>
      <c r="N856" s="108"/>
      <c r="O856" s="108"/>
      <c r="P856" s="108"/>
      <c r="Q856" s="108"/>
      <c r="R856" s="108"/>
      <c r="S856" s="109"/>
      <c r="T856" s="108"/>
      <c r="U856" s="108"/>
      <c r="V856" s="108"/>
      <c r="W856" s="108"/>
      <c r="X856" s="108"/>
      <c r="Y856" s="111"/>
      <c r="AB856" s="111"/>
    </row>
    <row r="857" spans="1:28" ht="15.75" hidden="1">
      <c r="A857" s="206" t="s">
        <v>1429</v>
      </c>
      <c r="B857" s="198"/>
      <c r="C857" s="198">
        <v>14901.437517241375</v>
      </c>
      <c r="D857" s="198"/>
      <c r="E857" s="108"/>
      <c r="F857" s="108"/>
      <c r="G857" s="108"/>
      <c r="H857" s="108"/>
      <c r="I857" s="108"/>
      <c r="J857" s="110"/>
      <c r="K857" s="108"/>
      <c r="L857" s="108"/>
      <c r="M857" s="108"/>
      <c r="N857" s="108"/>
      <c r="O857" s="108"/>
      <c r="P857" s="108"/>
      <c r="Q857" s="108"/>
      <c r="R857" s="108"/>
      <c r="S857" s="109"/>
      <c r="T857" s="108"/>
      <c r="U857" s="108"/>
      <c r="V857" s="108"/>
      <c r="W857" s="108"/>
      <c r="X857" s="108"/>
      <c r="Y857" s="111"/>
      <c r="AB857" s="111"/>
    </row>
    <row r="858" spans="1:28" ht="15.75" hidden="1">
      <c r="A858" s="206" t="s">
        <v>1430</v>
      </c>
      <c r="B858" s="198"/>
      <c r="C858" s="198">
        <v>9932.354413793104</v>
      </c>
      <c r="D858" s="198"/>
      <c r="E858" s="108"/>
      <c r="F858" s="108"/>
      <c r="G858" s="108"/>
      <c r="H858" s="108"/>
      <c r="I858" s="108"/>
      <c r="J858" s="110"/>
      <c r="K858" s="108"/>
      <c r="L858" s="108"/>
      <c r="M858" s="108"/>
      <c r="N858" s="108"/>
      <c r="O858" s="108"/>
      <c r="P858" s="108"/>
      <c r="Q858" s="108"/>
      <c r="R858" s="108"/>
      <c r="S858" s="109"/>
      <c r="T858" s="108"/>
      <c r="U858" s="108"/>
      <c r="V858" s="108"/>
      <c r="W858" s="108"/>
      <c r="X858" s="108"/>
      <c r="Y858" s="111"/>
      <c r="AB858" s="111"/>
    </row>
    <row r="859" spans="1:28" ht="15.75" hidden="1">
      <c r="A859" s="206" t="s">
        <v>1431</v>
      </c>
      <c r="B859" s="198"/>
      <c r="C859" s="198">
        <v>6038.4530344827572</v>
      </c>
      <c r="D859" s="198"/>
      <c r="E859" s="108"/>
      <c r="F859" s="108"/>
      <c r="G859" s="108"/>
      <c r="H859" s="108"/>
      <c r="I859" s="108"/>
      <c r="J859" s="110"/>
      <c r="K859" s="108"/>
      <c r="L859" s="108"/>
      <c r="M859" s="108"/>
      <c r="N859" s="108"/>
      <c r="O859" s="108"/>
      <c r="P859" s="108"/>
      <c r="Q859" s="108"/>
      <c r="R859" s="108"/>
      <c r="S859" s="109"/>
      <c r="T859" s="108"/>
      <c r="U859" s="108"/>
      <c r="V859" s="108"/>
      <c r="W859" s="108"/>
      <c r="X859" s="108"/>
      <c r="Y859" s="111"/>
      <c r="AB859" s="111"/>
    </row>
    <row r="860" spans="1:28" ht="15.75" hidden="1">
      <c r="A860" s="206" t="s">
        <v>2735</v>
      </c>
      <c r="B860" s="198"/>
      <c r="C860" s="198">
        <v>42623.690620689653</v>
      </c>
      <c r="D860" s="198"/>
      <c r="E860" s="108"/>
      <c r="F860" s="108"/>
      <c r="G860" s="108"/>
      <c r="H860" s="108"/>
      <c r="I860" s="108"/>
      <c r="J860" s="110"/>
      <c r="K860" s="108"/>
      <c r="L860" s="108"/>
      <c r="M860" s="108"/>
      <c r="N860" s="108"/>
      <c r="O860" s="108"/>
      <c r="P860" s="108"/>
      <c r="Q860" s="108"/>
      <c r="R860" s="108"/>
      <c r="S860" s="109"/>
      <c r="T860" s="108"/>
      <c r="U860" s="108"/>
      <c r="V860" s="108"/>
      <c r="W860" s="108"/>
      <c r="X860" s="108"/>
      <c r="Y860" s="111"/>
      <c r="AB860" s="111"/>
    </row>
    <row r="861" spans="1:28" ht="15.75" hidden="1">
      <c r="A861" s="206" t="s">
        <v>2736</v>
      </c>
      <c r="B861" s="198"/>
      <c r="C861" s="198">
        <v>57525.128137931024</v>
      </c>
      <c r="D861" s="198"/>
      <c r="E861" s="108"/>
      <c r="F861" s="108"/>
      <c r="G861" s="108"/>
      <c r="H861" s="108"/>
      <c r="I861" s="108"/>
      <c r="J861" s="110"/>
      <c r="K861" s="108"/>
      <c r="L861" s="108"/>
      <c r="M861" s="108"/>
      <c r="N861" s="108"/>
      <c r="O861" s="108"/>
      <c r="P861" s="108"/>
      <c r="Q861" s="108"/>
      <c r="R861" s="108"/>
      <c r="S861" s="109"/>
      <c r="T861" s="108"/>
      <c r="U861" s="108"/>
      <c r="V861" s="108"/>
      <c r="W861" s="108"/>
      <c r="X861" s="108"/>
      <c r="Y861" s="111"/>
      <c r="AB861" s="111"/>
    </row>
    <row r="862" spans="1:28" ht="15.75" hidden="1">
      <c r="A862" s="206" t="s">
        <v>2737</v>
      </c>
      <c r="B862" s="198"/>
      <c r="C862" s="198">
        <v>67457.482551724126</v>
      </c>
      <c r="D862" s="198"/>
      <c r="E862" s="108"/>
      <c r="F862" s="108"/>
      <c r="G862" s="108"/>
      <c r="H862" s="108"/>
      <c r="I862" s="108"/>
      <c r="J862" s="110"/>
      <c r="K862" s="108"/>
      <c r="L862" s="108"/>
      <c r="M862" s="108"/>
      <c r="N862" s="108"/>
      <c r="O862" s="108"/>
      <c r="P862" s="108"/>
      <c r="Q862" s="108"/>
      <c r="R862" s="108"/>
      <c r="S862" s="109"/>
      <c r="T862" s="108"/>
      <c r="U862" s="108"/>
      <c r="V862" s="108"/>
      <c r="W862" s="108"/>
      <c r="X862" s="108"/>
      <c r="Y862" s="111"/>
      <c r="AB862" s="111"/>
    </row>
    <row r="863" spans="1:28" ht="15.75" hidden="1">
      <c r="A863" s="206" t="s">
        <v>2738</v>
      </c>
      <c r="B863" s="198"/>
      <c r="C863" s="198">
        <v>15970.80744827586</v>
      </c>
      <c r="D863" s="198"/>
      <c r="E863" s="108"/>
      <c r="F863" s="108"/>
      <c r="G863" s="108"/>
      <c r="H863" s="108"/>
      <c r="I863" s="108"/>
      <c r="J863" s="110"/>
      <c r="K863" s="108"/>
      <c r="L863" s="108"/>
      <c r="M863" s="108"/>
      <c r="N863" s="108"/>
      <c r="O863" s="108"/>
      <c r="P863" s="108"/>
      <c r="Q863" s="108"/>
      <c r="R863" s="108"/>
      <c r="S863" s="109"/>
      <c r="T863" s="108"/>
      <c r="U863" s="108"/>
      <c r="V863" s="108"/>
      <c r="W863" s="108"/>
      <c r="X863" s="108"/>
      <c r="Y863" s="111"/>
      <c r="AB863" s="111"/>
    </row>
    <row r="864" spans="1:28" ht="15.75" hidden="1">
      <c r="A864" s="206" t="s">
        <v>1595</v>
      </c>
      <c r="B864" s="198"/>
      <c r="C864" s="198">
        <v>30872.244965517239</v>
      </c>
      <c r="D864" s="198"/>
      <c r="E864" s="108"/>
      <c r="F864" s="108"/>
      <c r="G864" s="108"/>
      <c r="H864" s="108"/>
      <c r="I864" s="108"/>
      <c r="J864" s="110"/>
      <c r="K864" s="108"/>
      <c r="L864" s="108"/>
      <c r="M864" s="108"/>
      <c r="N864" s="108"/>
      <c r="O864" s="108"/>
      <c r="P864" s="108"/>
      <c r="Q864" s="108"/>
      <c r="R864" s="108"/>
      <c r="S864" s="109"/>
      <c r="T864" s="108"/>
      <c r="U864" s="108"/>
      <c r="V864" s="108"/>
      <c r="W864" s="108"/>
      <c r="X864" s="108"/>
      <c r="Y864" s="111"/>
      <c r="AB864" s="111"/>
    </row>
    <row r="865" spans="1:28" ht="15.75" hidden="1">
      <c r="A865" s="206" t="s">
        <v>2739</v>
      </c>
      <c r="B865" s="198"/>
      <c r="C865" s="198">
        <v>49650.148482758617</v>
      </c>
      <c r="D865" s="198"/>
      <c r="E865" s="108"/>
      <c r="F865" s="108"/>
      <c r="G865" s="108"/>
      <c r="H865" s="108"/>
      <c r="I865" s="108"/>
      <c r="J865" s="110"/>
      <c r="K865" s="108"/>
      <c r="L865" s="108"/>
      <c r="M865" s="108"/>
      <c r="N865" s="108"/>
      <c r="O865" s="108"/>
      <c r="P865" s="108"/>
      <c r="Q865" s="108"/>
      <c r="R865" s="108"/>
      <c r="S865" s="109"/>
      <c r="T865" s="108"/>
      <c r="U865" s="108"/>
      <c r="V865" s="108"/>
      <c r="W865" s="108"/>
      <c r="X865" s="108"/>
      <c r="Y865" s="111"/>
      <c r="AB865" s="111"/>
    </row>
    <row r="866" spans="1:28" ht="15.75" hidden="1">
      <c r="A866" s="206" t="s">
        <v>2740</v>
      </c>
      <c r="B866" s="198"/>
      <c r="C866" s="198">
        <v>33679.341034482757</v>
      </c>
      <c r="D866" s="198"/>
      <c r="E866" s="108"/>
      <c r="F866" s="108"/>
      <c r="G866" s="108"/>
      <c r="H866" s="108"/>
      <c r="I866" s="108"/>
      <c r="J866" s="110"/>
      <c r="K866" s="108"/>
      <c r="L866" s="108"/>
      <c r="M866" s="108"/>
      <c r="N866" s="108"/>
      <c r="O866" s="108"/>
      <c r="P866" s="108"/>
      <c r="Q866" s="108"/>
      <c r="R866" s="108"/>
      <c r="S866" s="109"/>
      <c r="T866" s="108"/>
      <c r="U866" s="108"/>
      <c r="V866" s="108"/>
      <c r="W866" s="108"/>
      <c r="X866" s="108"/>
      <c r="Y866" s="111"/>
      <c r="AB866" s="111"/>
    </row>
    <row r="867" spans="1:28" ht="15.75" hidden="1">
      <c r="A867" s="206" t="s">
        <v>2741</v>
      </c>
      <c r="B867" s="198"/>
      <c r="C867" s="198">
        <v>24833.791931034481</v>
      </c>
      <c r="D867" s="198"/>
      <c r="E867" s="108"/>
      <c r="F867" s="108"/>
      <c r="G867" s="108"/>
      <c r="H867" s="108"/>
      <c r="I867" s="108"/>
      <c r="J867" s="110"/>
      <c r="K867" s="108"/>
      <c r="L867" s="108"/>
      <c r="M867" s="108"/>
      <c r="N867" s="108"/>
      <c r="O867" s="108"/>
      <c r="P867" s="108"/>
      <c r="Q867" s="108"/>
      <c r="R867" s="108"/>
      <c r="S867" s="109"/>
      <c r="T867" s="108"/>
      <c r="U867" s="108"/>
      <c r="V867" s="108"/>
      <c r="W867" s="108"/>
      <c r="X867" s="108"/>
      <c r="Y867" s="111"/>
      <c r="AB867" s="111"/>
    </row>
    <row r="868" spans="1:28" ht="15.75" hidden="1">
      <c r="A868" s="206" t="s">
        <v>2742</v>
      </c>
      <c r="B868" s="198"/>
      <c r="C868" s="198"/>
      <c r="D868" s="198"/>
      <c r="E868" s="108"/>
      <c r="F868" s="108"/>
      <c r="G868" s="108"/>
      <c r="H868" s="108"/>
      <c r="I868" s="108"/>
      <c r="J868" s="110"/>
      <c r="K868" s="108"/>
      <c r="L868" s="108"/>
      <c r="M868" s="108"/>
      <c r="N868" s="108"/>
      <c r="O868" s="108"/>
      <c r="P868" s="108"/>
      <c r="Q868" s="108"/>
      <c r="R868" s="108"/>
      <c r="S868" s="109"/>
      <c r="T868" s="108"/>
      <c r="U868" s="108"/>
      <c r="V868" s="108"/>
      <c r="W868" s="108"/>
      <c r="X868" s="108"/>
      <c r="Y868" s="111"/>
      <c r="AB868" s="111"/>
    </row>
    <row r="869" spans="1:28" ht="15.75" hidden="1">
      <c r="A869" s="206" t="s">
        <v>3040</v>
      </c>
      <c r="B869" s="198"/>
      <c r="C869" s="198">
        <v>18766.991413793108</v>
      </c>
      <c r="D869" s="198"/>
      <c r="E869" s="108"/>
      <c r="F869" s="108"/>
      <c r="G869" s="108"/>
      <c r="H869" s="108"/>
      <c r="I869" s="108"/>
      <c r="J869" s="110"/>
      <c r="K869" s="108"/>
      <c r="L869" s="108"/>
      <c r="M869" s="108"/>
      <c r="N869" s="108"/>
      <c r="O869" s="108"/>
      <c r="P869" s="108"/>
      <c r="Q869" s="108"/>
      <c r="R869" s="108"/>
      <c r="S869" s="109"/>
      <c r="T869" s="108"/>
      <c r="U869" s="108"/>
      <c r="V869" s="108"/>
      <c r="W869" s="108"/>
      <c r="X869" s="108"/>
      <c r="Y869" s="111"/>
      <c r="AB869" s="111"/>
    </row>
    <row r="870" spans="1:28" ht="15.75" hidden="1">
      <c r="A870" s="206" t="s">
        <v>3041</v>
      </c>
      <c r="B870" s="198"/>
      <c r="C870" s="198">
        <v>11737.520689655168</v>
      </c>
      <c r="D870" s="198"/>
      <c r="E870" s="108"/>
      <c r="F870" s="108"/>
      <c r="G870" s="108"/>
      <c r="H870" s="108"/>
      <c r="I870" s="108"/>
      <c r="J870" s="110"/>
      <c r="K870" s="108"/>
      <c r="L870" s="108"/>
      <c r="M870" s="108"/>
      <c r="N870" s="108"/>
      <c r="O870" s="108"/>
      <c r="P870" s="108"/>
      <c r="Q870" s="108"/>
      <c r="R870" s="108"/>
      <c r="S870" s="109"/>
      <c r="T870" s="108"/>
      <c r="U870" s="108"/>
      <c r="V870" s="108"/>
      <c r="W870" s="108"/>
      <c r="X870" s="108"/>
      <c r="Y870" s="111"/>
      <c r="AB870" s="111"/>
    </row>
    <row r="871" spans="1:28" ht="15.75" hidden="1">
      <c r="A871" s="206" t="s">
        <v>67</v>
      </c>
      <c r="B871" s="198"/>
      <c r="C871" s="198">
        <v>31797.293812499996</v>
      </c>
      <c r="D871" s="198"/>
      <c r="E871" s="108"/>
      <c r="F871" s="108"/>
      <c r="G871" s="108"/>
      <c r="H871" s="108"/>
      <c r="I871" s="108"/>
      <c r="J871" s="110"/>
      <c r="K871" s="108"/>
      <c r="L871" s="108"/>
      <c r="M871" s="108"/>
      <c r="N871" s="108"/>
      <c r="O871" s="108"/>
      <c r="P871" s="108"/>
      <c r="Q871" s="108"/>
      <c r="R871" s="108"/>
      <c r="S871" s="109"/>
      <c r="T871" s="108"/>
      <c r="U871" s="108"/>
      <c r="V871" s="108"/>
      <c r="W871" s="108"/>
      <c r="X871" s="108"/>
      <c r="Y871" s="111"/>
      <c r="AB871" s="111"/>
    </row>
    <row r="872" spans="1:28" ht="15.75" hidden="1">
      <c r="A872" s="206" t="s">
        <v>68</v>
      </c>
      <c r="B872" s="198"/>
      <c r="C872" s="198">
        <v>23282.657812500001</v>
      </c>
      <c r="D872" s="198"/>
      <c r="E872" s="108"/>
      <c r="F872" s="108"/>
      <c r="G872" s="108"/>
      <c r="H872" s="108"/>
      <c r="I872" s="108"/>
      <c r="J872" s="110"/>
      <c r="K872" s="108"/>
      <c r="L872" s="108"/>
      <c r="M872" s="108"/>
      <c r="N872" s="108"/>
      <c r="O872" s="108"/>
      <c r="P872" s="108"/>
      <c r="Q872" s="108"/>
      <c r="R872" s="108"/>
      <c r="S872" s="109"/>
      <c r="T872" s="108"/>
      <c r="U872" s="108"/>
      <c r="V872" s="108"/>
      <c r="W872" s="108"/>
      <c r="X872" s="108"/>
      <c r="Y872" s="111"/>
      <c r="AB872" s="111"/>
    </row>
    <row r="873" spans="1:28" ht="15.75" hidden="1">
      <c r="A873" s="206" t="s">
        <v>69</v>
      </c>
      <c r="B873" s="198"/>
      <c r="C873" s="198">
        <v>18492.5750625</v>
      </c>
      <c r="D873" s="198"/>
      <c r="E873" s="108"/>
      <c r="F873" s="108"/>
      <c r="G873" s="108"/>
      <c r="H873" s="108"/>
      <c r="I873" s="108"/>
      <c r="J873" s="110"/>
      <c r="K873" s="108"/>
      <c r="L873" s="108"/>
      <c r="M873" s="108"/>
      <c r="N873" s="108"/>
      <c r="O873" s="108"/>
      <c r="P873" s="108"/>
      <c r="Q873" s="108"/>
      <c r="R873" s="108"/>
      <c r="S873" s="109"/>
      <c r="T873" s="108"/>
      <c r="U873" s="108"/>
      <c r="V873" s="108"/>
      <c r="W873" s="108"/>
      <c r="X873" s="108"/>
      <c r="Y873" s="111"/>
      <c r="AB873" s="111"/>
    </row>
    <row r="874" spans="1:28" ht="15.75" hidden="1">
      <c r="A874" s="206" t="s">
        <v>70</v>
      </c>
      <c r="B874" s="198"/>
      <c r="C874" s="198">
        <v>13304.71875</v>
      </c>
      <c r="D874" s="198"/>
      <c r="E874" s="108"/>
      <c r="F874" s="108"/>
      <c r="G874" s="108"/>
      <c r="H874" s="108"/>
      <c r="I874" s="108"/>
      <c r="J874" s="110"/>
      <c r="K874" s="108"/>
      <c r="L874" s="108"/>
      <c r="M874" s="108"/>
      <c r="N874" s="108"/>
      <c r="O874" s="108"/>
      <c r="P874" s="108"/>
      <c r="Q874" s="108"/>
      <c r="R874" s="108"/>
      <c r="S874" s="109"/>
      <c r="T874" s="108"/>
      <c r="U874" s="108"/>
      <c r="V874" s="108"/>
      <c r="W874" s="108"/>
      <c r="X874" s="108"/>
      <c r="Y874" s="111"/>
      <c r="AB874" s="111"/>
    </row>
    <row r="875" spans="1:28" ht="15.75" hidden="1">
      <c r="A875" s="206" t="s">
        <v>71</v>
      </c>
      <c r="B875" s="198"/>
      <c r="C875" s="198">
        <v>9977.9390624999996</v>
      </c>
      <c r="D875" s="198"/>
      <c r="E875" s="108"/>
      <c r="F875" s="108"/>
      <c r="G875" s="108"/>
      <c r="H875" s="108"/>
      <c r="I875" s="108"/>
      <c r="J875" s="110"/>
      <c r="K875" s="108"/>
      <c r="L875" s="108"/>
      <c r="M875" s="108"/>
      <c r="N875" s="108"/>
      <c r="O875" s="108"/>
      <c r="P875" s="108"/>
      <c r="Q875" s="108"/>
      <c r="R875" s="108"/>
      <c r="S875" s="109"/>
      <c r="T875" s="108"/>
      <c r="U875" s="108"/>
      <c r="V875" s="108"/>
      <c r="W875" s="108"/>
      <c r="X875" s="108"/>
      <c r="Y875" s="111"/>
      <c r="AB875" s="111"/>
    </row>
    <row r="876" spans="1:28" ht="15.75" hidden="1">
      <c r="A876" s="206" t="s">
        <v>72</v>
      </c>
      <c r="B876" s="198"/>
      <c r="C876" s="198">
        <v>8514.6359999999986</v>
      </c>
      <c r="D876" s="198"/>
      <c r="E876" s="108"/>
      <c r="F876" s="108"/>
      <c r="G876" s="108"/>
      <c r="H876" s="108"/>
      <c r="I876" s="108"/>
      <c r="J876" s="110"/>
      <c r="K876" s="108"/>
      <c r="L876" s="108"/>
      <c r="M876" s="108"/>
      <c r="N876" s="108"/>
      <c r="O876" s="108"/>
      <c r="P876" s="108"/>
      <c r="Q876" s="108"/>
      <c r="R876" s="108"/>
      <c r="S876" s="109"/>
      <c r="T876" s="108"/>
      <c r="U876" s="108"/>
      <c r="V876" s="108"/>
      <c r="W876" s="108"/>
      <c r="X876" s="108"/>
      <c r="Y876" s="111"/>
      <c r="AB876" s="111"/>
    </row>
    <row r="877" spans="1:28" ht="15.75" hidden="1">
      <c r="A877" s="206" t="s">
        <v>266</v>
      </c>
      <c r="B877" s="198"/>
      <c r="C877" s="198">
        <v>17367.900000000016</v>
      </c>
      <c r="D877" s="198"/>
      <c r="E877" s="108"/>
      <c r="F877" s="108"/>
      <c r="G877" s="108"/>
      <c r="H877" s="108"/>
      <c r="I877" s="108"/>
      <c r="J877" s="110"/>
      <c r="K877" s="108"/>
      <c r="L877" s="108"/>
      <c r="M877" s="108"/>
      <c r="N877" s="108"/>
      <c r="O877" s="108"/>
      <c r="P877" s="108"/>
      <c r="Q877" s="108"/>
      <c r="R877" s="108"/>
      <c r="S877" s="109"/>
      <c r="T877" s="108"/>
      <c r="U877" s="108"/>
      <c r="V877" s="108"/>
      <c r="W877" s="108"/>
      <c r="X877" s="108"/>
      <c r="Y877" s="111"/>
      <c r="AB877" s="111"/>
    </row>
    <row r="878" spans="1:28" ht="15.75" hidden="1">
      <c r="A878" s="206" t="s">
        <v>267</v>
      </c>
      <c r="B878" s="198"/>
      <c r="C878" s="198">
        <v>13199.60400000001</v>
      </c>
      <c r="D878" s="198"/>
      <c r="E878" s="108"/>
      <c r="F878" s="108"/>
      <c r="G878" s="108"/>
      <c r="H878" s="108"/>
      <c r="I878" s="108"/>
      <c r="J878" s="110"/>
      <c r="K878" s="108"/>
      <c r="L878" s="108"/>
      <c r="M878" s="108"/>
      <c r="N878" s="108"/>
      <c r="O878" s="108"/>
      <c r="P878" s="108"/>
      <c r="Q878" s="108"/>
      <c r="R878" s="108"/>
      <c r="S878" s="109"/>
      <c r="T878" s="108"/>
      <c r="U878" s="108"/>
      <c r="V878" s="108"/>
      <c r="W878" s="108"/>
      <c r="X878" s="108"/>
      <c r="Y878" s="111"/>
      <c r="AB878" s="111"/>
    </row>
    <row r="879" spans="1:28" ht="15.75" hidden="1">
      <c r="A879" s="206" t="s">
        <v>268</v>
      </c>
      <c r="B879" s="198"/>
      <c r="C879" s="198">
        <v>9031.3080000000064</v>
      </c>
      <c r="D879" s="198"/>
      <c r="E879" s="108"/>
      <c r="F879" s="108"/>
      <c r="G879" s="108"/>
      <c r="H879" s="108"/>
      <c r="I879" s="108"/>
      <c r="J879" s="110"/>
      <c r="K879" s="108"/>
      <c r="L879" s="108"/>
      <c r="M879" s="108"/>
      <c r="N879" s="108"/>
      <c r="O879" s="108"/>
      <c r="P879" s="108"/>
      <c r="Q879" s="108"/>
      <c r="R879" s="108"/>
      <c r="S879" s="109"/>
      <c r="T879" s="108"/>
      <c r="U879" s="108"/>
      <c r="V879" s="108"/>
      <c r="W879" s="108"/>
      <c r="X879" s="108"/>
      <c r="Y879" s="111"/>
      <c r="AB879" s="111"/>
    </row>
    <row r="880" spans="1:28" ht="15.75" hidden="1">
      <c r="A880" s="206" t="s">
        <v>269</v>
      </c>
      <c r="B880" s="198"/>
      <c r="C880" s="198">
        <v>8336.5920000000078</v>
      </c>
      <c r="D880" s="198"/>
      <c r="E880" s="114"/>
      <c r="F880" s="108"/>
      <c r="G880" s="108"/>
      <c r="H880" s="108"/>
      <c r="I880" s="109"/>
      <c r="J880" s="110"/>
      <c r="K880" s="108"/>
      <c r="L880" s="108"/>
      <c r="M880" s="108"/>
      <c r="N880" s="108"/>
      <c r="O880" s="108"/>
      <c r="P880" s="108"/>
      <c r="Q880" s="109"/>
      <c r="R880" s="109"/>
      <c r="S880" s="109"/>
      <c r="T880" s="108"/>
      <c r="U880" s="108"/>
      <c r="V880" s="108"/>
      <c r="W880" s="109"/>
      <c r="X880" s="109"/>
      <c r="Y880" s="111"/>
      <c r="AB880" s="111"/>
    </row>
    <row r="881" spans="1:28" ht="15.75" hidden="1">
      <c r="A881" s="206" t="s">
        <v>270</v>
      </c>
      <c r="B881" s="198"/>
      <c r="C881" s="198">
        <v>4863.0120000000015</v>
      </c>
      <c r="D881" s="198"/>
      <c r="E881" s="114"/>
      <c r="F881" s="108"/>
      <c r="G881" s="108"/>
      <c r="H881" s="108"/>
      <c r="I881" s="109"/>
      <c r="J881" s="110"/>
      <c r="K881" s="108"/>
      <c r="L881" s="108"/>
      <c r="M881" s="108"/>
      <c r="N881" s="108"/>
      <c r="O881" s="108"/>
      <c r="P881" s="108"/>
      <c r="Q881" s="109"/>
      <c r="R881" s="109"/>
      <c r="S881" s="109"/>
      <c r="T881" s="108"/>
      <c r="U881" s="108"/>
      <c r="V881" s="108"/>
      <c r="W881" s="109"/>
      <c r="X881" s="109"/>
      <c r="Y881" s="111"/>
      <c r="AB881" s="111"/>
    </row>
    <row r="882" spans="1:28" ht="15.75" hidden="1">
      <c r="A882" s="335" t="s">
        <v>271</v>
      </c>
      <c r="B882" s="213"/>
      <c r="C882" s="213">
        <v>4168.2960000000039</v>
      </c>
      <c r="D882" s="213"/>
      <c r="E882" s="114"/>
      <c r="F882" s="108"/>
      <c r="G882" s="108"/>
      <c r="H882" s="108"/>
      <c r="I882" s="109"/>
      <c r="J882" s="110"/>
      <c r="K882" s="108"/>
      <c r="L882" s="108"/>
      <c r="M882" s="108"/>
      <c r="N882" s="108"/>
      <c r="O882" s="108"/>
      <c r="P882" s="108"/>
      <c r="Q882" s="109"/>
      <c r="R882" s="109"/>
      <c r="S882" s="109"/>
      <c r="T882" s="108"/>
      <c r="U882" s="108"/>
      <c r="V882" s="108"/>
      <c r="W882" s="109"/>
      <c r="X882" s="109"/>
      <c r="Y882" s="111"/>
      <c r="AB882" s="111"/>
    </row>
    <row r="883" spans="1:28" ht="15.75" hidden="1">
      <c r="A883" s="335" t="s">
        <v>404</v>
      </c>
      <c r="B883" s="213"/>
      <c r="C883" s="213">
        <v>50808.807187500002</v>
      </c>
      <c r="D883" s="213"/>
      <c r="E883" s="108"/>
      <c r="F883" s="108"/>
      <c r="G883" s="108"/>
      <c r="H883" s="108"/>
      <c r="I883" s="108"/>
      <c r="J883" s="110"/>
      <c r="K883" s="108"/>
      <c r="L883" s="108"/>
      <c r="M883" s="108"/>
      <c r="N883" s="108"/>
      <c r="O883" s="108"/>
      <c r="P883" s="108"/>
      <c r="Q883" s="108"/>
      <c r="R883" s="108"/>
      <c r="S883" s="109"/>
      <c r="T883" s="108"/>
      <c r="U883" s="108"/>
      <c r="V883" s="108"/>
      <c r="W883" s="108"/>
      <c r="X883" s="108"/>
      <c r="Y883" s="111"/>
      <c r="AB883" s="111"/>
    </row>
    <row r="884" spans="1:28" ht="15.75" hidden="1">
      <c r="A884" s="225" t="s">
        <v>405</v>
      </c>
      <c r="B884" s="198"/>
      <c r="C884" s="198">
        <v>42160.38</v>
      </c>
      <c r="D884" s="227"/>
      <c r="E884" s="114"/>
      <c r="F884" s="108"/>
      <c r="G884" s="108"/>
      <c r="H884" s="108"/>
      <c r="I884" s="109"/>
      <c r="J884" s="110"/>
      <c r="K884" s="108"/>
      <c r="L884" s="108"/>
      <c r="M884" s="108"/>
      <c r="N884" s="108"/>
      <c r="O884" s="108"/>
      <c r="P884" s="108"/>
      <c r="Q884" s="109"/>
      <c r="R884" s="109"/>
      <c r="S884" s="109"/>
      <c r="T884" s="108"/>
      <c r="U884" s="108"/>
      <c r="V884" s="108"/>
      <c r="W884" s="109"/>
      <c r="X884" s="109"/>
      <c r="Y884" s="111"/>
      <c r="AB884" s="111"/>
    </row>
    <row r="885" spans="1:28" ht="15.75" hidden="1">
      <c r="A885" s="292" t="s">
        <v>406</v>
      </c>
      <c r="B885" s="198"/>
      <c r="C885" s="198">
        <v>24458.569687499999</v>
      </c>
      <c r="D885" s="229"/>
      <c r="E885" s="114"/>
      <c r="F885" s="108"/>
      <c r="G885" s="108"/>
      <c r="H885" s="108"/>
      <c r="I885" s="109"/>
      <c r="J885" s="110"/>
      <c r="K885" s="108"/>
      <c r="L885" s="108"/>
      <c r="M885" s="108"/>
      <c r="N885" s="108"/>
      <c r="O885" s="108"/>
      <c r="P885" s="108"/>
      <c r="Q885" s="109"/>
      <c r="R885" s="109"/>
      <c r="S885" s="109"/>
      <c r="T885" s="108"/>
      <c r="U885" s="108"/>
      <c r="V885" s="108"/>
      <c r="W885" s="109"/>
      <c r="X885" s="109"/>
      <c r="Y885" s="111"/>
      <c r="AB885" s="111"/>
    </row>
    <row r="886" spans="1:28" ht="15.75" hidden="1">
      <c r="A886" s="292" t="s">
        <v>407</v>
      </c>
      <c r="B886" s="198"/>
      <c r="C886" s="198">
        <v>26350.237499999999</v>
      </c>
      <c r="D886" s="229"/>
      <c r="E886" s="108"/>
      <c r="F886" s="108"/>
      <c r="G886" s="108"/>
      <c r="H886" s="108"/>
      <c r="I886" s="108"/>
      <c r="J886" s="110"/>
      <c r="K886" s="108"/>
      <c r="L886" s="108"/>
      <c r="M886" s="108"/>
      <c r="N886" s="108"/>
      <c r="O886" s="108"/>
      <c r="P886" s="108"/>
      <c r="Q886" s="108"/>
      <c r="R886" s="108"/>
      <c r="S886" s="109"/>
      <c r="T886" s="108"/>
      <c r="U886" s="108"/>
      <c r="V886" s="108"/>
      <c r="W886" s="108"/>
      <c r="X886" s="108"/>
      <c r="Y886" s="111"/>
      <c r="AB886" s="111"/>
    </row>
    <row r="887" spans="1:28" ht="15.75" hidden="1">
      <c r="A887" s="292" t="s">
        <v>408</v>
      </c>
      <c r="B887" s="198"/>
      <c r="C887" s="198">
        <v>15810.1425</v>
      </c>
      <c r="D887" s="229"/>
      <c r="E887" s="114"/>
      <c r="F887" s="108"/>
      <c r="G887" s="108"/>
      <c r="H887" s="108"/>
      <c r="I887" s="109"/>
      <c r="J887" s="110"/>
      <c r="K887" s="108"/>
      <c r="L887" s="108"/>
      <c r="M887" s="108"/>
      <c r="N887" s="108"/>
      <c r="O887" s="108"/>
      <c r="P887" s="108"/>
      <c r="Q887" s="109"/>
      <c r="R887" s="109"/>
      <c r="S887" s="109"/>
      <c r="T887" s="108"/>
      <c r="U887" s="108"/>
      <c r="V887" s="108"/>
      <c r="W887" s="109"/>
      <c r="X887" s="109"/>
      <c r="Y887" s="111"/>
      <c r="AB887" s="111"/>
    </row>
    <row r="888" spans="1:28" ht="15.75" hidden="1">
      <c r="A888" s="292" t="s">
        <v>409</v>
      </c>
      <c r="B888" s="198"/>
      <c r="C888" s="198">
        <v>8648.4271875000013</v>
      </c>
      <c r="D888" s="229"/>
      <c r="E888" s="114"/>
      <c r="F888" s="108"/>
      <c r="G888" s="108"/>
      <c r="H888" s="108"/>
      <c r="I888" s="109"/>
      <c r="J888" s="110"/>
      <c r="K888" s="108"/>
      <c r="L888" s="108"/>
      <c r="M888" s="108"/>
      <c r="N888" s="108"/>
      <c r="O888" s="108"/>
      <c r="P888" s="108"/>
      <c r="Q888" s="109"/>
      <c r="R888" s="109"/>
      <c r="S888" s="109"/>
      <c r="T888" s="108"/>
      <c r="U888" s="108"/>
      <c r="V888" s="108"/>
      <c r="W888" s="109"/>
      <c r="X888" s="109"/>
      <c r="Y888" s="111"/>
      <c r="AB888" s="111"/>
    </row>
    <row r="889" spans="1:28" ht="15.75" hidden="1">
      <c r="A889" s="292" t="s">
        <v>3488</v>
      </c>
      <c r="B889" s="198"/>
      <c r="C889" s="198">
        <v>24458.569687499999</v>
      </c>
      <c r="D889" s="229"/>
      <c r="E889" s="108"/>
      <c r="F889" s="108"/>
      <c r="G889" s="108"/>
      <c r="H889" s="108"/>
      <c r="I889" s="108"/>
      <c r="J889" s="110"/>
      <c r="K889" s="108"/>
      <c r="L889" s="108"/>
      <c r="M889" s="108"/>
      <c r="N889" s="108"/>
      <c r="O889" s="108"/>
      <c r="P889" s="108"/>
      <c r="Q889" s="108"/>
      <c r="R889" s="108"/>
      <c r="S889" s="109"/>
      <c r="T889" s="108"/>
      <c r="U889" s="108"/>
      <c r="V889" s="108"/>
      <c r="W889" s="108"/>
      <c r="X889" s="108"/>
      <c r="Y889" s="111"/>
      <c r="AB889" s="111"/>
    </row>
    <row r="890" spans="1:28" ht="15.75" hidden="1">
      <c r="A890" s="292" t="s">
        <v>1173</v>
      </c>
      <c r="B890" s="198"/>
      <c r="C890" s="198">
        <v>47953.104896551718</v>
      </c>
      <c r="D890" s="229"/>
      <c r="E890" s="114"/>
      <c r="F890" s="108"/>
      <c r="G890" s="108"/>
      <c r="H890" s="108"/>
      <c r="I890" s="109"/>
      <c r="J890" s="110"/>
      <c r="K890" s="108"/>
      <c r="L890" s="108"/>
      <c r="M890" s="108"/>
      <c r="N890" s="108"/>
      <c r="O890" s="108"/>
      <c r="P890" s="108"/>
      <c r="Q890" s="109"/>
      <c r="R890" s="109"/>
      <c r="S890" s="109"/>
      <c r="T890" s="108"/>
      <c r="U890" s="108"/>
      <c r="V890" s="108"/>
      <c r="W890" s="109"/>
      <c r="X890" s="109"/>
      <c r="Y890" s="111"/>
      <c r="AB890" s="111"/>
    </row>
    <row r="891" spans="1:28" ht="15.75" hidden="1">
      <c r="A891" s="292" t="s">
        <v>1174</v>
      </c>
      <c r="B891" s="198"/>
      <c r="C891" s="198">
        <v>36387.636620689649</v>
      </c>
      <c r="D891" s="229"/>
      <c r="E891" s="114"/>
      <c r="F891" s="108"/>
      <c r="G891" s="108"/>
      <c r="H891" s="108"/>
      <c r="I891" s="109"/>
      <c r="J891" s="110"/>
      <c r="K891" s="108"/>
      <c r="L891" s="108"/>
      <c r="M891" s="108"/>
      <c r="N891" s="108"/>
      <c r="O891" s="108"/>
      <c r="P891" s="108"/>
      <c r="Q891" s="109"/>
      <c r="R891" s="109"/>
      <c r="S891" s="109"/>
      <c r="T891" s="108"/>
      <c r="U891" s="108"/>
      <c r="V891" s="108"/>
      <c r="W891" s="109"/>
      <c r="X891" s="109"/>
      <c r="Y891" s="111"/>
      <c r="AB891" s="111"/>
    </row>
    <row r="892" spans="1:28" ht="15.75" hidden="1">
      <c r="A892" s="292" t="s">
        <v>1175</v>
      </c>
      <c r="B892" s="198"/>
      <c r="C892" s="198">
        <v>26774.930827586206</v>
      </c>
      <c r="D892" s="229"/>
      <c r="E892" s="108"/>
      <c r="F892" s="108"/>
      <c r="G892" s="108"/>
      <c r="H892" s="108"/>
      <c r="I892" s="108"/>
      <c r="J892" s="110"/>
      <c r="K892" s="108"/>
      <c r="L892" s="108"/>
      <c r="M892" s="108"/>
      <c r="N892" s="108"/>
      <c r="O892" s="108"/>
      <c r="P892" s="108"/>
      <c r="Q892" s="108"/>
      <c r="R892" s="108"/>
      <c r="S892" s="109"/>
      <c r="T892" s="108"/>
      <c r="U892" s="108"/>
      <c r="V892" s="108"/>
      <c r="W892" s="108"/>
      <c r="X892" s="108"/>
      <c r="Y892" s="111"/>
      <c r="AB892" s="111"/>
    </row>
    <row r="893" spans="1:28" ht="15.75" hidden="1">
      <c r="A893" s="292" t="s">
        <v>1176</v>
      </c>
      <c r="B893" s="198"/>
      <c r="C893" s="198">
        <v>21178.174068965516</v>
      </c>
      <c r="D893" s="229"/>
      <c r="E893" s="114"/>
      <c r="F893" s="108"/>
      <c r="G893" s="108"/>
      <c r="H893" s="108"/>
      <c r="I893" s="109"/>
      <c r="J893" s="110"/>
      <c r="K893" s="108"/>
      <c r="L893" s="108"/>
      <c r="M893" s="108"/>
      <c r="N893" s="108"/>
      <c r="O893" s="108"/>
      <c r="P893" s="108"/>
      <c r="Q893" s="109"/>
      <c r="R893" s="109"/>
      <c r="S893" s="109"/>
      <c r="T893" s="108"/>
      <c r="U893" s="108"/>
      <c r="V893" s="108"/>
      <c r="W893" s="109"/>
      <c r="X893" s="109"/>
      <c r="Y893" s="111"/>
      <c r="AB893" s="111"/>
    </row>
    <row r="894" spans="1:28" ht="15.75" hidden="1">
      <c r="A894" s="292" t="s">
        <v>1177</v>
      </c>
      <c r="B894" s="198"/>
      <c r="C894" s="198">
        <v>15209.462551724137</v>
      </c>
      <c r="D894" s="229"/>
      <c r="E894" s="114"/>
      <c r="F894" s="108"/>
      <c r="G894" s="108"/>
      <c r="H894" s="108"/>
      <c r="I894" s="109"/>
      <c r="J894" s="110"/>
      <c r="K894" s="108"/>
      <c r="L894" s="108"/>
      <c r="M894" s="108"/>
      <c r="N894" s="108"/>
      <c r="O894" s="108"/>
      <c r="P894" s="108"/>
      <c r="Q894" s="109"/>
      <c r="R894" s="109"/>
      <c r="S894" s="109"/>
      <c r="T894" s="108"/>
      <c r="U894" s="108"/>
      <c r="V894" s="108"/>
      <c r="W894" s="109"/>
      <c r="X894" s="109"/>
      <c r="Y894" s="111"/>
      <c r="AB894" s="111"/>
    </row>
    <row r="895" spans="1:28" ht="15.75" hidden="1">
      <c r="A895" s="292" t="s">
        <v>1178</v>
      </c>
      <c r="B895" s="198"/>
      <c r="C895" s="198">
        <v>11565.468275862067</v>
      </c>
      <c r="D895" s="229"/>
      <c r="E895" s="108"/>
      <c r="F895" s="108"/>
      <c r="G895" s="108"/>
      <c r="H895" s="108"/>
      <c r="I895" s="108"/>
      <c r="J895" s="110"/>
      <c r="K895" s="108"/>
      <c r="L895" s="108"/>
      <c r="M895" s="108"/>
      <c r="N895" s="108"/>
      <c r="O895" s="108"/>
      <c r="P895" s="108"/>
      <c r="Q895" s="108"/>
      <c r="R895" s="108"/>
      <c r="S895" s="109"/>
      <c r="T895" s="108"/>
      <c r="U895" s="108"/>
      <c r="V895" s="108"/>
      <c r="W895" s="108"/>
      <c r="X895" s="108"/>
      <c r="Y895" s="111"/>
      <c r="AB895" s="111"/>
    </row>
    <row r="896" spans="1:28" ht="15.75" hidden="1">
      <c r="A896" s="292" t="s">
        <v>3518</v>
      </c>
      <c r="B896" s="198"/>
      <c r="C896" s="198">
        <v>15209.462551724137</v>
      </c>
      <c r="D896" s="229"/>
      <c r="E896" s="114"/>
      <c r="F896" s="108"/>
      <c r="G896" s="108"/>
      <c r="H896" s="108"/>
      <c r="I896" s="109"/>
      <c r="J896" s="110"/>
      <c r="K896" s="108"/>
      <c r="L896" s="108"/>
      <c r="M896" s="108"/>
      <c r="N896" s="108"/>
      <c r="O896" s="108"/>
      <c r="P896" s="108"/>
      <c r="Q896" s="109"/>
      <c r="R896" s="109"/>
      <c r="S896" s="109"/>
      <c r="T896" s="108"/>
      <c r="U896" s="108"/>
      <c r="V896" s="108"/>
      <c r="W896" s="109"/>
      <c r="X896" s="109"/>
      <c r="Y896" s="111"/>
      <c r="AB896" s="111"/>
    </row>
    <row r="897" spans="1:28" ht="15.75" hidden="1">
      <c r="A897" s="292" t="s">
        <v>1185</v>
      </c>
      <c r="B897" s="198"/>
      <c r="C897" s="198">
        <v>77944.273931034477</v>
      </c>
      <c r="D897" s="229"/>
      <c r="E897" s="114"/>
      <c r="F897" s="108"/>
      <c r="G897" s="108"/>
      <c r="H897" s="108"/>
      <c r="I897" s="109"/>
      <c r="J897" s="110"/>
      <c r="K897" s="108"/>
      <c r="L897" s="108"/>
      <c r="M897" s="108"/>
      <c r="N897" s="108"/>
      <c r="O897" s="108"/>
      <c r="P897" s="108"/>
      <c r="Q897" s="109"/>
      <c r="R897" s="109"/>
      <c r="S897" s="109"/>
      <c r="T897" s="108"/>
      <c r="U897" s="108"/>
      <c r="V897" s="108"/>
      <c r="W897" s="109"/>
      <c r="X897" s="109"/>
      <c r="Y897" s="111"/>
      <c r="AB897" s="111"/>
    </row>
    <row r="898" spans="1:28" ht="15.75" hidden="1">
      <c r="A898" s="292" t="s">
        <v>1186</v>
      </c>
      <c r="B898" s="198"/>
      <c r="C898" s="198">
        <v>54912.65</v>
      </c>
      <c r="D898" s="229"/>
      <c r="E898" s="114"/>
      <c r="F898" s="108"/>
      <c r="G898" s="108"/>
      <c r="H898" s="108"/>
      <c r="I898" s="109"/>
      <c r="J898" s="110"/>
      <c r="K898" s="108"/>
      <c r="L898" s="108"/>
      <c r="M898" s="108"/>
      <c r="N898" s="108"/>
      <c r="O898" s="108"/>
      <c r="P898" s="108"/>
      <c r="Q898" s="109"/>
      <c r="R898" s="109"/>
      <c r="S898" s="109"/>
      <c r="T898" s="108"/>
      <c r="U898" s="108"/>
      <c r="V898" s="108"/>
      <c r="W898" s="109"/>
      <c r="X898" s="109"/>
      <c r="Y898" s="111"/>
      <c r="AB898" s="111"/>
    </row>
    <row r="899" spans="1:28" ht="15.75" hidden="1">
      <c r="A899" s="292" t="s">
        <v>1187</v>
      </c>
      <c r="B899" s="198"/>
      <c r="C899" s="198">
        <v>23031.623931034479</v>
      </c>
      <c r="D899" s="229"/>
      <c r="E899" s="108"/>
      <c r="F899" s="108"/>
      <c r="G899" s="108"/>
      <c r="H899" s="108"/>
      <c r="I899" s="108"/>
      <c r="J899" s="110"/>
      <c r="K899" s="108"/>
      <c r="L899" s="108"/>
      <c r="M899" s="108"/>
      <c r="N899" s="108"/>
      <c r="O899" s="108"/>
      <c r="P899" s="108"/>
      <c r="Q899" s="108"/>
      <c r="R899" s="108"/>
      <c r="S899" s="109"/>
      <c r="T899" s="108"/>
      <c r="U899" s="108"/>
      <c r="V899" s="108"/>
      <c r="W899" s="108"/>
      <c r="X899" s="108"/>
      <c r="Y899" s="111"/>
      <c r="AB899" s="111"/>
    </row>
    <row r="900" spans="1:28" ht="15.75" hidden="1">
      <c r="A900" s="292" t="s">
        <v>1188</v>
      </c>
      <c r="B900" s="198"/>
      <c r="C900" s="198">
        <v>81043.730051724138</v>
      </c>
      <c r="D900" s="229"/>
      <c r="E900" s="114"/>
      <c r="F900" s="108"/>
      <c r="G900" s="108"/>
      <c r="H900" s="108"/>
      <c r="I900" s="109"/>
      <c r="J900" s="110"/>
      <c r="K900" s="108"/>
      <c r="L900" s="108"/>
      <c r="M900" s="108"/>
      <c r="N900" s="108"/>
      <c r="O900" s="108"/>
      <c r="P900" s="108"/>
      <c r="Q900" s="109"/>
      <c r="R900" s="109"/>
      <c r="S900" s="109"/>
      <c r="T900" s="108"/>
      <c r="U900" s="108"/>
      <c r="V900" s="108"/>
      <c r="W900" s="109"/>
      <c r="X900" s="109"/>
      <c r="Y900" s="111"/>
      <c r="AB900" s="111"/>
    </row>
    <row r="901" spans="1:28" ht="15.75" hidden="1">
      <c r="A901" s="292" t="s">
        <v>1189</v>
      </c>
      <c r="B901" s="198"/>
      <c r="C901" s="198">
        <v>52175.95</v>
      </c>
      <c r="D901" s="229"/>
      <c r="E901" s="114"/>
      <c r="F901" s="108"/>
      <c r="G901" s="108"/>
      <c r="H901" s="108"/>
      <c r="I901" s="109"/>
      <c r="J901" s="110"/>
      <c r="K901" s="108"/>
      <c r="L901" s="108"/>
      <c r="M901" s="108"/>
      <c r="N901" s="108"/>
      <c r="O901" s="108"/>
      <c r="P901" s="108"/>
      <c r="Q901" s="109"/>
      <c r="R901" s="109"/>
      <c r="S901" s="109"/>
      <c r="T901" s="108"/>
      <c r="U901" s="108"/>
      <c r="V901" s="108"/>
      <c r="W901" s="109"/>
      <c r="X901" s="109"/>
      <c r="Y901" s="111"/>
      <c r="AB901" s="111"/>
    </row>
    <row r="902" spans="1:28" ht="15.75" hidden="1">
      <c r="A902" s="292" t="s">
        <v>1190</v>
      </c>
      <c r="B902" s="198"/>
      <c r="C902" s="198">
        <v>28867.780051724134</v>
      </c>
      <c r="D902" s="229"/>
      <c r="E902" s="108"/>
      <c r="F902" s="108"/>
      <c r="G902" s="108"/>
      <c r="H902" s="108"/>
      <c r="I902" s="108"/>
      <c r="J902" s="110"/>
      <c r="K902" s="108"/>
      <c r="L902" s="108"/>
      <c r="M902" s="108"/>
      <c r="N902" s="108"/>
      <c r="O902" s="108"/>
      <c r="P902" s="108"/>
      <c r="Q902" s="108"/>
      <c r="R902" s="108"/>
      <c r="S902" s="109"/>
      <c r="T902" s="108"/>
      <c r="U902" s="108"/>
      <c r="V902" s="108"/>
      <c r="W902" s="108"/>
      <c r="X902" s="108"/>
      <c r="Y902" s="111"/>
      <c r="AB902" s="111"/>
    </row>
    <row r="903" spans="1:28" ht="15.75" hidden="1">
      <c r="A903" s="292" t="s">
        <v>1522</v>
      </c>
      <c r="B903" s="198"/>
      <c r="C903" s="198">
        <v>19568.307379310339</v>
      </c>
      <c r="D903" s="229"/>
      <c r="E903" s="108"/>
      <c r="F903" s="108"/>
      <c r="G903" s="108"/>
      <c r="H903" s="108"/>
      <c r="I903" s="108"/>
      <c r="J903" s="110"/>
      <c r="K903" s="108"/>
      <c r="L903" s="108"/>
      <c r="M903" s="108"/>
      <c r="N903" s="108"/>
      <c r="O903" s="108"/>
      <c r="P903" s="108"/>
      <c r="Q903" s="108"/>
      <c r="R903" s="108"/>
      <c r="S903" s="109"/>
      <c r="T903" s="108"/>
      <c r="U903" s="108"/>
      <c r="V903" s="108"/>
      <c r="W903" s="108"/>
      <c r="X903" s="108"/>
      <c r="Y903" s="111"/>
      <c r="AB903" s="111"/>
    </row>
    <row r="904" spans="1:28" ht="15.75" hidden="1">
      <c r="A904" s="292" t="s">
        <v>1523</v>
      </c>
      <c r="B904" s="198"/>
      <c r="C904" s="198">
        <v>8444.5353793103423</v>
      </c>
      <c r="D904" s="229"/>
      <c r="E904" s="108"/>
      <c r="F904" s="108"/>
      <c r="G904" s="108"/>
      <c r="H904" s="108"/>
      <c r="I904" s="108"/>
      <c r="J904" s="110"/>
      <c r="K904" s="108"/>
      <c r="L904" s="108"/>
      <c r="M904" s="108"/>
      <c r="N904" s="108"/>
      <c r="O904" s="108"/>
      <c r="P904" s="108"/>
      <c r="Q904" s="108"/>
      <c r="R904" s="108"/>
      <c r="S904" s="109"/>
      <c r="T904" s="108"/>
      <c r="U904" s="108"/>
      <c r="V904" s="108"/>
      <c r="W904" s="108"/>
      <c r="X904" s="108"/>
      <c r="Y904" s="111"/>
      <c r="AB904" s="111"/>
    </row>
    <row r="905" spans="1:28" ht="15.75" hidden="1">
      <c r="A905" s="292" t="s">
        <v>1524</v>
      </c>
      <c r="B905" s="198"/>
      <c r="C905" s="198">
        <v>6834.6686896551701</v>
      </c>
      <c r="D905" s="229"/>
      <c r="E905" s="114"/>
      <c r="F905" s="108"/>
      <c r="G905" s="108"/>
      <c r="H905" s="108"/>
      <c r="I905" s="109"/>
      <c r="J905" s="110"/>
      <c r="K905" s="108"/>
      <c r="L905" s="108"/>
      <c r="M905" s="108"/>
      <c r="N905" s="108"/>
      <c r="O905" s="108"/>
      <c r="P905" s="108"/>
      <c r="Q905" s="109"/>
      <c r="R905" s="109"/>
      <c r="S905" s="109"/>
      <c r="T905" s="108"/>
      <c r="U905" s="108"/>
      <c r="V905" s="108"/>
      <c r="W905" s="109"/>
      <c r="X905" s="109"/>
      <c r="Y905" s="111"/>
      <c r="AB905" s="111"/>
    </row>
    <row r="906" spans="1:28" ht="15.75" hidden="1">
      <c r="A906" s="292" t="s">
        <v>1525</v>
      </c>
      <c r="B906" s="198"/>
      <c r="C906" s="198">
        <v>4289.1033103448272</v>
      </c>
      <c r="D906" s="229"/>
      <c r="E906" s="114"/>
      <c r="F906" s="108"/>
      <c r="G906" s="108"/>
      <c r="H906" s="108"/>
      <c r="I906" s="109"/>
      <c r="J906" s="110"/>
      <c r="K906" s="108"/>
      <c r="L906" s="108"/>
      <c r="M906" s="108"/>
      <c r="N906" s="108"/>
      <c r="O906" s="108"/>
      <c r="P906" s="108"/>
      <c r="Q906" s="109"/>
      <c r="R906" s="109"/>
      <c r="S906" s="109"/>
      <c r="T906" s="108"/>
      <c r="U906" s="108"/>
      <c r="V906" s="108"/>
      <c r="W906" s="109"/>
      <c r="X906" s="109"/>
      <c r="Y906" s="111"/>
      <c r="AB906" s="111"/>
    </row>
    <row r="907" spans="1:28" ht="15.75" hidden="1">
      <c r="A907" s="292" t="s">
        <v>1526</v>
      </c>
      <c r="B907" s="198"/>
      <c r="C907" s="198">
        <v>15279.204068965511</v>
      </c>
      <c r="D907" s="229"/>
      <c r="E907" s="114"/>
      <c r="F907" s="108"/>
      <c r="G907" s="108"/>
      <c r="H907" s="108"/>
      <c r="I907" s="109"/>
      <c r="J907" s="110"/>
      <c r="K907" s="108"/>
      <c r="L907" s="108"/>
      <c r="M907" s="108"/>
      <c r="N907" s="108"/>
      <c r="O907" s="108"/>
      <c r="P907" s="108"/>
      <c r="Q907" s="109"/>
      <c r="R907" s="109"/>
      <c r="S907" s="109"/>
      <c r="T907" s="108"/>
      <c r="U907" s="108"/>
      <c r="V907" s="108"/>
      <c r="W907" s="109"/>
      <c r="X907" s="109"/>
      <c r="Y907" s="111"/>
      <c r="AB907" s="111"/>
    </row>
    <row r="908" spans="1:28" ht="15.75" hidden="1">
      <c r="A908" s="292" t="s">
        <v>1527</v>
      </c>
      <c r="B908" s="198"/>
      <c r="C908" s="198">
        <v>11123.771999999997</v>
      </c>
      <c r="D908" s="229"/>
      <c r="E908" s="108"/>
      <c r="F908" s="108"/>
      <c r="G908" s="108"/>
      <c r="H908" s="108"/>
      <c r="I908" s="108"/>
      <c r="J908" s="110"/>
      <c r="K908" s="108"/>
      <c r="L908" s="108"/>
      <c r="M908" s="108"/>
      <c r="N908" s="108"/>
      <c r="O908" s="108"/>
      <c r="P908" s="108"/>
      <c r="Q908" s="108"/>
      <c r="R908" s="108"/>
      <c r="S908" s="109"/>
      <c r="T908" s="108"/>
      <c r="U908" s="108"/>
      <c r="V908" s="108"/>
      <c r="W908" s="108"/>
      <c r="X908" s="108"/>
      <c r="Y908" s="111"/>
      <c r="AB908" s="111"/>
    </row>
    <row r="909" spans="1:28" ht="15.75" hidden="1">
      <c r="A909" s="292" t="s">
        <v>706</v>
      </c>
      <c r="B909" s="198"/>
      <c r="C909" s="198">
        <v>24331.727999999999</v>
      </c>
      <c r="D909" s="229"/>
      <c r="E909" s="108"/>
      <c r="F909" s="108"/>
      <c r="G909" s="108"/>
      <c r="H909" s="108"/>
      <c r="I909" s="108"/>
      <c r="J909" s="110"/>
      <c r="K909" s="108"/>
      <c r="L909" s="108"/>
      <c r="M909" s="108"/>
      <c r="N909" s="108"/>
      <c r="O909" s="108"/>
      <c r="P909" s="108"/>
      <c r="Q909" s="108"/>
      <c r="R909" s="108"/>
      <c r="S909" s="109"/>
      <c r="T909" s="108"/>
      <c r="U909" s="108"/>
      <c r="V909" s="108"/>
      <c r="W909" s="108"/>
      <c r="X909" s="108"/>
      <c r="Y909" s="111"/>
      <c r="AB909" s="111"/>
    </row>
    <row r="910" spans="1:28" ht="15.75" hidden="1">
      <c r="A910" s="292" t="s">
        <v>707</v>
      </c>
      <c r="B910" s="198"/>
      <c r="C910" s="198">
        <v>17384.928</v>
      </c>
      <c r="D910" s="229"/>
      <c r="E910" s="108"/>
      <c r="F910" s="108"/>
      <c r="G910" s="108"/>
      <c r="H910" s="108"/>
      <c r="I910" s="108"/>
      <c r="J910" s="110"/>
      <c r="K910" s="108"/>
      <c r="L910" s="108"/>
      <c r="M910" s="108"/>
      <c r="N910" s="108"/>
      <c r="O910" s="108"/>
      <c r="P910" s="108"/>
      <c r="Q910" s="108"/>
      <c r="R910" s="108"/>
      <c r="S910" s="109"/>
      <c r="T910" s="108"/>
      <c r="U910" s="108"/>
      <c r="V910" s="108"/>
      <c r="W910" s="108"/>
      <c r="X910" s="108"/>
      <c r="Y910" s="111"/>
      <c r="AB910" s="111"/>
    </row>
    <row r="911" spans="1:28" ht="15.75" hidden="1">
      <c r="A911" s="292" t="s">
        <v>708</v>
      </c>
      <c r="B911" s="198"/>
      <c r="C911" s="198">
        <v>14009.426999999998</v>
      </c>
      <c r="D911" s="229"/>
      <c r="E911" s="114"/>
      <c r="F911" s="108"/>
      <c r="G911" s="108"/>
      <c r="H911" s="108"/>
      <c r="I911" s="109"/>
      <c r="J911" s="110"/>
      <c r="K911" s="108"/>
      <c r="L911" s="108"/>
      <c r="M911" s="108"/>
      <c r="N911" s="108"/>
      <c r="O911" s="108"/>
      <c r="P911" s="108"/>
      <c r="Q911" s="109"/>
      <c r="R911" s="109"/>
      <c r="S911" s="109"/>
      <c r="T911" s="108"/>
      <c r="U911" s="108"/>
      <c r="V911" s="108"/>
      <c r="W911" s="109"/>
      <c r="X911" s="109"/>
      <c r="Y911" s="111"/>
      <c r="AB911" s="111"/>
    </row>
    <row r="912" spans="1:28" ht="15.75" hidden="1">
      <c r="A912" s="292" t="s">
        <v>709</v>
      </c>
      <c r="B912" s="198"/>
      <c r="C912" s="198">
        <v>10322.300999999999</v>
      </c>
      <c r="D912" s="229"/>
      <c r="E912" s="114"/>
      <c r="F912" s="108"/>
      <c r="G912" s="108"/>
      <c r="H912" s="108"/>
      <c r="I912" s="109"/>
      <c r="J912" s="110"/>
      <c r="K912" s="108"/>
      <c r="L912" s="108"/>
      <c r="M912" s="108"/>
      <c r="N912" s="108"/>
      <c r="O912" s="108"/>
      <c r="P912" s="108"/>
      <c r="Q912" s="109"/>
      <c r="R912" s="109"/>
      <c r="S912" s="109"/>
      <c r="T912" s="108"/>
      <c r="U912" s="108"/>
      <c r="V912" s="108"/>
      <c r="W912" s="109"/>
      <c r="X912" s="109"/>
      <c r="Y912" s="111"/>
      <c r="AB912" s="111"/>
    </row>
    <row r="913" spans="1:28" ht="15.75" hidden="1">
      <c r="A913" s="292" t="s">
        <v>710</v>
      </c>
      <c r="B913" s="198"/>
      <c r="C913" s="198">
        <v>7062.6270000000013</v>
      </c>
      <c r="D913" s="229"/>
      <c r="E913" s="114"/>
      <c r="F913" s="108"/>
      <c r="G913" s="108"/>
      <c r="H913" s="108"/>
      <c r="I913" s="109"/>
      <c r="J913" s="110"/>
      <c r="K913" s="108"/>
      <c r="L913" s="108"/>
      <c r="M913" s="108"/>
      <c r="N913" s="108"/>
      <c r="O913" s="108"/>
      <c r="P913" s="108"/>
      <c r="Q913" s="109"/>
      <c r="R913" s="109"/>
      <c r="S913" s="109"/>
      <c r="T913" s="108"/>
      <c r="U913" s="108"/>
      <c r="V913" s="108"/>
      <c r="W913" s="109"/>
      <c r="X913" s="109"/>
      <c r="Y913" s="111"/>
      <c r="AB913" s="111"/>
    </row>
    <row r="914" spans="1:28" ht="15.75" hidden="1">
      <c r="A914" s="292" t="s">
        <v>711</v>
      </c>
      <c r="B914" s="198"/>
      <c r="C914" s="198">
        <v>6946.7999999999984</v>
      </c>
      <c r="D914" s="229"/>
      <c r="E914" s="114"/>
      <c r="F914" s="108"/>
      <c r="G914" s="108"/>
      <c r="H914" s="108"/>
      <c r="I914" s="109"/>
      <c r="J914" s="110"/>
      <c r="K914" s="108"/>
      <c r="L914" s="108"/>
      <c r="M914" s="108"/>
      <c r="N914" s="108"/>
      <c r="O914" s="108"/>
      <c r="P914" s="108"/>
      <c r="Q914" s="109"/>
      <c r="R914" s="109"/>
      <c r="S914" s="109"/>
      <c r="T914" s="108"/>
      <c r="U914" s="108"/>
      <c r="V914" s="108"/>
      <c r="W914" s="109"/>
      <c r="X914" s="109"/>
      <c r="Y914" s="111"/>
      <c r="AB914" s="111"/>
    </row>
    <row r="915" spans="1:28" ht="15.75" hidden="1">
      <c r="A915" s="292" t="s">
        <v>226</v>
      </c>
      <c r="B915" s="198"/>
      <c r="C915" s="198">
        <v>25323</v>
      </c>
      <c r="D915" s="229"/>
      <c r="E915" s="114"/>
      <c r="F915" s="108"/>
      <c r="G915" s="108"/>
      <c r="H915" s="108"/>
      <c r="I915" s="109"/>
      <c r="J915" s="110"/>
      <c r="K915" s="108"/>
      <c r="L915" s="108"/>
      <c r="M915" s="108"/>
      <c r="N915" s="108"/>
      <c r="O915" s="108"/>
      <c r="P915" s="108"/>
      <c r="Q915" s="109"/>
      <c r="R915" s="109"/>
      <c r="S915" s="109"/>
      <c r="T915" s="108"/>
      <c r="U915" s="108"/>
      <c r="V915" s="108"/>
      <c r="W915" s="109"/>
      <c r="X915" s="109"/>
      <c r="Y915" s="111"/>
      <c r="AB915" s="111"/>
    </row>
    <row r="916" spans="1:28" ht="15.75" hidden="1">
      <c r="A916" s="292" t="s">
        <v>227</v>
      </c>
      <c r="B916" s="198"/>
      <c r="C916" s="198">
        <v>19942</v>
      </c>
      <c r="D916" s="229"/>
      <c r="E916" s="114"/>
      <c r="F916" s="108"/>
      <c r="G916" s="108"/>
      <c r="H916" s="108"/>
      <c r="I916" s="109"/>
      <c r="J916" s="110"/>
      <c r="K916" s="108"/>
      <c r="L916" s="108"/>
      <c r="M916" s="108"/>
      <c r="N916" s="108"/>
      <c r="O916" s="108"/>
      <c r="P916" s="108"/>
      <c r="Q916" s="109"/>
      <c r="R916" s="109"/>
      <c r="S916" s="109"/>
      <c r="T916" s="108"/>
      <c r="U916" s="108"/>
      <c r="V916" s="108"/>
      <c r="W916" s="109"/>
      <c r="X916" s="109"/>
      <c r="Y916" s="111"/>
      <c r="AB916" s="111"/>
    </row>
    <row r="917" spans="1:28" ht="15.75" hidden="1">
      <c r="A917" s="292" t="s">
        <v>228</v>
      </c>
      <c r="B917" s="198"/>
      <c r="C917" s="198">
        <v>13990</v>
      </c>
      <c r="D917" s="229"/>
      <c r="E917" s="114"/>
      <c r="F917" s="108"/>
      <c r="G917" s="108"/>
      <c r="H917" s="108"/>
      <c r="I917" s="109"/>
      <c r="J917" s="110"/>
      <c r="K917" s="108"/>
      <c r="L917" s="108"/>
      <c r="M917" s="108"/>
      <c r="N917" s="108"/>
      <c r="O917" s="108"/>
      <c r="P917" s="108"/>
      <c r="Q917" s="109"/>
      <c r="R917" s="109"/>
      <c r="S917" s="109"/>
      <c r="T917" s="108"/>
      <c r="U917" s="108"/>
      <c r="V917" s="108"/>
      <c r="W917" s="109"/>
      <c r="X917" s="109"/>
      <c r="Y917" s="111"/>
      <c r="AB917" s="111"/>
    </row>
    <row r="918" spans="1:28" ht="15.75" hidden="1">
      <c r="A918" s="292" t="s">
        <v>229</v>
      </c>
      <c r="B918" s="198"/>
      <c r="C918" s="198">
        <v>11333</v>
      </c>
      <c r="D918" s="229"/>
      <c r="E918" s="114"/>
      <c r="F918" s="108"/>
      <c r="G918" s="108"/>
      <c r="H918" s="108"/>
      <c r="I918" s="109"/>
      <c r="J918" s="110"/>
      <c r="K918" s="108"/>
      <c r="L918" s="108"/>
      <c r="M918" s="108"/>
      <c r="N918" s="108"/>
      <c r="O918" s="108"/>
      <c r="P918" s="108"/>
      <c r="Q918" s="109"/>
      <c r="R918" s="109"/>
      <c r="S918" s="109"/>
      <c r="T918" s="108"/>
      <c r="U918" s="108"/>
      <c r="V918" s="108"/>
      <c r="W918" s="109"/>
      <c r="X918" s="109"/>
      <c r="Y918" s="111"/>
      <c r="AB918" s="111"/>
    </row>
    <row r="919" spans="1:28" ht="15.75" hidden="1">
      <c r="A919" s="292" t="s">
        <v>230</v>
      </c>
      <c r="B919" s="231"/>
      <c r="C919" s="231">
        <v>8609</v>
      </c>
      <c r="D919" s="232"/>
      <c r="E919" s="114"/>
      <c r="F919" s="108"/>
      <c r="G919" s="108"/>
      <c r="H919" s="108"/>
      <c r="I919" s="109"/>
      <c r="J919" s="110"/>
      <c r="K919" s="108"/>
      <c r="L919" s="108"/>
      <c r="M919" s="108"/>
      <c r="N919" s="108"/>
      <c r="O919" s="108"/>
      <c r="P919" s="108"/>
      <c r="Q919" s="109"/>
      <c r="R919" s="109"/>
      <c r="S919" s="109"/>
      <c r="T919" s="108"/>
      <c r="U919" s="108"/>
      <c r="V919" s="108"/>
      <c r="W919" s="109"/>
      <c r="X919" s="109"/>
      <c r="Y919" s="111"/>
      <c r="AB919" s="111"/>
    </row>
    <row r="920" spans="1:28" ht="15.75" hidden="1">
      <c r="A920" s="292" t="s">
        <v>231</v>
      </c>
      <c r="B920" s="231"/>
      <c r="C920" s="231">
        <v>5381</v>
      </c>
      <c r="D920" s="232"/>
      <c r="E920" s="114"/>
      <c r="F920" s="108"/>
      <c r="G920" s="108"/>
      <c r="H920" s="108"/>
      <c r="I920" s="109"/>
      <c r="J920" s="110"/>
      <c r="K920" s="108"/>
      <c r="L920" s="108"/>
      <c r="M920" s="108"/>
      <c r="N920" s="108"/>
      <c r="O920" s="108"/>
      <c r="P920" s="108"/>
      <c r="Q920" s="109"/>
      <c r="R920" s="109"/>
      <c r="S920" s="109"/>
      <c r="T920" s="108"/>
      <c r="U920" s="108"/>
      <c r="V920" s="108"/>
      <c r="W920" s="109"/>
      <c r="X920" s="109"/>
      <c r="Y920" s="111"/>
      <c r="AB920" s="111"/>
    </row>
    <row r="921" spans="1:28" ht="15.75" hidden="1">
      <c r="A921" s="292" t="s">
        <v>242</v>
      </c>
      <c r="B921" s="231"/>
      <c r="C921" s="231">
        <v>19970.038875000006</v>
      </c>
      <c r="D921" s="232"/>
      <c r="E921" s="114"/>
      <c r="F921" s="108"/>
      <c r="G921" s="108"/>
      <c r="H921" s="108"/>
      <c r="I921" s="109"/>
      <c r="J921" s="110"/>
      <c r="K921" s="108"/>
      <c r="L921" s="108"/>
      <c r="M921" s="108"/>
      <c r="N921" s="108"/>
      <c r="O921" s="108"/>
      <c r="P921" s="108"/>
      <c r="Q921" s="109"/>
      <c r="R921" s="109"/>
      <c r="S921" s="109"/>
      <c r="T921" s="108"/>
      <c r="U921" s="108"/>
      <c r="V921" s="108"/>
      <c r="W921" s="109"/>
      <c r="X921" s="109"/>
      <c r="Y921" s="111"/>
      <c r="AB921" s="111"/>
    </row>
    <row r="922" spans="1:28" ht="15.75" hidden="1">
      <c r="A922" s="292" t="s">
        <v>243</v>
      </c>
      <c r="B922" s="231"/>
      <c r="C922" s="231">
        <v>17191.174875000004</v>
      </c>
      <c r="D922" s="232"/>
      <c r="E922" s="114"/>
      <c r="F922" s="108"/>
      <c r="G922" s="108"/>
      <c r="H922" s="108"/>
      <c r="I922" s="109"/>
      <c r="J922" s="110"/>
      <c r="K922" s="108"/>
      <c r="L922" s="108"/>
      <c r="M922" s="108"/>
      <c r="N922" s="108"/>
      <c r="O922" s="108"/>
      <c r="P922" s="108"/>
      <c r="Q922" s="109"/>
      <c r="R922" s="109"/>
      <c r="S922" s="109"/>
      <c r="T922" s="108"/>
      <c r="U922" s="108"/>
      <c r="V922" s="108"/>
      <c r="W922" s="109"/>
      <c r="X922" s="109"/>
      <c r="Y922" s="111"/>
      <c r="AB922" s="111"/>
    </row>
    <row r="923" spans="1:28" ht="15.75" hidden="1">
      <c r="A923" s="292" t="s">
        <v>244</v>
      </c>
      <c r="B923" s="231"/>
      <c r="C923" s="231">
        <v>9244.0920000000042</v>
      </c>
      <c r="D923" s="232"/>
      <c r="E923" s="108"/>
      <c r="F923" s="108"/>
      <c r="G923" s="108"/>
      <c r="H923" s="108"/>
      <c r="I923" s="108"/>
      <c r="J923" s="110"/>
      <c r="K923" s="108"/>
      <c r="L923" s="108"/>
      <c r="M923" s="108"/>
      <c r="N923" s="108"/>
      <c r="O923" s="108"/>
      <c r="P923" s="108"/>
      <c r="Q923" s="108"/>
      <c r="R923" s="108"/>
      <c r="S923" s="109"/>
      <c r="T923" s="108"/>
      <c r="U923" s="108"/>
      <c r="V923" s="108"/>
      <c r="W923" s="108"/>
      <c r="X923" s="108"/>
      <c r="Y923" s="111"/>
      <c r="AB923" s="111"/>
    </row>
    <row r="924" spans="1:28" ht="15.75" hidden="1">
      <c r="A924" s="292" t="s">
        <v>245</v>
      </c>
      <c r="B924" s="231"/>
      <c r="C924" s="231">
        <v>10725.946875000001</v>
      </c>
      <c r="D924" s="232"/>
      <c r="E924" s="114"/>
      <c r="F924" s="108"/>
      <c r="G924" s="108"/>
      <c r="H924" s="108"/>
      <c r="I924" s="109"/>
      <c r="J924" s="110"/>
      <c r="K924" s="108"/>
      <c r="L924" s="108"/>
      <c r="M924" s="108"/>
      <c r="N924" s="108"/>
      <c r="O924" s="108"/>
      <c r="P924" s="108"/>
      <c r="Q924" s="109"/>
      <c r="R924" s="109"/>
      <c r="S924" s="109"/>
      <c r="T924" s="108"/>
      <c r="U924" s="108"/>
      <c r="V924" s="108"/>
      <c r="W924" s="109"/>
      <c r="X924" s="109"/>
      <c r="Y924" s="111"/>
      <c r="AB924" s="111"/>
    </row>
    <row r="925" spans="1:28" ht="15.75" hidden="1">
      <c r="A925" s="292" t="s">
        <v>246</v>
      </c>
      <c r="B925" s="231"/>
      <c r="C925" s="231">
        <v>6465.2280000000028</v>
      </c>
      <c r="D925" s="232"/>
      <c r="E925" s="114"/>
      <c r="F925" s="108"/>
      <c r="G925" s="108"/>
      <c r="H925" s="108"/>
      <c r="I925" s="109"/>
      <c r="J925" s="110"/>
      <c r="K925" s="108"/>
      <c r="L925" s="108"/>
      <c r="M925" s="108"/>
      <c r="N925" s="108"/>
      <c r="O925" s="108"/>
      <c r="P925" s="108"/>
      <c r="Q925" s="109"/>
      <c r="R925" s="109"/>
      <c r="S925" s="109"/>
      <c r="T925" s="108"/>
      <c r="U925" s="108"/>
      <c r="V925" s="108"/>
      <c r="W925" s="109"/>
      <c r="X925" s="109"/>
      <c r="Y925" s="111"/>
      <c r="AB925" s="111"/>
    </row>
    <row r="926" spans="1:28" ht="15.75" hidden="1">
      <c r="A926" s="292" t="s">
        <v>247</v>
      </c>
      <c r="B926" s="231"/>
      <c r="C926" s="231">
        <v>2778.8640000000014</v>
      </c>
      <c r="D926" s="232"/>
      <c r="E926" s="108"/>
      <c r="F926" s="108"/>
      <c r="G926" s="108"/>
      <c r="H926" s="108"/>
      <c r="I926" s="108"/>
      <c r="J926" s="110"/>
      <c r="K926" s="108"/>
      <c r="L926" s="108"/>
      <c r="M926" s="108"/>
      <c r="N926" s="108"/>
      <c r="O926" s="108"/>
      <c r="P926" s="108"/>
      <c r="Q926" s="108"/>
      <c r="R926" s="108"/>
      <c r="S926" s="109"/>
      <c r="T926" s="108"/>
      <c r="U926" s="108"/>
      <c r="V926" s="108"/>
      <c r="W926" s="108"/>
      <c r="X926" s="108"/>
      <c r="Y926" s="111"/>
      <c r="AB926" s="111"/>
    </row>
    <row r="927" spans="1:28" ht="15.75" hidden="1">
      <c r="A927" s="292" t="s">
        <v>2811</v>
      </c>
      <c r="B927" s="231"/>
      <c r="C927" s="231">
        <v>87964.516051724131</v>
      </c>
      <c r="D927" s="232"/>
      <c r="E927" s="108"/>
      <c r="F927" s="108"/>
      <c r="G927" s="108"/>
      <c r="H927" s="108"/>
      <c r="I927" s="108"/>
      <c r="J927" s="110"/>
      <c r="K927" s="108"/>
      <c r="L927" s="108"/>
      <c r="M927" s="108"/>
      <c r="N927" s="108"/>
      <c r="O927" s="108"/>
      <c r="P927" s="108"/>
      <c r="Q927" s="108"/>
      <c r="R927" s="108"/>
      <c r="S927" s="109"/>
      <c r="T927" s="108"/>
      <c r="U927" s="108"/>
      <c r="V927" s="108"/>
      <c r="W927" s="108"/>
      <c r="X927" s="108"/>
      <c r="Y927" s="111"/>
      <c r="AB927" s="111"/>
    </row>
    <row r="928" spans="1:28" ht="15.75" hidden="1">
      <c r="A928" s="292" t="s">
        <v>2812</v>
      </c>
      <c r="B928" s="231"/>
      <c r="C928" s="231">
        <v>63785.223431034472</v>
      </c>
      <c r="D928" s="232"/>
      <c r="E928" s="108"/>
      <c r="F928" s="108"/>
      <c r="G928" s="108"/>
      <c r="H928" s="108"/>
      <c r="I928" s="108"/>
      <c r="J928" s="110"/>
      <c r="K928" s="108"/>
      <c r="L928" s="108"/>
      <c r="M928" s="108"/>
      <c r="N928" s="108"/>
      <c r="O928" s="108"/>
      <c r="P928" s="108"/>
      <c r="Q928" s="108"/>
      <c r="R928" s="108"/>
      <c r="S928" s="109"/>
      <c r="T928" s="108"/>
      <c r="U928" s="108"/>
      <c r="V928" s="108"/>
      <c r="W928" s="108"/>
      <c r="X928" s="108"/>
      <c r="Y928" s="111"/>
      <c r="AB928" s="111"/>
    </row>
    <row r="929" spans="1:28" ht="15.75" hidden="1">
      <c r="A929" s="292" t="s">
        <v>2813</v>
      </c>
      <c r="B929" s="231"/>
      <c r="C929" s="231">
        <v>24179.292620689655</v>
      </c>
      <c r="D929" s="232"/>
      <c r="E929" s="114"/>
      <c r="F929" s="108"/>
      <c r="G929" s="108"/>
      <c r="H929" s="108"/>
      <c r="I929" s="109"/>
      <c r="J929" s="110"/>
      <c r="K929" s="108"/>
      <c r="L929" s="108"/>
      <c r="M929" s="108"/>
      <c r="N929" s="108"/>
      <c r="O929" s="108"/>
      <c r="P929" s="108"/>
      <c r="Q929" s="109"/>
      <c r="R929" s="109"/>
      <c r="S929" s="109"/>
      <c r="T929" s="108"/>
      <c r="U929" s="108"/>
      <c r="V929" s="108"/>
      <c r="W929" s="109"/>
      <c r="X929" s="109"/>
      <c r="Y929" s="111"/>
      <c r="AB929" s="111"/>
    </row>
    <row r="930" spans="1:28" ht="15.75" hidden="1">
      <c r="A930" s="292" t="s">
        <v>1253</v>
      </c>
      <c r="B930" s="231"/>
      <c r="C930" s="231">
        <v>15285.015862068962</v>
      </c>
      <c r="D930" s="232">
        <v>17577.768241379308</v>
      </c>
      <c r="E930" s="114"/>
      <c r="F930" s="108"/>
      <c r="G930" s="108"/>
      <c r="H930" s="108"/>
      <c r="I930" s="109"/>
      <c r="J930" s="110"/>
      <c r="K930" s="108"/>
      <c r="L930" s="108"/>
      <c r="M930" s="108"/>
      <c r="N930" s="108"/>
      <c r="O930" s="108"/>
      <c r="P930" s="108"/>
      <c r="Q930" s="109"/>
      <c r="R930" s="109"/>
      <c r="S930" s="109"/>
      <c r="T930" s="108"/>
      <c r="U930" s="108"/>
      <c r="V930" s="108"/>
      <c r="W930" s="109"/>
      <c r="X930" s="109"/>
      <c r="Y930" s="111"/>
      <c r="AB930" s="111"/>
    </row>
    <row r="931" spans="1:28" ht="15.75" hidden="1">
      <c r="A931" s="292" t="s">
        <v>1254</v>
      </c>
      <c r="B931" s="231"/>
      <c r="C931" s="231">
        <v>9653.3883448275847</v>
      </c>
      <c r="D931" s="232">
        <v>11101.396596551722</v>
      </c>
      <c r="E931" s="114"/>
      <c r="F931" s="108"/>
      <c r="G931" s="108"/>
      <c r="H931" s="108"/>
      <c r="I931" s="109"/>
      <c r="J931" s="110"/>
      <c r="K931" s="108"/>
      <c r="L931" s="108"/>
      <c r="M931" s="108"/>
      <c r="N931" s="108"/>
      <c r="O931" s="108"/>
      <c r="P931" s="108"/>
      <c r="Q931" s="109"/>
      <c r="R931" s="109"/>
      <c r="S931" s="109"/>
      <c r="T931" s="108"/>
      <c r="U931" s="108"/>
      <c r="V931" s="108"/>
      <c r="W931" s="109"/>
      <c r="X931" s="109"/>
      <c r="Y931" s="111"/>
      <c r="AB931" s="111"/>
    </row>
    <row r="932" spans="1:28" ht="15.75" hidden="1">
      <c r="A932" s="292" t="s">
        <v>1255</v>
      </c>
      <c r="B932" s="231"/>
      <c r="C932" s="231">
        <v>5631.627517241378</v>
      </c>
      <c r="D932" s="232">
        <v>6476.3716448275845</v>
      </c>
      <c r="E932" s="108"/>
      <c r="F932" s="108"/>
      <c r="G932" s="108"/>
      <c r="H932" s="108"/>
      <c r="I932" s="108"/>
      <c r="J932" s="110"/>
      <c r="K932" s="108"/>
      <c r="L932" s="108"/>
      <c r="M932" s="108"/>
      <c r="N932" s="108"/>
      <c r="O932" s="108"/>
      <c r="P932" s="108"/>
      <c r="Q932" s="108"/>
      <c r="R932" s="108"/>
      <c r="S932" s="109"/>
      <c r="T932" s="108"/>
      <c r="U932" s="108"/>
      <c r="V932" s="108"/>
      <c r="W932" s="108"/>
      <c r="X932" s="108"/>
      <c r="Y932" s="111"/>
      <c r="AB932" s="111"/>
    </row>
    <row r="933" spans="1:28" ht="15.75" hidden="1">
      <c r="A933" s="292" t="s">
        <v>1890</v>
      </c>
      <c r="B933" s="231"/>
      <c r="C933" s="231">
        <v>14821.287079646019</v>
      </c>
      <c r="D933" s="232"/>
      <c r="E933" s="108"/>
      <c r="F933" s="108"/>
      <c r="G933" s="108"/>
      <c r="H933" s="108"/>
      <c r="I933" s="108"/>
      <c r="J933" s="110"/>
      <c r="K933" s="108"/>
      <c r="L933" s="108"/>
      <c r="M933" s="108"/>
      <c r="N933" s="108"/>
      <c r="O933" s="108"/>
      <c r="P933" s="108"/>
      <c r="Q933" s="108"/>
      <c r="R933" s="108"/>
      <c r="S933" s="109"/>
      <c r="T933" s="108"/>
      <c r="U933" s="108"/>
      <c r="V933" s="108"/>
      <c r="W933" s="108"/>
      <c r="X933" s="108"/>
      <c r="Y933" s="111"/>
      <c r="AB933" s="111"/>
    </row>
    <row r="934" spans="1:28" ht="15.75" hidden="1">
      <c r="A934" s="292" t="s">
        <v>1079</v>
      </c>
      <c r="B934" s="231"/>
      <c r="C934" s="231">
        <v>9482.2725663716792</v>
      </c>
      <c r="D934" s="232"/>
      <c r="E934" s="108"/>
      <c r="F934" s="108"/>
      <c r="G934" s="108"/>
      <c r="H934" s="108"/>
      <c r="I934" s="108"/>
      <c r="J934" s="110"/>
      <c r="K934" s="108"/>
      <c r="L934" s="108"/>
      <c r="M934" s="108"/>
      <c r="N934" s="108"/>
      <c r="O934" s="108"/>
      <c r="P934" s="108"/>
      <c r="Q934" s="108"/>
      <c r="R934" s="108"/>
      <c r="S934" s="109"/>
      <c r="T934" s="108"/>
      <c r="U934" s="108"/>
      <c r="V934" s="108"/>
      <c r="W934" s="108"/>
      <c r="X934" s="108"/>
      <c r="Y934" s="111"/>
      <c r="AB934" s="111"/>
    </row>
    <row r="935" spans="1:28" ht="15.75" hidden="1">
      <c r="A935" s="292" t="s">
        <v>3552</v>
      </c>
      <c r="B935" s="231"/>
      <c r="C935" s="231">
        <v>4310.8162831858408</v>
      </c>
      <c r="D935" s="232"/>
      <c r="E935" s="108"/>
      <c r="F935" s="108"/>
      <c r="G935" s="108"/>
      <c r="H935" s="108"/>
      <c r="I935" s="108"/>
      <c r="J935" s="110"/>
      <c r="K935" s="108"/>
      <c r="L935" s="108"/>
      <c r="M935" s="108"/>
      <c r="N935" s="108"/>
      <c r="O935" s="108"/>
      <c r="P935" s="108"/>
      <c r="Q935" s="108"/>
      <c r="R935" s="108"/>
      <c r="S935" s="109"/>
      <c r="T935" s="108"/>
      <c r="U935" s="108"/>
      <c r="V935" s="108"/>
      <c r="W935" s="108"/>
      <c r="X935" s="108"/>
      <c r="Y935" s="111"/>
      <c r="AB935" s="111"/>
    </row>
    <row r="936" spans="1:28" ht="15.75" hidden="1">
      <c r="A936" s="292" t="s">
        <v>1891</v>
      </c>
      <c r="B936" s="231"/>
      <c r="C936" s="231">
        <v>4310.8162831858408</v>
      </c>
      <c r="D936" s="232"/>
      <c r="E936" s="114"/>
      <c r="F936" s="108"/>
      <c r="G936" s="108"/>
      <c r="H936" s="108"/>
      <c r="I936" s="109"/>
      <c r="J936" s="110"/>
      <c r="K936" s="108"/>
      <c r="L936" s="108"/>
      <c r="M936" s="108"/>
      <c r="N936" s="108"/>
      <c r="O936" s="108"/>
      <c r="P936" s="108"/>
      <c r="Q936" s="109"/>
      <c r="R936" s="109"/>
      <c r="S936" s="109"/>
      <c r="T936" s="108"/>
      <c r="U936" s="108"/>
      <c r="V936" s="108"/>
      <c r="W936" s="109"/>
      <c r="X936" s="109"/>
      <c r="Y936" s="111"/>
      <c r="AB936" s="111"/>
    </row>
    <row r="937" spans="1:28" ht="15.75" hidden="1">
      <c r="A937" s="292" t="s">
        <v>3596</v>
      </c>
      <c r="B937" s="231"/>
      <c r="C937" s="231">
        <f>+C935+C933</f>
        <v>19132.103362831862</v>
      </c>
      <c r="D937" s="232"/>
      <c r="E937" s="114"/>
      <c r="F937" s="108"/>
      <c r="G937" s="108"/>
      <c r="H937" s="108"/>
      <c r="I937" s="109"/>
      <c r="J937" s="110"/>
      <c r="K937" s="108"/>
      <c r="L937" s="108"/>
      <c r="M937" s="108"/>
      <c r="N937" s="108"/>
      <c r="O937" s="108"/>
      <c r="P937" s="108"/>
      <c r="Q937" s="109"/>
      <c r="R937" s="109"/>
      <c r="S937" s="109"/>
      <c r="T937" s="108"/>
      <c r="U937" s="108"/>
      <c r="V937" s="108"/>
      <c r="W937" s="109"/>
      <c r="X937" s="109"/>
      <c r="Y937" s="111"/>
      <c r="AB937" s="111"/>
    </row>
    <row r="938" spans="1:28" ht="15.75" hidden="1">
      <c r="A938" s="292" t="s">
        <v>1889</v>
      </c>
      <c r="B938" s="231"/>
      <c r="C938" s="231">
        <f>+C936+C934</f>
        <v>13793.08884955752</v>
      </c>
      <c r="D938" s="232"/>
      <c r="E938" s="114"/>
      <c r="F938" s="108"/>
      <c r="G938" s="108"/>
      <c r="H938" s="108"/>
      <c r="I938" s="109"/>
      <c r="J938" s="110"/>
      <c r="K938" s="108"/>
      <c r="L938" s="108"/>
      <c r="M938" s="108"/>
      <c r="N938" s="108"/>
      <c r="O938" s="108"/>
      <c r="P938" s="108"/>
      <c r="Q938" s="109"/>
      <c r="R938" s="109"/>
      <c r="S938" s="109"/>
      <c r="T938" s="108"/>
      <c r="U938" s="108"/>
      <c r="V938" s="108"/>
      <c r="W938" s="109"/>
      <c r="X938" s="109"/>
      <c r="Y938" s="111"/>
      <c r="AB938" s="111"/>
    </row>
    <row r="939" spans="1:28" ht="15.75" hidden="1">
      <c r="A939" s="292" t="s">
        <v>3574</v>
      </c>
      <c r="B939" s="231"/>
      <c r="C939" s="231">
        <f>+C932+C933</f>
        <v>20452.914596887396</v>
      </c>
      <c r="D939" s="232"/>
      <c r="E939" s="114"/>
      <c r="F939" s="108"/>
      <c r="G939" s="108"/>
      <c r="H939" s="108"/>
      <c r="I939" s="109"/>
      <c r="J939" s="110"/>
      <c r="K939" s="108"/>
      <c r="L939" s="108"/>
      <c r="M939" s="108"/>
      <c r="N939" s="108"/>
      <c r="O939" s="108"/>
      <c r="P939" s="108"/>
      <c r="Q939" s="109"/>
      <c r="R939" s="109"/>
      <c r="S939" s="109"/>
      <c r="T939" s="108"/>
      <c r="U939" s="108"/>
      <c r="V939" s="108"/>
      <c r="W939" s="109"/>
      <c r="X939" s="109"/>
      <c r="Y939" s="111"/>
      <c r="AB939" s="111"/>
    </row>
    <row r="940" spans="1:28" ht="15.75" hidden="1">
      <c r="A940" s="292" t="s">
        <v>1888</v>
      </c>
      <c r="B940" s="231"/>
      <c r="C940" s="231">
        <f>+C933+C934</f>
        <v>24303.559646017697</v>
      </c>
      <c r="D940" s="232"/>
      <c r="E940" s="114"/>
      <c r="F940" s="108"/>
      <c r="G940" s="108"/>
      <c r="H940" s="108"/>
      <c r="I940" s="109"/>
      <c r="J940" s="110"/>
      <c r="K940" s="108"/>
      <c r="L940" s="108"/>
      <c r="M940" s="108"/>
      <c r="N940" s="108"/>
      <c r="O940" s="108"/>
      <c r="P940" s="108"/>
      <c r="Q940" s="109"/>
      <c r="R940" s="109"/>
      <c r="S940" s="109"/>
      <c r="T940" s="108"/>
      <c r="U940" s="108"/>
      <c r="V940" s="108"/>
      <c r="W940" s="109"/>
      <c r="X940" s="109"/>
      <c r="Y940" s="111"/>
      <c r="AB940" s="111"/>
    </row>
    <row r="941" spans="1:28" ht="15.75" hidden="1">
      <c r="A941" s="292" t="s">
        <v>1887</v>
      </c>
      <c r="B941" s="231"/>
      <c r="C941" s="231">
        <f>+C933+C934+C936</f>
        <v>28614.375929203539</v>
      </c>
      <c r="D941" s="232"/>
      <c r="E941" s="108"/>
      <c r="F941" s="108"/>
      <c r="G941" s="108"/>
      <c r="H941" s="108"/>
      <c r="I941" s="108"/>
      <c r="J941" s="110"/>
      <c r="K941" s="108"/>
      <c r="L941" s="108"/>
      <c r="M941" s="108"/>
      <c r="N941" s="108"/>
      <c r="O941" s="108"/>
      <c r="P941" s="108"/>
      <c r="Q941" s="108"/>
      <c r="R941" s="108"/>
      <c r="S941" s="109"/>
      <c r="T941" s="108"/>
      <c r="U941" s="108"/>
      <c r="V941" s="108"/>
      <c r="W941" s="108"/>
      <c r="X941" s="108"/>
      <c r="Y941" s="111"/>
      <c r="AB941" s="111"/>
    </row>
    <row r="942" spans="1:28" ht="15.75" hidden="1">
      <c r="A942" s="292" t="s">
        <v>3515</v>
      </c>
      <c r="B942" s="231"/>
      <c r="C942" s="231">
        <f>+C934+C936+C938</f>
        <v>27586.17769911504</v>
      </c>
      <c r="D942" s="232"/>
      <c r="E942" s="108"/>
      <c r="F942" s="108"/>
      <c r="G942" s="108"/>
      <c r="H942" s="108"/>
      <c r="I942" s="108"/>
      <c r="J942" s="110"/>
      <c r="K942" s="108"/>
      <c r="L942" s="108"/>
      <c r="M942" s="108"/>
      <c r="N942" s="108"/>
      <c r="O942" s="108"/>
      <c r="P942" s="108"/>
      <c r="Q942" s="108"/>
      <c r="R942" s="108"/>
      <c r="S942" s="109"/>
      <c r="T942" s="108"/>
      <c r="U942" s="108"/>
      <c r="V942" s="108"/>
      <c r="W942" s="108"/>
      <c r="X942" s="108"/>
      <c r="Y942" s="111"/>
      <c r="AB942" s="111"/>
    </row>
    <row r="943" spans="1:28" ht="15.75" hidden="1">
      <c r="A943" s="292" t="s">
        <v>3524</v>
      </c>
      <c r="B943" s="231"/>
      <c r="C943" s="231">
        <v>4310.8162831858408</v>
      </c>
      <c r="D943" s="232"/>
      <c r="E943" s="108"/>
      <c r="F943" s="108"/>
      <c r="G943" s="108"/>
      <c r="H943" s="108"/>
      <c r="I943" s="108"/>
      <c r="J943" s="110"/>
      <c r="K943" s="108"/>
      <c r="L943" s="108"/>
      <c r="M943" s="108"/>
      <c r="N943" s="108"/>
      <c r="O943" s="108"/>
      <c r="P943" s="108"/>
      <c r="Q943" s="108"/>
      <c r="R943" s="108"/>
      <c r="S943" s="109"/>
      <c r="T943" s="108"/>
      <c r="U943" s="108"/>
      <c r="V943" s="108"/>
      <c r="W943" s="108"/>
      <c r="X943" s="108"/>
      <c r="Y943" s="111"/>
      <c r="AB943" s="111"/>
    </row>
    <row r="944" spans="1:28" ht="15.75" hidden="1">
      <c r="A944" s="292" t="s">
        <v>3523</v>
      </c>
      <c r="B944" s="231"/>
      <c r="C944" s="231">
        <v>14821.287079646019</v>
      </c>
      <c r="D944" s="232"/>
      <c r="E944" s="108"/>
      <c r="F944" s="108"/>
      <c r="G944" s="108"/>
      <c r="H944" s="108"/>
      <c r="I944" s="108"/>
      <c r="J944" s="110"/>
      <c r="K944" s="108"/>
      <c r="L944" s="108"/>
      <c r="M944" s="108"/>
      <c r="N944" s="108"/>
      <c r="O944" s="108"/>
      <c r="P944" s="108"/>
      <c r="Q944" s="108"/>
      <c r="R944" s="108"/>
      <c r="S944" s="109"/>
      <c r="T944" s="108"/>
      <c r="U944" s="108"/>
      <c r="V944" s="108"/>
      <c r="W944" s="108"/>
      <c r="X944" s="108"/>
      <c r="Y944" s="111"/>
      <c r="AB944" s="111"/>
    </row>
    <row r="945" spans="1:28" ht="15.75" hidden="1">
      <c r="A945" s="292" t="s">
        <v>3505</v>
      </c>
      <c r="B945" s="231"/>
      <c r="C945" s="231">
        <v>15978.145486725665</v>
      </c>
      <c r="D945" s="232"/>
      <c r="E945" s="108"/>
      <c r="F945" s="108"/>
      <c r="G945" s="108"/>
      <c r="H945" s="108"/>
      <c r="I945" s="108"/>
      <c r="J945" s="110"/>
      <c r="K945" s="108"/>
      <c r="L945" s="108"/>
      <c r="M945" s="108"/>
      <c r="N945" s="108"/>
      <c r="O945" s="108"/>
      <c r="P945" s="108"/>
      <c r="Q945" s="108"/>
      <c r="R945" s="108"/>
      <c r="S945" s="109"/>
      <c r="T945" s="108"/>
      <c r="U945" s="108"/>
      <c r="V945" s="108"/>
      <c r="W945" s="108"/>
      <c r="X945" s="108"/>
      <c r="Y945" s="111"/>
      <c r="AB945" s="111"/>
    </row>
    <row r="946" spans="1:28" ht="15.75" hidden="1">
      <c r="A946" s="292" t="s">
        <v>3489</v>
      </c>
      <c r="B946" s="231"/>
      <c r="C946" s="231">
        <v>23508.633982300886</v>
      </c>
      <c r="D946" s="232"/>
      <c r="E946" s="108"/>
      <c r="F946" s="108"/>
      <c r="G946" s="108"/>
      <c r="H946" s="108"/>
      <c r="I946" s="108"/>
      <c r="J946" s="110"/>
      <c r="K946" s="108"/>
      <c r="L946" s="108"/>
      <c r="M946" s="108"/>
      <c r="N946" s="108"/>
      <c r="O946" s="108"/>
      <c r="P946" s="108"/>
      <c r="Q946" s="108"/>
      <c r="R946" s="108"/>
      <c r="S946" s="109"/>
      <c r="T946" s="108"/>
      <c r="U946" s="108"/>
      <c r="V946" s="108"/>
      <c r="W946" s="108"/>
      <c r="X946" s="108"/>
      <c r="Y946" s="111"/>
      <c r="AB946" s="111"/>
    </row>
    <row r="947" spans="1:28" ht="15.75" hidden="1">
      <c r="A947" s="292" t="s">
        <v>3490</v>
      </c>
      <c r="B947" s="231"/>
      <c r="C947" s="231">
        <v>10579.31256637168</v>
      </c>
      <c r="D947" s="232"/>
      <c r="E947" s="108"/>
      <c r="F947" s="108"/>
      <c r="G947" s="108"/>
      <c r="H947" s="108"/>
      <c r="I947" s="108"/>
      <c r="J947" s="110"/>
      <c r="K947" s="108"/>
      <c r="L947" s="108"/>
      <c r="M947" s="108"/>
      <c r="N947" s="108"/>
      <c r="O947" s="108"/>
      <c r="P947" s="108"/>
      <c r="Q947" s="108"/>
      <c r="R947" s="108"/>
      <c r="S947" s="109"/>
      <c r="T947" s="108"/>
      <c r="U947" s="108"/>
      <c r="V947" s="108"/>
      <c r="W947" s="108"/>
      <c r="X947" s="108"/>
      <c r="Y947" s="111"/>
      <c r="AB947" s="111"/>
    </row>
    <row r="948" spans="1:28" ht="15.75" hidden="1">
      <c r="A948" s="292" t="s">
        <v>2382</v>
      </c>
      <c r="B948" s="231"/>
      <c r="C948" s="231">
        <v>10579.31256637168</v>
      </c>
      <c r="D948" s="232"/>
      <c r="E948" s="108"/>
      <c r="F948" s="108"/>
      <c r="G948" s="108"/>
      <c r="H948" s="108"/>
      <c r="I948" s="108"/>
      <c r="J948" s="110"/>
      <c r="K948" s="108"/>
      <c r="L948" s="108"/>
      <c r="M948" s="108"/>
      <c r="N948" s="108"/>
      <c r="O948" s="108"/>
      <c r="P948" s="108"/>
      <c r="Q948" s="108"/>
      <c r="R948" s="108"/>
      <c r="S948" s="109"/>
      <c r="T948" s="108"/>
      <c r="U948" s="108"/>
      <c r="V948" s="108"/>
      <c r="W948" s="108"/>
      <c r="X948" s="108"/>
      <c r="Y948" s="111"/>
      <c r="AB948" s="111"/>
    </row>
    <row r="949" spans="1:28" ht="15.75" hidden="1">
      <c r="A949" s="292" t="s">
        <v>3550</v>
      </c>
      <c r="B949" s="231"/>
      <c r="C949" s="231">
        <v>23508.633982300886</v>
      </c>
      <c r="D949" s="232"/>
      <c r="E949" s="108"/>
      <c r="F949" s="108"/>
      <c r="G949" s="108"/>
      <c r="H949" s="108"/>
      <c r="I949" s="108"/>
      <c r="J949" s="110"/>
      <c r="K949" s="108"/>
      <c r="L949" s="108"/>
      <c r="M949" s="108"/>
      <c r="N949" s="108"/>
      <c r="O949" s="108"/>
      <c r="P949" s="108"/>
      <c r="Q949" s="108"/>
      <c r="R949" s="108"/>
      <c r="S949" s="109"/>
      <c r="T949" s="108"/>
      <c r="U949" s="108"/>
      <c r="V949" s="108"/>
      <c r="W949" s="108"/>
      <c r="X949" s="108"/>
      <c r="Y949" s="111"/>
      <c r="AB949" s="111"/>
    </row>
    <row r="950" spans="1:28" ht="15.75" hidden="1">
      <c r="A950" s="292" t="s">
        <v>3551</v>
      </c>
      <c r="B950" s="231"/>
      <c r="C950" s="231">
        <v>10579.31256637168</v>
      </c>
      <c r="D950" s="232"/>
      <c r="E950" s="108"/>
      <c r="F950" s="108"/>
      <c r="G950" s="108"/>
      <c r="H950" s="108"/>
      <c r="I950" s="108"/>
      <c r="J950" s="110"/>
      <c r="K950" s="108"/>
      <c r="L950" s="108"/>
      <c r="M950" s="108"/>
      <c r="N950" s="108"/>
      <c r="O950" s="108"/>
      <c r="P950" s="108"/>
      <c r="Q950" s="108"/>
      <c r="R950" s="108"/>
      <c r="S950" s="109"/>
      <c r="T950" s="108"/>
      <c r="U950" s="108"/>
      <c r="V950" s="108"/>
      <c r="W950" s="108"/>
      <c r="X950" s="108"/>
      <c r="Y950" s="111"/>
      <c r="AB950" s="111"/>
    </row>
    <row r="951" spans="1:28" ht="15.75" hidden="1">
      <c r="A951" s="292" t="s">
        <v>3491</v>
      </c>
      <c r="B951" s="231"/>
      <c r="C951" s="231">
        <v>34087.946548672568</v>
      </c>
      <c r="D951" s="232"/>
      <c r="E951" s="114"/>
      <c r="F951" s="108"/>
      <c r="G951" s="108"/>
      <c r="H951" s="108"/>
      <c r="I951" s="109"/>
      <c r="J951" s="110"/>
      <c r="K951" s="108"/>
      <c r="L951" s="108"/>
      <c r="M951" s="108"/>
      <c r="N951" s="108"/>
      <c r="O951" s="108"/>
      <c r="P951" s="108"/>
      <c r="Q951" s="109"/>
      <c r="R951" s="109"/>
      <c r="S951" s="109"/>
      <c r="T951" s="108"/>
      <c r="U951" s="108"/>
      <c r="V951" s="108"/>
      <c r="W951" s="109"/>
      <c r="X951" s="109"/>
      <c r="Y951" s="111"/>
      <c r="AB951" s="111"/>
    </row>
    <row r="952" spans="1:28" ht="15.75" hidden="1">
      <c r="A952" s="292" t="s">
        <v>3492</v>
      </c>
      <c r="B952" s="231"/>
      <c r="C952" s="231">
        <v>34087.946548672568</v>
      </c>
      <c r="D952" s="232"/>
      <c r="E952" s="114"/>
      <c r="F952" s="108"/>
      <c r="G952" s="108"/>
      <c r="H952" s="108"/>
      <c r="I952" s="109"/>
      <c r="J952" s="110"/>
      <c r="K952" s="108"/>
      <c r="L952" s="108"/>
      <c r="M952" s="108"/>
      <c r="N952" s="108"/>
      <c r="O952" s="108"/>
      <c r="P952" s="108"/>
      <c r="Q952" s="109"/>
      <c r="R952" s="109"/>
      <c r="S952" s="109"/>
      <c r="T952" s="108"/>
      <c r="U952" s="108"/>
      <c r="V952" s="108"/>
      <c r="W952" s="109"/>
      <c r="X952" s="109"/>
      <c r="Y952" s="111"/>
      <c r="AB952" s="111"/>
    </row>
    <row r="953" spans="1:28" ht="15.75" hidden="1">
      <c r="A953" s="292" t="s">
        <v>3493</v>
      </c>
      <c r="B953" s="231"/>
      <c r="C953" s="231">
        <v>34087.946548672568</v>
      </c>
      <c r="D953" s="232"/>
      <c r="E953" s="114"/>
      <c r="F953" s="108"/>
      <c r="G953" s="108"/>
      <c r="H953" s="108"/>
      <c r="I953" s="109"/>
      <c r="J953" s="110"/>
      <c r="K953" s="108"/>
      <c r="L953" s="108"/>
      <c r="M953" s="108"/>
      <c r="N953" s="108"/>
      <c r="O953" s="108"/>
      <c r="P953" s="108"/>
      <c r="Q953" s="109"/>
      <c r="R953" s="109"/>
      <c r="S953" s="109"/>
      <c r="T953" s="108"/>
      <c r="U953" s="108"/>
      <c r="V953" s="108"/>
      <c r="W953" s="109"/>
      <c r="X953" s="109"/>
      <c r="Y953" s="111"/>
      <c r="AB953" s="111"/>
    </row>
    <row r="954" spans="1:28" ht="15.75" hidden="1">
      <c r="A954" s="292" t="s">
        <v>1402</v>
      </c>
      <c r="B954" s="231"/>
      <c r="C954" s="231">
        <v>31202.242499999993</v>
      </c>
      <c r="D954" s="232"/>
      <c r="E954" s="108"/>
      <c r="F954" s="108"/>
      <c r="G954" s="108"/>
      <c r="H954" s="108"/>
      <c r="I954" s="108"/>
      <c r="J954" s="110"/>
      <c r="K954" s="108"/>
      <c r="L954" s="108"/>
      <c r="M954" s="108"/>
      <c r="N954" s="108"/>
      <c r="O954" s="108"/>
      <c r="P954" s="108"/>
      <c r="Q954" s="108"/>
      <c r="R954" s="108"/>
      <c r="S954" s="108"/>
      <c r="T954" s="108"/>
      <c r="U954" s="108"/>
      <c r="V954" s="108"/>
      <c r="W954" s="108"/>
      <c r="X954" s="108"/>
      <c r="Y954" s="111"/>
      <c r="AB954" s="111"/>
    </row>
    <row r="955" spans="1:28" ht="15.75" hidden="1">
      <c r="A955" s="292" t="s">
        <v>1403</v>
      </c>
      <c r="B955" s="231"/>
      <c r="C955" s="231">
        <v>18662.657896551718</v>
      </c>
      <c r="D955" s="232"/>
      <c r="E955" s="108"/>
      <c r="F955" s="108"/>
      <c r="G955" s="108"/>
      <c r="H955" s="108"/>
      <c r="I955" s="108"/>
      <c r="J955" s="110"/>
      <c r="K955" s="108"/>
      <c r="L955" s="108"/>
      <c r="M955" s="108"/>
      <c r="N955" s="108"/>
      <c r="O955" s="108"/>
      <c r="P955" s="108"/>
      <c r="Q955" s="108"/>
      <c r="R955" s="108"/>
      <c r="S955" s="108"/>
      <c r="T955" s="108"/>
      <c r="U955" s="108"/>
      <c r="V955" s="108"/>
      <c r="W955" s="108"/>
      <c r="X955" s="108"/>
      <c r="Y955" s="111"/>
      <c r="AB955" s="111"/>
    </row>
    <row r="956" spans="1:28" ht="15.75" hidden="1">
      <c r="A956" s="292" t="s">
        <v>3726</v>
      </c>
      <c r="B956" s="231"/>
      <c r="C956" s="231">
        <v>12539.584603448273</v>
      </c>
      <c r="D956" s="232"/>
      <c r="E956" s="108"/>
      <c r="F956" s="108"/>
      <c r="G956" s="108"/>
      <c r="H956" s="108"/>
      <c r="I956" s="108"/>
      <c r="J956" s="110"/>
      <c r="K956" s="108"/>
      <c r="L956" s="108"/>
      <c r="M956" s="108"/>
      <c r="N956" s="108"/>
      <c r="O956" s="108"/>
      <c r="P956" s="108"/>
      <c r="Q956" s="108"/>
      <c r="R956" s="108"/>
      <c r="S956" s="108"/>
      <c r="T956" s="108"/>
      <c r="U956" s="108"/>
      <c r="V956" s="108"/>
      <c r="W956" s="108"/>
      <c r="X956" s="108"/>
      <c r="Y956" s="111"/>
      <c r="AB956" s="111"/>
    </row>
    <row r="957" spans="1:28" ht="15.75" hidden="1">
      <c r="A957" s="292" t="s">
        <v>1404</v>
      </c>
      <c r="B957" s="231"/>
      <c r="C957" s="231">
        <v>12539.584603448273</v>
      </c>
      <c r="D957" s="232"/>
      <c r="E957" s="108"/>
      <c r="F957" s="108"/>
      <c r="G957" s="108"/>
      <c r="H957" s="108"/>
      <c r="I957" s="108"/>
      <c r="J957" s="110"/>
      <c r="K957" s="108"/>
      <c r="L957" s="108"/>
      <c r="M957" s="108"/>
      <c r="N957" s="108"/>
      <c r="O957" s="108"/>
      <c r="P957" s="108"/>
      <c r="Q957" s="108"/>
      <c r="R957" s="108"/>
      <c r="S957" s="108"/>
      <c r="T957" s="108"/>
      <c r="U957" s="108"/>
      <c r="V957" s="108"/>
      <c r="W957" s="108"/>
      <c r="X957" s="108"/>
      <c r="Y957" s="111"/>
      <c r="AB957" s="111"/>
    </row>
    <row r="958" spans="1:28" ht="15.75" hidden="1">
      <c r="A958" s="292" t="s">
        <v>1922</v>
      </c>
      <c r="B958" s="231"/>
      <c r="C958" s="231">
        <v>108565.00843328</v>
      </c>
      <c r="D958" s="232">
        <v>118228.0278704521</v>
      </c>
      <c r="E958" s="114"/>
      <c r="F958" s="108"/>
      <c r="G958" s="108"/>
      <c r="H958" s="108"/>
      <c r="I958" s="109"/>
      <c r="J958" s="110"/>
      <c r="K958" s="108"/>
      <c r="L958" s="108"/>
      <c r="M958" s="108"/>
      <c r="N958" s="108"/>
      <c r="O958" s="108"/>
      <c r="P958" s="108"/>
      <c r="Q958" s="109"/>
      <c r="R958" s="109"/>
      <c r="S958" s="109"/>
      <c r="T958" s="108"/>
      <c r="U958" s="108"/>
      <c r="V958" s="108"/>
      <c r="W958" s="109"/>
      <c r="X958" s="109"/>
      <c r="Y958" s="111"/>
      <c r="AB958" s="111"/>
    </row>
    <row r="959" spans="1:28" ht="15.75" hidden="1">
      <c r="A959" s="292" t="s">
        <v>1923</v>
      </c>
      <c r="B959" s="231"/>
      <c r="C959" s="231">
        <v>92822.079086720012</v>
      </c>
      <c r="D959" s="232">
        <v>100380.4330099081</v>
      </c>
      <c r="E959" s="114"/>
      <c r="F959" s="108"/>
      <c r="G959" s="108"/>
      <c r="H959" s="108"/>
      <c r="I959" s="109"/>
      <c r="J959" s="110"/>
      <c r="K959" s="108"/>
      <c r="L959" s="108"/>
      <c r="M959" s="108"/>
      <c r="N959" s="108"/>
      <c r="O959" s="108"/>
      <c r="P959" s="108"/>
      <c r="Q959" s="109"/>
      <c r="R959" s="109"/>
      <c r="S959" s="109"/>
      <c r="T959" s="108"/>
      <c r="U959" s="108"/>
      <c r="V959" s="108"/>
      <c r="W959" s="109"/>
      <c r="X959" s="109"/>
      <c r="Y959" s="111"/>
      <c r="AB959" s="111"/>
    </row>
    <row r="960" spans="1:28" ht="15.75" hidden="1">
      <c r="A960" s="292" t="s">
        <v>1924</v>
      </c>
      <c r="B960" s="231"/>
      <c r="C960" s="231">
        <v>42579.411713280009</v>
      </c>
      <c r="D960" s="232">
        <v>48247.830142272011</v>
      </c>
      <c r="E960" s="114"/>
      <c r="F960" s="108"/>
      <c r="G960" s="108"/>
      <c r="H960" s="108"/>
      <c r="I960" s="109"/>
      <c r="J960" s="110"/>
      <c r="K960" s="108"/>
      <c r="L960" s="108"/>
      <c r="M960" s="108"/>
      <c r="N960" s="108"/>
      <c r="O960" s="108"/>
      <c r="P960" s="108"/>
      <c r="Q960" s="109"/>
      <c r="R960" s="109"/>
      <c r="S960" s="109"/>
      <c r="T960" s="108"/>
      <c r="U960" s="108"/>
      <c r="V960" s="108"/>
      <c r="W960" s="109"/>
      <c r="X960" s="109"/>
      <c r="Y960" s="111"/>
      <c r="AB960" s="111"/>
    </row>
    <row r="961" spans="1:28" ht="15.75" hidden="1">
      <c r="A961" s="292" t="s">
        <v>1925</v>
      </c>
      <c r="B961" s="231"/>
      <c r="C961" s="231">
        <v>65985.596720000001</v>
      </c>
      <c r="D961" s="232">
        <v>69980.197728180094</v>
      </c>
      <c r="E961" s="108"/>
      <c r="F961" s="108"/>
      <c r="G961" s="108"/>
      <c r="H961" s="108"/>
      <c r="I961" s="108"/>
      <c r="J961" s="110"/>
      <c r="K961" s="108"/>
      <c r="L961" s="108"/>
      <c r="M961" s="108"/>
      <c r="N961" s="108"/>
      <c r="O961" s="108"/>
      <c r="P961" s="108"/>
      <c r="Q961" s="108"/>
      <c r="R961" s="108"/>
      <c r="S961" s="108"/>
      <c r="T961" s="108"/>
      <c r="U961" s="108"/>
      <c r="V961" s="108"/>
      <c r="W961" s="108"/>
      <c r="X961" s="108"/>
      <c r="Y961" s="111"/>
      <c r="AB961" s="111"/>
    </row>
    <row r="962" spans="1:28" ht="15.75" hidden="1">
      <c r="A962" s="292" t="s">
        <v>1926</v>
      </c>
      <c r="B962" s="231"/>
      <c r="C962" s="231">
        <v>26836.48236672</v>
      </c>
      <c r="D962" s="232">
        <v>30400.235281728001</v>
      </c>
      <c r="E962" s="114"/>
      <c r="F962" s="108"/>
      <c r="G962" s="108"/>
      <c r="H962" s="108"/>
      <c r="I962" s="109"/>
      <c r="J962" s="110"/>
      <c r="K962" s="108"/>
      <c r="L962" s="108"/>
      <c r="M962" s="108"/>
      <c r="N962" s="108"/>
      <c r="O962" s="108"/>
      <c r="P962" s="108"/>
      <c r="Q962" s="109"/>
      <c r="R962" s="109"/>
      <c r="S962" s="109"/>
      <c r="T962" s="108"/>
      <c r="U962" s="108"/>
      <c r="V962" s="108"/>
      <c r="W962" s="109"/>
      <c r="X962" s="109"/>
      <c r="Y962" s="111"/>
      <c r="AB962" s="111"/>
    </row>
    <row r="963" spans="1:28" ht="15.75" hidden="1">
      <c r="A963" s="292" t="s">
        <v>1927</v>
      </c>
      <c r="B963" s="231"/>
      <c r="C963" s="231">
        <v>15742.929346560006</v>
      </c>
      <c r="D963" s="232">
        <v>17847.594860544003</v>
      </c>
      <c r="E963" s="114"/>
      <c r="F963" s="108"/>
      <c r="G963" s="108"/>
      <c r="H963" s="108"/>
      <c r="I963" s="109"/>
      <c r="J963" s="110"/>
      <c r="K963" s="108"/>
      <c r="L963" s="108"/>
      <c r="M963" s="108"/>
      <c r="N963" s="108"/>
      <c r="O963" s="108"/>
      <c r="P963" s="108"/>
      <c r="Q963" s="109"/>
      <c r="R963" s="109"/>
      <c r="S963" s="109"/>
      <c r="T963" s="108"/>
      <c r="U963" s="108"/>
      <c r="V963" s="108"/>
      <c r="W963" s="109"/>
      <c r="X963" s="109"/>
      <c r="Y963" s="111"/>
      <c r="AB963" s="111"/>
    </row>
    <row r="964" spans="1:28" ht="15.75" hidden="1">
      <c r="A964" s="292" t="s">
        <v>304</v>
      </c>
      <c r="B964" s="231"/>
      <c r="C964" s="231"/>
      <c r="D964" s="232"/>
      <c r="E964" s="108"/>
      <c r="F964" s="108"/>
      <c r="G964" s="108"/>
      <c r="H964" s="108"/>
      <c r="I964" s="108"/>
      <c r="J964" s="110"/>
      <c r="K964" s="108"/>
      <c r="L964" s="108"/>
      <c r="M964" s="108"/>
      <c r="N964" s="108"/>
      <c r="O964" s="108"/>
      <c r="P964" s="108"/>
      <c r="Q964" s="108"/>
      <c r="R964" s="108"/>
      <c r="S964" s="109"/>
      <c r="T964" s="108"/>
      <c r="U964" s="108"/>
      <c r="V964" s="108"/>
      <c r="W964" s="108"/>
      <c r="X964" s="108"/>
      <c r="Y964" s="111"/>
      <c r="AB964" s="111"/>
    </row>
    <row r="965" spans="1:28" ht="15.75" hidden="1">
      <c r="A965" s="292" t="s">
        <v>305</v>
      </c>
      <c r="B965" s="231"/>
      <c r="C965" s="231"/>
      <c r="D965" s="232"/>
      <c r="E965" s="114"/>
      <c r="F965" s="108"/>
      <c r="G965" s="108"/>
      <c r="H965" s="108"/>
      <c r="I965" s="109"/>
      <c r="J965" s="110"/>
      <c r="K965" s="108"/>
      <c r="L965" s="108"/>
      <c r="M965" s="108"/>
      <c r="N965" s="108"/>
      <c r="O965" s="108"/>
      <c r="P965" s="108"/>
      <c r="Q965" s="109"/>
      <c r="R965" s="109"/>
      <c r="S965" s="109"/>
      <c r="T965" s="108"/>
      <c r="U965" s="108"/>
      <c r="V965" s="108"/>
      <c r="W965" s="109"/>
      <c r="X965" s="109"/>
      <c r="Y965" s="111"/>
      <c r="AB965" s="111"/>
    </row>
    <row r="966" spans="1:28" ht="15.75" hidden="1">
      <c r="A966" s="292" t="s">
        <v>306</v>
      </c>
      <c r="B966" s="231"/>
      <c r="C966" s="231"/>
      <c r="D966" s="232"/>
      <c r="E966" s="114"/>
      <c r="F966" s="108"/>
      <c r="G966" s="108"/>
      <c r="H966" s="108"/>
      <c r="I966" s="109"/>
      <c r="J966" s="110"/>
      <c r="K966" s="108"/>
      <c r="L966" s="108"/>
      <c r="M966" s="108"/>
      <c r="N966" s="108"/>
      <c r="O966" s="108"/>
      <c r="P966" s="108"/>
      <c r="Q966" s="109"/>
      <c r="R966" s="109"/>
      <c r="S966" s="109"/>
      <c r="T966" s="108"/>
      <c r="U966" s="108"/>
      <c r="V966" s="108"/>
      <c r="W966" s="109"/>
      <c r="X966" s="109"/>
      <c r="Y966" s="111"/>
      <c r="AB966" s="111"/>
    </row>
    <row r="967" spans="1:28" ht="15.75" hidden="1">
      <c r="A967" s="292" t="s">
        <v>307</v>
      </c>
      <c r="B967" s="231"/>
      <c r="C967" s="231"/>
      <c r="D967" s="232"/>
      <c r="E967" s="108"/>
      <c r="F967" s="108"/>
      <c r="G967" s="108"/>
      <c r="H967" s="108"/>
      <c r="I967" s="108"/>
      <c r="J967" s="110"/>
      <c r="K967" s="108"/>
      <c r="L967" s="108"/>
      <c r="M967" s="108"/>
      <c r="N967" s="108"/>
      <c r="O967" s="108"/>
      <c r="P967" s="108"/>
      <c r="Q967" s="108"/>
      <c r="R967" s="108"/>
      <c r="S967" s="109"/>
      <c r="T967" s="108"/>
      <c r="U967" s="108"/>
      <c r="V967" s="108"/>
      <c r="W967" s="108"/>
      <c r="X967" s="108"/>
      <c r="Y967" s="111"/>
      <c r="AB967" s="111"/>
    </row>
    <row r="968" spans="1:28" ht="15.75" hidden="1">
      <c r="A968" s="292" t="s">
        <v>308</v>
      </c>
      <c r="B968" s="231"/>
      <c r="C968" s="231"/>
      <c r="D968" s="232"/>
      <c r="E968" s="108"/>
      <c r="F968" s="108"/>
      <c r="G968" s="108"/>
      <c r="H968" s="108"/>
      <c r="I968" s="108"/>
      <c r="J968" s="110"/>
      <c r="K968" s="108"/>
      <c r="L968" s="108"/>
      <c r="M968" s="108"/>
      <c r="N968" s="108"/>
      <c r="O968" s="108"/>
      <c r="P968" s="108"/>
      <c r="Q968" s="108"/>
      <c r="R968" s="108"/>
      <c r="S968" s="109"/>
      <c r="T968" s="108"/>
      <c r="U968" s="108"/>
      <c r="V968" s="108"/>
      <c r="W968" s="108"/>
      <c r="X968" s="108"/>
      <c r="Y968" s="111"/>
      <c r="AB968" s="111"/>
    </row>
    <row r="969" spans="1:28" ht="15.75" hidden="1">
      <c r="A969" s="292" t="s">
        <v>309</v>
      </c>
      <c r="B969" s="231"/>
      <c r="C969" s="231"/>
      <c r="D969" s="232"/>
      <c r="E969" s="108"/>
      <c r="F969" s="108"/>
      <c r="G969" s="108"/>
      <c r="H969" s="108"/>
      <c r="I969" s="108"/>
      <c r="J969" s="110"/>
      <c r="K969" s="108"/>
      <c r="L969" s="108"/>
      <c r="M969" s="108"/>
      <c r="N969" s="108"/>
      <c r="O969" s="108"/>
      <c r="P969" s="108"/>
      <c r="Q969" s="108"/>
      <c r="R969" s="108"/>
      <c r="S969" s="109"/>
      <c r="T969" s="108"/>
      <c r="U969" s="108"/>
      <c r="V969" s="108"/>
      <c r="W969" s="108"/>
      <c r="X969" s="108"/>
      <c r="Y969" s="111"/>
      <c r="AB969" s="111"/>
    </row>
    <row r="970" spans="1:28" ht="15.75" hidden="1">
      <c r="A970" s="292" t="s">
        <v>310</v>
      </c>
      <c r="B970" s="231"/>
      <c r="C970" s="231"/>
      <c r="D970" s="232"/>
      <c r="E970" s="114"/>
      <c r="F970" s="108"/>
      <c r="G970" s="108"/>
      <c r="H970" s="108"/>
      <c r="I970" s="109"/>
      <c r="J970" s="110"/>
      <c r="K970" s="108"/>
      <c r="L970" s="108"/>
      <c r="M970" s="108"/>
      <c r="N970" s="108"/>
      <c r="O970" s="108"/>
      <c r="P970" s="108"/>
      <c r="Q970" s="109"/>
      <c r="R970" s="109"/>
      <c r="S970" s="109"/>
      <c r="T970" s="108"/>
      <c r="U970" s="108"/>
      <c r="V970" s="108"/>
      <c r="W970" s="109"/>
      <c r="X970" s="109"/>
      <c r="Y970" s="111"/>
      <c r="AB970" s="111"/>
    </row>
    <row r="971" spans="1:28" ht="15.75" hidden="1">
      <c r="A971" s="292" t="s">
        <v>311</v>
      </c>
      <c r="B971" s="231"/>
      <c r="C971" s="231"/>
      <c r="D971" s="232"/>
      <c r="E971" s="114"/>
      <c r="F971" s="108"/>
      <c r="G971" s="108"/>
      <c r="H971" s="108"/>
      <c r="I971" s="109"/>
      <c r="J971" s="110"/>
      <c r="K971" s="108"/>
      <c r="L971" s="108"/>
      <c r="M971" s="108"/>
      <c r="N971" s="108"/>
      <c r="O971" s="108"/>
      <c r="P971" s="108"/>
      <c r="Q971" s="109"/>
      <c r="R971" s="109"/>
      <c r="S971" s="109"/>
      <c r="T971" s="108"/>
      <c r="U971" s="108"/>
      <c r="V971" s="108"/>
      <c r="W971" s="109"/>
      <c r="X971" s="109"/>
      <c r="Y971" s="111"/>
      <c r="AB971" s="111"/>
    </row>
    <row r="972" spans="1:28" ht="15.75" hidden="1">
      <c r="A972" s="292" t="s">
        <v>312</v>
      </c>
      <c r="B972" s="231"/>
      <c r="C972" s="231"/>
      <c r="D972" s="232"/>
      <c r="E972" s="114"/>
      <c r="F972" s="108"/>
      <c r="G972" s="108"/>
      <c r="H972" s="108"/>
      <c r="I972" s="109"/>
      <c r="J972" s="110"/>
      <c r="K972" s="108"/>
      <c r="L972" s="108"/>
      <c r="M972" s="108"/>
      <c r="N972" s="108"/>
      <c r="O972" s="108"/>
      <c r="P972" s="108"/>
      <c r="Q972" s="109"/>
      <c r="R972" s="109"/>
      <c r="S972" s="109"/>
      <c r="T972" s="108"/>
      <c r="U972" s="108"/>
      <c r="V972" s="108"/>
      <c r="W972" s="109"/>
      <c r="X972" s="109"/>
      <c r="Y972" s="111"/>
      <c r="AB972" s="111"/>
    </row>
    <row r="973" spans="1:28" ht="15.75" hidden="1">
      <c r="A973" s="292" t="s">
        <v>313</v>
      </c>
      <c r="B973" s="231"/>
      <c r="C973" s="231"/>
      <c r="D973" s="232"/>
      <c r="E973" s="108"/>
      <c r="F973" s="108"/>
      <c r="G973" s="108"/>
      <c r="H973" s="108"/>
      <c r="I973" s="108"/>
      <c r="J973" s="110"/>
      <c r="K973" s="108"/>
      <c r="L973" s="108"/>
      <c r="M973" s="108"/>
      <c r="N973" s="108"/>
      <c r="O973" s="108"/>
      <c r="P973" s="108"/>
      <c r="Q973" s="108"/>
      <c r="R973" s="108"/>
      <c r="S973" s="109"/>
      <c r="T973" s="108"/>
      <c r="U973" s="108"/>
      <c r="V973" s="108"/>
      <c r="W973" s="108"/>
      <c r="X973" s="108"/>
      <c r="Y973" s="111"/>
      <c r="AB973" s="111"/>
    </row>
    <row r="974" spans="1:28" ht="15.75" hidden="1">
      <c r="A974" s="292" t="s">
        <v>314</v>
      </c>
      <c r="B974" s="231"/>
      <c r="C974" s="231"/>
      <c r="D974" s="232"/>
      <c r="E974" s="108"/>
      <c r="F974" s="108"/>
      <c r="G974" s="108"/>
      <c r="H974" s="108"/>
      <c r="I974" s="108"/>
      <c r="J974" s="110"/>
      <c r="K974" s="108"/>
      <c r="L974" s="108"/>
      <c r="M974" s="108"/>
      <c r="N974" s="108"/>
      <c r="O974" s="108"/>
      <c r="P974" s="108"/>
      <c r="Q974" s="108"/>
      <c r="R974" s="108"/>
      <c r="S974" s="109"/>
      <c r="T974" s="108"/>
      <c r="U974" s="108"/>
      <c r="V974" s="108"/>
      <c r="W974" s="108"/>
      <c r="X974" s="108"/>
      <c r="Y974" s="111"/>
      <c r="AB974" s="111"/>
    </row>
    <row r="975" spans="1:28" ht="15.75" hidden="1">
      <c r="A975" s="292" t="s">
        <v>315</v>
      </c>
      <c r="B975" s="231"/>
      <c r="C975" s="231"/>
      <c r="D975" s="232"/>
      <c r="E975" s="108"/>
      <c r="F975" s="108"/>
      <c r="G975" s="108"/>
      <c r="H975" s="108"/>
      <c r="I975" s="108"/>
      <c r="J975" s="110"/>
      <c r="K975" s="108"/>
      <c r="L975" s="108"/>
      <c r="M975" s="108"/>
      <c r="N975" s="108"/>
      <c r="O975" s="108"/>
      <c r="P975" s="108"/>
      <c r="Q975" s="108"/>
      <c r="R975" s="108"/>
      <c r="S975" s="109"/>
      <c r="T975" s="108"/>
      <c r="U975" s="108"/>
      <c r="V975" s="108"/>
      <c r="W975" s="108"/>
      <c r="X975" s="108"/>
      <c r="Y975" s="111"/>
      <c r="AB975" s="111"/>
    </row>
    <row r="976" spans="1:28" ht="15.75" hidden="1">
      <c r="A976" s="292" t="s">
        <v>316</v>
      </c>
      <c r="B976" s="231"/>
      <c r="C976" s="231"/>
      <c r="D976" s="232"/>
      <c r="E976" s="108"/>
      <c r="F976" s="108"/>
      <c r="G976" s="108"/>
      <c r="H976" s="108"/>
      <c r="I976" s="108"/>
      <c r="J976" s="110"/>
      <c r="K976" s="108"/>
      <c r="L976" s="108"/>
      <c r="M976" s="108"/>
      <c r="N976" s="108"/>
      <c r="O976" s="108"/>
      <c r="P976" s="108"/>
      <c r="Q976" s="108"/>
      <c r="R976" s="108"/>
      <c r="S976" s="109"/>
      <c r="T976" s="108"/>
      <c r="U976" s="108"/>
      <c r="V976" s="108"/>
      <c r="W976" s="108"/>
      <c r="X976" s="108"/>
      <c r="Y976" s="111"/>
      <c r="AB976" s="111"/>
    </row>
    <row r="977" spans="1:28" ht="15.75" hidden="1">
      <c r="A977" s="292" t="s">
        <v>317</v>
      </c>
      <c r="B977" s="231"/>
      <c r="C977" s="231"/>
      <c r="D977" s="232"/>
      <c r="E977" s="108"/>
      <c r="F977" s="108"/>
      <c r="G977" s="108"/>
      <c r="H977" s="108"/>
      <c r="I977" s="108"/>
      <c r="J977" s="110"/>
      <c r="K977" s="108"/>
      <c r="L977" s="108"/>
      <c r="M977" s="108"/>
      <c r="N977" s="108"/>
      <c r="O977" s="108"/>
      <c r="P977" s="108"/>
      <c r="Q977" s="108"/>
      <c r="R977" s="108"/>
      <c r="S977" s="109"/>
      <c r="T977" s="108"/>
      <c r="U977" s="108"/>
      <c r="V977" s="108"/>
      <c r="W977" s="108"/>
      <c r="X977" s="108"/>
      <c r="Y977" s="111"/>
      <c r="AB977" s="111"/>
    </row>
    <row r="978" spans="1:28" ht="15.75" hidden="1">
      <c r="A978" s="292" t="s">
        <v>318</v>
      </c>
      <c r="B978" s="231"/>
      <c r="C978" s="231"/>
      <c r="D978" s="232"/>
      <c r="E978" s="114"/>
      <c r="F978" s="108"/>
      <c r="G978" s="108"/>
      <c r="H978" s="108"/>
      <c r="I978" s="109"/>
      <c r="J978" s="110"/>
      <c r="K978" s="108"/>
      <c r="L978" s="108"/>
      <c r="M978" s="108"/>
      <c r="N978" s="108"/>
      <c r="O978" s="108"/>
      <c r="P978" s="108"/>
      <c r="Q978" s="109"/>
      <c r="R978" s="109"/>
      <c r="S978" s="109"/>
      <c r="T978" s="108"/>
      <c r="U978" s="108"/>
      <c r="V978" s="108"/>
      <c r="W978" s="109"/>
      <c r="X978" s="109"/>
      <c r="Y978" s="111"/>
      <c r="AB978" s="111"/>
    </row>
    <row r="979" spans="1:28" ht="15.75" hidden="1">
      <c r="A979" s="292" t="s">
        <v>3559</v>
      </c>
      <c r="B979" s="231"/>
      <c r="C979" s="339">
        <v>41366.016119999986</v>
      </c>
      <c r="D979" s="232"/>
      <c r="E979" s="114"/>
      <c r="F979" s="108"/>
      <c r="G979" s="108"/>
      <c r="H979" s="108"/>
      <c r="I979" s="109"/>
      <c r="J979" s="110"/>
      <c r="K979" s="108"/>
      <c r="L979" s="108"/>
      <c r="M979" s="108"/>
      <c r="N979" s="108"/>
      <c r="O979" s="108"/>
      <c r="P979" s="108"/>
      <c r="Q979" s="109"/>
      <c r="R979" s="109"/>
      <c r="S979" s="109"/>
      <c r="T979" s="108"/>
      <c r="U979" s="108"/>
      <c r="V979" s="108"/>
      <c r="W979" s="109"/>
      <c r="X979" s="109"/>
      <c r="Y979" s="111"/>
      <c r="AB979" s="111"/>
    </row>
    <row r="980" spans="1:28" ht="15.75" hidden="1">
      <c r="A980" s="292" t="s">
        <v>3560</v>
      </c>
      <c r="B980" s="231"/>
      <c r="C980" s="231">
        <v>26633.795759999994</v>
      </c>
      <c r="D980" s="232"/>
      <c r="E980" s="114"/>
      <c r="F980" s="108"/>
      <c r="G980" s="108"/>
      <c r="H980" s="108"/>
      <c r="I980" s="109"/>
      <c r="J980" s="110"/>
      <c r="K980" s="108"/>
      <c r="L980" s="108"/>
      <c r="M980" s="108"/>
      <c r="N980" s="108"/>
      <c r="O980" s="108"/>
      <c r="P980" s="108"/>
      <c r="Q980" s="109"/>
      <c r="R980" s="109"/>
      <c r="S980" s="109"/>
      <c r="T980" s="108"/>
      <c r="U980" s="108"/>
      <c r="V980" s="108"/>
      <c r="W980" s="109"/>
      <c r="X980" s="109"/>
      <c r="Y980" s="111"/>
      <c r="AB980" s="111"/>
    </row>
    <row r="981" spans="1:28" ht="15.75" hidden="1">
      <c r="A981" s="292" t="s">
        <v>1419</v>
      </c>
      <c r="B981" s="231"/>
      <c r="C981" s="231"/>
      <c r="D981" s="232"/>
      <c r="E981" s="114"/>
      <c r="F981" s="108"/>
      <c r="G981" s="108"/>
      <c r="H981" s="108"/>
      <c r="I981" s="109"/>
      <c r="J981" s="110"/>
      <c r="K981" s="108"/>
      <c r="L981" s="108"/>
      <c r="M981" s="108"/>
      <c r="N981" s="108"/>
      <c r="O981" s="108"/>
      <c r="P981" s="108"/>
      <c r="Q981" s="109"/>
      <c r="R981" s="109"/>
      <c r="S981" s="109"/>
      <c r="T981" s="108"/>
      <c r="U981" s="108"/>
      <c r="V981" s="108"/>
      <c r="W981" s="109"/>
      <c r="X981" s="109"/>
      <c r="Y981" s="111"/>
      <c r="AB981" s="111"/>
    </row>
    <row r="982" spans="1:28" ht="15.75" hidden="1">
      <c r="A982" s="292" t="s">
        <v>1420</v>
      </c>
      <c r="B982" s="231"/>
      <c r="C982" s="231"/>
      <c r="D982" s="232"/>
      <c r="E982" s="114"/>
      <c r="F982" s="108"/>
      <c r="G982" s="108"/>
      <c r="H982" s="108"/>
      <c r="I982" s="109"/>
      <c r="J982" s="110"/>
      <c r="K982" s="108"/>
      <c r="L982" s="108"/>
      <c r="M982" s="108"/>
      <c r="N982" s="108"/>
      <c r="O982" s="108"/>
      <c r="P982" s="108"/>
      <c r="Q982" s="109"/>
      <c r="R982" s="109"/>
      <c r="S982" s="109"/>
      <c r="T982" s="108"/>
      <c r="U982" s="108"/>
      <c r="V982" s="108"/>
      <c r="W982" s="109"/>
      <c r="X982" s="109"/>
      <c r="Y982" s="111"/>
      <c r="AB982" s="111"/>
    </row>
    <row r="983" spans="1:28" ht="15.75" hidden="1">
      <c r="A983" s="292" t="s">
        <v>1421</v>
      </c>
      <c r="B983" s="231"/>
      <c r="C983" s="231"/>
      <c r="D983" s="232"/>
      <c r="E983" s="114"/>
      <c r="F983" s="108"/>
      <c r="G983" s="108"/>
      <c r="H983" s="108"/>
      <c r="I983" s="109"/>
      <c r="J983" s="110"/>
      <c r="K983" s="108"/>
      <c r="L983" s="108"/>
      <c r="M983" s="108"/>
      <c r="N983" s="108"/>
      <c r="O983" s="108"/>
      <c r="P983" s="108"/>
      <c r="Q983" s="109"/>
      <c r="R983" s="109"/>
      <c r="S983" s="109"/>
      <c r="T983" s="108"/>
      <c r="U983" s="108"/>
      <c r="V983" s="108"/>
      <c r="W983" s="109"/>
      <c r="X983" s="109"/>
      <c r="Y983" s="111"/>
      <c r="AB983" s="111"/>
    </row>
    <row r="984" spans="1:28" ht="15.75" hidden="1">
      <c r="A984" s="292" t="s">
        <v>400</v>
      </c>
      <c r="B984" s="231"/>
      <c r="C984" s="231">
        <v>10961.206875</v>
      </c>
      <c r="D984" s="232"/>
      <c r="E984" s="115"/>
      <c r="F984" s="108"/>
      <c r="G984" s="108"/>
      <c r="H984" s="108"/>
      <c r="I984" s="115"/>
      <c r="J984" s="110"/>
      <c r="K984" s="108"/>
      <c r="L984" s="108"/>
      <c r="M984" s="108"/>
      <c r="N984" s="108"/>
      <c r="O984" s="108"/>
      <c r="P984" s="108"/>
      <c r="Q984" s="115"/>
      <c r="R984" s="115"/>
      <c r="S984" s="109"/>
      <c r="T984" s="108"/>
      <c r="U984" s="108"/>
      <c r="V984" s="108"/>
      <c r="W984" s="115"/>
      <c r="X984" s="115"/>
      <c r="Y984" s="111"/>
      <c r="AB984" s="111"/>
    </row>
    <row r="985" spans="1:28" ht="15.75" hidden="1">
      <c r="A985" s="292" t="s">
        <v>1893</v>
      </c>
      <c r="B985" s="231"/>
      <c r="C985" s="231">
        <v>15406.376283185838</v>
      </c>
      <c r="D985" s="232"/>
      <c r="E985" s="115"/>
      <c r="F985" s="108"/>
      <c r="G985" s="108"/>
      <c r="H985" s="108"/>
      <c r="I985" s="115"/>
      <c r="J985" s="110"/>
      <c r="K985" s="108"/>
      <c r="L985" s="108"/>
      <c r="M985" s="108"/>
      <c r="N985" s="108"/>
      <c r="O985" s="108"/>
      <c r="P985" s="108"/>
      <c r="Q985" s="115"/>
      <c r="R985" s="115"/>
      <c r="S985" s="109"/>
      <c r="T985" s="108"/>
      <c r="U985" s="108"/>
      <c r="V985" s="108"/>
      <c r="W985" s="115"/>
      <c r="X985" s="115"/>
      <c r="Y985" s="111"/>
      <c r="AB985" s="111"/>
    </row>
    <row r="986" spans="1:28" ht="15.75" hidden="1">
      <c r="A986" s="292" t="s">
        <v>1894</v>
      </c>
      <c r="B986" s="231"/>
      <c r="C986" s="231">
        <v>7495.1954867256645</v>
      </c>
      <c r="D986" s="232"/>
      <c r="E986" s="115"/>
      <c r="F986" s="108"/>
      <c r="G986" s="108"/>
      <c r="H986" s="108"/>
      <c r="I986" s="115"/>
      <c r="J986" s="110"/>
      <c r="K986" s="108"/>
      <c r="L986" s="108"/>
      <c r="M986" s="108"/>
      <c r="N986" s="108"/>
      <c r="O986" s="108"/>
      <c r="P986" s="108"/>
      <c r="Q986" s="115"/>
      <c r="R986" s="115"/>
      <c r="S986" s="109"/>
      <c r="T986" s="108"/>
      <c r="U986" s="108"/>
      <c r="V986" s="108"/>
      <c r="W986" s="115"/>
      <c r="X986" s="115"/>
      <c r="Y986" s="111"/>
      <c r="AB986" s="111"/>
    </row>
    <row r="987" spans="1:28" ht="15.75" hidden="1">
      <c r="A987" s="292" t="s">
        <v>1892</v>
      </c>
      <c r="B987" s="231"/>
      <c r="C987" s="231">
        <v>22901.571769911505</v>
      </c>
      <c r="D987" s="232"/>
      <c r="E987" s="115"/>
      <c r="F987" s="108"/>
      <c r="G987" s="108"/>
      <c r="H987" s="108"/>
      <c r="I987" s="115"/>
      <c r="J987" s="110"/>
      <c r="K987" s="108"/>
      <c r="L987" s="108"/>
      <c r="M987" s="108"/>
      <c r="N987" s="108"/>
      <c r="O987" s="108"/>
      <c r="P987" s="108"/>
      <c r="Q987" s="115"/>
      <c r="R987" s="115"/>
      <c r="S987" s="109"/>
      <c r="T987" s="108"/>
      <c r="U987" s="108"/>
      <c r="V987" s="108"/>
      <c r="W987" s="115"/>
      <c r="X987" s="115"/>
      <c r="Y987" s="111"/>
      <c r="AB987" s="111"/>
    </row>
    <row r="988" spans="1:28" ht="15.75" hidden="1">
      <c r="A988" s="292" t="s">
        <v>399</v>
      </c>
      <c r="B988" s="231"/>
      <c r="C988" s="231">
        <v>15518.52411</v>
      </c>
      <c r="D988" s="232"/>
      <c r="E988" s="115"/>
      <c r="F988" s="108"/>
      <c r="G988" s="108"/>
      <c r="H988" s="108"/>
      <c r="I988" s="115"/>
      <c r="J988" s="110"/>
      <c r="K988" s="108"/>
      <c r="L988" s="108"/>
      <c r="M988" s="108"/>
      <c r="N988" s="108"/>
      <c r="O988" s="108"/>
      <c r="P988" s="108"/>
      <c r="Q988" s="115"/>
      <c r="R988" s="115"/>
      <c r="S988" s="109"/>
      <c r="T988" s="108"/>
      <c r="U988" s="108"/>
      <c r="V988" s="108"/>
      <c r="W988" s="115"/>
      <c r="X988" s="115"/>
      <c r="Y988" s="111"/>
      <c r="AB988" s="111"/>
    </row>
    <row r="989" spans="1:28" ht="15.75" hidden="1">
      <c r="A989" s="292" t="s">
        <v>1152</v>
      </c>
      <c r="B989" s="231"/>
      <c r="C989" s="231">
        <v>49931.744532743367</v>
      </c>
      <c r="D989" s="232"/>
      <c r="E989" s="116"/>
      <c r="F989" s="108"/>
      <c r="G989" s="108"/>
      <c r="H989" s="108"/>
      <c r="I989" s="116"/>
      <c r="J989" s="110"/>
      <c r="K989" s="108"/>
      <c r="L989" s="108"/>
      <c r="M989" s="108"/>
      <c r="N989" s="108"/>
      <c r="O989" s="108"/>
      <c r="P989" s="108"/>
      <c r="Q989" s="116"/>
      <c r="R989" s="116"/>
      <c r="S989" s="109"/>
      <c r="T989" s="108"/>
      <c r="U989" s="108"/>
      <c r="V989" s="108"/>
      <c r="W989" s="116"/>
      <c r="X989" s="116"/>
      <c r="Y989" s="111"/>
      <c r="AB989" s="111"/>
    </row>
    <row r="990" spans="1:28" ht="15.75" hidden="1">
      <c r="A990" s="292" t="s">
        <v>1875</v>
      </c>
      <c r="B990" s="231"/>
      <c r="C990" s="231">
        <v>23165.61769911505</v>
      </c>
      <c r="D990" s="232"/>
      <c r="E990" s="116"/>
      <c r="F990" s="108"/>
      <c r="G990" s="108"/>
      <c r="H990" s="108"/>
      <c r="I990" s="116"/>
      <c r="J990" s="110"/>
      <c r="K990" s="108"/>
      <c r="L990" s="108"/>
      <c r="M990" s="108"/>
      <c r="N990" s="108"/>
      <c r="O990" s="108"/>
      <c r="P990" s="108"/>
      <c r="Q990" s="116"/>
      <c r="R990" s="116"/>
      <c r="S990" s="109"/>
      <c r="T990" s="108"/>
      <c r="U990" s="108"/>
      <c r="V990" s="108"/>
      <c r="W990" s="116"/>
      <c r="X990" s="116"/>
      <c r="Y990" s="111"/>
      <c r="AB990" s="111"/>
    </row>
    <row r="991" spans="1:28" ht="15.75" hidden="1">
      <c r="A991" s="292" t="s">
        <v>1846</v>
      </c>
      <c r="B991" s="231"/>
      <c r="C991" s="231">
        <v>18437.747256637173</v>
      </c>
      <c r="D991" s="232"/>
      <c r="E991" s="115"/>
      <c r="F991" s="108"/>
      <c r="G991" s="108"/>
      <c r="H991" s="108"/>
      <c r="I991" s="115"/>
      <c r="J991" s="110"/>
      <c r="K991" s="108"/>
      <c r="L991" s="108"/>
      <c r="M991" s="108"/>
      <c r="N991" s="108"/>
      <c r="O991" s="108"/>
      <c r="P991" s="108"/>
      <c r="Q991" s="115"/>
      <c r="R991" s="115"/>
      <c r="S991" s="109"/>
      <c r="T991" s="108"/>
      <c r="U991" s="108"/>
      <c r="V991" s="108"/>
      <c r="W991" s="115"/>
      <c r="X991" s="115"/>
      <c r="Y991" s="111"/>
      <c r="AB991" s="111"/>
    </row>
    <row r="992" spans="1:28" ht="15.75" hidden="1">
      <c r="A992" s="292" t="s">
        <v>1856</v>
      </c>
      <c r="B992" s="231"/>
      <c r="C992" s="231">
        <v>15083.70690265486</v>
      </c>
      <c r="D992" s="232"/>
      <c r="E992" s="114"/>
      <c r="F992" s="108"/>
      <c r="G992" s="108"/>
      <c r="H992" s="108"/>
      <c r="I992" s="109"/>
      <c r="J992" s="110"/>
      <c r="K992" s="108"/>
      <c r="L992" s="108"/>
      <c r="M992" s="108"/>
      <c r="N992" s="108"/>
      <c r="O992" s="108"/>
      <c r="P992" s="108"/>
      <c r="Q992" s="109"/>
      <c r="R992" s="109"/>
      <c r="S992" s="109"/>
      <c r="T992" s="108"/>
      <c r="U992" s="108"/>
      <c r="V992" s="108"/>
      <c r="W992" s="109"/>
      <c r="X992" s="109"/>
      <c r="Y992" s="111"/>
      <c r="AB992" s="111"/>
    </row>
    <row r="993" spans="1:28" ht="15.75" hidden="1">
      <c r="A993" s="292" t="s">
        <v>1857</v>
      </c>
      <c r="B993" s="231"/>
      <c r="C993" s="231">
        <v>12876.104070796458</v>
      </c>
      <c r="D993" s="232"/>
      <c r="E993" s="114"/>
      <c r="F993" s="108"/>
      <c r="G993" s="108"/>
      <c r="H993" s="108"/>
      <c r="I993" s="109"/>
      <c r="J993" s="110"/>
      <c r="K993" s="108"/>
      <c r="L993" s="108"/>
      <c r="M993" s="108"/>
      <c r="N993" s="108"/>
      <c r="O993" s="108"/>
      <c r="P993" s="108"/>
      <c r="Q993" s="109"/>
      <c r="R993" s="109"/>
      <c r="S993" s="109"/>
      <c r="T993" s="108"/>
      <c r="U993" s="108"/>
      <c r="V993" s="108"/>
      <c r="W993" s="109"/>
      <c r="X993" s="109"/>
      <c r="Y993" s="111"/>
      <c r="AB993" s="111"/>
    </row>
    <row r="994" spans="1:28" ht="15.75" hidden="1">
      <c r="A994" s="292" t="s">
        <v>2686</v>
      </c>
      <c r="B994" s="231"/>
      <c r="C994" s="231">
        <v>15083.70690265486</v>
      </c>
      <c r="D994" s="232"/>
      <c r="E994" s="114"/>
      <c r="F994" s="108"/>
      <c r="G994" s="108"/>
      <c r="H994" s="108"/>
      <c r="I994" s="109"/>
      <c r="J994" s="110"/>
      <c r="K994" s="108"/>
      <c r="L994" s="108"/>
      <c r="M994" s="108"/>
      <c r="N994" s="108"/>
      <c r="O994" s="108"/>
      <c r="P994" s="108"/>
      <c r="Q994" s="109"/>
      <c r="R994" s="109"/>
      <c r="S994" s="109"/>
      <c r="T994" s="108"/>
      <c r="U994" s="108"/>
      <c r="V994" s="108"/>
      <c r="W994" s="109"/>
      <c r="X994" s="109"/>
      <c r="Y994" s="111"/>
      <c r="AB994" s="111"/>
    </row>
    <row r="995" spans="1:28" ht="15.75" hidden="1">
      <c r="A995" s="292" t="s">
        <v>2687</v>
      </c>
      <c r="B995" s="231"/>
      <c r="C995" s="231">
        <v>12876.104070796458</v>
      </c>
      <c r="D995" s="232"/>
      <c r="E995" s="114"/>
      <c r="F995" s="108"/>
      <c r="G995" s="108"/>
      <c r="H995" s="108"/>
      <c r="I995" s="109"/>
      <c r="J995" s="110"/>
      <c r="K995" s="108"/>
      <c r="L995" s="108"/>
      <c r="M995" s="108"/>
      <c r="N995" s="108"/>
      <c r="O995" s="108"/>
      <c r="P995" s="108"/>
      <c r="Q995" s="109"/>
      <c r="R995" s="109"/>
      <c r="S995" s="109"/>
      <c r="T995" s="108"/>
      <c r="U995" s="108"/>
      <c r="V995" s="108"/>
      <c r="W995" s="109"/>
      <c r="X995" s="109"/>
      <c r="Y995" s="111"/>
      <c r="AB995" s="111"/>
    </row>
    <row r="996" spans="1:28" ht="15.75" hidden="1">
      <c r="A996" s="292" t="s">
        <v>1876</v>
      </c>
      <c r="B996" s="231"/>
      <c r="C996" s="231">
        <v>16760.727079646022</v>
      </c>
      <c r="D996" s="232"/>
      <c r="E996" s="114"/>
      <c r="F996" s="108"/>
      <c r="G996" s="108"/>
      <c r="H996" s="108"/>
      <c r="I996" s="109"/>
      <c r="J996" s="110"/>
      <c r="K996" s="108"/>
      <c r="L996" s="108"/>
      <c r="M996" s="108"/>
      <c r="N996" s="108"/>
      <c r="O996" s="108"/>
      <c r="P996" s="108"/>
      <c r="Q996" s="109"/>
      <c r="R996" s="109"/>
      <c r="S996" s="109"/>
      <c r="T996" s="108"/>
      <c r="U996" s="108"/>
      <c r="V996" s="108"/>
      <c r="W996" s="109"/>
      <c r="X996" s="109"/>
      <c r="Y996" s="111"/>
      <c r="AB996" s="111"/>
    </row>
    <row r="997" spans="1:28" ht="15.75" hidden="1">
      <c r="A997" s="292" t="s">
        <v>129</v>
      </c>
      <c r="B997" s="231"/>
      <c r="C997" s="231">
        <v>53463.056798250007</v>
      </c>
      <c r="D997" s="232"/>
      <c r="E997" s="114"/>
      <c r="F997" s="108"/>
      <c r="G997" s="108"/>
      <c r="H997" s="108"/>
      <c r="I997" s="109"/>
      <c r="J997" s="110"/>
      <c r="K997" s="108"/>
      <c r="L997" s="108"/>
      <c r="M997" s="108"/>
      <c r="N997" s="108"/>
      <c r="O997" s="108"/>
      <c r="P997" s="108"/>
      <c r="Q997" s="109"/>
      <c r="R997" s="109"/>
      <c r="S997" s="109"/>
      <c r="T997" s="108"/>
      <c r="U997" s="108"/>
      <c r="V997" s="108"/>
      <c r="W997" s="109"/>
      <c r="X997" s="109"/>
      <c r="Y997" s="111"/>
      <c r="AB997" s="111"/>
    </row>
    <row r="998" spans="1:28" ht="15.75" hidden="1">
      <c r="A998" s="292" t="s">
        <v>130</v>
      </c>
      <c r="B998" s="231"/>
      <c r="C998" s="231">
        <v>44511.404517000003</v>
      </c>
      <c r="D998" s="232"/>
      <c r="E998" s="114"/>
      <c r="F998" s="108"/>
      <c r="G998" s="108"/>
      <c r="H998" s="108"/>
      <c r="I998" s="109"/>
      <c r="J998" s="110"/>
      <c r="K998" s="108"/>
      <c r="L998" s="108"/>
      <c r="M998" s="108"/>
      <c r="N998" s="108"/>
      <c r="O998" s="108"/>
      <c r="P998" s="108"/>
      <c r="Q998" s="109"/>
      <c r="R998" s="109"/>
      <c r="S998" s="109"/>
      <c r="T998" s="108"/>
      <c r="U998" s="108"/>
      <c r="V998" s="108"/>
      <c r="W998" s="109"/>
      <c r="X998" s="109"/>
      <c r="Y998" s="111"/>
      <c r="AB998" s="111"/>
    </row>
    <row r="999" spans="1:28" ht="15.75" hidden="1">
      <c r="A999" s="292" t="s">
        <v>131</v>
      </c>
      <c r="B999" s="231"/>
      <c r="C999" s="231">
        <v>25684.907423250002</v>
      </c>
      <c r="D999" s="232"/>
      <c r="E999" s="115"/>
      <c r="F999" s="108"/>
      <c r="G999" s="108"/>
      <c r="H999" s="108"/>
      <c r="I999" s="115"/>
      <c r="J999" s="110"/>
      <c r="K999" s="108"/>
      <c r="L999" s="108"/>
      <c r="M999" s="108"/>
      <c r="N999" s="108"/>
      <c r="O999" s="108"/>
      <c r="P999" s="108"/>
      <c r="Q999" s="115"/>
      <c r="R999" s="115"/>
      <c r="S999" s="109"/>
      <c r="T999" s="108"/>
      <c r="U999" s="108"/>
      <c r="V999" s="108"/>
      <c r="W999" s="115"/>
      <c r="X999" s="115"/>
      <c r="Y999" s="111"/>
      <c r="AB999" s="111"/>
    </row>
    <row r="1000" spans="1:28" ht="15.75" hidden="1">
      <c r="A1000" s="292" t="s">
        <v>132</v>
      </c>
      <c r="B1000" s="231"/>
      <c r="C1000" s="231">
        <v>27778.149374999997</v>
      </c>
      <c r="D1000" s="232"/>
      <c r="E1000" s="115"/>
      <c r="F1000" s="108"/>
      <c r="G1000" s="108"/>
      <c r="H1000" s="108"/>
      <c r="I1000" s="115"/>
      <c r="J1000" s="110"/>
      <c r="K1000" s="108"/>
      <c r="L1000" s="108"/>
      <c r="M1000" s="108"/>
      <c r="N1000" s="108"/>
      <c r="O1000" s="108"/>
      <c r="P1000" s="108"/>
      <c r="Q1000" s="115"/>
      <c r="R1000" s="115"/>
      <c r="S1000" s="109"/>
      <c r="T1000" s="108"/>
      <c r="U1000" s="108"/>
      <c r="V1000" s="108"/>
      <c r="W1000" s="115"/>
      <c r="X1000" s="115"/>
      <c r="Y1000" s="111"/>
      <c r="AB1000" s="111"/>
    </row>
    <row r="1001" spans="1:28" ht="15.75" hidden="1">
      <c r="A1001" s="292" t="s">
        <v>133</v>
      </c>
      <c r="B1001" s="231"/>
      <c r="C1001" s="231">
        <v>16733.255141999998</v>
      </c>
      <c r="D1001" s="232"/>
      <c r="E1001" s="115"/>
      <c r="F1001" s="108"/>
      <c r="G1001" s="108"/>
      <c r="H1001" s="108"/>
      <c r="I1001" s="115"/>
      <c r="J1001" s="110"/>
      <c r="K1001" s="108"/>
      <c r="L1001" s="108"/>
      <c r="M1001" s="108"/>
      <c r="N1001" s="108"/>
      <c r="O1001" s="108"/>
      <c r="P1001" s="108"/>
      <c r="Q1001" s="115"/>
      <c r="R1001" s="115"/>
      <c r="S1001" s="109"/>
      <c r="T1001" s="108"/>
      <c r="U1001" s="108"/>
      <c r="V1001" s="108"/>
      <c r="W1001" s="115"/>
      <c r="X1001" s="115"/>
      <c r="Y1001" s="111"/>
      <c r="AB1001" s="111"/>
    </row>
    <row r="1002" spans="1:28" ht="15.75" hidden="1">
      <c r="A1002" s="292" t="s">
        <v>134</v>
      </c>
      <c r="B1002" s="231"/>
      <c r="C1002" s="231">
        <v>8951.6522812500025</v>
      </c>
      <c r="D1002" s="232"/>
      <c r="E1002" s="115"/>
      <c r="F1002" s="108"/>
      <c r="G1002" s="108"/>
      <c r="H1002" s="108"/>
      <c r="I1002" s="115"/>
      <c r="J1002" s="110"/>
      <c r="K1002" s="108"/>
      <c r="L1002" s="108"/>
      <c r="M1002" s="108"/>
      <c r="N1002" s="108"/>
      <c r="O1002" s="108"/>
      <c r="P1002" s="108"/>
      <c r="Q1002" s="115"/>
      <c r="R1002" s="115"/>
      <c r="S1002" s="109"/>
      <c r="T1002" s="108"/>
      <c r="U1002" s="108"/>
      <c r="V1002" s="108"/>
      <c r="W1002" s="115"/>
      <c r="X1002" s="115"/>
      <c r="Y1002" s="111"/>
      <c r="AB1002" s="111"/>
    </row>
    <row r="1003" spans="1:28" ht="15.75" hidden="1">
      <c r="A1003" s="292" t="s">
        <v>1739</v>
      </c>
      <c r="B1003" s="231"/>
      <c r="C1003" s="231">
        <v>53463.056798250007</v>
      </c>
      <c r="D1003" s="232"/>
      <c r="E1003" s="115"/>
      <c r="F1003" s="108"/>
      <c r="G1003" s="108"/>
      <c r="H1003" s="108"/>
      <c r="I1003" s="115"/>
      <c r="J1003" s="110"/>
      <c r="K1003" s="108"/>
      <c r="L1003" s="108"/>
      <c r="M1003" s="108"/>
      <c r="N1003" s="108"/>
      <c r="O1003" s="108"/>
      <c r="P1003" s="108"/>
      <c r="Q1003" s="115"/>
      <c r="R1003" s="115"/>
      <c r="S1003" s="109"/>
      <c r="T1003" s="108"/>
      <c r="U1003" s="108"/>
      <c r="V1003" s="108"/>
      <c r="W1003" s="115"/>
      <c r="X1003" s="115"/>
      <c r="Y1003" s="111"/>
      <c r="AB1003" s="111"/>
    </row>
    <row r="1004" spans="1:28" ht="15.75" hidden="1">
      <c r="A1004" s="292" t="s">
        <v>1742</v>
      </c>
      <c r="B1004" s="231"/>
      <c r="C1004" s="231">
        <v>27778.149374999997</v>
      </c>
      <c r="D1004" s="232"/>
      <c r="E1004" s="115"/>
      <c r="F1004" s="108"/>
      <c r="G1004" s="108"/>
      <c r="H1004" s="108"/>
      <c r="I1004" s="115"/>
      <c r="J1004" s="110"/>
      <c r="K1004" s="108"/>
      <c r="L1004" s="108"/>
      <c r="M1004" s="108"/>
      <c r="N1004" s="108"/>
      <c r="O1004" s="108"/>
      <c r="P1004" s="108"/>
      <c r="Q1004" s="115"/>
      <c r="R1004" s="115"/>
      <c r="S1004" s="109"/>
      <c r="T1004" s="108"/>
      <c r="U1004" s="108"/>
      <c r="V1004" s="108"/>
      <c r="W1004" s="115"/>
      <c r="X1004" s="115"/>
      <c r="Y1004" s="111"/>
      <c r="AB1004" s="111"/>
    </row>
    <row r="1005" spans="1:28" ht="15.75" hidden="1">
      <c r="A1005" s="292" t="s">
        <v>1743</v>
      </c>
      <c r="B1005" s="231"/>
      <c r="C1005" s="231">
        <v>16733.255141999998</v>
      </c>
      <c r="D1005" s="232"/>
      <c r="E1005" s="115"/>
      <c r="F1005" s="108"/>
      <c r="G1005" s="108"/>
      <c r="H1005" s="108"/>
      <c r="I1005" s="115"/>
      <c r="J1005" s="110"/>
      <c r="K1005" s="108"/>
      <c r="L1005" s="108"/>
      <c r="M1005" s="108"/>
      <c r="N1005" s="108"/>
      <c r="O1005" s="108"/>
      <c r="P1005" s="108"/>
      <c r="Q1005" s="115"/>
      <c r="R1005" s="115"/>
      <c r="S1005" s="109"/>
      <c r="T1005" s="108"/>
      <c r="U1005" s="108"/>
      <c r="V1005" s="108"/>
      <c r="W1005" s="115"/>
      <c r="X1005" s="115"/>
      <c r="Y1005" s="111"/>
      <c r="AB1005" s="111"/>
    </row>
    <row r="1006" spans="1:28" ht="15.75" hidden="1">
      <c r="A1006" s="292" t="s">
        <v>1744</v>
      </c>
      <c r="B1006" s="231"/>
      <c r="C1006" s="231">
        <v>8951.6522812500025</v>
      </c>
      <c r="D1006" s="232"/>
      <c r="E1006" s="115"/>
      <c r="F1006" s="108"/>
      <c r="G1006" s="108"/>
      <c r="H1006" s="108"/>
      <c r="I1006" s="115"/>
      <c r="J1006" s="110"/>
      <c r="K1006" s="108"/>
      <c r="L1006" s="108"/>
      <c r="M1006" s="108"/>
      <c r="N1006" s="108"/>
      <c r="O1006" s="108"/>
      <c r="P1006" s="108"/>
      <c r="Q1006" s="115"/>
      <c r="R1006" s="115"/>
      <c r="S1006" s="109"/>
      <c r="T1006" s="108"/>
      <c r="U1006" s="108"/>
      <c r="V1006" s="108"/>
      <c r="W1006" s="115"/>
      <c r="X1006" s="115"/>
      <c r="Y1006" s="111"/>
      <c r="AB1006" s="111"/>
    </row>
    <row r="1007" spans="1:28" ht="15.75" hidden="1">
      <c r="A1007" s="292" t="s">
        <v>1740</v>
      </c>
      <c r="B1007" s="231"/>
      <c r="C1007" s="231">
        <v>44511.404517000003</v>
      </c>
      <c r="D1007" s="232"/>
      <c r="E1007" s="114"/>
      <c r="F1007" s="108"/>
      <c r="G1007" s="108"/>
      <c r="H1007" s="108"/>
      <c r="I1007" s="109"/>
      <c r="J1007" s="110"/>
      <c r="K1007" s="108"/>
      <c r="L1007" s="108"/>
      <c r="M1007" s="108"/>
      <c r="N1007" s="108"/>
      <c r="O1007" s="108"/>
      <c r="P1007" s="108"/>
      <c r="Q1007" s="109"/>
      <c r="R1007" s="109"/>
      <c r="S1007" s="109"/>
      <c r="T1007" s="108"/>
      <c r="U1007" s="108"/>
      <c r="V1007" s="108"/>
      <c r="W1007" s="109"/>
      <c r="X1007" s="109"/>
      <c r="Y1007" s="111"/>
      <c r="AB1007" s="111"/>
    </row>
    <row r="1008" spans="1:28" ht="15.75" hidden="1">
      <c r="A1008" s="292" t="s">
        <v>1741</v>
      </c>
      <c r="B1008" s="231"/>
      <c r="C1008" s="231">
        <v>25684.907423250002</v>
      </c>
      <c r="D1008" s="232"/>
      <c r="E1008" s="114"/>
      <c r="F1008" s="108"/>
      <c r="G1008" s="108"/>
      <c r="H1008" s="108"/>
      <c r="I1008" s="109"/>
      <c r="J1008" s="110"/>
      <c r="K1008" s="108"/>
      <c r="L1008" s="108"/>
      <c r="M1008" s="108"/>
      <c r="N1008" s="108"/>
      <c r="O1008" s="108"/>
      <c r="P1008" s="108"/>
      <c r="Q1008" s="109"/>
      <c r="R1008" s="109"/>
      <c r="S1008" s="109"/>
      <c r="T1008" s="108"/>
      <c r="U1008" s="108"/>
      <c r="V1008" s="108"/>
      <c r="W1008" s="109"/>
      <c r="X1008" s="109"/>
      <c r="Y1008" s="111"/>
      <c r="AB1008" s="111"/>
    </row>
    <row r="1009" spans="1:28" ht="15.75" hidden="1">
      <c r="A1009" s="292" t="s">
        <v>1943</v>
      </c>
      <c r="B1009" s="231"/>
      <c r="C1009" s="231">
        <v>15937.332743362835</v>
      </c>
      <c r="D1009" s="232"/>
      <c r="E1009" s="114"/>
      <c r="F1009" s="108"/>
      <c r="G1009" s="108"/>
      <c r="H1009" s="108"/>
      <c r="I1009" s="109"/>
      <c r="J1009" s="110"/>
      <c r="K1009" s="108"/>
      <c r="L1009" s="108"/>
      <c r="M1009" s="108"/>
      <c r="N1009" s="108"/>
      <c r="O1009" s="108"/>
      <c r="P1009" s="108"/>
      <c r="Q1009" s="109"/>
      <c r="R1009" s="109"/>
      <c r="S1009" s="109"/>
      <c r="T1009" s="108"/>
      <c r="U1009" s="108"/>
      <c r="V1009" s="108"/>
      <c r="W1009" s="109"/>
      <c r="X1009" s="109"/>
      <c r="Y1009" s="111"/>
      <c r="AB1009" s="111"/>
    </row>
    <row r="1010" spans="1:28" ht="15.75" hidden="1">
      <c r="A1010" s="292" t="s">
        <v>1944</v>
      </c>
      <c r="B1010" s="231"/>
      <c r="C1010" s="231">
        <v>8979.8823008849595</v>
      </c>
      <c r="D1010" s="232"/>
      <c r="E1010" s="114"/>
      <c r="F1010" s="108"/>
      <c r="G1010" s="108"/>
      <c r="H1010" s="108"/>
      <c r="I1010" s="109"/>
      <c r="J1010" s="110"/>
      <c r="K1010" s="108"/>
      <c r="L1010" s="108"/>
      <c r="M1010" s="108"/>
      <c r="N1010" s="108"/>
      <c r="O1010" s="108"/>
      <c r="P1010" s="108"/>
      <c r="Q1010" s="109"/>
      <c r="R1010" s="109"/>
      <c r="S1010" s="109"/>
      <c r="T1010" s="108"/>
      <c r="U1010" s="108"/>
      <c r="V1010" s="108"/>
      <c r="W1010" s="109"/>
      <c r="X1010" s="109"/>
      <c r="Y1010" s="111"/>
      <c r="AB1010" s="111"/>
    </row>
    <row r="1011" spans="1:28" ht="15.75" hidden="1">
      <c r="A1011" s="292" t="s">
        <v>3525</v>
      </c>
      <c r="B1011" s="231"/>
      <c r="C1011" s="231">
        <v>15937.332743362835</v>
      </c>
      <c r="D1011" s="232"/>
      <c r="E1011" s="114"/>
      <c r="F1011" s="108"/>
      <c r="G1011" s="108"/>
      <c r="H1011" s="108"/>
      <c r="I1011" s="109"/>
      <c r="J1011" s="110"/>
      <c r="K1011" s="108"/>
      <c r="L1011" s="108"/>
      <c r="M1011" s="108"/>
      <c r="N1011" s="108"/>
      <c r="O1011" s="108"/>
      <c r="P1011" s="108"/>
      <c r="Q1011" s="109"/>
      <c r="R1011" s="109"/>
      <c r="S1011" s="109"/>
      <c r="T1011" s="108"/>
      <c r="U1011" s="108"/>
      <c r="V1011" s="108"/>
      <c r="W1011" s="109"/>
      <c r="X1011" s="109"/>
      <c r="Y1011" s="111"/>
      <c r="AB1011" s="111"/>
    </row>
    <row r="1012" spans="1:28" ht="15.75" hidden="1">
      <c r="A1012" s="292" t="s">
        <v>3526</v>
      </c>
      <c r="B1012" s="231"/>
      <c r="C1012" s="231">
        <v>8979.8823008849595</v>
      </c>
      <c r="D1012" s="232"/>
      <c r="E1012" s="114"/>
      <c r="F1012" s="108"/>
      <c r="G1012" s="108"/>
      <c r="H1012" s="108"/>
      <c r="I1012" s="109"/>
      <c r="J1012" s="110"/>
      <c r="K1012" s="108"/>
      <c r="L1012" s="108"/>
      <c r="M1012" s="108"/>
      <c r="N1012" s="108"/>
      <c r="O1012" s="108"/>
      <c r="P1012" s="108"/>
      <c r="Q1012" s="109"/>
      <c r="R1012" s="109"/>
      <c r="S1012" s="109"/>
      <c r="T1012" s="108"/>
      <c r="U1012" s="108"/>
      <c r="V1012" s="108"/>
      <c r="W1012" s="109"/>
      <c r="X1012" s="109"/>
      <c r="Y1012" s="111"/>
      <c r="AB1012" s="111"/>
    </row>
    <row r="1013" spans="1:28" ht="15.75" hidden="1">
      <c r="A1013" s="292" t="s">
        <v>3553</v>
      </c>
      <c r="B1013" s="231"/>
      <c r="C1013" s="231">
        <v>70312.498482758601</v>
      </c>
      <c r="D1013" s="232"/>
      <c r="E1013" s="114"/>
      <c r="F1013" s="108"/>
      <c r="G1013" s="108"/>
      <c r="H1013" s="108"/>
      <c r="I1013" s="109"/>
      <c r="J1013" s="110"/>
      <c r="K1013" s="108"/>
      <c r="L1013" s="108"/>
      <c r="M1013" s="108"/>
      <c r="N1013" s="108"/>
      <c r="O1013" s="108"/>
      <c r="P1013" s="108"/>
      <c r="Q1013" s="109"/>
      <c r="R1013" s="109"/>
      <c r="S1013" s="109"/>
      <c r="T1013" s="108"/>
      <c r="U1013" s="108"/>
      <c r="V1013" s="108"/>
      <c r="W1013" s="109"/>
      <c r="X1013" s="109"/>
      <c r="Y1013" s="111"/>
      <c r="AB1013" s="111"/>
    </row>
    <row r="1014" spans="1:28" ht="15.75" hidden="1">
      <c r="A1014" s="292" t="s">
        <v>3514</v>
      </c>
      <c r="B1014" s="231"/>
      <c r="C1014" s="231">
        <v>15937.332743362835</v>
      </c>
      <c r="D1014" s="232"/>
      <c r="E1014" s="114"/>
      <c r="F1014" s="108"/>
      <c r="G1014" s="108"/>
      <c r="H1014" s="108"/>
      <c r="I1014" s="109"/>
      <c r="J1014" s="110"/>
      <c r="K1014" s="108"/>
      <c r="L1014" s="108"/>
      <c r="M1014" s="108"/>
      <c r="N1014" s="108"/>
      <c r="O1014" s="108"/>
      <c r="P1014" s="108"/>
      <c r="Q1014" s="109"/>
      <c r="R1014" s="109"/>
      <c r="S1014" s="109"/>
      <c r="T1014" s="108"/>
      <c r="U1014" s="108"/>
      <c r="V1014" s="108"/>
      <c r="W1014" s="109"/>
      <c r="X1014" s="109"/>
      <c r="Y1014" s="111"/>
      <c r="AB1014" s="111"/>
    </row>
    <row r="1015" spans="1:28" ht="15.75" hidden="1">
      <c r="A1015" s="292" t="s">
        <v>3573</v>
      </c>
      <c r="B1015" s="231"/>
      <c r="C1015" s="231">
        <f>+C1013+C1016</f>
        <v>95229.713527006388</v>
      </c>
      <c r="D1015" s="232"/>
      <c r="E1015" s="114"/>
      <c r="F1015" s="108"/>
      <c r="G1015" s="108"/>
      <c r="H1015" s="108"/>
      <c r="I1015" s="109"/>
      <c r="J1015" s="110"/>
      <c r="K1015" s="108"/>
      <c r="L1015" s="108"/>
      <c r="M1015" s="108"/>
      <c r="N1015" s="108"/>
      <c r="O1015" s="108"/>
      <c r="P1015" s="108"/>
      <c r="Q1015" s="109"/>
      <c r="R1015" s="109"/>
      <c r="S1015" s="109"/>
      <c r="T1015" s="108"/>
      <c r="U1015" s="108"/>
      <c r="V1015" s="108"/>
      <c r="W1015" s="109"/>
      <c r="X1015" s="109"/>
      <c r="Y1015" s="111"/>
      <c r="AB1015" s="111"/>
    </row>
    <row r="1016" spans="1:28" ht="15.75" hidden="1">
      <c r="A1016" s="292" t="s">
        <v>3544</v>
      </c>
      <c r="B1016" s="231"/>
      <c r="C1016" s="231">
        <f>+C1014+C1017</f>
        <v>24917.215044247794</v>
      </c>
      <c r="D1016" s="232"/>
      <c r="E1016" s="114"/>
      <c r="F1016" s="108"/>
      <c r="G1016" s="108"/>
      <c r="H1016" s="108"/>
      <c r="I1016" s="109"/>
      <c r="J1016" s="110"/>
      <c r="K1016" s="108"/>
      <c r="L1016" s="108"/>
      <c r="M1016" s="108"/>
      <c r="N1016" s="108"/>
      <c r="O1016" s="108"/>
      <c r="P1016" s="108"/>
      <c r="Q1016" s="109"/>
      <c r="R1016" s="109"/>
      <c r="S1016" s="109"/>
      <c r="T1016" s="108"/>
      <c r="U1016" s="108"/>
      <c r="V1016" s="108"/>
      <c r="W1016" s="109"/>
      <c r="X1016" s="109"/>
      <c r="Y1016" s="111"/>
      <c r="AB1016" s="111"/>
    </row>
    <row r="1017" spans="1:28" ht="15.75" hidden="1">
      <c r="A1017" s="292" t="s">
        <v>3516</v>
      </c>
      <c r="B1017" s="231"/>
      <c r="C1017" s="231">
        <v>8979.8823008849595</v>
      </c>
      <c r="D1017" s="232"/>
      <c r="E1017" s="114"/>
      <c r="F1017" s="108"/>
      <c r="G1017" s="108"/>
      <c r="H1017" s="108"/>
      <c r="I1017" s="109"/>
      <c r="J1017" s="110"/>
      <c r="K1017" s="108"/>
      <c r="L1017" s="108"/>
      <c r="M1017" s="108"/>
      <c r="N1017" s="108"/>
      <c r="O1017" s="108"/>
      <c r="P1017" s="108"/>
      <c r="Q1017" s="109"/>
      <c r="R1017" s="109"/>
      <c r="S1017" s="109"/>
      <c r="T1017" s="108"/>
      <c r="U1017" s="108"/>
      <c r="V1017" s="108"/>
      <c r="W1017" s="109"/>
      <c r="X1017" s="109"/>
      <c r="Y1017" s="111"/>
      <c r="AB1017" s="111"/>
    </row>
    <row r="1018" spans="1:28" ht="15.75" hidden="1">
      <c r="A1018" s="292" t="s">
        <v>3494</v>
      </c>
      <c r="B1018" s="231"/>
      <c r="C1018" s="231">
        <v>23508.633982300886</v>
      </c>
      <c r="D1018" s="232"/>
      <c r="E1018" s="114"/>
      <c r="F1018" s="108"/>
      <c r="G1018" s="108"/>
      <c r="H1018" s="108"/>
      <c r="I1018" s="109"/>
      <c r="J1018" s="110"/>
      <c r="K1018" s="108"/>
      <c r="L1018" s="108"/>
      <c r="M1018" s="108"/>
      <c r="N1018" s="108"/>
      <c r="O1018" s="108"/>
      <c r="P1018" s="108"/>
      <c r="Q1018" s="109"/>
      <c r="R1018" s="109"/>
      <c r="S1018" s="109"/>
      <c r="T1018" s="108"/>
      <c r="U1018" s="108"/>
      <c r="V1018" s="108"/>
      <c r="W1018" s="109"/>
      <c r="X1018" s="109"/>
      <c r="Y1018" s="111"/>
      <c r="AB1018" s="111"/>
    </row>
    <row r="1019" spans="1:28" ht="15.75" hidden="1">
      <c r="A1019" s="292" t="s">
        <v>1154</v>
      </c>
      <c r="B1019" s="231"/>
      <c r="C1019" s="231">
        <v>13833.274687499999</v>
      </c>
      <c r="D1019" s="232"/>
      <c r="E1019" s="108"/>
      <c r="F1019" s="108"/>
      <c r="G1019" s="108"/>
      <c r="H1019" s="108"/>
      <c r="I1019" s="108"/>
      <c r="J1019" s="110"/>
      <c r="K1019" s="108"/>
      <c r="L1019" s="108"/>
      <c r="M1019" s="108"/>
      <c r="N1019" s="108"/>
      <c r="O1019" s="108"/>
      <c r="P1019" s="108"/>
      <c r="Q1019" s="108"/>
      <c r="R1019" s="108"/>
      <c r="S1019" s="109"/>
      <c r="T1019" s="108"/>
      <c r="U1019" s="108"/>
      <c r="V1019" s="108"/>
      <c r="W1019" s="108"/>
      <c r="X1019" s="108"/>
      <c r="Y1019" s="111"/>
      <c r="AB1019" s="111"/>
    </row>
    <row r="1020" spans="1:28" ht="15.75" hidden="1">
      <c r="A1020" s="292" t="s">
        <v>3410</v>
      </c>
      <c r="B1020" s="231"/>
      <c r="C1020" s="231">
        <v>41042.197344827575</v>
      </c>
      <c r="D1020" s="232"/>
      <c r="E1020" s="114"/>
      <c r="F1020" s="108"/>
      <c r="G1020" s="108"/>
      <c r="H1020" s="108"/>
      <c r="I1020" s="109"/>
      <c r="J1020" s="110"/>
      <c r="K1020" s="108"/>
      <c r="L1020" s="108"/>
      <c r="M1020" s="108"/>
      <c r="N1020" s="108"/>
      <c r="O1020" s="108"/>
      <c r="P1020" s="108"/>
      <c r="Q1020" s="109"/>
      <c r="R1020" s="109"/>
      <c r="S1020" s="109"/>
      <c r="T1020" s="108"/>
      <c r="U1020" s="108"/>
      <c r="V1020" s="108"/>
      <c r="W1020" s="109"/>
      <c r="X1020" s="109"/>
      <c r="Y1020" s="111"/>
      <c r="AB1020" s="111"/>
    </row>
    <row r="1021" spans="1:28" ht="15.75" hidden="1">
      <c r="A1021" s="292" t="s">
        <v>3411</v>
      </c>
      <c r="B1021" s="231"/>
      <c r="C1021" s="231">
        <v>24127.125862068959</v>
      </c>
      <c r="D1021" s="232"/>
      <c r="E1021" s="114"/>
      <c r="F1021" s="108"/>
      <c r="G1021" s="108"/>
      <c r="H1021" s="108"/>
      <c r="I1021" s="109"/>
      <c r="J1021" s="110"/>
      <c r="K1021" s="108"/>
      <c r="L1021" s="108"/>
      <c r="M1021" s="108"/>
      <c r="N1021" s="108"/>
      <c r="O1021" s="108"/>
      <c r="P1021" s="108"/>
      <c r="Q1021" s="109"/>
      <c r="R1021" s="109"/>
      <c r="S1021" s="109"/>
      <c r="T1021" s="108"/>
      <c r="U1021" s="108"/>
      <c r="V1021" s="108"/>
      <c r="W1021" s="109"/>
      <c r="X1021" s="109"/>
      <c r="Y1021" s="111"/>
      <c r="AB1021" s="111"/>
    </row>
    <row r="1022" spans="1:28" ht="15.75" hidden="1">
      <c r="A1022" s="292" t="s">
        <v>3412</v>
      </c>
      <c r="B1022" s="231"/>
      <c r="C1022" s="231">
        <v>16915.07148275862</v>
      </c>
      <c r="D1022" s="232"/>
      <c r="E1022" s="114"/>
      <c r="F1022" s="108"/>
      <c r="G1022" s="108"/>
      <c r="H1022" s="108"/>
      <c r="I1022" s="109"/>
      <c r="J1022" s="110"/>
      <c r="K1022" s="108"/>
      <c r="L1022" s="108"/>
      <c r="M1022" s="108"/>
      <c r="N1022" s="108"/>
      <c r="O1022" s="108"/>
      <c r="P1022" s="108"/>
      <c r="Q1022" s="109"/>
      <c r="R1022" s="109"/>
      <c r="S1022" s="109"/>
      <c r="T1022" s="108"/>
      <c r="U1022" s="108"/>
      <c r="V1022" s="108"/>
      <c r="W1022" s="109"/>
      <c r="X1022" s="109"/>
      <c r="Y1022" s="111"/>
      <c r="AB1022" s="111"/>
    </row>
    <row r="1023" spans="1:28" ht="15.75" hidden="1">
      <c r="A1023" s="292" t="s">
        <v>3435</v>
      </c>
      <c r="B1023" s="231"/>
      <c r="C1023" s="231">
        <v>16915.07148275862</v>
      </c>
      <c r="D1023" s="232"/>
      <c r="E1023" s="114"/>
      <c r="F1023" s="108"/>
      <c r="G1023" s="108"/>
      <c r="H1023" s="108"/>
      <c r="I1023" s="109"/>
      <c r="J1023" s="110"/>
      <c r="K1023" s="108"/>
      <c r="L1023" s="108"/>
      <c r="M1023" s="108"/>
      <c r="N1023" s="108"/>
      <c r="O1023" s="108"/>
      <c r="P1023" s="108"/>
      <c r="Q1023" s="109"/>
      <c r="R1023" s="109"/>
      <c r="S1023" s="109"/>
      <c r="T1023" s="108"/>
      <c r="U1023" s="108"/>
      <c r="V1023" s="108"/>
      <c r="W1023" s="109"/>
      <c r="X1023" s="109"/>
      <c r="Y1023" s="111"/>
      <c r="AB1023" s="111"/>
    </row>
    <row r="1024" spans="1:28" ht="15.75" hidden="1">
      <c r="A1024" s="292" t="s">
        <v>3415</v>
      </c>
      <c r="B1024" s="231"/>
      <c r="C1024" s="231">
        <v>4010.1372413793106</v>
      </c>
      <c r="D1024" s="232"/>
      <c r="E1024" s="114"/>
      <c r="F1024" s="108"/>
      <c r="G1024" s="108"/>
      <c r="H1024" s="108"/>
      <c r="I1024" s="109"/>
      <c r="J1024" s="110"/>
      <c r="K1024" s="108"/>
      <c r="L1024" s="108"/>
      <c r="M1024" s="108"/>
      <c r="N1024" s="108"/>
      <c r="O1024" s="108"/>
      <c r="P1024" s="108"/>
      <c r="Q1024" s="109"/>
      <c r="R1024" s="109"/>
      <c r="S1024" s="109"/>
      <c r="T1024" s="108"/>
      <c r="U1024" s="108"/>
      <c r="V1024" s="108"/>
      <c r="W1024" s="109"/>
      <c r="X1024" s="109"/>
      <c r="Y1024" s="111"/>
      <c r="AB1024" s="111"/>
    </row>
    <row r="1025" spans="1:28" ht="15.75" hidden="1">
      <c r="A1025" s="292" t="s">
        <v>3495</v>
      </c>
      <c r="B1025" s="231">
        <v>0</v>
      </c>
      <c r="C1025" s="231">
        <v>29296.724287500001</v>
      </c>
      <c r="D1025" s="232">
        <v>0</v>
      </c>
      <c r="E1025" s="114"/>
      <c r="F1025" s="108"/>
      <c r="G1025" s="108"/>
      <c r="H1025" s="108"/>
      <c r="I1025" s="109"/>
      <c r="J1025" s="110"/>
      <c r="K1025" s="108"/>
      <c r="L1025" s="108"/>
      <c r="M1025" s="108"/>
      <c r="N1025" s="108"/>
      <c r="O1025" s="108"/>
      <c r="P1025" s="108"/>
      <c r="Q1025" s="109"/>
      <c r="R1025" s="109"/>
      <c r="S1025" s="109"/>
      <c r="T1025" s="108"/>
      <c r="U1025" s="108"/>
      <c r="V1025" s="108"/>
      <c r="W1025" s="109"/>
      <c r="X1025" s="109"/>
      <c r="Y1025" s="111"/>
      <c r="AB1025" s="111"/>
    </row>
    <row r="1026" spans="1:28" ht="15.75" hidden="1">
      <c r="A1026" s="292" t="s">
        <v>3496</v>
      </c>
      <c r="B1026" s="231"/>
      <c r="C1026" s="231">
        <v>5367.3</v>
      </c>
      <c r="D1026" s="232"/>
      <c r="E1026" s="114"/>
      <c r="F1026" s="108"/>
      <c r="G1026" s="108"/>
      <c r="H1026" s="108"/>
      <c r="I1026" s="109"/>
      <c r="J1026" s="110"/>
      <c r="K1026" s="108"/>
      <c r="L1026" s="108"/>
      <c r="M1026" s="108"/>
      <c r="N1026" s="108"/>
      <c r="O1026" s="108"/>
      <c r="P1026" s="108"/>
      <c r="Q1026" s="109"/>
      <c r="R1026" s="109"/>
      <c r="S1026" s="109"/>
      <c r="T1026" s="108"/>
      <c r="U1026" s="108"/>
      <c r="V1026" s="108"/>
      <c r="W1026" s="109"/>
      <c r="X1026" s="109"/>
      <c r="Y1026" s="111"/>
      <c r="AB1026" s="111"/>
    </row>
    <row r="1027" spans="1:28" ht="15.75" hidden="1">
      <c r="A1027" s="292" t="s">
        <v>3497</v>
      </c>
      <c r="B1027" s="231"/>
      <c r="C1027" s="231">
        <v>7742.210973451326</v>
      </c>
      <c r="D1027" s="232"/>
      <c r="E1027" s="114"/>
      <c r="F1027" s="108"/>
      <c r="G1027" s="108"/>
      <c r="H1027" s="108"/>
      <c r="I1027" s="109"/>
      <c r="J1027" s="110"/>
      <c r="K1027" s="108"/>
      <c r="L1027" s="108"/>
      <c r="M1027" s="108"/>
      <c r="N1027" s="108"/>
      <c r="O1027" s="108"/>
      <c r="P1027" s="108"/>
      <c r="Q1027" s="109"/>
      <c r="R1027" s="109"/>
      <c r="S1027" s="109"/>
      <c r="T1027" s="108"/>
      <c r="U1027" s="108"/>
      <c r="V1027" s="108"/>
      <c r="W1027" s="109"/>
      <c r="X1027" s="109"/>
      <c r="Y1027" s="111"/>
      <c r="AB1027" s="111"/>
    </row>
    <row r="1028" spans="1:28" ht="15.75" hidden="1">
      <c r="A1028" s="292" t="s">
        <v>736</v>
      </c>
      <c r="B1028" s="231"/>
      <c r="C1028" s="231">
        <v>19380.75</v>
      </c>
      <c r="D1028" s="232"/>
      <c r="E1028" s="114"/>
      <c r="F1028" s="108"/>
      <c r="G1028" s="108"/>
      <c r="H1028" s="108"/>
      <c r="I1028" s="109"/>
      <c r="J1028" s="110"/>
      <c r="K1028" s="108"/>
      <c r="L1028" s="108"/>
      <c r="M1028" s="108"/>
      <c r="N1028" s="108"/>
      <c r="O1028" s="108"/>
      <c r="P1028" s="108"/>
      <c r="Q1028" s="109"/>
      <c r="R1028" s="109"/>
      <c r="S1028" s="109"/>
      <c r="T1028" s="108"/>
      <c r="U1028" s="108"/>
      <c r="V1028" s="108"/>
      <c r="W1028" s="109"/>
      <c r="X1028" s="109"/>
      <c r="Y1028" s="111"/>
      <c r="AB1028" s="111"/>
    </row>
    <row r="1029" spans="1:28" ht="15.75" hidden="1">
      <c r="A1029" s="292" t="s">
        <v>737</v>
      </c>
      <c r="B1029" s="231"/>
      <c r="C1029" s="231">
        <v>14021.25</v>
      </c>
      <c r="D1029" s="232"/>
      <c r="E1029" s="114"/>
      <c r="F1029" s="108"/>
      <c r="G1029" s="108"/>
      <c r="H1029" s="108"/>
      <c r="I1029" s="109"/>
      <c r="J1029" s="110"/>
      <c r="K1029" s="108"/>
      <c r="L1029" s="108"/>
      <c r="M1029" s="108"/>
      <c r="N1029" s="108"/>
      <c r="O1029" s="108"/>
      <c r="P1029" s="108"/>
      <c r="Q1029" s="109"/>
      <c r="R1029" s="109"/>
      <c r="S1029" s="109"/>
      <c r="T1029" s="108"/>
      <c r="U1029" s="108"/>
      <c r="V1029" s="108"/>
      <c r="W1029" s="109"/>
      <c r="X1029" s="109"/>
      <c r="Y1029" s="111"/>
      <c r="AB1029" s="111"/>
    </row>
    <row r="1030" spans="1:28" ht="15.75" hidden="1">
      <c r="A1030" s="292" t="s">
        <v>738</v>
      </c>
      <c r="B1030" s="231"/>
      <c r="C1030" s="231">
        <v>7587</v>
      </c>
      <c r="D1030" s="232"/>
      <c r="E1030" s="114"/>
      <c r="F1030" s="108"/>
      <c r="G1030" s="108"/>
      <c r="H1030" s="108"/>
      <c r="I1030" s="109"/>
      <c r="J1030" s="110"/>
      <c r="K1030" s="108"/>
      <c r="L1030" s="108"/>
      <c r="M1030" s="108"/>
      <c r="N1030" s="108"/>
      <c r="O1030" s="108"/>
      <c r="P1030" s="108"/>
      <c r="Q1030" s="109"/>
      <c r="R1030" s="109"/>
      <c r="S1030" s="109"/>
      <c r="T1030" s="108"/>
      <c r="U1030" s="108"/>
      <c r="V1030" s="108"/>
      <c r="W1030" s="109"/>
      <c r="X1030" s="109"/>
      <c r="Y1030" s="111"/>
      <c r="AB1030" s="111"/>
    </row>
    <row r="1031" spans="1:28" ht="15.75" hidden="1">
      <c r="A1031" s="292" t="s">
        <v>739</v>
      </c>
      <c r="B1031" s="231"/>
      <c r="C1031" s="231">
        <v>5106</v>
      </c>
      <c r="D1031" s="232"/>
      <c r="E1031" s="114"/>
      <c r="F1031" s="108"/>
      <c r="G1031" s="108"/>
      <c r="H1031" s="108"/>
      <c r="I1031" s="109"/>
      <c r="J1031" s="110"/>
      <c r="K1031" s="108"/>
      <c r="L1031" s="108"/>
      <c r="M1031" s="108"/>
      <c r="N1031" s="108"/>
      <c r="O1031" s="108"/>
      <c r="P1031" s="108"/>
      <c r="Q1031" s="109"/>
      <c r="R1031" s="109"/>
      <c r="S1031" s="109"/>
      <c r="T1031" s="108"/>
      <c r="U1031" s="108"/>
      <c r="V1031" s="108"/>
      <c r="W1031" s="109"/>
      <c r="X1031" s="109"/>
      <c r="Y1031" s="111"/>
      <c r="AB1031" s="111"/>
    </row>
    <row r="1032" spans="1:28" ht="15.75" hidden="1">
      <c r="A1032" s="292" t="s">
        <v>745</v>
      </c>
      <c r="B1032" s="231"/>
      <c r="C1032" s="231">
        <v>14903.13</v>
      </c>
      <c r="D1032" s="232"/>
      <c r="E1032" s="114"/>
      <c r="F1032" s="108"/>
      <c r="G1032" s="108"/>
      <c r="H1032" s="108"/>
      <c r="I1032" s="109"/>
      <c r="J1032" s="110"/>
      <c r="K1032" s="108"/>
      <c r="L1032" s="108"/>
      <c r="M1032" s="108"/>
      <c r="N1032" s="108"/>
      <c r="O1032" s="108"/>
      <c r="P1032" s="108"/>
      <c r="Q1032" s="109"/>
      <c r="R1032" s="109"/>
      <c r="S1032" s="109"/>
      <c r="T1032" s="108"/>
      <c r="U1032" s="108"/>
      <c r="V1032" s="108"/>
      <c r="W1032" s="109"/>
      <c r="X1032" s="109"/>
      <c r="Y1032" s="111"/>
      <c r="AB1032" s="111"/>
    </row>
    <row r="1033" spans="1:28" ht="15.75" hidden="1">
      <c r="A1033" s="292" t="s">
        <v>746</v>
      </c>
      <c r="B1033" s="231"/>
      <c r="C1033" s="231">
        <v>9494.85</v>
      </c>
      <c r="D1033" s="232"/>
      <c r="E1033" s="114"/>
      <c r="F1033" s="108"/>
      <c r="G1033" s="108"/>
      <c r="H1033" s="108"/>
      <c r="I1033" s="109"/>
      <c r="J1033" s="110"/>
      <c r="K1033" s="108"/>
      <c r="L1033" s="108"/>
      <c r="M1033" s="108"/>
      <c r="N1033" s="108"/>
      <c r="O1033" s="108"/>
      <c r="P1033" s="108"/>
      <c r="Q1033" s="109"/>
      <c r="R1033" s="109"/>
      <c r="S1033" s="109"/>
      <c r="T1033" s="108"/>
      <c r="U1033" s="108"/>
      <c r="V1033" s="108"/>
      <c r="W1033" s="109"/>
      <c r="X1033" s="109"/>
      <c r="Y1033" s="111"/>
      <c r="AB1033" s="111"/>
    </row>
    <row r="1034" spans="1:28" ht="15.75" hidden="1">
      <c r="A1034" s="292" t="s">
        <v>747</v>
      </c>
      <c r="B1034" s="231"/>
      <c r="C1034" s="231">
        <v>4168.2960000000039</v>
      </c>
      <c r="D1034" s="232"/>
      <c r="E1034" s="114"/>
      <c r="F1034" s="108"/>
      <c r="G1034" s="108"/>
      <c r="H1034" s="108"/>
      <c r="I1034" s="109"/>
      <c r="J1034" s="110"/>
      <c r="K1034" s="108"/>
      <c r="L1034" s="108"/>
      <c r="M1034" s="108"/>
      <c r="N1034" s="108"/>
      <c r="O1034" s="108"/>
      <c r="P1034" s="108"/>
      <c r="Q1034" s="109"/>
      <c r="R1034" s="109"/>
      <c r="S1034" s="109"/>
      <c r="T1034" s="108"/>
      <c r="U1034" s="108"/>
      <c r="V1034" s="108"/>
      <c r="W1034" s="109"/>
      <c r="X1034" s="109"/>
      <c r="Y1034" s="111"/>
      <c r="AB1034" s="111"/>
    </row>
    <row r="1035" spans="1:28" ht="15.75" hidden="1">
      <c r="A1035" s="292" t="s">
        <v>748</v>
      </c>
      <c r="B1035" s="231"/>
      <c r="C1035" s="231">
        <v>2362.0344000000005</v>
      </c>
      <c r="D1035" s="232"/>
      <c r="E1035" s="114"/>
      <c r="F1035" s="108"/>
      <c r="G1035" s="108"/>
      <c r="H1035" s="108"/>
      <c r="I1035" s="109"/>
      <c r="J1035" s="110"/>
      <c r="K1035" s="108"/>
      <c r="L1035" s="108"/>
      <c r="M1035" s="108"/>
      <c r="N1035" s="108"/>
      <c r="O1035" s="108"/>
      <c r="P1035" s="108"/>
      <c r="Q1035" s="109"/>
      <c r="R1035" s="109"/>
      <c r="S1035" s="109"/>
      <c r="T1035" s="108"/>
      <c r="U1035" s="108"/>
      <c r="V1035" s="108"/>
      <c r="W1035" s="109"/>
      <c r="X1035" s="109"/>
      <c r="Y1035" s="111"/>
      <c r="AB1035" s="111"/>
    </row>
    <row r="1036" spans="1:28" ht="15.75" hidden="1">
      <c r="A1036" s="292" t="s">
        <v>3498</v>
      </c>
      <c r="B1036" s="231"/>
      <c r="C1036" s="231">
        <v>22714.324154999998</v>
      </c>
      <c r="D1036" s="232"/>
      <c r="E1036" s="114"/>
      <c r="F1036" s="108"/>
      <c r="G1036" s="108"/>
      <c r="H1036" s="108"/>
      <c r="I1036" s="109"/>
      <c r="J1036" s="110"/>
      <c r="K1036" s="108"/>
      <c r="L1036" s="108"/>
      <c r="M1036" s="108"/>
      <c r="N1036" s="108"/>
      <c r="O1036" s="108"/>
      <c r="P1036" s="108"/>
      <c r="Q1036" s="109"/>
      <c r="R1036" s="109"/>
      <c r="S1036" s="109"/>
      <c r="T1036" s="108"/>
      <c r="U1036" s="108"/>
      <c r="V1036" s="108"/>
      <c r="W1036" s="109"/>
      <c r="X1036" s="109"/>
      <c r="Y1036" s="111"/>
      <c r="AB1036" s="111"/>
    </row>
    <row r="1037" spans="1:28" ht="15.75" hidden="1">
      <c r="A1037" s="292" t="s">
        <v>38</v>
      </c>
      <c r="B1037" s="231"/>
      <c r="C1037" s="231">
        <v>10476.656015624998</v>
      </c>
      <c r="D1037" s="232"/>
      <c r="E1037" s="108"/>
      <c r="F1037" s="108"/>
      <c r="G1037" s="108"/>
      <c r="H1037" s="108"/>
      <c r="I1037" s="108"/>
      <c r="J1037" s="110"/>
      <c r="K1037" s="108"/>
      <c r="L1037" s="108"/>
      <c r="M1037" s="108"/>
      <c r="N1037" s="108"/>
      <c r="O1037" s="108"/>
      <c r="P1037" s="108"/>
      <c r="Q1037" s="108"/>
      <c r="R1037" s="108"/>
      <c r="S1037" s="109"/>
      <c r="T1037" s="108"/>
      <c r="U1037" s="108"/>
      <c r="V1037" s="108"/>
      <c r="W1037" s="108"/>
      <c r="X1037" s="108"/>
      <c r="Y1037" s="111"/>
      <c r="AB1037" s="111"/>
    </row>
    <row r="1038" spans="1:28" ht="15.75" hidden="1">
      <c r="A1038" s="292" t="s">
        <v>39</v>
      </c>
      <c r="B1038" s="231"/>
      <c r="C1038" s="231">
        <v>7152.2942399999993</v>
      </c>
      <c r="D1038" s="232"/>
      <c r="E1038" s="108"/>
      <c r="F1038" s="108"/>
      <c r="G1038" s="108"/>
      <c r="H1038" s="108"/>
      <c r="I1038" s="108"/>
      <c r="J1038" s="110"/>
      <c r="K1038" s="108"/>
      <c r="L1038" s="108"/>
      <c r="M1038" s="108"/>
      <c r="N1038" s="108"/>
      <c r="O1038" s="108"/>
      <c r="P1038" s="108"/>
      <c r="Q1038" s="108"/>
      <c r="R1038" s="108"/>
      <c r="S1038" s="109"/>
      <c r="T1038" s="108"/>
      <c r="U1038" s="108"/>
      <c r="V1038" s="108"/>
      <c r="W1038" s="108"/>
      <c r="X1038" s="108"/>
      <c r="Y1038" s="111"/>
      <c r="AB1038" s="111"/>
    </row>
    <row r="1039" spans="1:28" ht="15.75" hidden="1">
      <c r="A1039" s="292" t="s">
        <v>283</v>
      </c>
      <c r="B1039" s="231"/>
      <c r="C1039" s="231">
        <v>7892.1180000000004</v>
      </c>
      <c r="D1039" s="232"/>
      <c r="E1039" s="108"/>
      <c r="F1039" s="108"/>
      <c r="G1039" s="108"/>
      <c r="H1039" s="108"/>
      <c r="I1039" s="108"/>
      <c r="J1039" s="110"/>
      <c r="K1039" s="108"/>
      <c r="L1039" s="108"/>
      <c r="M1039" s="108"/>
      <c r="N1039" s="108"/>
      <c r="O1039" s="108"/>
      <c r="P1039" s="108"/>
      <c r="Q1039" s="108"/>
      <c r="R1039" s="108"/>
      <c r="S1039" s="109"/>
      <c r="T1039" s="108"/>
      <c r="U1039" s="108"/>
      <c r="V1039" s="108"/>
      <c r="W1039" s="108"/>
      <c r="X1039" s="108"/>
      <c r="Y1039" s="111"/>
      <c r="AB1039" s="111"/>
    </row>
    <row r="1040" spans="1:28" ht="15.75" hidden="1">
      <c r="A1040" s="292" t="s">
        <v>284</v>
      </c>
      <c r="B1040" s="231"/>
      <c r="C1040" s="231">
        <v>4735.5108</v>
      </c>
      <c r="D1040" s="232"/>
      <c r="E1040" s="114"/>
      <c r="F1040" s="108"/>
      <c r="G1040" s="108"/>
      <c r="H1040" s="108"/>
      <c r="I1040" s="109"/>
      <c r="J1040" s="110"/>
      <c r="K1040" s="108"/>
      <c r="L1040" s="108"/>
      <c r="M1040" s="108"/>
      <c r="N1040" s="108"/>
      <c r="O1040" s="108"/>
      <c r="P1040" s="108"/>
      <c r="Q1040" s="109"/>
      <c r="R1040" s="109"/>
      <c r="S1040" s="109"/>
      <c r="T1040" s="108"/>
      <c r="U1040" s="108"/>
      <c r="V1040" s="108"/>
      <c r="W1040" s="109"/>
      <c r="X1040" s="109"/>
      <c r="Y1040" s="111"/>
      <c r="AB1040" s="111"/>
    </row>
    <row r="1041" spans="1:28" ht="15.75" hidden="1">
      <c r="A1041" s="292" t="s">
        <v>285</v>
      </c>
      <c r="B1041" s="231"/>
      <c r="C1041" s="231">
        <v>3156.6071999999999</v>
      </c>
      <c r="D1041" s="232"/>
      <c r="E1041" s="114"/>
      <c r="F1041" s="108"/>
      <c r="G1041" s="108"/>
      <c r="H1041" s="108"/>
      <c r="I1041" s="109"/>
      <c r="J1041" s="110"/>
      <c r="K1041" s="108"/>
      <c r="L1041" s="108"/>
      <c r="M1041" s="108"/>
      <c r="N1041" s="108"/>
      <c r="O1041" s="108"/>
      <c r="P1041" s="108"/>
      <c r="Q1041" s="109"/>
      <c r="R1041" s="109"/>
      <c r="S1041" s="109"/>
      <c r="T1041" s="108"/>
      <c r="U1041" s="108"/>
      <c r="V1041" s="108"/>
      <c r="W1041" s="109"/>
      <c r="X1041" s="109"/>
      <c r="Y1041" s="111"/>
      <c r="AB1041" s="111"/>
    </row>
    <row r="1042" spans="1:28" ht="15.75" hidden="1">
      <c r="A1042" s="292" t="s">
        <v>286</v>
      </c>
      <c r="B1042" s="231"/>
      <c r="C1042" s="231">
        <v>12781.296480000001</v>
      </c>
      <c r="D1042" s="232"/>
      <c r="E1042" s="114"/>
      <c r="F1042" s="108"/>
      <c r="G1042" s="108"/>
      <c r="H1042" s="108"/>
      <c r="I1042" s="109"/>
      <c r="J1042" s="110"/>
      <c r="K1042" s="108"/>
      <c r="L1042" s="108"/>
      <c r="M1042" s="108"/>
      <c r="N1042" s="108"/>
      <c r="O1042" s="108"/>
      <c r="P1042" s="108"/>
      <c r="Q1042" s="109"/>
      <c r="R1042" s="109"/>
      <c r="S1042" s="109"/>
      <c r="T1042" s="108"/>
      <c r="U1042" s="108"/>
      <c r="V1042" s="108"/>
      <c r="W1042" s="109"/>
      <c r="X1042" s="109"/>
      <c r="Y1042" s="111"/>
      <c r="AB1042" s="111"/>
    </row>
    <row r="1043" spans="1:28" ht="15.75" hidden="1">
      <c r="A1043" s="292" t="s">
        <v>3499</v>
      </c>
      <c r="B1043" s="231"/>
      <c r="C1043" s="231"/>
      <c r="D1043" s="232"/>
      <c r="E1043" s="108"/>
      <c r="F1043" s="108"/>
      <c r="G1043" s="108"/>
      <c r="H1043" s="108"/>
      <c r="I1043" s="108"/>
      <c r="J1043" s="110"/>
      <c r="K1043" s="108"/>
      <c r="L1043" s="108"/>
      <c r="M1043" s="108"/>
      <c r="N1043" s="108"/>
      <c r="O1043" s="108"/>
      <c r="P1043" s="108"/>
      <c r="Q1043" s="108"/>
      <c r="R1043" s="108"/>
      <c r="S1043" s="109"/>
      <c r="T1043" s="108"/>
      <c r="U1043" s="108"/>
      <c r="V1043" s="108"/>
      <c r="W1043" s="108"/>
      <c r="X1043" s="108"/>
      <c r="Y1043" s="111"/>
      <c r="AB1043" s="111"/>
    </row>
    <row r="1044" spans="1:28" ht="15.75" hidden="1">
      <c r="A1044" s="292" t="s">
        <v>3500</v>
      </c>
      <c r="B1044" s="231"/>
      <c r="C1044" s="231">
        <v>45222.281250331864</v>
      </c>
      <c r="D1044" s="232"/>
      <c r="E1044" s="114"/>
      <c r="F1044" s="108"/>
      <c r="G1044" s="108"/>
      <c r="H1044" s="108"/>
      <c r="I1044" s="109"/>
      <c r="J1044" s="110"/>
      <c r="K1044" s="108"/>
      <c r="L1044" s="108"/>
      <c r="M1044" s="108"/>
      <c r="N1044" s="108"/>
      <c r="O1044" s="108"/>
      <c r="P1044" s="108"/>
      <c r="Q1044" s="109"/>
      <c r="R1044" s="109"/>
      <c r="S1044" s="109"/>
      <c r="T1044" s="108"/>
      <c r="U1044" s="108"/>
      <c r="V1044" s="108"/>
      <c r="W1044" s="109"/>
      <c r="X1044" s="109"/>
      <c r="Y1044" s="111"/>
      <c r="AB1044" s="111"/>
    </row>
    <row r="1045" spans="1:28" ht="15.75" hidden="1">
      <c r="A1045" s="292" t="s">
        <v>3430</v>
      </c>
      <c r="B1045" s="231"/>
      <c r="C1045" s="231">
        <v>16453.272000000008</v>
      </c>
      <c r="D1045" s="232">
        <v>18802.62000000001</v>
      </c>
      <c r="E1045" s="114"/>
      <c r="F1045" s="108"/>
      <c r="G1045" s="108"/>
      <c r="H1045" s="108"/>
      <c r="I1045" s="109"/>
      <c r="J1045" s="110"/>
      <c r="K1045" s="108"/>
      <c r="L1045" s="108"/>
      <c r="M1045" s="108"/>
      <c r="N1045" s="108"/>
      <c r="O1045" s="108"/>
      <c r="P1045" s="108"/>
      <c r="Q1045" s="109"/>
      <c r="R1045" s="109"/>
      <c r="S1045" s="109"/>
      <c r="T1045" s="108"/>
      <c r="U1045" s="108"/>
      <c r="V1045" s="108"/>
      <c r="W1045" s="109"/>
      <c r="X1045" s="109"/>
      <c r="Y1045" s="111"/>
      <c r="AB1045" s="111"/>
    </row>
    <row r="1046" spans="1:28" ht="15.75" hidden="1">
      <c r="A1046" s="292" t="s">
        <v>2401</v>
      </c>
      <c r="B1046" s="231"/>
      <c r="C1046" s="231">
        <v>16249.945310344823</v>
      </c>
      <c r="D1046" s="232"/>
      <c r="E1046" s="108"/>
      <c r="F1046" s="108"/>
      <c r="G1046" s="108"/>
      <c r="H1046" s="108"/>
      <c r="I1046" s="108"/>
      <c r="J1046" s="110"/>
      <c r="K1046" s="108"/>
      <c r="L1046" s="108"/>
      <c r="M1046" s="108"/>
      <c r="N1046" s="108"/>
      <c r="O1046" s="108"/>
      <c r="P1046" s="108"/>
      <c r="Q1046" s="108"/>
      <c r="R1046" s="108"/>
      <c r="S1046" s="109"/>
      <c r="T1046" s="108"/>
      <c r="U1046" s="108"/>
      <c r="V1046" s="108"/>
      <c r="W1046" s="108"/>
      <c r="X1046" s="108"/>
      <c r="Y1046" s="111"/>
      <c r="AB1046" s="111"/>
    </row>
    <row r="1047" spans="1:28" ht="15.75" hidden="1">
      <c r="A1047" s="292" t="s">
        <v>240</v>
      </c>
      <c r="B1047" s="231"/>
      <c r="C1047" s="231">
        <v>8766.7697999999964</v>
      </c>
      <c r="D1047" s="232"/>
      <c r="E1047" s="114"/>
      <c r="F1047" s="108"/>
      <c r="G1047" s="108"/>
      <c r="H1047" s="108"/>
      <c r="I1047" s="109"/>
      <c r="J1047" s="110"/>
      <c r="K1047" s="108"/>
      <c r="L1047" s="108"/>
      <c r="M1047" s="108"/>
      <c r="N1047" s="108"/>
      <c r="O1047" s="108"/>
      <c r="P1047" s="108"/>
      <c r="Q1047" s="109"/>
      <c r="R1047" s="109"/>
      <c r="S1047" s="109"/>
      <c r="T1047" s="108"/>
      <c r="U1047" s="108"/>
      <c r="V1047" s="108"/>
      <c r="W1047" s="109"/>
      <c r="X1047" s="109"/>
      <c r="Y1047" s="111"/>
      <c r="AB1047" s="111"/>
    </row>
    <row r="1048" spans="1:28" ht="15.75" hidden="1">
      <c r="A1048" s="292" t="s">
        <v>34</v>
      </c>
      <c r="B1048" s="231">
        <v>28855.721046375002</v>
      </c>
      <c r="C1048" s="231">
        <v>36155.139877124995</v>
      </c>
      <c r="D1048" s="232"/>
      <c r="E1048" s="114"/>
      <c r="F1048" s="108"/>
      <c r="G1048" s="108"/>
      <c r="H1048" s="108"/>
      <c r="I1048" s="109"/>
      <c r="J1048" s="110"/>
      <c r="K1048" s="108"/>
      <c r="L1048" s="108"/>
      <c r="M1048" s="108"/>
      <c r="N1048" s="108"/>
      <c r="O1048" s="108"/>
      <c r="P1048" s="108"/>
      <c r="Q1048" s="109"/>
      <c r="R1048" s="109"/>
      <c r="S1048" s="109"/>
      <c r="T1048" s="108"/>
      <c r="U1048" s="108"/>
      <c r="V1048" s="108"/>
      <c r="W1048" s="109"/>
      <c r="X1048" s="109"/>
      <c r="Y1048" s="111"/>
      <c r="AB1048" s="111"/>
    </row>
    <row r="1049" spans="1:28" ht="15.75" hidden="1">
      <c r="A1049" s="292" t="s">
        <v>35</v>
      </c>
      <c r="B1049" s="231">
        <v>23144.767926374996</v>
      </c>
      <c r="C1049" s="231">
        <v>29002.845637124996</v>
      </c>
      <c r="D1049" s="232"/>
      <c r="E1049" s="108"/>
      <c r="F1049" s="108"/>
      <c r="G1049" s="108"/>
      <c r="H1049" s="108"/>
      <c r="I1049" s="108"/>
      <c r="J1049" s="110"/>
      <c r="K1049" s="108"/>
      <c r="L1049" s="108"/>
      <c r="M1049" s="108"/>
      <c r="N1049" s="108"/>
      <c r="O1049" s="108"/>
      <c r="P1049" s="108"/>
      <c r="Q1049" s="108"/>
      <c r="R1049" s="108"/>
      <c r="S1049" s="109"/>
      <c r="T1049" s="108"/>
      <c r="U1049" s="108"/>
      <c r="V1049" s="108"/>
      <c r="W1049" s="108"/>
      <c r="X1049" s="108"/>
      <c r="Y1049" s="111"/>
      <c r="AB1049" s="111"/>
    </row>
    <row r="1050" spans="1:28" ht="15.75" hidden="1">
      <c r="A1050" s="292" t="s">
        <v>36</v>
      </c>
      <c r="B1050" s="231">
        <v>14076.443041875002</v>
      </c>
      <c r="C1050" s="231">
        <v>17628.950255624997</v>
      </c>
      <c r="D1050" s="232"/>
      <c r="E1050" s="108"/>
      <c r="F1050" s="108"/>
      <c r="G1050" s="108"/>
      <c r="H1050" s="108"/>
      <c r="I1050" s="108"/>
      <c r="J1050" s="110"/>
      <c r="K1050" s="108"/>
      <c r="L1050" s="108"/>
      <c r="M1050" s="108"/>
      <c r="N1050" s="108"/>
      <c r="O1050" s="108"/>
      <c r="P1050" s="108"/>
      <c r="Q1050" s="108"/>
      <c r="R1050" s="108"/>
      <c r="S1050" s="109"/>
      <c r="T1050" s="108"/>
      <c r="U1050" s="108"/>
      <c r="V1050" s="108"/>
      <c r="W1050" s="108"/>
      <c r="X1050" s="108"/>
      <c r="Y1050" s="111"/>
      <c r="AB1050" s="111"/>
    </row>
    <row r="1051" spans="1:28" ht="15.75" hidden="1">
      <c r="A1051" s="292" t="s">
        <v>37</v>
      </c>
      <c r="B1051" s="231">
        <v>14779.278004499998</v>
      </c>
      <c r="C1051" s="231">
        <v>18526.189621500002</v>
      </c>
      <c r="D1051" s="232"/>
      <c r="E1051" s="108"/>
      <c r="F1051" s="108"/>
      <c r="G1051" s="108"/>
      <c r="H1051" s="108"/>
      <c r="I1051" s="108"/>
      <c r="J1051" s="110"/>
      <c r="K1051" s="108"/>
      <c r="L1051" s="108"/>
      <c r="M1051" s="108"/>
      <c r="N1051" s="108"/>
      <c r="O1051" s="108"/>
      <c r="P1051" s="108"/>
      <c r="Q1051" s="108"/>
      <c r="R1051" s="108"/>
      <c r="S1051" s="109"/>
      <c r="T1051" s="108"/>
      <c r="U1051" s="108"/>
      <c r="V1051" s="108"/>
      <c r="W1051" s="108"/>
      <c r="X1051" s="108"/>
      <c r="Y1051" s="111"/>
      <c r="AB1051" s="111"/>
    </row>
    <row r="1052" spans="1:28" ht="15.75" hidden="1">
      <c r="A1052" s="292" t="s">
        <v>38</v>
      </c>
      <c r="B1052" s="231">
        <v>8365.4899218750015</v>
      </c>
      <c r="C1052" s="231">
        <v>10476.656015624998</v>
      </c>
      <c r="D1052" s="232"/>
      <c r="E1052" s="114"/>
      <c r="F1052" s="108"/>
      <c r="G1052" s="108"/>
      <c r="H1052" s="108"/>
      <c r="I1052" s="109"/>
      <c r="J1052" s="110"/>
      <c r="K1052" s="108"/>
      <c r="L1052" s="108"/>
      <c r="M1052" s="108"/>
      <c r="N1052" s="108"/>
      <c r="O1052" s="108"/>
      <c r="P1052" s="108"/>
      <c r="Q1052" s="109"/>
      <c r="R1052" s="109"/>
      <c r="S1052" s="109"/>
      <c r="T1052" s="108"/>
      <c r="U1052" s="108"/>
      <c r="V1052" s="108"/>
      <c r="W1052" s="109"/>
      <c r="X1052" s="109"/>
      <c r="Y1052" s="111"/>
      <c r="AB1052" s="111"/>
    </row>
    <row r="1053" spans="1:28" ht="15.75" hidden="1">
      <c r="A1053" s="292" t="s">
        <v>39</v>
      </c>
      <c r="B1053" s="231">
        <v>5710.9531200000001</v>
      </c>
      <c r="C1053" s="231">
        <v>7152.2942399999993</v>
      </c>
      <c r="D1053" s="232"/>
      <c r="E1053" s="114"/>
      <c r="F1053" s="108"/>
      <c r="G1053" s="108"/>
      <c r="H1053" s="108"/>
      <c r="I1053" s="109"/>
      <c r="J1053" s="110"/>
      <c r="K1053" s="108"/>
      <c r="L1053" s="108"/>
      <c r="M1053" s="108"/>
      <c r="N1053" s="108"/>
      <c r="O1053" s="108"/>
      <c r="P1053" s="108"/>
      <c r="Q1053" s="109"/>
      <c r="R1053" s="109"/>
      <c r="S1053" s="109"/>
      <c r="T1053" s="108"/>
      <c r="U1053" s="108"/>
      <c r="V1053" s="108"/>
      <c r="W1053" s="109"/>
      <c r="X1053" s="109"/>
      <c r="Y1053" s="111"/>
      <c r="AB1053" s="111"/>
    </row>
    <row r="1054" spans="1:28" ht="15.75" hidden="1">
      <c r="A1054" s="292" t="s">
        <v>238</v>
      </c>
      <c r="B1054" s="231">
        <v>7227.8971875000016</v>
      </c>
      <c r="C1054" s="231">
        <v>9340.2632812499978</v>
      </c>
      <c r="D1054" s="232">
        <v>10914.102773437497</v>
      </c>
      <c r="E1054" s="114"/>
      <c r="F1054" s="108"/>
      <c r="G1054" s="108"/>
      <c r="H1054" s="108"/>
      <c r="I1054" s="109"/>
      <c r="J1054" s="110"/>
      <c r="K1054" s="108"/>
      <c r="L1054" s="108"/>
      <c r="M1054" s="108"/>
      <c r="N1054" s="108"/>
      <c r="O1054" s="108"/>
      <c r="P1054" s="108"/>
      <c r="Q1054" s="109"/>
      <c r="R1054" s="109"/>
      <c r="S1054" s="109"/>
      <c r="T1054" s="108"/>
      <c r="U1054" s="108"/>
      <c r="V1054" s="108"/>
      <c r="W1054" s="109"/>
      <c r="X1054" s="109"/>
      <c r="Y1054" s="111"/>
      <c r="AB1054" s="111"/>
    </row>
    <row r="1055" spans="1:28" ht="15.75" hidden="1">
      <c r="A1055" s="292" t="s">
        <v>280</v>
      </c>
      <c r="B1055" s="231">
        <v>12204.2832</v>
      </c>
      <c r="C1055" s="231">
        <v>15784.236000000001</v>
      </c>
      <c r="D1055" s="232">
        <v>18612.1914</v>
      </c>
      <c r="E1055" s="108"/>
      <c r="F1055" s="108"/>
      <c r="G1055" s="108"/>
      <c r="H1055" s="108"/>
      <c r="I1055" s="108"/>
      <c r="J1055" s="110"/>
      <c r="K1055" s="108"/>
      <c r="L1055" s="108"/>
      <c r="M1055" s="108"/>
      <c r="N1055" s="108"/>
      <c r="O1055" s="108"/>
      <c r="P1055" s="108"/>
      <c r="Q1055" s="108"/>
      <c r="R1055" s="108"/>
      <c r="S1055" s="109"/>
      <c r="T1055" s="108"/>
      <c r="U1055" s="108"/>
      <c r="V1055" s="108"/>
      <c r="W1055" s="108"/>
      <c r="X1055" s="108"/>
      <c r="Y1055" s="111"/>
      <c r="AB1055" s="111"/>
    </row>
    <row r="1056" spans="1:28" ht="15.75" hidden="1">
      <c r="A1056" s="292" t="s">
        <v>281</v>
      </c>
      <c r="B1056" s="231">
        <v>9762.9465600000003</v>
      </c>
      <c r="C1056" s="231">
        <v>12627.6288</v>
      </c>
      <c r="D1056" s="232">
        <v>14884.713119999999</v>
      </c>
      <c r="E1056" s="108"/>
      <c r="F1056" s="108"/>
      <c r="G1056" s="108"/>
      <c r="H1056" s="108"/>
      <c r="I1056" s="108"/>
      <c r="J1056" s="110"/>
      <c r="K1056" s="108"/>
      <c r="L1056" s="108"/>
      <c r="M1056" s="108"/>
      <c r="N1056" s="108"/>
      <c r="O1056" s="108"/>
      <c r="P1056" s="108"/>
      <c r="Q1056" s="108"/>
      <c r="R1056" s="108"/>
      <c r="S1056" s="109"/>
      <c r="T1056" s="108"/>
      <c r="U1056" s="108"/>
      <c r="V1056" s="108"/>
      <c r="W1056" s="108"/>
      <c r="X1056" s="108"/>
      <c r="Y1056" s="111"/>
      <c r="AB1056" s="111"/>
    </row>
    <row r="1057" spans="1:28" ht="15.75" hidden="1">
      <c r="A1057" s="292" t="s">
        <v>282</v>
      </c>
      <c r="B1057" s="231">
        <v>6102.1415999999999</v>
      </c>
      <c r="C1057" s="231">
        <v>7892.1179999999986</v>
      </c>
      <c r="D1057" s="232">
        <v>9321.0956999999999</v>
      </c>
      <c r="E1057" s="108"/>
      <c r="F1057" s="108"/>
      <c r="G1057" s="108"/>
      <c r="H1057" s="108"/>
      <c r="I1057" s="108"/>
      <c r="J1057" s="110"/>
      <c r="K1057" s="108"/>
      <c r="L1057" s="108"/>
      <c r="M1057" s="108"/>
      <c r="N1057" s="108"/>
      <c r="O1057" s="108"/>
      <c r="P1057" s="108"/>
      <c r="Q1057" s="108"/>
      <c r="R1057" s="108"/>
      <c r="S1057" s="109"/>
      <c r="T1057" s="108"/>
      <c r="U1057" s="108"/>
      <c r="V1057" s="108"/>
      <c r="W1057" s="108"/>
      <c r="X1057" s="108"/>
      <c r="Y1057" s="111"/>
      <c r="AB1057" s="111"/>
    </row>
    <row r="1058" spans="1:28" ht="15.75" hidden="1">
      <c r="A1058" s="292" t="s">
        <v>283</v>
      </c>
      <c r="B1058" s="231">
        <v>6102.1415999999999</v>
      </c>
      <c r="C1058" s="231">
        <v>7892.1180000000004</v>
      </c>
      <c r="D1058" s="232">
        <v>9291.0956999999999</v>
      </c>
      <c r="E1058" s="114"/>
      <c r="F1058" s="108"/>
      <c r="G1058" s="108"/>
      <c r="H1058" s="108"/>
      <c r="I1058" s="109"/>
      <c r="J1058" s="110"/>
      <c r="K1058" s="108"/>
      <c r="L1058" s="108"/>
      <c r="M1058" s="108"/>
      <c r="N1058" s="108"/>
      <c r="O1058" s="108"/>
      <c r="P1058" s="108"/>
      <c r="Q1058" s="109"/>
      <c r="R1058" s="109"/>
      <c r="S1058" s="109"/>
      <c r="T1058" s="108"/>
      <c r="U1058" s="108"/>
      <c r="V1058" s="108"/>
      <c r="W1058" s="109"/>
      <c r="X1058" s="109"/>
      <c r="Y1058" s="111"/>
      <c r="AB1058" s="111"/>
    </row>
    <row r="1059" spans="1:28" ht="15.75" hidden="1">
      <c r="A1059" s="292" t="s">
        <v>284</v>
      </c>
      <c r="B1059" s="231">
        <v>3660.8049599999999</v>
      </c>
      <c r="C1059" s="231">
        <v>4735.5108</v>
      </c>
      <c r="D1059" s="232">
        <v>5593.6174199999996</v>
      </c>
      <c r="E1059" s="114"/>
      <c r="F1059" s="108"/>
      <c r="G1059" s="108"/>
      <c r="H1059" s="108"/>
      <c r="I1059" s="109"/>
      <c r="J1059" s="110"/>
      <c r="K1059" s="108"/>
      <c r="L1059" s="108"/>
      <c r="M1059" s="108"/>
      <c r="N1059" s="108"/>
      <c r="O1059" s="108"/>
      <c r="P1059" s="108"/>
      <c r="Q1059" s="109"/>
      <c r="R1059" s="109"/>
      <c r="S1059" s="109"/>
      <c r="T1059" s="108"/>
      <c r="U1059" s="108"/>
      <c r="V1059" s="108"/>
      <c r="W1059" s="109"/>
      <c r="X1059" s="109"/>
      <c r="Y1059" s="111"/>
      <c r="AB1059" s="111"/>
    </row>
    <row r="1060" spans="1:28" ht="15.75" hidden="1">
      <c r="A1060" s="292" t="s">
        <v>285</v>
      </c>
      <c r="B1060" s="231">
        <v>2441.33664</v>
      </c>
      <c r="C1060" s="231">
        <v>3156.6071999999999</v>
      </c>
      <c r="D1060" s="232">
        <v>3727.4782800000003</v>
      </c>
      <c r="E1060" s="114"/>
      <c r="F1060" s="108"/>
      <c r="G1060" s="108"/>
      <c r="H1060" s="108"/>
      <c r="I1060" s="109"/>
      <c r="J1060" s="110"/>
      <c r="K1060" s="108"/>
      <c r="L1060" s="108"/>
      <c r="M1060" s="108"/>
      <c r="N1060" s="108"/>
      <c r="O1060" s="108"/>
      <c r="P1060" s="108"/>
      <c r="Q1060" s="109"/>
      <c r="R1060" s="109"/>
      <c r="S1060" s="109"/>
      <c r="T1060" s="108"/>
      <c r="U1060" s="108"/>
      <c r="V1060" s="108"/>
      <c r="W1060" s="109"/>
      <c r="X1060" s="109"/>
      <c r="Y1060" s="111"/>
      <c r="AB1060" s="111"/>
    </row>
    <row r="1061" spans="1:28" ht="15.75" hidden="1">
      <c r="A1061" s="292" t="s">
        <v>286</v>
      </c>
      <c r="B1061" s="231">
        <v>9882.6095999999998</v>
      </c>
      <c r="C1061" s="231">
        <v>12781.296480000001</v>
      </c>
      <c r="D1061" s="232">
        <v>15011.630951999998</v>
      </c>
      <c r="E1061" s="108"/>
      <c r="F1061" s="108"/>
      <c r="G1061" s="108"/>
      <c r="H1061" s="108"/>
      <c r="I1061" s="108"/>
      <c r="J1061" s="110"/>
      <c r="K1061" s="108"/>
      <c r="L1061" s="108"/>
      <c r="M1061" s="108"/>
      <c r="N1061" s="108"/>
      <c r="O1061" s="108"/>
      <c r="P1061" s="108"/>
      <c r="Q1061" s="108"/>
      <c r="R1061" s="108"/>
      <c r="S1061" s="109"/>
      <c r="T1061" s="108"/>
      <c r="U1061" s="108"/>
      <c r="V1061" s="108"/>
      <c r="W1061" s="108"/>
      <c r="X1061" s="108"/>
      <c r="Y1061" s="111"/>
      <c r="AB1061" s="111"/>
    </row>
    <row r="1062" spans="1:28" ht="15.75" hidden="1">
      <c r="A1062" s="292" t="s">
        <v>287</v>
      </c>
      <c r="B1062" s="231">
        <v>7555.0895999999993</v>
      </c>
      <c r="C1062" s="231">
        <v>9771.7080000000005</v>
      </c>
      <c r="D1062" s="232">
        <v>11529.604199999998</v>
      </c>
      <c r="E1062" s="108"/>
      <c r="F1062" s="108"/>
      <c r="G1062" s="108"/>
      <c r="H1062" s="108"/>
      <c r="I1062" s="108"/>
      <c r="J1062" s="110"/>
      <c r="K1062" s="108"/>
      <c r="L1062" s="108"/>
      <c r="M1062" s="108"/>
      <c r="N1062" s="108"/>
      <c r="O1062" s="108"/>
      <c r="P1062" s="108"/>
      <c r="Q1062" s="108"/>
      <c r="R1062" s="108"/>
      <c r="S1062" s="109"/>
      <c r="T1062" s="108"/>
      <c r="U1062" s="108"/>
      <c r="V1062" s="108"/>
      <c r="W1062" s="108"/>
      <c r="X1062" s="108"/>
      <c r="Y1062" s="111"/>
      <c r="AB1062" s="111"/>
    </row>
    <row r="1063" spans="1:28" ht="15.75" hidden="1">
      <c r="A1063" s="292" t="s">
        <v>288</v>
      </c>
      <c r="B1063" s="231">
        <v>5233.4160000000002</v>
      </c>
      <c r="C1063" s="231">
        <v>6767.5684799999999</v>
      </c>
      <c r="D1063" s="232">
        <v>7915.8437519999989</v>
      </c>
      <c r="E1063" s="108"/>
      <c r="F1063" s="108"/>
      <c r="G1063" s="108"/>
      <c r="H1063" s="108"/>
      <c r="I1063" s="108"/>
      <c r="J1063" s="110"/>
      <c r="K1063" s="108"/>
      <c r="L1063" s="108"/>
      <c r="M1063" s="108"/>
      <c r="N1063" s="108"/>
      <c r="O1063" s="108"/>
      <c r="P1063" s="108"/>
      <c r="Q1063" s="108"/>
      <c r="R1063" s="108"/>
      <c r="S1063" s="109"/>
      <c r="T1063" s="108"/>
      <c r="U1063" s="108"/>
      <c r="V1063" s="108"/>
      <c r="W1063" s="108"/>
      <c r="X1063" s="108"/>
      <c r="Y1063" s="111"/>
      <c r="AB1063" s="111"/>
    </row>
    <row r="1064" spans="1:28" ht="15.75" hidden="1">
      <c r="A1064" s="292" t="s">
        <v>289</v>
      </c>
      <c r="B1064" s="231">
        <v>4649.1935999999996</v>
      </c>
      <c r="C1064" s="231">
        <v>6013.7279999999992</v>
      </c>
      <c r="D1064" s="232">
        <v>7095.7871999999998</v>
      </c>
      <c r="E1064" s="114"/>
      <c r="F1064" s="108"/>
      <c r="G1064" s="108"/>
      <c r="H1064" s="108"/>
      <c r="I1064" s="109"/>
      <c r="J1064" s="110"/>
      <c r="K1064" s="108"/>
      <c r="L1064" s="108"/>
      <c r="M1064" s="108"/>
      <c r="N1064" s="108"/>
      <c r="O1064" s="108"/>
      <c r="P1064" s="108"/>
      <c r="Q1064" s="109"/>
      <c r="R1064" s="109"/>
      <c r="S1064" s="109"/>
      <c r="T1064" s="108"/>
      <c r="U1064" s="108"/>
      <c r="V1064" s="108"/>
      <c r="W1064" s="109"/>
      <c r="X1064" s="109"/>
      <c r="Y1064" s="111"/>
      <c r="AB1064" s="111"/>
    </row>
    <row r="1065" spans="1:28" ht="15.75" hidden="1">
      <c r="A1065" s="292" t="s">
        <v>290</v>
      </c>
      <c r="B1065" s="231">
        <v>2905.8959999999997</v>
      </c>
      <c r="C1065" s="231">
        <v>3757.98</v>
      </c>
      <c r="D1065" s="232">
        <v>4433.817</v>
      </c>
      <c r="E1065" s="114"/>
      <c r="F1065" s="108"/>
      <c r="G1065" s="108"/>
      <c r="H1065" s="108"/>
      <c r="I1065" s="109"/>
      <c r="J1065" s="110"/>
      <c r="K1065" s="108"/>
      <c r="L1065" s="108"/>
      <c r="M1065" s="108"/>
      <c r="N1065" s="108"/>
      <c r="O1065" s="108"/>
      <c r="P1065" s="108"/>
      <c r="Q1065" s="109"/>
      <c r="R1065" s="109"/>
      <c r="S1065" s="109"/>
      <c r="T1065" s="108"/>
      <c r="U1065" s="108"/>
      <c r="V1065" s="108"/>
      <c r="W1065" s="109"/>
      <c r="X1065" s="109"/>
      <c r="Y1065" s="111"/>
      <c r="AB1065" s="111"/>
    </row>
    <row r="1066" spans="1:28" ht="15.75" hidden="1">
      <c r="A1066" s="292" t="s">
        <v>291</v>
      </c>
      <c r="B1066" s="231">
        <v>2327.52</v>
      </c>
      <c r="C1066" s="231">
        <v>3009.5884799999999</v>
      </c>
      <c r="D1066" s="232">
        <v>3482.0267519999998</v>
      </c>
      <c r="E1066" s="114"/>
      <c r="F1066" s="108"/>
      <c r="G1066" s="108"/>
      <c r="H1066" s="108"/>
      <c r="I1066" s="109"/>
      <c r="J1066" s="110"/>
      <c r="K1066" s="108"/>
      <c r="L1066" s="108"/>
      <c r="M1066" s="108"/>
      <c r="N1066" s="108"/>
      <c r="O1066" s="108"/>
      <c r="P1066" s="108"/>
      <c r="Q1066" s="109"/>
      <c r="R1066" s="109"/>
      <c r="S1066" s="109"/>
      <c r="T1066" s="108"/>
      <c r="U1066" s="108"/>
      <c r="V1066" s="108"/>
      <c r="W1066" s="109"/>
      <c r="X1066" s="109"/>
      <c r="Y1066" s="111"/>
      <c r="AB1066" s="111"/>
    </row>
    <row r="1067" spans="1:28" ht="15.75" hidden="1">
      <c r="A1067" s="292" t="s">
        <v>740</v>
      </c>
      <c r="B1067" s="231">
        <v>24472.152479999997</v>
      </c>
      <c r="C1067" s="231">
        <v>30928.310400000002</v>
      </c>
      <c r="D1067" s="232"/>
      <c r="E1067" s="108"/>
      <c r="F1067" s="108"/>
      <c r="G1067" s="108"/>
      <c r="H1067" s="108"/>
      <c r="I1067" s="108"/>
      <c r="J1067" s="110"/>
      <c r="K1067" s="108"/>
      <c r="L1067" s="108"/>
      <c r="M1067" s="108"/>
      <c r="N1067" s="108"/>
      <c r="O1067" s="108"/>
      <c r="P1067" s="108"/>
      <c r="Q1067" s="108"/>
      <c r="R1067" s="108"/>
      <c r="S1067" s="109"/>
      <c r="T1067" s="108"/>
      <c r="U1067" s="108"/>
      <c r="V1067" s="108"/>
      <c r="W1067" s="108"/>
      <c r="X1067" s="108"/>
      <c r="Y1067" s="111"/>
      <c r="AB1067" s="111"/>
    </row>
    <row r="1068" spans="1:28" ht="15.75" hidden="1">
      <c r="A1068" s="292" t="s">
        <v>745</v>
      </c>
      <c r="B1068" s="231">
        <v>11888.73</v>
      </c>
      <c r="C1068" s="231">
        <v>14903.13</v>
      </c>
      <c r="D1068" s="232"/>
      <c r="E1068" s="114"/>
      <c r="F1068" s="108"/>
      <c r="G1068" s="108"/>
      <c r="H1068" s="108"/>
      <c r="I1068" s="109"/>
      <c r="J1068" s="110"/>
      <c r="K1068" s="108"/>
      <c r="L1068" s="108"/>
      <c r="M1068" s="108"/>
      <c r="N1068" s="108"/>
      <c r="O1068" s="108"/>
      <c r="P1068" s="108"/>
      <c r="Q1068" s="109"/>
      <c r="R1068" s="109"/>
      <c r="S1068" s="109"/>
      <c r="T1068" s="108"/>
      <c r="U1068" s="108"/>
      <c r="V1068" s="108"/>
      <c r="W1068" s="109"/>
      <c r="X1068" s="109"/>
      <c r="Y1068" s="111"/>
      <c r="AB1068" s="111"/>
    </row>
    <row r="1069" spans="1:28" ht="15.75" hidden="1">
      <c r="A1069" s="292" t="s">
        <v>746</v>
      </c>
      <c r="B1069" s="231">
        <v>7576.0499999999993</v>
      </c>
      <c r="C1069" s="231">
        <v>9494.85</v>
      </c>
      <c r="D1069" s="232"/>
      <c r="E1069" s="114"/>
      <c r="F1069" s="108"/>
      <c r="G1069" s="108"/>
      <c r="H1069" s="108"/>
      <c r="I1069" s="109"/>
      <c r="J1069" s="110"/>
      <c r="K1069" s="108"/>
      <c r="L1069" s="108"/>
      <c r="M1069" s="108"/>
      <c r="N1069" s="108"/>
      <c r="O1069" s="108"/>
      <c r="P1069" s="108"/>
      <c r="Q1069" s="109"/>
      <c r="R1069" s="109"/>
      <c r="S1069" s="109"/>
      <c r="T1069" s="108"/>
      <c r="U1069" s="108"/>
      <c r="V1069" s="108"/>
      <c r="W1069" s="109"/>
      <c r="X1069" s="109"/>
      <c r="Y1069" s="111"/>
      <c r="AB1069" s="111"/>
    </row>
    <row r="1070" spans="1:28" ht="15.75" hidden="1">
      <c r="A1070" s="292" t="s">
        <v>747</v>
      </c>
      <c r="B1070" s="231">
        <v>3196.1952000000006</v>
      </c>
      <c r="C1070" s="231">
        <v>4168.2960000000039</v>
      </c>
      <c r="D1070" s="232"/>
      <c r="E1070" s="114"/>
      <c r="F1070" s="108"/>
      <c r="G1070" s="108"/>
      <c r="H1070" s="108"/>
      <c r="I1070" s="109"/>
      <c r="J1070" s="110"/>
      <c r="K1070" s="108"/>
      <c r="L1070" s="108"/>
      <c r="M1070" s="108"/>
      <c r="N1070" s="108"/>
      <c r="O1070" s="108"/>
      <c r="P1070" s="108"/>
      <c r="Q1070" s="109"/>
      <c r="R1070" s="109"/>
      <c r="S1070" s="109"/>
      <c r="T1070" s="108"/>
      <c r="U1070" s="108"/>
      <c r="V1070" s="108"/>
      <c r="W1070" s="109"/>
      <c r="X1070" s="109"/>
      <c r="Y1070" s="111"/>
      <c r="AB1070" s="111"/>
    </row>
    <row r="1071" spans="1:28" ht="15.75" hidden="1">
      <c r="A1071" s="292" t="s">
        <v>748</v>
      </c>
      <c r="B1071" s="231">
        <v>1811.1772799999999</v>
      </c>
      <c r="C1071" s="231">
        <v>2362.0344000000005</v>
      </c>
      <c r="D1071" s="232"/>
      <c r="E1071" s="114"/>
      <c r="F1071" s="108"/>
      <c r="G1071" s="108"/>
      <c r="H1071" s="108"/>
      <c r="I1071" s="109"/>
      <c r="J1071" s="110"/>
      <c r="K1071" s="108"/>
      <c r="L1071" s="108"/>
      <c r="M1071" s="108"/>
      <c r="N1071" s="108"/>
      <c r="O1071" s="108"/>
      <c r="P1071" s="108"/>
      <c r="Q1071" s="109"/>
      <c r="R1071" s="109"/>
      <c r="S1071" s="109"/>
      <c r="T1071" s="108"/>
      <c r="U1071" s="108"/>
      <c r="V1071" s="108"/>
      <c r="W1071" s="109"/>
      <c r="X1071" s="109"/>
      <c r="Y1071" s="111"/>
      <c r="AB1071" s="111"/>
    </row>
    <row r="1072" spans="1:28" ht="15.75" hidden="1">
      <c r="A1072" s="292" t="s">
        <v>742</v>
      </c>
      <c r="B1072" s="231">
        <v>19464.78</v>
      </c>
      <c r="C1072" s="231">
        <v>24397.98</v>
      </c>
      <c r="D1072" s="232"/>
      <c r="E1072" s="114"/>
      <c r="F1072" s="108"/>
      <c r="G1072" s="108"/>
      <c r="H1072" s="108"/>
      <c r="I1072" s="109"/>
      <c r="J1072" s="110"/>
      <c r="K1072" s="108"/>
      <c r="L1072" s="108"/>
      <c r="M1072" s="108"/>
      <c r="N1072" s="108"/>
      <c r="O1072" s="108"/>
      <c r="P1072" s="108"/>
      <c r="Q1072" s="109"/>
      <c r="R1072" s="109"/>
      <c r="S1072" s="109"/>
      <c r="T1072" s="108"/>
      <c r="U1072" s="108"/>
      <c r="V1072" s="108"/>
      <c r="W1072" s="109"/>
      <c r="X1072" s="109"/>
      <c r="Y1072" s="111"/>
      <c r="AB1072" s="111"/>
    </row>
    <row r="1073" spans="1:28" ht="15.75" hidden="1">
      <c r="A1073" s="292" t="s">
        <v>741</v>
      </c>
      <c r="B1073" s="231">
        <v>22660.975200000001</v>
      </c>
      <c r="C1073" s="231">
        <v>28566.276000000002</v>
      </c>
      <c r="D1073" s="232"/>
      <c r="E1073" s="114"/>
      <c r="F1073" s="108"/>
      <c r="G1073" s="108"/>
      <c r="H1073" s="108"/>
      <c r="I1073" s="109"/>
      <c r="J1073" s="110"/>
      <c r="K1073" s="108"/>
      <c r="L1073" s="108"/>
      <c r="M1073" s="108"/>
      <c r="N1073" s="108"/>
      <c r="O1073" s="108"/>
      <c r="P1073" s="108"/>
      <c r="Q1073" s="109"/>
      <c r="R1073" s="109"/>
      <c r="S1073" s="109"/>
      <c r="T1073" s="108"/>
      <c r="U1073" s="108"/>
      <c r="V1073" s="108"/>
      <c r="W1073" s="109"/>
      <c r="X1073" s="109"/>
      <c r="Y1073" s="111"/>
      <c r="AB1073" s="111"/>
    </row>
    <row r="1074" spans="1:28" ht="15.75" hidden="1">
      <c r="A1074" s="292" t="s">
        <v>743</v>
      </c>
      <c r="B1074" s="231">
        <v>12583.422480000001</v>
      </c>
      <c r="C1074" s="231">
        <v>16025.180400000005</v>
      </c>
      <c r="D1074" s="232"/>
      <c r="E1074" s="114"/>
      <c r="F1074" s="108"/>
      <c r="G1074" s="108"/>
      <c r="H1074" s="108"/>
      <c r="I1074" s="109"/>
      <c r="J1074" s="110"/>
      <c r="K1074" s="108"/>
      <c r="L1074" s="108"/>
      <c r="M1074" s="108"/>
      <c r="N1074" s="108"/>
      <c r="O1074" s="108"/>
      <c r="P1074" s="108"/>
      <c r="Q1074" s="109"/>
      <c r="R1074" s="109"/>
      <c r="S1074" s="109"/>
      <c r="T1074" s="108"/>
      <c r="U1074" s="108"/>
      <c r="V1074" s="108"/>
      <c r="W1074" s="109"/>
      <c r="X1074" s="109"/>
      <c r="Y1074" s="111"/>
      <c r="AB1074" s="111"/>
    </row>
    <row r="1075" spans="1:28" ht="15.75" hidden="1">
      <c r="A1075" s="292" t="s">
        <v>744</v>
      </c>
      <c r="B1075" s="231">
        <v>5007.37248</v>
      </c>
      <c r="C1075" s="231">
        <v>6530.3304000000044</v>
      </c>
      <c r="D1075" s="232"/>
      <c r="E1075" s="114"/>
      <c r="F1075" s="108"/>
      <c r="G1075" s="108"/>
      <c r="H1075" s="108"/>
      <c r="I1075" s="109"/>
      <c r="J1075" s="110"/>
      <c r="K1075" s="108"/>
      <c r="L1075" s="108"/>
      <c r="M1075" s="108"/>
      <c r="N1075" s="108"/>
      <c r="O1075" s="108"/>
      <c r="P1075" s="108"/>
      <c r="Q1075" s="109"/>
      <c r="R1075" s="109"/>
      <c r="S1075" s="109"/>
      <c r="T1075" s="108"/>
      <c r="U1075" s="108"/>
      <c r="V1075" s="108"/>
      <c r="W1075" s="109"/>
      <c r="X1075" s="109"/>
      <c r="Y1075" s="111"/>
      <c r="AB1075" s="111"/>
    </row>
    <row r="1076" spans="1:28" ht="15.75" hidden="1">
      <c r="A1076" s="292" t="s">
        <v>1143</v>
      </c>
      <c r="B1076" s="231">
        <v>32498.227080000004</v>
      </c>
      <c r="C1076" s="231">
        <v>42377.688112319993</v>
      </c>
      <c r="D1076" s="232"/>
      <c r="E1076" s="108"/>
      <c r="F1076" s="108"/>
      <c r="G1076" s="108"/>
      <c r="H1076" s="108"/>
      <c r="I1076" s="108"/>
      <c r="J1076" s="110"/>
      <c r="K1076" s="108"/>
      <c r="L1076" s="108"/>
      <c r="M1076" s="108"/>
      <c r="N1076" s="108"/>
      <c r="O1076" s="108"/>
      <c r="P1076" s="108"/>
      <c r="Q1076" s="108"/>
      <c r="R1076" s="108"/>
      <c r="S1076" s="108"/>
      <c r="T1076" s="108"/>
      <c r="U1076" s="108"/>
      <c r="V1076" s="108"/>
      <c r="W1076" s="108"/>
      <c r="X1076" s="108"/>
      <c r="Y1076" s="111"/>
      <c r="AB1076" s="111"/>
    </row>
    <row r="1077" spans="1:28" ht="15.75" hidden="1">
      <c r="A1077" s="292" t="s">
        <v>1144</v>
      </c>
      <c r="B1077" s="231">
        <v>20310.717240000002</v>
      </c>
      <c r="C1077" s="231">
        <v>26485.175280959993</v>
      </c>
      <c r="D1077" s="232"/>
      <c r="E1077" s="108"/>
      <c r="F1077" s="108"/>
      <c r="G1077" s="108"/>
      <c r="H1077" s="108"/>
      <c r="I1077" s="108"/>
      <c r="J1077" s="110"/>
      <c r="K1077" s="108"/>
      <c r="L1077" s="108"/>
      <c r="M1077" s="108"/>
      <c r="N1077" s="108"/>
      <c r="O1077" s="108"/>
      <c r="P1077" s="108"/>
      <c r="Q1077" s="108"/>
      <c r="R1077" s="108"/>
      <c r="S1077" s="108"/>
      <c r="T1077" s="108"/>
      <c r="U1077" s="108"/>
      <c r="V1077" s="108"/>
      <c r="W1077" s="108"/>
      <c r="X1077" s="108"/>
      <c r="Y1077" s="111"/>
      <c r="AB1077" s="111"/>
    </row>
    <row r="1078" spans="1:28" ht="15.75" hidden="1">
      <c r="A1078" s="292" t="s">
        <v>1145</v>
      </c>
      <c r="B1078" s="231">
        <v>12187.509840000001</v>
      </c>
      <c r="C1078" s="231">
        <v>15892.512831359998</v>
      </c>
      <c r="D1078" s="232"/>
      <c r="E1078" s="108"/>
      <c r="F1078" s="108"/>
      <c r="G1078" s="108"/>
      <c r="H1078" s="108"/>
      <c r="I1078" s="108"/>
      <c r="J1078" s="110"/>
      <c r="K1078" s="108"/>
      <c r="L1078" s="108"/>
      <c r="M1078" s="108"/>
      <c r="N1078" s="108"/>
      <c r="O1078" s="108"/>
      <c r="P1078" s="108"/>
      <c r="Q1078" s="108"/>
      <c r="R1078" s="108"/>
      <c r="S1078" s="108"/>
      <c r="T1078" s="108"/>
      <c r="U1078" s="108"/>
      <c r="V1078" s="108"/>
      <c r="W1078" s="108"/>
      <c r="X1078" s="108"/>
      <c r="Y1078" s="111"/>
      <c r="AB1078" s="111"/>
    </row>
    <row r="1079" spans="1:28" ht="15.75" hidden="1">
      <c r="A1079" s="292" t="s">
        <v>1152</v>
      </c>
      <c r="B1079" s="231">
        <v>35966.603914712388</v>
      </c>
      <c r="C1079" s="231">
        <v>45222.281250331864</v>
      </c>
      <c r="D1079" s="232"/>
      <c r="E1079" s="114"/>
      <c r="F1079" s="108"/>
      <c r="G1079" s="108"/>
      <c r="H1079" s="108"/>
      <c r="I1079" s="109"/>
      <c r="J1079" s="110"/>
      <c r="K1079" s="108"/>
      <c r="L1079" s="108"/>
      <c r="M1079" s="108"/>
      <c r="N1079" s="108"/>
      <c r="O1079" s="108"/>
      <c r="P1079" s="108"/>
      <c r="Q1079" s="109"/>
      <c r="R1079" s="109"/>
      <c r="S1079" s="109"/>
      <c r="T1079" s="108"/>
      <c r="U1079" s="108"/>
      <c r="V1079" s="108"/>
      <c r="W1079" s="109"/>
      <c r="X1079" s="109"/>
      <c r="Y1079" s="111"/>
      <c r="AB1079" s="111"/>
    </row>
    <row r="1080" spans="1:28" ht="15.75" hidden="1">
      <c r="A1080" s="292" t="s">
        <v>1153</v>
      </c>
      <c r="B1080" s="231">
        <v>16772.455752212391</v>
      </c>
      <c r="C1080" s="231">
        <v>21171.443362831858</v>
      </c>
      <c r="D1080" s="232"/>
      <c r="E1080" s="114"/>
      <c r="F1080" s="108"/>
      <c r="G1080" s="108"/>
      <c r="H1080" s="108"/>
      <c r="I1080" s="109"/>
      <c r="J1080" s="110"/>
      <c r="K1080" s="108"/>
      <c r="L1080" s="108"/>
      <c r="M1080" s="108"/>
      <c r="N1080" s="108"/>
      <c r="O1080" s="108"/>
      <c r="P1080" s="108"/>
      <c r="Q1080" s="109"/>
      <c r="R1080" s="109"/>
      <c r="S1080" s="109"/>
      <c r="T1080" s="108"/>
      <c r="U1080" s="108"/>
      <c r="V1080" s="108"/>
      <c r="W1080" s="109"/>
      <c r="X1080" s="109"/>
      <c r="Y1080" s="111"/>
      <c r="AB1080" s="111"/>
    </row>
    <row r="1081" spans="1:28" ht="15.75" hidden="1">
      <c r="A1081" s="292" t="s">
        <v>1154</v>
      </c>
      <c r="B1081" s="231">
        <v>11035.986562499998</v>
      </c>
      <c r="C1081" s="231">
        <v>13833.274687499999</v>
      </c>
      <c r="D1081" s="232"/>
      <c r="E1081" s="114"/>
      <c r="F1081" s="108"/>
      <c r="G1081" s="108"/>
      <c r="H1081" s="108"/>
      <c r="I1081" s="109"/>
      <c r="J1081" s="110"/>
      <c r="K1081" s="108"/>
      <c r="L1081" s="108"/>
      <c r="M1081" s="108"/>
      <c r="N1081" s="108"/>
      <c r="O1081" s="108"/>
      <c r="P1081" s="108"/>
      <c r="Q1081" s="109"/>
      <c r="R1081" s="109"/>
      <c r="S1081" s="109"/>
      <c r="T1081" s="108"/>
      <c r="U1081" s="108"/>
      <c r="V1081" s="108"/>
      <c r="W1081" s="109"/>
      <c r="X1081" s="109"/>
      <c r="Y1081" s="111"/>
      <c r="AB1081" s="111"/>
    </row>
    <row r="1082" spans="1:28" ht="15.75" hidden="1">
      <c r="A1082" s="292" t="s">
        <v>1155</v>
      </c>
      <c r="B1082" s="231">
        <v>8158.1616000000013</v>
      </c>
      <c r="C1082" s="231">
        <v>10217.563200000008</v>
      </c>
      <c r="D1082" s="232"/>
      <c r="E1082" s="108"/>
      <c r="F1082" s="108"/>
      <c r="G1082" s="108"/>
      <c r="H1082" s="108"/>
      <c r="I1082" s="108"/>
      <c r="J1082" s="110"/>
      <c r="K1082" s="108"/>
      <c r="L1082" s="108"/>
      <c r="M1082" s="108"/>
      <c r="N1082" s="108"/>
      <c r="O1082" s="108"/>
      <c r="P1082" s="108"/>
      <c r="Q1082" s="108"/>
      <c r="R1082" s="108"/>
      <c r="S1082" s="108"/>
      <c r="T1082" s="108"/>
      <c r="U1082" s="108"/>
      <c r="V1082" s="108"/>
      <c r="W1082" s="108"/>
      <c r="X1082" s="108"/>
      <c r="Y1082" s="111"/>
      <c r="AB1082" s="111"/>
    </row>
    <row r="1083" spans="1:28" ht="15.75" hidden="1">
      <c r="A1083" s="292" t="s">
        <v>3517</v>
      </c>
      <c r="B1083" s="231">
        <f>B1081+B1082</f>
        <v>19194.148162500001</v>
      </c>
      <c r="C1083" s="231">
        <f t="shared" ref="C1083:D1083" si="0">C1081+C1082</f>
        <v>24050.837887500005</v>
      </c>
      <c r="D1083" s="231">
        <f t="shared" si="0"/>
        <v>0</v>
      </c>
      <c r="E1083" s="108"/>
      <c r="F1083" s="108"/>
      <c r="G1083" s="108"/>
      <c r="H1083" s="108"/>
      <c r="I1083" s="108"/>
      <c r="J1083" s="110"/>
      <c r="K1083" s="108"/>
      <c r="L1083" s="108"/>
      <c r="M1083" s="108"/>
      <c r="N1083" s="108"/>
      <c r="O1083" s="108"/>
      <c r="P1083" s="108"/>
      <c r="Q1083" s="108"/>
      <c r="R1083" s="108"/>
      <c r="S1083" s="108"/>
      <c r="T1083" s="108"/>
      <c r="U1083" s="108"/>
      <c r="V1083" s="108"/>
      <c r="W1083" s="108"/>
      <c r="X1083" s="108"/>
      <c r="Y1083" s="111"/>
      <c r="AB1083" s="111"/>
    </row>
    <row r="1084" spans="1:28" ht="15.75" hidden="1">
      <c r="A1084" s="292" t="s">
        <v>3508</v>
      </c>
      <c r="B1084" s="231">
        <f>+B1081+B1082</f>
        <v>19194.148162500001</v>
      </c>
      <c r="C1084" s="231">
        <f t="shared" ref="C1084:D1084" si="1">+C1081+C1082</f>
        <v>24050.837887500005</v>
      </c>
      <c r="D1084" s="231">
        <f t="shared" si="1"/>
        <v>0</v>
      </c>
      <c r="E1084" s="108"/>
      <c r="F1084" s="108"/>
      <c r="G1084" s="108"/>
      <c r="H1084" s="108"/>
      <c r="I1084" s="108"/>
      <c r="J1084" s="110"/>
      <c r="K1084" s="108"/>
      <c r="L1084" s="108"/>
      <c r="M1084" s="108"/>
      <c r="N1084" s="108"/>
      <c r="O1084" s="108"/>
      <c r="P1084" s="108"/>
      <c r="Q1084" s="108"/>
      <c r="R1084" s="108"/>
      <c r="S1084" s="108"/>
      <c r="T1084" s="108"/>
      <c r="U1084" s="108"/>
      <c r="V1084" s="108"/>
      <c r="W1084" s="108"/>
      <c r="X1084" s="108"/>
      <c r="Y1084" s="111"/>
      <c r="AB1084" s="111"/>
    </row>
    <row r="1085" spans="1:28" ht="15.75" hidden="1">
      <c r="A1085" s="292" t="s">
        <v>2814</v>
      </c>
      <c r="B1085" s="231">
        <v>8899.6485344827597</v>
      </c>
      <c r="C1085" s="231">
        <v>10982.12453448276</v>
      </c>
      <c r="D1085" s="232"/>
      <c r="E1085" s="108"/>
      <c r="F1085" s="108"/>
      <c r="G1085" s="108"/>
      <c r="H1085" s="108"/>
      <c r="I1085" s="108"/>
      <c r="J1085" s="110"/>
      <c r="K1085" s="108"/>
      <c r="L1085" s="108"/>
      <c r="M1085" s="108"/>
      <c r="N1085" s="108"/>
      <c r="O1085" s="108"/>
      <c r="P1085" s="108"/>
      <c r="Q1085" s="108"/>
      <c r="R1085" s="108"/>
      <c r="S1085" s="108"/>
      <c r="T1085" s="108"/>
      <c r="U1085" s="108"/>
      <c r="V1085" s="108"/>
      <c r="W1085" s="108"/>
      <c r="X1085" s="108"/>
      <c r="Y1085" s="111"/>
      <c r="AB1085" s="111"/>
    </row>
    <row r="1086" spans="1:28" ht="15.75" hidden="1">
      <c r="A1086" s="292" t="s">
        <v>438</v>
      </c>
      <c r="B1086" s="231">
        <v>16846.612200000003</v>
      </c>
      <c r="C1086" s="231">
        <v>21970.393499999995</v>
      </c>
      <c r="D1086" s="232"/>
      <c r="E1086" s="108"/>
      <c r="F1086" s="108"/>
      <c r="G1086" s="108"/>
      <c r="H1086" s="108"/>
      <c r="I1086" s="108"/>
      <c r="J1086" s="110"/>
      <c r="K1086" s="108"/>
      <c r="L1086" s="108"/>
      <c r="M1086" s="108"/>
      <c r="N1086" s="108"/>
      <c r="O1086" s="108"/>
      <c r="P1086" s="108"/>
      <c r="Q1086" s="108"/>
      <c r="R1086" s="108"/>
      <c r="S1086" s="108"/>
      <c r="T1086" s="108"/>
      <c r="U1086" s="108"/>
      <c r="V1086" s="108"/>
      <c r="W1086" s="108"/>
      <c r="X1086" s="108"/>
      <c r="Y1086" s="111"/>
      <c r="AB1086" s="111"/>
    </row>
    <row r="1087" spans="1:28" ht="15.75" hidden="1">
      <c r="A1087" s="292" t="s">
        <v>527</v>
      </c>
      <c r="B1087" s="231">
        <v>39228.507901499994</v>
      </c>
      <c r="C1087" s="231">
        <v>49561.892777999994</v>
      </c>
      <c r="D1087" s="232"/>
      <c r="E1087" s="114"/>
      <c r="F1087" s="108"/>
      <c r="G1087" s="108"/>
      <c r="H1087" s="108"/>
      <c r="I1087" s="109"/>
      <c r="J1087" s="110"/>
      <c r="K1087" s="108"/>
      <c r="L1087" s="108"/>
      <c r="M1087" s="108"/>
      <c r="N1087" s="108"/>
      <c r="O1087" s="108"/>
      <c r="P1087" s="108"/>
      <c r="Q1087" s="109"/>
      <c r="R1087" s="109"/>
      <c r="S1087" s="109"/>
      <c r="T1087" s="108"/>
      <c r="U1087" s="108"/>
      <c r="V1087" s="108"/>
      <c r="W1087" s="109"/>
      <c r="X1087" s="109"/>
      <c r="Y1087" s="111"/>
      <c r="AB1087" s="111"/>
    </row>
    <row r="1088" spans="1:28" ht="15.75" hidden="1">
      <c r="A1088" s="292" t="s">
        <v>528</v>
      </c>
      <c r="B1088" s="231">
        <v>33110.790526500001</v>
      </c>
      <c r="C1088" s="231">
        <v>41583.513715499997</v>
      </c>
      <c r="D1088" s="232"/>
      <c r="E1088" s="114"/>
      <c r="F1088" s="108"/>
      <c r="G1088" s="108"/>
      <c r="H1088" s="108"/>
      <c r="I1088" s="109"/>
      <c r="J1088" s="110"/>
      <c r="K1088" s="108"/>
      <c r="L1088" s="108"/>
      <c r="M1088" s="108"/>
      <c r="N1088" s="108"/>
      <c r="O1088" s="108"/>
      <c r="P1088" s="108"/>
      <c r="Q1088" s="109"/>
      <c r="R1088" s="109"/>
      <c r="S1088" s="109"/>
      <c r="T1088" s="108"/>
      <c r="U1088" s="108"/>
      <c r="V1088" s="108"/>
      <c r="W1088" s="109"/>
      <c r="X1088" s="109"/>
      <c r="Y1088" s="111"/>
      <c r="AB1088" s="111"/>
    </row>
    <row r="1089" spans="1:28" ht="15.75" hidden="1">
      <c r="A1089" s="292" t="s">
        <v>529</v>
      </c>
      <c r="B1089" s="231">
        <v>17933.3337015</v>
      </c>
      <c r="C1089" s="231">
        <v>22894.389378</v>
      </c>
      <c r="D1089" s="232"/>
      <c r="E1089" s="114"/>
      <c r="F1089" s="108"/>
      <c r="G1089" s="108"/>
      <c r="H1089" s="108"/>
      <c r="I1089" s="109"/>
      <c r="J1089" s="110"/>
      <c r="K1089" s="108"/>
      <c r="L1089" s="108"/>
      <c r="M1089" s="108"/>
      <c r="N1089" s="108"/>
      <c r="O1089" s="108"/>
      <c r="P1089" s="108"/>
      <c r="Q1089" s="109"/>
      <c r="R1089" s="109"/>
      <c r="S1089" s="109"/>
      <c r="T1089" s="108"/>
      <c r="U1089" s="108"/>
      <c r="V1089" s="108"/>
      <c r="W1089" s="109"/>
      <c r="X1089" s="109"/>
      <c r="Y1089" s="111"/>
      <c r="AB1089" s="111"/>
    </row>
    <row r="1090" spans="1:28" ht="15.75" hidden="1">
      <c r="A1090" s="292" t="s">
        <v>530</v>
      </c>
      <c r="B1090" s="231">
        <v>21295.174199999998</v>
      </c>
      <c r="C1090" s="231">
        <v>26667.503399999998</v>
      </c>
      <c r="D1090" s="232"/>
      <c r="E1090" s="108"/>
      <c r="F1090" s="108"/>
      <c r="G1090" s="108"/>
      <c r="H1090" s="108"/>
      <c r="I1090" s="108"/>
      <c r="J1090" s="110"/>
      <c r="K1090" s="108"/>
      <c r="L1090" s="108"/>
      <c r="M1090" s="108"/>
      <c r="N1090" s="108"/>
      <c r="O1090" s="108"/>
      <c r="P1090" s="108"/>
      <c r="Q1090" s="108"/>
      <c r="R1090" s="108"/>
      <c r="S1090" s="108"/>
      <c r="T1090" s="108"/>
      <c r="U1090" s="108"/>
      <c r="V1090" s="108"/>
      <c r="W1090" s="108"/>
      <c r="X1090" s="108"/>
      <c r="Y1090" s="111"/>
      <c r="AB1090" s="111"/>
    </row>
    <row r="1091" spans="1:28" ht="15.75" hidden="1">
      <c r="A1091" s="292" t="s">
        <v>531</v>
      </c>
      <c r="B1091" s="231">
        <v>11815.6163265</v>
      </c>
      <c r="C1091" s="231">
        <v>14916.010315499992</v>
      </c>
      <c r="D1091" s="232"/>
      <c r="E1091" s="108"/>
      <c r="F1091" s="108"/>
      <c r="G1091" s="108"/>
      <c r="H1091" s="108"/>
      <c r="I1091" s="108"/>
      <c r="J1091" s="110"/>
      <c r="K1091" s="108"/>
      <c r="L1091" s="108"/>
      <c r="M1091" s="108"/>
      <c r="N1091" s="108"/>
      <c r="O1091" s="108"/>
      <c r="P1091" s="108"/>
      <c r="Q1091" s="108"/>
      <c r="R1091" s="108"/>
      <c r="S1091" s="108"/>
      <c r="T1091" s="108"/>
      <c r="U1091" s="108"/>
      <c r="V1091" s="108"/>
      <c r="W1091" s="108"/>
      <c r="X1091" s="108"/>
      <c r="Y1091" s="111"/>
      <c r="AB1091" s="111"/>
    </row>
    <row r="1092" spans="1:28" ht="15.75" hidden="1">
      <c r="A1092" s="292" t="s">
        <v>532</v>
      </c>
      <c r="B1092" s="231">
        <v>6117.7173750000002</v>
      </c>
      <c r="C1092" s="231">
        <v>7978.3790625000029</v>
      </c>
      <c r="D1092" s="232"/>
      <c r="E1092" s="108"/>
      <c r="F1092" s="108"/>
      <c r="G1092" s="108"/>
      <c r="H1092" s="108"/>
      <c r="I1092" s="108"/>
      <c r="J1092" s="110"/>
      <c r="K1092" s="108"/>
      <c r="L1092" s="108"/>
      <c r="M1092" s="108"/>
      <c r="N1092" s="108"/>
      <c r="O1092" s="108"/>
      <c r="P1092" s="108"/>
      <c r="Q1092" s="108"/>
      <c r="R1092" s="108"/>
      <c r="S1092" s="108"/>
      <c r="T1092" s="108"/>
      <c r="U1092" s="108"/>
      <c r="V1092" s="108"/>
      <c r="W1092" s="108"/>
      <c r="X1092" s="108"/>
      <c r="Y1092" s="111"/>
      <c r="AB1092" s="111"/>
    </row>
    <row r="1093" spans="1:28" ht="15.75" hidden="1">
      <c r="A1093" s="292" t="s">
        <v>1844</v>
      </c>
      <c r="B1093" s="231"/>
      <c r="C1093" s="231">
        <v>28242.833628318585</v>
      </c>
      <c r="D1093" s="232"/>
      <c r="E1093" s="114"/>
      <c r="F1093" s="108"/>
      <c r="G1093" s="108"/>
      <c r="H1093" s="108"/>
      <c r="I1093" s="109"/>
      <c r="J1093" s="110"/>
      <c r="K1093" s="108"/>
      <c r="L1093" s="108"/>
      <c r="M1093" s="108"/>
      <c r="N1093" s="108"/>
      <c r="O1093" s="108"/>
      <c r="P1093" s="108"/>
      <c r="Q1093" s="109"/>
      <c r="R1093" s="109"/>
      <c r="S1093" s="109"/>
      <c r="T1093" s="108"/>
      <c r="U1093" s="108"/>
      <c r="V1093" s="108"/>
      <c r="W1093" s="109"/>
      <c r="X1093" s="109"/>
      <c r="Y1093" s="111"/>
      <c r="AB1093" s="111"/>
    </row>
    <row r="1094" spans="1:28" ht="15.75" hidden="1">
      <c r="A1094" s="292" t="s">
        <v>1845</v>
      </c>
      <c r="B1094" s="231"/>
      <c r="C1094" s="231">
        <v>22201.174513274338</v>
      </c>
      <c r="D1094" s="232"/>
      <c r="E1094" s="114"/>
      <c r="F1094" s="108"/>
      <c r="G1094" s="108"/>
      <c r="H1094" s="108"/>
      <c r="I1094" s="109"/>
      <c r="J1094" s="110"/>
      <c r="K1094" s="108"/>
      <c r="L1094" s="108"/>
      <c r="M1094" s="108"/>
      <c r="N1094" s="108"/>
      <c r="O1094" s="108"/>
      <c r="P1094" s="108"/>
      <c r="Q1094" s="109"/>
      <c r="R1094" s="109"/>
      <c r="S1094" s="109"/>
      <c r="T1094" s="108"/>
      <c r="U1094" s="108"/>
      <c r="V1094" s="108"/>
      <c r="W1094" s="109"/>
      <c r="X1094" s="109"/>
      <c r="Y1094" s="111"/>
      <c r="AB1094" s="111"/>
    </row>
    <row r="1095" spans="1:28" ht="15.75" hidden="1">
      <c r="A1095" s="292" t="s">
        <v>1846</v>
      </c>
      <c r="B1095" s="231"/>
      <c r="C1095" s="231">
        <v>16629.517168141596</v>
      </c>
      <c r="D1095" s="232"/>
      <c r="E1095" s="114"/>
      <c r="F1095" s="108"/>
      <c r="G1095" s="108"/>
      <c r="H1095" s="108"/>
      <c r="I1095" s="109"/>
      <c r="J1095" s="110"/>
      <c r="K1095" s="108"/>
      <c r="L1095" s="108"/>
      <c r="M1095" s="108"/>
      <c r="N1095" s="108"/>
      <c r="O1095" s="108"/>
      <c r="P1095" s="108"/>
      <c r="Q1095" s="109"/>
      <c r="R1095" s="109"/>
      <c r="S1095" s="109"/>
      <c r="T1095" s="108"/>
      <c r="U1095" s="108"/>
      <c r="V1095" s="108"/>
      <c r="W1095" s="109"/>
      <c r="X1095" s="109"/>
      <c r="Y1095" s="111"/>
      <c r="AB1095" s="111"/>
    </row>
    <row r="1096" spans="1:28" ht="15.75" hidden="1">
      <c r="A1096" s="292" t="s">
        <v>1061</v>
      </c>
      <c r="B1096" s="231"/>
      <c r="C1096" s="231">
        <v>16629.517168141596</v>
      </c>
      <c r="D1096" s="232"/>
      <c r="E1096" s="114"/>
      <c r="F1096" s="108"/>
      <c r="G1096" s="108"/>
      <c r="H1096" s="108"/>
      <c r="I1096" s="109"/>
      <c r="J1096" s="110"/>
      <c r="K1096" s="108"/>
      <c r="L1096" s="108"/>
      <c r="M1096" s="108"/>
      <c r="N1096" s="108"/>
      <c r="O1096" s="108"/>
      <c r="P1096" s="108"/>
      <c r="Q1096" s="109"/>
      <c r="R1096" s="109"/>
      <c r="S1096" s="109"/>
      <c r="T1096" s="108"/>
      <c r="U1096" s="108"/>
      <c r="V1096" s="108"/>
      <c r="W1096" s="109"/>
      <c r="X1096" s="109"/>
      <c r="Y1096" s="111"/>
      <c r="AB1096" s="111"/>
    </row>
    <row r="1097" spans="1:28" ht="15.75" hidden="1">
      <c r="A1097" s="292" t="s">
        <v>1847</v>
      </c>
      <c r="B1097" s="231"/>
      <c r="C1097" s="231">
        <v>11613.316460176989</v>
      </c>
      <c r="D1097" s="232"/>
      <c r="E1097" s="108"/>
      <c r="F1097" s="108"/>
      <c r="G1097" s="108"/>
      <c r="H1097" s="108"/>
      <c r="I1097" s="108"/>
      <c r="J1097" s="110"/>
      <c r="K1097" s="108"/>
      <c r="L1097" s="108"/>
      <c r="M1097" s="108"/>
      <c r="N1097" s="108"/>
      <c r="O1097" s="108"/>
      <c r="P1097" s="108"/>
      <c r="Q1097" s="108"/>
      <c r="R1097" s="108"/>
      <c r="S1097" s="108"/>
      <c r="T1097" s="108"/>
      <c r="U1097" s="108"/>
      <c r="V1097" s="108"/>
      <c r="W1097" s="108"/>
      <c r="X1097" s="108"/>
      <c r="Y1097" s="111"/>
      <c r="AB1097" s="111"/>
    </row>
    <row r="1098" spans="1:28" ht="15.75" hidden="1">
      <c r="A1098" s="292" t="s">
        <v>1843</v>
      </c>
      <c r="B1098" s="231"/>
      <c r="C1098" s="231">
        <v>50444.008141592916</v>
      </c>
      <c r="D1098" s="232"/>
      <c r="E1098" s="108"/>
      <c r="F1098" s="108"/>
      <c r="G1098" s="108"/>
      <c r="H1098" s="108"/>
      <c r="I1098" s="108"/>
      <c r="J1098" s="110"/>
      <c r="K1098" s="108"/>
      <c r="L1098" s="108"/>
      <c r="M1098" s="108"/>
      <c r="N1098" s="108"/>
      <c r="O1098" s="108"/>
      <c r="P1098" s="108"/>
      <c r="Q1098" s="108"/>
      <c r="R1098" s="108"/>
      <c r="S1098" s="108"/>
      <c r="T1098" s="108"/>
      <c r="U1098" s="108"/>
      <c r="V1098" s="108"/>
      <c r="W1098" s="108"/>
      <c r="X1098" s="108"/>
      <c r="Y1098" s="111"/>
      <c r="AB1098" s="111"/>
    </row>
    <row r="1099" spans="1:28" ht="15.75" hidden="1">
      <c r="A1099" s="292" t="s">
        <v>1341</v>
      </c>
      <c r="B1099" s="231">
        <v>31310.415119363395</v>
      </c>
      <c r="C1099" s="231">
        <v>39522.338896551722</v>
      </c>
      <c r="D1099" s="232"/>
      <c r="E1099" s="108"/>
      <c r="F1099" s="108"/>
      <c r="G1099" s="108"/>
      <c r="H1099" s="108"/>
      <c r="I1099" s="108"/>
      <c r="J1099" s="110"/>
      <c r="K1099" s="108"/>
      <c r="L1099" s="108"/>
      <c r="M1099" s="108"/>
      <c r="N1099" s="108"/>
      <c r="O1099" s="108"/>
      <c r="P1099" s="108"/>
      <c r="Q1099" s="108"/>
      <c r="R1099" s="108"/>
      <c r="S1099" s="108"/>
      <c r="T1099" s="108"/>
      <c r="U1099" s="108"/>
      <c r="V1099" s="108"/>
      <c r="W1099" s="108"/>
      <c r="X1099" s="108"/>
      <c r="Y1099" s="111"/>
      <c r="AB1099" s="111"/>
    </row>
    <row r="1100" spans="1:28" ht="15.75" hidden="1">
      <c r="A1100" s="292" t="s">
        <v>1342</v>
      </c>
      <c r="B1100" s="231">
        <v>12941.892572944296</v>
      </c>
      <c r="C1100" s="231">
        <v>16336.221103448275</v>
      </c>
      <c r="D1100" s="232"/>
      <c r="E1100" s="114"/>
      <c r="F1100" s="108"/>
      <c r="G1100" s="108"/>
      <c r="H1100" s="108"/>
      <c r="I1100" s="109"/>
      <c r="J1100" s="110"/>
      <c r="K1100" s="108"/>
      <c r="L1100" s="108"/>
      <c r="M1100" s="108"/>
      <c r="N1100" s="108"/>
      <c r="O1100" s="108"/>
      <c r="P1100" s="108"/>
      <c r="Q1100" s="109"/>
      <c r="R1100" s="109"/>
      <c r="S1100" s="109"/>
      <c r="T1100" s="108"/>
      <c r="U1100" s="108"/>
      <c r="V1100" s="108"/>
      <c r="W1100" s="109"/>
      <c r="X1100" s="109"/>
      <c r="Y1100" s="111"/>
      <c r="AB1100" s="111"/>
    </row>
    <row r="1101" spans="1:28" ht="15.75" hidden="1">
      <c r="A1101" s="292" t="s">
        <v>1343</v>
      </c>
      <c r="B1101" s="231">
        <v>10700.665782493368</v>
      </c>
      <c r="C1101" s="231">
        <v>13507.177655172411</v>
      </c>
      <c r="D1101" s="232"/>
      <c r="E1101" s="114"/>
      <c r="F1101" s="108"/>
      <c r="G1101" s="108"/>
      <c r="H1101" s="108"/>
      <c r="I1101" s="109"/>
      <c r="J1101" s="110"/>
      <c r="K1101" s="108"/>
      <c r="L1101" s="108"/>
      <c r="M1101" s="108"/>
      <c r="N1101" s="108"/>
      <c r="O1101" s="108"/>
      <c r="P1101" s="108"/>
      <c r="Q1101" s="109"/>
      <c r="R1101" s="109"/>
      <c r="S1101" s="109"/>
      <c r="T1101" s="108"/>
      <c r="U1101" s="108"/>
      <c r="V1101" s="108"/>
      <c r="W1101" s="109"/>
      <c r="X1101" s="109"/>
      <c r="Y1101" s="111"/>
      <c r="AB1101" s="111"/>
    </row>
    <row r="1102" spans="1:28" ht="15.75" hidden="1">
      <c r="A1102" s="292" t="s">
        <v>1344</v>
      </c>
      <c r="B1102" s="231">
        <v>7667.856763925729</v>
      </c>
      <c r="C1102" s="231">
        <v>9678.940137931033</v>
      </c>
      <c r="D1102" s="232"/>
      <c r="E1102" s="114"/>
      <c r="F1102" s="108"/>
      <c r="G1102" s="108"/>
      <c r="H1102" s="108"/>
      <c r="I1102" s="109"/>
      <c r="J1102" s="110"/>
      <c r="K1102" s="108"/>
      <c r="L1102" s="108"/>
      <c r="M1102" s="108"/>
      <c r="N1102" s="108"/>
      <c r="O1102" s="108"/>
      <c r="P1102" s="108"/>
      <c r="Q1102" s="109"/>
      <c r="R1102" s="109"/>
      <c r="S1102" s="109"/>
      <c r="T1102" s="108"/>
      <c r="U1102" s="108"/>
      <c r="V1102" s="108"/>
      <c r="W1102" s="109"/>
      <c r="X1102" s="109"/>
      <c r="Y1102" s="111"/>
      <c r="AB1102" s="111"/>
    </row>
    <row r="1103" spans="1:28" ht="15.75" hidden="1">
      <c r="A1103" s="292" t="s">
        <v>1988</v>
      </c>
      <c r="B1103" s="231">
        <v>31310.415119363395</v>
      </c>
      <c r="C1103" s="231">
        <v>39522.338896551722</v>
      </c>
      <c r="D1103" s="232"/>
      <c r="E1103" s="108"/>
      <c r="F1103" s="108"/>
      <c r="G1103" s="108"/>
      <c r="H1103" s="108"/>
      <c r="I1103" s="108"/>
      <c r="J1103" s="110"/>
      <c r="K1103" s="108"/>
      <c r="L1103" s="108"/>
      <c r="M1103" s="108"/>
      <c r="N1103" s="108"/>
      <c r="O1103" s="108"/>
      <c r="P1103" s="108"/>
      <c r="Q1103" s="108"/>
      <c r="R1103" s="108"/>
      <c r="S1103" s="108"/>
      <c r="T1103" s="108"/>
      <c r="U1103" s="108"/>
      <c r="V1103" s="108"/>
      <c r="W1103" s="108"/>
      <c r="X1103" s="108"/>
      <c r="Y1103" s="111"/>
      <c r="AB1103" s="111"/>
    </row>
    <row r="1104" spans="1:28" ht="15.75" hidden="1">
      <c r="A1104" s="292" t="s">
        <v>1989</v>
      </c>
      <c r="B1104" s="231">
        <v>12941.892572944296</v>
      </c>
      <c r="C1104" s="231">
        <v>16336.221103448275</v>
      </c>
      <c r="D1104" s="232"/>
      <c r="E1104" s="114"/>
      <c r="F1104" s="108"/>
      <c r="G1104" s="108"/>
      <c r="H1104" s="108"/>
      <c r="I1104" s="109"/>
      <c r="J1104" s="110"/>
      <c r="K1104" s="108"/>
      <c r="L1104" s="108"/>
      <c r="M1104" s="108"/>
      <c r="N1104" s="108"/>
      <c r="O1104" s="108"/>
      <c r="P1104" s="108"/>
      <c r="Q1104" s="109"/>
      <c r="R1104" s="109"/>
      <c r="S1104" s="109"/>
      <c r="T1104" s="108"/>
      <c r="U1104" s="108"/>
      <c r="V1104" s="108"/>
      <c r="W1104" s="109"/>
      <c r="X1104" s="109"/>
      <c r="Y1104" s="111"/>
      <c r="AB1104" s="111"/>
    </row>
    <row r="1105" spans="1:28" ht="15.75" hidden="1">
      <c r="A1105" s="292" t="s">
        <v>1990</v>
      </c>
      <c r="B1105" s="231">
        <v>10700.665782493368</v>
      </c>
      <c r="C1105" s="231">
        <v>13507.177655172411</v>
      </c>
      <c r="D1105" s="232"/>
      <c r="E1105" s="114"/>
      <c r="F1105" s="108"/>
      <c r="G1105" s="108"/>
      <c r="H1105" s="108"/>
      <c r="I1105" s="109"/>
      <c r="J1105" s="110"/>
      <c r="K1105" s="108"/>
      <c r="L1105" s="108"/>
      <c r="M1105" s="108"/>
      <c r="N1105" s="108"/>
      <c r="O1105" s="108"/>
      <c r="P1105" s="108"/>
      <c r="Q1105" s="109"/>
      <c r="R1105" s="109"/>
      <c r="S1105" s="109"/>
      <c r="T1105" s="108"/>
      <c r="U1105" s="108"/>
      <c r="V1105" s="108"/>
      <c r="W1105" s="109"/>
      <c r="X1105" s="109"/>
      <c r="Y1105" s="111"/>
      <c r="AB1105" s="111"/>
    </row>
    <row r="1106" spans="1:28" ht="15.75" hidden="1">
      <c r="A1106" s="292" t="s">
        <v>1991</v>
      </c>
      <c r="B1106" s="231">
        <v>7667.856763925729</v>
      </c>
      <c r="C1106" s="231">
        <v>9678.940137931033</v>
      </c>
      <c r="D1106" s="232"/>
      <c r="E1106" s="114"/>
      <c r="F1106" s="108"/>
      <c r="G1106" s="108"/>
      <c r="H1106" s="108"/>
      <c r="I1106" s="109"/>
      <c r="J1106" s="110"/>
      <c r="K1106" s="108"/>
      <c r="L1106" s="108"/>
      <c r="M1106" s="108"/>
      <c r="N1106" s="108"/>
      <c r="O1106" s="108"/>
      <c r="P1106" s="108"/>
      <c r="Q1106" s="109"/>
      <c r="R1106" s="109"/>
      <c r="S1106" s="109"/>
      <c r="T1106" s="108"/>
      <c r="U1106" s="108"/>
      <c r="V1106" s="108"/>
      <c r="W1106" s="109"/>
      <c r="X1106" s="109"/>
      <c r="Y1106" s="111"/>
      <c r="AB1106" s="111"/>
    </row>
    <row r="1107" spans="1:28" ht="15.75" hidden="1">
      <c r="A1107" s="292" t="s">
        <v>3509</v>
      </c>
      <c r="B1107" s="231">
        <v>29833.351293103449</v>
      </c>
      <c r="C1107" s="231">
        <v>37657.878879310338</v>
      </c>
      <c r="D1107" s="232"/>
      <c r="E1107" s="108"/>
      <c r="F1107" s="108"/>
      <c r="G1107" s="108"/>
      <c r="H1107" s="108"/>
      <c r="I1107" s="108"/>
      <c r="J1107" s="110"/>
      <c r="K1107" s="108"/>
      <c r="L1107" s="108"/>
      <c r="M1107" s="108"/>
      <c r="N1107" s="108"/>
      <c r="O1107" s="108"/>
      <c r="P1107" s="108"/>
      <c r="Q1107" s="108"/>
      <c r="R1107" s="108"/>
      <c r="S1107" s="108"/>
      <c r="T1107" s="108"/>
      <c r="U1107" s="108"/>
      <c r="V1107" s="108"/>
      <c r="W1107" s="108"/>
      <c r="X1107" s="108"/>
      <c r="Y1107" s="111"/>
      <c r="AB1107" s="111"/>
    </row>
    <row r="1108" spans="1:28" ht="15.75" hidden="1">
      <c r="A1108" s="292" t="s">
        <v>3510</v>
      </c>
      <c r="B1108" s="231">
        <v>7103.1788793103469</v>
      </c>
      <c r="C1108" s="231">
        <v>8966.1616379310362</v>
      </c>
      <c r="D1108" s="232"/>
      <c r="E1108" s="108"/>
      <c r="F1108" s="108"/>
      <c r="G1108" s="108"/>
      <c r="H1108" s="108"/>
      <c r="I1108" s="108"/>
      <c r="J1108" s="110"/>
      <c r="K1108" s="108"/>
      <c r="L1108" s="108"/>
      <c r="M1108" s="108"/>
      <c r="N1108" s="108"/>
      <c r="O1108" s="108"/>
      <c r="P1108" s="108"/>
      <c r="Q1108" s="108"/>
      <c r="R1108" s="108"/>
      <c r="S1108" s="108"/>
      <c r="T1108" s="108"/>
      <c r="U1108" s="108"/>
      <c r="V1108" s="108"/>
      <c r="W1108" s="108"/>
      <c r="X1108" s="108"/>
      <c r="Y1108" s="111"/>
      <c r="AB1108" s="111"/>
    </row>
    <row r="1109" spans="1:28" ht="15.75" hidden="1">
      <c r="A1109" s="292" t="s">
        <v>16</v>
      </c>
      <c r="B1109" s="231">
        <v>19194.148162500001</v>
      </c>
      <c r="C1109" s="231">
        <v>24050.837887499998</v>
      </c>
      <c r="D1109" s="232"/>
      <c r="E1109" s="108"/>
      <c r="F1109" s="108"/>
      <c r="G1109" s="108"/>
      <c r="H1109" s="108"/>
      <c r="I1109" s="108"/>
      <c r="J1109" s="110"/>
      <c r="K1109" s="108"/>
      <c r="L1109" s="108"/>
      <c r="M1109" s="108"/>
      <c r="N1109" s="108"/>
      <c r="O1109" s="108"/>
      <c r="P1109" s="108"/>
      <c r="Q1109" s="108"/>
      <c r="R1109" s="108"/>
      <c r="S1109" s="108"/>
      <c r="T1109" s="108"/>
      <c r="U1109" s="108"/>
      <c r="V1109" s="108"/>
      <c r="W1109" s="108"/>
      <c r="X1109" s="108"/>
      <c r="Y1109" s="111"/>
      <c r="AB1109" s="111"/>
    </row>
    <row r="1110" spans="1:28" ht="14.25" hidden="1" customHeight="1">
      <c r="A1110" s="292" t="s">
        <v>17</v>
      </c>
      <c r="B1110" s="231">
        <v>11035.986562499998</v>
      </c>
      <c r="C1110" s="231">
        <v>13833.274687499999</v>
      </c>
      <c r="D1110" s="232"/>
      <c r="E1110" s="114"/>
      <c r="F1110" s="108"/>
      <c r="G1110" s="108"/>
      <c r="H1110" s="108"/>
      <c r="I1110" s="109"/>
      <c r="J1110" s="110"/>
      <c r="K1110" s="108"/>
      <c r="L1110" s="108"/>
      <c r="M1110" s="108"/>
      <c r="N1110" s="108"/>
      <c r="O1110" s="108"/>
      <c r="P1110" s="108"/>
      <c r="Q1110" s="109"/>
      <c r="R1110" s="109"/>
      <c r="S1110" s="109"/>
      <c r="T1110" s="108"/>
      <c r="U1110" s="108"/>
      <c r="V1110" s="108"/>
      <c r="W1110" s="109"/>
      <c r="X1110" s="109"/>
      <c r="Y1110" s="111"/>
      <c r="AB1110" s="111"/>
    </row>
    <row r="1111" spans="1:28" ht="15.75" hidden="1">
      <c r="A1111" s="292" t="s">
        <v>18</v>
      </c>
      <c r="B1111" s="231">
        <v>8158.1616000000013</v>
      </c>
      <c r="C1111" s="231">
        <v>10217.563200000008</v>
      </c>
      <c r="D1111" s="232"/>
      <c r="E1111" s="114"/>
      <c r="F1111" s="108"/>
      <c r="G1111" s="108"/>
      <c r="H1111" s="108"/>
      <c r="I1111" s="109"/>
      <c r="J1111" s="110"/>
      <c r="K1111" s="108"/>
      <c r="L1111" s="108"/>
      <c r="M1111" s="108"/>
      <c r="N1111" s="108"/>
      <c r="O1111" s="108"/>
      <c r="P1111" s="108"/>
      <c r="Q1111" s="109"/>
      <c r="R1111" s="109"/>
      <c r="S1111" s="109"/>
      <c r="T1111" s="108"/>
      <c r="U1111" s="108"/>
      <c r="V1111" s="108"/>
      <c r="W1111" s="109"/>
      <c r="X1111" s="109"/>
      <c r="Y1111" s="111"/>
      <c r="AB1111" s="111"/>
    </row>
    <row r="1112" spans="1:28" ht="15.75" hidden="1">
      <c r="A1112" s="292" t="s">
        <v>658</v>
      </c>
      <c r="B1112" s="231"/>
      <c r="C1112" s="231">
        <v>4556.3443199999992</v>
      </c>
      <c r="D1112" s="232"/>
      <c r="E1112" s="114"/>
      <c r="F1112" s="108"/>
      <c r="G1112" s="108"/>
      <c r="H1112" s="108"/>
      <c r="I1112" s="109"/>
      <c r="J1112" s="110"/>
      <c r="K1112" s="108"/>
      <c r="L1112" s="108"/>
      <c r="M1112" s="108"/>
      <c r="N1112" s="108"/>
      <c r="O1112" s="108"/>
      <c r="P1112" s="108"/>
      <c r="Q1112" s="109"/>
      <c r="R1112" s="109"/>
      <c r="S1112" s="109"/>
      <c r="T1112" s="108"/>
      <c r="U1112" s="108"/>
      <c r="V1112" s="108"/>
      <c r="W1112" s="109"/>
      <c r="X1112" s="109"/>
      <c r="Y1112" s="111"/>
      <c r="AB1112" s="111"/>
    </row>
    <row r="1113" spans="1:28" ht="15.75" hidden="1">
      <c r="A1113" s="292" t="s">
        <v>1973</v>
      </c>
      <c r="B1113" s="231"/>
      <c r="C1113" s="231">
        <v>16920.087517241376</v>
      </c>
      <c r="D1113" s="232"/>
      <c r="E1113" s="108"/>
      <c r="F1113" s="108"/>
      <c r="G1113" s="108"/>
      <c r="H1113" s="108"/>
      <c r="I1113" s="108"/>
      <c r="J1113" s="110"/>
      <c r="K1113" s="108"/>
      <c r="L1113" s="108"/>
      <c r="M1113" s="108"/>
      <c r="N1113" s="108"/>
      <c r="O1113" s="108"/>
      <c r="P1113" s="108"/>
      <c r="Q1113" s="108"/>
      <c r="R1113" s="108"/>
      <c r="S1113" s="108"/>
      <c r="T1113" s="108"/>
      <c r="U1113" s="108"/>
      <c r="V1113" s="108"/>
      <c r="W1113" s="108"/>
      <c r="X1113" s="108"/>
      <c r="Y1113" s="111"/>
      <c r="AB1113" s="111"/>
    </row>
    <row r="1114" spans="1:28" ht="15.75" hidden="1">
      <c r="A1114" s="292" t="s">
        <v>1974</v>
      </c>
      <c r="B1114" s="231"/>
      <c r="C1114" s="231">
        <v>12827.003379310345</v>
      </c>
      <c r="D1114" s="232"/>
      <c r="E1114" s="114"/>
      <c r="F1114" s="108"/>
      <c r="G1114" s="108"/>
      <c r="H1114" s="108"/>
      <c r="I1114" s="109"/>
      <c r="J1114" s="110"/>
      <c r="K1114" s="108"/>
      <c r="L1114" s="108"/>
      <c r="M1114" s="108"/>
      <c r="N1114" s="108"/>
      <c r="O1114" s="108"/>
      <c r="P1114" s="108"/>
      <c r="Q1114" s="109"/>
      <c r="R1114" s="109"/>
      <c r="S1114" s="109"/>
      <c r="T1114" s="108"/>
      <c r="U1114" s="108"/>
      <c r="V1114" s="108"/>
      <c r="W1114" s="109"/>
      <c r="X1114" s="109"/>
      <c r="Y1114" s="111"/>
      <c r="AB1114" s="111"/>
    </row>
    <row r="1115" spans="1:28" ht="15.75" hidden="1">
      <c r="A1115" s="292" t="s">
        <v>1975</v>
      </c>
      <c r="B1115" s="231"/>
      <c r="C1115" s="231">
        <v>9510.4013793103459</v>
      </c>
      <c r="D1115" s="232"/>
      <c r="E1115" s="114"/>
      <c r="F1115" s="108"/>
      <c r="G1115" s="108"/>
      <c r="H1115" s="108"/>
      <c r="I1115" s="109"/>
      <c r="J1115" s="110"/>
      <c r="K1115" s="108"/>
      <c r="L1115" s="108"/>
      <c r="M1115" s="108"/>
      <c r="N1115" s="108"/>
      <c r="O1115" s="108"/>
      <c r="P1115" s="108"/>
      <c r="Q1115" s="109"/>
      <c r="R1115" s="109"/>
      <c r="S1115" s="109"/>
      <c r="T1115" s="108"/>
      <c r="U1115" s="108"/>
      <c r="V1115" s="108"/>
      <c r="W1115" s="109"/>
      <c r="X1115" s="109"/>
      <c r="Y1115" s="111"/>
      <c r="AB1115" s="111"/>
    </row>
    <row r="1116" spans="1:28" ht="15.75" hidden="1">
      <c r="A1116" s="292" t="s">
        <v>1976</v>
      </c>
      <c r="B1116" s="231"/>
      <c r="C1116" s="231">
        <v>6049.337586206897</v>
      </c>
      <c r="D1116" s="232"/>
      <c r="E1116" s="108"/>
      <c r="F1116" s="108"/>
      <c r="G1116" s="108"/>
      <c r="H1116" s="108"/>
      <c r="I1116" s="108"/>
      <c r="J1116" s="110"/>
      <c r="K1116" s="108"/>
      <c r="L1116" s="108"/>
      <c r="M1116" s="108"/>
      <c r="N1116" s="108"/>
      <c r="O1116" s="108"/>
      <c r="P1116" s="108"/>
      <c r="Q1116" s="108"/>
      <c r="R1116" s="108"/>
      <c r="S1116" s="108"/>
      <c r="T1116" s="108"/>
      <c r="U1116" s="108"/>
      <c r="V1116" s="108"/>
      <c r="W1116" s="108"/>
      <c r="X1116" s="108"/>
      <c r="Y1116" s="111"/>
      <c r="AB1116" s="111"/>
    </row>
    <row r="1117" spans="1:28" ht="15.75" hidden="1">
      <c r="A1117" s="292" t="s">
        <v>3575</v>
      </c>
      <c r="B1117" s="231"/>
      <c r="C1117" s="231">
        <f>+C1118+C1119+C1120</f>
        <v>23129.436603448274</v>
      </c>
      <c r="D1117" s="232"/>
      <c r="E1117" s="108"/>
      <c r="F1117" s="108"/>
      <c r="G1117" s="108"/>
      <c r="H1117" s="108"/>
      <c r="I1117" s="108"/>
      <c r="J1117" s="110"/>
      <c r="K1117" s="108"/>
      <c r="L1117" s="108"/>
      <c r="M1117" s="108"/>
      <c r="N1117" s="108"/>
      <c r="O1117" s="108"/>
      <c r="P1117" s="108"/>
      <c r="Q1117" s="108"/>
      <c r="R1117" s="108"/>
      <c r="S1117" s="108"/>
      <c r="T1117" s="108"/>
      <c r="U1117" s="108"/>
      <c r="V1117" s="108"/>
      <c r="W1117" s="108"/>
      <c r="X1117" s="108"/>
      <c r="Y1117" s="111"/>
      <c r="AB1117" s="111"/>
    </row>
    <row r="1118" spans="1:28" ht="15.75" hidden="1">
      <c r="A1118" s="292" t="s">
        <v>3519</v>
      </c>
      <c r="B1118" s="231"/>
      <c r="C1118" s="231">
        <v>9937.7675172413783</v>
      </c>
      <c r="D1118" s="232"/>
      <c r="E1118" s="114"/>
      <c r="F1118" s="108"/>
      <c r="G1118" s="108"/>
      <c r="H1118" s="108"/>
      <c r="I1118" s="109"/>
      <c r="J1118" s="110"/>
      <c r="K1118" s="108"/>
      <c r="L1118" s="108"/>
      <c r="M1118" s="108"/>
      <c r="N1118" s="108"/>
      <c r="O1118" s="108"/>
      <c r="P1118" s="108"/>
      <c r="Q1118" s="109"/>
      <c r="R1118" s="109"/>
      <c r="S1118" s="109"/>
      <c r="T1118" s="108"/>
      <c r="U1118" s="108"/>
      <c r="V1118" s="108"/>
      <c r="W1118" s="109"/>
      <c r="X1118" s="109"/>
      <c r="Y1118" s="111"/>
      <c r="AB1118" s="111"/>
    </row>
    <row r="1119" spans="1:28" ht="15.75" hidden="1">
      <c r="A1119" s="292" t="s">
        <v>3520</v>
      </c>
      <c r="B1119" s="231"/>
      <c r="C1119" s="231">
        <v>8092.3684310344806</v>
      </c>
      <c r="D1119" s="232"/>
      <c r="E1119" s="114"/>
      <c r="F1119" s="108"/>
      <c r="G1119" s="108"/>
      <c r="H1119" s="108"/>
      <c r="I1119" s="109"/>
      <c r="J1119" s="110"/>
      <c r="K1119" s="108"/>
      <c r="L1119" s="108"/>
      <c r="M1119" s="108"/>
      <c r="N1119" s="108"/>
      <c r="O1119" s="108"/>
      <c r="P1119" s="108"/>
      <c r="Q1119" s="109"/>
      <c r="R1119" s="109"/>
      <c r="S1119" s="109"/>
      <c r="T1119" s="108"/>
      <c r="U1119" s="108"/>
      <c r="V1119" s="108"/>
      <c r="W1119" s="109"/>
      <c r="X1119" s="109"/>
      <c r="Y1119" s="111"/>
      <c r="AB1119" s="111"/>
    </row>
    <row r="1120" spans="1:28" ht="15.75" hidden="1">
      <c r="A1120" s="292" t="s">
        <v>3521</v>
      </c>
      <c r="B1120" s="231"/>
      <c r="C1120" s="231">
        <v>5099.3006551724129</v>
      </c>
      <c r="D1120" s="232"/>
      <c r="E1120" s="108"/>
      <c r="F1120" s="108"/>
      <c r="G1120" s="108"/>
      <c r="H1120" s="108"/>
      <c r="I1120" s="108"/>
      <c r="J1120" s="110"/>
      <c r="K1120" s="108"/>
      <c r="L1120" s="108"/>
      <c r="M1120" s="108"/>
      <c r="N1120" s="108"/>
      <c r="O1120" s="108"/>
      <c r="P1120" s="108"/>
      <c r="Q1120" s="108"/>
      <c r="R1120" s="108"/>
      <c r="S1120" s="108"/>
      <c r="T1120" s="108"/>
      <c r="U1120" s="108"/>
      <c r="V1120" s="108"/>
      <c r="W1120" s="108"/>
      <c r="X1120" s="108"/>
      <c r="Y1120" s="111"/>
      <c r="AB1120" s="111"/>
    </row>
    <row r="1121" spans="1:28" ht="15.75" hidden="1">
      <c r="A1121" s="292" t="s">
        <v>3513</v>
      </c>
      <c r="B1121" s="231"/>
      <c r="C1121" s="231">
        <f>C1118+C1119</f>
        <v>18030.13594827586</v>
      </c>
      <c r="D1121" s="232"/>
      <c r="E1121" s="114"/>
      <c r="F1121" s="108"/>
      <c r="G1121" s="108"/>
      <c r="H1121" s="108"/>
      <c r="I1121" s="109"/>
      <c r="J1121" s="110"/>
      <c r="K1121" s="108"/>
      <c r="L1121" s="108"/>
      <c r="M1121" s="108"/>
      <c r="N1121" s="108"/>
      <c r="O1121" s="108"/>
      <c r="P1121" s="108"/>
      <c r="Q1121" s="109"/>
      <c r="R1121" s="109"/>
      <c r="S1121" s="109"/>
      <c r="T1121" s="108"/>
      <c r="U1121" s="108"/>
      <c r="V1121" s="108"/>
      <c r="W1121" s="109"/>
      <c r="X1121" s="109"/>
      <c r="Y1121" s="111"/>
      <c r="AB1121" s="111"/>
    </row>
    <row r="1122" spans="1:28" ht="15.75" hidden="1">
      <c r="A1122" s="292" t="s">
        <v>3522</v>
      </c>
      <c r="B1122" s="231"/>
      <c r="C1122" s="231">
        <v>35506.000086206892</v>
      </c>
      <c r="D1122" s="232"/>
      <c r="E1122" s="114"/>
      <c r="F1122" s="108"/>
      <c r="G1122" s="108"/>
      <c r="H1122" s="108"/>
      <c r="I1122" s="109"/>
      <c r="J1122" s="110"/>
      <c r="K1122" s="108"/>
      <c r="L1122" s="108"/>
      <c r="M1122" s="108"/>
      <c r="N1122" s="108"/>
      <c r="O1122" s="108"/>
      <c r="P1122" s="108"/>
      <c r="Q1122" s="109"/>
      <c r="R1122" s="109"/>
      <c r="S1122" s="109"/>
      <c r="T1122" s="108"/>
      <c r="U1122" s="108"/>
      <c r="V1122" s="108"/>
      <c r="W1122" s="109"/>
      <c r="X1122" s="109"/>
      <c r="Y1122" s="111"/>
      <c r="AB1122" s="111"/>
    </row>
    <row r="1123" spans="1:28" ht="15.75" hidden="1">
      <c r="A1123" s="292" t="s">
        <v>3527</v>
      </c>
      <c r="B1123" s="231"/>
      <c r="C1123" s="231">
        <v>8020.2744827586212</v>
      </c>
      <c r="D1123" s="232"/>
      <c r="E1123" s="114"/>
      <c r="F1123" s="108"/>
      <c r="G1123" s="108"/>
      <c r="H1123" s="108"/>
      <c r="I1123" s="109"/>
      <c r="J1123" s="110"/>
      <c r="K1123" s="108"/>
      <c r="L1123" s="108"/>
      <c r="M1123" s="108"/>
      <c r="N1123" s="108"/>
      <c r="O1123" s="108"/>
      <c r="P1123" s="108"/>
      <c r="Q1123" s="109"/>
      <c r="R1123" s="109"/>
      <c r="S1123" s="109"/>
      <c r="T1123" s="108"/>
      <c r="U1123" s="108"/>
      <c r="V1123" s="108"/>
      <c r="W1123" s="109"/>
      <c r="X1123" s="109"/>
      <c r="Y1123" s="111"/>
      <c r="AB1123" s="111"/>
    </row>
    <row r="1124" spans="1:28" ht="15.75" hidden="1">
      <c r="A1124" s="292" t="s">
        <v>3528</v>
      </c>
      <c r="B1124" s="231"/>
      <c r="C1124" s="231">
        <v>6695.185655172415</v>
      </c>
      <c r="D1124" s="232"/>
      <c r="E1124" s="114"/>
      <c r="F1124" s="108"/>
      <c r="G1124" s="108"/>
      <c r="H1124" s="108"/>
      <c r="I1124" s="109"/>
      <c r="J1124" s="110"/>
      <c r="K1124" s="108"/>
      <c r="L1124" s="108"/>
      <c r="M1124" s="108"/>
      <c r="N1124" s="108"/>
      <c r="O1124" s="108"/>
      <c r="P1124" s="108"/>
      <c r="Q1124" s="109"/>
      <c r="R1124" s="109"/>
      <c r="S1124" s="109"/>
      <c r="T1124" s="108"/>
      <c r="U1124" s="108"/>
      <c r="V1124" s="108"/>
      <c r="W1124" s="109"/>
      <c r="X1124" s="109"/>
      <c r="Y1124" s="111"/>
      <c r="AB1124" s="111"/>
    </row>
    <row r="1125" spans="1:28" ht="15.75" hidden="1">
      <c r="A1125" s="292" t="s">
        <v>3529</v>
      </c>
      <c r="B1125" s="231"/>
      <c r="C1125" s="231">
        <v>5021.3892413793101</v>
      </c>
      <c r="D1125" s="232"/>
      <c r="E1125" s="114"/>
      <c r="F1125" s="108"/>
      <c r="G1125" s="108"/>
      <c r="H1125" s="108"/>
      <c r="I1125" s="109"/>
      <c r="J1125" s="110"/>
      <c r="K1125" s="108"/>
      <c r="L1125" s="108"/>
      <c r="M1125" s="108"/>
      <c r="N1125" s="108"/>
      <c r="O1125" s="108"/>
      <c r="P1125" s="108"/>
      <c r="Q1125" s="109"/>
      <c r="R1125" s="109"/>
      <c r="S1125" s="109"/>
      <c r="T1125" s="108"/>
      <c r="U1125" s="108"/>
      <c r="V1125" s="108"/>
      <c r="W1125" s="109"/>
      <c r="X1125" s="109"/>
      <c r="Y1125" s="111"/>
      <c r="AB1125" s="111"/>
    </row>
    <row r="1126" spans="1:28" ht="15.75" hidden="1">
      <c r="A1126" s="292" t="s">
        <v>3010</v>
      </c>
      <c r="B1126" s="231"/>
      <c r="C1126" s="231">
        <v>3347.5928275862075</v>
      </c>
      <c r="D1126" s="232"/>
      <c r="E1126" s="114"/>
      <c r="F1126" s="108"/>
      <c r="G1126" s="108"/>
      <c r="H1126" s="108"/>
      <c r="I1126" s="109"/>
      <c r="J1126" s="110"/>
      <c r="K1126" s="108"/>
      <c r="L1126" s="108"/>
      <c r="M1126" s="108"/>
      <c r="N1126" s="108"/>
      <c r="O1126" s="108"/>
      <c r="P1126" s="108"/>
      <c r="Q1126" s="109"/>
      <c r="R1126" s="109"/>
      <c r="S1126" s="109"/>
      <c r="T1126" s="108"/>
      <c r="U1126" s="108"/>
      <c r="V1126" s="108"/>
      <c r="W1126" s="109"/>
      <c r="X1126" s="109"/>
      <c r="Y1126" s="111"/>
      <c r="AB1126" s="111"/>
    </row>
    <row r="1127" spans="1:28" ht="15.75" hidden="1">
      <c r="A1127" s="292" t="s">
        <v>3011</v>
      </c>
      <c r="B1127" s="231"/>
      <c r="C1127" s="231">
        <v>2092.2455172413793</v>
      </c>
      <c r="D1127" s="232"/>
      <c r="E1127" s="114"/>
      <c r="F1127" s="108"/>
      <c r="G1127" s="108"/>
      <c r="H1127" s="108"/>
      <c r="I1127" s="109"/>
      <c r="J1127" s="110"/>
      <c r="K1127" s="108"/>
      <c r="L1127" s="108"/>
      <c r="M1127" s="108"/>
      <c r="N1127" s="108"/>
      <c r="O1127" s="108"/>
      <c r="P1127" s="108"/>
      <c r="Q1127" s="109"/>
      <c r="R1127" s="109"/>
      <c r="S1127" s="109"/>
      <c r="T1127" s="108"/>
      <c r="U1127" s="108"/>
      <c r="V1127" s="108"/>
      <c r="W1127" s="109"/>
      <c r="X1127" s="109"/>
      <c r="Y1127" s="111"/>
      <c r="AB1127" s="111"/>
    </row>
    <row r="1128" spans="1:28" ht="15.75" hidden="1">
      <c r="A1128" s="292" t="s">
        <v>3530</v>
      </c>
      <c r="B1128" s="231"/>
      <c r="C1128" s="231">
        <v>23549.385655172417</v>
      </c>
      <c r="D1128" s="232"/>
      <c r="E1128" s="114"/>
      <c r="F1128" s="108"/>
      <c r="G1128" s="108"/>
      <c r="H1128" s="108"/>
      <c r="I1128" s="109"/>
      <c r="J1128" s="110"/>
      <c r="K1128" s="108"/>
      <c r="L1128" s="108"/>
      <c r="M1128" s="108"/>
      <c r="N1128" s="108"/>
      <c r="O1128" s="108"/>
      <c r="P1128" s="108"/>
      <c r="Q1128" s="109"/>
      <c r="R1128" s="109"/>
      <c r="S1128" s="109"/>
      <c r="T1128" s="108"/>
      <c r="U1128" s="108"/>
      <c r="V1128" s="108"/>
      <c r="W1128" s="109"/>
      <c r="X1128" s="109"/>
      <c r="Y1128" s="111"/>
      <c r="AB1128" s="111"/>
    </row>
    <row r="1129" spans="1:28" ht="15.75" hidden="1">
      <c r="A1129" s="292" t="s">
        <v>3531</v>
      </c>
      <c r="B1129" s="231"/>
      <c r="C1129" s="231">
        <v>14506.235586206896</v>
      </c>
      <c r="D1129" s="232"/>
      <c r="E1129" s="114"/>
      <c r="F1129" s="108"/>
      <c r="G1129" s="108"/>
      <c r="H1129" s="108"/>
      <c r="I1129" s="109"/>
      <c r="J1129" s="110"/>
      <c r="K1129" s="108"/>
      <c r="L1129" s="108"/>
      <c r="M1129" s="108"/>
      <c r="N1129" s="108"/>
      <c r="O1129" s="108"/>
      <c r="P1129" s="108"/>
      <c r="Q1129" s="109"/>
      <c r="R1129" s="109"/>
      <c r="S1129" s="109"/>
      <c r="T1129" s="108"/>
      <c r="U1129" s="108"/>
      <c r="V1129" s="108"/>
      <c r="W1129" s="109"/>
      <c r="X1129" s="109"/>
      <c r="Y1129" s="111"/>
      <c r="AB1129" s="111"/>
    </row>
    <row r="1130" spans="1:28" ht="15.75" hidden="1">
      <c r="A1130" s="292" t="s">
        <v>3532</v>
      </c>
      <c r="B1130" s="231"/>
      <c r="C1130" s="231">
        <v>40397.773862068963</v>
      </c>
      <c r="D1130" s="232"/>
      <c r="E1130" s="108"/>
      <c r="F1130" s="108"/>
      <c r="G1130" s="108"/>
      <c r="H1130" s="108"/>
      <c r="I1130" s="108"/>
      <c r="J1130" s="110"/>
      <c r="K1130" s="108"/>
      <c r="L1130" s="108"/>
      <c r="M1130" s="108"/>
      <c r="N1130" s="108"/>
      <c r="O1130" s="108"/>
      <c r="P1130" s="108"/>
      <c r="Q1130" s="108"/>
      <c r="R1130" s="108"/>
      <c r="S1130" s="108"/>
      <c r="T1130" s="108"/>
      <c r="U1130" s="108"/>
      <c r="V1130" s="108"/>
      <c r="W1130" s="108"/>
      <c r="X1130" s="108"/>
      <c r="Y1130" s="111"/>
      <c r="AB1130" s="111"/>
    </row>
    <row r="1131" spans="1:28" ht="15.75" hidden="1">
      <c r="A1131" s="292" t="s">
        <v>3533</v>
      </c>
      <c r="B1131" s="231"/>
      <c r="C1131" s="231">
        <v>17592.297724137927</v>
      </c>
      <c r="D1131" s="232"/>
      <c r="E1131" s="108"/>
      <c r="F1131" s="108"/>
      <c r="G1131" s="108"/>
      <c r="H1131" s="108"/>
      <c r="I1131" s="108"/>
      <c r="J1131" s="110"/>
      <c r="K1131" s="108"/>
      <c r="L1131" s="108"/>
      <c r="M1131" s="108"/>
      <c r="N1131" s="108"/>
      <c r="O1131" s="108"/>
      <c r="P1131" s="108"/>
      <c r="Q1131" s="108"/>
      <c r="R1131" s="108"/>
      <c r="S1131" s="108"/>
      <c r="T1131" s="108"/>
      <c r="U1131" s="108"/>
      <c r="V1131" s="108"/>
      <c r="W1131" s="108"/>
      <c r="X1131" s="108"/>
      <c r="Y1131" s="111"/>
      <c r="AB1131" s="111"/>
    </row>
    <row r="1132" spans="1:28" ht="15.75" hidden="1">
      <c r="A1132" s="292" t="s">
        <v>3534</v>
      </c>
      <c r="B1132" s="231"/>
      <c r="C1132" s="231">
        <v>9746.377034482759</v>
      </c>
      <c r="D1132" s="232"/>
      <c r="E1132" s="108"/>
      <c r="F1132" s="108"/>
      <c r="G1132" s="108"/>
      <c r="H1132" s="108"/>
      <c r="I1132" s="108"/>
      <c r="J1132" s="110"/>
      <c r="K1132" s="108"/>
      <c r="L1132" s="108"/>
      <c r="M1132" s="108"/>
      <c r="N1132" s="108"/>
      <c r="O1132" s="108"/>
      <c r="P1132" s="108"/>
      <c r="Q1132" s="108"/>
      <c r="R1132" s="108"/>
      <c r="S1132" s="108"/>
      <c r="T1132" s="108"/>
      <c r="U1132" s="108"/>
      <c r="V1132" s="108"/>
      <c r="W1132" s="108"/>
      <c r="X1132" s="108"/>
      <c r="Y1132" s="111"/>
      <c r="AB1132" s="111"/>
    </row>
    <row r="1133" spans="1:28" ht="15.75" hidden="1">
      <c r="A1133" s="292" t="s">
        <v>3535</v>
      </c>
      <c r="B1133" s="231"/>
      <c r="C1133" s="231">
        <v>7845.9206896551723</v>
      </c>
      <c r="D1133" s="232"/>
      <c r="E1133" s="114"/>
      <c r="F1133" s="108"/>
      <c r="G1133" s="108"/>
      <c r="H1133" s="108"/>
      <c r="I1133" s="109"/>
      <c r="J1133" s="110"/>
      <c r="K1133" s="108"/>
      <c r="L1133" s="108"/>
      <c r="M1133" s="108"/>
      <c r="N1133" s="108"/>
      <c r="O1133" s="108"/>
      <c r="P1133" s="108"/>
      <c r="Q1133" s="109"/>
      <c r="R1133" s="109"/>
      <c r="S1133" s="109"/>
      <c r="T1133" s="108"/>
      <c r="U1133" s="108"/>
      <c r="V1133" s="108"/>
      <c r="W1133" s="109"/>
      <c r="X1133" s="109"/>
      <c r="Y1133" s="111"/>
      <c r="AB1133" s="111"/>
    </row>
    <row r="1134" spans="1:28" ht="15.75" hidden="1">
      <c r="A1134" s="292" t="s">
        <v>3536</v>
      </c>
      <c r="B1134" s="231"/>
      <c r="C1134" s="231">
        <v>28599.833862068957</v>
      </c>
      <c r="D1134" s="232"/>
      <c r="E1134" s="114"/>
      <c r="F1134" s="108"/>
      <c r="G1134" s="108"/>
      <c r="H1134" s="108"/>
      <c r="I1134" s="109"/>
      <c r="J1134" s="110"/>
      <c r="K1134" s="108"/>
      <c r="L1134" s="108"/>
      <c r="M1134" s="108"/>
      <c r="N1134" s="108"/>
      <c r="O1134" s="108"/>
      <c r="P1134" s="108"/>
      <c r="Q1134" s="109"/>
      <c r="R1134" s="109"/>
      <c r="S1134" s="109"/>
      <c r="T1134" s="108"/>
      <c r="U1134" s="108"/>
      <c r="V1134" s="108"/>
      <c r="W1134" s="109"/>
      <c r="X1134" s="109"/>
      <c r="Y1134" s="111"/>
      <c r="AB1134" s="111"/>
    </row>
    <row r="1135" spans="1:28" ht="15.75" hidden="1">
      <c r="A1135" s="292" t="s">
        <v>3537</v>
      </c>
      <c r="B1135" s="231"/>
      <c r="C1135" s="231">
        <v>14169.151586206897</v>
      </c>
      <c r="D1135" s="232"/>
      <c r="E1135" s="114"/>
      <c r="F1135" s="108"/>
      <c r="G1135" s="108"/>
      <c r="H1135" s="108"/>
      <c r="I1135" s="109"/>
      <c r="J1135" s="110"/>
      <c r="K1135" s="108"/>
      <c r="L1135" s="108"/>
      <c r="M1135" s="108"/>
      <c r="N1135" s="108"/>
      <c r="O1135" s="108"/>
      <c r="P1135" s="108"/>
      <c r="Q1135" s="109"/>
      <c r="R1135" s="109"/>
      <c r="S1135" s="109"/>
      <c r="T1135" s="108"/>
      <c r="U1135" s="108"/>
      <c r="V1135" s="108"/>
      <c r="W1135" s="109"/>
      <c r="X1135" s="109"/>
      <c r="Y1135" s="111"/>
      <c r="AB1135" s="111"/>
    </row>
    <row r="1136" spans="1:28" ht="15.75" hidden="1">
      <c r="A1136" s="292" t="s">
        <v>3532</v>
      </c>
      <c r="B1136" s="231"/>
      <c r="C1136" s="231">
        <v>40397.773862068963</v>
      </c>
      <c r="D1136" s="232"/>
      <c r="E1136" s="114"/>
      <c r="F1136" s="108"/>
      <c r="G1136" s="108"/>
      <c r="H1136" s="108"/>
      <c r="I1136" s="109"/>
      <c r="J1136" s="110"/>
      <c r="K1136" s="108"/>
      <c r="L1136" s="108"/>
      <c r="M1136" s="108"/>
      <c r="N1136" s="108"/>
      <c r="O1136" s="108"/>
      <c r="P1136" s="108"/>
      <c r="Q1136" s="109"/>
      <c r="R1136" s="109"/>
      <c r="S1136" s="109"/>
      <c r="T1136" s="108"/>
      <c r="U1136" s="108"/>
      <c r="V1136" s="108"/>
      <c r="W1136" s="109"/>
      <c r="X1136" s="109"/>
      <c r="Y1136" s="111"/>
      <c r="AB1136" s="111"/>
    </row>
    <row r="1137" spans="1:28" ht="15.75" hidden="1">
      <c r="A1137" s="292" t="s">
        <v>3538</v>
      </c>
      <c r="B1137" s="231"/>
      <c r="C1137" s="231">
        <v>20428.45275862069</v>
      </c>
      <c r="D1137" s="232"/>
      <c r="E1137" s="114"/>
      <c r="F1137" s="108"/>
      <c r="G1137" s="108"/>
      <c r="H1137" s="108"/>
      <c r="I1137" s="109"/>
      <c r="J1137" s="110"/>
      <c r="K1137" s="108"/>
      <c r="L1137" s="108"/>
      <c r="M1137" s="108"/>
      <c r="N1137" s="108"/>
      <c r="O1137" s="108"/>
      <c r="P1137" s="108"/>
      <c r="Q1137" s="109"/>
      <c r="R1137" s="109"/>
      <c r="S1137" s="109"/>
      <c r="T1137" s="108"/>
      <c r="U1137" s="108"/>
      <c r="V1137" s="108"/>
      <c r="W1137" s="109"/>
      <c r="X1137" s="109"/>
      <c r="Y1137" s="111"/>
      <c r="AB1137" s="111"/>
    </row>
    <row r="1138" spans="1:28" ht="15.75" hidden="1">
      <c r="A1138" s="292" t="s">
        <v>3522</v>
      </c>
      <c r="B1138" s="231"/>
      <c r="C1138" s="231">
        <v>31645.213448275856</v>
      </c>
      <c r="D1138" s="232"/>
      <c r="E1138" s="108"/>
      <c r="F1138" s="108"/>
      <c r="G1138" s="108"/>
      <c r="H1138" s="108"/>
      <c r="I1138" s="108"/>
      <c r="J1138" s="110"/>
      <c r="K1138" s="108"/>
      <c r="L1138" s="108"/>
      <c r="M1138" s="108"/>
      <c r="N1138" s="108"/>
      <c r="O1138" s="108"/>
      <c r="P1138" s="108"/>
      <c r="Q1138" s="108"/>
      <c r="R1138" s="108"/>
      <c r="S1138" s="108"/>
      <c r="T1138" s="108"/>
      <c r="U1138" s="108"/>
      <c r="V1138" s="108"/>
      <c r="W1138" s="108"/>
      <c r="X1138" s="108"/>
      <c r="Y1138" s="111"/>
      <c r="AB1138" s="111"/>
    </row>
    <row r="1139" spans="1:28" ht="15.75" hidden="1">
      <c r="A1139" s="292" t="s">
        <v>3539</v>
      </c>
      <c r="B1139" s="231"/>
      <c r="C1139" s="231">
        <v>41908.840068965517</v>
      </c>
      <c r="D1139" s="232"/>
      <c r="E1139" s="108"/>
      <c r="F1139" s="108"/>
      <c r="G1139" s="108"/>
      <c r="H1139" s="108"/>
      <c r="I1139" s="108"/>
      <c r="J1139" s="110"/>
      <c r="K1139" s="108"/>
      <c r="L1139" s="108"/>
      <c r="M1139" s="108"/>
      <c r="N1139" s="108"/>
      <c r="O1139" s="108"/>
      <c r="P1139" s="108"/>
      <c r="Q1139" s="108"/>
      <c r="R1139" s="108"/>
      <c r="S1139" s="108"/>
      <c r="T1139" s="108"/>
      <c r="U1139" s="108"/>
      <c r="V1139" s="108"/>
      <c r="W1139" s="108"/>
      <c r="X1139" s="108"/>
      <c r="Y1139" s="111"/>
      <c r="AB1139" s="111"/>
    </row>
    <row r="1140" spans="1:28" ht="15.75" hidden="1">
      <c r="A1140" s="292" t="s">
        <v>3540</v>
      </c>
      <c r="B1140" s="231"/>
      <c r="C1140" s="231">
        <v>19155.670068965515</v>
      </c>
      <c r="D1140" s="232"/>
      <c r="E1140" s="108"/>
      <c r="F1140" s="108"/>
      <c r="G1140" s="108"/>
      <c r="H1140" s="108"/>
      <c r="I1140" s="108"/>
      <c r="J1140" s="110"/>
      <c r="K1140" s="108"/>
      <c r="L1140" s="108"/>
      <c r="M1140" s="108"/>
      <c r="N1140" s="108"/>
      <c r="O1140" s="108"/>
      <c r="P1140" s="108"/>
      <c r="Q1140" s="108"/>
      <c r="R1140" s="108"/>
      <c r="S1140" s="108"/>
      <c r="T1140" s="108"/>
      <c r="U1140" s="108"/>
      <c r="V1140" s="108"/>
      <c r="W1140" s="108"/>
      <c r="X1140" s="108"/>
      <c r="Y1140" s="111"/>
      <c r="AB1140" s="111"/>
    </row>
    <row r="1141" spans="1:28" ht="15.75" hidden="1">
      <c r="A1141" s="292" t="s">
        <v>3541</v>
      </c>
      <c r="B1141" s="231"/>
      <c r="C1141" s="231">
        <v>18888.09511448276</v>
      </c>
      <c r="D1141" s="232"/>
      <c r="E1141" s="114"/>
      <c r="F1141" s="108"/>
      <c r="G1141" s="108"/>
      <c r="H1141" s="108"/>
      <c r="I1141" s="109"/>
      <c r="J1141" s="110"/>
      <c r="K1141" s="108"/>
      <c r="L1141" s="108"/>
      <c r="M1141" s="108"/>
      <c r="N1141" s="108"/>
      <c r="O1141" s="108"/>
      <c r="P1141" s="108"/>
      <c r="Q1141" s="109"/>
      <c r="R1141" s="109"/>
      <c r="S1141" s="109"/>
      <c r="T1141" s="108"/>
      <c r="U1141" s="108"/>
      <c r="V1141" s="108"/>
      <c r="W1141" s="109"/>
      <c r="X1141" s="109"/>
      <c r="Y1141" s="111"/>
      <c r="AB1141" s="111"/>
    </row>
    <row r="1142" spans="1:28" ht="15.75" hidden="1">
      <c r="A1142" s="292" t="s">
        <v>3542</v>
      </c>
      <c r="B1142" s="231"/>
      <c r="C1142" s="231">
        <v>25447.168575172411</v>
      </c>
      <c r="D1142" s="232"/>
      <c r="E1142" s="114"/>
      <c r="F1142" s="108"/>
      <c r="G1142" s="108"/>
      <c r="H1142" s="108"/>
      <c r="I1142" s="109"/>
      <c r="J1142" s="110"/>
      <c r="K1142" s="108"/>
      <c r="L1142" s="108"/>
      <c r="M1142" s="108"/>
      <c r="N1142" s="108"/>
      <c r="O1142" s="108"/>
      <c r="P1142" s="108"/>
      <c r="Q1142" s="109"/>
      <c r="R1142" s="109"/>
      <c r="S1142" s="109"/>
      <c r="T1142" s="108"/>
      <c r="U1142" s="108"/>
      <c r="V1142" s="108"/>
      <c r="W1142" s="109"/>
      <c r="X1142" s="109"/>
      <c r="Y1142" s="111"/>
      <c r="AB1142" s="111"/>
    </row>
    <row r="1143" spans="1:28" ht="15.75" hidden="1">
      <c r="A1143" s="292" t="s">
        <v>3543</v>
      </c>
      <c r="B1143" s="231"/>
      <c r="C1143" s="231">
        <v>24059.835443448275</v>
      </c>
      <c r="D1143" s="232"/>
      <c r="E1143" s="114"/>
      <c r="F1143" s="108"/>
      <c r="G1143" s="108"/>
      <c r="H1143" s="108"/>
      <c r="I1143" s="109"/>
      <c r="J1143" s="110"/>
      <c r="K1143" s="108"/>
      <c r="L1143" s="108"/>
      <c r="M1143" s="108"/>
      <c r="N1143" s="108"/>
      <c r="O1143" s="108"/>
      <c r="P1143" s="108"/>
      <c r="Q1143" s="109"/>
      <c r="R1143" s="109"/>
      <c r="S1143" s="109"/>
      <c r="T1143" s="108"/>
      <c r="U1143" s="108"/>
      <c r="V1143" s="108"/>
      <c r="W1143" s="109"/>
      <c r="X1143" s="109"/>
      <c r="Y1143" s="111"/>
      <c r="AB1143" s="111"/>
    </row>
    <row r="1144" spans="1:28" ht="15.75" hidden="1">
      <c r="A1144" s="292" t="s">
        <v>3558</v>
      </c>
      <c r="B1144" s="231"/>
      <c r="C1144" s="231">
        <v>11675.892344827584</v>
      </c>
      <c r="D1144" s="232"/>
      <c r="E1144" s="114"/>
      <c r="F1144" s="108"/>
      <c r="G1144" s="108"/>
      <c r="H1144" s="108"/>
      <c r="I1144" s="109"/>
      <c r="J1144" s="110"/>
      <c r="K1144" s="108"/>
      <c r="L1144" s="108"/>
      <c r="M1144" s="108"/>
      <c r="N1144" s="108"/>
      <c r="O1144" s="108"/>
      <c r="P1144" s="108"/>
      <c r="Q1144" s="109"/>
      <c r="R1144" s="109"/>
      <c r="S1144" s="109"/>
      <c r="T1144" s="108"/>
      <c r="U1144" s="108"/>
      <c r="V1144" s="108"/>
      <c r="W1144" s="109"/>
      <c r="X1144" s="109"/>
      <c r="Y1144" s="111"/>
      <c r="AB1144" s="111"/>
    </row>
    <row r="1145" spans="1:28" ht="15.75" hidden="1">
      <c r="A1145" s="292" t="s">
        <v>3536</v>
      </c>
      <c r="B1145" s="231"/>
      <c r="C1145" s="231">
        <v>28599.833862068957</v>
      </c>
      <c r="D1145" s="232"/>
      <c r="E1145" s="114"/>
      <c r="F1145" s="108"/>
      <c r="G1145" s="108"/>
      <c r="H1145" s="108"/>
      <c r="I1145" s="109"/>
      <c r="J1145" s="110"/>
      <c r="K1145" s="108"/>
      <c r="L1145" s="108"/>
      <c r="M1145" s="108"/>
      <c r="N1145" s="108"/>
      <c r="O1145" s="108"/>
      <c r="P1145" s="108"/>
      <c r="Q1145" s="109"/>
      <c r="R1145" s="109"/>
      <c r="S1145" s="109"/>
      <c r="T1145" s="108"/>
      <c r="U1145" s="108"/>
      <c r="V1145" s="108"/>
      <c r="W1145" s="109"/>
      <c r="X1145" s="109"/>
      <c r="Y1145" s="111"/>
      <c r="AB1145" s="111"/>
    </row>
    <row r="1146" spans="1:28" ht="15.75" hidden="1">
      <c r="A1146" s="292" t="s">
        <v>3556</v>
      </c>
      <c r="B1146" s="231"/>
      <c r="C1146" s="231">
        <v>20753.913172413788</v>
      </c>
      <c r="D1146" s="232"/>
      <c r="E1146" s="114"/>
      <c r="F1146" s="108"/>
      <c r="G1146" s="108"/>
      <c r="H1146" s="108"/>
      <c r="I1146" s="109"/>
      <c r="J1146" s="110"/>
      <c r="K1146" s="108"/>
      <c r="L1146" s="108"/>
      <c r="M1146" s="108"/>
      <c r="N1146" s="108"/>
      <c r="O1146" s="108"/>
      <c r="P1146" s="108"/>
      <c r="Q1146" s="109"/>
      <c r="R1146" s="109"/>
      <c r="S1146" s="109"/>
      <c r="T1146" s="108"/>
      <c r="U1146" s="108"/>
      <c r="V1146" s="108"/>
      <c r="W1146" s="109"/>
      <c r="X1146" s="109"/>
      <c r="Y1146" s="111"/>
      <c r="AB1146" s="111"/>
    </row>
    <row r="1147" spans="1:28" ht="15.75" hidden="1">
      <c r="A1147" s="292" t="s">
        <v>3557</v>
      </c>
      <c r="B1147" s="231"/>
      <c r="C1147" s="231">
        <v>11675.892344827584</v>
      </c>
      <c r="D1147" s="232"/>
      <c r="E1147" s="114"/>
      <c r="F1147" s="108"/>
      <c r="G1147" s="108"/>
      <c r="H1147" s="108"/>
      <c r="I1147" s="109"/>
      <c r="J1147" s="110"/>
      <c r="K1147" s="108"/>
      <c r="L1147" s="108"/>
      <c r="M1147" s="108"/>
      <c r="N1147" s="108"/>
      <c r="O1147" s="108"/>
      <c r="P1147" s="108"/>
      <c r="Q1147" s="109"/>
      <c r="R1147" s="109"/>
      <c r="S1147" s="109"/>
      <c r="T1147" s="108"/>
      <c r="U1147" s="108"/>
      <c r="V1147" s="108"/>
      <c r="W1147" s="109"/>
      <c r="X1147" s="109"/>
      <c r="Y1147" s="111"/>
      <c r="AB1147" s="111"/>
    </row>
    <row r="1148" spans="1:28" ht="15.75" hidden="1">
      <c r="A1148" s="292" t="s">
        <v>3545</v>
      </c>
      <c r="B1148" s="231"/>
      <c r="C1148" s="231">
        <v>20869.2</v>
      </c>
      <c r="D1148" s="232"/>
      <c r="E1148" s="108"/>
      <c r="F1148" s="108"/>
      <c r="G1148" s="108"/>
      <c r="H1148" s="108"/>
      <c r="I1148" s="108"/>
      <c r="J1148" s="110"/>
      <c r="K1148" s="108"/>
      <c r="L1148" s="108"/>
      <c r="M1148" s="108"/>
      <c r="N1148" s="108"/>
      <c r="O1148" s="108"/>
      <c r="P1148" s="108"/>
      <c r="Q1148" s="108"/>
      <c r="R1148" s="108"/>
      <c r="S1148" s="108"/>
      <c r="T1148" s="108"/>
      <c r="U1148" s="108"/>
      <c r="V1148" s="108"/>
      <c r="W1148" s="108"/>
      <c r="X1148" s="108"/>
      <c r="Y1148" s="111"/>
      <c r="AB1148" s="111"/>
    </row>
    <row r="1149" spans="1:28" ht="15.75" hidden="1">
      <c r="A1149" s="292" t="s">
        <v>3546</v>
      </c>
      <c r="B1149" s="231"/>
      <c r="C1149" s="231">
        <v>13631</v>
      </c>
      <c r="D1149" s="232"/>
      <c r="E1149" s="114"/>
      <c r="F1149" s="108"/>
      <c r="G1149" s="108"/>
      <c r="H1149" s="108"/>
      <c r="I1149" s="109"/>
      <c r="J1149" s="110"/>
      <c r="K1149" s="108"/>
      <c r="L1149" s="108"/>
      <c r="M1149" s="108"/>
      <c r="N1149" s="108"/>
      <c r="O1149" s="108"/>
      <c r="P1149" s="108"/>
      <c r="Q1149" s="109"/>
      <c r="R1149" s="109"/>
      <c r="S1149" s="109"/>
      <c r="T1149" s="108"/>
      <c r="U1149" s="108"/>
      <c r="V1149" s="108"/>
      <c r="W1149" s="109"/>
      <c r="X1149" s="109"/>
      <c r="Y1149" s="111"/>
      <c r="AB1149" s="111"/>
    </row>
    <row r="1150" spans="1:28" ht="15.75" hidden="1">
      <c r="A1150" s="292" t="s">
        <v>3547</v>
      </c>
      <c r="B1150" s="231"/>
      <c r="C1150" s="231">
        <v>24064.5</v>
      </c>
      <c r="D1150" s="232"/>
      <c r="E1150" s="114"/>
      <c r="F1150" s="108"/>
      <c r="G1150" s="108"/>
      <c r="H1150" s="108"/>
      <c r="I1150" s="109"/>
      <c r="J1150" s="110"/>
      <c r="K1150" s="108"/>
      <c r="L1150" s="108"/>
      <c r="M1150" s="108"/>
      <c r="N1150" s="108"/>
      <c r="O1150" s="108"/>
      <c r="P1150" s="108"/>
      <c r="Q1150" s="109"/>
      <c r="R1150" s="109"/>
      <c r="S1150" s="109"/>
      <c r="T1150" s="108"/>
      <c r="U1150" s="108"/>
      <c r="V1150" s="108"/>
      <c r="W1150" s="109"/>
      <c r="X1150" s="109"/>
      <c r="Y1150" s="111"/>
      <c r="AB1150" s="111"/>
    </row>
    <row r="1151" spans="1:28" ht="15.75" hidden="1">
      <c r="A1151" s="292" t="s">
        <v>3043</v>
      </c>
      <c r="B1151" s="231"/>
      <c r="C1151" s="231">
        <v>14052.915724137931</v>
      </c>
      <c r="D1151" s="232"/>
      <c r="E1151" s="108"/>
      <c r="F1151" s="108"/>
      <c r="G1151" s="108"/>
      <c r="H1151" s="108"/>
      <c r="I1151" s="108"/>
      <c r="J1151" s="108"/>
      <c r="K1151" s="108"/>
      <c r="L1151" s="108"/>
      <c r="M1151" s="108"/>
      <c r="N1151" s="108"/>
      <c r="O1151" s="108"/>
      <c r="P1151" s="108"/>
      <c r="Q1151" s="108"/>
      <c r="R1151" s="108"/>
      <c r="S1151" s="108"/>
      <c r="T1151" s="108"/>
      <c r="U1151" s="108"/>
      <c r="V1151" s="108"/>
      <c r="W1151" s="108"/>
      <c r="X1151" s="108"/>
      <c r="Y1151" s="111"/>
      <c r="AB1151" s="111"/>
    </row>
    <row r="1152" spans="1:28" ht="15.75" hidden="1">
      <c r="A1152" s="292" t="s">
        <v>3044</v>
      </c>
      <c r="B1152" s="231"/>
      <c r="C1152" s="231">
        <v>9323.0847701149432</v>
      </c>
      <c r="D1152" s="232"/>
      <c r="E1152" s="114"/>
      <c r="F1152" s="108"/>
      <c r="G1152" s="108"/>
      <c r="H1152" s="108"/>
      <c r="I1152" s="109"/>
      <c r="J1152" s="110"/>
      <c r="K1152" s="108"/>
      <c r="L1152" s="108"/>
      <c r="M1152" s="108"/>
      <c r="N1152" s="108"/>
      <c r="O1152" s="108"/>
      <c r="P1152" s="108"/>
      <c r="Q1152" s="109"/>
      <c r="R1152" s="109"/>
      <c r="S1152" s="109"/>
      <c r="T1152" s="108"/>
      <c r="U1152" s="108"/>
      <c r="V1152" s="108"/>
      <c r="W1152" s="109"/>
      <c r="X1152" s="109"/>
      <c r="Y1152" s="111"/>
      <c r="AB1152" s="111"/>
    </row>
    <row r="1153" spans="1:28" ht="15.75" hidden="1">
      <c r="A1153" s="292" t="s">
        <v>660</v>
      </c>
      <c r="B1153" s="231"/>
      <c r="C1153" s="231">
        <v>10678.932000000001</v>
      </c>
      <c r="D1153" s="232"/>
      <c r="E1153" s="114"/>
      <c r="F1153" s="108"/>
      <c r="G1153" s="108"/>
      <c r="H1153" s="108"/>
      <c r="I1153" s="109"/>
      <c r="J1153" s="110"/>
      <c r="K1153" s="108"/>
      <c r="L1153" s="108"/>
      <c r="M1153" s="108"/>
      <c r="N1153" s="108"/>
      <c r="O1153" s="108"/>
      <c r="P1153" s="108"/>
      <c r="Q1153" s="109"/>
      <c r="R1153" s="109"/>
      <c r="S1153" s="109"/>
      <c r="T1153" s="108"/>
      <c r="U1153" s="108"/>
      <c r="V1153" s="108"/>
      <c r="W1153" s="109"/>
      <c r="X1153" s="109"/>
      <c r="Y1153" s="111"/>
      <c r="AB1153" s="111"/>
    </row>
    <row r="1154" spans="1:28" ht="15.75" hidden="1">
      <c r="A1154" s="292" t="s">
        <v>963</v>
      </c>
      <c r="B1154" s="231"/>
      <c r="C1154" s="231">
        <v>17466</v>
      </c>
      <c r="D1154" s="232"/>
      <c r="E1154" s="108"/>
      <c r="F1154" s="108"/>
      <c r="G1154" s="108"/>
      <c r="H1154" s="108"/>
      <c r="I1154" s="108"/>
      <c r="J1154" s="110"/>
      <c r="K1154" s="108"/>
      <c r="L1154" s="108"/>
      <c r="M1154" s="108"/>
      <c r="N1154" s="108"/>
      <c r="O1154" s="108"/>
      <c r="P1154" s="108"/>
      <c r="Q1154" s="108"/>
      <c r="R1154" s="108"/>
      <c r="S1154" s="108"/>
      <c r="T1154" s="108"/>
      <c r="U1154" s="108"/>
      <c r="V1154" s="108"/>
      <c r="W1154" s="108"/>
      <c r="X1154" s="108"/>
      <c r="Y1154" s="111"/>
      <c r="AB1154" s="111"/>
    </row>
    <row r="1155" spans="1:28" ht="15.75" hidden="1">
      <c r="A1155" s="292" t="s">
        <v>1002</v>
      </c>
      <c r="B1155" s="231"/>
      <c r="C1155" s="231">
        <v>9008.4</v>
      </c>
      <c r="D1155" s="232"/>
      <c r="E1155" s="108"/>
      <c r="F1155" s="108"/>
      <c r="G1155" s="108"/>
      <c r="H1155" s="108"/>
      <c r="I1155" s="108"/>
      <c r="J1155" s="110"/>
      <c r="K1155" s="108"/>
      <c r="L1155" s="108"/>
      <c r="M1155" s="108"/>
      <c r="N1155" s="108"/>
      <c r="O1155" s="108"/>
      <c r="P1155" s="108"/>
      <c r="Q1155" s="108"/>
      <c r="R1155" s="108"/>
      <c r="S1155" s="108"/>
      <c r="T1155" s="108"/>
      <c r="U1155" s="108"/>
      <c r="V1155" s="108"/>
      <c r="W1155" s="108"/>
      <c r="X1155" s="108"/>
      <c r="Y1155" s="111"/>
      <c r="AB1155" s="111"/>
    </row>
    <row r="1156" spans="1:28" ht="15.75" hidden="1">
      <c r="A1156" s="292" t="s">
        <v>3548</v>
      </c>
      <c r="B1156" s="231"/>
      <c r="C1156" s="231">
        <v>2324.7172413793091</v>
      </c>
      <c r="D1156" s="232"/>
      <c r="E1156" s="108"/>
      <c r="F1156" s="108"/>
      <c r="G1156" s="108"/>
      <c r="H1156" s="108"/>
      <c r="I1156" s="108"/>
      <c r="J1156" s="110"/>
      <c r="K1156" s="108"/>
      <c r="L1156" s="108"/>
      <c r="M1156" s="108"/>
      <c r="N1156" s="108"/>
      <c r="O1156" s="108"/>
      <c r="P1156" s="108"/>
      <c r="Q1156" s="108"/>
      <c r="R1156" s="108"/>
      <c r="S1156" s="108"/>
      <c r="T1156" s="108"/>
      <c r="U1156" s="108"/>
      <c r="V1156" s="108"/>
      <c r="W1156" s="108"/>
      <c r="X1156" s="108"/>
      <c r="Y1156" s="111"/>
      <c r="AB1156" s="111"/>
    </row>
    <row r="1157" spans="1:28" ht="15.75" hidden="1">
      <c r="A1157" s="292" t="s">
        <v>3013</v>
      </c>
      <c r="B1157" s="231"/>
      <c r="C1157" s="231">
        <v>8543.3358620689614</v>
      </c>
      <c r="D1157" s="232"/>
      <c r="E1157" s="114"/>
      <c r="F1157" s="108"/>
      <c r="G1157" s="108"/>
      <c r="H1157" s="108"/>
      <c r="I1157" s="109"/>
      <c r="J1157" s="110"/>
      <c r="K1157" s="108"/>
      <c r="L1157" s="108"/>
      <c r="M1157" s="108"/>
      <c r="N1157" s="108"/>
      <c r="O1157" s="108"/>
      <c r="P1157" s="108"/>
      <c r="Q1157" s="109"/>
      <c r="R1157" s="109"/>
      <c r="S1157" s="109"/>
      <c r="T1157" s="108"/>
      <c r="U1157" s="108"/>
      <c r="V1157" s="108"/>
      <c r="W1157" s="109"/>
      <c r="X1157" s="109"/>
      <c r="Y1157" s="111"/>
      <c r="AB1157" s="111"/>
    </row>
    <row r="1158" spans="1:28" ht="15.75" hidden="1">
      <c r="A1158" s="292" t="s">
        <v>3014</v>
      </c>
      <c r="B1158" s="231"/>
      <c r="C1158" s="231">
        <v>5753.675172413793</v>
      </c>
      <c r="D1158" s="232"/>
      <c r="E1158" s="114"/>
      <c r="F1158" s="108"/>
      <c r="G1158" s="108"/>
      <c r="H1158" s="108"/>
      <c r="I1158" s="109"/>
      <c r="J1158" s="110"/>
      <c r="K1158" s="108"/>
      <c r="L1158" s="108"/>
      <c r="M1158" s="108"/>
      <c r="N1158" s="108"/>
      <c r="O1158" s="108"/>
      <c r="P1158" s="108"/>
      <c r="Q1158" s="109"/>
      <c r="R1158" s="109"/>
      <c r="S1158" s="109"/>
      <c r="T1158" s="108"/>
      <c r="U1158" s="108"/>
      <c r="V1158" s="108"/>
      <c r="W1158" s="109"/>
      <c r="X1158" s="109"/>
      <c r="Y1158" s="111"/>
      <c r="AB1158" s="111"/>
    </row>
    <row r="1159" spans="1:28" ht="15.75" hidden="1">
      <c r="A1159" s="292" t="s">
        <v>3015</v>
      </c>
      <c r="B1159" s="231"/>
      <c r="C1159" s="231">
        <v>5439.8383448275845</v>
      </c>
      <c r="D1159" s="232"/>
      <c r="E1159" s="114"/>
      <c r="F1159" s="108"/>
      <c r="G1159" s="108"/>
      <c r="H1159" s="108"/>
      <c r="I1159" s="109"/>
      <c r="J1159" s="110"/>
      <c r="K1159" s="108"/>
      <c r="L1159" s="108"/>
      <c r="M1159" s="108"/>
      <c r="N1159" s="108"/>
      <c r="O1159" s="108"/>
      <c r="P1159" s="108"/>
      <c r="Q1159" s="109"/>
      <c r="R1159" s="109"/>
      <c r="S1159" s="109"/>
      <c r="T1159" s="108"/>
      <c r="U1159" s="108"/>
      <c r="V1159" s="108"/>
      <c r="W1159" s="109"/>
      <c r="X1159" s="109"/>
      <c r="Y1159" s="111"/>
      <c r="AB1159" s="111"/>
    </row>
    <row r="1160" spans="1:28" ht="15.75" hidden="1">
      <c r="A1160" s="292" t="s">
        <v>3016</v>
      </c>
      <c r="B1160" s="231"/>
      <c r="C1160" s="231">
        <v>3975.2664827586195</v>
      </c>
      <c r="D1160" s="232"/>
      <c r="E1160" s="108"/>
      <c r="F1160" s="108"/>
      <c r="G1160" s="108"/>
      <c r="H1160" s="108"/>
      <c r="I1160" s="108"/>
      <c r="J1160" s="110"/>
      <c r="K1160" s="108"/>
      <c r="L1160" s="108"/>
      <c r="M1160" s="108"/>
      <c r="N1160" s="108"/>
      <c r="O1160" s="108"/>
      <c r="P1160" s="108"/>
      <c r="Q1160" s="108"/>
      <c r="R1160" s="108"/>
      <c r="S1160" s="108"/>
      <c r="T1160" s="108"/>
      <c r="U1160" s="108"/>
      <c r="V1160" s="108"/>
      <c r="W1160" s="108"/>
      <c r="X1160" s="108"/>
      <c r="Y1160" s="111"/>
      <c r="AB1160" s="111"/>
    </row>
    <row r="1161" spans="1:28" ht="15.75" hidden="1">
      <c r="A1161" s="292" t="s">
        <v>3587</v>
      </c>
      <c r="B1161" s="231"/>
      <c r="C1161" s="231">
        <v>20740</v>
      </c>
      <c r="D1161" s="232"/>
      <c r="E1161" s="108"/>
      <c r="F1161" s="108"/>
      <c r="G1161" s="108"/>
      <c r="H1161" s="108"/>
      <c r="I1161" s="108"/>
      <c r="J1161" s="110"/>
      <c r="K1161" s="108"/>
      <c r="L1161" s="108"/>
      <c r="M1161" s="108"/>
      <c r="N1161" s="108"/>
      <c r="O1161" s="108"/>
      <c r="P1161" s="108"/>
      <c r="Q1161" s="108"/>
      <c r="R1161" s="108"/>
      <c r="S1161" s="108"/>
      <c r="T1161" s="108"/>
      <c r="U1161" s="108"/>
      <c r="V1161" s="108"/>
      <c r="W1161" s="108"/>
      <c r="X1161" s="108"/>
      <c r="Y1161" s="111"/>
      <c r="AB1161" s="111"/>
    </row>
    <row r="1162" spans="1:28" ht="15.75" hidden="1">
      <c r="A1162" s="292" t="s">
        <v>3565</v>
      </c>
      <c r="B1162" s="231"/>
      <c r="C1162" s="231">
        <v>20740</v>
      </c>
      <c r="D1162" s="232"/>
      <c r="E1162" s="108"/>
      <c r="F1162" s="108"/>
      <c r="G1162" s="108"/>
      <c r="H1162" s="108"/>
      <c r="I1162" s="108"/>
      <c r="J1162" s="110"/>
      <c r="K1162" s="108"/>
      <c r="L1162" s="108"/>
      <c r="M1162" s="108"/>
      <c r="N1162" s="108"/>
      <c r="O1162" s="108"/>
      <c r="P1162" s="108"/>
      <c r="Q1162" s="108"/>
      <c r="R1162" s="108"/>
      <c r="S1162" s="108"/>
      <c r="T1162" s="108"/>
      <c r="U1162" s="108"/>
      <c r="V1162" s="108"/>
      <c r="W1162" s="108"/>
      <c r="X1162" s="108"/>
      <c r="Y1162" s="111"/>
      <c r="AB1162" s="111"/>
    </row>
    <row r="1163" spans="1:28" ht="15.75" hidden="1">
      <c r="A1163" s="292" t="s">
        <v>3592</v>
      </c>
      <c r="B1163" s="231"/>
      <c r="C1163" s="231">
        <v>15820</v>
      </c>
      <c r="D1163" s="232"/>
      <c r="E1163" s="108"/>
      <c r="F1163" s="108"/>
      <c r="G1163" s="108"/>
      <c r="H1163" s="108"/>
      <c r="I1163" s="108"/>
      <c r="J1163" s="110"/>
      <c r="K1163" s="108"/>
      <c r="L1163" s="108"/>
      <c r="M1163" s="108"/>
      <c r="N1163" s="108"/>
      <c r="O1163" s="108"/>
      <c r="P1163" s="108"/>
      <c r="Q1163" s="108"/>
      <c r="R1163" s="108"/>
      <c r="S1163" s="108"/>
      <c r="T1163" s="108"/>
      <c r="U1163" s="108"/>
      <c r="V1163" s="108"/>
      <c r="W1163" s="108"/>
      <c r="X1163" s="108"/>
      <c r="Y1163" s="111"/>
      <c r="AB1163" s="111"/>
    </row>
    <row r="1164" spans="1:28" ht="15.75" hidden="1">
      <c r="A1164" s="292" t="s">
        <v>3566</v>
      </c>
      <c r="B1164" s="231"/>
      <c r="C1164" s="231">
        <v>15820</v>
      </c>
      <c r="D1164" s="232"/>
      <c r="E1164" s="108"/>
      <c r="F1164" s="108"/>
      <c r="G1164" s="108"/>
      <c r="H1164" s="108"/>
      <c r="I1164" s="108"/>
      <c r="J1164" s="110"/>
      <c r="K1164" s="108"/>
      <c r="L1164" s="108"/>
      <c r="M1164" s="108"/>
      <c r="N1164" s="108"/>
      <c r="O1164" s="108"/>
      <c r="P1164" s="108"/>
      <c r="Q1164" s="108"/>
      <c r="R1164" s="108"/>
      <c r="S1164" s="108"/>
      <c r="T1164" s="108"/>
      <c r="U1164" s="108"/>
      <c r="V1164" s="108"/>
      <c r="W1164" s="108"/>
      <c r="X1164" s="108"/>
      <c r="Y1164" s="111"/>
      <c r="AB1164" s="111"/>
    </row>
    <row r="1165" spans="1:28" ht="15.75" hidden="1">
      <c r="A1165" s="292" t="s">
        <v>3567</v>
      </c>
      <c r="B1165" s="231"/>
      <c r="C1165" s="231">
        <v>11980</v>
      </c>
      <c r="D1165" s="232"/>
      <c r="E1165" s="114"/>
      <c r="F1165" s="108"/>
      <c r="G1165" s="108"/>
      <c r="H1165" s="108"/>
      <c r="I1165" s="109"/>
      <c r="J1165" s="110"/>
      <c r="K1165" s="108"/>
      <c r="L1165" s="108"/>
      <c r="M1165" s="108"/>
      <c r="N1165" s="108"/>
      <c r="O1165" s="108"/>
      <c r="P1165" s="108"/>
      <c r="Q1165" s="109"/>
      <c r="R1165" s="109"/>
      <c r="S1165" s="109"/>
      <c r="T1165" s="108"/>
      <c r="U1165" s="108"/>
      <c r="V1165" s="108"/>
      <c r="W1165" s="109"/>
      <c r="X1165" s="109"/>
      <c r="Y1165" s="111"/>
      <c r="AB1165" s="111"/>
    </row>
    <row r="1166" spans="1:28" ht="15.75" hidden="1">
      <c r="A1166" s="292" t="s">
        <v>3568</v>
      </c>
      <c r="B1166" s="231"/>
      <c r="C1166" s="231">
        <v>8690</v>
      </c>
      <c r="D1166" s="232"/>
      <c r="E1166" s="114"/>
      <c r="F1166" s="108"/>
      <c r="G1166" s="108"/>
      <c r="H1166" s="108"/>
      <c r="I1166" s="109"/>
      <c r="J1166" s="110"/>
      <c r="K1166" s="108"/>
      <c r="L1166" s="108"/>
      <c r="M1166" s="108"/>
      <c r="N1166" s="108"/>
      <c r="O1166" s="108"/>
      <c r="P1166" s="108"/>
      <c r="Q1166" s="109"/>
      <c r="R1166" s="109"/>
      <c r="S1166" s="109"/>
      <c r="T1166" s="108"/>
      <c r="U1166" s="108"/>
      <c r="V1166" s="108"/>
      <c r="W1166" s="109"/>
      <c r="X1166" s="109"/>
      <c r="Y1166" s="111"/>
      <c r="AB1166" s="111"/>
    </row>
    <row r="1167" spans="1:28" ht="15.75" hidden="1">
      <c r="A1167" s="292" t="s">
        <v>3569</v>
      </c>
      <c r="B1167" s="231"/>
      <c r="C1167" s="231">
        <v>6060</v>
      </c>
      <c r="D1167" s="232"/>
      <c r="E1167" s="114"/>
      <c r="F1167" s="108"/>
      <c r="G1167" s="108"/>
      <c r="H1167" s="108"/>
      <c r="I1167" s="109"/>
      <c r="J1167" s="110"/>
      <c r="K1167" s="108"/>
      <c r="L1167" s="108"/>
      <c r="M1167" s="108"/>
      <c r="N1167" s="108"/>
      <c r="O1167" s="108"/>
      <c r="P1167" s="108"/>
      <c r="Q1167" s="109"/>
      <c r="R1167" s="109"/>
      <c r="S1167" s="109"/>
      <c r="T1167" s="108"/>
      <c r="U1167" s="108"/>
      <c r="V1167" s="108"/>
      <c r="W1167" s="109"/>
      <c r="X1167" s="109"/>
      <c r="Y1167" s="111"/>
      <c r="AB1167" s="111"/>
    </row>
    <row r="1168" spans="1:28" ht="15.75" hidden="1">
      <c r="A1168" s="292" t="s">
        <v>3586</v>
      </c>
      <c r="B1168" s="231"/>
      <c r="C1168" s="231">
        <v>21740</v>
      </c>
      <c r="D1168" s="232"/>
      <c r="E1168" s="114"/>
      <c r="F1168" s="108"/>
      <c r="G1168" s="108"/>
      <c r="H1168" s="108"/>
      <c r="I1168" s="109"/>
      <c r="J1168" s="110"/>
      <c r="K1168" s="108"/>
      <c r="L1168" s="108"/>
      <c r="M1168" s="108"/>
      <c r="N1168" s="108"/>
      <c r="O1168" s="108"/>
      <c r="P1168" s="108"/>
      <c r="Q1168" s="109"/>
      <c r="R1168" s="109"/>
      <c r="S1168" s="109"/>
      <c r="T1168" s="108"/>
      <c r="U1168" s="108"/>
      <c r="V1168" s="108"/>
      <c r="W1168" s="109"/>
      <c r="X1168" s="109"/>
      <c r="Y1168" s="111"/>
      <c r="AB1168" s="111"/>
    </row>
    <row r="1169" spans="1:28" ht="15.75" hidden="1">
      <c r="A1169" s="292" t="s">
        <v>3570</v>
      </c>
      <c r="B1169" s="231"/>
      <c r="C1169" s="231">
        <v>21740</v>
      </c>
      <c r="D1169" s="232"/>
      <c r="E1169" s="108"/>
      <c r="F1169" s="108"/>
      <c r="G1169" s="108"/>
      <c r="H1169" s="108"/>
      <c r="I1169" s="108"/>
      <c r="J1169" s="110"/>
      <c r="K1169" s="108"/>
      <c r="L1169" s="108"/>
      <c r="M1169" s="108"/>
      <c r="N1169" s="108"/>
      <c r="O1169" s="108"/>
      <c r="P1169" s="108"/>
      <c r="Q1169" s="108"/>
      <c r="R1169" s="108"/>
      <c r="S1169" s="108"/>
      <c r="T1169" s="108"/>
      <c r="U1169" s="108"/>
      <c r="V1169" s="108"/>
      <c r="W1169" s="108"/>
      <c r="X1169" s="108"/>
      <c r="Y1169" s="111"/>
      <c r="AB1169" s="111"/>
    </row>
    <row r="1170" spans="1:28" ht="15.75" hidden="1">
      <c r="A1170" s="292" t="s">
        <v>3571</v>
      </c>
      <c r="B1170" s="231"/>
      <c r="C1170" s="231">
        <v>12420</v>
      </c>
      <c r="D1170" s="232"/>
      <c r="E1170" s="108"/>
      <c r="F1170" s="108"/>
      <c r="G1170" s="108"/>
      <c r="H1170" s="108"/>
      <c r="I1170" s="108"/>
      <c r="J1170" s="110"/>
      <c r="K1170" s="108"/>
      <c r="L1170" s="108"/>
      <c r="M1170" s="108"/>
      <c r="N1170" s="108"/>
      <c r="O1170" s="108"/>
      <c r="P1170" s="108"/>
      <c r="Q1170" s="108"/>
      <c r="R1170" s="108"/>
      <c r="S1170" s="108"/>
      <c r="T1170" s="108"/>
      <c r="U1170" s="108"/>
      <c r="V1170" s="108"/>
      <c r="W1170" s="108"/>
      <c r="X1170" s="108"/>
      <c r="Y1170" s="111"/>
      <c r="AB1170" s="111"/>
    </row>
    <row r="1171" spans="1:28" ht="15.75" hidden="1">
      <c r="A1171" s="292" t="s">
        <v>3572</v>
      </c>
      <c r="B1171" s="231"/>
      <c r="C1171" s="231">
        <v>6000</v>
      </c>
      <c r="D1171" s="232"/>
      <c r="E1171" s="108"/>
      <c r="F1171" s="108"/>
      <c r="G1171" s="108"/>
      <c r="H1171" s="108"/>
      <c r="I1171" s="108"/>
      <c r="J1171" s="110"/>
      <c r="K1171" s="108"/>
      <c r="L1171" s="108"/>
      <c r="M1171" s="108"/>
      <c r="N1171" s="108"/>
      <c r="O1171" s="108"/>
      <c r="P1171" s="108"/>
      <c r="Q1171" s="108"/>
      <c r="R1171" s="108"/>
      <c r="S1171" s="108"/>
      <c r="T1171" s="108"/>
      <c r="U1171" s="108"/>
      <c r="V1171" s="108"/>
      <c r="W1171" s="108"/>
      <c r="X1171" s="108"/>
      <c r="Y1171" s="111"/>
      <c r="AB1171" s="111"/>
    </row>
    <row r="1172" spans="1:28" ht="15.75" hidden="1">
      <c r="A1172" s="292" t="s">
        <v>3554</v>
      </c>
      <c r="B1172" s="231"/>
      <c r="C1172" s="231">
        <v>7760</v>
      </c>
      <c r="D1172" s="232"/>
      <c r="E1172" s="114"/>
      <c r="F1172" s="108"/>
      <c r="G1172" s="108"/>
      <c r="H1172" s="108"/>
      <c r="I1172" s="109"/>
      <c r="J1172" s="110"/>
      <c r="K1172" s="108"/>
      <c r="L1172" s="108"/>
      <c r="M1172" s="108"/>
      <c r="N1172" s="108"/>
      <c r="O1172" s="108"/>
      <c r="P1172" s="108"/>
      <c r="Q1172" s="109"/>
      <c r="R1172" s="109"/>
      <c r="S1172" s="109"/>
      <c r="T1172" s="108"/>
      <c r="U1172" s="108"/>
      <c r="V1172" s="108"/>
      <c r="W1172" s="109"/>
      <c r="X1172" s="109"/>
      <c r="Y1172" s="111"/>
      <c r="AB1172" s="111"/>
    </row>
    <row r="1173" spans="1:28" ht="15.75" hidden="1">
      <c r="A1173" s="292" t="s">
        <v>3576</v>
      </c>
      <c r="B1173" s="231"/>
      <c r="C1173" s="231">
        <v>16889.070758620685</v>
      </c>
      <c r="D1173" s="232"/>
      <c r="E1173" s="114"/>
      <c r="F1173" s="108"/>
      <c r="G1173" s="108"/>
      <c r="H1173" s="108"/>
      <c r="I1173" s="109"/>
      <c r="J1173" s="110"/>
      <c r="K1173" s="108"/>
      <c r="L1173" s="108"/>
      <c r="M1173" s="108"/>
      <c r="N1173" s="108"/>
      <c r="O1173" s="108"/>
      <c r="P1173" s="108"/>
      <c r="Q1173" s="109"/>
      <c r="R1173" s="109"/>
      <c r="S1173" s="109"/>
      <c r="T1173" s="108"/>
      <c r="U1173" s="108"/>
      <c r="V1173" s="108"/>
      <c r="W1173" s="109"/>
      <c r="X1173" s="109"/>
      <c r="Y1173" s="111"/>
      <c r="AB1173" s="111"/>
    </row>
    <row r="1174" spans="1:28" ht="15.75" hidden="1">
      <c r="A1174" s="292" t="s">
        <v>3577</v>
      </c>
      <c r="B1174" s="231"/>
      <c r="C1174" s="231">
        <v>10426.356827586204</v>
      </c>
      <c r="D1174" s="232"/>
      <c r="E1174" s="114"/>
      <c r="F1174" s="108"/>
      <c r="G1174" s="108"/>
      <c r="H1174" s="108"/>
      <c r="I1174" s="109"/>
      <c r="J1174" s="110"/>
      <c r="K1174" s="108"/>
      <c r="L1174" s="108"/>
      <c r="M1174" s="108"/>
      <c r="N1174" s="108"/>
      <c r="O1174" s="108"/>
      <c r="P1174" s="108"/>
      <c r="Q1174" s="109"/>
      <c r="R1174" s="109"/>
      <c r="S1174" s="109"/>
      <c r="T1174" s="108"/>
      <c r="U1174" s="108"/>
      <c r="V1174" s="108"/>
      <c r="W1174" s="109"/>
      <c r="X1174" s="109"/>
      <c r="Y1174" s="111"/>
      <c r="AB1174" s="111"/>
    </row>
    <row r="1175" spans="1:28" ht="15.75" hidden="1">
      <c r="A1175" s="292" t="s">
        <v>3578</v>
      </c>
      <c r="B1175" s="231"/>
      <c r="C1175" s="231">
        <v>33708.399999999994</v>
      </c>
      <c r="D1175" s="232"/>
      <c r="E1175" s="108"/>
      <c r="F1175" s="108"/>
      <c r="G1175" s="108"/>
      <c r="H1175" s="108"/>
      <c r="I1175" s="108"/>
      <c r="J1175" s="110"/>
      <c r="K1175" s="108"/>
      <c r="L1175" s="108"/>
      <c r="M1175" s="108"/>
      <c r="N1175" s="108"/>
      <c r="O1175" s="108"/>
      <c r="P1175" s="108"/>
      <c r="Q1175" s="108"/>
      <c r="R1175" s="108"/>
      <c r="S1175" s="108"/>
      <c r="T1175" s="108"/>
      <c r="U1175" s="108"/>
      <c r="V1175" s="108"/>
      <c r="W1175" s="108"/>
      <c r="X1175" s="108"/>
      <c r="Y1175" s="111"/>
      <c r="AB1175" s="111"/>
    </row>
    <row r="1176" spans="1:28" ht="15.75" hidden="1">
      <c r="A1176" s="292" t="s">
        <v>3579</v>
      </c>
      <c r="B1176" s="231"/>
      <c r="C1176" s="231">
        <v>6392.9724137931034</v>
      </c>
      <c r="D1176" s="232"/>
      <c r="E1176" s="108"/>
      <c r="F1176" s="108"/>
      <c r="G1176" s="108"/>
      <c r="H1176" s="108"/>
      <c r="I1176" s="108"/>
      <c r="J1176" s="110"/>
      <c r="K1176" s="108"/>
      <c r="L1176" s="108"/>
      <c r="M1176" s="108"/>
      <c r="N1176" s="108"/>
      <c r="O1176" s="108"/>
      <c r="P1176" s="108"/>
      <c r="Q1176" s="108"/>
      <c r="R1176" s="108"/>
      <c r="S1176" s="108"/>
      <c r="T1176" s="108"/>
      <c r="U1176" s="108"/>
      <c r="V1176" s="108"/>
      <c r="W1176" s="108"/>
      <c r="X1176" s="108"/>
      <c r="Y1176" s="111"/>
      <c r="AB1176" s="111"/>
    </row>
    <row r="1177" spans="1:28" ht="15.75" hidden="1">
      <c r="A1177" s="292" t="s">
        <v>3580</v>
      </c>
      <c r="B1177" s="231"/>
      <c r="C1177" s="231">
        <v>47697.385999999999</v>
      </c>
      <c r="D1177" s="232"/>
      <c r="E1177" s="108"/>
      <c r="F1177" s="108"/>
      <c r="G1177" s="108"/>
      <c r="H1177" s="108"/>
      <c r="I1177" s="108"/>
      <c r="J1177" s="110"/>
      <c r="K1177" s="108"/>
      <c r="L1177" s="108"/>
      <c r="M1177" s="108"/>
      <c r="N1177" s="108"/>
      <c r="O1177" s="108"/>
      <c r="P1177" s="108"/>
      <c r="Q1177" s="108"/>
      <c r="R1177" s="108"/>
      <c r="S1177" s="108"/>
      <c r="T1177" s="108"/>
      <c r="U1177" s="108"/>
      <c r="V1177" s="108"/>
      <c r="W1177" s="108"/>
      <c r="X1177" s="108"/>
      <c r="Y1177" s="111"/>
      <c r="AB1177" s="111"/>
    </row>
    <row r="1178" spans="1:28" ht="15.75" hidden="1">
      <c r="A1178" s="292" t="s">
        <v>3581</v>
      </c>
      <c r="B1178" s="231"/>
      <c r="C1178" s="231">
        <v>21399.022206896549</v>
      </c>
      <c r="D1178" s="232"/>
      <c r="E1178" s="114"/>
      <c r="F1178" s="108"/>
      <c r="G1178" s="108"/>
      <c r="H1178" s="108"/>
      <c r="I1178" s="109"/>
      <c r="J1178" s="110"/>
      <c r="K1178" s="108"/>
      <c r="L1178" s="108"/>
      <c r="M1178" s="108"/>
      <c r="N1178" s="108"/>
      <c r="O1178" s="108"/>
      <c r="P1178" s="108"/>
      <c r="Q1178" s="109"/>
      <c r="R1178" s="109"/>
      <c r="S1178" s="109"/>
      <c r="T1178" s="108"/>
      <c r="U1178" s="108"/>
      <c r="V1178" s="108"/>
      <c r="W1178" s="109"/>
      <c r="X1178" s="109"/>
      <c r="Y1178" s="111"/>
      <c r="AB1178" s="111"/>
    </row>
    <row r="1179" spans="1:28" ht="15.75" hidden="1">
      <c r="A1179" s="292" t="s">
        <v>3582</v>
      </c>
      <c r="B1179" s="231"/>
      <c r="C1179" s="231">
        <v>16209.090965517244</v>
      </c>
      <c r="D1179" s="232"/>
      <c r="E1179" s="114"/>
      <c r="F1179" s="108"/>
      <c r="G1179" s="108"/>
      <c r="H1179" s="108"/>
      <c r="I1179" s="109"/>
      <c r="J1179" s="110"/>
      <c r="K1179" s="108"/>
      <c r="L1179" s="108"/>
      <c r="M1179" s="108"/>
      <c r="N1179" s="108"/>
      <c r="O1179" s="108"/>
      <c r="P1179" s="108"/>
      <c r="Q1179" s="109"/>
      <c r="R1179" s="109"/>
      <c r="S1179" s="109"/>
      <c r="T1179" s="108"/>
      <c r="U1179" s="108"/>
      <c r="V1179" s="108"/>
      <c r="W1179" s="109"/>
      <c r="X1179" s="109"/>
      <c r="Y1179" s="111"/>
      <c r="AB1179" s="111"/>
    </row>
    <row r="1180" spans="1:28" ht="15.75" hidden="1">
      <c r="A1180" s="292" t="s">
        <v>3583</v>
      </c>
      <c r="B1180" s="231"/>
      <c r="C1180" s="231">
        <v>10089.272827586206</v>
      </c>
      <c r="D1180" s="232"/>
      <c r="E1180" s="114"/>
      <c r="F1180" s="108"/>
      <c r="G1180" s="108"/>
      <c r="H1180" s="108"/>
      <c r="I1180" s="109"/>
      <c r="J1180" s="110"/>
      <c r="K1180" s="108"/>
      <c r="L1180" s="108"/>
      <c r="M1180" s="108"/>
      <c r="N1180" s="108"/>
      <c r="O1180" s="108"/>
      <c r="P1180" s="108"/>
      <c r="Q1180" s="109"/>
      <c r="R1180" s="109"/>
      <c r="S1180" s="109"/>
      <c r="T1180" s="108"/>
      <c r="U1180" s="108"/>
      <c r="V1180" s="108"/>
      <c r="W1180" s="109"/>
      <c r="X1180" s="109"/>
      <c r="Y1180" s="111"/>
      <c r="AB1180" s="111"/>
    </row>
    <row r="1181" spans="1:28" ht="15.75" hidden="1">
      <c r="A1181" s="292" t="s">
        <v>3584</v>
      </c>
      <c r="B1181" s="231"/>
      <c r="C1181" s="231">
        <v>37608.113172413796</v>
      </c>
      <c r="D1181" s="232"/>
      <c r="E1181" s="108"/>
      <c r="F1181" s="108"/>
      <c r="G1181" s="108"/>
      <c r="H1181" s="108"/>
      <c r="I1181" s="108"/>
      <c r="J1181" s="108"/>
      <c r="K1181" s="108"/>
      <c r="L1181" s="108"/>
      <c r="M1181" s="108"/>
      <c r="N1181" s="108"/>
      <c r="O1181" s="108"/>
      <c r="P1181" s="108"/>
      <c r="Q1181" s="108"/>
      <c r="R1181" s="108"/>
      <c r="S1181" s="108"/>
      <c r="T1181" s="108"/>
      <c r="U1181" s="108"/>
      <c r="V1181" s="108"/>
      <c r="W1181" s="108"/>
      <c r="X1181" s="108"/>
      <c r="Y1181" s="111"/>
      <c r="AB1181" s="111"/>
    </row>
    <row r="1182" spans="1:28" ht="15.75" hidden="1">
      <c r="A1182" s="292" t="s">
        <v>3585</v>
      </c>
      <c r="B1182" s="231"/>
      <c r="C1182" s="231">
        <v>26298.36379310345</v>
      </c>
      <c r="D1182" s="232"/>
      <c r="E1182" s="114"/>
      <c r="F1182" s="108"/>
      <c r="G1182" s="108"/>
      <c r="H1182" s="108"/>
      <c r="I1182" s="109"/>
      <c r="J1182" s="110"/>
      <c r="K1182" s="108"/>
      <c r="L1182" s="108"/>
      <c r="M1182" s="108"/>
      <c r="N1182" s="108"/>
      <c r="O1182" s="108"/>
      <c r="P1182" s="108"/>
      <c r="Q1182" s="109"/>
      <c r="R1182" s="109"/>
      <c r="S1182" s="109"/>
      <c r="T1182" s="108"/>
      <c r="U1182" s="108"/>
      <c r="V1182" s="108"/>
      <c r="W1182" s="109"/>
      <c r="X1182" s="109"/>
      <c r="Y1182" s="111"/>
      <c r="AB1182" s="111"/>
    </row>
    <row r="1183" spans="1:28" ht="15.75" hidden="1">
      <c r="A1183" s="292" t="s">
        <v>3588</v>
      </c>
      <c r="B1183" s="231"/>
      <c r="C1183" s="231">
        <v>51114.720344827576</v>
      </c>
      <c r="D1183" s="232"/>
      <c r="E1183" s="114"/>
      <c r="F1183" s="108"/>
      <c r="G1183" s="108"/>
      <c r="H1183" s="108"/>
      <c r="I1183" s="109"/>
      <c r="J1183" s="110"/>
      <c r="K1183" s="108"/>
      <c r="L1183" s="108"/>
      <c r="M1183" s="108"/>
      <c r="N1183" s="108"/>
      <c r="O1183" s="108"/>
      <c r="P1183" s="108"/>
      <c r="Q1183" s="109"/>
      <c r="R1183" s="109"/>
      <c r="S1183" s="109"/>
      <c r="T1183" s="108"/>
      <c r="U1183" s="108"/>
      <c r="V1183" s="108"/>
      <c r="W1183" s="109"/>
      <c r="X1183" s="109"/>
      <c r="Y1183" s="111"/>
      <c r="AB1183" s="111"/>
    </row>
    <row r="1184" spans="1:28" ht="15.75" hidden="1">
      <c r="A1184" s="292" t="s">
        <v>3589</v>
      </c>
      <c r="B1184" s="231"/>
      <c r="C1184" s="231">
        <v>16940</v>
      </c>
      <c r="D1184" s="232"/>
      <c r="E1184" s="108"/>
      <c r="F1184" s="108"/>
      <c r="G1184" s="108"/>
      <c r="H1184" s="108"/>
      <c r="I1184" s="108"/>
      <c r="J1184" s="108"/>
      <c r="K1184" s="108"/>
      <c r="L1184" s="108"/>
      <c r="M1184" s="108"/>
      <c r="N1184" s="108"/>
      <c r="O1184" s="108"/>
      <c r="P1184" s="108"/>
      <c r="Q1184" s="108"/>
      <c r="R1184" s="108"/>
      <c r="S1184" s="109"/>
      <c r="T1184" s="108"/>
      <c r="U1184" s="108"/>
      <c r="V1184" s="108"/>
      <c r="W1184" s="108"/>
      <c r="X1184" s="108"/>
      <c r="Y1184" s="111"/>
      <c r="AB1184" s="111"/>
    </row>
    <row r="1185" spans="1:28" ht="15.75" hidden="1">
      <c r="A1185" s="292" t="s">
        <v>1605</v>
      </c>
      <c r="B1185" s="231"/>
      <c r="C1185" s="231">
        <v>23712.115862068964</v>
      </c>
      <c r="D1185" s="232"/>
      <c r="E1185" s="114"/>
      <c r="F1185" s="108"/>
      <c r="G1185" s="108"/>
      <c r="H1185" s="108"/>
      <c r="I1185" s="109"/>
      <c r="J1185" s="110"/>
      <c r="K1185" s="108"/>
      <c r="L1185" s="108"/>
      <c r="M1185" s="108"/>
      <c r="N1185" s="108"/>
      <c r="O1185" s="108"/>
      <c r="P1185" s="108"/>
      <c r="Q1185" s="109"/>
      <c r="R1185" s="109"/>
      <c r="S1185" s="109"/>
      <c r="T1185" s="108"/>
      <c r="U1185" s="108"/>
      <c r="V1185" s="108"/>
      <c r="W1185" s="109"/>
      <c r="X1185" s="109"/>
      <c r="Y1185" s="111"/>
      <c r="AB1185" s="111"/>
    </row>
    <row r="1186" spans="1:28" ht="15.75" hidden="1">
      <c r="A1186" s="292" t="s">
        <v>1606</v>
      </c>
      <c r="B1186" s="231"/>
      <c r="C1186" s="231">
        <v>14854.943172413792</v>
      </c>
      <c r="D1186" s="232"/>
      <c r="E1186" s="114"/>
      <c r="F1186" s="108"/>
      <c r="G1186" s="108"/>
      <c r="H1186" s="108"/>
      <c r="I1186" s="109"/>
      <c r="J1186" s="110"/>
      <c r="K1186" s="108"/>
      <c r="L1186" s="108"/>
      <c r="M1186" s="108"/>
      <c r="N1186" s="108"/>
      <c r="O1186" s="108"/>
      <c r="P1186" s="108"/>
      <c r="Q1186" s="109"/>
      <c r="R1186" s="109"/>
      <c r="S1186" s="109"/>
      <c r="T1186" s="108"/>
      <c r="U1186" s="108"/>
      <c r="V1186" s="108"/>
      <c r="W1186" s="109"/>
      <c r="X1186" s="109"/>
      <c r="Y1186" s="111"/>
      <c r="AB1186" s="111"/>
    </row>
    <row r="1187" spans="1:28" ht="15.75" hidden="1">
      <c r="A1187" s="292" t="s">
        <v>1607</v>
      </c>
      <c r="B1187" s="231"/>
      <c r="C1187" s="231">
        <v>8857.1726896551718</v>
      </c>
      <c r="D1187" s="232"/>
      <c r="E1187" s="114"/>
      <c r="F1187" s="108"/>
      <c r="G1187" s="108"/>
      <c r="H1187" s="108"/>
      <c r="I1187" s="109"/>
      <c r="J1187" s="110"/>
      <c r="K1187" s="108"/>
      <c r="L1187" s="108"/>
      <c r="M1187" s="108"/>
      <c r="N1187" s="108"/>
      <c r="O1187" s="108"/>
      <c r="P1187" s="108"/>
      <c r="Q1187" s="109"/>
      <c r="R1187" s="109"/>
      <c r="S1187" s="109"/>
      <c r="T1187" s="108"/>
      <c r="U1187" s="108"/>
      <c r="V1187" s="108"/>
      <c r="W1187" s="109"/>
      <c r="X1187" s="109"/>
      <c r="Y1187" s="111"/>
      <c r="AB1187" s="111"/>
    </row>
    <row r="1188" spans="1:28" ht="15.75" hidden="1">
      <c r="A1188" s="292" t="s">
        <v>3538</v>
      </c>
      <c r="B1188" s="231"/>
      <c r="C1188" s="231"/>
      <c r="D1188" s="232"/>
      <c r="E1188" s="114"/>
      <c r="F1188" s="108"/>
      <c r="G1188" s="108"/>
      <c r="H1188" s="108"/>
      <c r="I1188" s="109"/>
      <c r="J1188" s="110"/>
      <c r="K1188" s="108"/>
      <c r="L1188" s="108"/>
      <c r="M1188" s="108"/>
      <c r="N1188" s="108"/>
      <c r="O1188" s="108"/>
      <c r="P1188" s="108"/>
      <c r="Q1188" s="109"/>
      <c r="R1188" s="109"/>
      <c r="S1188" s="109"/>
      <c r="T1188" s="108"/>
      <c r="U1188" s="108"/>
      <c r="V1188" s="108"/>
      <c r="W1188" s="109"/>
      <c r="X1188" s="109"/>
      <c r="Y1188" s="111"/>
      <c r="AB1188" s="111"/>
    </row>
    <row r="1189" spans="1:28" ht="15.75" hidden="1">
      <c r="A1189" s="292" t="s">
        <v>2998</v>
      </c>
      <c r="B1189" s="231"/>
      <c r="C1189" s="231">
        <v>29552.96793103448</v>
      </c>
      <c r="D1189" s="232"/>
      <c r="E1189" s="114"/>
      <c r="F1189" s="108"/>
      <c r="G1189" s="108"/>
      <c r="H1189" s="108"/>
      <c r="I1189" s="109"/>
      <c r="J1189" s="110"/>
      <c r="K1189" s="108"/>
      <c r="L1189" s="108"/>
      <c r="M1189" s="108"/>
      <c r="N1189" s="108"/>
      <c r="O1189" s="108"/>
      <c r="P1189" s="108"/>
      <c r="Q1189" s="109"/>
      <c r="R1189" s="109"/>
      <c r="S1189" s="109"/>
      <c r="T1189" s="108"/>
      <c r="U1189" s="108"/>
      <c r="V1189" s="108"/>
      <c r="W1189" s="109"/>
      <c r="X1189" s="109"/>
      <c r="Y1189" s="111"/>
      <c r="AB1189" s="111"/>
    </row>
    <row r="1190" spans="1:28" ht="15.75" hidden="1">
      <c r="A1190" s="292" t="s">
        <v>2999</v>
      </c>
      <c r="B1190" s="231"/>
      <c r="C1190" s="231">
        <v>19353.271034482757</v>
      </c>
      <c r="D1190" s="232"/>
      <c r="E1190" s="114"/>
      <c r="F1190" s="108"/>
      <c r="G1190" s="108"/>
      <c r="H1190" s="108"/>
      <c r="I1190" s="109"/>
      <c r="J1190" s="110"/>
      <c r="K1190" s="108"/>
      <c r="L1190" s="108"/>
      <c r="M1190" s="108"/>
      <c r="N1190" s="108"/>
      <c r="O1190" s="108"/>
      <c r="P1190" s="108"/>
      <c r="Q1190" s="109"/>
      <c r="R1190" s="109"/>
      <c r="S1190" s="109"/>
      <c r="T1190" s="108"/>
      <c r="U1190" s="108"/>
      <c r="V1190" s="108"/>
      <c r="W1190" s="109"/>
      <c r="X1190" s="109"/>
      <c r="Y1190" s="111"/>
      <c r="AB1190" s="111"/>
    </row>
    <row r="1191" spans="1:28" ht="15.75" hidden="1">
      <c r="A1191" s="292" t="s">
        <v>3000</v>
      </c>
      <c r="B1191" s="231"/>
      <c r="C1191" s="231">
        <v>10199.696896551723</v>
      </c>
      <c r="D1191" s="232"/>
      <c r="E1191" s="114"/>
      <c r="F1191" s="108"/>
      <c r="G1191" s="108"/>
      <c r="H1191" s="108"/>
      <c r="I1191" s="109"/>
      <c r="J1191" s="110"/>
      <c r="K1191" s="108"/>
      <c r="L1191" s="108"/>
      <c r="M1191" s="108"/>
      <c r="N1191" s="108"/>
      <c r="O1191" s="108"/>
      <c r="P1191" s="108"/>
      <c r="Q1191" s="109"/>
      <c r="R1191" s="109"/>
      <c r="S1191" s="109"/>
      <c r="T1191" s="108"/>
      <c r="U1191" s="108"/>
      <c r="V1191" s="108"/>
      <c r="W1191" s="109"/>
      <c r="X1191" s="109"/>
      <c r="Y1191" s="111"/>
      <c r="AB1191" s="111"/>
    </row>
    <row r="1192" spans="1:28" ht="15.75" hidden="1">
      <c r="A1192" s="292" t="s">
        <v>3042</v>
      </c>
      <c r="B1192" s="231"/>
      <c r="C1192" s="231">
        <v>30126.30310344827</v>
      </c>
      <c r="D1192" s="232"/>
      <c r="E1192" s="114"/>
      <c r="F1192" s="108"/>
      <c r="G1192" s="108"/>
      <c r="H1192" s="108"/>
      <c r="I1192" s="109"/>
      <c r="J1192" s="110"/>
      <c r="K1192" s="108"/>
      <c r="L1192" s="108"/>
      <c r="M1192" s="108"/>
      <c r="N1192" s="108"/>
      <c r="O1192" s="108"/>
      <c r="P1192" s="108"/>
      <c r="Q1192" s="109"/>
      <c r="R1192" s="109"/>
      <c r="S1192" s="109"/>
      <c r="T1192" s="108"/>
      <c r="U1192" s="108"/>
      <c r="V1192" s="108"/>
      <c r="W1192" s="109"/>
      <c r="X1192" s="109"/>
      <c r="Y1192" s="111"/>
      <c r="AB1192" s="111"/>
    </row>
    <row r="1193" spans="1:28" ht="15.75" hidden="1">
      <c r="A1193" s="292" t="s">
        <v>152</v>
      </c>
      <c r="B1193" s="231"/>
      <c r="C1193" s="231">
        <v>3757.98</v>
      </c>
      <c r="D1193" s="232"/>
      <c r="E1193" s="114"/>
      <c r="F1193" s="108"/>
      <c r="G1193" s="108"/>
      <c r="H1193" s="108"/>
      <c r="I1193" s="109"/>
      <c r="J1193" s="110"/>
      <c r="K1193" s="108"/>
      <c r="L1193" s="108"/>
      <c r="M1193" s="108"/>
      <c r="N1193" s="108"/>
      <c r="O1193" s="108"/>
      <c r="P1193" s="108"/>
      <c r="Q1193" s="109"/>
      <c r="R1193" s="109"/>
      <c r="S1193" s="109"/>
      <c r="T1193" s="108"/>
      <c r="U1193" s="108"/>
      <c r="V1193" s="108"/>
      <c r="W1193" s="109"/>
      <c r="X1193" s="109"/>
      <c r="Y1193" s="111"/>
      <c r="AB1193" s="111"/>
    </row>
    <row r="1194" spans="1:28" ht="15.75" hidden="1">
      <c r="A1194" s="292" t="s">
        <v>3597</v>
      </c>
      <c r="B1194" s="231"/>
      <c r="C1194" s="231">
        <v>27950</v>
      </c>
      <c r="D1194" s="232"/>
      <c r="E1194" s="114"/>
      <c r="F1194" s="108"/>
      <c r="G1194" s="108"/>
      <c r="H1194" s="108"/>
      <c r="I1194" s="109"/>
      <c r="J1194" s="110"/>
      <c r="K1194" s="108"/>
      <c r="L1194" s="108"/>
      <c r="M1194" s="108"/>
      <c r="N1194" s="108"/>
      <c r="O1194" s="108"/>
      <c r="P1194" s="108"/>
      <c r="Q1194" s="109"/>
      <c r="R1194" s="109"/>
      <c r="S1194" s="109"/>
      <c r="T1194" s="108"/>
      <c r="U1194" s="108"/>
      <c r="V1194" s="108"/>
      <c r="W1194" s="109"/>
      <c r="X1194" s="109"/>
      <c r="Y1194" s="111"/>
      <c r="AB1194" s="111"/>
    </row>
    <row r="1195" spans="1:28" ht="15.75" hidden="1">
      <c r="A1195" s="292" t="s">
        <v>3598</v>
      </c>
      <c r="B1195" s="231"/>
      <c r="C1195" s="231">
        <v>27210</v>
      </c>
      <c r="D1195" s="232"/>
      <c r="E1195" s="114"/>
      <c r="F1195" s="108"/>
      <c r="G1195" s="108"/>
      <c r="H1195" s="108"/>
      <c r="I1195" s="109"/>
      <c r="J1195" s="110"/>
      <c r="K1195" s="108"/>
      <c r="L1195" s="108"/>
      <c r="M1195" s="108"/>
      <c r="N1195" s="108"/>
      <c r="O1195" s="108"/>
      <c r="P1195" s="108"/>
      <c r="Q1195" s="109"/>
      <c r="R1195" s="109"/>
      <c r="S1195" s="109"/>
      <c r="T1195" s="108"/>
      <c r="U1195" s="108"/>
      <c r="V1195" s="108"/>
      <c r="W1195" s="109"/>
      <c r="X1195" s="109"/>
      <c r="Y1195" s="111"/>
      <c r="AB1195" s="111"/>
    </row>
    <row r="1196" spans="1:28" ht="15.75" hidden="1">
      <c r="A1196" s="292" t="s">
        <v>3599</v>
      </c>
      <c r="B1196" s="231"/>
      <c r="C1196" s="231">
        <v>7420</v>
      </c>
      <c r="D1196" s="232"/>
      <c r="E1196" s="114"/>
      <c r="F1196" s="108"/>
      <c r="G1196" s="108"/>
      <c r="H1196" s="108"/>
      <c r="I1196" s="109"/>
      <c r="J1196" s="110"/>
      <c r="K1196" s="108"/>
      <c r="L1196" s="108"/>
      <c r="M1196" s="108"/>
      <c r="N1196" s="108"/>
      <c r="O1196" s="108"/>
      <c r="P1196" s="108"/>
      <c r="Q1196" s="109"/>
      <c r="R1196" s="109"/>
      <c r="S1196" s="109"/>
      <c r="T1196" s="108"/>
      <c r="U1196" s="108"/>
      <c r="V1196" s="108"/>
      <c r="W1196" s="109"/>
      <c r="X1196" s="109"/>
      <c r="Y1196" s="111"/>
      <c r="AB1196" s="111"/>
    </row>
    <row r="1197" spans="1:28" ht="15.75" hidden="1">
      <c r="A1197" s="292" t="s">
        <v>3600</v>
      </c>
      <c r="B1197" s="231"/>
      <c r="C1197" s="231">
        <v>13630</v>
      </c>
      <c r="D1197" s="232"/>
      <c r="E1197" s="108"/>
      <c r="F1197" s="108"/>
      <c r="G1197" s="108"/>
      <c r="H1197" s="108"/>
      <c r="I1197" s="108"/>
      <c r="J1197" s="108"/>
      <c r="K1197" s="108"/>
      <c r="L1197" s="108"/>
      <c r="M1197" s="108"/>
      <c r="N1197" s="108"/>
      <c r="O1197" s="108"/>
      <c r="P1197" s="108"/>
      <c r="Q1197" s="108"/>
      <c r="R1197" s="108"/>
      <c r="S1197" s="108"/>
      <c r="T1197" s="108"/>
      <c r="U1197" s="108"/>
      <c r="V1197" s="108"/>
      <c r="W1197" s="108"/>
      <c r="X1197" s="108"/>
      <c r="Y1197" s="111"/>
      <c r="AB1197" s="111"/>
    </row>
    <row r="1198" spans="1:28" ht="15.75" hidden="1">
      <c r="A1198" s="292" t="s">
        <v>3601</v>
      </c>
      <c r="B1198" s="231"/>
      <c r="C1198" s="231">
        <v>21800</v>
      </c>
      <c r="D1198" s="232"/>
      <c r="E1198" s="114"/>
      <c r="F1198" s="108"/>
      <c r="G1198" s="108"/>
      <c r="H1198" s="108"/>
      <c r="I1198" s="109"/>
      <c r="J1198" s="110"/>
      <c r="K1198" s="108"/>
      <c r="L1198" s="108"/>
      <c r="M1198" s="108"/>
      <c r="N1198" s="108"/>
      <c r="O1198" s="108"/>
      <c r="P1198" s="108"/>
      <c r="Q1198" s="109"/>
      <c r="R1198" s="109"/>
      <c r="S1198" s="109"/>
      <c r="T1198" s="108"/>
      <c r="U1198" s="108"/>
      <c r="V1198" s="108"/>
      <c r="W1198" s="109"/>
      <c r="X1198" s="109"/>
      <c r="Y1198" s="111"/>
      <c r="AB1198" s="111"/>
    </row>
    <row r="1199" spans="1:28" ht="15.75" hidden="1">
      <c r="A1199" s="292" t="s">
        <v>3602</v>
      </c>
      <c r="B1199" s="231"/>
      <c r="C1199" s="231">
        <v>16940</v>
      </c>
      <c r="D1199" s="232"/>
      <c r="E1199" s="114"/>
      <c r="F1199" s="108"/>
      <c r="G1199" s="108"/>
      <c r="H1199" s="108"/>
      <c r="I1199" s="109"/>
      <c r="J1199" s="110"/>
      <c r="K1199" s="108"/>
      <c r="L1199" s="108"/>
      <c r="M1199" s="108"/>
      <c r="N1199" s="108"/>
      <c r="O1199" s="108"/>
      <c r="P1199" s="108"/>
      <c r="Q1199" s="109"/>
      <c r="R1199" s="109"/>
      <c r="S1199" s="109"/>
      <c r="T1199" s="108"/>
      <c r="U1199" s="108"/>
      <c r="V1199" s="108"/>
      <c r="W1199" s="109"/>
      <c r="X1199" s="109"/>
      <c r="Y1199" s="111"/>
      <c r="AB1199" s="111"/>
    </row>
    <row r="1200" spans="1:28" ht="15.75" hidden="1">
      <c r="A1200" s="292" t="s">
        <v>3603</v>
      </c>
      <c r="B1200" s="231"/>
      <c r="C1200" s="231">
        <v>52149.219517241363</v>
      </c>
      <c r="D1200" s="232"/>
      <c r="E1200" s="108"/>
      <c r="F1200" s="108"/>
      <c r="G1200" s="108"/>
      <c r="H1200" s="108"/>
      <c r="I1200" s="108"/>
      <c r="J1200" s="110"/>
      <c r="K1200" s="108"/>
      <c r="L1200" s="108"/>
      <c r="M1200" s="108"/>
      <c r="N1200" s="108"/>
      <c r="O1200" s="108"/>
      <c r="P1200" s="108"/>
      <c r="Q1200" s="108"/>
      <c r="R1200" s="108"/>
      <c r="S1200" s="108"/>
      <c r="T1200" s="108"/>
      <c r="U1200" s="108"/>
      <c r="V1200" s="108"/>
      <c r="W1200" s="108"/>
      <c r="X1200" s="108"/>
      <c r="Y1200" s="111"/>
      <c r="AB1200" s="111"/>
    </row>
    <row r="1201" spans="1:28" ht="15.75" hidden="1">
      <c r="A1201" s="292" t="s">
        <v>3604</v>
      </c>
      <c r="B1201" s="231"/>
      <c r="C1201" s="231">
        <v>24304.918758620686</v>
      </c>
      <c r="D1201" s="232"/>
      <c r="E1201" s="114"/>
      <c r="F1201" s="108"/>
      <c r="G1201" s="108"/>
      <c r="H1201" s="108"/>
      <c r="I1201" s="109"/>
      <c r="J1201" s="110"/>
      <c r="K1201" s="108"/>
      <c r="L1201" s="108"/>
      <c r="M1201" s="108"/>
      <c r="N1201" s="108"/>
      <c r="O1201" s="108"/>
      <c r="P1201" s="108"/>
      <c r="Q1201" s="109"/>
      <c r="R1201" s="109"/>
      <c r="S1201" s="109"/>
      <c r="T1201" s="108"/>
      <c r="U1201" s="108"/>
      <c r="V1201" s="108"/>
      <c r="W1201" s="109"/>
      <c r="X1201" s="109"/>
      <c r="Y1201" s="111"/>
      <c r="AB1201" s="111"/>
    </row>
    <row r="1202" spans="1:28" ht="15.75" hidden="1">
      <c r="A1202" s="292" t="s">
        <v>3605</v>
      </c>
      <c r="B1202" s="231"/>
      <c r="C1202" s="231">
        <v>17871.263793103437</v>
      </c>
      <c r="D1202" s="232"/>
      <c r="E1202" s="114"/>
      <c r="F1202" s="108"/>
      <c r="G1202" s="108"/>
      <c r="H1202" s="108"/>
      <c r="I1202" s="109"/>
      <c r="J1202" s="110"/>
      <c r="K1202" s="108"/>
      <c r="L1202" s="108"/>
      <c r="M1202" s="108"/>
      <c r="N1202" s="108"/>
      <c r="O1202" s="108"/>
      <c r="P1202" s="108"/>
      <c r="Q1202" s="109"/>
      <c r="R1202" s="109"/>
      <c r="S1202" s="109"/>
      <c r="T1202" s="108"/>
      <c r="U1202" s="108"/>
      <c r="V1202" s="108"/>
      <c r="W1202" s="109"/>
      <c r="X1202" s="109"/>
      <c r="Y1202" s="111"/>
      <c r="AB1202" s="111"/>
    </row>
    <row r="1203" spans="1:28" ht="15.75" hidden="1">
      <c r="A1203" s="292" t="s">
        <v>3606</v>
      </c>
      <c r="B1203" s="231"/>
      <c r="C1203" s="231">
        <v>9973.0369655172399</v>
      </c>
      <c r="D1203" s="232"/>
      <c r="E1203" s="108"/>
      <c r="F1203" s="108"/>
      <c r="G1203" s="108"/>
      <c r="H1203" s="108"/>
      <c r="I1203" s="108"/>
      <c r="J1203" s="108"/>
      <c r="K1203" s="108"/>
      <c r="L1203" s="108"/>
      <c r="M1203" s="108"/>
      <c r="N1203" s="108"/>
      <c r="O1203" s="108"/>
      <c r="P1203" s="108"/>
      <c r="Q1203" s="108"/>
      <c r="R1203" s="108"/>
      <c r="S1203" s="108"/>
      <c r="T1203" s="108"/>
      <c r="U1203" s="108"/>
      <c r="V1203" s="108"/>
      <c r="W1203" s="108"/>
      <c r="X1203" s="108"/>
      <c r="Y1203" s="111"/>
      <c r="AB1203" s="111"/>
    </row>
    <row r="1204" spans="1:28" ht="15.75" hidden="1">
      <c r="A1204" s="292" t="s">
        <v>3607</v>
      </c>
      <c r="B1204" s="231"/>
      <c r="C1204" s="231">
        <v>42176.182551724123</v>
      </c>
      <c r="D1204" s="232"/>
      <c r="E1204" s="114"/>
      <c r="F1204" s="108"/>
      <c r="G1204" s="108"/>
      <c r="H1204" s="108"/>
      <c r="I1204" s="109"/>
      <c r="J1204" s="110"/>
      <c r="K1204" s="108"/>
      <c r="L1204" s="108"/>
      <c r="M1204" s="108"/>
      <c r="N1204" s="108"/>
      <c r="O1204" s="108"/>
      <c r="P1204" s="108"/>
      <c r="Q1204" s="109"/>
      <c r="R1204" s="109"/>
      <c r="S1204" s="109"/>
      <c r="T1204" s="108"/>
      <c r="U1204" s="108"/>
      <c r="V1204" s="108"/>
      <c r="W1204" s="109"/>
      <c r="X1204" s="109"/>
      <c r="Y1204" s="111"/>
      <c r="AB1204" s="111"/>
    </row>
    <row r="1205" spans="1:28" ht="15.75" hidden="1">
      <c r="A1205" s="292" t="s">
        <v>3608</v>
      </c>
      <c r="B1205" s="231"/>
      <c r="C1205" s="231">
        <v>27844.300758620677</v>
      </c>
      <c r="D1205" s="232"/>
      <c r="E1205" s="114"/>
      <c r="F1205" s="108"/>
      <c r="G1205" s="108"/>
      <c r="H1205" s="108"/>
      <c r="I1205" s="109"/>
      <c r="J1205" s="110"/>
      <c r="K1205" s="108"/>
      <c r="L1205" s="108"/>
      <c r="M1205" s="108"/>
      <c r="N1205" s="108"/>
      <c r="O1205" s="108"/>
      <c r="P1205" s="108"/>
      <c r="Q1205" s="109"/>
      <c r="R1205" s="109"/>
      <c r="S1205" s="109"/>
      <c r="T1205" s="108"/>
      <c r="U1205" s="108"/>
      <c r="V1205" s="108"/>
      <c r="W1205" s="109"/>
      <c r="X1205" s="109"/>
      <c r="Y1205" s="111"/>
      <c r="AB1205" s="111"/>
    </row>
    <row r="1206" spans="1:28" ht="15.75" hidden="1">
      <c r="A1206" s="292" t="s">
        <v>2692</v>
      </c>
      <c r="B1206" s="231"/>
      <c r="C1206" s="231">
        <v>12802.97203539823</v>
      </c>
      <c r="D1206" s="232"/>
      <c r="E1206" s="108"/>
      <c r="F1206" s="108"/>
      <c r="G1206" s="108"/>
      <c r="H1206" s="108"/>
      <c r="I1206" s="108"/>
      <c r="J1206" s="108"/>
      <c r="K1206" s="108"/>
      <c r="L1206" s="108"/>
      <c r="M1206" s="108"/>
      <c r="N1206" s="108"/>
      <c r="O1206" s="108"/>
      <c r="P1206" s="108"/>
      <c r="Q1206" s="108"/>
      <c r="R1206" s="108"/>
      <c r="S1206" s="108"/>
      <c r="T1206" s="108"/>
      <c r="U1206" s="108"/>
      <c r="V1206" s="108"/>
      <c r="W1206" s="108"/>
      <c r="X1206" s="108"/>
      <c r="Y1206" s="111"/>
      <c r="AB1206" s="111"/>
    </row>
    <row r="1207" spans="1:28" ht="15.75" hidden="1">
      <c r="A1207" s="292" t="s">
        <v>2693</v>
      </c>
      <c r="B1207" s="231"/>
      <c r="C1207" s="231">
        <v>9428.958584070795</v>
      </c>
      <c r="D1207" s="232"/>
      <c r="E1207" s="114"/>
      <c r="F1207" s="108"/>
      <c r="G1207" s="108"/>
      <c r="H1207" s="108"/>
      <c r="I1207" s="109"/>
      <c r="J1207" s="110"/>
      <c r="K1207" s="108"/>
      <c r="L1207" s="108"/>
      <c r="M1207" s="108"/>
      <c r="N1207" s="108"/>
      <c r="O1207" s="108"/>
      <c r="P1207" s="108"/>
      <c r="Q1207" s="109"/>
      <c r="R1207" s="109"/>
      <c r="S1207" s="109"/>
      <c r="T1207" s="108"/>
      <c r="U1207" s="108"/>
      <c r="V1207" s="108"/>
      <c r="W1207" s="109"/>
      <c r="X1207" s="109"/>
      <c r="Y1207" s="111"/>
      <c r="AB1207" s="111"/>
    </row>
    <row r="1208" spans="1:28" ht="15.75" hidden="1">
      <c r="A1208" s="292" t="s">
        <v>2694</v>
      </c>
      <c r="B1208" s="231"/>
      <c r="C1208" s="231">
        <v>22231.930619469029</v>
      </c>
      <c r="D1208" s="232"/>
      <c r="E1208" s="114"/>
      <c r="F1208" s="108"/>
      <c r="G1208" s="108"/>
      <c r="H1208" s="108"/>
      <c r="I1208" s="109"/>
      <c r="J1208" s="110"/>
      <c r="K1208" s="108"/>
      <c r="L1208" s="108"/>
      <c r="M1208" s="108"/>
      <c r="N1208" s="108"/>
      <c r="O1208" s="108"/>
      <c r="P1208" s="108"/>
      <c r="Q1208" s="109"/>
      <c r="R1208" s="109"/>
      <c r="S1208" s="109"/>
      <c r="T1208" s="108"/>
      <c r="U1208" s="108"/>
      <c r="V1208" s="108"/>
      <c r="W1208" s="109"/>
      <c r="X1208" s="109"/>
      <c r="Y1208" s="111"/>
      <c r="AB1208" s="111"/>
    </row>
    <row r="1209" spans="1:28" ht="15.75" hidden="1">
      <c r="A1209" s="292" t="s">
        <v>1862</v>
      </c>
      <c r="B1209" s="231"/>
      <c r="C1209" s="231">
        <v>12802.97203539823</v>
      </c>
      <c r="D1209" s="232"/>
      <c r="E1209" s="108"/>
      <c r="F1209" s="108"/>
      <c r="G1209" s="108"/>
      <c r="H1209" s="108"/>
      <c r="I1209" s="108"/>
      <c r="J1209" s="110"/>
      <c r="K1209" s="108"/>
      <c r="L1209" s="108"/>
      <c r="M1209" s="108"/>
      <c r="N1209" s="108"/>
      <c r="O1209" s="108"/>
      <c r="P1209" s="108"/>
      <c r="Q1209" s="108"/>
      <c r="R1209" s="108"/>
      <c r="S1209" s="108"/>
      <c r="T1209" s="108"/>
      <c r="U1209" s="108"/>
      <c r="V1209" s="108"/>
      <c r="W1209" s="108"/>
      <c r="X1209" s="108"/>
      <c r="Y1209" s="111"/>
      <c r="AB1209" s="111"/>
    </row>
    <row r="1210" spans="1:28" ht="15.75" hidden="1">
      <c r="A1210" s="292" t="s">
        <v>1863</v>
      </c>
      <c r="B1210" s="231"/>
      <c r="C1210" s="231">
        <v>9428.958584070795</v>
      </c>
      <c r="D1210" s="232"/>
      <c r="E1210" s="108"/>
      <c r="F1210" s="108"/>
      <c r="G1210" s="108"/>
      <c r="H1210" s="108"/>
      <c r="I1210" s="108"/>
      <c r="J1210" s="110"/>
      <c r="K1210" s="108"/>
      <c r="L1210" s="108"/>
      <c r="M1210" s="108"/>
      <c r="N1210" s="108"/>
      <c r="O1210" s="108"/>
      <c r="P1210" s="108"/>
      <c r="Q1210" s="108"/>
      <c r="R1210" s="108"/>
      <c r="S1210" s="108"/>
      <c r="T1210" s="108"/>
      <c r="U1210" s="108"/>
      <c r="V1210" s="108"/>
      <c r="W1210" s="108"/>
      <c r="X1210" s="108"/>
      <c r="Y1210" s="111"/>
      <c r="AB1210" s="111"/>
    </row>
    <row r="1211" spans="1:28" ht="15.75" hidden="1">
      <c r="A1211" s="292" t="s">
        <v>1861</v>
      </c>
      <c r="B1211" s="231"/>
      <c r="C1211" s="231">
        <v>22231.930619469029</v>
      </c>
      <c r="D1211" s="232"/>
      <c r="E1211" s="108"/>
      <c r="F1211" s="108"/>
      <c r="G1211" s="108"/>
      <c r="H1211" s="108"/>
      <c r="I1211" s="108"/>
      <c r="J1211" s="110"/>
      <c r="K1211" s="108"/>
      <c r="L1211" s="108"/>
      <c r="M1211" s="108"/>
      <c r="N1211" s="108"/>
      <c r="O1211" s="108"/>
      <c r="P1211" s="108"/>
      <c r="Q1211" s="108"/>
      <c r="R1211" s="108"/>
      <c r="S1211" s="108"/>
      <c r="T1211" s="108"/>
      <c r="U1211" s="108"/>
      <c r="V1211" s="108"/>
      <c r="W1211" s="108"/>
      <c r="X1211" s="108"/>
      <c r="Y1211" s="111"/>
      <c r="AB1211" s="111"/>
    </row>
    <row r="1212" spans="1:28" ht="15.75" hidden="1">
      <c r="A1212" s="292" t="s">
        <v>1865</v>
      </c>
      <c r="B1212" s="231"/>
      <c r="C1212" s="231">
        <v>12802.97203539823</v>
      </c>
      <c r="D1212" s="232"/>
      <c r="E1212" s="108"/>
      <c r="F1212" s="108"/>
      <c r="G1212" s="108"/>
      <c r="H1212" s="108"/>
      <c r="I1212" s="108"/>
      <c r="J1212" s="110"/>
      <c r="K1212" s="108"/>
      <c r="L1212" s="108"/>
      <c r="M1212" s="108"/>
      <c r="N1212" s="108"/>
      <c r="O1212" s="108"/>
      <c r="P1212" s="108"/>
      <c r="Q1212" s="108"/>
      <c r="R1212" s="108"/>
      <c r="S1212" s="108"/>
      <c r="T1212" s="108"/>
      <c r="U1212" s="108"/>
      <c r="V1212" s="108"/>
      <c r="W1212" s="108"/>
      <c r="X1212" s="108"/>
      <c r="Y1212" s="111"/>
      <c r="AB1212" s="111"/>
    </row>
    <row r="1213" spans="1:28" ht="15.75" hidden="1">
      <c r="A1213" s="292" t="s">
        <v>1866</v>
      </c>
      <c r="B1213" s="231"/>
      <c r="C1213" s="231">
        <v>9428.958584070795</v>
      </c>
      <c r="D1213" s="232"/>
      <c r="E1213" s="108"/>
      <c r="F1213" s="108"/>
      <c r="G1213" s="108"/>
      <c r="H1213" s="108"/>
      <c r="I1213" s="108"/>
      <c r="J1213" s="110"/>
      <c r="K1213" s="108"/>
      <c r="L1213" s="108"/>
      <c r="M1213" s="108"/>
      <c r="N1213" s="108"/>
      <c r="O1213" s="108"/>
      <c r="P1213" s="108"/>
      <c r="Q1213" s="108"/>
      <c r="R1213" s="108"/>
      <c r="S1213" s="108"/>
      <c r="T1213" s="108"/>
      <c r="U1213" s="108"/>
      <c r="V1213" s="108"/>
      <c r="W1213" s="108"/>
      <c r="X1213" s="108"/>
      <c r="Y1213" s="111"/>
      <c r="AB1213" s="111"/>
    </row>
    <row r="1214" spans="1:28" ht="15.75" hidden="1">
      <c r="A1214" s="292" t="s">
        <v>1864</v>
      </c>
      <c r="B1214" s="231"/>
      <c r="C1214" s="231">
        <v>22231.930619469029</v>
      </c>
      <c r="D1214" s="232"/>
      <c r="E1214" s="114"/>
      <c r="F1214" s="108"/>
      <c r="G1214" s="108"/>
      <c r="H1214" s="108"/>
      <c r="I1214" s="109"/>
      <c r="J1214" s="110"/>
      <c r="K1214" s="108"/>
      <c r="L1214" s="108"/>
      <c r="M1214" s="108"/>
      <c r="N1214" s="108"/>
      <c r="O1214" s="108"/>
      <c r="P1214" s="108"/>
      <c r="Q1214" s="109"/>
      <c r="R1214" s="109"/>
      <c r="S1214" s="109"/>
      <c r="T1214" s="108"/>
      <c r="U1214" s="108"/>
      <c r="V1214" s="108"/>
      <c r="W1214" s="109"/>
      <c r="X1214" s="109"/>
      <c r="Y1214" s="111"/>
      <c r="AB1214" s="111"/>
    </row>
    <row r="1215" spans="1:28" ht="15.75" hidden="1">
      <c r="A1215" s="292" t="s">
        <v>1858</v>
      </c>
      <c r="B1215" s="231"/>
      <c r="C1215" s="231">
        <v>22231.930619469029</v>
      </c>
      <c r="D1215" s="232"/>
      <c r="E1215" s="114"/>
      <c r="F1215" s="108"/>
      <c r="G1215" s="108"/>
      <c r="H1215" s="108"/>
      <c r="I1215" s="109"/>
      <c r="J1215" s="110"/>
      <c r="K1215" s="108"/>
      <c r="L1215" s="108"/>
      <c r="M1215" s="108"/>
      <c r="N1215" s="108"/>
      <c r="O1215" s="108"/>
      <c r="P1215" s="108"/>
      <c r="Q1215" s="109"/>
      <c r="R1215" s="109"/>
      <c r="S1215" s="109"/>
      <c r="T1215" s="108"/>
      <c r="U1215" s="108"/>
      <c r="V1215" s="108"/>
      <c r="W1215" s="109"/>
      <c r="X1215" s="109"/>
      <c r="Y1215" s="111"/>
      <c r="AB1215" s="111"/>
    </row>
    <row r="1216" spans="1:28" ht="15.75" hidden="1">
      <c r="A1216" s="292" t="s">
        <v>1859</v>
      </c>
      <c r="B1216" s="231"/>
      <c r="C1216" s="231">
        <v>12802.97203539823</v>
      </c>
      <c r="D1216" s="232"/>
      <c r="E1216" s="114"/>
      <c r="F1216" s="108"/>
      <c r="G1216" s="108"/>
      <c r="H1216" s="108"/>
      <c r="I1216" s="109"/>
      <c r="J1216" s="110"/>
      <c r="K1216" s="108"/>
      <c r="L1216" s="108"/>
      <c r="M1216" s="108"/>
      <c r="N1216" s="108"/>
      <c r="O1216" s="108"/>
      <c r="P1216" s="108"/>
      <c r="Q1216" s="109"/>
      <c r="R1216" s="109"/>
      <c r="S1216" s="109"/>
      <c r="T1216" s="108"/>
      <c r="U1216" s="108"/>
      <c r="V1216" s="108"/>
      <c r="W1216" s="109"/>
      <c r="X1216" s="109"/>
      <c r="Y1216" s="111"/>
      <c r="AB1216" s="111"/>
    </row>
    <row r="1217" spans="1:28" ht="15.75" hidden="1">
      <c r="A1217" s="292" t="s">
        <v>1860</v>
      </c>
      <c r="B1217" s="231"/>
      <c r="C1217" s="231">
        <v>9428.958584070795</v>
      </c>
      <c r="D1217" s="232"/>
      <c r="E1217" s="114"/>
      <c r="F1217" s="108"/>
      <c r="G1217" s="108"/>
      <c r="H1217" s="108"/>
      <c r="I1217" s="109"/>
      <c r="J1217" s="110"/>
      <c r="K1217" s="108"/>
      <c r="L1217" s="108"/>
      <c r="M1217" s="108"/>
      <c r="N1217" s="108"/>
      <c r="O1217" s="108"/>
      <c r="P1217" s="108"/>
      <c r="Q1217" s="109"/>
      <c r="R1217" s="109"/>
      <c r="S1217" s="109"/>
      <c r="T1217" s="108"/>
      <c r="U1217" s="108"/>
      <c r="V1217" s="108"/>
      <c r="W1217" s="109"/>
      <c r="X1217" s="109"/>
      <c r="Y1217" s="111"/>
      <c r="AB1217" s="111"/>
    </row>
    <row r="1218" spans="1:28" ht="15.75" hidden="1">
      <c r="A1218" s="292"/>
      <c r="B1218" s="231"/>
      <c r="C1218" s="231">
        <v>16940</v>
      </c>
      <c r="D1218" s="232"/>
      <c r="E1218" s="108"/>
      <c r="F1218" s="108"/>
      <c r="G1218" s="108"/>
      <c r="H1218" s="108"/>
      <c r="I1218" s="108"/>
      <c r="J1218" s="110"/>
      <c r="K1218" s="108"/>
      <c r="L1218" s="108"/>
      <c r="M1218" s="108"/>
      <c r="N1218" s="108"/>
      <c r="O1218" s="108"/>
      <c r="P1218" s="108"/>
      <c r="Q1218" s="108"/>
      <c r="R1218" s="108"/>
      <c r="S1218" s="108"/>
      <c r="T1218" s="108"/>
      <c r="U1218" s="108"/>
      <c r="V1218" s="108"/>
      <c r="W1218" s="108"/>
      <c r="X1218" s="108"/>
      <c r="Y1218" s="111"/>
      <c r="AB1218" s="111"/>
    </row>
    <row r="1219" spans="1:28" ht="15.75" hidden="1">
      <c r="A1219" s="292"/>
      <c r="B1219" s="231"/>
      <c r="C1219" s="231"/>
      <c r="D1219" s="232"/>
      <c r="E1219" s="108"/>
      <c r="F1219" s="108"/>
      <c r="G1219" s="108"/>
      <c r="H1219" s="108"/>
      <c r="I1219" s="108"/>
      <c r="J1219" s="110"/>
      <c r="K1219" s="108"/>
      <c r="L1219" s="108"/>
      <c r="M1219" s="108"/>
      <c r="N1219" s="108"/>
      <c r="O1219" s="108"/>
      <c r="P1219" s="108"/>
      <c r="Q1219" s="108"/>
      <c r="R1219" s="108"/>
      <c r="S1219" s="108"/>
      <c r="T1219" s="108"/>
      <c r="U1219" s="108"/>
      <c r="V1219" s="108"/>
      <c r="W1219" s="108"/>
      <c r="X1219" s="108"/>
      <c r="Y1219" s="111"/>
      <c r="AB1219" s="111"/>
    </row>
    <row r="1220" spans="1:28" ht="15.75" hidden="1">
      <c r="A1220" s="292"/>
      <c r="B1220" s="231"/>
      <c r="C1220" s="231"/>
      <c r="D1220" s="232"/>
      <c r="E1220" s="108"/>
      <c r="F1220" s="108"/>
      <c r="G1220" s="108"/>
      <c r="H1220" s="108"/>
      <c r="I1220" s="108"/>
      <c r="J1220" s="110"/>
      <c r="K1220" s="108"/>
      <c r="L1220" s="108"/>
      <c r="M1220" s="108"/>
      <c r="N1220" s="108"/>
      <c r="O1220" s="108"/>
      <c r="P1220" s="108"/>
      <c r="Q1220" s="108"/>
      <c r="R1220" s="108"/>
      <c r="S1220" s="108"/>
      <c r="T1220" s="108"/>
      <c r="U1220" s="108"/>
      <c r="V1220" s="108"/>
      <c r="W1220" s="108"/>
      <c r="X1220" s="108"/>
      <c r="Y1220" s="111"/>
      <c r="AB1220" s="111"/>
    </row>
    <row r="1221" spans="1:28" ht="15.75" hidden="1">
      <c r="A1221" s="292"/>
      <c r="B1221" s="231"/>
      <c r="C1221" s="231"/>
      <c r="D1221" s="232"/>
      <c r="E1221" s="108"/>
      <c r="F1221" s="108"/>
      <c r="G1221" s="108"/>
      <c r="H1221" s="108"/>
      <c r="I1221" s="108"/>
      <c r="J1221" s="110"/>
      <c r="K1221" s="108"/>
      <c r="L1221" s="108"/>
      <c r="M1221" s="108"/>
      <c r="N1221" s="108"/>
      <c r="O1221" s="108"/>
      <c r="P1221" s="108"/>
      <c r="Q1221" s="108"/>
      <c r="R1221" s="108"/>
      <c r="S1221" s="108"/>
      <c r="T1221" s="108"/>
      <c r="U1221" s="108"/>
      <c r="V1221" s="108"/>
      <c r="W1221" s="108"/>
      <c r="X1221" s="108"/>
      <c r="Y1221" s="111"/>
      <c r="AB1221" s="111"/>
    </row>
    <row r="1222" spans="1:28" ht="15.75" hidden="1">
      <c r="A1222" s="292"/>
      <c r="B1222" s="231"/>
      <c r="C1222" s="231"/>
      <c r="D1222" s="232"/>
      <c r="E1222" s="108"/>
      <c r="F1222" s="108"/>
      <c r="G1222" s="108"/>
      <c r="H1222" s="108"/>
      <c r="I1222" s="108"/>
      <c r="J1222" s="110"/>
      <c r="K1222" s="108"/>
      <c r="L1222" s="108"/>
      <c r="M1222" s="108"/>
      <c r="N1222" s="108"/>
      <c r="O1222" s="108"/>
      <c r="P1222" s="108"/>
      <c r="Q1222" s="108"/>
      <c r="R1222" s="108"/>
      <c r="S1222" s="108"/>
      <c r="T1222" s="108"/>
      <c r="U1222" s="108"/>
      <c r="V1222" s="108"/>
      <c r="W1222" s="108"/>
      <c r="X1222" s="108"/>
      <c r="Y1222" s="111"/>
      <c r="AB1222" s="111"/>
    </row>
    <row r="1223" spans="1:28" ht="15.75" hidden="1">
      <c r="A1223" s="292"/>
      <c r="B1223" s="231"/>
      <c r="C1223" s="231"/>
      <c r="D1223" s="232"/>
      <c r="E1223" s="114"/>
      <c r="F1223" s="108"/>
      <c r="G1223" s="108"/>
      <c r="H1223" s="108"/>
      <c r="I1223" s="109"/>
      <c r="J1223" s="110"/>
      <c r="K1223" s="108"/>
      <c r="L1223" s="108"/>
      <c r="M1223" s="108"/>
      <c r="N1223" s="108"/>
      <c r="O1223" s="108"/>
      <c r="P1223" s="108"/>
      <c r="Q1223" s="109"/>
      <c r="R1223" s="109"/>
      <c r="S1223" s="109"/>
      <c r="T1223" s="108"/>
      <c r="U1223" s="108"/>
      <c r="V1223" s="108"/>
      <c r="W1223" s="109"/>
      <c r="X1223" s="109"/>
      <c r="Y1223" s="111"/>
      <c r="AB1223" s="111"/>
    </row>
    <row r="1224" spans="1:28" ht="15.75" hidden="1">
      <c r="A1224" s="292"/>
      <c r="B1224" s="231"/>
      <c r="C1224" s="231"/>
      <c r="D1224" s="232"/>
      <c r="E1224" s="114"/>
      <c r="F1224" s="108"/>
      <c r="G1224" s="108"/>
      <c r="H1224" s="108"/>
      <c r="I1224" s="109"/>
      <c r="J1224" s="110"/>
      <c r="K1224" s="108"/>
      <c r="L1224" s="108"/>
      <c r="M1224" s="108"/>
      <c r="N1224" s="108"/>
      <c r="O1224" s="108"/>
      <c r="P1224" s="108"/>
      <c r="Q1224" s="109"/>
      <c r="R1224" s="109"/>
      <c r="S1224" s="109"/>
      <c r="T1224" s="108"/>
      <c r="U1224" s="108"/>
      <c r="V1224" s="108"/>
      <c r="W1224" s="109"/>
      <c r="X1224" s="109"/>
      <c r="Y1224" s="111"/>
      <c r="AB1224" s="111"/>
    </row>
    <row r="1225" spans="1:28" ht="15.75" hidden="1">
      <c r="A1225" s="292"/>
      <c r="B1225" s="231"/>
      <c r="C1225" s="231"/>
      <c r="D1225" s="232"/>
      <c r="E1225" s="114"/>
      <c r="F1225" s="108"/>
      <c r="G1225" s="108"/>
      <c r="H1225" s="108"/>
      <c r="I1225" s="109"/>
      <c r="J1225" s="110"/>
      <c r="K1225" s="108"/>
      <c r="L1225" s="108"/>
      <c r="M1225" s="108"/>
      <c r="N1225" s="108"/>
      <c r="O1225" s="108"/>
      <c r="P1225" s="108"/>
      <c r="Q1225" s="109"/>
      <c r="R1225" s="109"/>
      <c r="S1225" s="109"/>
      <c r="T1225" s="108"/>
      <c r="U1225" s="108"/>
      <c r="V1225" s="108"/>
      <c r="W1225" s="109"/>
      <c r="X1225" s="109"/>
      <c r="Y1225" s="111"/>
      <c r="AB1225" s="111"/>
    </row>
    <row r="1226" spans="1:28" ht="15.75" hidden="1">
      <c r="A1226" s="292"/>
      <c r="B1226" s="231"/>
      <c r="C1226" s="231"/>
      <c r="D1226" s="232"/>
      <c r="E1226" s="114"/>
      <c r="F1226" s="108"/>
      <c r="G1226" s="108"/>
      <c r="H1226" s="108"/>
      <c r="I1226" s="109"/>
      <c r="J1226" s="110"/>
      <c r="K1226" s="108"/>
      <c r="L1226" s="108"/>
      <c r="M1226" s="108"/>
      <c r="N1226" s="108"/>
      <c r="O1226" s="108"/>
      <c r="P1226" s="108"/>
      <c r="Q1226" s="109"/>
      <c r="R1226" s="109"/>
      <c r="S1226" s="109"/>
      <c r="T1226" s="108"/>
      <c r="U1226" s="108"/>
      <c r="V1226" s="108"/>
      <c r="W1226" s="109"/>
      <c r="X1226" s="109"/>
      <c r="Y1226" s="111"/>
      <c r="AB1226" s="111"/>
    </row>
    <row r="1227" spans="1:28" ht="15.75" hidden="1">
      <c r="A1227" s="292"/>
      <c r="B1227" s="231"/>
      <c r="C1227" s="231"/>
      <c r="D1227" s="232"/>
      <c r="E1227" s="108"/>
      <c r="F1227" s="108"/>
      <c r="G1227" s="108"/>
      <c r="H1227" s="108"/>
      <c r="I1227" s="108"/>
      <c r="J1227" s="108"/>
      <c r="K1227" s="108"/>
      <c r="L1227" s="108"/>
      <c r="M1227" s="108"/>
      <c r="N1227" s="108"/>
      <c r="O1227" s="108"/>
      <c r="P1227" s="108"/>
      <c r="Q1227" s="108"/>
      <c r="R1227" s="108"/>
      <c r="S1227" s="109"/>
      <c r="T1227" s="108"/>
      <c r="U1227" s="108"/>
      <c r="V1227" s="108"/>
      <c r="W1227" s="108"/>
      <c r="X1227" s="108"/>
      <c r="Y1227" s="111"/>
      <c r="AB1227" s="111"/>
    </row>
    <row r="1228" spans="1:28" ht="15.75" hidden="1">
      <c r="A1228" s="292"/>
      <c r="B1228" s="231"/>
      <c r="C1228" s="231"/>
      <c r="D1228" s="232"/>
      <c r="E1228" s="114"/>
      <c r="F1228" s="108"/>
      <c r="G1228" s="108"/>
      <c r="H1228" s="108"/>
      <c r="I1228" s="109"/>
      <c r="J1228" s="110"/>
      <c r="K1228" s="108"/>
      <c r="L1228" s="108"/>
      <c r="M1228" s="108"/>
      <c r="N1228" s="108"/>
      <c r="O1228" s="108"/>
      <c r="P1228" s="108"/>
      <c r="Q1228" s="109"/>
      <c r="R1228" s="109"/>
      <c r="S1228" s="109"/>
      <c r="T1228" s="108"/>
      <c r="U1228" s="108"/>
      <c r="V1228" s="108"/>
      <c r="W1228" s="109"/>
      <c r="X1228" s="109"/>
      <c r="Y1228" s="111"/>
      <c r="AB1228" s="111"/>
    </row>
    <row r="1229" spans="1:28" ht="15.75" hidden="1">
      <c r="A1229" s="292"/>
      <c r="B1229" s="231"/>
      <c r="C1229" s="231"/>
      <c r="D1229" s="232"/>
      <c r="E1229" s="114"/>
      <c r="F1229" s="108"/>
      <c r="G1229" s="108"/>
      <c r="H1229" s="108"/>
      <c r="I1229" s="109"/>
      <c r="J1229" s="110"/>
      <c r="K1229" s="108"/>
      <c r="L1229" s="108"/>
      <c r="M1229" s="108"/>
      <c r="N1229" s="108"/>
      <c r="O1229" s="108"/>
      <c r="P1229" s="108"/>
      <c r="Q1229" s="109"/>
      <c r="R1229" s="109"/>
      <c r="S1229" s="109"/>
      <c r="T1229" s="108"/>
      <c r="U1229" s="108"/>
      <c r="V1229" s="108"/>
      <c r="W1229" s="109"/>
      <c r="X1229" s="109"/>
      <c r="Y1229" s="111"/>
      <c r="AB1229" s="111"/>
    </row>
    <row r="1230" spans="1:28" ht="15.75" hidden="1">
      <c r="A1230" s="292"/>
      <c r="B1230" s="231"/>
      <c r="C1230" s="231"/>
      <c r="D1230" s="232"/>
      <c r="E1230" s="108"/>
      <c r="F1230" s="108"/>
      <c r="G1230" s="108"/>
      <c r="H1230" s="108"/>
      <c r="I1230" s="108"/>
      <c r="J1230" s="110"/>
      <c r="K1230" s="108"/>
      <c r="L1230" s="108"/>
      <c r="M1230" s="108"/>
      <c r="N1230" s="108"/>
      <c r="O1230" s="108"/>
      <c r="P1230" s="108"/>
      <c r="Q1230" s="108"/>
      <c r="R1230" s="108"/>
      <c r="S1230" s="109"/>
      <c r="T1230" s="108"/>
      <c r="U1230" s="108"/>
      <c r="V1230" s="108"/>
      <c r="W1230" s="108"/>
      <c r="X1230" s="108"/>
      <c r="Y1230" s="111"/>
      <c r="AB1230" s="111"/>
    </row>
    <row r="1231" spans="1:28" ht="15.75" hidden="1">
      <c r="A1231" s="292"/>
      <c r="B1231" s="231"/>
      <c r="C1231" s="231"/>
      <c r="D1231" s="232"/>
      <c r="E1231" s="108"/>
      <c r="F1231" s="108"/>
      <c r="G1231" s="108"/>
      <c r="H1231" s="108"/>
      <c r="I1231" s="108"/>
      <c r="J1231" s="110"/>
      <c r="K1231" s="108"/>
      <c r="L1231" s="108"/>
      <c r="M1231" s="108"/>
      <c r="N1231" s="108"/>
      <c r="O1231" s="108"/>
      <c r="P1231" s="108"/>
      <c r="Q1231" s="108"/>
      <c r="R1231" s="108"/>
      <c r="S1231" s="109"/>
      <c r="T1231" s="108"/>
      <c r="U1231" s="108"/>
      <c r="V1231" s="108"/>
      <c r="W1231" s="108"/>
      <c r="X1231" s="108"/>
      <c r="Y1231" s="111"/>
      <c r="AB1231" s="111"/>
    </row>
    <row r="1232" spans="1:28" ht="15.75" hidden="1">
      <c r="A1232" s="292"/>
      <c r="B1232" s="231"/>
      <c r="C1232" s="231"/>
      <c r="D1232" s="232"/>
      <c r="E1232" s="108"/>
      <c r="F1232" s="108"/>
      <c r="G1232" s="108"/>
      <c r="H1232" s="108"/>
      <c r="I1232" s="108"/>
      <c r="J1232" s="110"/>
      <c r="K1232" s="108"/>
      <c r="L1232" s="108"/>
      <c r="M1232" s="108"/>
      <c r="N1232" s="108"/>
      <c r="O1232" s="108"/>
      <c r="P1232" s="108"/>
      <c r="Q1232" s="108"/>
      <c r="R1232" s="108"/>
      <c r="S1232" s="109"/>
      <c r="T1232" s="108"/>
      <c r="U1232" s="108"/>
      <c r="V1232" s="108"/>
      <c r="W1232" s="108"/>
      <c r="X1232" s="108"/>
      <c r="Y1232" s="111"/>
      <c r="AB1232" s="111"/>
    </row>
    <row r="1233" spans="1:28" ht="15.75" hidden="1">
      <c r="A1233" s="292"/>
      <c r="B1233" s="231"/>
      <c r="C1233" s="231"/>
      <c r="D1233" s="232"/>
      <c r="E1233" s="114"/>
      <c r="F1233" s="108"/>
      <c r="G1233" s="108"/>
      <c r="H1233" s="108"/>
      <c r="I1233" s="109"/>
      <c r="J1233" s="110"/>
      <c r="K1233" s="108"/>
      <c r="L1233" s="108"/>
      <c r="M1233" s="108"/>
      <c r="N1233" s="108"/>
      <c r="O1233" s="108"/>
      <c r="P1233" s="108"/>
      <c r="Q1233" s="109"/>
      <c r="R1233" s="109"/>
      <c r="S1233" s="109"/>
      <c r="T1233" s="108"/>
      <c r="U1233" s="108"/>
      <c r="V1233" s="108"/>
      <c r="W1233" s="109"/>
      <c r="X1233" s="109"/>
      <c r="Y1233" s="111"/>
      <c r="AB1233" s="111"/>
    </row>
    <row r="1234" spans="1:28" ht="15.75" hidden="1">
      <c r="A1234" s="292"/>
      <c r="B1234" s="231"/>
      <c r="C1234" s="231"/>
      <c r="D1234" s="232"/>
      <c r="E1234" s="114"/>
      <c r="F1234" s="108"/>
      <c r="G1234" s="108"/>
      <c r="H1234" s="108"/>
      <c r="I1234" s="109"/>
      <c r="J1234" s="110"/>
      <c r="K1234" s="108"/>
      <c r="L1234" s="108"/>
      <c r="M1234" s="108"/>
      <c r="N1234" s="108"/>
      <c r="O1234" s="108"/>
      <c r="P1234" s="108"/>
      <c r="Q1234" s="109"/>
      <c r="R1234" s="109"/>
      <c r="S1234" s="109"/>
      <c r="T1234" s="108"/>
      <c r="U1234" s="108"/>
      <c r="V1234" s="108"/>
      <c r="W1234" s="109"/>
      <c r="X1234" s="109"/>
      <c r="Y1234" s="111"/>
      <c r="AB1234" s="111"/>
    </row>
    <row r="1235" spans="1:28" ht="15.75" hidden="1">
      <c r="A1235" s="292"/>
      <c r="B1235" s="231"/>
      <c r="C1235" s="231"/>
      <c r="D1235" s="232"/>
      <c r="E1235" s="114"/>
      <c r="F1235" s="108"/>
      <c r="G1235" s="108"/>
      <c r="H1235" s="108"/>
      <c r="I1235" s="109"/>
      <c r="J1235" s="110"/>
      <c r="K1235" s="108"/>
      <c r="L1235" s="108"/>
      <c r="M1235" s="108"/>
      <c r="N1235" s="108"/>
      <c r="O1235" s="108"/>
      <c r="P1235" s="108"/>
      <c r="Q1235" s="109"/>
      <c r="R1235" s="109"/>
      <c r="S1235" s="109"/>
      <c r="T1235" s="108"/>
      <c r="U1235" s="108"/>
      <c r="V1235" s="108"/>
      <c r="W1235" s="109"/>
      <c r="X1235" s="109"/>
      <c r="Y1235" s="111"/>
      <c r="AB1235" s="111"/>
    </row>
    <row r="1236" spans="1:28" ht="15.75" hidden="1">
      <c r="A1236" s="292"/>
      <c r="B1236" s="231"/>
      <c r="C1236" s="231"/>
      <c r="D1236" s="232"/>
      <c r="E1236" s="108"/>
      <c r="F1236" s="108"/>
      <c r="G1236" s="108"/>
      <c r="H1236" s="108"/>
      <c r="I1236" s="108"/>
      <c r="J1236" s="108"/>
      <c r="K1236" s="108"/>
      <c r="L1236" s="108"/>
      <c r="M1236" s="108"/>
      <c r="N1236" s="108"/>
      <c r="O1236" s="108"/>
      <c r="P1236" s="108"/>
      <c r="Q1236" s="108"/>
      <c r="R1236" s="108"/>
      <c r="S1236" s="108"/>
      <c r="T1236" s="108"/>
      <c r="U1236" s="108"/>
      <c r="V1236" s="108"/>
      <c r="W1236" s="108"/>
      <c r="X1236" s="108"/>
      <c r="Y1236" s="111"/>
      <c r="AB1236" s="111"/>
    </row>
    <row r="1237" spans="1:28" ht="15.75" hidden="1">
      <c r="A1237" s="292"/>
      <c r="B1237" s="231"/>
      <c r="C1237" s="231"/>
      <c r="D1237" s="232"/>
      <c r="E1237" s="114"/>
      <c r="F1237" s="108"/>
      <c r="G1237" s="108"/>
      <c r="H1237" s="108"/>
      <c r="I1237" s="109"/>
      <c r="J1237" s="110"/>
      <c r="K1237" s="108"/>
      <c r="L1237" s="108"/>
      <c r="M1237" s="108"/>
      <c r="N1237" s="108"/>
      <c r="O1237" s="108"/>
      <c r="P1237" s="108"/>
      <c r="Q1237" s="109"/>
      <c r="R1237" s="109"/>
      <c r="S1237" s="109"/>
      <c r="T1237" s="108"/>
      <c r="U1237" s="108"/>
      <c r="V1237" s="108"/>
      <c r="W1237" s="109"/>
      <c r="X1237" s="109"/>
      <c r="Y1237" s="111"/>
      <c r="AB1237" s="111"/>
    </row>
    <row r="1238" spans="1:28" ht="15.75" hidden="1">
      <c r="A1238" s="292"/>
      <c r="B1238" s="231"/>
      <c r="C1238" s="231"/>
      <c r="D1238" s="232"/>
      <c r="E1238" s="114"/>
      <c r="F1238" s="108"/>
      <c r="G1238" s="108"/>
      <c r="H1238" s="108"/>
      <c r="I1238" s="109"/>
      <c r="J1238" s="110"/>
      <c r="K1238" s="108"/>
      <c r="L1238" s="108"/>
      <c r="M1238" s="108"/>
      <c r="N1238" s="108"/>
      <c r="O1238" s="108"/>
      <c r="P1238" s="108"/>
      <c r="Q1238" s="109"/>
      <c r="R1238" s="109"/>
      <c r="S1238" s="109"/>
      <c r="T1238" s="108"/>
      <c r="U1238" s="108"/>
      <c r="V1238" s="108"/>
      <c r="W1238" s="109"/>
      <c r="X1238" s="109"/>
      <c r="Y1238" s="111"/>
      <c r="AB1238" s="111"/>
    </row>
    <row r="1239" spans="1:28" ht="15.75" hidden="1">
      <c r="A1239" s="292"/>
      <c r="B1239" s="231"/>
      <c r="C1239" s="231"/>
      <c r="D1239" s="232"/>
      <c r="E1239" s="108"/>
      <c r="F1239" s="108"/>
      <c r="G1239" s="108"/>
      <c r="H1239" s="108"/>
      <c r="I1239" s="108"/>
      <c r="J1239" s="110"/>
      <c r="K1239" s="108"/>
      <c r="L1239" s="108"/>
      <c r="M1239" s="108"/>
      <c r="N1239" s="108"/>
      <c r="O1239" s="108"/>
      <c r="P1239" s="108"/>
      <c r="Q1239" s="108"/>
      <c r="R1239" s="108"/>
      <c r="S1239" s="108"/>
      <c r="T1239" s="108"/>
      <c r="U1239" s="108"/>
      <c r="V1239" s="108"/>
      <c r="W1239" s="108"/>
      <c r="X1239" s="108"/>
      <c r="Y1239" s="111"/>
      <c r="AB1239" s="111"/>
    </row>
    <row r="1240" spans="1:28" ht="15.75" hidden="1">
      <c r="A1240" s="292"/>
      <c r="B1240" s="231"/>
      <c r="C1240" s="231"/>
      <c r="D1240" s="232"/>
      <c r="E1240" s="108"/>
      <c r="F1240" s="108"/>
      <c r="G1240" s="108"/>
      <c r="H1240" s="108"/>
      <c r="I1240" s="108"/>
      <c r="J1240" s="110"/>
      <c r="K1240" s="108"/>
      <c r="L1240" s="108"/>
      <c r="M1240" s="108"/>
      <c r="N1240" s="108"/>
      <c r="O1240" s="108"/>
      <c r="P1240" s="108"/>
      <c r="Q1240" s="108"/>
      <c r="R1240" s="108"/>
      <c r="S1240" s="108"/>
      <c r="T1240" s="108"/>
      <c r="U1240" s="108"/>
      <c r="V1240" s="108"/>
      <c r="W1240" s="108"/>
      <c r="X1240" s="108"/>
      <c r="Y1240" s="111"/>
      <c r="AB1240" s="111"/>
    </row>
    <row r="1241" spans="1:28" ht="15.75" hidden="1">
      <c r="A1241" s="292"/>
      <c r="B1241" s="231"/>
      <c r="C1241" s="231"/>
      <c r="D1241" s="232"/>
      <c r="E1241" s="108"/>
      <c r="F1241" s="108"/>
      <c r="G1241" s="108"/>
      <c r="H1241" s="108"/>
      <c r="I1241" s="108"/>
      <c r="J1241" s="110"/>
      <c r="K1241" s="108"/>
      <c r="L1241" s="108"/>
      <c r="M1241" s="108"/>
      <c r="N1241" s="108"/>
      <c r="O1241" s="108"/>
      <c r="P1241" s="108"/>
      <c r="Q1241" s="108"/>
      <c r="R1241" s="108"/>
      <c r="S1241" s="108"/>
      <c r="T1241" s="108"/>
      <c r="U1241" s="108"/>
      <c r="V1241" s="108"/>
      <c r="W1241" s="108"/>
      <c r="X1241" s="108"/>
      <c r="Y1241" s="111"/>
      <c r="AB1241" s="111"/>
    </row>
    <row r="1242" spans="1:28" ht="15.75" hidden="1">
      <c r="A1242" s="292"/>
      <c r="B1242" s="231"/>
      <c r="C1242" s="231"/>
      <c r="D1242" s="232"/>
      <c r="E1242" s="114"/>
      <c r="F1242" s="108"/>
      <c r="G1242" s="108"/>
      <c r="H1242" s="108"/>
      <c r="I1242" s="109"/>
      <c r="J1242" s="110"/>
      <c r="K1242" s="108"/>
      <c r="L1242" s="108"/>
      <c r="M1242" s="108"/>
      <c r="N1242" s="108"/>
      <c r="O1242" s="108"/>
      <c r="P1242" s="108"/>
      <c r="Q1242" s="109"/>
      <c r="R1242" s="109"/>
      <c r="S1242" s="109"/>
      <c r="T1242" s="108"/>
      <c r="U1242" s="108"/>
      <c r="V1242" s="108"/>
      <c r="W1242" s="109"/>
      <c r="X1242" s="109"/>
      <c r="Y1242" s="111"/>
      <c r="AB1242" s="111"/>
    </row>
    <row r="1243" spans="1:28" ht="15.75" hidden="1">
      <c r="A1243" s="292"/>
      <c r="B1243" s="231"/>
      <c r="C1243" s="231"/>
      <c r="D1243" s="232"/>
      <c r="E1243" s="114"/>
      <c r="F1243" s="108"/>
      <c r="G1243" s="108"/>
      <c r="H1243" s="108"/>
      <c r="I1243" s="109"/>
      <c r="J1243" s="110"/>
      <c r="K1243" s="108"/>
      <c r="L1243" s="108"/>
      <c r="M1243" s="108"/>
      <c r="N1243" s="108"/>
      <c r="O1243" s="108"/>
      <c r="P1243" s="108"/>
      <c r="Q1243" s="109"/>
      <c r="R1243" s="109"/>
      <c r="S1243" s="109"/>
      <c r="T1243" s="108"/>
      <c r="U1243" s="108"/>
      <c r="V1243" s="108"/>
      <c r="W1243" s="109"/>
      <c r="X1243" s="109"/>
      <c r="Y1243" s="111"/>
      <c r="AB1243" s="111"/>
    </row>
    <row r="1244" spans="1:28" ht="15.75" hidden="1">
      <c r="A1244" s="292"/>
      <c r="B1244" s="231"/>
      <c r="C1244" s="231"/>
      <c r="D1244" s="232"/>
      <c r="E1244" s="114"/>
      <c r="F1244" s="108"/>
      <c r="G1244" s="108"/>
      <c r="H1244" s="108"/>
      <c r="I1244" s="109"/>
      <c r="J1244" s="110"/>
      <c r="K1244" s="108"/>
      <c r="L1244" s="108"/>
      <c r="M1244" s="108"/>
      <c r="N1244" s="108"/>
      <c r="O1244" s="108"/>
      <c r="P1244" s="108"/>
      <c r="Q1244" s="109"/>
      <c r="R1244" s="109"/>
      <c r="S1244" s="109"/>
      <c r="T1244" s="108"/>
      <c r="U1244" s="108"/>
      <c r="V1244" s="108"/>
      <c r="W1244" s="109"/>
      <c r="X1244" s="109"/>
      <c r="Y1244" s="111"/>
      <c r="AB1244" s="111"/>
    </row>
    <row r="1245" spans="1:28" ht="15.75" hidden="1">
      <c r="A1245" s="292"/>
      <c r="B1245" s="231"/>
      <c r="C1245" s="231"/>
      <c r="D1245" s="232"/>
      <c r="E1245" s="108"/>
      <c r="F1245" s="108"/>
      <c r="G1245" s="108"/>
      <c r="H1245" s="108"/>
      <c r="I1245" s="108"/>
      <c r="J1245" s="110"/>
      <c r="K1245" s="108"/>
      <c r="L1245" s="108"/>
      <c r="M1245" s="108"/>
      <c r="N1245" s="108"/>
      <c r="O1245" s="108"/>
      <c r="P1245" s="108"/>
      <c r="Q1245" s="108"/>
      <c r="R1245" s="108"/>
      <c r="S1245" s="108"/>
      <c r="T1245" s="108"/>
      <c r="U1245" s="108"/>
      <c r="V1245" s="108"/>
      <c r="W1245" s="108"/>
      <c r="X1245" s="108"/>
      <c r="Y1245" s="111"/>
      <c r="AB1245" s="111"/>
    </row>
    <row r="1246" spans="1:28" ht="15.75" hidden="1">
      <c r="A1246" s="292"/>
      <c r="B1246" s="231"/>
      <c r="C1246" s="231"/>
      <c r="D1246" s="232"/>
      <c r="E1246" s="108"/>
      <c r="F1246" s="108"/>
      <c r="G1246" s="108"/>
      <c r="H1246" s="108"/>
      <c r="I1246" s="108"/>
      <c r="J1246" s="110"/>
      <c r="K1246" s="108"/>
      <c r="L1246" s="108"/>
      <c r="M1246" s="108"/>
      <c r="N1246" s="108"/>
      <c r="O1246" s="108"/>
      <c r="P1246" s="108"/>
      <c r="Q1246" s="108"/>
      <c r="R1246" s="108"/>
      <c r="S1246" s="108"/>
      <c r="T1246" s="108"/>
      <c r="U1246" s="108"/>
      <c r="V1246" s="108"/>
      <c r="W1246" s="108"/>
      <c r="X1246" s="108"/>
      <c r="Y1246" s="111"/>
      <c r="AB1246" s="111"/>
    </row>
    <row r="1247" spans="1:28" ht="15.75" hidden="1">
      <c r="A1247" s="292"/>
      <c r="B1247" s="231"/>
      <c r="C1247" s="231"/>
      <c r="D1247" s="232"/>
      <c r="E1247" s="108"/>
      <c r="F1247" s="108"/>
      <c r="G1247" s="108"/>
      <c r="H1247" s="108"/>
      <c r="I1247" s="108"/>
      <c r="J1247" s="110"/>
      <c r="K1247" s="108"/>
      <c r="L1247" s="108"/>
      <c r="M1247" s="108"/>
      <c r="N1247" s="108"/>
      <c r="O1247" s="108"/>
      <c r="P1247" s="108"/>
      <c r="Q1247" s="108"/>
      <c r="R1247" s="108"/>
      <c r="S1247" s="108"/>
      <c r="T1247" s="108"/>
      <c r="U1247" s="108"/>
      <c r="V1247" s="108"/>
      <c r="W1247" s="108"/>
      <c r="X1247" s="108"/>
      <c r="Y1247" s="111"/>
      <c r="AB1247" s="111"/>
    </row>
    <row r="1248" spans="1:28" ht="15.75" hidden="1">
      <c r="A1248" s="292"/>
      <c r="B1248" s="231"/>
      <c r="C1248" s="231"/>
      <c r="D1248" s="232"/>
      <c r="E1248" s="114"/>
      <c r="F1248" s="108"/>
      <c r="G1248" s="108"/>
      <c r="H1248" s="108"/>
      <c r="I1248" s="109"/>
      <c r="J1248" s="110"/>
      <c r="K1248" s="108"/>
      <c r="L1248" s="108"/>
      <c r="M1248" s="108"/>
      <c r="N1248" s="108"/>
      <c r="O1248" s="108"/>
      <c r="P1248" s="108"/>
      <c r="Q1248" s="109"/>
      <c r="R1248" s="109"/>
      <c r="S1248" s="109"/>
      <c r="T1248" s="108"/>
      <c r="U1248" s="108"/>
      <c r="V1248" s="108"/>
      <c r="W1248" s="109"/>
      <c r="X1248" s="109"/>
      <c r="Y1248" s="111"/>
      <c r="AB1248" s="111"/>
    </row>
    <row r="1249" spans="1:28" ht="15.75" hidden="1">
      <c r="A1249" s="292"/>
      <c r="B1249" s="231"/>
      <c r="C1249" s="231"/>
      <c r="D1249" s="232"/>
      <c r="E1249" s="114"/>
      <c r="F1249" s="108"/>
      <c r="G1249" s="108"/>
      <c r="H1249" s="108"/>
      <c r="I1249" s="109"/>
      <c r="J1249" s="110"/>
      <c r="K1249" s="108"/>
      <c r="L1249" s="108"/>
      <c r="M1249" s="108"/>
      <c r="N1249" s="108"/>
      <c r="O1249" s="108"/>
      <c r="P1249" s="108"/>
      <c r="Q1249" s="109"/>
      <c r="R1249" s="109"/>
      <c r="S1249" s="109"/>
      <c r="T1249" s="108"/>
      <c r="U1249" s="108"/>
      <c r="V1249" s="108"/>
      <c r="W1249" s="109"/>
      <c r="X1249" s="109"/>
      <c r="Y1249" s="111"/>
      <c r="AB1249" s="111"/>
    </row>
    <row r="1250" spans="1:28" ht="15.75" hidden="1">
      <c r="A1250" s="292"/>
      <c r="B1250" s="231"/>
      <c r="C1250" s="231"/>
      <c r="D1250" s="232"/>
      <c r="E1250" s="114"/>
      <c r="F1250" s="108"/>
      <c r="G1250" s="108"/>
      <c r="H1250" s="108"/>
      <c r="I1250" s="109"/>
      <c r="J1250" s="110"/>
      <c r="K1250" s="108"/>
      <c r="L1250" s="108"/>
      <c r="M1250" s="108"/>
      <c r="N1250" s="108"/>
      <c r="O1250" s="108"/>
      <c r="P1250" s="108"/>
      <c r="Q1250" s="109"/>
      <c r="R1250" s="109"/>
      <c r="S1250" s="109"/>
      <c r="T1250" s="108"/>
      <c r="U1250" s="108"/>
      <c r="V1250" s="108"/>
      <c r="W1250" s="109"/>
      <c r="X1250" s="109"/>
      <c r="Y1250" s="111"/>
      <c r="AB1250" s="111"/>
    </row>
    <row r="1251" spans="1:28" ht="15.75" hidden="1">
      <c r="A1251" s="292"/>
      <c r="B1251" s="231"/>
      <c r="C1251" s="231"/>
      <c r="D1251" s="232"/>
      <c r="E1251" s="108"/>
      <c r="F1251" s="108"/>
      <c r="G1251" s="108"/>
      <c r="H1251" s="108"/>
      <c r="I1251" s="108"/>
      <c r="J1251" s="108"/>
      <c r="K1251" s="108"/>
      <c r="L1251" s="108"/>
      <c r="M1251" s="108"/>
      <c r="N1251" s="108"/>
      <c r="O1251" s="108"/>
      <c r="P1251" s="108"/>
      <c r="Q1251" s="108"/>
      <c r="R1251" s="108"/>
      <c r="S1251" s="108"/>
      <c r="T1251" s="108"/>
      <c r="U1251" s="108"/>
      <c r="V1251" s="108"/>
      <c r="W1251" s="108"/>
      <c r="X1251" s="108"/>
      <c r="Y1251" s="111"/>
      <c r="AB1251" s="111"/>
    </row>
    <row r="1252" spans="1:28" ht="15.75" hidden="1">
      <c r="A1252" s="292"/>
      <c r="B1252" s="231"/>
      <c r="C1252" s="231"/>
      <c r="D1252" s="232"/>
      <c r="E1252" s="114"/>
      <c r="F1252" s="108"/>
      <c r="G1252" s="108"/>
      <c r="H1252" s="108"/>
      <c r="I1252" s="109"/>
      <c r="J1252" s="110"/>
      <c r="K1252" s="108"/>
      <c r="L1252" s="108"/>
      <c r="M1252" s="108"/>
      <c r="N1252" s="108"/>
      <c r="O1252" s="108"/>
      <c r="P1252" s="108"/>
      <c r="Q1252" s="109"/>
      <c r="R1252" s="109"/>
      <c r="S1252" s="109"/>
      <c r="T1252" s="108"/>
      <c r="U1252" s="108"/>
      <c r="V1252" s="108"/>
      <c r="W1252" s="109"/>
      <c r="X1252" s="109"/>
      <c r="Y1252" s="111"/>
      <c r="AB1252" s="111"/>
    </row>
    <row r="1253" spans="1:28" ht="15.75" hidden="1">
      <c r="A1253" s="292"/>
      <c r="B1253" s="231"/>
      <c r="C1253" s="231"/>
      <c r="D1253" s="232"/>
      <c r="E1253" s="114"/>
      <c r="F1253" s="108"/>
      <c r="G1253" s="108"/>
      <c r="H1253" s="108"/>
      <c r="I1253" s="109"/>
      <c r="J1253" s="110"/>
      <c r="K1253" s="108"/>
      <c r="L1253" s="108"/>
      <c r="M1253" s="108"/>
      <c r="N1253" s="108"/>
      <c r="O1253" s="108"/>
      <c r="P1253" s="108"/>
      <c r="Q1253" s="109"/>
      <c r="R1253" s="109"/>
      <c r="S1253" s="109"/>
      <c r="T1253" s="108"/>
      <c r="U1253" s="108"/>
      <c r="V1253" s="108"/>
      <c r="W1253" s="109"/>
      <c r="X1253" s="109"/>
      <c r="Y1253" s="111"/>
      <c r="AB1253" s="111"/>
    </row>
    <row r="1254" spans="1:28" ht="15.75" hidden="1">
      <c r="A1254" s="292"/>
      <c r="B1254" s="231"/>
      <c r="C1254" s="231"/>
      <c r="D1254" s="232"/>
      <c r="E1254" s="108"/>
      <c r="F1254" s="108"/>
      <c r="G1254" s="108"/>
      <c r="H1254" s="108"/>
      <c r="I1254" s="108"/>
      <c r="J1254" s="108"/>
      <c r="K1254" s="108"/>
      <c r="L1254" s="108"/>
      <c r="M1254" s="108"/>
      <c r="N1254" s="108"/>
      <c r="O1254" s="108"/>
      <c r="P1254" s="108"/>
      <c r="Q1254" s="108"/>
      <c r="R1254" s="108"/>
      <c r="S1254" s="108"/>
      <c r="T1254" s="108"/>
      <c r="U1254" s="108"/>
      <c r="V1254" s="108"/>
      <c r="W1254" s="108"/>
      <c r="X1254" s="108"/>
      <c r="Y1254" s="111"/>
      <c r="AB1254" s="111"/>
    </row>
    <row r="1255" spans="1:28" ht="15.75" hidden="1">
      <c r="A1255" s="292"/>
      <c r="B1255" s="231"/>
      <c r="C1255" s="231"/>
      <c r="D1255" s="232"/>
      <c r="E1255" s="114"/>
      <c r="F1255" s="108"/>
      <c r="G1255" s="108"/>
      <c r="H1255" s="108"/>
      <c r="I1255" s="109"/>
      <c r="J1255" s="110"/>
      <c r="K1255" s="108"/>
      <c r="L1255" s="108"/>
      <c r="M1255" s="108"/>
      <c r="N1255" s="108"/>
      <c r="O1255" s="108"/>
      <c r="P1255" s="108"/>
      <c r="Q1255" s="109"/>
      <c r="R1255" s="109"/>
      <c r="S1255" s="109"/>
      <c r="T1255" s="108"/>
      <c r="U1255" s="108"/>
      <c r="V1255" s="108"/>
      <c r="W1255" s="109"/>
      <c r="X1255" s="109"/>
      <c r="Y1255" s="111"/>
      <c r="AB1255" s="111"/>
    </row>
    <row r="1256" spans="1:28" ht="15.75" hidden="1">
      <c r="A1256" s="292"/>
      <c r="B1256" s="231"/>
      <c r="C1256" s="231"/>
      <c r="D1256" s="232"/>
      <c r="E1256" s="114"/>
      <c r="F1256" s="108"/>
      <c r="G1256" s="108"/>
      <c r="H1256" s="108"/>
      <c r="I1256" s="109"/>
      <c r="J1256" s="110"/>
      <c r="K1256" s="108"/>
      <c r="L1256" s="108"/>
      <c r="M1256" s="108"/>
      <c r="N1256" s="108"/>
      <c r="O1256" s="108"/>
      <c r="P1256" s="108"/>
      <c r="Q1256" s="109"/>
      <c r="R1256" s="109"/>
      <c r="S1256" s="109"/>
      <c r="T1256" s="108"/>
      <c r="U1256" s="108"/>
      <c r="V1256" s="108"/>
      <c r="W1256" s="109"/>
      <c r="X1256" s="109"/>
      <c r="Y1256" s="111"/>
      <c r="AB1256" s="111"/>
    </row>
    <row r="1257" spans="1:28" ht="15.75" hidden="1">
      <c r="A1257" s="292"/>
      <c r="B1257" s="231"/>
      <c r="C1257" s="231"/>
      <c r="D1257" s="232"/>
      <c r="E1257" s="108"/>
      <c r="F1257" s="108"/>
      <c r="G1257" s="108"/>
      <c r="H1257" s="108"/>
      <c r="I1257" s="108"/>
      <c r="J1257" s="108"/>
      <c r="K1257" s="108"/>
      <c r="L1257" s="108"/>
      <c r="M1257" s="108"/>
      <c r="N1257" s="108"/>
      <c r="O1257" s="108"/>
      <c r="P1257" s="108"/>
      <c r="Q1257" s="108"/>
      <c r="R1257" s="108"/>
      <c r="S1257" s="108"/>
      <c r="T1257" s="108"/>
      <c r="U1257" s="108"/>
      <c r="V1257" s="108"/>
      <c r="W1257" s="108"/>
      <c r="X1257" s="108"/>
      <c r="Y1257" s="111"/>
      <c r="AB1257" s="111"/>
    </row>
    <row r="1258" spans="1:28" ht="15.75" hidden="1">
      <c r="A1258" s="292"/>
      <c r="B1258" s="231"/>
      <c r="C1258" s="231"/>
      <c r="D1258" s="232"/>
      <c r="E1258" s="114"/>
      <c r="F1258" s="108"/>
      <c r="G1258" s="108"/>
      <c r="H1258" s="108"/>
      <c r="I1258" s="109"/>
      <c r="J1258" s="110"/>
      <c r="K1258" s="108"/>
      <c r="L1258" s="108"/>
      <c r="M1258" s="108"/>
      <c r="N1258" s="108"/>
      <c r="O1258" s="108"/>
      <c r="P1258" s="108"/>
      <c r="Q1258" s="109"/>
      <c r="R1258" s="109"/>
      <c r="S1258" s="109"/>
      <c r="T1258" s="108"/>
      <c r="U1258" s="108"/>
      <c r="V1258" s="108"/>
      <c r="W1258" s="109"/>
      <c r="X1258" s="109"/>
      <c r="Y1258" s="111"/>
      <c r="AB1258" s="111"/>
    </row>
    <row r="1259" spans="1:28" ht="15.75" hidden="1">
      <c r="A1259" s="292"/>
      <c r="B1259" s="231"/>
      <c r="C1259" s="231"/>
      <c r="D1259" s="232"/>
      <c r="E1259" s="114"/>
      <c r="F1259" s="108"/>
      <c r="G1259" s="108"/>
      <c r="H1259" s="108"/>
      <c r="I1259" s="109"/>
      <c r="J1259" s="110"/>
      <c r="K1259" s="108"/>
      <c r="L1259" s="108"/>
      <c r="M1259" s="108"/>
      <c r="N1259" s="108"/>
      <c r="O1259" s="108"/>
      <c r="P1259" s="108"/>
      <c r="Q1259" s="109"/>
      <c r="R1259" s="109"/>
      <c r="S1259" s="109"/>
      <c r="T1259" s="108"/>
      <c r="U1259" s="108"/>
      <c r="V1259" s="108"/>
      <c r="W1259" s="109"/>
      <c r="X1259" s="109"/>
      <c r="Y1259" s="111"/>
      <c r="AB1259" s="111"/>
    </row>
    <row r="1260" spans="1:28" ht="15.75" hidden="1">
      <c r="A1260" s="292"/>
      <c r="B1260" s="231"/>
      <c r="C1260" s="231"/>
      <c r="D1260" s="232"/>
      <c r="E1260" s="108"/>
      <c r="F1260" s="108"/>
      <c r="G1260" s="108"/>
      <c r="H1260" s="108"/>
      <c r="I1260" s="108"/>
      <c r="J1260" s="108"/>
      <c r="K1260" s="108"/>
      <c r="L1260" s="108"/>
      <c r="M1260" s="108"/>
      <c r="N1260" s="108"/>
      <c r="O1260" s="108"/>
      <c r="P1260" s="108"/>
      <c r="Q1260" s="108"/>
      <c r="R1260" s="108"/>
      <c r="S1260" s="108"/>
      <c r="T1260" s="108"/>
      <c r="U1260" s="108"/>
      <c r="V1260" s="108"/>
      <c r="W1260" s="108"/>
      <c r="X1260" s="108"/>
      <c r="Y1260" s="111"/>
      <c r="AB1260" s="111"/>
    </row>
    <row r="1261" spans="1:28" ht="15.75" hidden="1">
      <c r="A1261" s="292"/>
      <c r="B1261" s="231"/>
      <c r="C1261" s="231"/>
      <c r="D1261" s="232"/>
      <c r="E1261" s="114"/>
      <c r="F1261" s="108"/>
      <c r="G1261" s="108"/>
      <c r="H1261" s="108"/>
      <c r="I1261" s="109"/>
      <c r="J1261" s="110"/>
      <c r="K1261" s="108"/>
      <c r="L1261" s="108"/>
      <c r="M1261" s="108"/>
      <c r="N1261" s="108"/>
      <c r="O1261" s="108"/>
      <c r="P1261" s="108"/>
      <c r="Q1261" s="109"/>
      <c r="R1261" s="109"/>
      <c r="S1261" s="109"/>
      <c r="T1261" s="108"/>
      <c r="U1261" s="108"/>
      <c r="V1261" s="108"/>
      <c r="W1261" s="109"/>
      <c r="X1261" s="109"/>
      <c r="Y1261" s="111"/>
      <c r="AB1261" s="111"/>
    </row>
    <row r="1262" spans="1:28" ht="15.75" hidden="1">
      <c r="A1262" s="292"/>
      <c r="B1262" s="231"/>
      <c r="C1262" s="231"/>
      <c r="D1262" s="232"/>
      <c r="E1262" s="114"/>
      <c r="F1262" s="108"/>
      <c r="G1262" s="108"/>
      <c r="H1262" s="108"/>
      <c r="I1262" s="109"/>
      <c r="J1262" s="110"/>
      <c r="K1262" s="108"/>
      <c r="L1262" s="108"/>
      <c r="M1262" s="108"/>
      <c r="N1262" s="108"/>
      <c r="O1262" s="108"/>
      <c r="P1262" s="108"/>
      <c r="Q1262" s="109"/>
      <c r="R1262" s="109"/>
      <c r="S1262" s="109"/>
      <c r="T1262" s="108"/>
      <c r="U1262" s="108"/>
      <c r="V1262" s="108"/>
      <c r="W1262" s="109"/>
      <c r="X1262" s="109"/>
      <c r="Y1262" s="111"/>
      <c r="AB1262" s="111"/>
    </row>
    <row r="1263" spans="1:28" ht="15.75" hidden="1">
      <c r="A1263" s="292"/>
      <c r="B1263" s="231"/>
      <c r="C1263" s="231"/>
      <c r="D1263" s="232"/>
      <c r="E1263" s="108"/>
      <c r="F1263" s="108"/>
      <c r="G1263" s="108"/>
      <c r="H1263" s="108"/>
      <c r="I1263" s="108"/>
      <c r="J1263" s="108"/>
      <c r="K1263" s="108"/>
      <c r="L1263" s="108"/>
      <c r="M1263" s="108"/>
      <c r="N1263" s="108"/>
      <c r="O1263" s="108"/>
      <c r="P1263" s="108"/>
      <c r="Q1263" s="108"/>
      <c r="R1263" s="108"/>
      <c r="S1263" s="108"/>
      <c r="T1263" s="108"/>
      <c r="U1263" s="108"/>
      <c r="V1263" s="108"/>
      <c r="W1263" s="108"/>
      <c r="X1263" s="108"/>
      <c r="Y1263" s="111"/>
      <c r="AB1263" s="111"/>
    </row>
    <row r="1264" spans="1:28" ht="15.75" hidden="1">
      <c r="A1264" s="292"/>
      <c r="B1264" s="231"/>
      <c r="C1264" s="231"/>
      <c r="D1264" s="232"/>
      <c r="E1264" s="114"/>
      <c r="F1264" s="108"/>
      <c r="G1264" s="108"/>
      <c r="H1264" s="108"/>
      <c r="I1264" s="109"/>
      <c r="J1264" s="110"/>
      <c r="K1264" s="108"/>
      <c r="L1264" s="108"/>
      <c r="M1264" s="108"/>
      <c r="N1264" s="108"/>
      <c r="O1264" s="108"/>
      <c r="P1264" s="108"/>
      <c r="Q1264" s="109"/>
      <c r="R1264" s="109"/>
      <c r="S1264" s="109"/>
      <c r="T1264" s="108"/>
      <c r="U1264" s="108"/>
      <c r="V1264" s="108"/>
      <c r="W1264" s="109"/>
      <c r="X1264" s="109"/>
      <c r="Y1264" s="111"/>
      <c r="AB1264" s="111"/>
    </row>
    <row r="1265" spans="1:28" ht="15.75" hidden="1">
      <c r="A1265" s="292"/>
      <c r="B1265" s="231"/>
      <c r="C1265" s="231"/>
      <c r="D1265" s="232"/>
      <c r="E1265" s="114"/>
      <c r="F1265" s="108"/>
      <c r="G1265" s="108"/>
      <c r="H1265" s="108"/>
      <c r="I1265" s="109"/>
      <c r="J1265" s="110"/>
      <c r="K1265" s="108"/>
      <c r="L1265" s="108"/>
      <c r="M1265" s="108"/>
      <c r="N1265" s="108"/>
      <c r="O1265" s="108"/>
      <c r="P1265" s="108"/>
      <c r="Q1265" s="109"/>
      <c r="R1265" s="109"/>
      <c r="S1265" s="109"/>
      <c r="T1265" s="108"/>
      <c r="U1265" s="108"/>
      <c r="V1265" s="108"/>
      <c r="W1265" s="109"/>
      <c r="X1265" s="109"/>
      <c r="Y1265" s="111"/>
      <c r="AB1265" s="111"/>
    </row>
    <row r="1266" spans="1:28" ht="15.75" hidden="1">
      <c r="A1266" s="292"/>
      <c r="B1266" s="231"/>
      <c r="C1266" s="231"/>
      <c r="D1266" s="232"/>
      <c r="E1266" s="108"/>
      <c r="F1266" s="108"/>
      <c r="G1266" s="108"/>
      <c r="H1266" s="108"/>
      <c r="I1266" s="108"/>
      <c r="J1266" s="108"/>
      <c r="K1266" s="108"/>
      <c r="L1266" s="108"/>
      <c r="M1266" s="108"/>
      <c r="N1266" s="108"/>
      <c r="O1266" s="108"/>
      <c r="P1266" s="108"/>
      <c r="Q1266" s="108"/>
      <c r="R1266" s="108"/>
      <c r="S1266" s="108"/>
      <c r="T1266" s="108"/>
      <c r="U1266" s="108"/>
      <c r="V1266" s="108"/>
      <c r="W1266" s="108"/>
      <c r="X1266" s="108"/>
      <c r="Y1266" s="111"/>
      <c r="AB1266" s="111"/>
    </row>
    <row r="1267" spans="1:28" ht="15.75" hidden="1">
      <c r="A1267" s="292"/>
      <c r="B1267" s="231"/>
      <c r="C1267" s="231"/>
      <c r="D1267" s="232"/>
      <c r="E1267" s="114"/>
      <c r="F1267" s="108"/>
      <c r="G1267" s="108"/>
      <c r="H1267" s="108"/>
      <c r="I1267" s="109"/>
      <c r="J1267" s="110"/>
      <c r="K1267" s="108"/>
      <c r="L1267" s="108"/>
      <c r="M1267" s="108"/>
      <c r="N1267" s="108"/>
      <c r="O1267" s="108"/>
      <c r="P1267" s="108"/>
      <c r="Q1267" s="109"/>
      <c r="R1267" s="109"/>
      <c r="S1267" s="109"/>
      <c r="T1267" s="108"/>
      <c r="U1267" s="108"/>
      <c r="V1267" s="108"/>
      <c r="W1267" s="109"/>
      <c r="X1267" s="109"/>
      <c r="Y1267" s="111"/>
      <c r="AB1267" s="111"/>
    </row>
    <row r="1268" spans="1:28" ht="15.75" hidden="1">
      <c r="A1268" s="292"/>
      <c r="B1268" s="231"/>
      <c r="C1268" s="231"/>
      <c r="D1268" s="232"/>
      <c r="E1268" s="114"/>
      <c r="F1268" s="108"/>
      <c r="G1268" s="108"/>
      <c r="H1268" s="108"/>
      <c r="I1268" s="109"/>
      <c r="J1268" s="110"/>
      <c r="K1268" s="108"/>
      <c r="L1268" s="108"/>
      <c r="M1268" s="108"/>
      <c r="N1268" s="108"/>
      <c r="O1268" s="108"/>
      <c r="P1268" s="108"/>
      <c r="Q1268" s="109"/>
      <c r="R1268" s="109"/>
      <c r="S1268" s="109"/>
      <c r="T1268" s="108"/>
      <c r="U1268" s="108"/>
      <c r="V1268" s="108"/>
      <c r="W1268" s="109"/>
      <c r="X1268" s="109"/>
      <c r="Y1268" s="111"/>
      <c r="AB1268" s="111"/>
    </row>
    <row r="1269" spans="1:28" ht="15.75" hidden="1">
      <c r="A1269" s="292"/>
      <c r="B1269" s="231"/>
      <c r="C1269" s="231"/>
      <c r="D1269" s="232"/>
      <c r="E1269" s="108"/>
      <c r="F1269" s="108"/>
      <c r="G1269" s="108"/>
      <c r="H1269" s="108"/>
      <c r="I1269" s="108"/>
      <c r="J1269" s="110"/>
      <c r="K1269" s="108"/>
      <c r="L1269" s="108"/>
      <c r="M1269" s="108"/>
      <c r="N1269" s="108"/>
      <c r="O1269" s="108"/>
      <c r="P1269" s="108"/>
      <c r="Q1269" s="108"/>
      <c r="R1269" s="108"/>
      <c r="S1269" s="108"/>
      <c r="T1269" s="108"/>
      <c r="U1269" s="108"/>
      <c r="V1269" s="108"/>
      <c r="W1269" s="108"/>
      <c r="X1269" s="108"/>
      <c r="Y1269" s="111"/>
      <c r="AB1269" s="111"/>
    </row>
    <row r="1270" spans="1:28" ht="15.75" hidden="1">
      <c r="A1270" s="292"/>
      <c r="B1270" s="231"/>
      <c r="C1270" s="231"/>
      <c r="D1270" s="232"/>
      <c r="E1270" s="108"/>
      <c r="F1270" s="108"/>
      <c r="G1270" s="108"/>
      <c r="H1270" s="108"/>
      <c r="I1270" s="108"/>
      <c r="J1270" s="110"/>
      <c r="K1270" s="108"/>
      <c r="L1270" s="108"/>
      <c r="M1270" s="108"/>
      <c r="N1270" s="108"/>
      <c r="O1270" s="108"/>
      <c r="P1270" s="108"/>
      <c r="Q1270" s="108"/>
      <c r="R1270" s="108"/>
      <c r="S1270" s="108"/>
      <c r="T1270" s="108"/>
      <c r="U1270" s="108"/>
      <c r="V1270" s="108"/>
      <c r="W1270" s="108"/>
      <c r="X1270" s="108"/>
      <c r="Y1270" s="111"/>
      <c r="AB1270" s="111"/>
    </row>
    <row r="1271" spans="1:28" ht="15.75" hidden="1">
      <c r="A1271" s="292"/>
      <c r="B1271" s="231"/>
      <c r="C1271" s="231"/>
      <c r="D1271" s="232"/>
      <c r="E1271" s="108"/>
      <c r="F1271" s="108"/>
      <c r="G1271" s="108"/>
      <c r="H1271" s="108"/>
      <c r="I1271" s="108"/>
      <c r="J1271" s="110"/>
      <c r="K1271" s="108"/>
      <c r="L1271" s="108"/>
      <c r="M1271" s="108"/>
      <c r="N1271" s="108"/>
      <c r="O1271" s="108"/>
      <c r="P1271" s="108"/>
      <c r="Q1271" s="108"/>
      <c r="R1271" s="108"/>
      <c r="S1271" s="108"/>
      <c r="T1271" s="108"/>
      <c r="U1271" s="108"/>
      <c r="V1271" s="108"/>
      <c r="W1271" s="108"/>
      <c r="X1271" s="108"/>
      <c r="Y1271" s="111"/>
      <c r="AB1271" s="111"/>
    </row>
    <row r="1272" spans="1:28" ht="15.75" hidden="1">
      <c r="A1272" s="292"/>
      <c r="B1272" s="231"/>
      <c r="C1272" s="231"/>
      <c r="D1272" s="232"/>
      <c r="E1272" s="108"/>
      <c r="F1272" s="108"/>
      <c r="G1272" s="108"/>
      <c r="H1272" s="108"/>
      <c r="I1272" s="108"/>
      <c r="J1272" s="110"/>
      <c r="K1272" s="108"/>
      <c r="L1272" s="108"/>
      <c r="M1272" s="108"/>
      <c r="N1272" s="108"/>
      <c r="O1272" s="108"/>
      <c r="P1272" s="108"/>
      <c r="Q1272" s="108"/>
      <c r="R1272" s="108"/>
      <c r="S1272" s="108"/>
      <c r="T1272" s="108"/>
      <c r="U1272" s="108"/>
      <c r="V1272" s="108"/>
      <c r="W1272" s="108"/>
      <c r="X1272" s="108"/>
      <c r="Y1272" s="111"/>
      <c r="AB1272" s="111"/>
    </row>
    <row r="1273" spans="1:28" ht="15.75" hidden="1">
      <c r="A1273" s="292"/>
      <c r="B1273" s="231"/>
      <c r="C1273" s="231"/>
      <c r="D1273" s="232"/>
      <c r="E1273" s="108"/>
      <c r="F1273" s="108"/>
      <c r="G1273" s="108"/>
      <c r="H1273" s="108"/>
      <c r="I1273" s="108"/>
      <c r="J1273" s="110"/>
      <c r="K1273" s="108"/>
      <c r="L1273" s="108"/>
      <c r="M1273" s="108"/>
      <c r="N1273" s="108"/>
      <c r="O1273" s="108"/>
      <c r="P1273" s="108"/>
      <c r="Q1273" s="108"/>
      <c r="R1273" s="108"/>
      <c r="S1273" s="108"/>
      <c r="T1273" s="108"/>
      <c r="U1273" s="108"/>
      <c r="V1273" s="108"/>
      <c r="W1273" s="108"/>
      <c r="X1273" s="108"/>
      <c r="Y1273" s="111"/>
      <c r="AB1273" s="111"/>
    </row>
    <row r="1274" spans="1:28" ht="15.75" hidden="1">
      <c r="A1274" s="292"/>
      <c r="B1274" s="231"/>
      <c r="C1274" s="231"/>
      <c r="D1274" s="232"/>
      <c r="E1274" s="114"/>
      <c r="F1274" s="108"/>
      <c r="G1274" s="108"/>
      <c r="H1274" s="108"/>
      <c r="I1274" s="109"/>
      <c r="J1274" s="110"/>
      <c r="K1274" s="108"/>
      <c r="L1274" s="108"/>
      <c r="M1274" s="108"/>
      <c r="N1274" s="108"/>
      <c r="O1274" s="108"/>
      <c r="P1274" s="108"/>
      <c r="Q1274" s="109"/>
      <c r="R1274" s="109"/>
      <c r="S1274" s="109"/>
      <c r="T1274" s="108"/>
      <c r="U1274" s="108"/>
      <c r="V1274" s="108"/>
      <c r="W1274" s="109"/>
      <c r="X1274" s="109"/>
      <c r="Y1274" s="111"/>
      <c r="AB1274" s="111"/>
    </row>
    <row r="1275" spans="1:28" ht="15.75" hidden="1">
      <c r="A1275" s="292"/>
      <c r="B1275" s="231"/>
      <c r="C1275" s="231"/>
      <c r="D1275" s="232"/>
      <c r="E1275" s="114"/>
      <c r="F1275" s="108"/>
      <c r="G1275" s="108"/>
      <c r="H1275" s="108"/>
      <c r="I1275" s="109"/>
      <c r="J1275" s="110"/>
      <c r="K1275" s="108"/>
      <c r="L1275" s="108"/>
      <c r="M1275" s="108"/>
      <c r="N1275" s="108"/>
      <c r="O1275" s="108"/>
      <c r="P1275" s="108"/>
      <c r="Q1275" s="109"/>
      <c r="R1275" s="109"/>
      <c r="S1275" s="109"/>
      <c r="T1275" s="108"/>
      <c r="U1275" s="108"/>
      <c r="V1275" s="108"/>
      <c r="W1275" s="109"/>
      <c r="X1275" s="109"/>
      <c r="Y1275" s="111"/>
      <c r="AB1275" s="111"/>
    </row>
    <row r="1276" spans="1:28" ht="15.75" hidden="1">
      <c r="A1276" s="292"/>
      <c r="B1276" s="231"/>
      <c r="C1276" s="231"/>
      <c r="D1276" s="232"/>
      <c r="E1276" s="114"/>
      <c r="F1276" s="108"/>
      <c r="G1276" s="108"/>
      <c r="H1276" s="108"/>
      <c r="I1276" s="109"/>
      <c r="J1276" s="110"/>
      <c r="K1276" s="108"/>
      <c r="L1276" s="108"/>
      <c r="M1276" s="108"/>
      <c r="N1276" s="108"/>
      <c r="O1276" s="108"/>
      <c r="P1276" s="108"/>
      <c r="Q1276" s="109"/>
      <c r="R1276" s="109"/>
      <c r="S1276" s="109"/>
      <c r="T1276" s="108"/>
      <c r="U1276" s="108"/>
      <c r="V1276" s="108"/>
      <c r="W1276" s="109"/>
      <c r="X1276" s="109"/>
      <c r="Y1276" s="111"/>
      <c r="AB1276" s="111"/>
    </row>
    <row r="1277" spans="1:28" ht="15.75" hidden="1">
      <c r="A1277" s="292"/>
      <c r="B1277" s="231"/>
      <c r="C1277" s="231"/>
      <c r="D1277" s="232"/>
      <c r="E1277" s="114"/>
      <c r="F1277" s="108"/>
      <c r="G1277" s="108"/>
      <c r="H1277" s="108"/>
      <c r="I1277" s="109"/>
      <c r="J1277" s="110"/>
      <c r="K1277" s="108"/>
      <c r="L1277" s="108"/>
      <c r="M1277" s="108"/>
      <c r="N1277" s="108"/>
      <c r="O1277" s="108"/>
      <c r="P1277" s="108"/>
      <c r="Q1277" s="109"/>
      <c r="R1277" s="109"/>
      <c r="S1277" s="109"/>
      <c r="T1277" s="108"/>
      <c r="U1277" s="108"/>
      <c r="V1277" s="108"/>
      <c r="W1277" s="109"/>
      <c r="X1277" s="109"/>
      <c r="Y1277" s="111"/>
      <c r="AB1277" s="111"/>
    </row>
    <row r="1278" spans="1:28" ht="15.75" hidden="1">
      <c r="A1278" s="292"/>
      <c r="B1278" s="231"/>
      <c r="C1278" s="231"/>
      <c r="D1278" s="232"/>
      <c r="E1278" s="108"/>
      <c r="F1278" s="108"/>
      <c r="G1278" s="108"/>
      <c r="H1278" s="108"/>
      <c r="I1278" s="108"/>
      <c r="J1278" s="110"/>
      <c r="K1278" s="108"/>
      <c r="L1278" s="108"/>
      <c r="M1278" s="108"/>
      <c r="N1278" s="108"/>
      <c r="O1278" s="108"/>
      <c r="P1278" s="108"/>
      <c r="Q1278" s="108"/>
      <c r="R1278" s="108"/>
      <c r="S1278" s="108"/>
      <c r="T1278" s="108"/>
      <c r="U1278" s="108"/>
      <c r="V1278" s="108"/>
      <c r="W1278" s="108"/>
      <c r="X1278" s="108"/>
      <c r="Y1278" s="111"/>
      <c r="AB1278" s="111"/>
    </row>
    <row r="1279" spans="1:28" ht="15.75" hidden="1">
      <c r="A1279" s="292"/>
      <c r="B1279" s="231"/>
      <c r="C1279" s="231"/>
      <c r="D1279" s="232"/>
      <c r="E1279" s="108"/>
      <c r="F1279" s="108"/>
      <c r="G1279" s="108"/>
      <c r="H1279" s="108"/>
      <c r="I1279" s="108"/>
      <c r="J1279" s="110"/>
      <c r="K1279" s="108"/>
      <c r="L1279" s="108"/>
      <c r="M1279" s="108"/>
      <c r="N1279" s="108"/>
      <c r="O1279" s="108"/>
      <c r="P1279" s="108"/>
      <c r="Q1279" s="108"/>
      <c r="R1279" s="108"/>
      <c r="S1279" s="108"/>
      <c r="T1279" s="108"/>
      <c r="U1279" s="108"/>
      <c r="V1279" s="108"/>
      <c r="W1279" s="108"/>
      <c r="X1279" s="108"/>
      <c r="Y1279" s="111"/>
      <c r="AB1279" s="111"/>
    </row>
    <row r="1280" spans="1:28" ht="15.75" hidden="1">
      <c r="A1280" s="292"/>
      <c r="B1280" s="231"/>
      <c r="C1280" s="231"/>
      <c r="D1280" s="232"/>
      <c r="E1280" s="108"/>
      <c r="F1280" s="108"/>
      <c r="G1280" s="108"/>
      <c r="H1280" s="108"/>
      <c r="I1280" s="108"/>
      <c r="J1280" s="110"/>
      <c r="K1280" s="108"/>
      <c r="L1280" s="108"/>
      <c r="M1280" s="108"/>
      <c r="N1280" s="108"/>
      <c r="O1280" s="108"/>
      <c r="P1280" s="108"/>
      <c r="Q1280" s="108"/>
      <c r="R1280" s="108"/>
      <c r="S1280" s="108"/>
      <c r="T1280" s="108"/>
      <c r="U1280" s="108"/>
      <c r="V1280" s="108"/>
      <c r="W1280" s="108"/>
      <c r="X1280" s="108"/>
      <c r="Y1280" s="111"/>
      <c r="AB1280" s="111"/>
    </row>
    <row r="1281" spans="1:28" ht="15.75" hidden="1">
      <c r="A1281" s="292"/>
      <c r="B1281" s="231"/>
      <c r="C1281" s="231"/>
      <c r="D1281" s="232"/>
      <c r="E1281" s="108"/>
      <c r="F1281" s="108"/>
      <c r="G1281" s="108"/>
      <c r="H1281" s="108"/>
      <c r="I1281" s="108"/>
      <c r="J1281" s="110"/>
      <c r="K1281" s="108"/>
      <c r="L1281" s="108"/>
      <c r="M1281" s="108"/>
      <c r="N1281" s="108"/>
      <c r="O1281" s="108"/>
      <c r="P1281" s="108"/>
      <c r="Q1281" s="108"/>
      <c r="R1281" s="108"/>
      <c r="S1281" s="108"/>
      <c r="T1281" s="108"/>
      <c r="U1281" s="108"/>
      <c r="V1281" s="108"/>
      <c r="W1281" s="108"/>
      <c r="X1281" s="108"/>
      <c r="Y1281" s="111"/>
      <c r="AB1281" s="111"/>
    </row>
    <row r="1282" spans="1:28" ht="15.75" hidden="1">
      <c r="A1282" s="292"/>
      <c r="B1282" s="231"/>
      <c r="C1282" s="231"/>
      <c r="D1282" s="232"/>
      <c r="E1282" s="108"/>
      <c r="F1282" s="108"/>
      <c r="G1282" s="108"/>
      <c r="H1282" s="108"/>
      <c r="I1282" s="108"/>
      <c r="J1282" s="110"/>
      <c r="K1282" s="108"/>
      <c r="L1282" s="108"/>
      <c r="M1282" s="108"/>
      <c r="N1282" s="108"/>
      <c r="O1282" s="108"/>
      <c r="P1282" s="108"/>
      <c r="Q1282" s="108"/>
      <c r="R1282" s="108"/>
      <c r="S1282" s="108"/>
      <c r="T1282" s="108"/>
      <c r="U1282" s="108"/>
      <c r="V1282" s="108"/>
      <c r="W1282" s="108"/>
      <c r="X1282" s="108"/>
      <c r="Y1282" s="111"/>
      <c r="AB1282" s="111"/>
    </row>
    <row r="1283" spans="1:28" ht="15.75" hidden="1">
      <c r="A1283" s="292"/>
      <c r="B1283" s="231"/>
      <c r="C1283" s="231"/>
      <c r="D1283" s="232"/>
      <c r="E1283" s="114"/>
      <c r="F1283" s="108"/>
      <c r="G1283" s="108"/>
      <c r="H1283" s="108"/>
      <c r="I1283" s="109"/>
      <c r="J1283" s="110"/>
      <c r="K1283" s="108"/>
      <c r="L1283" s="108"/>
      <c r="M1283" s="108"/>
      <c r="N1283" s="108"/>
      <c r="O1283" s="108"/>
      <c r="P1283" s="108"/>
      <c r="Q1283" s="109"/>
      <c r="R1283" s="109"/>
      <c r="S1283" s="109"/>
      <c r="T1283" s="108"/>
      <c r="U1283" s="108"/>
      <c r="V1283" s="108"/>
      <c r="W1283" s="109"/>
      <c r="X1283" s="109"/>
      <c r="Y1283" s="111"/>
      <c r="AB1283" s="111"/>
    </row>
    <row r="1284" spans="1:28" ht="15.75" hidden="1">
      <c r="A1284" s="292"/>
      <c r="B1284" s="231"/>
      <c r="C1284" s="231"/>
      <c r="D1284" s="232"/>
      <c r="E1284" s="114"/>
      <c r="F1284" s="108"/>
      <c r="G1284" s="108"/>
      <c r="H1284" s="108"/>
      <c r="I1284" s="109"/>
      <c r="J1284" s="110"/>
      <c r="K1284" s="108"/>
      <c r="L1284" s="108"/>
      <c r="M1284" s="108"/>
      <c r="N1284" s="108"/>
      <c r="O1284" s="108"/>
      <c r="P1284" s="108"/>
      <c r="Q1284" s="109"/>
      <c r="R1284" s="109"/>
      <c r="S1284" s="109"/>
      <c r="T1284" s="108"/>
      <c r="U1284" s="108"/>
      <c r="V1284" s="108"/>
      <c r="W1284" s="109"/>
      <c r="X1284" s="109"/>
      <c r="Y1284" s="111"/>
      <c r="AB1284" s="111"/>
    </row>
    <row r="1285" spans="1:28" ht="15.75" hidden="1">
      <c r="A1285" s="292"/>
      <c r="B1285" s="231"/>
      <c r="C1285" s="231"/>
      <c r="D1285" s="232"/>
      <c r="E1285" s="114"/>
      <c r="F1285" s="108"/>
      <c r="G1285" s="108"/>
      <c r="H1285" s="108"/>
      <c r="I1285" s="109"/>
      <c r="J1285" s="110"/>
      <c r="K1285" s="108"/>
      <c r="L1285" s="108"/>
      <c r="M1285" s="108"/>
      <c r="N1285" s="108"/>
      <c r="O1285" s="108"/>
      <c r="P1285" s="108"/>
      <c r="Q1285" s="109"/>
      <c r="R1285" s="109"/>
      <c r="S1285" s="109"/>
      <c r="T1285" s="108"/>
      <c r="U1285" s="108"/>
      <c r="V1285" s="108"/>
      <c r="W1285" s="109"/>
      <c r="X1285" s="109"/>
      <c r="Y1285" s="111"/>
      <c r="AB1285" s="111"/>
    </row>
    <row r="1286" spans="1:28" ht="15.75" hidden="1">
      <c r="A1286" s="292"/>
      <c r="B1286" s="231"/>
      <c r="C1286" s="231"/>
      <c r="D1286" s="232"/>
      <c r="E1286" s="114"/>
      <c r="F1286" s="108"/>
      <c r="G1286" s="108"/>
      <c r="H1286" s="108"/>
      <c r="I1286" s="109"/>
      <c r="J1286" s="110"/>
      <c r="K1286" s="108"/>
      <c r="L1286" s="108"/>
      <c r="M1286" s="108"/>
      <c r="N1286" s="108"/>
      <c r="O1286" s="108"/>
      <c r="P1286" s="108"/>
      <c r="Q1286" s="109"/>
      <c r="R1286" s="109"/>
      <c r="S1286" s="109"/>
      <c r="T1286" s="108"/>
      <c r="U1286" s="108"/>
      <c r="V1286" s="108"/>
      <c r="W1286" s="109"/>
      <c r="X1286" s="109"/>
      <c r="Y1286" s="111"/>
      <c r="AB1286" s="111"/>
    </row>
    <row r="1287" spans="1:28" ht="15.75" hidden="1">
      <c r="A1287" s="292"/>
      <c r="B1287" s="231"/>
      <c r="C1287" s="231"/>
      <c r="D1287" s="232"/>
      <c r="E1287" s="108"/>
      <c r="F1287" s="108"/>
      <c r="G1287" s="108"/>
      <c r="H1287" s="108"/>
      <c r="I1287" s="108"/>
      <c r="J1287" s="110"/>
      <c r="K1287" s="108"/>
      <c r="L1287" s="108"/>
      <c r="M1287" s="108"/>
      <c r="N1287" s="108"/>
      <c r="O1287" s="108"/>
      <c r="P1287" s="108"/>
      <c r="Q1287" s="108"/>
      <c r="R1287" s="108"/>
      <c r="S1287" s="108"/>
      <c r="T1287" s="108"/>
      <c r="U1287" s="108"/>
      <c r="V1287" s="108"/>
      <c r="W1287" s="108"/>
      <c r="X1287" s="108"/>
      <c r="Y1287" s="111"/>
      <c r="AB1287" s="111"/>
    </row>
    <row r="1288" spans="1:28" ht="15.75" hidden="1">
      <c r="A1288" s="292"/>
      <c r="B1288" s="231"/>
      <c r="C1288" s="231"/>
      <c r="D1288" s="232"/>
      <c r="E1288" s="108"/>
      <c r="F1288" s="108"/>
      <c r="G1288" s="108"/>
      <c r="H1288" s="108"/>
      <c r="I1288" s="108"/>
      <c r="J1288" s="110"/>
      <c r="K1288" s="108"/>
      <c r="L1288" s="108"/>
      <c r="M1288" s="108"/>
      <c r="N1288" s="108"/>
      <c r="O1288" s="108"/>
      <c r="P1288" s="108"/>
      <c r="Q1288" s="108"/>
      <c r="R1288" s="108"/>
      <c r="S1288" s="108"/>
      <c r="T1288" s="108"/>
      <c r="U1288" s="108"/>
      <c r="V1288" s="108"/>
      <c r="W1288" s="108"/>
      <c r="X1288" s="108"/>
      <c r="Y1288" s="111"/>
      <c r="AB1288" s="111"/>
    </row>
    <row r="1289" spans="1:28" ht="15.75" hidden="1">
      <c r="A1289" s="292"/>
      <c r="B1289" s="231"/>
      <c r="C1289" s="231"/>
      <c r="D1289" s="232"/>
      <c r="E1289" s="108"/>
      <c r="F1289" s="108"/>
      <c r="G1289" s="108"/>
      <c r="H1289" s="108"/>
      <c r="I1289" s="108"/>
      <c r="J1289" s="110"/>
      <c r="K1289" s="108"/>
      <c r="L1289" s="108"/>
      <c r="M1289" s="108"/>
      <c r="N1289" s="108"/>
      <c r="O1289" s="108"/>
      <c r="P1289" s="108"/>
      <c r="Q1289" s="108"/>
      <c r="R1289" s="108"/>
      <c r="S1289" s="108"/>
      <c r="T1289" s="108"/>
      <c r="U1289" s="108"/>
      <c r="V1289" s="108"/>
      <c r="W1289" s="108"/>
      <c r="X1289" s="108"/>
      <c r="Y1289" s="111"/>
      <c r="AB1289" s="111"/>
    </row>
    <row r="1290" spans="1:28" ht="15.75" hidden="1">
      <c r="A1290" s="292"/>
      <c r="B1290" s="231"/>
      <c r="C1290" s="231"/>
      <c r="D1290" s="232"/>
      <c r="E1290" s="114"/>
      <c r="F1290" s="108"/>
      <c r="G1290" s="108"/>
      <c r="H1290" s="108"/>
      <c r="I1290" s="109"/>
      <c r="J1290" s="110"/>
      <c r="K1290" s="108"/>
      <c r="L1290" s="108"/>
      <c r="M1290" s="108"/>
      <c r="N1290" s="108"/>
      <c r="O1290" s="108"/>
      <c r="P1290" s="108"/>
      <c r="Q1290" s="109"/>
      <c r="R1290" s="109"/>
      <c r="S1290" s="109"/>
      <c r="T1290" s="108"/>
      <c r="U1290" s="108"/>
      <c r="V1290" s="108"/>
      <c r="W1290" s="109"/>
      <c r="X1290" s="109"/>
      <c r="Y1290" s="111"/>
      <c r="AB1290" s="111"/>
    </row>
    <row r="1291" spans="1:28" ht="15.75" hidden="1">
      <c r="A1291" s="292"/>
      <c r="B1291" s="231"/>
      <c r="C1291" s="231"/>
      <c r="D1291" s="232"/>
      <c r="E1291" s="114"/>
      <c r="F1291" s="108"/>
      <c r="G1291" s="108"/>
      <c r="H1291" s="108"/>
      <c r="I1291" s="109"/>
      <c r="J1291" s="110"/>
      <c r="K1291" s="108"/>
      <c r="L1291" s="108"/>
      <c r="M1291" s="108"/>
      <c r="N1291" s="108"/>
      <c r="O1291" s="108"/>
      <c r="P1291" s="108"/>
      <c r="Q1291" s="109"/>
      <c r="R1291" s="109"/>
      <c r="S1291" s="109"/>
      <c r="T1291" s="108"/>
      <c r="U1291" s="108"/>
      <c r="V1291" s="108"/>
      <c r="W1291" s="109"/>
      <c r="X1291" s="109"/>
      <c r="Y1291" s="111"/>
      <c r="AB1291" s="111"/>
    </row>
    <row r="1292" spans="1:28" ht="15.75" hidden="1">
      <c r="A1292" s="292"/>
      <c r="B1292" s="231"/>
      <c r="C1292" s="231"/>
      <c r="D1292" s="232"/>
      <c r="E1292" s="114"/>
      <c r="F1292" s="108"/>
      <c r="G1292" s="108"/>
      <c r="H1292" s="108"/>
      <c r="I1292" s="109"/>
      <c r="J1292" s="110"/>
      <c r="K1292" s="108"/>
      <c r="L1292" s="108"/>
      <c r="M1292" s="108"/>
      <c r="N1292" s="108"/>
      <c r="O1292" s="108"/>
      <c r="P1292" s="108"/>
      <c r="Q1292" s="109"/>
      <c r="R1292" s="109"/>
      <c r="S1292" s="109"/>
      <c r="T1292" s="108"/>
      <c r="U1292" s="108"/>
      <c r="V1292" s="108"/>
      <c r="W1292" s="109"/>
      <c r="X1292" s="109"/>
      <c r="Y1292" s="111"/>
      <c r="AB1292" s="111"/>
    </row>
    <row r="1293" spans="1:28" ht="15.75" hidden="1">
      <c r="A1293" s="292"/>
      <c r="B1293" s="231"/>
      <c r="C1293" s="231"/>
      <c r="D1293" s="232"/>
      <c r="E1293" s="108"/>
      <c r="F1293" s="108"/>
      <c r="G1293" s="108"/>
      <c r="H1293" s="108"/>
      <c r="I1293" s="108"/>
      <c r="J1293" s="110"/>
      <c r="K1293" s="108"/>
      <c r="L1293" s="108"/>
      <c r="M1293" s="108"/>
      <c r="N1293" s="108"/>
      <c r="O1293" s="108"/>
      <c r="P1293" s="108"/>
      <c r="Q1293" s="108"/>
      <c r="R1293" s="108"/>
      <c r="S1293" s="108"/>
      <c r="T1293" s="108"/>
      <c r="U1293" s="108"/>
      <c r="V1293" s="108"/>
      <c r="W1293" s="108"/>
      <c r="X1293" s="108"/>
      <c r="Y1293" s="111"/>
      <c r="AB1293" s="111"/>
    </row>
    <row r="1294" spans="1:28" ht="15.75" hidden="1">
      <c r="A1294" s="292"/>
      <c r="B1294" s="231"/>
      <c r="C1294" s="231"/>
      <c r="D1294" s="232"/>
      <c r="E1294" s="108"/>
      <c r="F1294" s="108"/>
      <c r="G1294" s="108"/>
      <c r="H1294" s="108"/>
      <c r="I1294" s="108"/>
      <c r="J1294" s="110"/>
      <c r="K1294" s="108"/>
      <c r="L1294" s="108"/>
      <c r="M1294" s="108"/>
      <c r="N1294" s="108"/>
      <c r="O1294" s="108"/>
      <c r="P1294" s="108"/>
      <c r="Q1294" s="108"/>
      <c r="R1294" s="108"/>
      <c r="S1294" s="108"/>
      <c r="T1294" s="108"/>
      <c r="U1294" s="108"/>
      <c r="V1294" s="108"/>
      <c r="W1294" s="108"/>
      <c r="X1294" s="108"/>
      <c r="Y1294" s="111"/>
      <c r="AB1294" s="111"/>
    </row>
    <row r="1295" spans="1:28" ht="15.75" hidden="1">
      <c r="A1295" s="292"/>
      <c r="B1295" s="231"/>
      <c r="C1295" s="231"/>
      <c r="D1295" s="232"/>
      <c r="E1295" s="108"/>
      <c r="F1295" s="108"/>
      <c r="G1295" s="108"/>
      <c r="H1295" s="108"/>
      <c r="I1295" s="108"/>
      <c r="J1295" s="110"/>
      <c r="K1295" s="108"/>
      <c r="L1295" s="108"/>
      <c r="M1295" s="108"/>
      <c r="N1295" s="108"/>
      <c r="O1295" s="108"/>
      <c r="P1295" s="108"/>
      <c r="Q1295" s="108"/>
      <c r="R1295" s="108"/>
      <c r="S1295" s="108"/>
      <c r="T1295" s="108"/>
      <c r="U1295" s="108"/>
      <c r="V1295" s="108"/>
      <c r="W1295" s="108"/>
      <c r="X1295" s="108"/>
      <c r="Y1295" s="111"/>
      <c r="AB1295" s="111"/>
    </row>
    <row r="1296" spans="1:28" ht="15.75" hidden="1">
      <c r="A1296" s="292"/>
      <c r="B1296" s="231"/>
      <c r="C1296" s="231"/>
      <c r="D1296" s="232"/>
      <c r="E1296" s="114"/>
      <c r="F1296" s="108"/>
      <c r="G1296" s="108"/>
      <c r="H1296" s="108"/>
      <c r="I1296" s="109"/>
      <c r="J1296" s="110"/>
      <c r="K1296" s="108"/>
      <c r="L1296" s="108"/>
      <c r="M1296" s="108"/>
      <c r="N1296" s="108"/>
      <c r="O1296" s="108"/>
      <c r="P1296" s="108"/>
      <c r="Q1296" s="109"/>
      <c r="R1296" s="109"/>
      <c r="S1296" s="109"/>
      <c r="T1296" s="108"/>
      <c r="U1296" s="108"/>
      <c r="V1296" s="108"/>
      <c r="W1296" s="109"/>
      <c r="X1296" s="109"/>
      <c r="Y1296" s="111"/>
      <c r="AB1296" s="111"/>
    </row>
    <row r="1297" spans="1:28" ht="15.75" hidden="1">
      <c r="A1297" s="292"/>
      <c r="B1297" s="231"/>
      <c r="C1297" s="231"/>
      <c r="D1297" s="232"/>
      <c r="E1297" s="114"/>
      <c r="F1297" s="108"/>
      <c r="G1297" s="108"/>
      <c r="H1297" s="108"/>
      <c r="I1297" s="109"/>
      <c r="J1297" s="110"/>
      <c r="K1297" s="108"/>
      <c r="L1297" s="108"/>
      <c r="M1297" s="108"/>
      <c r="N1297" s="108"/>
      <c r="O1297" s="108"/>
      <c r="P1297" s="108"/>
      <c r="Q1297" s="109"/>
      <c r="R1297" s="109"/>
      <c r="S1297" s="109"/>
      <c r="T1297" s="108"/>
      <c r="U1297" s="108"/>
      <c r="V1297" s="108"/>
      <c r="W1297" s="109"/>
      <c r="X1297" s="109"/>
      <c r="Y1297" s="111"/>
      <c r="AB1297" s="111"/>
    </row>
    <row r="1298" spans="1:28" ht="15.75" hidden="1">
      <c r="A1298" s="292"/>
      <c r="B1298" s="231"/>
      <c r="C1298" s="231"/>
      <c r="D1298" s="232"/>
      <c r="E1298" s="114"/>
      <c r="F1298" s="108"/>
      <c r="G1298" s="108"/>
      <c r="H1298" s="108"/>
      <c r="I1298" s="109"/>
      <c r="J1298" s="110"/>
      <c r="K1298" s="108"/>
      <c r="L1298" s="108"/>
      <c r="M1298" s="108"/>
      <c r="N1298" s="108"/>
      <c r="O1298" s="108"/>
      <c r="P1298" s="108"/>
      <c r="Q1298" s="109"/>
      <c r="R1298" s="109"/>
      <c r="S1298" s="109"/>
      <c r="T1298" s="108"/>
      <c r="U1298" s="108"/>
      <c r="V1298" s="108"/>
      <c r="W1298" s="109"/>
      <c r="X1298" s="109"/>
      <c r="Y1298" s="111"/>
      <c r="AB1298" s="111"/>
    </row>
    <row r="1299" spans="1:28" ht="15.75" hidden="1">
      <c r="A1299" s="292"/>
      <c r="B1299" s="231"/>
      <c r="C1299" s="231"/>
      <c r="D1299" s="232"/>
      <c r="E1299" s="114"/>
      <c r="F1299" s="108"/>
      <c r="G1299" s="108"/>
      <c r="H1299" s="108"/>
      <c r="I1299" s="109"/>
      <c r="J1299" s="110"/>
      <c r="K1299" s="108"/>
      <c r="L1299" s="108"/>
      <c r="M1299" s="108"/>
      <c r="N1299" s="108"/>
      <c r="O1299" s="108"/>
      <c r="P1299" s="108"/>
      <c r="Q1299" s="109"/>
      <c r="R1299" s="109"/>
      <c r="S1299" s="109"/>
      <c r="T1299" s="108"/>
      <c r="U1299" s="108"/>
      <c r="V1299" s="108"/>
      <c r="W1299" s="109"/>
      <c r="X1299" s="109"/>
      <c r="Y1299" s="111"/>
      <c r="AB1299" s="111"/>
    </row>
    <row r="1300" spans="1:28" ht="15.75" hidden="1">
      <c r="A1300" s="292"/>
      <c r="B1300" s="231"/>
      <c r="C1300" s="231"/>
      <c r="D1300" s="232"/>
      <c r="E1300" s="114"/>
      <c r="F1300" s="108"/>
      <c r="G1300" s="108"/>
      <c r="H1300" s="108"/>
      <c r="I1300" s="109"/>
      <c r="J1300" s="110"/>
      <c r="K1300" s="108"/>
      <c r="L1300" s="108"/>
      <c r="M1300" s="108"/>
      <c r="N1300" s="108"/>
      <c r="O1300" s="108"/>
      <c r="P1300" s="108"/>
      <c r="Q1300" s="109"/>
      <c r="R1300" s="109"/>
      <c r="S1300" s="109"/>
      <c r="T1300" s="108"/>
      <c r="U1300" s="108"/>
      <c r="V1300" s="108"/>
      <c r="W1300" s="109"/>
      <c r="X1300" s="109"/>
      <c r="Y1300" s="111"/>
      <c r="AB1300" s="111"/>
    </row>
    <row r="1301" spans="1:28" ht="15.75" hidden="1">
      <c r="A1301" s="292"/>
      <c r="B1301" s="231"/>
      <c r="C1301" s="231"/>
      <c r="D1301" s="232"/>
      <c r="E1301" s="108"/>
      <c r="F1301" s="108"/>
      <c r="G1301" s="108"/>
      <c r="H1301" s="108"/>
      <c r="I1301" s="108"/>
      <c r="J1301" s="108"/>
      <c r="K1301" s="108"/>
      <c r="L1301" s="108"/>
      <c r="M1301" s="108"/>
      <c r="N1301" s="108"/>
      <c r="O1301" s="108"/>
      <c r="P1301" s="108"/>
      <c r="Q1301" s="108"/>
      <c r="R1301" s="108"/>
      <c r="S1301" s="109"/>
      <c r="T1301" s="108"/>
      <c r="U1301" s="108"/>
      <c r="V1301" s="108"/>
      <c r="W1301" s="108"/>
      <c r="X1301" s="108"/>
      <c r="Y1301" s="111"/>
      <c r="AB1301" s="111"/>
    </row>
    <row r="1302" spans="1:28" ht="15.75" hidden="1">
      <c r="A1302" s="292"/>
      <c r="B1302" s="231"/>
      <c r="C1302" s="231"/>
      <c r="D1302" s="232"/>
      <c r="E1302" s="114"/>
      <c r="F1302" s="108"/>
      <c r="G1302" s="108"/>
      <c r="H1302" s="108"/>
      <c r="I1302" s="109"/>
      <c r="J1302" s="110"/>
      <c r="K1302" s="108"/>
      <c r="L1302" s="108"/>
      <c r="M1302" s="108"/>
      <c r="N1302" s="108"/>
      <c r="O1302" s="108"/>
      <c r="P1302" s="108"/>
      <c r="Q1302" s="109"/>
      <c r="R1302" s="109"/>
      <c r="S1302" s="109"/>
      <c r="T1302" s="108"/>
      <c r="U1302" s="108"/>
      <c r="V1302" s="108"/>
      <c r="W1302" s="109"/>
      <c r="X1302" s="109"/>
      <c r="Y1302" s="111"/>
      <c r="AB1302" s="111"/>
    </row>
    <row r="1303" spans="1:28" ht="15.75" hidden="1">
      <c r="A1303" s="292"/>
      <c r="B1303" s="231"/>
      <c r="C1303" s="231"/>
      <c r="D1303" s="232"/>
      <c r="E1303" s="114"/>
      <c r="F1303" s="108"/>
      <c r="G1303" s="108"/>
      <c r="H1303" s="108"/>
      <c r="I1303" s="109"/>
      <c r="J1303" s="110"/>
      <c r="K1303" s="108"/>
      <c r="L1303" s="108"/>
      <c r="M1303" s="108"/>
      <c r="N1303" s="108"/>
      <c r="O1303" s="108"/>
      <c r="P1303" s="108"/>
      <c r="Q1303" s="109"/>
      <c r="R1303" s="109"/>
      <c r="S1303" s="109"/>
      <c r="T1303" s="108"/>
      <c r="U1303" s="108"/>
      <c r="V1303" s="108"/>
      <c r="W1303" s="109"/>
      <c r="X1303" s="109"/>
      <c r="Y1303" s="111"/>
      <c r="AB1303" s="111"/>
    </row>
    <row r="1304" spans="1:28" ht="15.75" hidden="1">
      <c r="A1304" s="292"/>
      <c r="B1304" s="231"/>
      <c r="C1304" s="231"/>
      <c r="D1304" s="232"/>
      <c r="E1304" s="108"/>
      <c r="F1304" s="108"/>
      <c r="G1304" s="108"/>
      <c r="H1304" s="108"/>
      <c r="I1304" s="108"/>
      <c r="J1304" s="108"/>
      <c r="K1304" s="108"/>
      <c r="L1304" s="108"/>
      <c r="M1304" s="108"/>
      <c r="N1304" s="108"/>
      <c r="O1304" s="108"/>
      <c r="P1304" s="108"/>
      <c r="Q1304" s="108"/>
      <c r="R1304" s="108"/>
      <c r="S1304" s="109"/>
      <c r="T1304" s="108"/>
      <c r="U1304" s="108"/>
      <c r="V1304" s="108"/>
      <c r="W1304" s="108"/>
      <c r="X1304" s="108"/>
      <c r="Y1304" s="111"/>
      <c r="AB1304" s="111"/>
    </row>
    <row r="1305" spans="1:28" ht="15.75" hidden="1">
      <c r="A1305" s="292"/>
      <c r="B1305" s="231"/>
      <c r="C1305" s="231"/>
      <c r="D1305" s="232"/>
      <c r="E1305" s="114"/>
      <c r="F1305" s="108"/>
      <c r="G1305" s="108"/>
      <c r="H1305" s="108"/>
      <c r="I1305" s="109"/>
      <c r="J1305" s="110"/>
      <c r="K1305" s="108"/>
      <c r="L1305" s="108"/>
      <c r="M1305" s="108"/>
      <c r="N1305" s="108"/>
      <c r="O1305" s="108"/>
      <c r="P1305" s="108"/>
      <c r="Q1305" s="109"/>
      <c r="R1305" s="109"/>
      <c r="S1305" s="109"/>
      <c r="T1305" s="108"/>
      <c r="U1305" s="108"/>
      <c r="V1305" s="108"/>
      <c r="W1305" s="109"/>
      <c r="X1305" s="109"/>
      <c r="Y1305" s="111"/>
      <c r="AB1305" s="111"/>
    </row>
    <row r="1306" spans="1:28" ht="15.75" hidden="1">
      <c r="A1306" s="292"/>
      <c r="B1306" s="231"/>
      <c r="C1306" s="231"/>
      <c r="D1306" s="232"/>
      <c r="E1306" s="114"/>
      <c r="F1306" s="108"/>
      <c r="G1306" s="108"/>
      <c r="H1306" s="108"/>
      <c r="I1306" s="109"/>
      <c r="J1306" s="110"/>
      <c r="K1306" s="108"/>
      <c r="L1306" s="108"/>
      <c r="M1306" s="108"/>
      <c r="N1306" s="108"/>
      <c r="O1306" s="108"/>
      <c r="P1306" s="108"/>
      <c r="Q1306" s="109"/>
      <c r="R1306" s="109"/>
      <c r="S1306" s="109"/>
      <c r="T1306" s="108"/>
      <c r="U1306" s="108"/>
      <c r="V1306" s="108"/>
      <c r="W1306" s="109"/>
      <c r="X1306" s="109"/>
      <c r="Y1306" s="111"/>
      <c r="AB1306" s="111"/>
    </row>
    <row r="1307" spans="1:28" ht="15.75" hidden="1">
      <c r="A1307" s="292"/>
      <c r="B1307" s="231"/>
      <c r="C1307" s="231"/>
      <c r="D1307" s="232"/>
      <c r="E1307" s="114"/>
      <c r="F1307" s="108"/>
      <c r="G1307" s="108"/>
      <c r="H1307" s="108"/>
      <c r="I1307" s="109"/>
      <c r="J1307" s="110"/>
      <c r="K1307" s="108"/>
      <c r="L1307" s="108"/>
      <c r="M1307" s="108"/>
      <c r="N1307" s="108"/>
      <c r="O1307" s="108"/>
      <c r="P1307" s="108"/>
      <c r="Q1307" s="109"/>
      <c r="R1307" s="109"/>
      <c r="S1307" s="109"/>
      <c r="T1307" s="108"/>
      <c r="U1307" s="108"/>
      <c r="V1307" s="108"/>
      <c r="W1307" s="109"/>
      <c r="X1307" s="109"/>
      <c r="Y1307" s="111"/>
      <c r="AB1307" s="111"/>
    </row>
    <row r="1308" spans="1:28" ht="15.75" hidden="1">
      <c r="A1308" s="292"/>
      <c r="B1308" s="231"/>
      <c r="C1308" s="231"/>
      <c r="D1308" s="232"/>
      <c r="E1308" s="114"/>
      <c r="F1308" s="108"/>
      <c r="G1308" s="108"/>
      <c r="H1308" s="108"/>
      <c r="I1308" s="109"/>
      <c r="J1308" s="110"/>
      <c r="K1308" s="108"/>
      <c r="L1308" s="108"/>
      <c r="M1308" s="108"/>
      <c r="N1308" s="108"/>
      <c r="O1308" s="108"/>
      <c r="P1308" s="108"/>
      <c r="Q1308" s="109"/>
      <c r="R1308" s="109"/>
      <c r="S1308" s="109"/>
      <c r="T1308" s="108"/>
      <c r="U1308" s="108"/>
      <c r="V1308" s="108"/>
      <c r="W1308" s="109"/>
      <c r="X1308" s="109"/>
      <c r="Y1308" s="111"/>
      <c r="AB1308" s="111"/>
    </row>
    <row r="1309" spans="1:28" ht="15.75" hidden="1">
      <c r="A1309" s="292"/>
      <c r="B1309" s="231"/>
      <c r="C1309" s="231"/>
      <c r="D1309" s="232"/>
      <c r="E1309" s="114"/>
      <c r="F1309" s="108"/>
      <c r="G1309" s="108"/>
      <c r="H1309" s="108"/>
      <c r="I1309" s="109"/>
      <c r="J1309" s="110"/>
      <c r="K1309" s="108"/>
      <c r="L1309" s="108"/>
      <c r="M1309" s="108"/>
      <c r="N1309" s="108"/>
      <c r="O1309" s="108"/>
      <c r="P1309" s="108"/>
      <c r="Q1309" s="109"/>
      <c r="R1309" s="109"/>
      <c r="S1309" s="109"/>
      <c r="T1309" s="108"/>
      <c r="U1309" s="108"/>
      <c r="V1309" s="108"/>
      <c r="W1309" s="109"/>
      <c r="X1309" s="109"/>
      <c r="Y1309" s="111"/>
      <c r="AB1309" s="111"/>
    </row>
    <row r="1310" spans="1:28" ht="15.75" hidden="1">
      <c r="A1310" s="292"/>
      <c r="B1310" s="231"/>
      <c r="C1310" s="231"/>
      <c r="D1310" s="232"/>
      <c r="E1310" s="114"/>
      <c r="F1310" s="108"/>
      <c r="G1310" s="108"/>
      <c r="H1310" s="108"/>
      <c r="I1310" s="109"/>
      <c r="J1310" s="110"/>
      <c r="K1310" s="108"/>
      <c r="L1310" s="108"/>
      <c r="M1310" s="108"/>
      <c r="N1310" s="108"/>
      <c r="O1310" s="108"/>
      <c r="P1310" s="108"/>
      <c r="Q1310" s="109"/>
      <c r="R1310" s="109"/>
      <c r="S1310" s="109"/>
      <c r="T1310" s="108"/>
      <c r="U1310" s="108"/>
      <c r="V1310" s="108"/>
      <c r="W1310" s="109"/>
      <c r="X1310" s="109"/>
      <c r="Y1310" s="111"/>
      <c r="AB1310" s="111"/>
    </row>
    <row r="1311" spans="1:28" ht="15.75" hidden="1">
      <c r="A1311" s="292"/>
      <c r="B1311" s="231"/>
      <c r="C1311" s="231"/>
      <c r="D1311" s="232"/>
      <c r="E1311" s="114"/>
      <c r="F1311" s="108"/>
      <c r="G1311" s="108"/>
      <c r="H1311" s="108"/>
      <c r="I1311" s="109"/>
      <c r="J1311" s="110"/>
      <c r="K1311" s="108"/>
      <c r="L1311" s="108"/>
      <c r="M1311" s="108"/>
      <c r="N1311" s="108"/>
      <c r="O1311" s="108"/>
      <c r="P1311" s="108"/>
      <c r="Q1311" s="109"/>
      <c r="R1311" s="109"/>
      <c r="S1311" s="109"/>
      <c r="T1311" s="108"/>
      <c r="U1311" s="108"/>
      <c r="V1311" s="108"/>
      <c r="W1311" s="109"/>
      <c r="X1311" s="109"/>
      <c r="Y1311" s="111"/>
      <c r="AB1311" s="111"/>
    </row>
    <row r="1312" spans="1:28" ht="15.75" hidden="1">
      <c r="A1312" s="292"/>
      <c r="B1312" s="231"/>
      <c r="C1312" s="231"/>
      <c r="D1312" s="232"/>
      <c r="E1312" s="114"/>
      <c r="F1312" s="108"/>
      <c r="G1312" s="108"/>
      <c r="H1312" s="108"/>
      <c r="I1312" s="109"/>
      <c r="J1312" s="110"/>
      <c r="K1312" s="108"/>
      <c r="L1312" s="108"/>
      <c r="M1312" s="108"/>
      <c r="N1312" s="108"/>
      <c r="O1312" s="108"/>
      <c r="P1312" s="108"/>
      <c r="Q1312" s="109"/>
      <c r="R1312" s="109"/>
      <c r="S1312" s="109"/>
      <c r="T1312" s="108"/>
      <c r="U1312" s="108"/>
      <c r="V1312" s="108"/>
      <c r="W1312" s="109"/>
      <c r="X1312" s="109"/>
      <c r="Y1312" s="111"/>
      <c r="AB1312" s="111"/>
    </row>
    <row r="1313" spans="1:28" ht="15.75" hidden="1">
      <c r="A1313" s="292"/>
      <c r="B1313" s="231"/>
      <c r="C1313" s="231"/>
      <c r="D1313" s="232"/>
      <c r="E1313" s="114"/>
      <c r="F1313" s="108"/>
      <c r="G1313" s="108"/>
      <c r="H1313" s="108"/>
      <c r="I1313" s="109"/>
      <c r="J1313" s="110"/>
      <c r="K1313" s="108"/>
      <c r="L1313" s="108"/>
      <c r="M1313" s="108"/>
      <c r="N1313" s="108"/>
      <c r="O1313" s="108"/>
      <c r="P1313" s="108"/>
      <c r="Q1313" s="109"/>
      <c r="R1313" s="118"/>
      <c r="S1313" s="109"/>
      <c r="T1313" s="108"/>
      <c r="U1313" s="108"/>
      <c r="V1313" s="108"/>
      <c r="W1313" s="109"/>
      <c r="X1313" s="109"/>
      <c r="Y1313" s="111"/>
      <c r="AB1313" s="111"/>
    </row>
    <row r="1314" spans="1:28" ht="15.75" hidden="1">
      <c r="A1314" s="292"/>
      <c r="B1314" s="231"/>
      <c r="C1314" s="231"/>
      <c r="D1314" s="232"/>
      <c r="E1314" s="114"/>
      <c r="F1314" s="108"/>
      <c r="G1314" s="108"/>
      <c r="H1314" s="108"/>
      <c r="I1314" s="109"/>
      <c r="J1314" s="110"/>
      <c r="K1314" s="108"/>
      <c r="L1314" s="108"/>
      <c r="M1314" s="108"/>
      <c r="N1314" s="108"/>
      <c r="O1314" s="108"/>
      <c r="P1314" s="108"/>
      <c r="Q1314" s="109"/>
      <c r="R1314" s="118"/>
      <c r="S1314" s="109"/>
      <c r="T1314" s="108"/>
      <c r="U1314" s="108"/>
      <c r="V1314" s="108"/>
      <c r="W1314" s="109"/>
      <c r="X1314" s="109"/>
      <c r="Y1314" s="111"/>
      <c r="AB1314" s="111"/>
    </row>
    <row r="1315" spans="1:28" ht="15.75" hidden="1">
      <c r="A1315" s="292"/>
      <c r="B1315" s="231"/>
      <c r="C1315" s="231"/>
      <c r="D1315" s="232"/>
      <c r="E1315" s="108"/>
      <c r="F1315" s="108"/>
      <c r="G1315" s="108"/>
      <c r="H1315" s="108"/>
      <c r="I1315" s="108"/>
      <c r="J1315" s="110"/>
      <c r="K1315" s="108"/>
      <c r="L1315" s="108"/>
      <c r="M1315" s="108"/>
      <c r="N1315" s="108"/>
      <c r="O1315" s="108"/>
      <c r="P1315" s="108"/>
      <c r="Q1315" s="108"/>
      <c r="R1315" s="108"/>
      <c r="S1315" s="108"/>
      <c r="T1315" s="108"/>
      <c r="U1315" s="108"/>
      <c r="V1315" s="108"/>
      <c r="W1315" s="108"/>
      <c r="X1315" s="108"/>
      <c r="Y1315" s="111"/>
      <c r="AB1315" s="111"/>
    </row>
    <row r="1316" spans="1:28" ht="15.75" hidden="1">
      <c r="A1316" s="292"/>
      <c r="B1316" s="231"/>
      <c r="C1316" s="231"/>
      <c r="D1316" s="232"/>
      <c r="E1316" s="108"/>
      <c r="F1316" s="108"/>
      <c r="G1316" s="108"/>
      <c r="H1316" s="108"/>
      <c r="I1316" s="108"/>
      <c r="J1316" s="110"/>
      <c r="K1316" s="108"/>
      <c r="L1316" s="108"/>
      <c r="M1316" s="108"/>
      <c r="N1316" s="108"/>
      <c r="O1316" s="108"/>
      <c r="P1316" s="108"/>
      <c r="Q1316" s="108"/>
      <c r="R1316" s="108"/>
      <c r="S1316" s="108"/>
      <c r="T1316" s="108"/>
      <c r="U1316" s="108"/>
      <c r="V1316" s="108"/>
      <c r="W1316" s="108"/>
      <c r="X1316" s="108"/>
      <c r="Y1316" s="111"/>
      <c r="AB1316" s="111"/>
    </row>
    <row r="1317" spans="1:28" ht="15.75" hidden="1">
      <c r="A1317" s="292"/>
      <c r="B1317" s="231"/>
      <c r="C1317" s="231"/>
      <c r="D1317" s="232"/>
      <c r="E1317" s="108"/>
      <c r="F1317" s="108"/>
      <c r="G1317" s="108"/>
      <c r="H1317" s="108"/>
      <c r="I1317" s="108"/>
      <c r="J1317" s="110"/>
      <c r="K1317" s="108"/>
      <c r="L1317" s="108"/>
      <c r="M1317" s="108"/>
      <c r="N1317" s="108"/>
      <c r="O1317" s="108"/>
      <c r="P1317" s="108"/>
      <c r="Q1317" s="108"/>
      <c r="R1317" s="108"/>
      <c r="S1317" s="108"/>
      <c r="T1317" s="108"/>
      <c r="U1317" s="108"/>
      <c r="V1317" s="108"/>
      <c r="W1317" s="108"/>
      <c r="X1317" s="108"/>
      <c r="Y1317" s="111"/>
      <c r="AB1317" s="111"/>
    </row>
    <row r="1318" spans="1:28" ht="15.75" hidden="1">
      <c r="A1318" s="292"/>
      <c r="B1318" s="231"/>
      <c r="C1318" s="231"/>
      <c r="D1318" s="232"/>
      <c r="E1318" s="108"/>
      <c r="F1318" s="108"/>
      <c r="G1318" s="108"/>
      <c r="H1318" s="108"/>
      <c r="I1318" s="108"/>
      <c r="J1318" s="110"/>
      <c r="K1318" s="108"/>
      <c r="L1318" s="108"/>
      <c r="M1318" s="108"/>
      <c r="N1318" s="108"/>
      <c r="O1318" s="108"/>
      <c r="P1318" s="108"/>
      <c r="Q1318" s="108"/>
      <c r="R1318" s="108"/>
      <c r="S1318" s="108"/>
      <c r="T1318" s="108"/>
      <c r="U1318" s="108"/>
      <c r="V1318" s="108"/>
      <c r="W1318" s="108"/>
      <c r="X1318" s="108"/>
      <c r="Y1318" s="111"/>
      <c r="AB1318" s="111"/>
    </row>
    <row r="1319" spans="1:28" ht="15.75" hidden="1">
      <c r="A1319" s="292"/>
      <c r="B1319" s="231"/>
      <c r="C1319" s="231"/>
      <c r="D1319" s="232"/>
      <c r="E1319" s="108"/>
      <c r="F1319" s="108"/>
      <c r="G1319" s="108"/>
      <c r="H1319" s="108"/>
      <c r="I1319" s="108"/>
      <c r="J1319" s="110"/>
      <c r="K1319" s="108"/>
      <c r="L1319" s="108"/>
      <c r="M1319" s="108"/>
      <c r="N1319" s="108"/>
      <c r="O1319" s="108"/>
      <c r="P1319" s="108"/>
      <c r="Q1319" s="108"/>
      <c r="R1319" s="108"/>
      <c r="S1319" s="108"/>
      <c r="T1319" s="108"/>
      <c r="U1319" s="108"/>
      <c r="V1319" s="108"/>
      <c r="W1319" s="108"/>
      <c r="X1319" s="108"/>
      <c r="Y1319" s="111"/>
      <c r="AB1319" s="111"/>
    </row>
    <row r="1320" spans="1:28" ht="15.75" hidden="1">
      <c r="A1320" s="292"/>
      <c r="B1320" s="231"/>
      <c r="C1320" s="231"/>
      <c r="D1320" s="232"/>
      <c r="E1320" s="108"/>
      <c r="F1320" s="108"/>
      <c r="G1320" s="108"/>
      <c r="H1320" s="108"/>
      <c r="I1320" s="108"/>
      <c r="J1320" s="110"/>
      <c r="K1320" s="108"/>
      <c r="L1320" s="108"/>
      <c r="M1320" s="108"/>
      <c r="N1320" s="108"/>
      <c r="O1320" s="108"/>
      <c r="P1320" s="108"/>
      <c r="Q1320" s="108"/>
      <c r="R1320" s="108"/>
      <c r="S1320" s="108"/>
      <c r="T1320" s="108"/>
      <c r="U1320" s="108"/>
      <c r="V1320" s="108"/>
      <c r="W1320" s="108"/>
      <c r="X1320" s="108"/>
      <c r="Y1320" s="111"/>
      <c r="AB1320" s="111"/>
    </row>
    <row r="1321" spans="1:28" ht="15.75" hidden="1">
      <c r="A1321" s="292"/>
      <c r="B1321" s="231"/>
      <c r="C1321" s="231"/>
      <c r="D1321" s="232"/>
      <c r="E1321" s="108"/>
      <c r="F1321" s="108"/>
      <c r="G1321" s="108"/>
      <c r="H1321" s="108"/>
      <c r="I1321" s="108"/>
      <c r="J1321" s="110"/>
      <c r="K1321" s="108"/>
      <c r="L1321" s="108"/>
      <c r="M1321" s="108"/>
      <c r="N1321" s="108"/>
      <c r="O1321" s="108"/>
      <c r="P1321" s="108"/>
      <c r="Q1321" s="108"/>
      <c r="R1321" s="108"/>
      <c r="S1321" s="108"/>
      <c r="T1321" s="108"/>
      <c r="U1321" s="108"/>
      <c r="V1321" s="108"/>
      <c r="W1321" s="108"/>
      <c r="X1321" s="108"/>
      <c r="Y1321" s="111"/>
      <c r="AB1321" s="111"/>
    </row>
    <row r="1322" spans="1:28" ht="15.75" hidden="1">
      <c r="A1322" s="292"/>
      <c r="B1322" s="231"/>
      <c r="C1322" s="231"/>
      <c r="D1322" s="232"/>
      <c r="E1322" s="108"/>
      <c r="F1322" s="108"/>
      <c r="G1322" s="108"/>
      <c r="H1322" s="108"/>
      <c r="I1322" s="108"/>
      <c r="J1322" s="110"/>
      <c r="K1322" s="108"/>
      <c r="L1322" s="108"/>
      <c r="M1322" s="108"/>
      <c r="N1322" s="108"/>
      <c r="O1322" s="108"/>
      <c r="P1322" s="108"/>
      <c r="Q1322" s="108"/>
      <c r="R1322" s="108"/>
      <c r="S1322" s="108"/>
      <c r="T1322" s="108"/>
      <c r="U1322" s="108"/>
      <c r="V1322" s="108"/>
      <c r="W1322" s="108"/>
      <c r="X1322" s="108"/>
      <c r="Y1322" s="111"/>
      <c r="AB1322" s="111"/>
    </row>
    <row r="1323" spans="1:28" ht="15.75" hidden="1">
      <c r="A1323" s="292"/>
      <c r="B1323" s="231"/>
      <c r="C1323" s="231"/>
      <c r="D1323" s="232"/>
      <c r="E1323" s="119"/>
      <c r="F1323" s="108"/>
      <c r="G1323" s="108"/>
      <c r="H1323" s="108"/>
      <c r="I1323" s="119"/>
      <c r="J1323" s="110"/>
      <c r="K1323" s="108"/>
      <c r="L1323" s="108"/>
      <c r="M1323" s="108"/>
      <c r="N1323" s="108"/>
      <c r="O1323" s="108"/>
      <c r="P1323" s="108"/>
      <c r="Q1323" s="119"/>
      <c r="R1323" s="119"/>
      <c r="S1323" s="109"/>
      <c r="T1323" s="108"/>
      <c r="U1323" s="108"/>
      <c r="V1323" s="108"/>
      <c r="W1323" s="119"/>
      <c r="X1323" s="119"/>
      <c r="Y1323" s="111"/>
      <c r="AB1323" s="111"/>
    </row>
    <row r="1324" spans="1:28" ht="15.75" hidden="1">
      <c r="A1324" s="292"/>
      <c r="B1324" s="231"/>
      <c r="C1324" s="231"/>
      <c r="D1324" s="232"/>
      <c r="E1324" s="114"/>
      <c r="F1324" s="108"/>
      <c r="G1324" s="108"/>
      <c r="H1324" s="108"/>
      <c r="I1324" s="109"/>
      <c r="J1324" s="110"/>
      <c r="K1324" s="108"/>
      <c r="L1324" s="108"/>
      <c r="M1324" s="108"/>
      <c r="N1324" s="108"/>
      <c r="O1324" s="108"/>
      <c r="P1324" s="108"/>
      <c r="Q1324" s="109"/>
      <c r="R1324" s="109"/>
      <c r="S1324" s="109"/>
      <c r="T1324" s="108"/>
      <c r="U1324" s="108"/>
      <c r="V1324" s="108"/>
      <c r="W1324" s="109"/>
      <c r="X1324" s="109"/>
      <c r="Y1324" s="111"/>
      <c r="AB1324" s="111"/>
    </row>
    <row r="1325" spans="1:28" ht="15.75" hidden="1">
      <c r="A1325" s="292"/>
      <c r="B1325" s="231"/>
      <c r="C1325" s="231"/>
      <c r="D1325" s="232"/>
      <c r="E1325" s="114"/>
      <c r="F1325" s="108"/>
      <c r="G1325" s="108"/>
      <c r="H1325" s="108"/>
      <c r="I1325" s="109"/>
      <c r="J1325" s="110"/>
      <c r="K1325" s="108"/>
      <c r="L1325" s="108"/>
      <c r="M1325" s="108"/>
      <c r="N1325" s="108"/>
      <c r="O1325" s="108"/>
      <c r="P1325" s="108"/>
      <c r="Q1325" s="109"/>
      <c r="R1325" s="109"/>
      <c r="S1325" s="109"/>
      <c r="T1325" s="108"/>
      <c r="U1325" s="108"/>
      <c r="V1325" s="108"/>
      <c r="W1325" s="109"/>
      <c r="X1325" s="109"/>
      <c r="Y1325" s="111"/>
      <c r="AB1325" s="111"/>
    </row>
    <row r="1326" spans="1:28" ht="15.75" hidden="1">
      <c r="A1326" s="292"/>
      <c r="B1326" s="231"/>
      <c r="C1326" s="231"/>
      <c r="D1326" s="232"/>
      <c r="E1326" s="114"/>
      <c r="F1326" s="108"/>
      <c r="G1326" s="108"/>
      <c r="H1326" s="108"/>
      <c r="I1326" s="109"/>
      <c r="J1326" s="110"/>
      <c r="K1326" s="108"/>
      <c r="L1326" s="108"/>
      <c r="M1326" s="108"/>
      <c r="N1326" s="108"/>
      <c r="O1326" s="108"/>
      <c r="P1326" s="108"/>
      <c r="Q1326" s="109"/>
      <c r="R1326" s="109"/>
      <c r="S1326" s="109"/>
      <c r="T1326" s="108"/>
      <c r="U1326" s="108"/>
      <c r="V1326" s="108"/>
      <c r="W1326" s="109"/>
      <c r="X1326" s="109"/>
      <c r="Y1326" s="111"/>
      <c r="AB1326" s="111"/>
    </row>
    <row r="1327" spans="1:28" ht="15.75" hidden="1">
      <c r="A1327" s="292"/>
      <c r="B1327" s="231"/>
      <c r="C1327" s="231"/>
      <c r="D1327" s="232"/>
      <c r="E1327" s="114"/>
      <c r="F1327" s="108"/>
      <c r="G1327" s="108"/>
      <c r="H1327" s="108"/>
      <c r="I1327" s="109"/>
      <c r="J1327" s="110"/>
      <c r="K1327" s="108"/>
      <c r="L1327" s="108"/>
      <c r="M1327" s="108"/>
      <c r="N1327" s="108"/>
      <c r="O1327" s="108"/>
      <c r="P1327" s="108"/>
      <c r="Q1327" s="109"/>
      <c r="R1327" s="109"/>
      <c r="S1327" s="109"/>
      <c r="T1327" s="108"/>
      <c r="U1327" s="108"/>
      <c r="V1327" s="108"/>
      <c r="W1327" s="109"/>
      <c r="X1327" s="109"/>
      <c r="Y1327" s="111"/>
      <c r="AB1327" s="111"/>
    </row>
    <row r="1328" spans="1:28" ht="15.75" hidden="1">
      <c r="A1328" s="292"/>
      <c r="B1328" s="231"/>
      <c r="C1328" s="231"/>
      <c r="D1328" s="232"/>
      <c r="E1328" s="114"/>
      <c r="F1328" s="108"/>
      <c r="G1328" s="108"/>
      <c r="H1328" s="108"/>
      <c r="I1328" s="109"/>
      <c r="J1328" s="110"/>
      <c r="K1328" s="108"/>
      <c r="L1328" s="108"/>
      <c r="M1328" s="108"/>
      <c r="N1328" s="108"/>
      <c r="O1328" s="108"/>
      <c r="P1328" s="108"/>
      <c r="Q1328" s="109"/>
      <c r="R1328" s="109"/>
      <c r="S1328" s="109"/>
      <c r="T1328" s="108"/>
      <c r="U1328" s="108"/>
      <c r="V1328" s="108"/>
      <c r="W1328" s="109"/>
      <c r="X1328" s="109"/>
      <c r="Y1328" s="111"/>
      <c r="AB1328" s="111"/>
    </row>
    <row r="1329" spans="1:28" ht="15.75" hidden="1">
      <c r="A1329" s="292"/>
      <c r="B1329" s="231"/>
      <c r="C1329" s="231"/>
      <c r="D1329" s="232"/>
      <c r="E1329" s="108"/>
      <c r="F1329" s="108"/>
      <c r="G1329" s="108"/>
      <c r="H1329" s="108"/>
      <c r="I1329" s="108"/>
      <c r="J1329" s="110"/>
      <c r="K1329" s="108"/>
      <c r="L1329" s="108"/>
      <c r="M1329" s="108"/>
      <c r="N1329" s="108"/>
      <c r="O1329" s="108"/>
      <c r="P1329" s="108"/>
      <c r="Q1329" s="108"/>
      <c r="R1329" s="108"/>
      <c r="S1329" s="108"/>
      <c r="T1329" s="108"/>
      <c r="U1329" s="108"/>
      <c r="V1329" s="108"/>
      <c r="W1329" s="108"/>
      <c r="X1329" s="108"/>
      <c r="Y1329" s="111"/>
      <c r="AB1329" s="111"/>
    </row>
    <row r="1330" spans="1:28" ht="15.75" hidden="1">
      <c r="A1330" s="292"/>
      <c r="B1330" s="231"/>
      <c r="C1330" s="231"/>
      <c r="D1330" s="232"/>
      <c r="E1330" s="108"/>
      <c r="F1330" s="108"/>
      <c r="G1330" s="108"/>
      <c r="H1330" s="108"/>
      <c r="I1330" s="108"/>
      <c r="J1330" s="110"/>
      <c r="K1330" s="108"/>
      <c r="L1330" s="108"/>
      <c r="M1330" s="108"/>
      <c r="N1330" s="108"/>
      <c r="O1330" s="108"/>
      <c r="P1330" s="108"/>
      <c r="Q1330" s="108"/>
      <c r="R1330" s="108"/>
      <c r="S1330" s="108"/>
      <c r="T1330" s="108"/>
      <c r="U1330" s="108"/>
      <c r="V1330" s="108"/>
      <c r="W1330" s="108"/>
      <c r="X1330" s="108"/>
      <c r="Y1330" s="111"/>
      <c r="AB1330" s="111"/>
    </row>
    <row r="1331" spans="1:28" ht="15.75" hidden="1">
      <c r="A1331" s="292"/>
      <c r="B1331" s="231"/>
      <c r="C1331" s="231"/>
      <c r="D1331" s="232"/>
      <c r="E1331" s="108"/>
      <c r="F1331" s="108"/>
      <c r="G1331" s="108"/>
      <c r="H1331" s="108"/>
      <c r="I1331" s="108"/>
      <c r="J1331" s="110"/>
      <c r="K1331" s="108"/>
      <c r="L1331" s="108"/>
      <c r="M1331" s="108"/>
      <c r="N1331" s="108"/>
      <c r="O1331" s="108"/>
      <c r="P1331" s="108"/>
      <c r="Q1331" s="108"/>
      <c r="R1331" s="108"/>
      <c r="S1331" s="108"/>
      <c r="T1331" s="108"/>
      <c r="U1331" s="108"/>
      <c r="V1331" s="108"/>
      <c r="W1331" s="108"/>
      <c r="X1331" s="108"/>
      <c r="Y1331" s="111"/>
      <c r="AB1331" s="111"/>
    </row>
    <row r="1332" spans="1:28" ht="15.75" hidden="1">
      <c r="A1332" s="292"/>
      <c r="B1332" s="231"/>
      <c r="C1332" s="231"/>
      <c r="D1332" s="232"/>
      <c r="E1332" s="108"/>
      <c r="F1332" s="108"/>
      <c r="G1332" s="108"/>
      <c r="H1332" s="108"/>
      <c r="I1332" s="108"/>
      <c r="J1332" s="110"/>
      <c r="K1332" s="108"/>
      <c r="L1332" s="108"/>
      <c r="M1332" s="108"/>
      <c r="N1332" s="108"/>
      <c r="O1332" s="108"/>
      <c r="P1332" s="108"/>
      <c r="Q1332" s="108"/>
      <c r="R1332" s="108"/>
      <c r="S1332" s="108"/>
      <c r="T1332" s="108"/>
      <c r="U1332" s="108"/>
      <c r="V1332" s="108"/>
      <c r="W1332" s="108"/>
      <c r="X1332" s="108"/>
      <c r="Y1332" s="111"/>
      <c r="AB1332" s="111"/>
    </row>
    <row r="1333" spans="1:28" ht="15.75" hidden="1">
      <c r="A1333" s="292"/>
      <c r="B1333" s="231"/>
      <c r="C1333" s="231"/>
      <c r="D1333" s="232"/>
      <c r="E1333" s="108"/>
      <c r="F1333" s="108"/>
      <c r="G1333" s="108"/>
      <c r="H1333" s="108"/>
      <c r="I1333" s="108"/>
      <c r="J1333" s="110"/>
      <c r="K1333" s="108"/>
      <c r="L1333" s="108"/>
      <c r="M1333" s="108"/>
      <c r="N1333" s="108"/>
      <c r="O1333" s="108"/>
      <c r="P1333" s="108"/>
      <c r="Q1333" s="108"/>
      <c r="R1333" s="108"/>
      <c r="S1333" s="108"/>
      <c r="T1333" s="108"/>
      <c r="U1333" s="108"/>
      <c r="V1333" s="108"/>
      <c r="W1333" s="108"/>
      <c r="X1333" s="108"/>
      <c r="Y1333" s="111"/>
      <c r="AB1333" s="111"/>
    </row>
    <row r="1334" spans="1:28" ht="15.75" hidden="1">
      <c r="A1334" s="292"/>
      <c r="B1334" s="231"/>
      <c r="C1334" s="231"/>
      <c r="D1334" s="232"/>
      <c r="E1334" s="108"/>
      <c r="F1334" s="108"/>
      <c r="G1334" s="108"/>
      <c r="H1334" s="108"/>
      <c r="I1334" s="108"/>
      <c r="J1334" s="110"/>
      <c r="K1334" s="108"/>
      <c r="L1334" s="108"/>
      <c r="M1334" s="108"/>
      <c r="N1334" s="108"/>
      <c r="O1334" s="108"/>
      <c r="P1334" s="108"/>
      <c r="Q1334" s="108"/>
      <c r="R1334" s="108"/>
      <c r="S1334" s="108"/>
      <c r="T1334" s="108"/>
      <c r="U1334" s="108"/>
      <c r="V1334" s="108"/>
      <c r="W1334" s="108"/>
      <c r="X1334" s="108"/>
      <c r="Y1334" s="111"/>
      <c r="AB1334" s="111"/>
    </row>
    <row r="1335" spans="1:28" ht="15.75" hidden="1">
      <c r="A1335" s="292"/>
      <c r="B1335" s="231"/>
      <c r="C1335" s="231"/>
      <c r="D1335" s="232"/>
      <c r="E1335" s="108"/>
      <c r="F1335" s="108"/>
      <c r="G1335" s="108"/>
      <c r="H1335" s="108"/>
      <c r="I1335" s="108"/>
      <c r="J1335" s="110"/>
      <c r="K1335" s="108"/>
      <c r="L1335" s="108"/>
      <c r="M1335" s="108"/>
      <c r="N1335" s="108"/>
      <c r="O1335" s="108"/>
      <c r="P1335" s="108"/>
      <c r="Q1335" s="108"/>
      <c r="R1335" s="108"/>
      <c r="S1335" s="108"/>
      <c r="T1335" s="108"/>
      <c r="U1335" s="108"/>
      <c r="V1335" s="108"/>
      <c r="W1335" s="108"/>
      <c r="X1335" s="108"/>
      <c r="Y1335" s="111"/>
      <c r="AB1335" s="111"/>
    </row>
    <row r="1336" spans="1:28" ht="15.75" hidden="1">
      <c r="A1336" s="292"/>
      <c r="B1336" s="231"/>
      <c r="C1336" s="231"/>
      <c r="D1336" s="232"/>
      <c r="E1336" s="120"/>
      <c r="F1336" s="108"/>
      <c r="G1336" s="108"/>
      <c r="H1336" s="108"/>
      <c r="I1336" s="120"/>
      <c r="J1336" s="110"/>
      <c r="K1336" s="108"/>
      <c r="L1336" s="108"/>
      <c r="M1336" s="108"/>
      <c r="N1336" s="108"/>
      <c r="O1336" s="108"/>
      <c r="P1336" s="108"/>
      <c r="Q1336" s="120"/>
      <c r="R1336" s="120"/>
      <c r="S1336" s="120"/>
      <c r="T1336" s="108"/>
      <c r="U1336" s="108"/>
      <c r="V1336" s="108"/>
      <c r="W1336" s="120"/>
      <c r="X1336" s="120"/>
      <c r="Y1336" s="111"/>
      <c r="AB1336" s="111"/>
    </row>
    <row r="1337" spans="1:28" ht="15.75" hidden="1">
      <c r="A1337" s="292"/>
      <c r="B1337" s="231"/>
      <c r="C1337" s="231"/>
      <c r="D1337" s="232"/>
      <c r="E1337" s="119"/>
      <c r="F1337" s="108"/>
      <c r="G1337" s="108"/>
      <c r="H1337" s="108"/>
      <c r="I1337" s="119"/>
      <c r="J1337" s="110"/>
      <c r="K1337" s="108"/>
      <c r="L1337" s="108"/>
      <c r="M1337" s="108"/>
      <c r="N1337" s="108"/>
      <c r="O1337" s="108"/>
      <c r="P1337" s="108"/>
      <c r="Q1337" s="119"/>
      <c r="R1337" s="119"/>
      <c r="S1337" s="109"/>
      <c r="T1337" s="108"/>
      <c r="U1337" s="108"/>
      <c r="V1337" s="108"/>
      <c r="W1337" s="119"/>
      <c r="X1337" s="119"/>
      <c r="Y1337" s="111"/>
      <c r="AB1337" s="111"/>
    </row>
    <row r="1338" spans="1:28" ht="15.75" hidden="1">
      <c r="A1338" s="292"/>
      <c r="B1338" s="231"/>
      <c r="C1338" s="231"/>
      <c r="D1338" s="232"/>
      <c r="E1338" s="114"/>
      <c r="F1338" s="108"/>
      <c r="G1338" s="108"/>
      <c r="H1338" s="108"/>
      <c r="I1338" s="109"/>
      <c r="J1338" s="110"/>
      <c r="K1338" s="108"/>
      <c r="L1338" s="108"/>
      <c r="M1338" s="108"/>
      <c r="N1338" s="108"/>
      <c r="O1338" s="108"/>
      <c r="P1338" s="108"/>
      <c r="Q1338" s="109"/>
      <c r="R1338" s="109"/>
      <c r="S1338" s="109"/>
      <c r="T1338" s="108"/>
      <c r="U1338" s="108"/>
      <c r="V1338" s="108"/>
      <c r="W1338" s="109"/>
      <c r="X1338" s="109"/>
      <c r="Y1338" s="111"/>
      <c r="AB1338" s="111"/>
    </row>
    <row r="1339" spans="1:28" ht="15.75" hidden="1">
      <c r="A1339" s="292"/>
      <c r="B1339" s="231"/>
      <c r="C1339" s="231"/>
      <c r="D1339" s="232"/>
      <c r="E1339" s="114"/>
      <c r="F1339" s="108"/>
      <c r="G1339" s="108"/>
      <c r="H1339" s="108"/>
      <c r="I1339" s="109"/>
      <c r="J1339" s="110"/>
      <c r="K1339" s="108"/>
      <c r="L1339" s="108"/>
      <c r="M1339" s="108"/>
      <c r="N1339" s="108"/>
      <c r="O1339" s="108"/>
      <c r="P1339" s="108"/>
      <c r="Q1339" s="109"/>
      <c r="R1339" s="109"/>
      <c r="S1339" s="109"/>
      <c r="T1339" s="108"/>
      <c r="U1339" s="108"/>
      <c r="V1339" s="108"/>
      <c r="W1339" s="109"/>
      <c r="X1339" s="109"/>
      <c r="Y1339" s="111"/>
      <c r="AB1339" s="111"/>
    </row>
    <row r="1340" spans="1:28" ht="15.75" hidden="1">
      <c r="A1340" s="292"/>
      <c r="B1340" s="231"/>
      <c r="C1340" s="231"/>
      <c r="D1340" s="232"/>
      <c r="E1340" s="114"/>
      <c r="F1340" s="108"/>
      <c r="G1340" s="108"/>
      <c r="H1340" s="108"/>
      <c r="I1340" s="109"/>
      <c r="J1340" s="110"/>
      <c r="K1340" s="108"/>
      <c r="L1340" s="108"/>
      <c r="M1340" s="108"/>
      <c r="N1340" s="108"/>
      <c r="O1340" s="108"/>
      <c r="P1340" s="108"/>
      <c r="Q1340" s="109"/>
      <c r="R1340" s="109"/>
      <c r="S1340" s="109"/>
      <c r="T1340" s="108"/>
      <c r="U1340" s="108"/>
      <c r="V1340" s="108"/>
      <c r="W1340" s="109"/>
      <c r="X1340" s="109"/>
      <c r="Y1340" s="111"/>
      <c r="AB1340" s="111"/>
    </row>
    <row r="1341" spans="1:28" ht="15.75" hidden="1">
      <c r="A1341" s="292"/>
      <c r="B1341" s="231"/>
      <c r="C1341" s="231"/>
      <c r="D1341" s="232"/>
      <c r="E1341" s="114"/>
      <c r="F1341" s="108"/>
      <c r="G1341" s="108"/>
      <c r="H1341" s="108"/>
      <c r="I1341" s="109"/>
      <c r="J1341" s="110"/>
      <c r="K1341" s="108"/>
      <c r="L1341" s="108"/>
      <c r="M1341" s="108"/>
      <c r="N1341" s="108"/>
      <c r="O1341" s="108"/>
      <c r="P1341" s="108"/>
      <c r="Q1341" s="109"/>
      <c r="R1341" s="109"/>
      <c r="S1341" s="109"/>
      <c r="T1341" s="108"/>
      <c r="U1341" s="108"/>
      <c r="V1341" s="108"/>
      <c r="W1341" s="109"/>
      <c r="X1341" s="109"/>
      <c r="Y1341" s="111"/>
      <c r="AB1341" s="111"/>
    </row>
    <row r="1342" spans="1:28" ht="15.75" hidden="1">
      <c r="A1342" s="292"/>
      <c r="B1342" s="231"/>
      <c r="C1342" s="231"/>
      <c r="D1342" s="232"/>
      <c r="E1342" s="114"/>
      <c r="F1342" s="108"/>
      <c r="G1342" s="108"/>
      <c r="H1342" s="108"/>
      <c r="I1342" s="109"/>
      <c r="J1342" s="110"/>
      <c r="K1342" s="108"/>
      <c r="L1342" s="108"/>
      <c r="M1342" s="108"/>
      <c r="N1342" s="108"/>
      <c r="O1342" s="108"/>
      <c r="P1342" s="108"/>
      <c r="Q1342" s="109"/>
      <c r="R1342" s="109"/>
      <c r="S1342" s="109"/>
      <c r="T1342" s="108"/>
      <c r="U1342" s="108"/>
      <c r="V1342" s="108"/>
      <c r="W1342" s="109"/>
      <c r="X1342" s="109"/>
      <c r="Y1342" s="111"/>
      <c r="AB1342" s="111"/>
    </row>
    <row r="1343" spans="1:28" ht="15.75" hidden="1">
      <c r="A1343" s="292"/>
      <c r="B1343" s="231"/>
      <c r="C1343" s="231"/>
      <c r="D1343" s="232"/>
      <c r="E1343" s="114"/>
      <c r="F1343" s="108"/>
      <c r="G1343" s="108"/>
      <c r="H1343" s="108"/>
      <c r="I1343" s="109"/>
      <c r="J1343" s="110"/>
      <c r="K1343" s="108"/>
      <c r="L1343" s="108"/>
      <c r="M1343" s="108"/>
      <c r="N1343" s="108"/>
      <c r="O1343" s="108"/>
      <c r="P1343" s="108"/>
      <c r="Q1343" s="109"/>
      <c r="R1343" s="109"/>
      <c r="S1343" s="109"/>
      <c r="T1343" s="108"/>
      <c r="U1343" s="108"/>
      <c r="V1343" s="108"/>
      <c r="W1343" s="109"/>
      <c r="X1343" s="109"/>
      <c r="Y1343" s="111"/>
      <c r="AB1343" s="111"/>
    </row>
    <row r="1344" spans="1:28" ht="15.75" hidden="1">
      <c r="A1344" s="292"/>
      <c r="B1344" s="231"/>
      <c r="C1344" s="231"/>
      <c r="D1344" s="232"/>
      <c r="E1344" s="114"/>
      <c r="F1344" s="108"/>
      <c r="G1344" s="108"/>
      <c r="H1344" s="108"/>
      <c r="I1344" s="109"/>
      <c r="J1344" s="110"/>
      <c r="K1344" s="108"/>
      <c r="L1344" s="108"/>
      <c r="M1344" s="108"/>
      <c r="N1344" s="108"/>
      <c r="O1344" s="108"/>
      <c r="P1344" s="108"/>
      <c r="Q1344" s="109"/>
      <c r="R1344" s="109"/>
      <c r="S1344" s="109"/>
      <c r="T1344" s="108"/>
      <c r="U1344" s="108"/>
      <c r="V1344" s="108"/>
      <c r="W1344" s="109"/>
      <c r="X1344" s="109"/>
      <c r="Y1344" s="111"/>
      <c r="AB1344" s="111"/>
    </row>
    <row r="1345" spans="1:28" ht="15.75" hidden="1">
      <c r="A1345" s="292"/>
      <c r="B1345" s="231"/>
      <c r="C1345" s="231"/>
      <c r="D1345" s="232"/>
      <c r="E1345" s="114"/>
      <c r="F1345" s="108"/>
      <c r="G1345" s="108"/>
      <c r="H1345" s="108"/>
      <c r="I1345" s="109"/>
      <c r="J1345" s="110"/>
      <c r="K1345" s="108"/>
      <c r="L1345" s="108"/>
      <c r="M1345" s="108"/>
      <c r="N1345" s="108"/>
      <c r="O1345" s="108"/>
      <c r="P1345" s="108"/>
      <c r="Q1345" s="109"/>
      <c r="R1345" s="109"/>
      <c r="S1345" s="109"/>
      <c r="T1345" s="108"/>
      <c r="U1345" s="108"/>
      <c r="V1345" s="108"/>
      <c r="W1345" s="109"/>
      <c r="X1345" s="109"/>
      <c r="Y1345" s="111"/>
      <c r="AB1345" s="111"/>
    </row>
    <row r="1346" spans="1:28" ht="15.75" hidden="1">
      <c r="A1346" s="292"/>
      <c r="B1346" s="231"/>
      <c r="C1346" s="231"/>
      <c r="D1346" s="232"/>
      <c r="E1346" s="114"/>
      <c r="F1346" s="108"/>
      <c r="G1346" s="108"/>
      <c r="H1346" s="108"/>
      <c r="I1346" s="109"/>
      <c r="J1346" s="110"/>
      <c r="K1346" s="108"/>
      <c r="L1346" s="108"/>
      <c r="M1346" s="108"/>
      <c r="N1346" s="108"/>
      <c r="O1346" s="108"/>
      <c r="P1346" s="108"/>
      <c r="Q1346" s="109"/>
      <c r="R1346" s="109"/>
      <c r="S1346" s="109"/>
      <c r="T1346" s="108"/>
      <c r="U1346" s="108"/>
      <c r="V1346" s="108"/>
      <c r="W1346" s="109"/>
      <c r="X1346" s="109"/>
      <c r="Y1346" s="111"/>
      <c r="AB1346" s="111"/>
    </row>
    <row r="1347" spans="1:28" ht="15.75" hidden="1">
      <c r="A1347" s="292"/>
      <c r="B1347" s="231"/>
      <c r="C1347" s="231"/>
      <c r="D1347" s="232"/>
      <c r="E1347" s="114"/>
      <c r="F1347" s="108"/>
      <c r="G1347" s="108"/>
      <c r="H1347" s="108"/>
      <c r="I1347" s="109"/>
      <c r="J1347" s="110"/>
      <c r="K1347" s="108"/>
      <c r="L1347" s="108"/>
      <c r="M1347" s="108"/>
      <c r="N1347" s="108"/>
      <c r="O1347" s="108"/>
      <c r="P1347" s="108"/>
      <c r="Q1347" s="109"/>
      <c r="R1347" s="109"/>
      <c r="S1347" s="109"/>
      <c r="T1347" s="108"/>
      <c r="U1347" s="108"/>
      <c r="V1347" s="108"/>
      <c r="W1347" s="109"/>
      <c r="X1347" s="109"/>
      <c r="Y1347" s="111"/>
      <c r="AB1347" s="111"/>
    </row>
    <row r="1348" spans="1:28" ht="15.75" hidden="1">
      <c r="A1348" s="292"/>
      <c r="B1348" s="231"/>
      <c r="C1348" s="231"/>
      <c r="D1348" s="232"/>
      <c r="E1348" s="114"/>
      <c r="F1348" s="108"/>
      <c r="G1348" s="108"/>
      <c r="H1348" s="108"/>
      <c r="I1348" s="109"/>
      <c r="J1348" s="110"/>
      <c r="K1348" s="108"/>
      <c r="L1348" s="108"/>
      <c r="M1348" s="108"/>
      <c r="N1348" s="108"/>
      <c r="O1348" s="108"/>
      <c r="P1348" s="108"/>
      <c r="Q1348" s="109"/>
      <c r="R1348" s="109"/>
      <c r="S1348" s="109"/>
      <c r="T1348" s="108"/>
      <c r="U1348" s="108"/>
      <c r="V1348" s="108"/>
      <c r="W1348" s="109"/>
      <c r="X1348" s="109"/>
      <c r="Y1348" s="111"/>
      <c r="AB1348" s="111"/>
    </row>
    <row r="1349" spans="1:28" ht="15.75" hidden="1">
      <c r="A1349" s="292"/>
      <c r="B1349" s="231"/>
      <c r="C1349" s="231"/>
      <c r="D1349" s="232"/>
      <c r="E1349" s="114"/>
      <c r="F1349" s="108"/>
      <c r="G1349" s="108"/>
      <c r="H1349" s="108"/>
      <c r="I1349" s="109"/>
      <c r="J1349" s="110"/>
      <c r="K1349" s="108"/>
      <c r="L1349" s="108"/>
      <c r="M1349" s="108"/>
      <c r="N1349" s="108"/>
      <c r="O1349" s="108"/>
      <c r="P1349" s="108"/>
      <c r="Q1349" s="109"/>
      <c r="R1349" s="109"/>
      <c r="S1349" s="109"/>
      <c r="T1349" s="108"/>
      <c r="U1349" s="108"/>
      <c r="V1349" s="108"/>
      <c r="W1349" s="109"/>
      <c r="X1349" s="109"/>
      <c r="Y1349" s="111"/>
      <c r="AB1349" s="111"/>
    </row>
    <row r="1350" spans="1:28" ht="15.75" hidden="1">
      <c r="A1350" s="292"/>
      <c r="B1350" s="231"/>
      <c r="C1350" s="231"/>
      <c r="D1350" s="232"/>
      <c r="E1350" s="114"/>
      <c r="F1350" s="108"/>
      <c r="G1350" s="108"/>
      <c r="H1350" s="108"/>
      <c r="I1350" s="109"/>
      <c r="J1350" s="110"/>
      <c r="K1350" s="108"/>
      <c r="L1350" s="108"/>
      <c r="M1350" s="108"/>
      <c r="N1350" s="108"/>
      <c r="O1350" s="108"/>
      <c r="P1350" s="108"/>
      <c r="Q1350" s="109"/>
      <c r="R1350" s="109"/>
      <c r="S1350" s="109"/>
      <c r="T1350" s="108"/>
      <c r="U1350" s="108"/>
      <c r="V1350" s="108"/>
      <c r="W1350" s="109"/>
      <c r="X1350" s="109"/>
      <c r="Y1350" s="111"/>
      <c r="AB1350" s="111"/>
    </row>
    <row r="1351" spans="1:28" ht="15.75" hidden="1">
      <c r="A1351" s="292"/>
      <c r="B1351" s="231"/>
      <c r="C1351" s="231"/>
      <c r="D1351" s="232"/>
      <c r="E1351" s="114"/>
      <c r="F1351" s="108"/>
      <c r="G1351" s="108"/>
      <c r="H1351" s="108"/>
      <c r="I1351" s="109"/>
      <c r="J1351" s="110"/>
      <c r="K1351" s="108"/>
      <c r="L1351" s="108"/>
      <c r="M1351" s="108"/>
      <c r="N1351" s="108"/>
      <c r="O1351" s="108"/>
      <c r="P1351" s="108"/>
      <c r="Q1351" s="109"/>
      <c r="R1351" s="109"/>
      <c r="S1351" s="109"/>
      <c r="T1351" s="108"/>
      <c r="U1351" s="108"/>
      <c r="V1351" s="108"/>
      <c r="W1351" s="109"/>
      <c r="X1351" s="109"/>
      <c r="Y1351" s="111"/>
      <c r="AB1351" s="111"/>
    </row>
    <row r="1352" spans="1:28" ht="15.75" hidden="1">
      <c r="A1352" s="292"/>
      <c r="B1352" s="231"/>
      <c r="C1352" s="231"/>
      <c r="D1352" s="232"/>
      <c r="E1352" s="114"/>
      <c r="F1352" s="108"/>
      <c r="G1352" s="108"/>
      <c r="H1352" s="108"/>
      <c r="I1352" s="109"/>
      <c r="J1352" s="110"/>
      <c r="K1352" s="108"/>
      <c r="L1352" s="108"/>
      <c r="M1352" s="108"/>
      <c r="N1352" s="108"/>
      <c r="O1352" s="108"/>
      <c r="P1352" s="108"/>
      <c r="Q1352" s="109"/>
      <c r="R1352" s="109"/>
      <c r="S1352" s="109"/>
      <c r="T1352" s="108"/>
      <c r="U1352" s="108"/>
      <c r="V1352" s="108"/>
      <c r="W1352" s="109"/>
      <c r="X1352" s="109"/>
      <c r="Y1352" s="111"/>
      <c r="AB1352" s="111"/>
    </row>
    <row r="1353" spans="1:28" ht="15.75" hidden="1">
      <c r="A1353" s="292"/>
      <c r="B1353" s="231"/>
      <c r="C1353" s="231"/>
      <c r="D1353" s="232"/>
      <c r="E1353" s="114"/>
      <c r="F1353" s="108"/>
      <c r="G1353" s="108"/>
      <c r="H1353" s="108"/>
      <c r="I1353" s="109"/>
      <c r="J1353" s="110"/>
      <c r="K1353" s="108"/>
      <c r="L1353" s="108"/>
      <c r="M1353" s="108"/>
      <c r="N1353" s="108"/>
      <c r="O1353" s="108"/>
      <c r="P1353" s="108"/>
      <c r="Q1353" s="109"/>
      <c r="R1353" s="109"/>
      <c r="S1353" s="109"/>
      <c r="T1353" s="108"/>
      <c r="U1353" s="108"/>
      <c r="V1353" s="108"/>
      <c r="W1353" s="109"/>
      <c r="X1353" s="109"/>
      <c r="Y1353" s="111"/>
      <c r="AB1353" s="111"/>
    </row>
    <row r="1354" spans="1:28" ht="15.75" hidden="1">
      <c r="A1354" s="292"/>
      <c r="B1354" s="231"/>
      <c r="C1354" s="231"/>
      <c r="D1354" s="232"/>
      <c r="E1354" s="114"/>
      <c r="F1354" s="108"/>
      <c r="G1354" s="108"/>
      <c r="H1354" s="108"/>
      <c r="I1354" s="109"/>
      <c r="J1354" s="110"/>
      <c r="K1354" s="108"/>
      <c r="L1354" s="108"/>
      <c r="M1354" s="108"/>
      <c r="N1354" s="108"/>
      <c r="O1354" s="108"/>
      <c r="P1354" s="108"/>
      <c r="Q1354" s="109"/>
      <c r="R1354" s="109"/>
      <c r="S1354" s="109"/>
      <c r="T1354" s="108"/>
      <c r="U1354" s="108"/>
      <c r="V1354" s="108"/>
      <c r="W1354" s="109"/>
      <c r="X1354" s="109"/>
      <c r="Y1354" s="111"/>
      <c r="AB1354" s="111"/>
    </row>
    <row r="1355" spans="1:28" ht="15.75" hidden="1">
      <c r="A1355" s="292"/>
      <c r="B1355" s="231"/>
      <c r="C1355" s="231"/>
      <c r="D1355" s="232"/>
      <c r="E1355" s="114"/>
      <c r="F1355" s="108"/>
      <c r="G1355" s="108"/>
      <c r="H1355" s="108"/>
      <c r="I1355" s="109"/>
      <c r="J1355" s="110"/>
      <c r="K1355" s="108"/>
      <c r="L1355" s="108"/>
      <c r="M1355" s="108"/>
      <c r="N1355" s="108"/>
      <c r="O1355" s="108"/>
      <c r="P1355" s="108"/>
      <c r="Q1355" s="109"/>
      <c r="R1355" s="109"/>
      <c r="S1355" s="109"/>
      <c r="T1355" s="108"/>
      <c r="U1355" s="108"/>
      <c r="V1355" s="108"/>
      <c r="W1355" s="109"/>
      <c r="X1355" s="109"/>
      <c r="Y1355" s="111"/>
      <c r="AB1355" s="111"/>
    </row>
    <row r="1356" spans="1:28" ht="15.75" hidden="1">
      <c r="A1356" s="292"/>
      <c r="B1356" s="231"/>
      <c r="C1356" s="231"/>
      <c r="D1356" s="232"/>
      <c r="E1356" s="114"/>
      <c r="F1356" s="108"/>
      <c r="G1356" s="108"/>
      <c r="H1356" s="108"/>
      <c r="I1356" s="109"/>
      <c r="J1356" s="110"/>
      <c r="K1356" s="108"/>
      <c r="L1356" s="108"/>
      <c r="M1356" s="108"/>
      <c r="N1356" s="108"/>
      <c r="O1356" s="108"/>
      <c r="P1356" s="108"/>
      <c r="Q1356" s="109"/>
      <c r="R1356" s="109"/>
      <c r="S1356" s="109"/>
      <c r="T1356" s="108"/>
      <c r="U1356" s="108"/>
      <c r="V1356" s="108"/>
      <c r="W1356" s="109"/>
      <c r="X1356" s="109"/>
      <c r="Y1356" s="111"/>
      <c r="AB1356" s="111"/>
    </row>
    <row r="1357" spans="1:28" ht="15.75" hidden="1">
      <c r="A1357" s="292"/>
      <c r="B1357" s="231"/>
      <c r="C1357" s="231"/>
      <c r="D1357" s="232"/>
      <c r="E1357" s="108"/>
      <c r="F1357" s="108"/>
      <c r="G1357" s="108"/>
      <c r="H1357" s="108"/>
      <c r="I1357" s="108"/>
      <c r="J1357" s="108"/>
      <c r="K1357" s="108"/>
      <c r="L1357" s="108"/>
      <c r="M1357" s="108"/>
      <c r="N1357" s="108"/>
      <c r="O1357" s="108"/>
      <c r="P1357" s="108"/>
      <c r="Q1357" s="108"/>
      <c r="R1357" s="108"/>
      <c r="S1357" s="109"/>
      <c r="T1357" s="108"/>
      <c r="U1357" s="108"/>
      <c r="V1357" s="108"/>
      <c r="W1357" s="108"/>
      <c r="X1357" s="108"/>
      <c r="Y1357" s="111"/>
      <c r="AB1357" s="111"/>
    </row>
    <row r="1358" spans="1:28" ht="15.75" hidden="1">
      <c r="A1358" s="292"/>
      <c r="B1358" s="231"/>
      <c r="C1358" s="231"/>
      <c r="D1358" s="232"/>
      <c r="E1358" s="114"/>
      <c r="F1358" s="108"/>
      <c r="G1358" s="108"/>
      <c r="H1358" s="108"/>
      <c r="I1358" s="109"/>
      <c r="J1358" s="110"/>
      <c r="K1358" s="108"/>
      <c r="L1358" s="108"/>
      <c r="M1358" s="108"/>
      <c r="N1358" s="108"/>
      <c r="O1358" s="108"/>
      <c r="P1358" s="108"/>
      <c r="Q1358" s="109"/>
      <c r="R1358" s="109"/>
      <c r="S1358" s="109"/>
      <c r="T1358" s="108"/>
      <c r="U1358" s="108"/>
      <c r="V1358" s="108"/>
      <c r="W1358" s="109"/>
      <c r="X1358" s="109"/>
      <c r="Y1358" s="111"/>
      <c r="AB1358" s="111"/>
    </row>
    <row r="1359" spans="1:28" ht="15.75" hidden="1">
      <c r="A1359" s="292"/>
      <c r="B1359" s="231"/>
      <c r="C1359" s="231"/>
      <c r="D1359" s="232"/>
      <c r="E1359" s="114"/>
      <c r="F1359" s="108"/>
      <c r="G1359" s="108"/>
      <c r="H1359" s="108"/>
      <c r="I1359" s="109"/>
      <c r="J1359" s="110"/>
      <c r="K1359" s="108"/>
      <c r="L1359" s="108"/>
      <c r="M1359" s="108"/>
      <c r="N1359" s="108"/>
      <c r="O1359" s="108"/>
      <c r="P1359" s="108"/>
      <c r="Q1359" s="109"/>
      <c r="R1359" s="109"/>
      <c r="S1359" s="109"/>
      <c r="T1359" s="108"/>
      <c r="U1359" s="108"/>
      <c r="V1359" s="108"/>
      <c r="W1359" s="109"/>
      <c r="X1359" s="109"/>
      <c r="Y1359" s="111"/>
      <c r="AB1359" s="111"/>
    </row>
    <row r="1360" spans="1:28" ht="15.75" hidden="1">
      <c r="A1360" s="292"/>
      <c r="B1360" s="231"/>
      <c r="C1360" s="231"/>
      <c r="D1360" s="232"/>
      <c r="E1360" s="114"/>
      <c r="F1360" s="108"/>
      <c r="G1360" s="108"/>
      <c r="H1360" s="108"/>
      <c r="I1360" s="109"/>
      <c r="J1360" s="110"/>
      <c r="K1360" s="108"/>
      <c r="L1360" s="108"/>
      <c r="M1360" s="108"/>
      <c r="N1360" s="108"/>
      <c r="O1360" s="108"/>
      <c r="P1360" s="108"/>
      <c r="Q1360" s="109"/>
      <c r="R1360" s="109"/>
      <c r="S1360" s="109"/>
      <c r="T1360" s="108"/>
      <c r="U1360" s="108"/>
      <c r="V1360" s="108"/>
      <c r="W1360" s="109"/>
      <c r="X1360" s="109"/>
      <c r="Y1360" s="111"/>
      <c r="AB1360" s="111"/>
    </row>
    <row r="1361" spans="1:28" ht="15.75" hidden="1">
      <c r="A1361" s="292"/>
      <c r="B1361" s="231"/>
      <c r="C1361" s="231"/>
      <c r="D1361" s="232"/>
      <c r="E1361" s="114"/>
      <c r="F1361" s="108"/>
      <c r="G1361" s="108"/>
      <c r="H1361" s="108"/>
      <c r="I1361" s="109"/>
      <c r="J1361" s="110"/>
      <c r="K1361" s="108"/>
      <c r="L1361" s="108"/>
      <c r="M1361" s="108"/>
      <c r="N1361" s="108"/>
      <c r="O1361" s="108"/>
      <c r="P1361" s="108"/>
      <c r="Q1361" s="109"/>
      <c r="R1361" s="109"/>
      <c r="S1361" s="109"/>
      <c r="T1361" s="108"/>
      <c r="U1361" s="108"/>
      <c r="V1361" s="108"/>
      <c r="W1361" s="109"/>
      <c r="X1361" s="109"/>
      <c r="Y1361" s="111"/>
      <c r="AB1361" s="111"/>
    </row>
    <row r="1362" spans="1:28" ht="15.75" hidden="1">
      <c r="A1362" s="292"/>
      <c r="B1362" s="231"/>
      <c r="C1362" s="231"/>
      <c r="D1362" s="232"/>
      <c r="E1362" s="114"/>
      <c r="F1362" s="108"/>
      <c r="G1362" s="108"/>
      <c r="H1362" s="108"/>
      <c r="I1362" s="109"/>
      <c r="J1362" s="110"/>
      <c r="K1362" s="108"/>
      <c r="L1362" s="108"/>
      <c r="M1362" s="108"/>
      <c r="N1362" s="108"/>
      <c r="O1362" s="108"/>
      <c r="P1362" s="108"/>
      <c r="Q1362" s="109"/>
      <c r="R1362" s="109"/>
      <c r="S1362" s="109"/>
      <c r="T1362" s="108"/>
      <c r="U1362" s="108"/>
      <c r="V1362" s="108"/>
      <c r="W1362" s="109"/>
      <c r="X1362" s="109"/>
      <c r="Y1362" s="111"/>
      <c r="AB1362" s="111"/>
    </row>
    <row r="1363" spans="1:28" ht="15.75" hidden="1">
      <c r="A1363" s="292"/>
      <c r="B1363" s="231"/>
      <c r="C1363" s="231"/>
      <c r="D1363" s="232"/>
      <c r="E1363" s="114"/>
      <c r="F1363" s="108"/>
      <c r="G1363" s="108"/>
      <c r="H1363" s="108"/>
      <c r="I1363" s="109"/>
      <c r="J1363" s="110"/>
      <c r="K1363" s="108"/>
      <c r="L1363" s="108"/>
      <c r="M1363" s="108"/>
      <c r="N1363" s="108"/>
      <c r="O1363" s="108"/>
      <c r="P1363" s="108"/>
      <c r="Q1363" s="109"/>
      <c r="R1363" s="109"/>
      <c r="S1363" s="109"/>
      <c r="T1363" s="108"/>
      <c r="U1363" s="108"/>
      <c r="V1363" s="108"/>
      <c r="W1363" s="109"/>
      <c r="X1363" s="109"/>
      <c r="Y1363" s="111"/>
      <c r="AB1363" s="111"/>
    </row>
    <row r="1364" spans="1:28" ht="15.75" hidden="1">
      <c r="A1364" s="292"/>
      <c r="B1364" s="231"/>
      <c r="C1364" s="231"/>
      <c r="D1364" s="232"/>
      <c r="E1364" s="114"/>
      <c r="F1364" s="108"/>
      <c r="G1364" s="108"/>
      <c r="H1364" s="108"/>
      <c r="I1364" s="109"/>
      <c r="J1364" s="110"/>
      <c r="K1364" s="108"/>
      <c r="L1364" s="108"/>
      <c r="M1364" s="108"/>
      <c r="N1364" s="108"/>
      <c r="O1364" s="108"/>
      <c r="P1364" s="108"/>
      <c r="Q1364" s="109"/>
      <c r="R1364" s="109"/>
      <c r="S1364" s="109"/>
      <c r="T1364" s="108"/>
      <c r="U1364" s="108"/>
      <c r="V1364" s="108"/>
      <c r="W1364" s="109"/>
      <c r="X1364" s="109"/>
      <c r="Y1364" s="111"/>
      <c r="AB1364" s="111"/>
    </row>
    <row r="1365" spans="1:28" ht="15.75" hidden="1">
      <c r="A1365" s="292"/>
      <c r="B1365" s="231"/>
      <c r="C1365" s="231"/>
      <c r="D1365" s="232"/>
      <c r="E1365" s="108"/>
      <c r="F1365" s="108"/>
      <c r="G1365" s="108"/>
      <c r="H1365" s="108"/>
      <c r="I1365" s="108"/>
      <c r="J1365" s="110"/>
      <c r="K1365" s="108"/>
      <c r="L1365" s="108"/>
      <c r="M1365" s="108"/>
      <c r="N1365" s="108"/>
      <c r="O1365" s="108"/>
      <c r="P1365" s="108"/>
      <c r="Q1365" s="108"/>
      <c r="R1365" s="108"/>
      <c r="S1365" s="108"/>
      <c r="T1365" s="108"/>
      <c r="U1365" s="108"/>
      <c r="V1365" s="108"/>
      <c r="W1365" s="108"/>
      <c r="X1365" s="108"/>
      <c r="Y1365" s="111"/>
      <c r="AB1365" s="111"/>
    </row>
    <row r="1366" spans="1:28" ht="15.75" hidden="1">
      <c r="A1366" s="292"/>
      <c r="B1366" s="231"/>
      <c r="C1366" s="231"/>
      <c r="D1366" s="232"/>
      <c r="E1366" s="108"/>
      <c r="F1366" s="108"/>
      <c r="G1366" s="108"/>
      <c r="H1366" s="108"/>
      <c r="I1366" s="108"/>
      <c r="J1366" s="110"/>
      <c r="K1366" s="108"/>
      <c r="L1366" s="108"/>
      <c r="M1366" s="108"/>
      <c r="N1366" s="108"/>
      <c r="O1366" s="108"/>
      <c r="P1366" s="108"/>
      <c r="Q1366" s="108"/>
      <c r="R1366" s="108"/>
      <c r="S1366" s="108"/>
      <c r="T1366" s="108"/>
      <c r="U1366" s="108"/>
      <c r="V1366" s="108"/>
      <c r="W1366" s="108"/>
      <c r="X1366" s="108"/>
      <c r="Y1366" s="111"/>
      <c r="AB1366" s="111"/>
    </row>
    <row r="1367" spans="1:28" ht="15.75" hidden="1">
      <c r="A1367" s="292"/>
      <c r="B1367" s="231"/>
      <c r="C1367" s="231"/>
      <c r="D1367" s="232"/>
      <c r="E1367" s="108"/>
      <c r="F1367" s="108"/>
      <c r="G1367" s="108"/>
      <c r="H1367" s="108"/>
      <c r="I1367" s="108"/>
      <c r="J1367" s="110"/>
      <c r="K1367" s="108"/>
      <c r="L1367" s="108"/>
      <c r="M1367" s="108"/>
      <c r="N1367" s="108"/>
      <c r="O1367" s="108"/>
      <c r="P1367" s="108"/>
      <c r="Q1367" s="108"/>
      <c r="R1367" s="108"/>
      <c r="S1367" s="108"/>
      <c r="T1367" s="108"/>
      <c r="U1367" s="108"/>
      <c r="V1367" s="108"/>
      <c r="W1367" s="108"/>
      <c r="X1367" s="108"/>
      <c r="Y1367" s="111"/>
      <c r="AB1367" s="111"/>
    </row>
    <row r="1368" spans="1:28" ht="15.75" hidden="1">
      <c r="A1368" s="292"/>
      <c r="B1368" s="231"/>
      <c r="C1368" s="231"/>
      <c r="D1368" s="232"/>
      <c r="E1368" s="114"/>
      <c r="F1368" s="108"/>
      <c r="G1368" s="108"/>
      <c r="H1368" s="108"/>
      <c r="I1368" s="109"/>
      <c r="J1368" s="110"/>
      <c r="K1368" s="108"/>
      <c r="L1368" s="108"/>
      <c r="M1368" s="108"/>
      <c r="N1368" s="108"/>
      <c r="O1368" s="108"/>
      <c r="P1368" s="108"/>
      <c r="Q1368" s="109"/>
      <c r="R1368" s="109"/>
      <c r="S1368" s="109"/>
      <c r="T1368" s="108"/>
      <c r="U1368" s="108"/>
      <c r="V1368" s="108"/>
      <c r="W1368" s="109"/>
      <c r="X1368" s="109"/>
      <c r="Y1368" s="111"/>
      <c r="AB1368" s="111"/>
    </row>
    <row r="1369" spans="1:28" ht="15.75" hidden="1">
      <c r="A1369" s="292"/>
      <c r="B1369" s="231"/>
      <c r="C1369" s="231"/>
      <c r="D1369" s="232"/>
      <c r="E1369" s="114"/>
      <c r="F1369" s="108"/>
      <c r="G1369" s="108"/>
      <c r="H1369" s="108"/>
      <c r="I1369" s="109"/>
      <c r="J1369" s="110"/>
      <c r="K1369" s="108"/>
      <c r="L1369" s="108"/>
      <c r="M1369" s="108"/>
      <c r="N1369" s="108"/>
      <c r="O1369" s="108"/>
      <c r="P1369" s="108"/>
      <c r="Q1369" s="109"/>
      <c r="R1369" s="109"/>
      <c r="S1369" s="109"/>
      <c r="T1369" s="108"/>
      <c r="U1369" s="108"/>
      <c r="V1369" s="108"/>
      <c r="W1369" s="109"/>
      <c r="X1369" s="109"/>
      <c r="Y1369" s="111"/>
      <c r="AB1369" s="111"/>
    </row>
    <row r="1370" spans="1:28" ht="15.75" hidden="1">
      <c r="A1370" s="292"/>
      <c r="B1370" s="231"/>
      <c r="C1370" s="231"/>
      <c r="D1370" s="232"/>
      <c r="E1370" s="114"/>
      <c r="F1370" s="108"/>
      <c r="G1370" s="108"/>
      <c r="H1370" s="108"/>
      <c r="I1370" s="109"/>
      <c r="J1370" s="110"/>
      <c r="K1370" s="108"/>
      <c r="L1370" s="108"/>
      <c r="M1370" s="108"/>
      <c r="N1370" s="108"/>
      <c r="O1370" s="108"/>
      <c r="P1370" s="108"/>
      <c r="Q1370" s="109"/>
      <c r="R1370" s="109"/>
      <c r="S1370" s="109"/>
      <c r="T1370" s="108"/>
      <c r="U1370" s="108"/>
      <c r="V1370" s="108"/>
      <c r="W1370" s="109"/>
      <c r="X1370" s="109"/>
      <c r="Y1370" s="111"/>
      <c r="AB1370" s="111"/>
    </row>
    <row r="1371" spans="1:28" ht="15.75" hidden="1">
      <c r="A1371" s="292"/>
      <c r="B1371" s="231"/>
      <c r="C1371" s="231"/>
      <c r="D1371" s="232"/>
      <c r="E1371" s="108"/>
      <c r="F1371" s="108"/>
      <c r="G1371" s="108"/>
      <c r="H1371" s="108"/>
      <c r="I1371" s="108"/>
      <c r="J1371" s="110"/>
      <c r="K1371" s="108"/>
      <c r="L1371" s="108"/>
      <c r="M1371" s="108"/>
      <c r="N1371" s="108"/>
      <c r="O1371" s="108"/>
      <c r="P1371" s="108"/>
      <c r="Q1371" s="108"/>
      <c r="R1371" s="108"/>
      <c r="S1371" s="108"/>
      <c r="T1371" s="108"/>
      <c r="U1371" s="108"/>
      <c r="V1371" s="108"/>
      <c r="W1371" s="108"/>
      <c r="X1371" s="108"/>
      <c r="Y1371" s="111"/>
      <c r="AB1371" s="111"/>
    </row>
    <row r="1372" spans="1:28" ht="15.75" hidden="1">
      <c r="A1372" s="292"/>
      <c r="B1372" s="231"/>
      <c r="C1372" s="231"/>
      <c r="D1372" s="232"/>
      <c r="E1372" s="108"/>
      <c r="F1372" s="108"/>
      <c r="G1372" s="108"/>
      <c r="H1372" s="108"/>
      <c r="I1372" s="108"/>
      <c r="J1372" s="110"/>
      <c r="K1372" s="108"/>
      <c r="L1372" s="108"/>
      <c r="M1372" s="108"/>
      <c r="N1372" s="108"/>
      <c r="O1372" s="108"/>
      <c r="P1372" s="108"/>
      <c r="Q1372" s="108"/>
      <c r="R1372" s="108"/>
      <c r="S1372" s="108"/>
      <c r="T1372" s="108"/>
      <c r="U1372" s="108"/>
      <c r="V1372" s="108"/>
      <c r="W1372" s="108"/>
      <c r="X1372" s="108"/>
      <c r="Y1372" s="111"/>
      <c r="AB1372" s="111"/>
    </row>
    <row r="1373" spans="1:28" ht="15.75" hidden="1">
      <c r="A1373" s="292"/>
      <c r="B1373" s="231"/>
      <c r="C1373" s="231"/>
      <c r="D1373" s="232"/>
      <c r="E1373" s="108"/>
      <c r="F1373" s="108"/>
      <c r="G1373" s="108"/>
      <c r="H1373" s="108"/>
      <c r="I1373" s="108"/>
      <c r="J1373" s="110"/>
      <c r="K1373" s="108"/>
      <c r="L1373" s="108"/>
      <c r="M1373" s="108"/>
      <c r="N1373" s="108"/>
      <c r="O1373" s="108"/>
      <c r="P1373" s="108"/>
      <c r="Q1373" s="108"/>
      <c r="R1373" s="108"/>
      <c r="S1373" s="108"/>
      <c r="T1373" s="108"/>
      <c r="U1373" s="108"/>
      <c r="V1373" s="108"/>
      <c r="W1373" s="108"/>
      <c r="X1373" s="108"/>
      <c r="Y1373" s="111"/>
      <c r="AB1373" s="111"/>
    </row>
    <row r="1374" spans="1:28" ht="15.75" hidden="1">
      <c r="A1374" s="292"/>
      <c r="B1374" s="231"/>
      <c r="C1374" s="231"/>
      <c r="D1374" s="232"/>
      <c r="E1374" s="114"/>
      <c r="F1374" s="108"/>
      <c r="G1374" s="108"/>
      <c r="H1374" s="108"/>
      <c r="I1374" s="109"/>
      <c r="J1374" s="110"/>
      <c r="K1374" s="108"/>
      <c r="L1374" s="108"/>
      <c r="M1374" s="108"/>
      <c r="N1374" s="108"/>
      <c r="O1374" s="108"/>
      <c r="P1374" s="108"/>
      <c r="Q1374" s="109"/>
      <c r="R1374" s="109"/>
      <c r="S1374" s="109"/>
      <c r="T1374" s="108"/>
      <c r="U1374" s="108"/>
      <c r="V1374" s="108"/>
      <c r="W1374" s="109"/>
      <c r="X1374" s="109"/>
      <c r="Y1374" s="111"/>
      <c r="AB1374" s="111"/>
    </row>
    <row r="1375" spans="1:28" ht="15.75" hidden="1">
      <c r="A1375" s="292"/>
      <c r="B1375" s="231"/>
      <c r="C1375" s="231"/>
      <c r="D1375" s="232"/>
      <c r="E1375" s="114"/>
      <c r="F1375" s="108"/>
      <c r="G1375" s="108"/>
      <c r="H1375" s="108"/>
      <c r="I1375" s="109"/>
      <c r="J1375" s="110"/>
      <c r="K1375" s="108"/>
      <c r="L1375" s="108"/>
      <c r="M1375" s="108"/>
      <c r="N1375" s="108"/>
      <c r="O1375" s="108"/>
      <c r="P1375" s="108"/>
      <c r="Q1375" s="109"/>
      <c r="R1375" s="109"/>
      <c r="S1375" s="109"/>
      <c r="T1375" s="108"/>
      <c r="U1375" s="108"/>
      <c r="V1375" s="108"/>
      <c r="W1375" s="109"/>
      <c r="X1375" s="109"/>
      <c r="Y1375" s="111"/>
      <c r="AB1375" s="111"/>
    </row>
    <row r="1376" spans="1:28" ht="15.75" hidden="1">
      <c r="A1376" s="292"/>
      <c r="B1376" s="231"/>
      <c r="C1376" s="231"/>
      <c r="D1376" s="232"/>
      <c r="E1376" s="114"/>
      <c r="F1376" s="108"/>
      <c r="G1376" s="108"/>
      <c r="H1376" s="108"/>
      <c r="I1376" s="109"/>
      <c r="J1376" s="110"/>
      <c r="K1376" s="108"/>
      <c r="L1376" s="108"/>
      <c r="M1376" s="108"/>
      <c r="N1376" s="108"/>
      <c r="O1376" s="108"/>
      <c r="P1376" s="108"/>
      <c r="Q1376" s="109"/>
      <c r="R1376" s="109"/>
      <c r="S1376" s="109"/>
      <c r="T1376" s="108"/>
      <c r="U1376" s="108"/>
      <c r="V1376" s="108"/>
      <c r="W1376" s="109"/>
      <c r="X1376" s="109"/>
      <c r="Y1376" s="111"/>
      <c r="AB1376" s="111"/>
    </row>
    <row r="1377" spans="1:28" ht="15.75" hidden="1">
      <c r="A1377" s="292"/>
      <c r="B1377" s="231"/>
      <c r="C1377" s="231"/>
      <c r="D1377" s="232"/>
      <c r="E1377" s="108"/>
      <c r="F1377" s="108"/>
      <c r="G1377" s="108"/>
      <c r="H1377" s="108"/>
      <c r="I1377" s="108"/>
      <c r="J1377" s="110"/>
      <c r="K1377" s="108"/>
      <c r="L1377" s="108"/>
      <c r="M1377" s="108"/>
      <c r="N1377" s="108"/>
      <c r="O1377" s="108"/>
      <c r="P1377" s="108"/>
      <c r="Q1377" s="108"/>
      <c r="R1377" s="108"/>
      <c r="S1377" s="108"/>
      <c r="T1377" s="108"/>
      <c r="U1377" s="108"/>
      <c r="V1377" s="108"/>
      <c r="W1377" s="108"/>
      <c r="X1377" s="108"/>
      <c r="Y1377" s="111"/>
      <c r="AB1377" s="111"/>
    </row>
    <row r="1378" spans="1:28" ht="15.75" hidden="1">
      <c r="A1378" s="292"/>
      <c r="B1378" s="231"/>
      <c r="C1378" s="231"/>
      <c r="D1378" s="232"/>
      <c r="E1378" s="108"/>
      <c r="F1378" s="108"/>
      <c r="G1378" s="108"/>
      <c r="H1378" s="108"/>
      <c r="I1378" s="108"/>
      <c r="J1378" s="110"/>
      <c r="K1378" s="108"/>
      <c r="L1378" s="108"/>
      <c r="M1378" s="108"/>
      <c r="N1378" s="108"/>
      <c r="O1378" s="108"/>
      <c r="P1378" s="108"/>
      <c r="Q1378" s="108"/>
      <c r="R1378" s="108"/>
      <c r="S1378" s="108"/>
      <c r="T1378" s="108"/>
      <c r="U1378" s="108"/>
      <c r="V1378" s="108"/>
      <c r="W1378" s="108"/>
      <c r="X1378" s="108"/>
      <c r="Y1378" s="111"/>
      <c r="AB1378" s="111"/>
    </row>
    <row r="1379" spans="1:28" ht="15.75" hidden="1">
      <c r="A1379" s="292"/>
      <c r="B1379" s="231"/>
      <c r="C1379" s="231"/>
      <c r="D1379" s="232"/>
      <c r="E1379" s="108"/>
      <c r="F1379" s="108"/>
      <c r="G1379" s="108"/>
      <c r="H1379" s="108"/>
      <c r="I1379" s="108"/>
      <c r="J1379" s="110"/>
      <c r="K1379" s="108"/>
      <c r="L1379" s="108"/>
      <c r="M1379" s="108"/>
      <c r="N1379" s="108"/>
      <c r="O1379" s="108"/>
      <c r="P1379" s="108"/>
      <c r="Q1379" s="108"/>
      <c r="R1379" s="108"/>
      <c r="S1379" s="108"/>
      <c r="T1379" s="108"/>
      <c r="U1379" s="108"/>
      <c r="V1379" s="108"/>
      <c r="W1379" s="108"/>
      <c r="X1379" s="108"/>
      <c r="Y1379" s="111"/>
      <c r="AB1379" s="111"/>
    </row>
    <row r="1380" spans="1:28" ht="15.75" hidden="1">
      <c r="A1380" s="292"/>
      <c r="B1380" s="231"/>
      <c r="C1380" s="231"/>
      <c r="D1380" s="232"/>
      <c r="E1380" s="114"/>
      <c r="F1380" s="108"/>
      <c r="G1380" s="108"/>
      <c r="H1380" s="108"/>
      <c r="I1380" s="109"/>
      <c r="J1380" s="110"/>
      <c r="K1380" s="108"/>
      <c r="L1380" s="108"/>
      <c r="M1380" s="108"/>
      <c r="N1380" s="108"/>
      <c r="O1380" s="108"/>
      <c r="P1380" s="108"/>
      <c r="Q1380" s="109"/>
      <c r="R1380" s="109"/>
      <c r="S1380" s="109"/>
      <c r="T1380" s="108"/>
      <c r="U1380" s="108"/>
      <c r="V1380" s="108"/>
      <c r="W1380" s="109"/>
      <c r="X1380" s="109"/>
      <c r="Y1380" s="111"/>
      <c r="AB1380" s="111"/>
    </row>
    <row r="1381" spans="1:28" ht="15.75" hidden="1">
      <c r="A1381" s="292"/>
      <c r="B1381" s="231"/>
      <c r="C1381" s="231"/>
      <c r="D1381" s="232"/>
      <c r="E1381" s="114"/>
      <c r="F1381" s="108"/>
      <c r="G1381" s="108"/>
      <c r="H1381" s="108"/>
      <c r="I1381" s="109"/>
      <c r="J1381" s="110"/>
      <c r="K1381" s="108"/>
      <c r="L1381" s="108"/>
      <c r="M1381" s="108"/>
      <c r="N1381" s="108"/>
      <c r="O1381" s="108"/>
      <c r="P1381" s="108"/>
      <c r="Q1381" s="109"/>
      <c r="R1381" s="109"/>
      <c r="S1381" s="109"/>
      <c r="T1381" s="108"/>
      <c r="U1381" s="108"/>
      <c r="V1381" s="108"/>
      <c r="W1381" s="109"/>
      <c r="X1381" s="109"/>
      <c r="Y1381" s="111"/>
      <c r="AB1381" s="111"/>
    </row>
    <row r="1382" spans="1:28" ht="15.75" hidden="1">
      <c r="A1382" s="292"/>
      <c r="B1382" s="231"/>
      <c r="C1382" s="231"/>
      <c r="D1382" s="232"/>
      <c r="E1382" s="114"/>
      <c r="F1382" s="108"/>
      <c r="G1382" s="108"/>
      <c r="H1382" s="108"/>
      <c r="I1382" s="109"/>
      <c r="J1382" s="110"/>
      <c r="K1382" s="108"/>
      <c r="L1382" s="108"/>
      <c r="M1382" s="108"/>
      <c r="N1382" s="108"/>
      <c r="O1382" s="108"/>
      <c r="P1382" s="108"/>
      <c r="Q1382" s="109"/>
      <c r="R1382" s="109"/>
      <c r="S1382" s="109"/>
      <c r="T1382" s="108"/>
      <c r="U1382" s="108"/>
      <c r="V1382" s="108"/>
      <c r="W1382" s="109"/>
      <c r="X1382" s="109"/>
      <c r="Y1382" s="111"/>
      <c r="AB1382" s="111"/>
    </row>
    <row r="1383" spans="1:28" ht="15.75" hidden="1">
      <c r="A1383" s="292"/>
      <c r="B1383" s="231"/>
      <c r="C1383" s="231"/>
      <c r="D1383" s="232"/>
      <c r="E1383" s="108"/>
      <c r="F1383" s="108"/>
      <c r="G1383" s="108"/>
      <c r="H1383" s="108"/>
      <c r="I1383" s="108"/>
      <c r="J1383" s="108"/>
      <c r="K1383" s="108"/>
      <c r="L1383" s="108"/>
      <c r="M1383" s="108"/>
      <c r="N1383" s="108"/>
      <c r="O1383" s="108"/>
      <c r="P1383" s="108"/>
      <c r="Q1383" s="108"/>
      <c r="R1383" s="108"/>
      <c r="S1383" s="108"/>
      <c r="T1383" s="108"/>
      <c r="U1383" s="108"/>
      <c r="V1383" s="108"/>
      <c r="W1383" s="108"/>
      <c r="X1383" s="108"/>
      <c r="Y1383" s="111"/>
      <c r="AB1383" s="111"/>
    </row>
    <row r="1384" spans="1:28" ht="15.75" hidden="1">
      <c r="A1384" s="292"/>
      <c r="B1384" s="231"/>
      <c r="C1384" s="231"/>
      <c r="D1384" s="232"/>
      <c r="E1384" s="114"/>
      <c r="F1384" s="108"/>
      <c r="G1384" s="108"/>
      <c r="H1384" s="108"/>
      <c r="I1384" s="109"/>
      <c r="J1384" s="110"/>
      <c r="K1384" s="108"/>
      <c r="L1384" s="108"/>
      <c r="M1384" s="108"/>
      <c r="N1384" s="108"/>
      <c r="O1384" s="108"/>
      <c r="P1384" s="108"/>
      <c r="Q1384" s="109"/>
      <c r="R1384" s="109"/>
      <c r="S1384" s="109"/>
      <c r="T1384" s="108"/>
      <c r="U1384" s="108"/>
      <c r="V1384" s="108"/>
      <c r="W1384" s="109"/>
      <c r="X1384" s="109"/>
      <c r="Y1384" s="111"/>
      <c r="AB1384" s="111"/>
    </row>
    <row r="1385" spans="1:28" ht="15.75" hidden="1">
      <c r="A1385" s="292"/>
      <c r="B1385" s="231"/>
      <c r="C1385" s="231"/>
      <c r="D1385" s="232"/>
      <c r="E1385" s="114"/>
      <c r="F1385" s="108"/>
      <c r="G1385" s="108"/>
      <c r="H1385" s="108"/>
      <c r="I1385" s="109"/>
      <c r="J1385" s="110"/>
      <c r="K1385" s="108"/>
      <c r="L1385" s="108"/>
      <c r="M1385" s="108"/>
      <c r="N1385" s="108"/>
      <c r="O1385" s="108"/>
      <c r="P1385" s="108"/>
      <c r="Q1385" s="109"/>
      <c r="R1385" s="109"/>
      <c r="S1385" s="109"/>
      <c r="T1385" s="108"/>
      <c r="U1385" s="108"/>
      <c r="V1385" s="108"/>
      <c r="W1385" s="109"/>
      <c r="X1385" s="109"/>
      <c r="Y1385" s="111"/>
      <c r="AB1385" s="111"/>
    </row>
    <row r="1386" spans="1:28" ht="15.75" hidden="1">
      <c r="A1386" s="292"/>
      <c r="B1386" s="231"/>
      <c r="C1386" s="231"/>
      <c r="D1386" s="232"/>
      <c r="E1386" s="108"/>
      <c r="F1386" s="108"/>
      <c r="G1386" s="108"/>
      <c r="H1386" s="108"/>
      <c r="I1386" s="108"/>
      <c r="J1386" s="108"/>
      <c r="K1386" s="108"/>
      <c r="L1386" s="108"/>
      <c r="M1386" s="108"/>
      <c r="N1386" s="108"/>
      <c r="O1386" s="108"/>
      <c r="P1386" s="108"/>
      <c r="Q1386" s="108"/>
      <c r="R1386" s="108"/>
      <c r="S1386" s="108"/>
      <c r="T1386" s="108"/>
      <c r="U1386" s="108"/>
      <c r="V1386" s="108"/>
      <c r="W1386" s="108"/>
      <c r="X1386" s="108"/>
      <c r="Y1386" s="111"/>
      <c r="AB1386" s="111"/>
    </row>
    <row r="1387" spans="1:28" ht="15.75" hidden="1">
      <c r="A1387" s="292"/>
      <c r="B1387" s="231"/>
      <c r="C1387" s="231"/>
      <c r="D1387" s="232"/>
      <c r="E1387" s="114"/>
      <c r="F1387" s="108"/>
      <c r="G1387" s="108"/>
      <c r="H1387" s="108"/>
      <c r="I1387" s="109"/>
      <c r="J1387" s="110"/>
      <c r="K1387" s="108"/>
      <c r="L1387" s="108"/>
      <c r="M1387" s="108"/>
      <c r="N1387" s="108"/>
      <c r="O1387" s="108"/>
      <c r="P1387" s="108"/>
      <c r="Q1387" s="109"/>
      <c r="R1387" s="109"/>
      <c r="S1387" s="109"/>
      <c r="T1387" s="108"/>
      <c r="U1387" s="108"/>
      <c r="V1387" s="108"/>
      <c r="W1387" s="109"/>
      <c r="X1387" s="109"/>
      <c r="Y1387" s="111"/>
      <c r="AB1387" s="111"/>
    </row>
    <row r="1388" spans="1:28" ht="15.75" hidden="1">
      <c r="A1388" s="292"/>
      <c r="B1388" s="231"/>
      <c r="C1388" s="231"/>
      <c r="D1388" s="232"/>
      <c r="E1388" s="114"/>
      <c r="F1388" s="108"/>
      <c r="G1388" s="108"/>
      <c r="H1388" s="108"/>
      <c r="I1388" s="109"/>
      <c r="J1388" s="110"/>
      <c r="K1388" s="108"/>
      <c r="L1388" s="108"/>
      <c r="M1388" s="108"/>
      <c r="N1388" s="108"/>
      <c r="O1388" s="108"/>
      <c r="P1388" s="108"/>
      <c r="Q1388" s="109"/>
      <c r="R1388" s="109"/>
      <c r="S1388" s="109"/>
      <c r="T1388" s="108"/>
      <c r="U1388" s="108"/>
      <c r="V1388" s="108"/>
      <c r="W1388" s="109"/>
      <c r="X1388" s="109"/>
      <c r="Y1388" s="111"/>
      <c r="AB1388" s="111"/>
    </row>
    <row r="1389" spans="1:28" ht="15.75" hidden="1">
      <c r="A1389" s="292"/>
      <c r="B1389" s="231"/>
      <c r="C1389" s="231"/>
      <c r="D1389" s="232"/>
      <c r="E1389" s="108"/>
      <c r="F1389" s="108"/>
      <c r="G1389" s="108"/>
      <c r="H1389" s="108"/>
      <c r="I1389" s="108"/>
      <c r="J1389" s="108"/>
      <c r="K1389" s="108"/>
      <c r="L1389" s="108"/>
      <c r="M1389" s="108"/>
      <c r="N1389" s="108"/>
      <c r="O1389" s="108"/>
      <c r="P1389" s="108"/>
      <c r="Q1389" s="108"/>
      <c r="R1389" s="108"/>
      <c r="S1389" s="108"/>
      <c r="T1389" s="108"/>
      <c r="U1389" s="108"/>
      <c r="V1389" s="108"/>
      <c r="W1389" s="108"/>
      <c r="X1389" s="108"/>
      <c r="Y1389" s="111"/>
      <c r="AB1389" s="111"/>
    </row>
    <row r="1390" spans="1:28" ht="15.75" hidden="1">
      <c r="A1390" s="292"/>
      <c r="B1390" s="231"/>
      <c r="C1390" s="231"/>
      <c r="D1390" s="232"/>
      <c r="E1390" s="114"/>
      <c r="F1390" s="108"/>
      <c r="G1390" s="108"/>
      <c r="H1390" s="108"/>
      <c r="I1390" s="109"/>
      <c r="J1390" s="110"/>
      <c r="K1390" s="108"/>
      <c r="L1390" s="108"/>
      <c r="M1390" s="108"/>
      <c r="N1390" s="108"/>
      <c r="O1390" s="108"/>
      <c r="P1390" s="108"/>
      <c r="Q1390" s="109"/>
      <c r="R1390" s="109"/>
      <c r="S1390" s="109"/>
      <c r="T1390" s="108"/>
      <c r="U1390" s="108"/>
      <c r="V1390" s="108"/>
      <c r="W1390" s="109"/>
      <c r="X1390" s="109"/>
      <c r="Y1390" s="111"/>
      <c r="AB1390" s="111"/>
    </row>
    <row r="1391" spans="1:28" ht="15.75" hidden="1">
      <c r="A1391" s="292"/>
      <c r="B1391" s="231"/>
      <c r="C1391" s="231"/>
      <c r="D1391" s="232"/>
      <c r="E1391" s="114"/>
      <c r="F1391" s="108"/>
      <c r="G1391" s="108"/>
      <c r="H1391" s="108"/>
      <c r="I1391" s="109"/>
      <c r="J1391" s="110"/>
      <c r="K1391" s="108"/>
      <c r="L1391" s="108"/>
      <c r="M1391" s="108"/>
      <c r="N1391" s="108"/>
      <c r="O1391" s="108"/>
      <c r="P1391" s="108"/>
      <c r="Q1391" s="109"/>
      <c r="R1391" s="109"/>
      <c r="S1391" s="109"/>
      <c r="T1391" s="108"/>
      <c r="U1391" s="108"/>
      <c r="V1391" s="108"/>
      <c r="W1391" s="109"/>
      <c r="X1391" s="109"/>
      <c r="Y1391" s="111"/>
      <c r="AB1391" s="111"/>
    </row>
    <row r="1392" spans="1:28" ht="15.75" hidden="1">
      <c r="A1392" s="292"/>
      <c r="B1392" s="231"/>
      <c r="C1392" s="231"/>
      <c r="D1392" s="232"/>
      <c r="E1392" s="108"/>
      <c r="F1392" s="108"/>
      <c r="G1392" s="108"/>
      <c r="H1392" s="108"/>
      <c r="I1392" s="108"/>
      <c r="J1392" s="108"/>
      <c r="K1392" s="108"/>
      <c r="L1392" s="108"/>
      <c r="M1392" s="108"/>
      <c r="N1392" s="108"/>
      <c r="O1392" s="108"/>
      <c r="P1392" s="108"/>
      <c r="Q1392" s="108"/>
      <c r="R1392" s="108"/>
      <c r="S1392" s="108"/>
      <c r="T1392" s="108"/>
      <c r="U1392" s="108"/>
      <c r="V1392" s="108"/>
      <c r="W1392" s="108"/>
      <c r="X1392" s="108"/>
      <c r="Y1392" s="111"/>
      <c r="AB1392" s="111"/>
    </row>
    <row r="1393" spans="1:28" ht="15.75" hidden="1">
      <c r="A1393" s="292"/>
      <c r="B1393" s="231"/>
      <c r="C1393" s="231"/>
      <c r="D1393" s="232"/>
      <c r="E1393" s="114"/>
      <c r="F1393" s="108"/>
      <c r="G1393" s="108"/>
      <c r="H1393" s="108"/>
      <c r="I1393" s="109"/>
      <c r="J1393" s="110"/>
      <c r="K1393" s="108"/>
      <c r="L1393" s="108"/>
      <c r="M1393" s="108"/>
      <c r="N1393" s="108"/>
      <c r="O1393" s="108"/>
      <c r="P1393" s="108"/>
      <c r="Q1393" s="109"/>
      <c r="R1393" s="109"/>
      <c r="S1393" s="109"/>
      <c r="T1393" s="108"/>
      <c r="U1393" s="108"/>
      <c r="V1393" s="108"/>
      <c r="W1393" s="109"/>
      <c r="X1393" s="109"/>
      <c r="Y1393" s="111"/>
      <c r="AB1393" s="111"/>
    </row>
    <row r="1394" spans="1:28" ht="15.75" hidden="1">
      <c r="A1394" s="292"/>
      <c r="B1394" s="231"/>
      <c r="C1394" s="231"/>
      <c r="D1394" s="232"/>
      <c r="E1394" s="114"/>
      <c r="F1394" s="108"/>
      <c r="G1394" s="108"/>
      <c r="H1394" s="108"/>
      <c r="I1394" s="109"/>
      <c r="J1394" s="110"/>
      <c r="K1394" s="108"/>
      <c r="L1394" s="108"/>
      <c r="M1394" s="108"/>
      <c r="N1394" s="108"/>
      <c r="O1394" s="108"/>
      <c r="P1394" s="108"/>
      <c r="Q1394" s="109"/>
      <c r="R1394" s="109"/>
      <c r="S1394" s="109"/>
      <c r="T1394" s="108"/>
      <c r="U1394" s="108"/>
      <c r="V1394" s="108"/>
      <c r="W1394" s="109"/>
      <c r="X1394" s="109"/>
      <c r="Y1394" s="111"/>
      <c r="AB1394" s="111"/>
    </row>
    <row r="1395" spans="1:28" ht="15.75" hidden="1">
      <c r="A1395" s="292"/>
      <c r="B1395" s="231"/>
      <c r="C1395" s="231"/>
      <c r="D1395" s="232"/>
      <c r="E1395" s="114"/>
      <c r="F1395" s="108"/>
      <c r="G1395" s="108"/>
      <c r="H1395" s="108"/>
      <c r="I1395" s="109"/>
      <c r="J1395" s="110"/>
      <c r="K1395" s="108"/>
      <c r="L1395" s="108"/>
      <c r="M1395" s="108"/>
      <c r="N1395" s="108"/>
      <c r="O1395" s="108"/>
      <c r="P1395" s="108"/>
      <c r="Q1395" s="109"/>
      <c r="R1395" s="109"/>
      <c r="S1395" s="109"/>
      <c r="T1395" s="108"/>
      <c r="U1395" s="108"/>
      <c r="V1395" s="108"/>
      <c r="W1395" s="109"/>
      <c r="X1395" s="109"/>
      <c r="Y1395" s="111"/>
      <c r="AB1395" s="111"/>
    </row>
    <row r="1396" spans="1:28" ht="15.75" hidden="1">
      <c r="A1396" s="292"/>
      <c r="B1396" s="231"/>
      <c r="C1396" s="231"/>
      <c r="D1396" s="232"/>
      <c r="E1396" s="108"/>
      <c r="F1396" s="108"/>
      <c r="G1396" s="108"/>
      <c r="H1396" s="108"/>
      <c r="I1396" s="108"/>
      <c r="J1396" s="110"/>
      <c r="K1396" s="108"/>
      <c r="L1396" s="108"/>
      <c r="M1396" s="108"/>
      <c r="N1396" s="108"/>
      <c r="O1396" s="108"/>
      <c r="P1396" s="108"/>
      <c r="Q1396" s="108"/>
      <c r="R1396" s="108"/>
      <c r="S1396" s="108"/>
      <c r="T1396" s="108"/>
      <c r="U1396" s="108"/>
      <c r="V1396" s="108"/>
      <c r="W1396" s="108"/>
      <c r="X1396" s="108"/>
      <c r="Y1396" s="111"/>
      <c r="AB1396" s="111"/>
    </row>
    <row r="1397" spans="1:28" ht="15.75" hidden="1">
      <c r="A1397" s="292"/>
      <c r="B1397" s="231"/>
      <c r="C1397" s="231"/>
      <c r="D1397" s="232"/>
      <c r="E1397" s="108"/>
      <c r="F1397" s="108"/>
      <c r="G1397" s="108"/>
      <c r="H1397" s="108"/>
      <c r="I1397" s="108"/>
      <c r="J1397" s="110"/>
      <c r="K1397" s="108"/>
      <c r="L1397" s="108"/>
      <c r="M1397" s="108"/>
      <c r="N1397" s="108"/>
      <c r="O1397" s="108"/>
      <c r="P1397" s="108"/>
      <c r="Q1397" s="108"/>
      <c r="R1397" s="108"/>
      <c r="S1397" s="108"/>
      <c r="T1397" s="108"/>
      <c r="U1397" s="108"/>
      <c r="V1397" s="108"/>
      <c r="W1397" s="108"/>
      <c r="X1397" s="108"/>
      <c r="Y1397" s="111"/>
      <c r="AB1397" s="111"/>
    </row>
    <row r="1398" spans="1:28" ht="15.75" hidden="1">
      <c r="A1398" s="292"/>
      <c r="B1398" s="231"/>
      <c r="C1398" s="231"/>
      <c r="D1398" s="232"/>
      <c r="E1398" s="108"/>
      <c r="F1398" s="108"/>
      <c r="G1398" s="108"/>
      <c r="H1398" s="108"/>
      <c r="I1398" s="108"/>
      <c r="J1398" s="110"/>
      <c r="K1398" s="108"/>
      <c r="L1398" s="108"/>
      <c r="M1398" s="108"/>
      <c r="N1398" s="108"/>
      <c r="O1398" s="108"/>
      <c r="P1398" s="108"/>
      <c r="Q1398" s="108"/>
      <c r="R1398" s="108"/>
      <c r="S1398" s="108"/>
      <c r="T1398" s="108"/>
      <c r="U1398" s="108"/>
      <c r="V1398" s="108"/>
      <c r="W1398" s="108"/>
      <c r="X1398" s="108"/>
      <c r="Y1398" s="111"/>
      <c r="AB1398" s="111"/>
    </row>
    <row r="1399" spans="1:28" ht="15.75" hidden="1">
      <c r="A1399" s="292"/>
      <c r="B1399" s="231"/>
      <c r="C1399" s="231"/>
      <c r="D1399" s="232"/>
      <c r="E1399" s="114"/>
      <c r="F1399" s="108"/>
      <c r="G1399" s="108"/>
      <c r="H1399" s="108"/>
      <c r="I1399" s="109"/>
      <c r="J1399" s="110"/>
      <c r="K1399" s="108"/>
      <c r="L1399" s="108"/>
      <c r="M1399" s="108"/>
      <c r="N1399" s="108"/>
      <c r="O1399" s="108"/>
      <c r="P1399" s="108"/>
      <c r="Q1399" s="109"/>
      <c r="R1399" s="109"/>
      <c r="S1399" s="109"/>
      <c r="T1399" s="108"/>
      <c r="U1399" s="108"/>
      <c r="V1399" s="108"/>
      <c r="W1399" s="109"/>
      <c r="X1399" s="109"/>
      <c r="Y1399" s="111"/>
      <c r="AB1399" s="111"/>
    </row>
    <row r="1400" spans="1:28" ht="15.75" hidden="1">
      <c r="A1400" s="292"/>
      <c r="B1400" s="231"/>
      <c r="C1400" s="231"/>
      <c r="D1400" s="232"/>
      <c r="E1400" s="114"/>
      <c r="F1400" s="108"/>
      <c r="G1400" s="108"/>
      <c r="H1400" s="108"/>
      <c r="I1400" s="109"/>
      <c r="J1400" s="110"/>
      <c r="K1400" s="108"/>
      <c r="L1400" s="108"/>
      <c r="M1400" s="108"/>
      <c r="N1400" s="108"/>
      <c r="O1400" s="108"/>
      <c r="P1400" s="108"/>
      <c r="Q1400" s="109"/>
      <c r="R1400" s="109"/>
      <c r="S1400" s="109"/>
      <c r="T1400" s="108"/>
      <c r="U1400" s="108"/>
      <c r="V1400" s="108"/>
      <c r="W1400" s="109"/>
      <c r="X1400" s="109"/>
      <c r="Y1400" s="111"/>
      <c r="AB1400" s="111"/>
    </row>
    <row r="1401" spans="1:28" ht="15.75" hidden="1">
      <c r="A1401" s="292"/>
      <c r="B1401" s="231"/>
      <c r="C1401" s="231"/>
      <c r="D1401" s="232"/>
      <c r="E1401" s="114"/>
      <c r="F1401" s="108"/>
      <c r="G1401" s="108"/>
      <c r="H1401" s="108"/>
      <c r="I1401" s="109"/>
      <c r="J1401" s="110"/>
      <c r="K1401" s="108"/>
      <c r="L1401" s="108"/>
      <c r="M1401" s="108"/>
      <c r="N1401" s="108"/>
      <c r="O1401" s="108"/>
      <c r="P1401" s="108"/>
      <c r="Q1401" s="109"/>
      <c r="R1401" s="109"/>
      <c r="S1401" s="109"/>
      <c r="T1401" s="108"/>
      <c r="U1401" s="108"/>
      <c r="V1401" s="108"/>
      <c r="W1401" s="109"/>
      <c r="X1401" s="109"/>
      <c r="Y1401" s="111"/>
      <c r="AB1401" s="111"/>
    </row>
    <row r="1402" spans="1:28" ht="15.75" hidden="1">
      <c r="A1402" s="292"/>
      <c r="B1402" s="231"/>
      <c r="C1402" s="231"/>
      <c r="D1402" s="232"/>
      <c r="E1402" s="108"/>
      <c r="F1402" s="108"/>
      <c r="G1402" s="108"/>
      <c r="H1402" s="108"/>
      <c r="I1402" s="108"/>
      <c r="J1402" s="110"/>
      <c r="K1402" s="108"/>
      <c r="L1402" s="108"/>
      <c r="M1402" s="108"/>
      <c r="N1402" s="108"/>
      <c r="O1402" s="108"/>
      <c r="P1402" s="108"/>
      <c r="Q1402" s="108"/>
      <c r="R1402" s="108"/>
      <c r="S1402" s="108"/>
      <c r="T1402" s="108"/>
      <c r="U1402" s="108"/>
      <c r="V1402" s="108"/>
      <c r="W1402" s="108"/>
      <c r="X1402" s="108"/>
      <c r="Y1402" s="111"/>
      <c r="AB1402" s="111"/>
    </row>
    <row r="1403" spans="1:28" ht="15.75" hidden="1">
      <c r="A1403" s="292"/>
      <c r="B1403" s="231"/>
      <c r="C1403" s="231"/>
      <c r="D1403" s="232"/>
      <c r="E1403" s="108"/>
      <c r="F1403" s="108"/>
      <c r="G1403" s="108"/>
      <c r="H1403" s="108"/>
      <c r="I1403" s="108"/>
      <c r="J1403" s="110"/>
      <c r="K1403" s="108"/>
      <c r="L1403" s="108"/>
      <c r="M1403" s="108"/>
      <c r="N1403" s="108"/>
      <c r="O1403" s="108"/>
      <c r="P1403" s="108"/>
      <c r="Q1403" s="108"/>
      <c r="R1403" s="108"/>
      <c r="S1403" s="108"/>
      <c r="T1403" s="108"/>
      <c r="U1403" s="108"/>
      <c r="V1403" s="108"/>
      <c r="W1403" s="108"/>
      <c r="X1403" s="108"/>
      <c r="Y1403" s="111"/>
      <c r="AB1403" s="111"/>
    </row>
    <row r="1404" spans="1:28" ht="15.75" hidden="1">
      <c r="A1404" s="292"/>
      <c r="B1404" s="231"/>
      <c r="C1404" s="231"/>
      <c r="D1404" s="232"/>
      <c r="E1404" s="108"/>
      <c r="F1404" s="108"/>
      <c r="G1404" s="108"/>
      <c r="H1404" s="108"/>
      <c r="I1404" s="108"/>
      <c r="J1404" s="110"/>
      <c r="K1404" s="108"/>
      <c r="L1404" s="108"/>
      <c r="M1404" s="108"/>
      <c r="N1404" s="108"/>
      <c r="O1404" s="108"/>
      <c r="P1404" s="108"/>
      <c r="Q1404" s="108"/>
      <c r="R1404" s="108"/>
      <c r="S1404" s="108"/>
      <c r="T1404" s="108"/>
      <c r="U1404" s="108"/>
      <c r="V1404" s="108"/>
      <c r="W1404" s="108"/>
      <c r="X1404" s="108"/>
      <c r="Y1404" s="111"/>
      <c r="AB1404" s="111"/>
    </row>
    <row r="1405" spans="1:28" ht="15.75" hidden="1">
      <c r="A1405" s="292"/>
      <c r="B1405" s="231"/>
      <c r="C1405" s="231"/>
      <c r="D1405" s="232"/>
      <c r="E1405" s="114"/>
      <c r="F1405" s="108"/>
      <c r="G1405" s="108"/>
      <c r="H1405" s="108"/>
      <c r="I1405" s="109"/>
      <c r="J1405" s="110"/>
      <c r="K1405" s="108"/>
      <c r="L1405" s="108"/>
      <c r="M1405" s="108"/>
      <c r="N1405" s="108"/>
      <c r="O1405" s="108"/>
      <c r="P1405" s="108"/>
      <c r="Q1405" s="109"/>
      <c r="R1405" s="109"/>
      <c r="S1405" s="109"/>
      <c r="T1405" s="108"/>
      <c r="U1405" s="108"/>
      <c r="V1405" s="108"/>
      <c r="W1405" s="109"/>
      <c r="X1405" s="109"/>
      <c r="Y1405" s="111"/>
      <c r="AB1405" s="111"/>
    </row>
    <row r="1406" spans="1:28" ht="15.75" hidden="1">
      <c r="A1406" s="292"/>
      <c r="B1406" s="231"/>
      <c r="C1406" s="231"/>
      <c r="D1406" s="232"/>
      <c r="E1406" s="114"/>
      <c r="F1406" s="108"/>
      <c r="G1406" s="108"/>
      <c r="H1406" s="108"/>
      <c r="I1406" s="109"/>
      <c r="J1406" s="110"/>
      <c r="K1406" s="108"/>
      <c r="L1406" s="108"/>
      <c r="M1406" s="108"/>
      <c r="N1406" s="108"/>
      <c r="O1406" s="108"/>
      <c r="P1406" s="108"/>
      <c r="Q1406" s="109"/>
      <c r="R1406" s="109"/>
      <c r="S1406" s="109"/>
      <c r="T1406" s="108"/>
      <c r="U1406" s="108"/>
      <c r="V1406" s="108"/>
      <c r="W1406" s="109"/>
      <c r="X1406" s="109"/>
      <c r="Y1406" s="111"/>
      <c r="AB1406" s="111"/>
    </row>
    <row r="1407" spans="1:28" ht="15.75" hidden="1">
      <c r="A1407" s="292"/>
      <c r="B1407" s="231"/>
      <c r="C1407" s="231"/>
      <c r="D1407" s="232"/>
      <c r="E1407" s="114"/>
      <c r="F1407" s="108"/>
      <c r="G1407" s="108"/>
      <c r="H1407" s="108"/>
      <c r="I1407" s="109"/>
      <c r="J1407" s="110"/>
      <c r="K1407" s="108"/>
      <c r="L1407" s="108"/>
      <c r="M1407" s="108"/>
      <c r="N1407" s="108"/>
      <c r="O1407" s="108"/>
      <c r="P1407" s="108"/>
      <c r="Q1407" s="109"/>
      <c r="R1407" s="109"/>
      <c r="S1407" s="109"/>
      <c r="T1407" s="108"/>
      <c r="U1407" s="108"/>
      <c r="V1407" s="108"/>
      <c r="W1407" s="109"/>
      <c r="X1407" s="109"/>
      <c r="Y1407" s="111"/>
      <c r="AB1407" s="111"/>
    </row>
    <row r="1408" spans="1:28" ht="15.75" hidden="1">
      <c r="A1408" s="292"/>
      <c r="B1408" s="231"/>
      <c r="C1408" s="231"/>
      <c r="D1408" s="232"/>
      <c r="E1408" s="108"/>
      <c r="F1408" s="108"/>
      <c r="G1408" s="108"/>
      <c r="H1408" s="108"/>
      <c r="I1408" s="108"/>
      <c r="J1408" s="108"/>
      <c r="K1408" s="108"/>
      <c r="L1408" s="108"/>
      <c r="M1408" s="108"/>
      <c r="N1408" s="108"/>
      <c r="O1408" s="108"/>
      <c r="P1408" s="108"/>
      <c r="Q1408" s="108"/>
      <c r="R1408" s="108"/>
      <c r="S1408" s="108"/>
      <c r="T1408" s="108"/>
      <c r="U1408" s="108"/>
      <c r="V1408" s="108"/>
      <c r="W1408" s="108"/>
      <c r="X1408" s="108"/>
      <c r="Y1408" s="111"/>
      <c r="AB1408" s="111"/>
    </row>
    <row r="1409" spans="1:28" ht="15.75" hidden="1">
      <c r="A1409" s="292"/>
      <c r="B1409" s="231"/>
      <c r="C1409" s="231"/>
      <c r="D1409" s="232"/>
      <c r="E1409" s="114"/>
      <c r="F1409" s="108"/>
      <c r="G1409" s="108"/>
      <c r="H1409" s="108"/>
      <c r="I1409" s="109"/>
      <c r="J1409" s="110"/>
      <c r="K1409" s="108"/>
      <c r="L1409" s="108"/>
      <c r="M1409" s="108"/>
      <c r="N1409" s="108"/>
      <c r="O1409" s="108"/>
      <c r="P1409" s="108"/>
      <c r="Q1409" s="109"/>
      <c r="R1409" s="109"/>
      <c r="S1409" s="109"/>
      <c r="T1409" s="108"/>
      <c r="U1409" s="108"/>
      <c r="V1409" s="108"/>
      <c r="W1409" s="109"/>
      <c r="X1409" s="109"/>
      <c r="Y1409" s="111"/>
      <c r="AB1409" s="111"/>
    </row>
    <row r="1410" spans="1:28" ht="15.75" hidden="1">
      <c r="A1410" s="292"/>
      <c r="B1410" s="231"/>
      <c r="C1410" s="231"/>
      <c r="D1410" s="232"/>
      <c r="E1410" s="114"/>
      <c r="F1410" s="108"/>
      <c r="G1410" s="108"/>
      <c r="H1410" s="108"/>
      <c r="I1410" s="109"/>
      <c r="J1410" s="110"/>
      <c r="K1410" s="108"/>
      <c r="L1410" s="108"/>
      <c r="M1410" s="108"/>
      <c r="N1410" s="108"/>
      <c r="O1410" s="108"/>
      <c r="P1410" s="108"/>
      <c r="Q1410" s="109"/>
      <c r="R1410" s="109"/>
      <c r="S1410" s="109"/>
      <c r="T1410" s="108"/>
      <c r="U1410" s="108"/>
      <c r="V1410" s="108"/>
      <c r="W1410" s="109"/>
      <c r="X1410" s="109"/>
      <c r="Y1410" s="111"/>
      <c r="AB1410" s="111"/>
    </row>
    <row r="1411" spans="1:28" ht="15.75" hidden="1">
      <c r="A1411" s="292"/>
      <c r="B1411" s="231"/>
      <c r="C1411" s="231"/>
      <c r="D1411" s="232"/>
      <c r="E1411" s="108"/>
      <c r="F1411" s="108"/>
      <c r="G1411" s="108"/>
      <c r="H1411" s="108"/>
      <c r="I1411" s="108"/>
      <c r="J1411" s="108"/>
      <c r="K1411" s="108"/>
      <c r="L1411" s="108"/>
      <c r="M1411" s="108"/>
      <c r="N1411" s="108"/>
      <c r="O1411" s="108"/>
      <c r="P1411" s="108"/>
      <c r="Q1411" s="108"/>
      <c r="R1411" s="108"/>
      <c r="S1411" s="108"/>
      <c r="T1411" s="108"/>
      <c r="U1411" s="108"/>
      <c r="V1411" s="108"/>
      <c r="W1411" s="108"/>
      <c r="X1411" s="108"/>
      <c r="Y1411" s="111"/>
      <c r="AB1411" s="111"/>
    </row>
    <row r="1412" spans="1:28" ht="15.75" hidden="1">
      <c r="A1412" s="292"/>
      <c r="B1412" s="231"/>
      <c r="C1412" s="231"/>
      <c r="D1412" s="232"/>
      <c r="E1412" s="114"/>
      <c r="F1412" s="108"/>
      <c r="G1412" s="108"/>
      <c r="H1412" s="108"/>
      <c r="I1412" s="109"/>
      <c r="J1412" s="110"/>
      <c r="K1412" s="108"/>
      <c r="L1412" s="108"/>
      <c r="M1412" s="108"/>
      <c r="N1412" s="108"/>
      <c r="O1412" s="108"/>
      <c r="P1412" s="108"/>
      <c r="Q1412" s="109"/>
      <c r="R1412" s="109"/>
      <c r="S1412" s="109"/>
      <c r="T1412" s="108"/>
      <c r="U1412" s="108"/>
      <c r="V1412" s="108"/>
      <c r="W1412" s="109"/>
      <c r="X1412" s="109"/>
      <c r="Y1412" s="111"/>
      <c r="AB1412" s="111"/>
    </row>
    <row r="1413" spans="1:28" ht="15.75" hidden="1">
      <c r="A1413" s="292"/>
      <c r="B1413" s="231"/>
      <c r="C1413" s="231"/>
      <c r="D1413" s="232"/>
      <c r="E1413" s="114"/>
      <c r="F1413" s="108"/>
      <c r="G1413" s="108"/>
      <c r="H1413" s="108"/>
      <c r="I1413" s="109"/>
      <c r="J1413" s="110"/>
      <c r="K1413" s="108"/>
      <c r="L1413" s="108"/>
      <c r="M1413" s="108"/>
      <c r="N1413" s="108"/>
      <c r="O1413" s="108"/>
      <c r="P1413" s="108"/>
      <c r="Q1413" s="109"/>
      <c r="R1413" s="109"/>
      <c r="S1413" s="109"/>
      <c r="T1413" s="108"/>
      <c r="U1413" s="108"/>
      <c r="V1413" s="108"/>
      <c r="W1413" s="109"/>
      <c r="X1413" s="109"/>
      <c r="Y1413" s="111"/>
      <c r="AB1413" s="111"/>
    </row>
    <row r="1414" spans="1:28" ht="15.75" hidden="1">
      <c r="A1414" s="292"/>
      <c r="B1414" s="231"/>
      <c r="C1414" s="231"/>
      <c r="D1414" s="232"/>
      <c r="E1414" s="108"/>
      <c r="F1414" s="108"/>
      <c r="G1414" s="108"/>
      <c r="H1414" s="108"/>
      <c r="I1414" s="108"/>
      <c r="J1414" s="108"/>
      <c r="K1414" s="108"/>
      <c r="L1414" s="108"/>
      <c r="M1414" s="108"/>
      <c r="N1414" s="108"/>
      <c r="O1414" s="108"/>
      <c r="P1414" s="108"/>
      <c r="Q1414" s="108"/>
      <c r="R1414" s="108"/>
      <c r="S1414" s="108"/>
      <c r="T1414" s="108"/>
      <c r="U1414" s="108"/>
      <c r="V1414" s="108"/>
      <c r="W1414" s="108"/>
      <c r="X1414" s="108"/>
      <c r="Y1414" s="111"/>
      <c r="AB1414" s="111"/>
    </row>
    <row r="1415" spans="1:28" ht="15.75" hidden="1">
      <c r="A1415" s="292"/>
      <c r="B1415" s="231"/>
      <c r="C1415" s="231"/>
      <c r="D1415" s="232"/>
      <c r="E1415" s="114"/>
      <c r="F1415" s="108"/>
      <c r="G1415" s="108"/>
      <c r="H1415" s="108"/>
      <c r="I1415" s="109"/>
      <c r="J1415" s="110"/>
      <c r="K1415" s="108"/>
      <c r="L1415" s="108"/>
      <c r="M1415" s="108"/>
      <c r="N1415" s="108"/>
      <c r="O1415" s="108"/>
      <c r="P1415" s="108"/>
      <c r="Q1415" s="109"/>
      <c r="R1415" s="109"/>
      <c r="S1415" s="109"/>
      <c r="T1415" s="108"/>
      <c r="U1415" s="108"/>
      <c r="V1415" s="108"/>
      <c r="W1415" s="109"/>
      <c r="X1415" s="109"/>
      <c r="Y1415" s="111"/>
      <c r="AB1415" s="111"/>
    </row>
    <row r="1416" spans="1:28" ht="15.75" hidden="1">
      <c r="A1416" s="292"/>
      <c r="B1416" s="231"/>
      <c r="C1416" s="231"/>
      <c r="D1416" s="232"/>
      <c r="E1416" s="114"/>
      <c r="F1416" s="108"/>
      <c r="G1416" s="108"/>
      <c r="H1416" s="108"/>
      <c r="I1416" s="109"/>
      <c r="J1416" s="110"/>
      <c r="K1416" s="108"/>
      <c r="L1416" s="108"/>
      <c r="M1416" s="108"/>
      <c r="N1416" s="108"/>
      <c r="O1416" s="108"/>
      <c r="P1416" s="108"/>
      <c r="Q1416" s="109"/>
      <c r="R1416" s="109"/>
      <c r="S1416" s="109"/>
      <c r="T1416" s="108"/>
      <c r="U1416" s="108"/>
      <c r="V1416" s="108"/>
      <c r="W1416" s="109"/>
      <c r="X1416" s="109"/>
      <c r="Y1416" s="111"/>
      <c r="AB1416" s="111"/>
    </row>
    <row r="1417" spans="1:28" ht="15.75" hidden="1">
      <c r="A1417" s="292"/>
      <c r="B1417" s="231"/>
      <c r="C1417" s="231"/>
      <c r="D1417" s="232"/>
      <c r="E1417" s="108"/>
      <c r="F1417" s="108"/>
      <c r="G1417" s="108"/>
      <c r="H1417" s="108"/>
      <c r="I1417" s="108"/>
      <c r="J1417" s="108"/>
      <c r="K1417" s="108"/>
      <c r="L1417" s="108"/>
      <c r="M1417" s="108"/>
      <c r="N1417" s="108"/>
      <c r="O1417" s="108"/>
      <c r="P1417" s="108"/>
      <c r="Q1417" s="108"/>
      <c r="R1417" s="108"/>
      <c r="S1417" s="108"/>
      <c r="T1417" s="108"/>
      <c r="U1417" s="108"/>
      <c r="V1417" s="108"/>
      <c r="W1417" s="108"/>
      <c r="X1417" s="108"/>
      <c r="Y1417" s="111"/>
      <c r="AB1417" s="111"/>
    </row>
    <row r="1418" spans="1:28" ht="15.75" hidden="1">
      <c r="A1418" s="292"/>
      <c r="B1418" s="231"/>
      <c r="C1418" s="231"/>
      <c r="D1418" s="232"/>
      <c r="E1418" s="114"/>
      <c r="F1418" s="108"/>
      <c r="G1418" s="108"/>
      <c r="H1418" s="108"/>
      <c r="I1418" s="109"/>
      <c r="J1418" s="110"/>
      <c r="K1418" s="108"/>
      <c r="L1418" s="108"/>
      <c r="M1418" s="108"/>
      <c r="N1418" s="108"/>
      <c r="O1418" s="108"/>
      <c r="P1418" s="108"/>
      <c r="Q1418" s="109"/>
      <c r="R1418" s="109"/>
      <c r="S1418" s="109"/>
      <c r="T1418" s="108"/>
      <c r="U1418" s="108"/>
      <c r="V1418" s="108"/>
      <c r="W1418" s="109"/>
      <c r="X1418" s="109"/>
      <c r="Y1418" s="111"/>
      <c r="AB1418" s="111"/>
    </row>
    <row r="1419" spans="1:28" ht="15.75" hidden="1">
      <c r="A1419" s="292"/>
      <c r="B1419" s="231"/>
      <c r="C1419" s="231"/>
      <c r="D1419" s="232"/>
      <c r="E1419" s="114"/>
      <c r="F1419" s="108"/>
      <c r="G1419" s="108"/>
      <c r="H1419" s="108"/>
      <c r="I1419" s="109"/>
      <c r="J1419" s="110"/>
      <c r="K1419" s="108"/>
      <c r="L1419" s="108"/>
      <c r="M1419" s="108"/>
      <c r="N1419" s="108"/>
      <c r="O1419" s="108"/>
      <c r="P1419" s="108"/>
      <c r="Q1419" s="109"/>
      <c r="R1419" s="109"/>
      <c r="S1419" s="109"/>
      <c r="T1419" s="108"/>
      <c r="U1419" s="108"/>
      <c r="V1419" s="108"/>
      <c r="W1419" s="109"/>
      <c r="X1419" s="109"/>
      <c r="Y1419" s="111"/>
      <c r="AB1419" s="111"/>
    </row>
    <row r="1420" spans="1:28" ht="15.75" hidden="1">
      <c r="A1420" s="292"/>
      <c r="B1420" s="231"/>
      <c r="C1420" s="231"/>
      <c r="D1420" s="232"/>
      <c r="E1420" s="108"/>
      <c r="F1420" s="108"/>
      <c r="G1420" s="108"/>
      <c r="H1420" s="108"/>
      <c r="I1420" s="108"/>
      <c r="J1420" s="108"/>
      <c r="K1420" s="108"/>
      <c r="L1420" s="108"/>
      <c r="M1420" s="108"/>
      <c r="N1420" s="108"/>
      <c r="O1420" s="108"/>
      <c r="P1420" s="108"/>
      <c r="Q1420" s="108"/>
      <c r="R1420" s="108"/>
      <c r="S1420" s="108"/>
      <c r="T1420" s="108"/>
      <c r="U1420" s="108"/>
      <c r="V1420" s="108"/>
      <c r="W1420" s="108"/>
      <c r="X1420" s="108"/>
      <c r="Y1420" s="111"/>
      <c r="AB1420" s="111"/>
    </row>
    <row r="1421" spans="1:28" ht="15.75" hidden="1">
      <c r="A1421" s="292"/>
      <c r="B1421" s="231"/>
      <c r="C1421" s="231"/>
      <c r="D1421" s="232"/>
      <c r="E1421" s="108"/>
      <c r="F1421" s="108"/>
      <c r="G1421" s="108"/>
      <c r="H1421" s="108"/>
      <c r="I1421" s="108"/>
      <c r="J1421" s="108"/>
      <c r="K1421" s="108"/>
      <c r="L1421" s="108"/>
      <c r="M1421" s="108"/>
      <c r="N1421" s="108"/>
      <c r="O1421" s="108"/>
      <c r="P1421" s="108"/>
      <c r="Q1421" s="108"/>
      <c r="R1421" s="108"/>
      <c r="S1421" s="108"/>
      <c r="T1421" s="108"/>
      <c r="U1421" s="108"/>
      <c r="V1421" s="108"/>
      <c r="W1421" s="108"/>
      <c r="X1421" s="108"/>
      <c r="Y1421" s="111"/>
      <c r="AB1421" s="111"/>
    </row>
    <row r="1422" spans="1:28" ht="15.75" hidden="1">
      <c r="A1422" s="292"/>
      <c r="B1422" s="231"/>
      <c r="C1422" s="231"/>
      <c r="D1422" s="232"/>
      <c r="E1422" s="108"/>
      <c r="F1422" s="108"/>
      <c r="G1422" s="108"/>
      <c r="H1422" s="108"/>
      <c r="I1422" s="108"/>
      <c r="J1422" s="108"/>
      <c r="K1422" s="108"/>
      <c r="L1422" s="108"/>
      <c r="M1422" s="108"/>
      <c r="N1422" s="108"/>
      <c r="O1422" s="108"/>
      <c r="P1422" s="108"/>
      <c r="Q1422" s="108"/>
      <c r="R1422" s="108"/>
      <c r="S1422" s="108"/>
      <c r="T1422" s="108"/>
      <c r="U1422" s="108"/>
      <c r="V1422" s="108"/>
      <c r="W1422" s="108"/>
      <c r="X1422" s="108"/>
      <c r="Y1422" s="111"/>
      <c r="AB1422" s="111"/>
    </row>
    <row r="1423" spans="1:28" ht="15.75" hidden="1">
      <c r="A1423" s="292"/>
      <c r="B1423" s="231"/>
      <c r="C1423" s="231"/>
      <c r="D1423" s="232"/>
      <c r="E1423" s="108"/>
      <c r="F1423" s="108"/>
      <c r="G1423" s="108"/>
      <c r="H1423" s="108"/>
      <c r="I1423" s="108"/>
      <c r="J1423" s="108"/>
      <c r="K1423" s="108"/>
      <c r="L1423" s="108"/>
      <c r="M1423" s="108"/>
      <c r="N1423" s="108"/>
      <c r="O1423" s="108"/>
      <c r="P1423" s="108"/>
      <c r="Q1423" s="108"/>
      <c r="R1423" s="108"/>
      <c r="S1423" s="108"/>
      <c r="T1423" s="108"/>
      <c r="U1423" s="108"/>
      <c r="V1423" s="108"/>
      <c r="W1423" s="108"/>
      <c r="X1423" s="108"/>
      <c r="Y1423" s="111"/>
      <c r="AB1423" s="111"/>
    </row>
    <row r="1424" spans="1:28" ht="15.75" hidden="1">
      <c r="A1424" s="292"/>
      <c r="B1424" s="231"/>
      <c r="C1424" s="231"/>
      <c r="D1424" s="232"/>
      <c r="E1424" s="108"/>
      <c r="F1424" s="108"/>
      <c r="G1424" s="108"/>
      <c r="H1424" s="108"/>
      <c r="I1424" s="108"/>
      <c r="J1424" s="108"/>
      <c r="K1424" s="108"/>
      <c r="L1424" s="108"/>
      <c r="M1424" s="108"/>
      <c r="N1424" s="108"/>
      <c r="O1424" s="108"/>
      <c r="P1424" s="108"/>
      <c r="Q1424" s="108"/>
      <c r="R1424" s="108"/>
      <c r="S1424" s="108"/>
      <c r="T1424" s="108"/>
      <c r="U1424" s="108"/>
      <c r="V1424" s="108"/>
      <c r="W1424" s="108"/>
      <c r="X1424" s="108"/>
      <c r="Y1424" s="111"/>
      <c r="AB1424" s="111"/>
    </row>
    <row r="1425" spans="1:28" ht="15.75" hidden="1">
      <c r="A1425" s="292"/>
      <c r="B1425" s="231"/>
      <c r="C1425" s="231"/>
      <c r="D1425" s="232"/>
      <c r="E1425" s="120"/>
      <c r="F1425" s="120"/>
      <c r="G1425" s="120"/>
      <c r="H1425" s="120"/>
      <c r="I1425" s="120"/>
      <c r="J1425" s="120"/>
      <c r="K1425" s="120"/>
      <c r="L1425" s="120"/>
      <c r="M1425" s="120"/>
      <c r="N1425" s="120"/>
      <c r="O1425" s="120"/>
      <c r="P1425" s="120"/>
      <c r="Q1425" s="120"/>
      <c r="R1425" s="120"/>
      <c r="S1425" s="120"/>
      <c r="T1425" s="108"/>
      <c r="U1425" s="108"/>
      <c r="V1425" s="108"/>
      <c r="W1425" s="120"/>
      <c r="X1425" s="120"/>
      <c r="Y1425" s="111"/>
      <c r="AB1425" s="111"/>
    </row>
    <row r="1426" spans="1:28" ht="15.75" hidden="1">
      <c r="A1426" s="292"/>
      <c r="B1426" s="231"/>
      <c r="C1426" s="231"/>
      <c r="D1426" s="232"/>
      <c r="E1426" s="114"/>
      <c r="F1426" s="108"/>
      <c r="G1426" s="108"/>
      <c r="H1426" s="108"/>
      <c r="I1426" s="109"/>
      <c r="J1426" s="110"/>
      <c r="K1426" s="108"/>
      <c r="L1426" s="108"/>
      <c r="M1426" s="108"/>
      <c r="N1426" s="108"/>
      <c r="O1426" s="108"/>
      <c r="P1426" s="108"/>
      <c r="Q1426" s="109"/>
      <c r="R1426" s="109"/>
      <c r="S1426" s="109"/>
      <c r="T1426" s="108"/>
      <c r="U1426" s="108"/>
      <c r="V1426" s="108"/>
      <c r="W1426" s="109"/>
      <c r="X1426" s="109"/>
      <c r="Y1426" s="111"/>
      <c r="AB1426" s="111"/>
    </row>
    <row r="1427" spans="1:28" ht="15.75" hidden="1">
      <c r="A1427" s="292"/>
      <c r="B1427" s="231"/>
      <c r="C1427" s="231"/>
      <c r="D1427" s="232"/>
      <c r="E1427" s="114"/>
      <c r="F1427" s="108"/>
      <c r="G1427" s="108"/>
      <c r="H1427" s="108"/>
      <c r="I1427" s="109"/>
      <c r="J1427" s="110"/>
      <c r="K1427" s="108"/>
      <c r="L1427" s="108"/>
      <c r="M1427" s="108"/>
      <c r="N1427" s="108"/>
      <c r="O1427" s="108"/>
      <c r="P1427" s="108"/>
      <c r="Q1427" s="109"/>
      <c r="R1427" s="109"/>
      <c r="S1427" s="109"/>
      <c r="T1427" s="108"/>
      <c r="U1427" s="108"/>
      <c r="V1427" s="108"/>
      <c r="W1427" s="109"/>
      <c r="X1427" s="109"/>
      <c r="Y1427" s="111"/>
      <c r="AB1427" s="111"/>
    </row>
    <row r="1428" spans="1:28" ht="15.75" hidden="1">
      <c r="A1428" s="292"/>
      <c r="B1428" s="231"/>
      <c r="C1428" s="231"/>
      <c r="D1428" s="232"/>
      <c r="E1428" s="114"/>
      <c r="F1428" s="108"/>
      <c r="G1428" s="108"/>
      <c r="H1428" s="108"/>
      <c r="I1428" s="109"/>
      <c r="J1428" s="110"/>
      <c r="K1428" s="109"/>
      <c r="L1428" s="108"/>
      <c r="M1428" s="108"/>
      <c r="N1428" s="108"/>
      <c r="O1428" s="108"/>
      <c r="P1428" s="108"/>
      <c r="Q1428" s="109"/>
      <c r="R1428" s="109"/>
      <c r="S1428" s="109"/>
      <c r="T1428" s="108"/>
      <c r="U1428" s="108"/>
      <c r="V1428" s="108"/>
      <c r="W1428" s="109"/>
      <c r="X1428" s="109"/>
      <c r="Y1428" s="111"/>
      <c r="AB1428" s="111"/>
    </row>
    <row r="1429" spans="1:28" ht="15.75" hidden="1">
      <c r="A1429" s="292"/>
      <c r="B1429" s="231"/>
      <c r="C1429" s="231"/>
      <c r="D1429" s="232"/>
      <c r="E1429" s="114"/>
      <c r="F1429" s="108"/>
      <c r="G1429" s="108"/>
      <c r="H1429" s="108"/>
      <c r="I1429" s="109"/>
      <c r="J1429" s="110"/>
      <c r="K1429" s="108"/>
      <c r="L1429" s="108"/>
      <c r="M1429" s="108"/>
      <c r="N1429" s="108"/>
      <c r="O1429" s="108"/>
      <c r="P1429" s="108"/>
      <c r="Q1429" s="109"/>
      <c r="R1429" s="109"/>
      <c r="S1429" s="109"/>
      <c r="T1429" s="108"/>
      <c r="U1429" s="108"/>
      <c r="V1429" s="108"/>
      <c r="W1429" s="109"/>
      <c r="X1429" s="109"/>
      <c r="Y1429" s="111"/>
      <c r="AB1429" s="111"/>
    </row>
    <row r="1430" spans="1:28" ht="15.75" hidden="1">
      <c r="A1430" s="292"/>
      <c r="B1430" s="231"/>
      <c r="C1430" s="231"/>
      <c r="D1430" s="232"/>
      <c r="E1430" s="114"/>
      <c r="F1430" s="108"/>
      <c r="G1430" s="108"/>
      <c r="H1430" s="108"/>
      <c r="I1430" s="109"/>
      <c r="J1430" s="110"/>
      <c r="K1430" s="108"/>
      <c r="L1430" s="108"/>
      <c r="M1430" s="108"/>
      <c r="N1430" s="108"/>
      <c r="O1430" s="108"/>
      <c r="P1430" s="108"/>
      <c r="Q1430" s="8"/>
      <c r="R1430" s="8"/>
      <c r="S1430" s="8"/>
      <c r="T1430" s="108"/>
      <c r="U1430" s="108"/>
      <c r="V1430" s="108"/>
      <c r="W1430" s="8"/>
      <c r="X1430" s="109"/>
      <c r="Y1430" s="111"/>
      <c r="AB1430" s="111"/>
    </row>
    <row r="1431" spans="1:28" ht="15.75" hidden="1">
      <c r="A1431" s="292"/>
      <c r="B1431" s="231"/>
      <c r="C1431" s="231"/>
      <c r="D1431" s="232"/>
      <c r="E1431" s="114"/>
      <c r="F1431" s="108"/>
      <c r="G1431" s="108"/>
      <c r="H1431" s="108"/>
      <c r="I1431" s="109"/>
      <c r="J1431" s="110"/>
      <c r="K1431" s="108"/>
      <c r="L1431" s="108"/>
      <c r="M1431" s="108"/>
      <c r="N1431" s="108"/>
      <c r="O1431" s="108"/>
      <c r="P1431" s="108"/>
      <c r="Q1431" s="8"/>
      <c r="R1431" s="8"/>
      <c r="S1431" s="8"/>
      <c r="T1431" s="108"/>
      <c r="U1431" s="108"/>
      <c r="V1431" s="108"/>
      <c r="W1431" s="8"/>
      <c r="X1431" s="109"/>
      <c r="Y1431" s="111"/>
      <c r="AB1431" s="111"/>
    </row>
    <row r="1432" spans="1:28" ht="15.75" hidden="1">
      <c r="A1432" s="292"/>
      <c r="B1432" s="231"/>
      <c r="C1432" s="231"/>
      <c r="D1432" s="232"/>
      <c r="E1432" s="114"/>
      <c r="F1432" s="108"/>
      <c r="G1432" s="108"/>
      <c r="H1432" s="108"/>
      <c r="I1432" s="109"/>
      <c r="J1432" s="110"/>
      <c r="K1432" s="108"/>
      <c r="L1432" s="108"/>
      <c r="M1432" s="108"/>
      <c r="N1432" s="108"/>
      <c r="O1432" s="108"/>
      <c r="P1432" s="108"/>
      <c r="Q1432" s="8"/>
      <c r="R1432" s="8"/>
      <c r="S1432" s="8"/>
      <c r="T1432" s="108"/>
      <c r="U1432" s="108"/>
      <c r="V1432" s="108"/>
      <c r="W1432" s="8"/>
      <c r="X1432" s="109"/>
      <c r="Y1432" s="111"/>
      <c r="AB1432" s="111"/>
    </row>
    <row r="1433" spans="1:28" ht="15.75" hidden="1">
      <c r="A1433" s="292"/>
      <c r="B1433" s="231"/>
      <c r="C1433" s="231"/>
      <c r="D1433" s="232"/>
      <c r="E1433" s="108"/>
      <c r="F1433" s="108"/>
      <c r="G1433" s="108"/>
      <c r="H1433" s="108"/>
      <c r="I1433" s="108"/>
      <c r="J1433" s="110"/>
      <c r="K1433" s="108"/>
      <c r="L1433" s="108"/>
      <c r="M1433" s="108"/>
      <c r="N1433" s="108"/>
      <c r="O1433" s="108"/>
      <c r="P1433" s="108"/>
      <c r="Q1433" s="108"/>
      <c r="R1433" s="108"/>
      <c r="S1433" s="108"/>
      <c r="T1433" s="108"/>
      <c r="U1433" s="108"/>
      <c r="V1433" s="108"/>
      <c r="W1433" s="108"/>
      <c r="X1433" s="108"/>
      <c r="Y1433" s="111"/>
      <c r="AB1433" s="111"/>
    </row>
    <row r="1434" spans="1:28" ht="15.75" hidden="1">
      <c r="A1434" s="292"/>
      <c r="B1434" s="231"/>
      <c r="C1434" s="231"/>
      <c r="D1434" s="232"/>
      <c r="E1434" s="114"/>
      <c r="F1434" s="108"/>
      <c r="G1434" s="108"/>
      <c r="H1434" s="108"/>
      <c r="I1434" s="109"/>
      <c r="J1434" s="110"/>
      <c r="K1434" s="108"/>
      <c r="L1434" s="108"/>
      <c r="M1434" s="108"/>
      <c r="N1434" s="108"/>
      <c r="O1434" s="108"/>
      <c r="P1434" s="108"/>
      <c r="Q1434" s="109"/>
      <c r="R1434" s="109"/>
      <c r="S1434" s="109"/>
      <c r="T1434" s="108"/>
      <c r="U1434" s="108"/>
      <c r="V1434" s="108"/>
      <c r="W1434" s="109"/>
      <c r="X1434" s="109"/>
      <c r="Y1434" s="111"/>
      <c r="AB1434" s="111"/>
    </row>
    <row r="1435" spans="1:28" ht="15.75" hidden="1">
      <c r="A1435" s="292"/>
      <c r="B1435" s="231"/>
      <c r="C1435" s="231"/>
      <c r="D1435" s="232"/>
      <c r="E1435" s="114"/>
      <c r="F1435" s="108"/>
      <c r="G1435" s="108"/>
      <c r="H1435" s="108"/>
      <c r="I1435" s="109"/>
      <c r="J1435" s="110"/>
      <c r="K1435" s="108"/>
      <c r="L1435" s="108"/>
      <c r="M1435" s="108"/>
      <c r="N1435" s="108"/>
      <c r="O1435" s="108"/>
      <c r="P1435" s="108"/>
      <c r="Q1435" s="109"/>
      <c r="R1435" s="109"/>
      <c r="S1435" s="109"/>
      <c r="T1435" s="108"/>
      <c r="U1435" s="108"/>
      <c r="V1435" s="108"/>
      <c r="W1435" s="109"/>
      <c r="X1435" s="109"/>
      <c r="Y1435" s="111"/>
      <c r="AB1435" s="111"/>
    </row>
    <row r="1436" spans="1:28" ht="15.75" hidden="1">
      <c r="A1436" s="292"/>
      <c r="B1436" s="231"/>
      <c r="C1436" s="231"/>
      <c r="D1436" s="232"/>
      <c r="E1436" s="114"/>
      <c r="F1436" s="108"/>
      <c r="G1436" s="108"/>
      <c r="H1436" s="108"/>
      <c r="I1436" s="109"/>
      <c r="J1436" s="110"/>
      <c r="K1436" s="108"/>
      <c r="L1436" s="108"/>
      <c r="M1436" s="108"/>
      <c r="N1436" s="108"/>
      <c r="O1436" s="108"/>
      <c r="P1436" s="108"/>
      <c r="Q1436" s="8"/>
      <c r="R1436" s="8"/>
      <c r="S1436" s="109"/>
      <c r="T1436" s="108"/>
      <c r="U1436" s="108"/>
      <c r="V1436" s="108"/>
      <c r="W1436" s="8"/>
      <c r="X1436" s="109"/>
      <c r="Y1436" s="111"/>
      <c r="AB1436" s="111"/>
    </row>
    <row r="1437" spans="1:28" ht="15.75" hidden="1">
      <c r="A1437" s="292"/>
      <c r="B1437" s="231"/>
      <c r="C1437" s="231"/>
      <c r="D1437" s="232"/>
      <c r="E1437" s="114"/>
      <c r="F1437" s="108"/>
      <c r="G1437" s="108"/>
      <c r="H1437" s="108"/>
      <c r="I1437" s="109"/>
      <c r="J1437" s="110"/>
      <c r="K1437" s="108"/>
      <c r="L1437" s="108"/>
      <c r="M1437" s="108"/>
      <c r="N1437" s="108"/>
      <c r="O1437" s="108"/>
      <c r="P1437" s="108"/>
      <c r="Q1437" s="8"/>
      <c r="R1437" s="8"/>
      <c r="S1437" s="109"/>
      <c r="T1437" s="108"/>
      <c r="U1437" s="108"/>
      <c r="V1437" s="108"/>
      <c r="W1437" s="8"/>
      <c r="X1437" s="109"/>
      <c r="Y1437" s="111"/>
      <c r="AB1437" s="111"/>
    </row>
    <row r="1438" spans="1:28" ht="15.75" hidden="1">
      <c r="A1438" s="292"/>
      <c r="B1438" s="231"/>
      <c r="C1438" s="231"/>
      <c r="D1438" s="232"/>
      <c r="E1438" s="114"/>
      <c r="F1438" s="108"/>
      <c r="G1438" s="108"/>
      <c r="H1438" s="108"/>
      <c r="I1438" s="109"/>
      <c r="J1438" s="110"/>
      <c r="K1438" s="108"/>
      <c r="L1438" s="108"/>
      <c r="M1438" s="108"/>
      <c r="N1438" s="108"/>
      <c r="O1438" s="108"/>
      <c r="P1438" s="108"/>
      <c r="Q1438" s="8"/>
      <c r="R1438" s="8"/>
      <c r="S1438" s="109"/>
      <c r="T1438" s="108"/>
      <c r="U1438" s="108"/>
      <c r="V1438" s="108"/>
      <c r="W1438" s="8"/>
      <c r="X1438" s="109"/>
      <c r="Y1438" s="111"/>
      <c r="AB1438" s="111"/>
    </row>
    <row r="1439" spans="1:28" ht="15.75" hidden="1">
      <c r="A1439" s="292"/>
      <c r="B1439" s="231"/>
      <c r="C1439" s="231"/>
      <c r="D1439" s="232"/>
      <c r="E1439" s="114"/>
      <c r="F1439" s="108"/>
      <c r="G1439" s="108"/>
      <c r="H1439" s="108"/>
      <c r="I1439" s="109"/>
      <c r="J1439" s="110"/>
      <c r="K1439" s="108"/>
      <c r="L1439" s="108"/>
      <c r="M1439" s="108"/>
      <c r="N1439" s="108"/>
      <c r="O1439" s="108"/>
      <c r="P1439" s="108"/>
      <c r="Q1439" s="8"/>
      <c r="R1439" s="8"/>
      <c r="S1439" s="8"/>
      <c r="T1439" s="108"/>
      <c r="U1439" s="108"/>
      <c r="V1439" s="108"/>
      <c r="W1439" s="8"/>
      <c r="X1439" s="109"/>
      <c r="Y1439" s="111"/>
      <c r="AB1439" s="111"/>
    </row>
    <row r="1440" spans="1:28" ht="15.75" hidden="1">
      <c r="A1440" s="292"/>
      <c r="B1440" s="231"/>
      <c r="C1440" s="231"/>
      <c r="D1440" s="232"/>
      <c r="E1440" s="114"/>
      <c r="F1440" s="108"/>
      <c r="G1440" s="108"/>
      <c r="H1440" s="108"/>
      <c r="I1440" s="109"/>
      <c r="J1440" s="110"/>
      <c r="K1440" s="108"/>
      <c r="L1440" s="108"/>
      <c r="M1440" s="108"/>
      <c r="N1440" s="108"/>
      <c r="O1440" s="108"/>
      <c r="P1440" s="108"/>
      <c r="Q1440" s="109"/>
      <c r="R1440" s="8"/>
      <c r="S1440" s="109"/>
      <c r="T1440" s="108"/>
      <c r="U1440" s="108"/>
      <c r="V1440" s="108"/>
      <c r="W1440" s="8"/>
      <c r="X1440" s="109"/>
      <c r="Y1440" s="111"/>
      <c r="AB1440" s="111"/>
    </row>
    <row r="1441" spans="1:28" ht="15.75" hidden="1">
      <c r="A1441" s="292"/>
      <c r="B1441" s="231"/>
      <c r="C1441" s="231"/>
      <c r="D1441" s="232"/>
      <c r="E1441" s="114"/>
      <c r="F1441" s="108"/>
      <c r="G1441" s="108"/>
      <c r="H1441" s="108"/>
      <c r="I1441" s="109"/>
      <c r="J1441" s="110"/>
      <c r="K1441" s="108"/>
      <c r="L1441" s="108"/>
      <c r="M1441" s="108"/>
      <c r="N1441" s="108"/>
      <c r="O1441" s="108"/>
      <c r="P1441" s="108"/>
      <c r="Q1441" s="109"/>
      <c r="R1441" s="8"/>
      <c r="S1441" s="109"/>
      <c r="T1441" s="108"/>
      <c r="U1441" s="108"/>
      <c r="V1441" s="108"/>
      <c r="W1441" s="8"/>
      <c r="X1441" s="109"/>
      <c r="Y1441" s="111"/>
      <c r="AB1441" s="111"/>
    </row>
    <row r="1442" spans="1:28" ht="15.75" hidden="1">
      <c r="A1442" s="292"/>
      <c r="B1442" s="231"/>
      <c r="C1442" s="231"/>
      <c r="D1442" s="232"/>
      <c r="E1442" s="114"/>
      <c r="F1442" s="108"/>
      <c r="G1442" s="108"/>
      <c r="H1442" s="108"/>
      <c r="I1442" s="109"/>
      <c r="J1442" s="110"/>
      <c r="K1442" s="108"/>
      <c r="L1442" s="108"/>
      <c r="M1442" s="108"/>
      <c r="N1442" s="108"/>
      <c r="O1442" s="108"/>
      <c r="P1442" s="108"/>
      <c r="Q1442" s="109"/>
      <c r="R1442" s="8"/>
      <c r="S1442" s="109"/>
      <c r="T1442" s="108"/>
      <c r="U1442" s="108"/>
      <c r="V1442" s="108"/>
      <c r="W1442" s="8"/>
      <c r="X1442" s="109"/>
      <c r="Y1442" s="111"/>
      <c r="AB1442" s="111"/>
    </row>
    <row r="1443" spans="1:28" ht="15.75" hidden="1">
      <c r="A1443" s="292"/>
      <c r="B1443" s="231"/>
      <c r="C1443" s="231"/>
      <c r="D1443" s="232"/>
      <c r="E1443" s="108"/>
      <c r="F1443" s="108"/>
      <c r="G1443" s="108"/>
      <c r="H1443" s="108"/>
      <c r="I1443" s="108"/>
      <c r="J1443" s="110"/>
      <c r="K1443" s="108"/>
      <c r="L1443" s="108"/>
      <c r="M1443" s="108"/>
      <c r="N1443" s="108"/>
      <c r="O1443" s="108"/>
      <c r="P1443" s="108"/>
      <c r="Q1443" s="108"/>
      <c r="R1443" s="108"/>
      <c r="S1443" s="108"/>
      <c r="T1443" s="108"/>
      <c r="U1443" s="108"/>
      <c r="V1443" s="108"/>
      <c r="W1443" s="108"/>
      <c r="X1443" s="108"/>
      <c r="Y1443" s="111"/>
      <c r="AB1443" s="111"/>
    </row>
    <row r="1444" spans="1:28" ht="15.75" hidden="1">
      <c r="A1444" s="292"/>
      <c r="B1444" s="231"/>
      <c r="C1444" s="231"/>
      <c r="D1444" s="232"/>
      <c r="E1444" s="108"/>
      <c r="F1444" s="108"/>
      <c r="G1444" s="108"/>
      <c r="H1444" s="108"/>
      <c r="I1444" s="108"/>
      <c r="J1444" s="110"/>
      <c r="K1444" s="108"/>
      <c r="L1444" s="108"/>
      <c r="M1444" s="108"/>
      <c r="N1444" s="108"/>
      <c r="O1444" s="108"/>
      <c r="P1444" s="108"/>
      <c r="Q1444" s="108"/>
      <c r="R1444" s="108"/>
      <c r="S1444" s="108"/>
      <c r="T1444" s="108"/>
      <c r="U1444" s="108"/>
      <c r="V1444" s="108"/>
      <c r="W1444" s="108"/>
      <c r="X1444" s="108"/>
      <c r="Y1444" s="111"/>
      <c r="AB1444" s="111"/>
    </row>
    <row r="1445" spans="1:28" ht="15.75" hidden="1">
      <c r="A1445" s="292"/>
      <c r="B1445" s="231"/>
      <c r="C1445" s="231"/>
      <c r="D1445" s="232"/>
      <c r="E1445" s="108"/>
      <c r="F1445" s="108"/>
      <c r="G1445" s="108"/>
      <c r="H1445" s="108"/>
      <c r="I1445" s="108"/>
      <c r="J1445" s="110"/>
      <c r="K1445" s="108"/>
      <c r="L1445" s="108"/>
      <c r="M1445" s="108"/>
      <c r="N1445" s="108"/>
      <c r="O1445" s="108"/>
      <c r="P1445" s="108"/>
      <c r="Q1445" s="108"/>
      <c r="R1445" s="108"/>
      <c r="S1445" s="108"/>
      <c r="T1445" s="108"/>
      <c r="U1445" s="108"/>
      <c r="V1445" s="108"/>
      <c r="W1445" s="108"/>
      <c r="X1445" s="108"/>
      <c r="Y1445" s="111"/>
      <c r="AB1445" s="111"/>
    </row>
    <row r="1446" spans="1:28" ht="15.75" hidden="1">
      <c r="A1446" s="292"/>
      <c r="B1446" s="231"/>
      <c r="C1446" s="231"/>
      <c r="D1446" s="232"/>
      <c r="E1446" s="114"/>
      <c r="F1446" s="108"/>
      <c r="G1446" s="108"/>
      <c r="H1446" s="108"/>
      <c r="I1446" s="109"/>
      <c r="J1446" s="110"/>
      <c r="K1446" s="108"/>
      <c r="L1446" s="108"/>
      <c r="M1446" s="108"/>
      <c r="N1446" s="108"/>
      <c r="O1446" s="108"/>
      <c r="P1446" s="108"/>
      <c r="Q1446" s="109"/>
      <c r="R1446" s="109"/>
      <c r="S1446" s="109"/>
      <c r="T1446" s="108"/>
      <c r="U1446" s="108"/>
      <c r="V1446" s="108"/>
      <c r="W1446" s="109"/>
      <c r="X1446" s="109"/>
      <c r="Y1446" s="111"/>
      <c r="AB1446" s="111"/>
    </row>
    <row r="1447" spans="1:28" ht="15.75" hidden="1">
      <c r="A1447" s="292"/>
      <c r="B1447" s="231"/>
      <c r="C1447" s="231"/>
      <c r="D1447" s="232"/>
      <c r="E1447" s="114"/>
      <c r="F1447" s="108"/>
      <c r="G1447" s="108"/>
      <c r="H1447" s="108"/>
      <c r="I1447" s="109"/>
      <c r="J1447" s="110"/>
      <c r="K1447" s="108"/>
      <c r="L1447" s="108"/>
      <c r="M1447" s="108"/>
      <c r="N1447" s="108"/>
      <c r="O1447" s="108"/>
      <c r="P1447" s="108"/>
      <c r="Q1447" s="109"/>
      <c r="R1447" s="109"/>
      <c r="S1447" s="109"/>
      <c r="T1447" s="108"/>
      <c r="U1447" s="108"/>
      <c r="V1447" s="108"/>
      <c r="W1447" s="109"/>
      <c r="X1447" s="109"/>
      <c r="Y1447" s="111"/>
      <c r="AB1447" s="111"/>
    </row>
    <row r="1448" spans="1:28" ht="15.75" hidden="1">
      <c r="A1448" s="292"/>
      <c r="B1448" s="231"/>
      <c r="C1448" s="231"/>
      <c r="D1448" s="232"/>
      <c r="E1448" s="114"/>
      <c r="F1448" s="108"/>
      <c r="G1448" s="108"/>
      <c r="H1448" s="108"/>
      <c r="I1448" s="109"/>
      <c r="J1448" s="110"/>
      <c r="K1448" s="108"/>
      <c r="L1448" s="108"/>
      <c r="M1448" s="108"/>
      <c r="N1448" s="108"/>
      <c r="O1448" s="108"/>
      <c r="P1448" s="108"/>
      <c r="Q1448" s="109"/>
      <c r="R1448" s="109"/>
      <c r="S1448" s="109"/>
      <c r="T1448" s="108"/>
      <c r="U1448" s="108"/>
      <c r="V1448" s="108"/>
      <c r="W1448" s="109"/>
      <c r="X1448" s="109"/>
      <c r="Y1448" s="111"/>
      <c r="AB1448" s="111"/>
    </row>
    <row r="1449" spans="1:28" ht="15.75" hidden="1">
      <c r="A1449" s="292"/>
      <c r="B1449" s="231"/>
      <c r="C1449" s="231"/>
      <c r="D1449" s="232"/>
      <c r="E1449" s="108"/>
      <c r="F1449" s="108"/>
      <c r="G1449" s="108"/>
      <c r="H1449" s="108"/>
      <c r="I1449" s="108"/>
      <c r="J1449" s="110"/>
      <c r="K1449" s="108"/>
      <c r="L1449" s="108"/>
      <c r="M1449" s="108"/>
      <c r="N1449" s="108"/>
      <c r="O1449" s="108"/>
      <c r="P1449" s="108"/>
      <c r="Q1449" s="108"/>
      <c r="R1449" s="108"/>
      <c r="S1449" s="108"/>
      <c r="T1449" s="108"/>
      <c r="U1449" s="108"/>
      <c r="V1449" s="108"/>
      <c r="W1449" s="108"/>
      <c r="X1449" s="108"/>
      <c r="Y1449" s="111"/>
      <c r="AB1449" s="111"/>
    </row>
    <row r="1450" spans="1:28" ht="15.75" hidden="1">
      <c r="A1450" s="292"/>
      <c r="B1450" s="231"/>
      <c r="C1450" s="231"/>
      <c r="D1450" s="232"/>
      <c r="E1450" s="108"/>
      <c r="F1450" s="108"/>
      <c r="G1450" s="108"/>
      <c r="H1450" s="108"/>
      <c r="I1450" s="108"/>
      <c r="J1450" s="110"/>
      <c r="K1450" s="108"/>
      <c r="L1450" s="108"/>
      <c r="M1450" s="108"/>
      <c r="N1450" s="108"/>
      <c r="O1450" s="108"/>
      <c r="P1450" s="108"/>
      <c r="Q1450" s="108"/>
      <c r="R1450" s="108"/>
      <c r="S1450" s="108"/>
      <c r="T1450" s="108"/>
      <c r="U1450" s="108"/>
      <c r="V1450" s="108"/>
      <c r="W1450" s="108"/>
      <c r="X1450" s="108"/>
      <c r="Y1450" s="111"/>
      <c r="AB1450" s="111"/>
    </row>
    <row r="1451" spans="1:28" ht="15.75" hidden="1">
      <c r="A1451" s="292"/>
      <c r="B1451" s="231"/>
      <c r="C1451" s="231"/>
      <c r="D1451" s="232"/>
      <c r="E1451" s="108"/>
      <c r="F1451" s="108"/>
      <c r="G1451" s="108"/>
      <c r="H1451" s="108"/>
      <c r="I1451" s="108"/>
      <c r="J1451" s="110"/>
      <c r="K1451" s="108"/>
      <c r="L1451" s="108"/>
      <c r="M1451" s="108"/>
      <c r="N1451" s="108"/>
      <c r="O1451" s="108"/>
      <c r="P1451" s="108"/>
      <c r="Q1451" s="108"/>
      <c r="R1451" s="108"/>
      <c r="S1451" s="108"/>
      <c r="T1451" s="108"/>
      <c r="U1451" s="108"/>
      <c r="V1451" s="108"/>
      <c r="W1451" s="108"/>
      <c r="X1451" s="108"/>
      <c r="Y1451" s="111"/>
      <c r="AB1451" s="111"/>
    </row>
    <row r="1452" spans="1:28" ht="15.75" hidden="1">
      <c r="A1452" s="292"/>
      <c r="B1452" s="231"/>
      <c r="C1452" s="231"/>
      <c r="D1452" s="232"/>
      <c r="E1452" s="114"/>
      <c r="F1452" s="108"/>
      <c r="G1452" s="108"/>
      <c r="H1452" s="108"/>
      <c r="I1452" s="109"/>
      <c r="J1452" s="110"/>
      <c r="K1452" s="108"/>
      <c r="L1452" s="108"/>
      <c r="M1452" s="108"/>
      <c r="N1452" s="108"/>
      <c r="O1452" s="108"/>
      <c r="P1452" s="108"/>
      <c r="Q1452" s="109"/>
      <c r="R1452" s="109"/>
      <c r="S1452" s="109"/>
      <c r="T1452" s="108"/>
      <c r="U1452" s="108"/>
      <c r="V1452" s="108"/>
      <c r="W1452" s="109"/>
      <c r="X1452" s="109"/>
      <c r="Y1452" s="111"/>
      <c r="AB1452" s="111"/>
    </row>
    <row r="1453" spans="1:28" ht="15.75" hidden="1">
      <c r="A1453" s="292"/>
      <c r="B1453" s="231"/>
      <c r="C1453" s="231"/>
      <c r="D1453" s="232"/>
      <c r="E1453" s="114"/>
      <c r="F1453" s="108"/>
      <c r="G1453" s="108"/>
      <c r="H1453" s="108"/>
      <c r="I1453" s="109"/>
      <c r="J1453" s="110"/>
      <c r="K1453" s="108"/>
      <c r="L1453" s="108"/>
      <c r="M1453" s="108"/>
      <c r="N1453" s="108"/>
      <c r="O1453" s="108"/>
      <c r="P1453" s="108"/>
      <c r="Q1453" s="109"/>
      <c r="R1453" s="109"/>
      <c r="S1453" s="109"/>
      <c r="T1453" s="108"/>
      <c r="U1453" s="108"/>
      <c r="V1453" s="108"/>
      <c r="W1453" s="109"/>
      <c r="X1453" s="109"/>
      <c r="Y1453" s="111"/>
      <c r="AB1453" s="111"/>
    </row>
    <row r="1454" spans="1:28" ht="15.75" hidden="1">
      <c r="A1454" s="292"/>
      <c r="B1454" s="231"/>
      <c r="C1454" s="231"/>
      <c r="D1454" s="232"/>
      <c r="E1454" s="114"/>
      <c r="F1454" s="108"/>
      <c r="G1454" s="108"/>
      <c r="H1454" s="108"/>
      <c r="I1454" s="109"/>
      <c r="J1454" s="110"/>
      <c r="K1454" s="108"/>
      <c r="L1454" s="108"/>
      <c r="M1454" s="108"/>
      <c r="N1454" s="108"/>
      <c r="O1454" s="108"/>
      <c r="P1454" s="108"/>
      <c r="Q1454" s="109"/>
      <c r="R1454" s="109"/>
      <c r="S1454" s="109"/>
      <c r="T1454" s="108"/>
      <c r="U1454" s="108"/>
      <c r="V1454" s="108"/>
      <c r="W1454" s="109"/>
      <c r="X1454" s="109"/>
      <c r="Y1454" s="111"/>
      <c r="AB1454" s="111"/>
    </row>
    <row r="1455" spans="1:28" ht="15.75" hidden="1">
      <c r="A1455" s="292"/>
      <c r="B1455" s="231"/>
      <c r="C1455" s="231"/>
      <c r="D1455" s="232"/>
      <c r="E1455" s="108"/>
      <c r="F1455" s="108"/>
      <c r="G1455" s="108"/>
      <c r="H1455" s="108"/>
      <c r="I1455" s="108"/>
      <c r="J1455" s="110"/>
      <c r="K1455" s="108"/>
      <c r="L1455" s="108"/>
      <c r="M1455" s="108"/>
      <c r="N1455" s="108"/>
      <c r="O1455" s="108"/>
      <c r="P1455" s="108"/>
      <c r="Q1455" s="108"/>
      <c r="R1455" s="108"/>
      <c r="S1455" s="108"/>
      <c r="T1455" s="108"/>
      <c r="U1455" s="108"/>
      <c r="V1455" s="108"/>
      <c r="W1455" s="108"/>
      <c r="X1455" s="108"/>
      <c r="Y1455" s="111"/>
      <c r="AB1455" s="111"/>
    </row>
    <row r="1456" spans="1:28" ht="15.75" hidden="1">
      <c r="A1456" s="292"/>
      <c r="B1456" s="231"/>
      <c r="C1456" s="231"/>
      <c r="D1456" s="232"/>
      <c r="E1456" s="108"/>
      <c r="F1456" s="108"/>
      <c r="G1456" s="108"/>
      <c r="H1456" s="108"/>
      <c r="I1456" s="108"/>
      <c r="J1456" s="110"/>
      <c r="K1456" s="108"/>
      <c r="L1456" s="108"/>
      <c r="M1456" s="108"/>
      <c r="N1456" s="108"/>
      <c r="O1456" s="108"/>
      <c r="P1456" s="108"/>
      <c r="Q1456" s="108"/>
      <c r="R1456" s="108"/>
      <c r="S1456" s="108"/>
      <c r="T1456" s="108"/>
      <c r="U1456" s="108"/>
      <c r="V1456" s="108"/>
      <c r="W1456" s="108"/>
      <c r="X1456" s="108"/>
      <c r="Y1456" s="111"/>
      <c r="AB1456" s="111"/>
    </row>
    <row r="1457" spans="1:28" ht="15.75" hidden="1">
      <c r="A1457" s="292"/>
      <c r="B1457" s="231"/>
      <c r="C1457" s="231"/>
      <c r="D1457" s="232"/>
      <c r="E1457" s="108"/>
      <c r="F1457" s="108"/>
      <c r="G1457" s="108"/>
      <c r="H1457" s="108"/>
      <c r="I1457" s="108"/>
      <c r="J1457" s="110"/>
      <c r="K1457" s="108"/>
      <c r="L1457" s="108"/>
      <c r="M1457" s="108"/>
      <c r="N1457" s="108"/>
      <c r="O1457" s="108"/>
      <c r="P1457" s="108"/>
      <c r="Q1457" s="108"/>
      <c r="R1457" s="108"/>
      <c r="S1457" s="108"/>
      <c r="T1457" s="108"/>
      <c r="U1457" s="108"/>
      <c r="V1457" s="108"/>
      <c r="W1457" s="108"/>
      <c r="X1457" s="108"/>
      <c r="Y1457" s="111"/>
      <c r="AB1457" s="111"/>
    </row>
    <row r="1458" spans="1:28" ht="15.75" hidden="1">
      <c r="A1458" s="292"/>
      <c r="B1458" s="231"/>
      <c r="C1458" s="231"/>
      <c r="D1458" s="232"/>
      <c r="E1458" s="114"/>
      <c r="F1458" s="108"/>
      <c r="G1458" s="108"/>
      <c r="H1458" s="108"/>
      <c r="I1458" s="109"/>
      <c r="J1458" s="110"/>
      <c r="K1458" s="108"/>
      <c r="L1458" s="108"/>
      <c r="M1458" s="108"/>
      <c r="N1458" s="108"/>
      <c r="O1458" s="108"/>
      <c r="P1458" s="108"/>
      <c r="Q1458" s="109"/>
      <c r="R1458" s="109"/>
      <c r="S1458" s="109"/>
      <c r="T1458" s="108"/>
      <c r="U1458" s="108"/>
      <c r="V1458" s="108"/>
      <c r="W1458" s="109"/>
      <c r="X1458" s="109"/>
      <c r="Y1458" s="111"/>
      <c r="AB1458" s="111"/>
    </row>
    <row r="1459" spans="1:28" ht="15.75" hidden="1">
      <c r="A1459" s="292"/>
      <c r="B1459" s="231"/>
      <c r="C1459" s="231"/>
      <c r="D1459" s="232"/>
      <c r="E1459" s="114"/>
      <c r="F1459" s="108"/>
      <c r="G1459" s="108"/>
      <c r="H1459" s="108"/>
      <c r="I1459" s="109"/>
      <c r="J1459" s="110"/>
      <c r="K1459" s="108"/>
      <c r="L1459" s="108"/>
      <c r="M1459" s="108"/>
      <c r="N1459" s="108"/>
      <c r="O1459" s="108"/>
      <c r="P1459" s="108"/>
      <c r="Q1459" s="109"/>
      <c r="R1459" s="109"/>
      <c r="S1459" s="109"/>
      <c r="T1459" s="108"/>
      <c r="U1459" s="108"/>
      <c r="V1459" s="108"/>
      <c r="W1459" s="109"/>
      <c r="X1459" s="109"/>
      <c r="Y1459" s="111"/>
      <c r="AB1459" s="111"/>
    </row>
    <row r="1460" spans="1:28" ht="15.75" hidden="1">
      <c r="A1460" s="292"/>
      <c r="B1460" s="231"/>
      <c r="C1460" s="231"/>
      <c r="D1460" s="232"/>
      <c r="E1460" s="114"/>
      <c r="F1460" s="108"/>
      <c r="G1460" s="108"/>
      <c r="H1460" s="108"/>
      <c r="I1460" s="109"/>
      <c r="J1460" s="110"/>
      <c r="K1460" s="108"/>
      <c r="L1460" s="108"/>
      <c r="M1460" s="108"/>
      <c r="N1460" s="108"/>
      <c r="O1460" s="108"/>
      <c r="P1460" s="108"/>
      <c r="Q1460" s="109"/>
      <c r="R1460" s="109"/>
      <c r="S1460" s="109"/>
      <c r="T1460" s="108"/>
      <c r="U1460" s="108"/>
      <c r="V1460" s="108"/>
      <c r="W1460" s="109"/>
      <c r="X1460" s="109"/>
      <c r="Y1460" s="111"/>
      <c r="AB1460" s="111"/>
    </row>
    <row r="1461" spans="1:28" ht="15.75" hidden="1">
      <c r="A1461" s="292"/>
      <c r="B1461" s="231"/>
      <c r="C1461" s="231"/>
      <c r="D1461" s="232"/>
      <c r="E1461" s="114"/>
      <c r="F1461" s="108"/>
      <c r="G1461" s="108"/>
      <c r="H1461" s="108"/>
      <c r="I1461" s="109"/>
      <c r="J1461" s="110"/>
      <c r="K1461" s="108"/>
      <c r="L1461" s="108"/>
      <c r="M1461" s="108"/>
      <c r="N1461" s="108"/>
      <c r="O1461" s="108"/>
      <c r="P1461" s="108"/>
      <c r="Q1461" s="109"/>
      <c r="R1461" s="8"/>
      <c r="S1461" s="109"/>
      <c r="T1461" s="108"/>
      <c r="U1461" s="108"/>
      <c r="V1461" s="108"/>
      <c r="W1461" s="8"/>
      <c r="X1461" s="109"/>
      <c r="Y1461" s="111"/>
      <c r="AB1461" s="111"/>
    </row>
    <row r="1462" spans="1:28" ht="15.75" hidden="1">
      <c r="A1462" s="292"/>
      <c r="B1462" s="231"/>
      <c r="C1462" s="231"/>
      <c r="D1462" s="232"/>
      <c r="E1462" s="108"/>
      <c r="F1462" s="108"/>
      <c r="G1462" s="108"/>
      <c r="H1462" s="108"/>
      <c r="I1462" s="108"/>
      <c r="J1462" s="110"/>
      <c r="K1462" s="108"/>
      <c r="L1462" s="108"/>
      <c r="M1462" s="108"/>
      <c r="N1462" s="108"/>
      <c r="O1462" s="108"/>
      <c r="P1462" s="108"/>
      <c r="Q1462" s="108"/>
      <c r="R1462" s="108"/>
      <c r="S1462" s="109"/>
      <c r="T1462" s="108"/>
      <c r="U1462" s="108"/>
      <c r="V1462" s="108"/>
      <c r="W1462" s="108"/>
      <c r="X1462" s="108"/>
      <c r="Y1462" s="111"/>
      <c r="AB1462" s="111"/>
    </row>
    <row r="1463" spans="1:28" ht="15.75" hidden="1">
      <c r="A1463" s="292"/>
      <c r="B1463" s="231"/>
      <c r="C1463" s="231"/>
      <c r="D1463" s="232"/>
      <c r="E1463" s="108"/>
      <c r="F1463" s="108"/>
      <c r="G1463" s="108"/>
      <c r="H1463" s="108"/>
      <c r="I1463" s="108"/>
      <c r="J1463" s="110"/>
      <c r="K1463" s="108"/>
      <c r="L1463" s="108"/>
      <c r="M1463" s="108"/>
      <c r="N1463" s="108"/>
      <c r="O1463" s="108"/>
      <c r="P1463" s="108"/>
      <c r="Q1463" s="108"/>
      <c r="R1463" s="108"/>
      <c r="S1463" s="109"/>
      <c r="T1463" s="108"/>
      <c r="U1463" s="108"/>
      <c r="V1463" s="108"/>
      <c r="W1463" s="108"/>
      <c r="X1463" s="108"/>
      <c r="Y1463" s="111"/>
      <c r="AB1463" s="111"/>
    </row>
    <row r="1464" spans="1:28" ht="15.75" hidden="1">
      <c r="A1464" s="292"/>
      <c r="B1464" s="231"/>
      <c r="C1464" s="231"/>
      <c r="D1464" s="232"/>
      <c r="E1464" s="108"/>
      <c r="F1464" s="108"/>
      <c r="G1464" s="108"/>
      <c r="H1464" s="108"/>
      <c r="I1464" s="108"/>
      <c r="J1464" s="110"/>
      <c r="K1464" s="108"/>
      <c r="L1464" s="108"/>
      <c r="M1464" s="108"/>
      <c r="N1464" s="108"/>
      <c r="O1464" s="108"/>
      <c r="P1464" s="108"/>
      <c r="Q1464" s="108"/>
      <c r="R1464" s="108"/>
      <c r="S1464" s="109"/>
      <c r="T1464" s="108"/>
      <c r="U1464" s="108"/>
      <c r="V1464" s="108"/>
      <c r="W1464" s="108"/>
      <c r="X1464" s="108"/>
      <c r="Y1464" s="111"/>
      <c r="AB1464" s="111"/>
    </row>
    <row r="1465" spans="1:28" ht="15.75" hidden="1">
      <c r="A1465" s="292"/>
      <c r="B1465" s="231"/>
      <c r="C1465" s="231"/>
      <c r="D1465" s="232"/>
      <c r="E1465" s="114"/>
      <c r="F1465" s="108"/>
      <c r="G1465" s="108"/>
      <c r="H1465" s="108"/>
      <c r="I1465" s="109"/>
      <c r="J1465" s="110"/>
      <c r="K1465" s="108"/>
      <c r="L1465" s="108"/>
      <c r="M1465" s="108"/>
      <c r="N1465" s="108"/>
      <c r="O1465" s="108"/>
      <c r="P1465" s="108"/>
      <c r="Q1465" s="109"/>
      <c r="R1465" s="109"/>
      <c r="S1465" s="109"/>
      <c r="T1465" s="108"/>
      <c r="U1465" s="108"/>
      <c r="V1465" s="108"/>
      <c r="W1465" s="109"/>
      <c r="X1465" s="109"/>
      <c r="Y1465" s="111"/>
      <c r="AB1465" s="111"/>
    </row>
    <row r="1466" spans="1:28" ht="15.75" hidden="1">
      <c r="A1466" s="292"/>
      <c r="B1466" s="231"/>
      <c r="C1466" s="231"/>
      <c r="D1466" s="232"/>
      <c r="E1466" s="114"/>
      <c r="F1466" s="108"/>
      <c r="G1466" s="108"/>
      <c r="H1466" s="108"/>
      <c r="I1466" s="109"/>
      <c r="J1466" s="110"/>
      <c r="K1466" s="108"/>
      <c r="L1466" s="108"/>
      <c r="M1466" s="108"/>
      <c r="N1466" s="108"/>
      <c r="O1466" s="108"/>
      <c r="P1466" s="108"/>
      <c r="Q1466" s="109"/>
      <c r="R1466" s="109"/>
      <c r="S1466" s="109"/>
      <c r="T1466" s="108"/>
      <c r="U1466" s="108"/>
      <c r="V1466" s="108"/>
      <c r="W1466" s="109"/>
      <c r="X1466" s="109"/>
      <c r="Y1466" s="111"/>
      <c r="AB1466" s="111"/>
    </row>
    <row r="1467" spans="1:28" ht="15.75" hidden="1">
      <c r="A1467" s="292"/>
      <c r="B1467" s="231"/>
      <c r="C1467" s="231"/>
      <c r="D1467" s="232"/>
      <c r="E1467" s="114"/>
      <c r="F1467" s="108"/>
      <c r="G1467" s="108"/>
      <c r="H1467" s="108"/>
      <c r="I1467" s="109"/>
      <c r="J1467" s="110"/>
      <c r="K1467" s="108"/>
      <c r="L1467" s="108"/>
      <c r="M1467" s="108"/>
      <c r="N1467" s="108"/>
      <c r="O1467" s="108"/>
      <c r="P1467" s="108"/>
      <c r="Q1467" s="109"/>
      <c r="R1467" s="109"/>
      <c r="S1467" s="109"/>
      <c r="T1467" s="108"/>
      <c r="U1467" s="108"/>
      <c r="V1467" s="108"/>
      <c r="W1467" s="109"/>
      <c r="X1467" s="109"/>
      <c r="Y1467" s="111"/>
      <c r="AB1467" s="111"/>
    </row>
    <row r="1468" spans="1:28" ht="15.75" hidden="1">
      <c r="A1468" s="292"/>
      <c r="B1468" s="231"/>
      <c r="C1468" s="231"/>
      <c r="D1468" s="232"/>
      <c r="E1468" s="114"/>
      <c r="F1468" s="108"/>
      <c r="G1468" s="108"/>
      <c r="H1468" s="108"/>
      <c r="I1468" s="109"/>
      <c r="J1468" s="110"/>
      <c r="K1468" s="108"/>
      <c r="L1468" s="108"/>
      <c r="M1468" s="108"/>
      <c r="N1468" s="108"/>
      <c r="O1468" s="108"/>
      <c r="P1468" s="108"/>
      <c r="Q1468" s="109"/>
      <c r="R1468" s="8"/>
      <c r="S1468" s="109"/>
      <c r="T1468" s="108"/>
      <c r="U1468" s="108"/>
      <c r="V1468" s="108"/>
      <c r="W1468" s="8"/>
      <c r="X1468" s="109"/>
      <c r="Y1468" s="111"/>
      <c r="AB1468" s="111"/>
    </row>
    <row r="1469" spans="1:28" ht="15.75" hidden="1">
      <c r="A1469" s="292"/>
      <c r="B1469" s="231"/>
      <c r="C1469" s="231"/>
      <c r="D1469" s="232"/>
      <c r="E1469" s="114"/>
      <c r="F1469" s="108"/>
      <c r="G1469" s="108"/>
      <c r="H1469" s="108"/>
      <c r="I1469" s="109"/>
      <c r="J1469" s="110"/>
      <c r="K1469" s="108"/>
      <c r="L1469" s="108"/>
      <c r="M1469" s="108"/>
      <c r="N1469" s="108"/>
      <c r="O1469" s="108"/>
      <c r="P1469" s="108"/>
      <c r="Q1469" s="109"/>
      <c r="R1469" s="8"/>
      <c r="S1469" s="109"/>
      <c r="T1469" s="108"/>
      <c r="U1469" s="108"/>
      <c r="V1469" s="108"/>
      <c r="W1469" s="8"/>
      <c r="X1469" s="109"/>
      <c r="Y1469" s="111"/>
      <c r="AB1469" s="111"/>
    </row>
    <row r="1470" spans="1:28" ht="15.75" hidden="1">
      <c r="A1470" s="292"/>
      <c r="B1470" s="231"/>
      <c r="C1470" s="231"/>
      <c r="D1470" s="232"/>
      <c r="E1470" s="114"/>
      <c r="F1470" s="108"/>
      <c r="G1470" s="108"/>
      <c r="H1470" s="108"/>
      <c r="I1470" s="109"/>
      <c r="J1470" s="110"/>
      <c r="K1470" s="108"/>
      <c r="L1470" s="108"/>
      <c r="M1470" s="108"/>
      <c r="N1470" s="108"/>
      <c r="O1470" s="108"/>
      <c r="P1470" s="108"/>
      <c r="Q1470" s="109"/>
      <c r="R1470" s="8"/>
      <c r="S1470" s="109"/>
      <c r="T1470" s="108"/>
      <c r="U1470" s="108"/>
      <c r="V1470" s="108"/>
      <c r="W1470" s="8"/>
      <c r="X1470" s="109"/>
      <c r="Y1470" s="111"/>
      <c r="AB1470" s="111"/>
    </row>
    <row r="1471" spans="1:28" ht="15.75" hidden="1">
      <c r="A1471" s="292"/>
      <c r="B1471" s="231"/>
      <c r="C1471" s="231"/>
      <c r="D1471" s="232"/>
      <c r="E1471" s="114"/>
      <c r="F1471" s="108"/>
      <c r="G1471" s="108"/>
      <c r="H1471" s="108"/>
      <c r="I1471" s="109"/>
      <c r="J1471" s="110"/>
      <c r="K1471" s="108"/>
      <c r="L1471" s="108"/>
      <c r="M1471" s="108"/>
      <c r="N1471" s="108"/>
      <c r="O1471" s="108"/>
      <c r="P1471" s="108"/>
      <c r="Q1471" s="109"/>
      <c r="R1471" s="8"/>
      <c r="S1471" s="109"/>
      <c r="T1471" s="108"/>
      <c r="U1471" s="108"/>
      <c r="V1471" s="108"/>
      <c r="W1471" s="8"/>
      <c r="X1471" s="109"/>
      <c r="Y1471" s="111"/>
      <c r="AB1471" s="111"/>
    </row>
    <row r="1472" spans="1:28" ht="15.75" hidden="1">
      <c r="A1472" s="292"/>
      <c r="B1472" s="231"/>
      <c r="C1472" s="231"/>
      <c r="D1472" s="232"/>
      <c r="E1472" s="114"/>
      <c r="F1472" s="108"/>
      <c r="G1472" s="108"/>
      <c r="H1472" s="108"/>
      <c r="I1472" s="109"/>
      <c r="J1472" s="110"/>
      <c r="K1472" s="108"/>
      <c r="L1472" s="108"/>
      <c r="M1472" s="108"/>
      <c r="N1472" s="108"/>
      <c r="O1472" s="108"/>
      <c r="P1472" s="108"/>
      <c r="Q1472" s="109"/>
      <c r="R1472" s="8"/>
      <c r="S1472" s="109"/>
      <c r="T1472" s="108"/>
      <c r="U1472" s="108"/>
      <c r="V1472" s="108"/>
      <c r="W1472" s="8"/>
      <c r="X1472" s="109"/>
      <c r="Y1472" s="111"/>
      <c r="AB1472" s="111"/>
    </row>
    <row r="1473" spans="1:28" ht="15.75" hidden="1">
      <c r="A1473" s="292"/>
      <c r="B1473" s="231"/>
      <c r="C1473" s="231"/>
      <c r="D1473" s="232"/>
      <c r="E1473" s="114"/>
      <c r="F1473" s="108"/>
      <c r="G1473" s="108"/>
      <c r="H1473" s="108"/>
      <c r="I1473" s="109"/>
      <c r="J1473" s="110"/>
      <c r="K1473" s="108"/>
      <c r="L1473" s="108"/>
      <c r="M1473" s="108"/>
      <c r="N1473" s="108"/>
      <c r="O1473" s="108"/>
      <c r="P1473" s="108"/>
      <c r="Q1473" s="109"/>
      <c r="R1473" s="8"/>
      <c r="S1473" s="109"/>
      <c r="T1473" s="108"/>
      <c r="U1473" s="108"/>
      <c r="V1473" s="108"/>
      <c r="W1473" s="8"/>
      <c r="X1473" s="109"/>
      <c r="Y1473" s="111"/>
      <c r="AB1473" s="111"/>
    </row>
    <row r="1474" spans="1:28" ht="15.75" hidden="1">
      <c r="A1474" s="292"/>
      <c r="B1474" s="231"/>
      <c r="C1474" s="231"/>
      <c r="D1474" s="232"/>
      <c r="E1474" s="114"/>
      <c r="F1474" s="108"/>
      <c r="G1474" s="108"/>
      <c r="H1474" s="108"/>
      <c r="I1474" s="109"/>
      <c r="J1474" s="110"/>
      <c r="K1474" s="108"/>
      <c r="L1474" s="108"/>
      <c r="M1474" s="108"/>
      <c r="N1474" s="108"/>
      <c r="O1474" s="108"/>
      <c r="P1474" s="108"/>
      <c r="Q1474" s="109"/>
      <c r="R1474" s="8"/>
      <c r="S1474" s="109"/>
      <c r="T1474" s="108"/>
      <c r="U1474" s="108"/>
      <c r="V1474" s="108"/>
      <c r="W1474" s="8"/>
      <c r="X1474" s="109"/>
      <c r="Y1474" s="111"/>
      <c r="AB1474" s="111"/>
    </row>
    <row r="1475" spans="1:28" ht="15.75" hidden="1">
      <c r="A1475" s="292"/>
      <c r="B1475" s="231"/>
      <c r="C1475" s="231"/>
      <c r="D1475" s="232"/>
      <c r="E1475" s="114"/>
      <c r="F1475" s="108"/>
      <c r="G1475" s="108"/>
      <c r="H1475" s="108"/>
      <c r="I1475" s="109"/>
      <c r="J1475" s="110"/>
      <c r="K1475" s="108"/>
      <c r="L1475" s="108"/>
      <c r="M1475" s="108"/>
      <c r="N1475" s="108"/>
      <c r="O1475" s="108"/>
      <c r="P1475" s="108"/>
      <c r="Q1475" s="8"/>
      <c r="R1475" s="8"/>
      <c r="S1475" s="109"/>
      <c r="T1475" s="108"/>
      <c r="U1475" s="108"/>
      <c r="V1475" s="108"/>
      <c r="W1475" s="8"/>
      <c r="X1475" s="109"/>
      <c r="Y1475" s="111"/>
      <c r="AB1475" s="111"/>
    </row>
    <row r="1476" spans="1:28" ht="15.75" hidden="1">
      <c r="A1476" s="292"/>
      <c r="B1476" s="231"/>
      <c r="C1476" s="231"/>
      <c r="D1476" s="232"/>
      <c r="E1476" s="114"/>
      <c r="F1476" s="108"/>
      <c r="G1476" s="108"/>
      <c r="H1476" s="108"/>
      <c r="I1476" s="109"/>
      <c r="J1476" s="110"/>
      <c r="K1476" s="108"/>
      <c r="L1476" s="108"/>
      <c r="M1476" s="108"/>
      <c r="N1476" s="108"/>
      <c r="O1476" s="108"/>
      <c r="P1476" s="108"/>
      <c r="Q1476" s="8"/>
      <c r="R1476" s="8"/>
      <c r="S1476" s="109"/>
      <c r="T1476" s="108"/>
      <c r="U1476" s="108"/>
      <c r="V1476" s="108"/>
      <c r="W1476" s="8"/>
      <c r="X1476" s="109"/>
      <c r="Y1476" s="111"/>
      <c r="AB1476" s="111"/>
    </row>
    <row r="1477" spans="1:28" ht="15.75" hidden="1">
      <c r="A1477" s="292"/>
      <c r="B1477" s="231"/>
      <c r="C1477" s="231"/>
      <c r="D1477" s="232"/>
      <c r="E1477" s="114"/>
      <c r="F1477" s="108"/>
      <c r="G1477" s="108"/>
      <c r="H1477" s="108"/>
      <c r="I1477" s="109"/>
      <c r="J1477" s="110"/>
      <c r="K1477" s="108"/>
      <c r="L1477" s="108"/>
      <c r="M1477" s="108"/>
      <c r="N1477" s="108"/>
      <c r="O1477" s="108"/>
      <c r="P1477" s="108"/>
      <c r="Q1477" s="8"/>
      <c r="R1477" s="8"/>
      <c r="S1477" s="109"/>
      <c r="T1477" s="108"/>
      <c r="U1477" s="108"/>
      <c r="V1477" s="108"/>
      <c r="W1477" s="8"/>
      <c r="X1477" s="109"/>
      <c r="Y1477" s="111"/>
      <c r="AB1477" s="111"/>
    </row>
    <row r="1478" spans="1:28" ht="15.75" hidden="1">
      <c r="A1478" s="292"/>
      <c r="B1478" s="231"/>
      <c r="C1478" s="231"/>
      <c r="D1478" s="232"/>
      <c r="E1478" s="114"/>
      <c r="F1478" s="108"/>
      <c r="G1478" s="108"/>
      <c r="H1478" s="108"/>
      <c r="I1478" s="109"/>
      <c r="J1478" s="110"/>
      <c r="K1478" s="108"/>
      <c r="L1478" s="108"/>
      <c r="M1478" s="108"/>
      <c r="N1478" s="108"/>
      <c r="O1478" s="108"/>
      <c r="P1478" s="108"/>
      <c r="Q1478" s="109"/>
      <c r="R1478" s="8"/>
      <c r="S1478" s="109"/>
      <c r="T1478" s="108"/>
      <c r="U1478" s="108"/>
      <c r="V1478" s="108"/>
      <c r="W1478" s="8"/>
      <c r="X1478" s="109"/>
      <c r="Y1478" s="111"/>
      <c r="AB1478" s="111"/>
    </row>
    <row r="1479" spans="1:28" ht="15.75" hidden="1">
      <c r="A1479" s="292"/>
      <c r="B1479" s="231"/>
      <c r="C1479" s="231"/>
      <c r="D1479" s="232"/>
      <c r="E1479" s="114"/>
      <c r="F1479" s="108"/>
      <c r="G1479" s="108"/>
      <c r="H1479" s="108"/>
      <c r="I1479" s="109"/>
      <c r="J1479" s="110"/>
      <c r="K1479" s="108"/>
      <c r="L1479" s="108"/>
      <c r="M1479" s="108"/>
      <c r="N1479" s="108"/>
      <c r="O1479" s="108"/>
      <c r="P1479" s="108"/>
      <c r="Q1479" s="109"/>
      <c r="R1479" s="8"/>
      <c r="S1479" s="109"/>
      <c r="T1479" s="108"/>
      <c r="U1479" s="108"/>
      <c r="V1479" s="108"/>
      <c r="W1479" s="8"/>
      <c r="X1479" s="109"/>
      <c r="Y1479" s="111"/>
      <c r="AB1479" s="111"/>
    </row>
    <row r="1480" spans="1:28" ht="15.75" hidden="1">
      <c r="A1480" s="292"/>
      <c r="B1480" s="231"/>
      <c r="C1480" s="231"/>
      <c r="D1480" s="232"/>
      <c r="E1480" s="108"/>
      <c r="F1480" s="108"/>
      <c r="G1480" s="108"/>
      <c r="H1480" s="108"/>
      <c r="I1480" s="108"/>
      <c r="J1480" s="110"/>
      <c r="K1480" s="108"/>
      <c r="L1480" s="108"/>
      <c r="M1480" s="108"/>
      <c r="N1480" s="108"/>
      <c r="O1480" s="108"/>
      <c r="P1480" s="108"/>
      <c r="Q1480" s="108"/>
      <c r="R1480" s="108"/>
      <c r="S1480" s="108"/>
      <c r="T1480" s="108"/>
      <c r="U1480" s="108"/>
      <c r="V1480" s="108"/>
      <c r="W1480" s="108"/>
      <c r="X1480" s="108"/>
      <c r="Y1480" s="111"/>
      <c r="AB1480" s="111"/>
    </row>
    <row r="1481" spans="1:28" ht="15.75" hidden="1">
      <c r="A1481" s="292"/>
      <c r="B1481" s="231"/>
      <c r="C1481" s="231"/>
      <c r="D1481" s="232"/>
      <c r="E1481" s="108"/>
      <c r="F1481" s="108"/>
      <c r="G1481" s="108"/>
      <c r="H1481" s="108"/>
      <c r="I1481" s="108"/>
      <c r="J1481" s="110"/>
      <c r="K1481" s="108"/>
      <c r="L1481" s="108"/>
      <c r="M1481" s="108"/>
      <c r="N1481" s="108"/>
      <c r="O1481" s="108"/>
      <c r="P1481" s="108"/>
      <c r="Q1481" s="108"/>
      <c r="R1481" s="108"/>
      <c r="S1481" s="108"/>
      <c r="T1481" s="108"/>
      <c r="U1481" s="108"/>
      <c r="V1481" s="108"/>
      <c r="W1481" s="108"/>
      <c r="X1481" s="108"/>
      <c r="Y1481" s="111"/>
      <c r="AB1481" s="111"/>
    </row>
    <row r="1482" spans="1:28" ht="15.75" hidden="1">
      <c r="A1482" s="292"/>
      <c r="B1482" s="231"/>
      <c r="C1482" s="231"/>
      <c r="D1482" s="232"/>
      <c r="E1482" s="108"/>
      <c r="F1482" s="108"/>
      <c r="G1482" s="108"/>
      <c r="H1482" s="108"/>
      <c r="I1482" s="108"/>
      <c r="J1482" s="110"/>
      <c r="K1482" s="108"/>
      <c r="L1482" s="108"/>
      <c r="M1482" s="108"/>
      <c r="N1482" s="108"/>
      <c r="O1482" s="108"/>
      <c r="P1482" s="108"/>
      <c r="Q1482" s="108"/>
      <c r="R1482" s="108"/>
      <c r="S1482" s="108"/>
      <c r="T1482" s="108"/>
      <c r="U1482" s="108"/>
      <c r="V1482" s="108"/>
      <c r="W1482" s="108"/>
      <c r="X1482" s="108"/>
      <c r="Y1482" s="111"/>
      <c r="AB1482" s="111"/>
    </row>
    <row r="1483" spans="1:28" ht="15.75" hidden="1">
      <c r="A1483" s="292"/>
      <c r="B1483" s="231"/>
      <c r="C1483" s="231"/>
      <c r="D1483" s="232"/>
      <c r="E1483" s="108"/>
      <c r="F1483" s="108"/>
      <c r="G1483" s="108"/>
      <c r="H1483" s="108"/>
      <c r="I1483" s="108"/>
      <c r="J1483" s="110"/>
      <c r="K1483" s="108"/>
      <c r="L1483" s="108"/>
      <c r="M1483" s="108"/>
      <c r="N1483" s="108"/>
      <c r="O1483" s="108"/>
      <c r="P1483" s="108"/>
      <c r="Q1483" s="108"/>
      <c r="R1483" s="108"/>
      <c r="S1483" s="108"/>
      <c r="T1483" s="108"/>
      <c r="U1483" s="108"/>
      <c r="V1483" s="108"/>
      <c r="W1483" s="108"/>
      <c r="X1483" s="108"/>
      <c r="Y1483" s="111"/>
      <c r="AB1483" s="111"/>
    </row>
    <row r="1484" spans="1:28" ht="15.75" hidden="1">
      <c r="A1484" s="292"/>
      <c r="B1484" s="231"/>
      <c r="C1484" s="231"/>
      <c r="D1484" s="232"/>
      <c r="E1484" s="108"/>
      <c r="F1484" s="108"/>
      <c r="G1484" s="108"/>
      <c r="H1484" s="108"/>
      <c r="I1484" s="108"/>
      <c r="J1484" s="110"/>
      <c r="K1484" s="108"/>
      <c r="L1484" s="108"/>
      <c r="M1484" s="108"/>
      <c r="N1484" s="108"/>
      <c r="O1484" s="108"/>
      <c r="P1484" s="108"/>
      <c r="Q1484" s="108"/>
      <c r="R1484" s="108"/>
      <c r="S1484" s="108"/>
      <c r="T1484" s="108"/>
      <c r="U1484" s="108"/>
      <c r="V1484" s="108"/>
      <c r="W1484" s="108"/>
      <c r="X1484" s="108"/>
      <c r="Y1484" s="111"/>
      <c r="AB1484" s="111"/>
    </row>
    <row r="1485" spans="1:28" ht="15.75" hidden="1">
      <c r="A1485" s="292"/>
      <c r="B1485" s="231"/>
      <c r="C1485" s="231"/>
      <c r="D1485" s="232"/>
      <c r="E1485" s="114"/>
      <c r="F1485" s="108"/>
      <c r="G1485" s="108"/>
      <c r="H1485" s="108"/>
      <c r="I1485" s="109"/>
      <c r="J1485" s="110"/>
      <c r="K1485" s="108"/>
      <c r="L1485" s="108"/>
      <c r="M1485" s="108"/>
      <c r="N1485" s="108"/>
      <c r="O1485" s="108"/>
      <c r="P1485" s="108"/>
      <c r="Q1485" s="109"/>
      <c r="R1485" s="109"/>
      <c r="S1485" s="109"/>
      <c r="T1485" s="108"/>
      <c r="U1485" s="108"/>
      <c r="V1485" s="108"/>
      <c r="W1485" s="109"/>
      <c r="X1485" s="109"/>
      <c r="Y1485" s="111"/>
      <c r="AB1485" s="111"/>
    </row>
    <row r="1486" spans="1:28" ht="15.75" hidden="1">
      <c r="A1486" s="292"/>
      <c r="B1486" s="231"/>
      <c r="C1486" s="231"/>
      <c r="D1486" s="232"/>
      <c r="E1486" s="114"/>
      <c r="F1486" s="108"/>
      <c r="G1486" s="108"/>
      <c r="H1486" s="108"/>
      <c r="I1486" s="109"/>
      <c r="J1486" s="110"/>
      <c r="K1486" s="108"/>
      <c r="L1486" s="108"/>
      <c r="M1486" s="108"/>
      <c r="N1486" s="108"/>
      <c r="O1486" s="108"/>
      <c r="P1486" s="108"/>
      <c r="Q1486" s="109"/>
      <c r="R1486" s="109"/>
      <c r="S1486" s="109"/>
      <c r="T1486" s="108"/>
      <c r="U1486" s="108"/>
      <c r="V1486" s="108"/>
      <c r="W1486" s="109"/>
      <c r="X1486" s="109"/>
      <c r="Y1486" s="111"/>
      <c r="AB1486" s="111"/>
    </row>
    <row r="1487" spans="1:28" ht="15.75" hidden="1">
      <c r="A1487" s="292"/>
      <c r="B1487" s="231"/>
      <c r="C1487" s="231"/>
      <c r="D1487" s="232"/>
      <c r="E1487" s="114"/>
      <c r="F1487" s="108"/>
      <c r="G1487" s="108"/>
      <c r="H1487" s="108"/>
      <c r="I1487" s="109"/>
      <c r="J1487" s="110"/>
      <c r="K1487" s="108"/>
      <c r="L1487" s="108"/>
      <c r="M1487" s="108"/>
      <c r="N1487" s="108"/>
      <c r="O1487" s="108"/>
      <c r="P1487" s="108"/>
      <c r="Q1487" s="109"/>
      <c r="R1487" s="109"/>
      <c r="S1487" s="109"/>
      <c r="T1487" s="108"/>
      <c r="U1487" s="108"/>
      <c r="V1487" s="108"/>
      <c r="W1487" s="109"/>
      <c r="X1487" s="109"/>
      <c r="Y1487" s="111"/>
      <c r="AB1487" s="111"/>
    </row>
    <row r="1488" spans="1:28" ht="15.75" hidden="1">
      <c r="A1488" s="292"/>
      <c r="B1488" s="231"/>
      <c r="C1488" s="231"/>
      <c r="D1488" s="232"/>
      <c r="E1488" s="114"/>
      <c r="F1488" s="108"/>
      <c r="G1488" s="108"/>
      <c r="H1488" s="108"/>
      <c r="I1488" s="109"/>
      <c r="J1488" s="110"/>
      <c r="K1488" s="108"/>
      <c r="L1488" s="108"/>
      <c r="M1488" s="108"/>
      <c r="N1488" s="108"/>
      <c r="O1488" s="108"/>
      <c r="P1488" s="108"/>
      <c r="Q1488" s="109"/>
      <c r="R1488" s="109"/>
      <c r="S1488" s="109"/>
      <c r="T1488" s="108"/>
      <c r="U1488" s="108"/>
      <c r="V1488" s="108"/>
      <c r="W1488" s="109"/>
      <c r="X1488" s="109"/>
      <c r="Y1488" s="111"/>
      <c r="AB1488" s="111"/>
    </row>
    <row r="1489" spans="1:28" ht="15.75" hidden="1">
      <c r="A1489" s="292"/>
      <c r="B1489" s="231"/>
      <c r="C1489" s="231"/>
      <c r="D1489" s="232"/>
      <c r="E1489" s="108"/>
      <c r="F1489" s="108"/>
      <c r="G1489" s="108"/>
      <c r="H1489" s="108"/>
      <c r="I1489" s="108"/>
      <c r="J1489" s="110"/>
      <c r="K1489" s="108"/>
      <c r="L1489" s="108"/>
      <c r="M1489" s="108"/>
      <c r="N1489" s="108"/>
      <c r="O1489" s="108"/>
      <c r="P1489" s="108"/>
      <c r="Q1489" s="108"/>
      <c r="R1489" s="108"/>
      <c r="S1489" s="109"/>
      <c r="T1489" s="108"/>
      <c r="U1489" s="108"/>
      <c r="V1489" s="108"/>
      <c r="W1489" s="108"/>
      <c r="X1489" s="108"/>
      <c r="Y1489" s="111"/>
      <c r="AB1489" s="111"/>
    </row>
    <row r="1490" spans="1:28" ht="15.75" hidden="1">
      <c r="A1490" s="292"/>
      <c r="B1490" s="231"/>
      <c r="C1490" s="231"/>
      <c r="D1490" s="232"/>
      <c r="E1490" s="108"/>
      <c r="F1490" s="108"/>
      <c r="G1490" s="108"/>
      <c r="H1490" s="108"/>
      <c r="I1490" s="108"/>
      <c r="J1490" s="110"/>
      <c r="K1490" s="108"/>
      <c r="L1490" s="108"/>
      <c r="M1490" s="108"/>
      <c r="N1490" s="108"/>
      <c r="O1490" s="108"/>
      <c r="P1490" s="108"/>
      <c r="Q1490" s="108"/>
      <c r="R1490" s="108"/>
      <c r="S1490" s="109"/>
      <c r="T1490" s="108"/>
      <c r="U1490" s="108"/>
      <c r="V1490" s="108"/>
      <c r="W1490" s="108"/>
      <c r="X1490" s="108"/>
      <c r="Y1490" s="111"/>
      <c r="AB1490" s="111"/>
    </row>
    <row r="1491" spans="1:28" ht="15.75" hidden="1">
      <c r="A1491" s="292"/>
      <c r="B1491" s="231"/>
      <c r="C1491" s="231"/>
      <c r="D1491" s="232"/>
      <c r="E1491" s="108"/>
      <c r="F1491" s="108"/>
      <c r="G1491" s="108"/>
      <c r="H1491" s="108"/>
      <c r="I1491" s="108"/>
      <c r="J1491" s="110"/>
      <c r="K1491" s="108"/>
      <c r="L1491" s="108"/>
      <c r="M1491" s="108"/>
      <c r="N1491" s="108"/>
      <c r="O1491" s="108"/>
      <c r="P1491" s="108"/>
      <c r="Q1491" s="108"/>
      <c r="R1491" s="108"/>
      <c r="S1491" s="109"/>
      <c r="T1491" s="108"/>
      <c r="U1491" s="108"/>
      <c r="V1491" s="108"/>
      <c r="W1491" s="108"/>
      <c r="X1491" s="108"/>
      <c r="Y1491" s="111"/>
      <c r="AB1491" s="111"/>
    </row>
    <row r="1492" spans="1:28" ht="15.75" hidden="1">
      <c r="A1492" s="292"/>
      <c r="B1492" s="231"/>
      <c r="C1492" s="231"/>
      <c r="D1492" s="232"/>
      <c r="E1492" s="114"/>
      <c r="F1492" s="108"/>
      <c r="G1492" s="108"/>
      <c r="H1492" s="108"/>
      <c r="I1492" s="109"/>
      <c r="J1492" s="110"/>
      <c r="K1492" s="108"/>
      <c r="L1492" s="108"/>
      <c r="M1492" s="108"/>
      <c r="N1492" s="108"/>
      <c r="O1492" s="108"/>
      <c r="P1492" s="108"/>
      <c r="Q1492" s="109"/>
      <c r="R1492" s="109"/>
      <c r="S1492" s="109"/>
      <c r="T1492" s="108"/>
      <c r="U1492" s="108"/>
      <c r="V1492" s="108"/>
      <c r="W1492" s="109"/>
      <c r="X1492" s="109"/>
      <c r="Y1492" s="111"/>
      <c r="AB1492" s="111"/>
    </row>
    <row r="1493" spans="1:28" ht="15.75" hidden="1">
      <c r="A1493" s="292"/>
      <c r="B1493" s="231"/>
      <c r="C1493" s="231"/>
      <c r="D1493" s="232"/>
      <c r="E1493" s="114"/>
      <c r="F1493" s="108"/>
      <c r="G1493" s="108"/>
      <c r="H1493" s="108"/>
      <c r="I1493" s="109"/>
      <c r="J1493" s="110"/>
      <c r="K1493" s="108"/>
      <c r="L1493" s="108"/>
      <c r="M1493" s="108"/>
      <c r="N1493" s="108"/>
      <c r="O1493" s="108"/>
      <c r="P1493" s="108"/>
      <c r="Q1493" s="109"/>
      <c r="R1493" s="109"/>
      <c r="S1493" s="109"/>
      <c r="T1493" s="108"/>
      <c r="U1493" s="108"/>
      <c r="V1493" s="108"/>
      <c r="W1493" s="109"/>
      <c r="X1493" s="109"/>
      <c r="Y1493" s="111"/>
      <c r="AB1493" s="111"/>
    </row>
    <row r="1494" spans="1:28" ht="15.75" hidden="1">
      <c r="A1494" s="292"/>
      <c r="B1494" s="231"/>
      <c r="C1494" s="231"/>
      <c r="D1494" s="232"/>
      <c r="E1494" s="114"/>
      <c r="F1494" s="108"/>
      <c r="G1494" s="108"/>
      <c r="H1494" s="108"/>
      <c r="I1494" s="109"/>
      <c r="J1494" s="110"/>
      <c r="K1494" s="108"/>
      <c r="L1494" s="108"/>
      <c r="M1494" s="108"/>
      <c r="N1494" s="108"/>
      <c r="O1494" s="108"/>
      <c r="P1494" s="108"/>
      <c r="Q1494" s="109"/>
      <c r="R1494" s="109"/>
      <c r="S1494" s="109"/>
      <c r="T1494" s="108"/>
      <c r="U1494" s="108"/>
      <c r="V1494" s="108"/>
      <c r="W1494" s="109"/>
      <c r="X1494" s="109"/>
      <c r="Y1494" s="111"/>
      <c r="AB1494" s="111"/>
    </row>
    <row r="1495" spans="1:28" ht="15.75" hidden="1">
      <c r="A1495" s="292"/>
      <c r="B1495" s="231"/>
      <c r="C1495" s="231"/>
      <c r="D1495" s="232"/>
      <c r="E1495" s="114"/>
      <c r="F1495" s="108"/>
      <c r="G1495" s="108"/>
      <c r="H1495" s="108"/>
      <c r="I1495" s="109"/>
      <c r="J1495" s="110"/>
      <c r="K1495" s="108"/>
      <c r="L1495" s="108"/>
      <c r="M1495" s="108"/>
      <c r="N1495" s="108"/>
      <c r="O1495" s="108"/>
      <c r="P1495" s="108"/>
      <c r="Q1495" s="8"/>
      <c r="R1495" s="8"/>
      <c r="S1495" s="109"/>
      <c r="T1495" s="108"/>
      <c r="U1495" s="108"/>
      <c r="V1495" s="108"/>
      <c r="W1495" s="8"/>
      <c r="X1495" s="109"/>
      <c r="Y1495" s="111"/>
      <c r="AB1495" s="111"/>
    </row>
    <row r="1496" spans="1:28" ht="15.75" hidden="1">
      <c r="A1496" s="292"/>
      <c r="B1496" s="231"/>
      <c r="C1496" s="231"/>
      <c r="D1496" s="232"/>
      <c r="E1496" s="114"/>
      <c r="F1496" s="108"/>
      <c r="G1496" s="108"/>
      <c r="H1496" s="108"/>
      <c r="I1496" s="109"/>
      <c r="J1496" s="110"/>
      <c r="K1496" s="108"/>
      <c r="L1496" s="108"/>
      <c r="M1496" s="108"/>
      <c r="N1496" s="108"/>
      <c r="O1496" s="108"/>
      <c r="P1496" s="108"/>
      <c r="Q1496" s="8"/>
      <c r="R1496" s="8"/>
      <c r="S1496" s="8"/>
      <c r="T1496" s="108"/>
      <c r="U1496" s="108"/>
      <c r="V1496" s="108"/>
      <c r="W1496" s="8"/>
      <c r="X1496" s="109"/>
      <c r="Y1496" s="111"/>
      <c r="AB1496" s="111"/>
    </row>
    <row r="1497" spans="1:28" ht="15.75" hidden="1">
      <c r="A1497" s="292"/>
      <c r="B1497" s="231"/>
      <c r="C1497" s="231"/>
      <c r="D1497" s="232"/>
      <c r="E1497" s="114"/>
      <c r="F1497" s="108"/>
      <c r="G1497" s="108"/>
      <c r="H1497" s="108"/>
      <c r="I1497" s="109"/>
      <c r="J1497" s="110"/>
      <c r="K1497" s="108"/>
      <c r="L1497" s="108"/>
      <c r="M1497" s="108"/>
      <c r="N1497" s="108"/>
      <c r="O1497" s="108"/>
      <c r="P1497" s="108"/>
      <c r="Q1497" s="8"/>
      <c r="R1497" s="8"/>
      <c r="S1497" s="8"/>
      <c r="T1497" s="108"/>
      <c r="U1497" s="108"/>
      <c r="V1497" s="108"/>
      <c r="W1497" s="8"/>
      <c r="X1497" s="109"/>
      <c r="Y1497" s="111"/>
      <c r="AB1497" s="111"/>
    </row>
    <row r="1498" spans="1:28" ht="15.75" hidden="1">
      <c r="A1498" s="292"/>
      <c r="B1498" s="231"/>
      <c r="C1498" s="231"/>
      <c r="D1498" s="232"/>
      <c r="E1498" s="114"/>
      <c r="F1498" s="108"/>
      <c r="G1498" s="108"/>
      <c r="H1498" s="108"/>
      <c r="I1498" s="109"/>
      <c r="J1498" s="110"/>
      <c r="K1498" s="108"/>
      <c r="L1498" s="108"/>
      <c r="M1498" s="108"/>
      <c r="N1498" s="108"/>
      <c r="O1498" s="108"/>
      <c r="P1498" s="108"/>
      <c r="Q1498" s="8"/>
      <c r="R1498" s="8"/>
      <c r="S1498" s="8"/>
      <c r="T1498" s="108"/>
      <c r="U1498" s="108"/>
      <c r="V1498" s="108"/>
      <c r="W1498" s="8"/>
      <c r="X1498" s="109"/>
      <c r="Y1498" s="111"/>
      <c r="AB1498" s="111"/>
    </row>
    <row r="1499" spans="1:28" ht="15.75" hidden="1">
      <c r="A1499" s="292"/>
      <c r="B1499" s="231"/>
      <c r="C1499" s="231"/>
      <c r="D1499" s="232"/>
      <c r="E1499" s="114"/>
      <c r="F1499" s="108"/>
      <c r="G1499" s="108"/>
      <c r="H1499" s="108"/>
      <c r="I1499" s="109"/>
      <c r="J1499" s="110"/>
      <c r="K1499" s="108"/>
      <c r="L1499" s="108"/>
      <c r="M1499" s="108"/>
      <c r="N1499" s="108"/>
      <c r="O1499" s="108"/>
      <c r="P1499" s="108"/>
      <c r="Q1499" s="8"/>
      <c r="R1499" s="8"/>
      <c r="S1499" s="8"/>
      <c r="T1499" s="108"/>
      <c r="U1499" s="108"/>
      <c r="V1499" s="108"/>
      <c r="W1499" s="8"/>
      <c r="X1499" s="109"/>
      <c r="Y1499" s="111"/>
      <c r="AB1499" s="111"/>
    </row>
    <row r="1500" spans="1:28" ht="15.75" hidden="1">
      <c r="A1500" s="292"/>
      <c r="B1500" s="231"/>
      <c r="C1500" s="231"/>
      <c r="D1500" s="232"/>
      <c r="E1500" s="114"/>
      <c r="F1500" s="108"/>
      <c r="G1500" s="108"/>
      <c r="H1500" s="108"/>
      <c r="I1500" s="109"/>
      <c r="J1500" s="110"/>
      <c r="K1500" s="108"/>
      <c r="L1500" s="108"/>
      <c r="M1500" s="108"/>
      <c r="N1500" s="108"/>
      <c r="O1500" s="108"/>
      <c r="P1500" s="108"/>
      <c r="Q1500" s="8"/>
      <c r="R1500" s="8"/>
      <c r="S1500" s="8"/>
      <c r="T1500" s="108"/>
      <c r="U1500" s="108"/>
      <c r="V1500" s="108"/>
      <c r="W1500" s="8"/>
      <c r="X1500" s="109"/>
      <c r="Y1500" s="111"/>
      <c r="AB1500" s="111"/>
    </row>
    <row r="1501" spans="1:28" ht="15.75" hidden="1">
      <c r="A1501" s="292"/>
      <c r="B1501" s="231"/>
      <c r="C1501" s="231"/>
      <c r="D1501" s="232"/>
      <c r="E1501" s="114"/>
      <c r="F1501" s="108"/>
      <c r="G1501" s="108"/>
      <c r="H1501" s="108"/>
      <c r="I1501" s="109"/>
      <c r="J1501" s="110"/>
      <c r="K1501" s="108"/>
      <c r="L1501" s="108"/>
      <c r="M1501" s="108"/>
      <c r="N1501" s="108"/>
      <c r="O1501" s="108"/>
      <c r="P1501" s="108"/>
      <c r="Q1501" s="8"/>
      <c r="R1501" s="8"/>
      <c r="S1501" s="8"/>
      <c r="T1501" s="108"/>
      <c r="U1501" s="108"/>
      <c r="V1501" s="108"/>
      <c r="W1501" s="8"/>
      <c r="X1501" s="109"/>
      <c r="Y1501" s="111"/>
      <c r="AB1501" s="111"/>
    </row>
    <row r="1502" spans="1:28" ht="15.75" hidden="1">
      <c r="A1502" s="292"/>
      <c r="B1502" s="231"/>
      <c r="C1502" s="231"/>
      <c r="D1502" s="232"/>
      <c r="E1502" s="114"/>
      <c r="F1502" s="108"/>
      <c r="G1502" s="108"/>
      <c r="H1502" s="108"/>
      <c r="I1502" s="109"/>
      <c r="J1502" s="110"/>
      <c r="K1502" s="108"/>
      <c r="L1502" s="108"/>
      <c r="M1502" s="108"/>
      <c r="N1502" s="108"/>
      <c r="O1502" s="108"/>
      <c r="P1502" s="108"/>
      <c r="Q1502" s="8"/>
      <c r="R1502" s="8"/>
      <c r="S1502" s="8"/>
      <c r="T1502" s="108"/>
      <c r="U1502" s="108"/>
      <c r="V1502" s="108"/>
      <c r="W1502" s="8"/>
      <c r="X1502" s="109"/>
      <c r="Y1502" s="111"/>
      <c r="AB1502" s="111"/>
    </row>
    <row r="1503" spans="1:28" ht="15.75" hidden="1">
      <c r="A1503" s="292"/>
      <c r="B1503" s="231"/>
      <c r="C1503" s="231"/>
      <c r="D1503" s="232"/>
      <c r="E1503" s="114"/>
      <c r="F1503" s="108"/>
      <c r="G1503" s="108"/>
      <c r="H1503" s="108"/>
      <c r="I1503" s="109"/>
      <c r="J1503" s="110"/>
      <c r="K1503" s="108"/>
      <c r="L1503" s="108"/>
      <c r="M1503" s="108"/>
      <c r="N1503" s="108"/>
      <c r="O1503" s="108"/>
      <c r="P1503" s="108"/>
      <c r="Q1503" s="8"/>
      <c r="R1503" s="8"/>
      <c r="S1503" s="8"/>
      <c r="T1503" s="108"/>
      <c r="U1503" s="108"/>
      <c r="V1503" s="108"/>
      <c r="W1503" s="8"/>
      <c r="X1503" s="109"/>
      <c r="Y1503" s="111"/>
      <c r="AB1503" s="111"/>
    </row>
    <row r="1504" spans="1:28" ht="15.75" hidden="1">
      <c r="A1504" s="292"/>
      <c r="B1504" s="231"/>
      <c r="C1504" s="231"/>
      <c r="D1504" s="232"/>
      <c r="E1504" s="114"/>
      <c r="F1504" s="108"/>
      <c r="G1504" s="108"/>
      <c r="H1504" s="108"/>
      <c r="I1504" s="109"/>
      <c r="J1504" s="110"/>
      <c r="K1504" s="108"/>
      <c r="L1504" s="108"/>
      <c r="M1504" s="108"/>
      <c r="N1504" s="108"/>
      <c r="O1504" s="108"/>
      <c r="P1504" s="108"/>
      <c r="Q1504" s="8"/>
      <c r="R1504" s="8"/>
      <c r="S1504" s="8"/>
      <c r="T1504" s="108"/>
      <c r="U1504" s="108"/>
      <c r="V1504" s="108"/>
      <c r="W1504" s="8"/>
      <c r="X1504" s="109"/>
      <c r="Y1504" s="111"/>
      <c r="AB1504" s="111"/>
    </row>
    <row r="1505" spans="1:28" ht="15.75" hidden="1">
      <c r="A1505" s="292"/>
      <c r="B1505" s="231"/>
      <c r="C1505" s="231"/>
      <c r="D1505" s="232"/>
      <c r="E1505" s="114"/>
      <c r="F1505" s="108"/>
      <c r="G1505" s="108"/>
      <c r="H1505" s="108"/>
      <c r="I1505" s="109"/>
      <c r="J1505" s="110"/>
      <c r="K1505" s="108"/>
      <c r="L1505" s="108"/>
      <c r="M1505" s="108"/>
      <c r="N1505" s="108"/>
      <c r="O1505" s="108"/>
      <c r="P1505" s="108"/>
      <c r="Q1505" s="8"/>
      <c r="R1505" s="8"/>
      <c r="S1505" s="8"/>
      <c r="T1505" s="108"/>
      <c r="U1505" s="108"/>
      <c r="V1505" s="108"/>
      <c r="W1505" s="8"/>
      <c r="X1505" s="109"/>
      <c r="Y1505" s="111"/>
      <c r="AB1505" s="111"/>
    </row>
    <row r="1506" spans="1:28" ht="15.75" hidden="1">
      <c r="A1506" s="292"/>
      <c r="B1506" s="231"/>
      <c r="C1506" s="231"/>
      <c r="D1506" s="232"/>
      <c r="E1506" s="114"/>
      <c r="F1506" s="108"/>
      <c r="G1506" s="108"/>
      <c r="H1506" s="108"/>
      <c r="I1506" s="109"/>
      <c r="J1506" s="110"/>
      <c r="K1506" s="108"/>
      <c r="L1506" s="108"/>
      <c r="M1506" s="108"/>
      <c r="N1506" s="108"/>
      <c r="O1506" s="108"/>
      <c r="P1506" s="108"/>
      <c r="Q1506" s="8"/>
      <c r="R1506" s="8"/>
      <c r="S1506" s="8"/>
      <c r="T1506" s="108"/>
      <c r="U1506" s="108"/>
      <c r="V1506" s="108"/>
      <c r="W1506" s="8"/>
      <c r="X1506" s="109"/>
      <c r="Y1506" s="111"/>
      <c r="AB1506" s="111"/>
    </row>
    <row r="1507" spans="1:28" ht="15.75" hidden="1">
      <c r="A1507" s="292"/>
      <c r="B1507" s="231"/>
      <c r="C1507" s="231"/>
      <c r="D1507" s="232"/>
      <c r="E1507" s="114"/>
      <c r="F1507" s="108"/>
      <c r="G1507" s="108"/>
      <c r="H1507" s="108"/>
      <c r="I1507" s="109"/>
      <c r="J1507" s="110"/>
      <c r="K1507" s="108"/>
      <c r="L1507" s="108"/>
      <c r="M1507" s="108"/>
      <c r="N1507" s="108"/>
      <c r="O1507" s="108"/>
      <c r="P1507" s="108"/>
      <c r="Q1507" s="8"/>
      <c r="R1507" s="8"/>
      <c r="S1507" s="8"/>
      <c r="T1507" s="108"/>
      <c r="U1507" s="108"/>
      <c r="V1507" s="108"/>
      <c r="W1507" s="8"/>
      <c r="X1507" s="109"/>
      <c r="Y1507" s="111"/>
      <c r="AB1507" s="111"/>
    </row>
    <row r="1508" spans="1:28" ht="15.75" hidden="1">
      <c r="A1508" s="292"/>
      <c r="B1508" s="231"/>
      <c r="C1508" s="231"/>
      <c r="D1508" s="232"/>
      <c r="E1508" s="114"/>
      <c r="F1508" s="108"/>
      <c r="G1508" s="108"/>
      <c r="H1508" s="108"/>
      <c r="I1508" s="109"/>
      <c r="J1508" s="110"/>
      <c r="K1508" s="108"/>
      <c r="L1508" s="108"/>
      <c r="M1508" s="108"/>
      <c r="N1508" s="108"/>
      <c r="O1508" s="108"/>
      <c r="P1508" s="108"/>
      <c r="Q1508" s="8"/>
      <c r="R1508" s="8"/>
      <c r="S1508" s="8"/>
      <c r="T1508" s="108"/>
      <c r="U1508" s="108"/>
      <c r="V1508" s="108"/>
      <c r="W1508" s="8"/>
      <c r="X1508" s="109"/>
      <c r="Y1508" s="111"/>
      <c r="AB1508" s="111"/>
    </row>
    <row r="1509" spans="1:28" ht="15.75" hidden="1">
      <c r="A1509" s="292"/>
      <c r="B1509" s="231"/>
      <c r="C1509" s="231"/>
      <c r="D1509" s="232"/>
      <c r="E1509" s="114"/>
      <c r="F1509" s="108"/>
      <c r="G1509" s="108"/>
      <c r="H1509" s="108"/>
      <c r="I1509" s="109"/>
      <c r="J1509" s="110"/>
      <c r="K1509" s="108"/>
      <c r="L1509" s="108"/>
      <c r="M1509" s="108"/>
      <c r="N1509" s="108"/>
      <c r="O1509" s="108"/>
      <c r="P1509" s="108"/>
      <c r="Q1509" s="8"/>
      <c r="R1509" s="8"/>
      <c r="S1509" s="8"/>
      <c r="T1509" s="108"/>
      <c r="U1509" s="108"/>
      <c r="V1509" s="108"/>
      <c r="W1509" s="8"/>
      <c r="X1509" s="109"/>
      <c r="Y1509" s="111"/>
      <c r="AB1509" s="111"/>
    </row>
    <row r="1510" spans="1:28" ht="15.75" hidden="1">
      <c r="A1510" s="292"/>
      <c r="B1510" s="231"/>
      <c r="C1510" s="231"/>
      <c r="D1510" s="232"/>
      <c r="E1510" s="114"/>
      <c r="F1510" s="108"/>
      <c r="G1510" s="108"/>
      <c r="H1510" s="108"/>
      <c r="I1510" s="114"/>
      <c r="J1510" s="110"/>
      <c r="K1510" s="108"/>
      <c r="L1510" s="108"/>
      <c r="M1510" s="108"/>
      <c r="N1510" s="108"/>
      <c r="O1510" s="108"/>
      <c r="P1510" s="108"/>
      <c r="Q1510" s="114"/>
      <c r="R1510" s="114"/>
      <c r="S1510" s="114"/>
      <c r="T1510" s="108"/>
      <c r="U1510" s="108"/>
      <c r="V1510" s="108"/>
      <c r="W1510" s="114"/>
      <c r="X1510" s="114"/>
      <c r="Y1510" s="111"/>
      <c r="AB1510" s="111"/>
    </row>
    <row r="1511" spans="1:28" ht="15.75" hidden="1">
      <c r="A1511" s="292"/>
      <c r="B1511" s="231"/>
      <c r="C1511" s="231"/>
      <c r="D1511" s="232"/>
      <c r="E1511" s="114"/>
      <c r="F1511" s="108"/>
      <c r="G1511" s="108"/>
      <c r="H1511" s="108"/>
      <c r="I1511" s="109"/>
      <c r="J1511" s="110"/>
      <c r="K1511" s="108"/>
      <c r="L1511" s="108"/>
      <c r="M1511" s="108"/>
      <c r="N1511" s="108"/>
      <c r="O1511" s="108"/>
      <c r="P1511" s="108"/>
      <c r="Q1511" s="109"/>
      <c r="R1511" s="109"/>
      <c r="S1511" s="109"/>
      <c r="T1511" s="108"/>
      <c r="U1511" s="108"/>
      <c r="V1511" s="108"/>
      <c r="W1511" s="109"/>
      <c r="X1511" s="109"/>
      <c r="Y1511" s="111"/>
      <c r="AB1511" s="111"/>
    </row>
    <row r="1512" spans="1:28" ht="15.75" hidden="1">
      <c r="A1512" s="292"/>
      <c r="B1512" s="231"/>
      <c r="C1512" s="231"/>
      <c r="D1512" s="232"/>
      <c r="E1512" s="114"/>
      <c r="F1512" s="108"/>
      <c r="G1512" s="108"/>
      <c r="H1512" s="108"/>
      <c r="I1512" s="109"/>
      <c r="J1512" s="110"/>
      <c r="K1512" s="108"/>
      <c r="L1512" s="108"/>
      <c r="M1512" s="108"/>
      <c r="N1512" s="108"/>
      <c r="O1512" s="108"/>
      <c r="P1512" s="108"/>
      <c r="Q1512" s="109"/>
      <c r="R1512" s="109"/>
      <c r="S1512" s="109"/>
      <c r="T1512" s="108"/>
      <c r="U1512" s="108"/>
      <c r="V1512" s="108"/>
      <c r="W1512" s="109"/>
      <c r="X1512" s="109"/>
      <c r="Y1512" s="111"/>
      <c r="AB1512" s="111"/>
    </row>
    <row r="1513" spans="1:28" ht="15.75" hidden="1">
      <c r="A1513" s="292"/>
      <c r="B1513" s="231"/>
      <c r="C1513" s="231"/>
      <c r="D1513" s="232"/>
      <c r="E1513" s="114"/>
      <c r="F1513" s="108"/>
      <c r="G1513" s="108"/>
      <c r="H1513" s="108"/>
      <c r="I1513" s="109"/>
      <c r="J1513" s="110"/>
      <c r="K1513" s="108"/>
      <c r="L1513" s="108"/>
      <c r="M1513" s="108"/>
      <c r="N1513" s="108"/>
      <c r="O1513" s="108"/>
      <c r="P1513" s="108"/>
      <c r="Q1513" s="8"/>
      <c r="R1513" s="8"/>
      <c r="S1513" s="109"/>
      <c r="T1513" s="108"/>
      <c r="U1513" s="108"/>
      <c r="V1513" s="108"/>
      <c r="W1513" s="8"/>
      <c r="X1513" s="109"/>
      <c r="Y1513" s="111"/>
      <c r="AB1513" s="111"/>
    </row>
    <row r="1514" spans="1:28" ht="15.75" hidden="1">
      <c r="A1514" s="292"/>
      <c r="B1514" s="231"/>
      <c r="C1514" s="231"/>
      <c r="D1514" s="232"/>
      <c r="E1514" s="114"/>
      <c r="F1514" s="108"/>
      <c r="G1514" s="108"/>
      <c r="H1514" s="108"/>
      <c r="I1514" s="109"/>
      <c r="J1514" s="110"/>
      <c r="K1514" s="108"/>
      <c r="L1514" s="108"/>
      <c r="M1514" s="108"/>
      <c r="N1514" s="108"/>
      <c r="O1514" s="108"/>
      <c r="P1514" s="108"/>
      <c r="Q1514" s="8"/>
      <c r="R1514" s="8"/>
      <c r="S1514" s="109"/>
      <c r="T1514" s="108"/>
      <c r="U1514" s="108"/>
      <c r="V1514" s="108"/>
      <c r="W1514" s="8"/>
      <c r="X1514" s="109"/>
      <c r="Y1514" s="111"/>
      <c r="AB1514" s="111"/>
    </row>
    <row r="1515" spans="1:28" ht="15.75" hidden="1">
      <c r="A1515" s="292"/>
      <c r="B1515" s="231"/>
      <c r="C1515" s="231"/>
      <c r="D1515" s="232"/>
      <c r="E1515" s="114"/>
      <c r="F1515" s="108"/>
      <c r="G1515" s="108"/>
      <c r="H1515" s="108"/>
      <c r="I1515" s="109"/>
      <c r="J1515" s="110"/>
      <c r="K1515" s="108"/>
      <c r="L1515" s="108"/>
      <c r="M1515" s="108"/>
      <c r="N1515" s="108"/>
      <c r="O1515" s="108"/>
      <c r="P1515" s="108"/>
      <c r="Q1515" s="8"/>
      <c r="R1515" s="8"/>
      <c r="S1515" s="109"/>
      <c r="T1515" s="108"/>
      <c r="U1515" s="108"/>
      <c r="V1515" s="108"/>
      <c r="W1515" s="8"/>
      <c r="X1515" s="109"/>
      <c r="Y1515" s="111"/>
      <c r="AB1515" s="111"/>
    </row>
    <row r="1516" spans="1:28" ht="15.75" hidden="1">
      <c r="A1516" s="292"/>
      <c r="B1516" s="231"/>
      <c r="C1516" s="231"/>
      <c r="D1516" s="232"/>
      <c r="E1516" s="114"/>
      <c r="F1516" s="108"/>
      <c r="G1516" s="108"/>
      <c r="H1516" s="108"/>
      <c r="I1516" s="109"/>
      <c r="J1516" s="110"/>
      <c r="K1516" s="108"/>
      <c r="L1516" s="108"/>
      <c r="M1516" s="108"/>
      <c r="N1516" s="108"/>
      <c r="O1516" s="108"/>
      <c r="P1516" s="108"/>
      <c r="Q1516" s="8"/>
      <c r="R1516" s="8"/>
      <c r="S1516" s="109"/>
      <c r="T1516" s="108"/>
      <c r="U1516" s="108"/>
      <c r="V1516" s="108"/>
      <c r="W1516" s="8"/>
      <c r="X1516" s="109"/>
      <c r="Y1516" s="111"/>
      <c r="AB1516" s="111"/>
    </row>
    <row r="1517" spans="1:28" ht="15.75" hidden="1">
      <c r="A1517" s="292"/>
      <c r="B1517" s="231"/>
      <c r="C1517" s="231"/>
      <c r="D1517" s="232"/>
      <c r="E1517" s="114"/>
      <c r="F1517" s="108"/>
      <c r="G1517" s="108"/>
      <c r="H1517" s="108"/>
      <c r="I1517" s="109"/>
      <c r="J1517" s="110"/>
      <c r="K1517" s="108"/>
      <c r="L1517" s="108"/>
      <c r="M1517" s="108"/>
      <c r="N1517" s="108"/>
      <c r="O1517" s="108"/>
      <c r="P1517" s="108"/>
      <c r="Q1517" s="8"/>
      <c r="R1517" s="8"/>
      <c r="S1517" s="109"/>
      <c r="T1517" s="108"/>
      <c r="U1517" s="108"/>
      <c r="V1517" s="108"/>
      <c r="W1517" s="8"/>
      <c r="X1517" s="109"/>
      <c r="Y1517" s="111"/>
      <c r="AB1517" s="111"/>
    </row>
    <row r="1518" spans="1:28" ht="15.75" hidden="1">
      <c r="A1518" s="292"/>
      <c r="B1518" s="231"/>
      <c r="C1518" s="231"/>
      <c r="D1518" s="232"/>
      <c r="E1518" s="108"/>
      <c r="F1518" s="108"/>
      <c r="G1518" s="108"/>
      <c r="H1518" s="108"/>
      <c r="I1518" s="108"/>
      <c r="J1518" s="110"/>
      <c r="K1518" s="108"/>
      <c r="L1518" s="108"/>
      <c r="M1518" s="108"/>
      <c r="N1518" s="108"/>
      <c r="O1518" s="108"/>
      <c r="P1518" s="108"/>
      <c r="Q1518" s="108"/>
      <c r="R1518" s="108"/>
      <c r="S1518" s="108"/>
      <c r="T1518" s="108"/>
      <c r="U1518" s="108"/>
      <c r="V1518" s="108"/>
      <c r="W1518" s="108"/>
      <c r="X1518" s="108"/>
      <c r="Y1518" s="111"/>
      <c r="AB1518" s="111"/>
    </row>
    <row r="1519" spans="1:28" ht="15.75" hidden="1">
      <c r="A1519" s="292"/>
      <c r="B1519" s="231"/>
      <c r="C1519" s="231"/>
      <c r="D1519" s="232"/>
      <c r="E1519" s="108"/>
      <c r="F1519" s="108"/>
      <c r="G1519" s="108"/>
      <c r="H1519" s="108"/>
      <c r="I1519" s="108"/>
      <c r="J1519" s="110"/>
      <c r="K1519" s="108"/>
      <c r="L1519" s="108"/>
      <c r="M1519" s="108"/>
      <c r="N1519" s="108"/>
      <c r="O1519" s="108"/>
      <c r="P1519" s="108"/>
      <c r="Q1519" s="108"/>
      <c r="R1519" s="108"/>
      <c r="S1519" s="108"/>
      <c r="T1519" s="108"/>
      <c r="U1519" s="108"/>
      <c r="V1519" s="108"/>
      <c r="W1519" s="108"/>
      <c r="X1519" s="108"/>
      <c r="Y1519" s="111"/>
      <c r="AB1519" s="111"/>
    </row>
    <row r="1520" spans="1:28" ht="15.75" hidden="1">
      <c r="A1520" s="292"/>
      <c r="B1520" s="231"/>
      <c r="C1520" s="231"/>
      <c r="D1520" s="232"/>
      <c r="E1520" s="108"/>
      <c r="F1520" s="108"/>
      <c r="G1520" s="108"/>
      <c r="H1520" s="108"/>
      <c r="I1520" s="108"/>
      <c r="J1520" s="110"/>
      <c r="K1520" s="108"/>
      <c r="L1520" s="108"/>
      <c r="M1520" s="108"/>
      <c r="N1520" s="108"/>
      <c r="O1520" s="108"/>
      <c r="P1520" s="108"/>
      <c r="Q1520" s="108"/>
      <c r="R1520" s="108"/>
      <c r="S1520" s="108"/>
      <c r="T1520" s="108"/>
      <c r="U1520" s="108"/>
      <c r="V1520" s="108"/>
      <c r="W1520" s="108"/>
      <c r="X1520" s="108"/>
      <c r="Y1520" s="111"/>
      <c r="AB1520" s="111"/>
    </row>
    <row r="1521" spans="1:28" ht="15.75" hidden="1">
      <c r="A1521" s="292"/>
      <c r="B1521" s="231"/>
      <c r="C1521" s="231"/>
      <c r="D1521" s="232"/>
      <c r="E1521" s="108"/>
      <c r="F1521" s="108"/>
      <c r="G1521" s="108"/>
      <c r="H1521" s="108"/>
      <c r="I1521" s="108"/>
      <c r="J1521" s="110"/>
      <c r="K1521" s="108"/>
      <c r="L1521" s="108"/>
      <c r="M1521" s="108"/>
      <c r="N1521" s="108"/>
      <c r="O1521" s="108"/>
      <c r="P1521" s="108"/>
      <c r="Q1521" s="108"/>
      <c r="R1521" s="108"/>
      <c r="S1521" s="108"/>
      <c r="T1521" s="108"/>
      <c r="U1521" s="108"/>
      <c r="V1521" s="108"/>
      <c r="W1521" s="108"/>
      <c r="X1521" s="108"/>
      <c r="Y1521" s="111"/>
      <c r="AB1521" s="111"/>
    </row>
    <row r="1522" spans="1:28" ht="15.75" hidden="1">
      <c r="A1522" s="292"/>
      <c r="B1522" s="231"/>
      <c r="C1522" s="231"/>
      <c r="D1522" s="232"/>
      <c r="E1522" s="108"/>
      <c r="F1522" s="108"/>
      <c r="G1522" s="108"/>
      <c r="H1522" s="108"/>
      <c r="I1522" s="108"/>
      <c r="J1522" s="110"/>
      <c r="K1522" s="108"/>
      <c r="L1522" s="108"/>
      <c r="M1522" s="108"/>
      <c r="N1522" s="108"/>
      <c r="O1522" s="108"/>
      <c r="P1522" s="108"/>
      <c r="Q1522" s="108"/>
      <c r="R1522" s="108"/>
      <c r="S1522" s="109"/>
      <c r="T1522" s="108"/>
      <c r="U1522" s="108"/>
      <c r="V1522" s="108"/>
      <c r="W1522" s="108"/>
      <c r="X1522" s="108"/>
      <c r="Y1522" s="111"/>
      <c r="AB1522" s="111"/>
    </row>
    <row r="1523" spans="1:28" ht="15.75" hidden="1">
      <c r="A1523" s="292"/>
      <c r="B1523" s="231"/>
      <c r="C1523" s="231"/>
      <c r="D1523" s="232"/>
      <c r="E1523" s="114"/>
      <c r="F1523" s="108"/>
      <c r="G1523" s="108"/>
      <c r="H1523" s="108"/>
      <c r="I1523" s="109"/>
      <c r="J1523" s="110"/>
      <c r="K1523" s="108"/>
      <c r="L1523" s="108"/>
      <c r="M1523" s="108"/>
      <c r="N1523" s="108"/>
      <c r="O1523" s="108"/>
      <c r="P1523" s="108"/>
      <c r="Q1523" s="109"/>
      <c r="R1523" s="109"/>
      <c r="S1523" s="109"/>
      <c r="T1523" s="108"/>
      <c r="U1523" s="108"/>
      <c r="V1523" s="108"/>
      <c r="W1523" s="109"/>
      <c r="X1523" s="109"/>
      <c r="Y1523" s="111"/>
      <c r="AB1523" s="111"/>
    </row>
    <row r="1524" spans="1:28" ht="15.75" hidden="1">
      <c r="A1524" s="292"/>
      <c r="B1524" s="231"/>
      <c r="C1524" s="231"/>
      <c r="D1524" s="232"/>
      <c r="E1524" s="114"/>
      <c r="F1524" s="108"/>
      <c r="G1524" s="108"/>
      <c r="H1524" s="108"/>
      <c r="I1524" s="109"/>
      <c r="J1524" s="110"/>
      <c r="K1524" s="108"/>
      <c r="L1524" s="108"/>
      <c r="M1524" s="108"/>
      <c r="N1524" s="108"/>
      <c r="O1524" s="108"/>
      <c r="P1524" s="108"/>
      <c r="Q1524" s="109"/>
      <c r="R1524" s="109"/>
      <c r="S1524" s="109"/>
      <c r="T1524" s="108"/>
      <c r="U1524" s="108"/>
      <c r="V1524" s="108"/>
      <c r="W1524" s="109"/>
      <c r="X1524" s="109"/>
      <c r="Y1524" s="111"/>
      <c r="AB1524" s="111"/>
    </row>
    <row r="1525" spans="1:28" ht="15.75" hidden="1">
      <c r="A1525" s="292"/>
      <c r="B1525" s="231"/>
      <c r="C1525" s="231"/>
      <c r="D1525" s="232"/>
      <c r="E1525" s="114"/>
      <c r="F1525" s="108"/>
      <c r="G1525" s="108"/>
      <c r="H1525" s="108"/>
      <c r="I1525" s="109"/>
      <c r="J1525" s="110"/>
      <c r="K1525" s="108"/>
      <c r="L1525" s="108"/>
      <c r="M1525" s="108"/>
      <c r="N1525" s="108"/>
      <c r="O1525" s="108"/>
      <c r="P1525" s="108"/>
      <c r="Q1525" s="109"/>
      <c r="R1525" s="108"/>
      <c r="S1525" s="108"/>
      <c r="T1525" s="108"/>
      <c r="U1525" s="108"/>
      <c r="V1525" s="108"/>
      <c r="W1525" s="109"/>
      <c r="X1525" s="109"/>
      <c r="Y1525" s="111"/>
      <c r="AB1525" s="111"/>
    </row>
    <row r="1526" spans="1:28" ht="15.75" hidden="1">
      <c r="A1526" s="292"/>
      <c r="B1526" s="231"/>
      <c r="C1526" s="231"/>
      <c r="D1526" s="232"/>
      <c r="E1526" s="114"/>
      <c r="F1526" s="108"/>
      <c r="G1526" s="108"/>
      <c r="H1526" s="108"/>
      <c r="I1526" s="109"/>
      <c r="J1526" s="110"/>
      <c r="K1526" s="108"/>
      <c r="L1526" s="108"/>
      <c r="M1526" s="108"/>
      <c r="N1526" s="108"/>
      <c r="O1526" s="108"/>
      <c r="P1526" s="108"/>
      <c r="Q1526" s="109"/>
      <c r="R1526" s="108"/>
      <c r="S1526" s="108"/>
      <c r="T1526" s="108"/>
      <c r="U1526" s="108"/>
      <c r="V1526" s="108"/>
      <c r="W1526" s="109"/>
      <c r="X1526" s="109"/>
      <c r="Y1526" s="111"/>
      <c r="AB1526" s="111"/>
    </row>
    <row r="1527" spans="1:28" ht="15.75" hidden="1">
      <c r="A1527" s="292"/>
      <c r="B1527" s="231"/>
      <c r="C1527" s="231"/>
      <c r="D1527" s="232"/>
      <c r="E1527" s="108"/>
      <c r="F1527" s="108"/>
      <c r="G1527" s="108"/>
      <c r="H1527" s="108"/>
      <c r="I1527" s="108"/>
      <c r="J1527" s="110"/>
      <c r="K1527" s="108"/>
      <c r="L1527" s="108"/>
      <c r="M1527" s="108"/>
      <c r="N1527" s="108"/>
      <c r="O1527" s="108"/>
      <c r="P1527" s="108"/>
      <c r="Q1527" s="108"/>
      <c r="R1527" s="108"/>
      <c r="S1527" s="108"/>
      <c r="T1527" s="108"/>
      <c r="U1527" s="108"/>
      <c r="V1527" s="108"/>
      <c r="W1527" s="108"/>
      <c r="X1527" s="108"/>
      <c r="Y1527" s="111"/>
      <c r="AB1527" s="111"/>
    </row>
    <row r="1528" spans="1:28" ht="15.75" hidden="1">
      <c r="A1528" s="292"/>
      <c r="B1528" s="231"/>
      <c r="C1528" s="231"/>
      <c r="D1528" s="232"/>
      <c r="E1528" s="108"/>
      <c r="F1528" s="108"/>
      <c r="G1528" s="108"/>
      <c r="H1528" s="108"/>
      <c r="I1528" s="108"/>
      <c r="J1528" s="110"/>
      <c r="K1528" s="108"/>
      <c r="L1528" s="108"/>
      <c r="M1528" s="108"/>
      <c r="N1528" s="108"/>
      <c r="O1528" s="108"/>
      <c r="P1528" s="108"/>
      <c r="Q1528" s="108"/>
      <c r="R1528" s="108"/>
      <c r="S1528" s="108"/>
      <c r="T1528" s="108"/>
      <c r="U1528" s="108"/>
      <c r="V1528" s="108"/>
      <c r="W1528" s="108"/>
      <c r="X1528" s="108"/>
      <c r="Y1528" s="111"/>
      <c r="AB1528" s="111"/>
    </row>
    <row r="1529" spans="1:28" ht="15.75" hidden="1">
      <c r="A1529" s="292"/>
      <c r="B1529" s="231"/>
      <c r="C1529" s="231"/>
      <c r="D1529" s="232"/>
      <c r="E1529" s="108"/>
      <c r="F1529" s="108"/>
      <c r="G1529" s="108"/>
      <c r="H1529" s="108"/>
      <c r="I1529" s="108"/>
      <c r="J1529" s="110"/>
      <c r="K1529" s="108"/>
      <c r="L1529" s="108"/>
      <c r="M1529" s="108"/>
      <c r="N1529" s="108"/>
      <c r="O1529" s="108"/>
      <c r="P1529" s="108"/>
      <c r="Q1529" s="108"/>
      <c r="R1529" s="108"/>
      <c r="S1529" s="108"/>
      <c r="T1529" s="108"/>
      <c r="U1529" s="108"/>
      <c r="V1529" s="108"/>
      <c r="W1529" s="108"/>
      <c r="X1529" s="108"/>
      <c r="Y1529" s="111"/>
      <c r="AB1529" s="111"/>
    </row>
    <row r="1530" spans="1:28" ht="15.75" hidden="1">
      <c r="A1530" s="292"/>
      <c r="B1530" s="231"/>
      <c r="C1530" s="231"/>
      <c r="D1530" s="232"/>
      <c r="E1530" s="108"/>
      <c r="F1530" s="108"/>
      <c r="G1530" s="108"/>
      <c r="H1530" s="108"/>
      <c r="I1530" s="108"/>
      <c r="J1530" s="110"/>
      <c r="K1530" s="108"/>
      <c r="L1530" s="108"/>
      <c r="M1530" s="108"/>
      <c r="N1530" s="108"/>
      <c r="O1530" s="108"/>
      <c r="P1530" s="108"/>
      <c r="Q1530" s="108"/>
      <c r="R1530" s="108"/>
      <c r="S1530" s="108"/>
      <c r="T1530" s="108"/>
      <c r="U1530" s="108"/>
      <c r="V1530" s="108"/>
      <c r="W1530" s="108"/>
      <c r="X1530" s="108"/>
      <c r="Y1530" s="111"/>
      <c r="AB1530" s="111"/>
    </row>
    <row r="1531" spans="1:28" ht="15.75" hidden="1">
      <c r="A1531" s="292"/>
      <c r="B1531" s="231"/>
      <c r="C1531" s="231"/>
      <c r="D1531" s="232"/>
      <c r="E1531" s="108"/>
      <c r="F1531" s="108"/>
      <c r="G1531" s="108"/>
      <c r="H1531" s="108"/>
      <c r="I1531" s="108"/>
      <c r="J1531" s="110"/>
      <c r="K1531" s="108"/>
      <c r="L1531" s="108"/>
      <c r="M1531" s="108"/>
      <c r="N1531" s="108"/>
      <c r="O1531" s="108"/>
      <c r="P1531" s="108"/>
      <c r="Q1531" s="108"/>
      <c r="R1531" s="108"/>
      <c r="S1531" s="109"/>
      <c r="T1531" s="108"/>
      <c r="U1531" s="108"/>
      <c r="V1531" s="108"/>
      <c r="W1531" s="108"/>
      <c r="X1531" s="108"/>
      <c r="Y1531" s="111"/>
      <c r="AB1531" s="111"/>
    </row>
    <row r="1532" spans="1:28" ht="15.75" hidden="1">
      <c r="A1532" s="292"/>
      <c r="B1532" s="231"/>
      <c r="C1532" s="231"/>
      <c r="D1532" s="232"/>
      <c r="E1532" s="114"/>
      <c r="F1532" s="108"/>
      <c r="G1532" s="108"/>
      <c r="H1532" s="108"/>
      <c r="I1532" s="109"/>
      <c r="J1532" s="110"/>
      <c r="K1532" s="108"/>
      <c r="L1532" s="108"/>
      <c r="M1532" s="108"/>
      <c r="N1532" s="108"/>
      <c r="O1532" s="108"/>
      <c r="P1532" s="108"/>
      <c r="Q1532" s="121"/>
      <c r="R1532" s="108"/>
      <c r="S1532" s="121"/>
      <c r="T1532" s="108"/>
      <c r="U1532" s="108"/>
      <c r="V1532" s="108"/>
      <c r="W1532" s="109"/>
      <c r="X1532" s="109"/>
      <c r="Y1532" s="111"/>
      <c r="AB1532" s="111"/>
    </row>
    <row r="1533" spans="1:28" ht="15.75" hidden="1">
      <c r="A1533" s="292"/>
      <c r="B1533" s="231"/>
      <c r="C1533" s="231"/>
      <c r="D1533" s="232"/>
      <c r="E1533" s="114"/>
      <c r="F1533" s="108"/>
      <c r="G1533" s="108"/>
      <c r="H1533" s="108"/>
      <c r="I1533" s="109"/>
      <c r="J1533" s="110"/>
      <c r="K1533" s="108"/>
      <c r="L1533" s="108"/>
      <c r="M1533" s="108"/>
      <c r="N1533" s="108"/>
      <c r="O1533" s="108"/>
      <c r="P1533" s="108"/>
      <c r="Q1533" s="121"/>
      <c r="R1533" s="108"/>
      <c r="S1533" s="121"/>
      <c r="T1533" s="108"/>
      <c r="U1533" s="108"/>
      <c r="V1533" s="108"/>
      <c r="W1533" s="109"/>
      <c r="X1533" s="109"/>
      <c r="Y1533" s="111"/>
      <c r="AB1533" s="111"/>
    </row>
    <row r="1534" spans="1:28" ht="15.75" hidden="1">
      <c r="A1534" s="292"/>
      <c r="B1534" s="231"/>
      <c r="C1534" s="231"/>
      <c r="D1534" s="232"/>
      <c r="E1534" s="114"/>
      <c r="F1534" s="108"/>
      <c r="G1534" s="108"/>
      <c r="H1534" s="108"/>
      <c r="I1534" s="109"/>
      <c r="J1534" s="110"/>
      <c r="K1534" s="108"/>
      <c r="L1534" s="108"/>
      <c r="M1534" s="108"/>
      <c r="N1534" s="108"/>
      <c r="O1534" s="108"/>
      <c r="P1534" s="108"/>
      <c r="Q1534" s="121"/>
      <c r="R1534" s="108"/>
      <c r="S1534" s="109"/>
      <c r="T1534" s="108"/>
      <c r="U1534" s="108"/>
      <c r="V1534" s="108"/>
      <c r="W1534" s="109"/>
      <c r="X1534" s="109"/>
      <c r="Y1534" s="111"/>
      <c r="AB1534" s="111"/>
    </row>
    <row r="1535" spans="1:28" ht="15.75" hidden="1">
      <c r="A1535" s="292"/>
      <c r="B1535" s="231"/>
      <c r="C1535" s="231"/>
      <c r="D1535" s="232"/>
      <c r="E1535" s="114"/>
      <c r="F1535" s="108"/>
      <c r="G1535" s="108"/>
      <c r="H1535" s="108"/>
      <c r="I1535" s="109"/>
      <c r="J1535" s="110"/>
      <c r="K1535" s="108"/>
      <c r="L1535" s="108"/>
      <c r="M1535" s="108"/>
      <c r="N1535" s="108"/>
      <c r="O1535" s="108"/>
      <c r="P1535" s="108"/>
      <c r="Q1535" s="121"/>
      <c r="R1535" s="108"/>
      <c r="S1535" s="109"/>
      <c r="T1535" s="108"/>
      <c r="U1535" s="108"/>
      <c r="V1535" s="108"/>
      <c r="W1535" s="109"/>
      <c r="X1535" s="109"/>
      <c r="Y1535" s="111"/>
      <c r="AB1535" s="111"/>
    </row>
    <row r="1536" spans="1:28" ht="15.75" hidden="1">
      <c r="A1536" s="292"/>
      <c r="B1536" s="231"/>
      <c r="C1536" s="231"/>
      <c r="D1536" s="232"/>
      <c r="E1536" s="108"/>
      <c r="F1536" s="108"/>
      <c r="G1536" s="108"/>
      <c r="H1536" s="108"/>
      <c r="I1536" s="108"/>
      <c r="J1536" s="110"/>
      <c r="K1536" s="108"/>
      <c r="L1536" s="108"/>
      <c r="M1536" s="108"/>
      <c r="N1536" s="108"/>
      <c r="O1536" s="108"/>
      <c r="P1536" s="108"/>
      <c r="Q1536" s="108"/>
      <c r="R1536" s="108"/>
      <c r="S1536" s="108"/>
      <c r="T1536" s="108"/>
      <c r="U1536" s="108"/>
      <c r="V1536" s="108"/>
      <c r="W1536" s="108"/>
      <c r="X1536" s="108"/>
      <c r="Y1536" s="111"/>
      <c r="AB1536" s="111"/>
    </row>
    <row r="1537" spans="1:28" ht="15.75" hidden="1">
      <c r="A1537" s="292"/>
      <c r="B1537" s="231"/>
      <c r="C1537" s="231"/>
      <c r="D1537" s="232"/>
      <c r="E1537" s="114"/>
      <c r="F1537" s="108"/>
      <c r="G1537" s="108"/>
      <c r="H1537" s="108"/>
      <c r="I1537" s="109"/>
      <c r="J1537" s="110"/>
      <c r="K1537" s="108"/>
      <c r="L1537" s="108"/>
      <c r="M1537" s="108"/>
      <c r="N1537" s="108"/>
      <c r="O1537" s="108"/>
      <c r="P1537" s="108"/>
      <c r="Q1537" s="121"/>
      <c r="R1537" s="108"/>
      <c r="S1537" s="121"/>
      <c r="T1537" s="108"/>
      <c r="U1537" s="108"/>
      <c r="V1537" s="108"/>
      <c r="W1537" s="109"/>
      <c r="X1537" s="109"/>
      <c r="Y1537" s="111"/>
      <c r="AB1537" s="111"/>
    </row>
    <row r="1538" spans="1:28" ht="15.75" hidden="1">
      <c r="A1538" s="292"/>
      <c r="B1538" s="231"/>
      <c r="C1538" s="231"/>
      <c r="D1538" s="232"/>
      <c r="E1538" s="114"/>
      <c r="F1538" s="108"/>
      <c r="G1538" s="108"/>
      <c r="H1538" s="108"/>
      <c r="I1538" s="109"/>
      <c r="J1538" s="110"/>
      <c r="K1538" s="108"/>
      <c r="L1538" s="108"/>
      <c r="M1538" s="108"/>
      <c r="N1538" s="108"/>
      <c r="O1538" s="108"/>
      <c r="P1538" s="108"/>
      <c r="Q1538" s="121"/>
      <c r="R1538" s="108"/>
      <c r="S1538" s="121"/>
      <c r="T1538" s="108"/>
      <c r="U1538" s="108"/>
      <c r="V1538" s="108"/>
      <c r="W1538" s="109"/>
      <c r="X1538" s="109"/>
      <c r="Y1538" s="111"/>
      <c r="AB1538" s="111"/>
    </row>
    <row r="1539" spans="1:28" ht="15.75" hidden="1">
      <c r="A1539" s="292"/>
      <c r="B1539" s="231"/>
      <c r="C1539" s="231"/>
      <c r="D1539" s="232"/>
      <c r="E1539" s="114"/>
      <c r="F1539" s="108"/>
      <c r="G1539" s="108"/>
      <c r="H1539" s="108"/>
      <c r="I1539" s="109"/>
      <c r="J1539" s="110"/>
      <c r="K1539" s="108"/>
      <c r="L1539" s="108"/>
      <c r="M1539" s="108"/>
      <c r="N1539" s="108"/>
      <c r="O1539" s="108"/>
      <c r="P1539" s="108"/>
      <c r="Q1539" s="109"/>
      <c r="R1539" s="109"/>
      <c r="S1539" s="109"/>
      <c r="T1539" s="108"/>
      <c r="U1539" s="108"/>
      <c r="V1539" s="108"/>
      <c r="W1539" s="109"/>
      <c r="X1539" s="109"/>
      <c r="Y1539" s="111"/>
      <c r="AB1539" s="111"/>
    </row>
    <row r="1540" spans="1:28" ht="15.75" hidden="1">
      <c r="A1540" s="292"/>
      <c r="B1540" s="231"/>
      <c r="C1540" s="231"/>
      <c r="D1540" s="232"/>
      <c r="E1540" s="114"/>
      <c r="F1540" s="108"/>
      <c r="G1540" s="108"/>
      <c r="H1540" s="108"/>
      <c r="I1540" s="109"/>
      <c r="J1540" s="110"/>
      <c r="K1540" s="108"/>
      <c r="L1540" s="108"/>
      <c r="M1540" s="108"/>
      <c r="N1540" s="108"/>
      <c r="O1540" s="108"/>
      <c r="P1540" s="108"/>
      <c r="Q1540" s="109"/>
      <c r="R1540" s="109"/>
      <c r="S1540" s="109"/>
      <c r="T1540" s="108"/>
      <c r="U1540" s="108"/>
      <c r="V1540" s="108"/>
      <c r="W1540" s="109"/>
      <c r="X1540" s="109"/>
      <c r="Y1540" s="111"/>
      <c r="AB1540" s="111"/>
    </row>
    <row r="1541" spans="1:28" ht="15.75" hidden="1">
      <c r="A1541" s="292"/>
      <c r="B1541" s="231"/>
      <c r="C1541" s="231"/>
      <c r="D1541" s="232"/>
      <c r="E1541" s="114"/>
      <c r="F1541" s="108"/>
      <c r="G1541" s="108"/>
      <c r="H1541" s="108"/>
      <c r="I1541" s="109"/>
      <c r="J1541" s="110"/>
      <c r="K1541" s="108"/>
      <c r="L1541" s="108"/>
      <c r="M1541" s="108"/>
      <c r="N1541" s="108"/>
      <c r="O1541" s="108"/>
      <c r="P1541" s="108"/>
      <c r="Q1541" s="109"/>
      <c r="R1541" s="109"/>
      <c r="S1541" s="109"/>
      <c r="T1541" s="108"/>
      <c r="U1541" s="108"/>
      <c r="V1541" s="108"/>
      <c r="W1541" s="109"/>
      <c r="X1541" s="109"/>
      <c r="Y1541" s="111"/>
      <c r="AB1541" s="111"/>
    </row>
    <row r="1542" spans="1:28" ht="15.75" hidden="1">
      <c r="A1542" s="292"/>
      <c r="B1542" s="231"/>
      <c r="C1542" s="231"/>
      <c r="D1542" s="232"/>
      <c r="E1542" s="114"/>
      <c r="F1542" s="108"/>
      <c r="G1542" s="108"/>
      <c r="H1542" s="108"/>
      <c r="I1542" s="109"/>
      <c r="J1542" s="110"/>
      <c r="K1542" s="108"/>
      <c r="L1542" s="108"/>
      <c r="M1542" s="108"/>
      <c r="N1542" s="108"/>
      <c r="O1542" s="108"/>
      <c r="P1542" s="108"/>
      <c r="Q1542" s="109"/>
      <c r="R1542" s="109"/>
      <c r="S1542" s="109"/>
      <c r="T1542" s="108"/>
      <c r="U1542" s="108"/>
      <c r="V1542" s="108"/>
      <c r="W1542" s="109"/>
      <c r="X1542" s="109"/>
      <c r="Y1542" s="111"/>
      <c r="AB1542" s="111"/>
    </row>
    <row r="1543" spans="1:28" ht="15.75" hidden="1">
      <c r="A1543" s="292"/>
      <c r="B1543" s="231"/>
      <c r="C1543" s="231"/>
      <c r="D1543" s="232"/>
      <c r="E1543" s="114"/>
      <c r="F1543" s="108"/>
      <c r="G1543" s="108"/>
      <c r="H1543" s="108"/>
      <c r="I1543" s="109"/>
      <c r="J1543" s="110"/>
      <c r="K1543" s="108"/>
      <c r="L1543" s="108"/>
      <c r="M1543" s="108"/>
      <c r="N1543" s="108"/>
      <c r="O1543" s="108"/>
      <c r="P1543" s="108"/>
      <c r="Q1543" s="109"/>
      <c r="R1543" s="109"/>
      <c r="S1543" s="109"/>
      <c r="T1543" s="108"/>
      <c r="U1543" s="108"/>
      <c r="V1543" s="108"/>
      <c r="W1543" s="109"/>
      <c r="X1543" s="109"/>
      <c r="Y1543" s="111"/>
      <c r="AB1543" s="111"/>
    </row>
    <row r="1544" spans="1:28" ht="15.75" hidden="1">
      <c r="A1544" s="292"/>
      <c r="B1544" s="231"/>
      <c r="C1544" s="231"/>
      <c r="D1544" s="232"/>
      <c r="E1544" s="114"/>
      <c r="F1544" s="108"/>
      <c r="G1544" s="108"/>
      <c r="H1544" s="108"/>
      <c r="I1544" s="109"/>
      <c r="J1544" s="110"/>
      <c r="K1544" s="108"/>
      <c r="L1544" s="108"/>
      <c r="M1544" s="108"/>
      <c r="N1544" s="108"/>
      <c r="O1544" s="108"/>
      <c r="P1544" s="108"/>
      <c r="Q1544" s="109"/>
      <c r="R1544" s="109"/>
      <c r="S1544" s="109"/>
      <c r="T1544" s="108"/>
      <c r="U1544" s="108"/>
      <c r="V1544" s="108"/>
      <c r="W1544" s="109"/>
      <c r="X1544" s="109"/>
      <c r="Y1544" s="111"/>
      <c r="AB1544" s="111"/>
    </row>
    <row r="1545" spans="1:28" ht="15.75" hidden="1">
      <c r="A1545" s="292"/>
      <c r="B1545" s="231"/>
      <c r="C1545" s="231"/>
      <c r="D1545" s="232"/>
      <c r="E1545" s="114"/>
      <c r="F1545" s="108"/>
      <c r="G1545" s="108"/>
      <c r="H1545" s="108"/>
      <c r="I1545" s="109"/>
      <c r="J1545" s="110"/>
      <c r="K1545" s="108"/>
      <c r="L1545" s="108"/>
      <c r="M1545" s="108"/>
      <c r="N1545" s="108"/>
      <c r="O1545" s="108"/>
      <c r="P1545" s="108"/>
      <c r="Q1545" s="109"/>
      <c r="R1545" s="109"/>
      <c r="S1545" s="109"/>
      <c r="T1545" s="108"/>
      <c r="U1545" s="108"/>
      <c r="V1545" s="108"/>
      <c r="W1545" s="109"/>
      <c r="X1545" s="109"/>
      <c r="Y1545" s="111"/>
      <c r="AB1545" s="111"/>
    </row>
    <row r="1546" spans="1:28" ht="15.75" hidden="1">
      <c r="A1546" s="292"/>
      <c r="B1546" s="231"/>
      <c r="C1546" s="231"/>
      <c r="D1546" s="232"/>
      <c r="E1546" s="114"/>
      <c r="F1546" s="108"/>
      <c r="G1546" s="108"/>
      <c r="H1546" s="108"/>
      <c r="I1546" s="109"/>
      <c r="J1546" s="110"/>
      <c r="K1546" s="108"/>
      <c r="L1546" s="108"/>
      <c r="M1546" s="108"/>
      <c r="N1546" s="108"/>
      <c r="O1546" s="108"/>
      <c r="P1546" s="108"/>
      <c r="Q1546" s="109"/>
      <c r="R1546" s="109"/>
      <c r="S1546" s="109"/>
      <c r="T1546" s="108"/>
      <c r="U1546" s="108"/>
      <c r="V1546" s="108"/>
      <c r="W1546" s="109"/>
      <c r="X1546" s="109"/>
      <c r="Y1546" s="111"/>
      <c r="AB1546" s="111"/>
    </row>
    <row r="1547" spans="1:28" ht="15.75" hidden="1">
      <c r="A1547" s="292"/>
      <c r="B1547" s="231"/>
      <c r="C1547" s="231"/>
      <c r="D1547" s="232"/>
      <c r="E1547" s="108"/>
      <c r="F1547" s="108"/>
      <c r="G1547" s="108"/>
      <c r="H1547" s="108"/>
      <c r="I1547" s="108"/>
      <c r="J1547" s="110"/>
      <c r="K1547" s="108"/>
      <c r="L1547" s="108"/>
      <c r="M1547" s="108"/>
      <c r="N1547" s="108"/>
      <c r="O1547" s="108"/>
      <c r="P1547" s="108"/>
      <c r="Q1547" s="108"/>
      <c r="R1547" s="108"/>
      <c r="S1547" s="108"/>
      <c r="T1547" s="108"/>
      <c r="U1547" s="108"/>
      <c r="V1547" s="108"/>
      <c r="W1547" s="108"/>
      <c r="X1547" s="108"/>
      <c r="Y1547" s="111"/>
      <c r="AB1547" s="111"/>
    </row>
    <row r="1548" spans="1:28" ht="15.75" hidden="1">
      <c r="A1548" s="292"/>
      <c r="B1548" s="231"/>
      <c r="C1548" s="231"/>
      <c r="D1548" s="232"/>
      <c r="E1548" s="114"/>
      <c r="F1548" s="108"/>
      <c r="G1548" s="108"/>
      <c r="H1548" s="108"/>
      <c r="I1548" s="109"/>
      <c r="J1548" s="110"/>
      <c r="K1548" s="108"/>
      <c r="L1548" s="108"/>
      <c r="M1548" s="108"/>
      <c r="N1548" s="108"/>
      <c r="O1548" s="108"/>
      <c r="P1548" s="108"/>
      <c r="Q1548" s="109"/>
      <c r="R1548" s="109"/>
      <c r="S1548" s="109"/>
      <c r="T1548" s="108"/>
      <c r="U1548" s="108"/>
      <c r="V1548" s="108"/>
      <c r="W1548" s="109"/>
      <c r="X1548" s="109"/>
      <c r="Y1548" s="111"/>
      <c r="AB1548" s="111"/>
    </row>
    <row r="1549" spans="1:28" ht="15.75" hidden="1">
      <c r="A1549" s="292"/>
      <c r="B1549" s="231"/>
      <c r="C1549" s="231"/>
      <c r="D1549" s="232"/>
      <c r="E1549" s="114"/>
      <c r="F1549" s="108"/>
      <c r="G1549" s="108"/>
      <c r="H1549" s="108"/>
      <c r="I1549" s="109"/>
      <c r="J1549" s="110"/>
      <c r="K1549" s="108"/>
      <c r="L1549" s="108"/>
      <c r="M1549" s="108"/>
      <c r="N1549" s="108"/>
      <c r="O1549" s="108"/>
      <c r="P1549" s="108"/>
      <c r="Q1549" s="109"/>
      <c r="R1549" s="109"/>
      <c r="S1549" s="109"/>
      <c r="T1549" s="108"/>
      <c r="U1549" s="108"/>
      <c r="V1549" s="108"/>
      <c r="W1549" s="109"/>
      <c r="X1549" s="109"/>
      <c r="Y1549" s="111"/>
      <c r="AB1549" s="111"/>
    </row>
    <row r="1550" spans="1:28" ht="15.75" hidden="1">
      <c r="A1550" s="292"/>
      <c r="B1550" s="231"/>
      <c r="C1550" s="231"/>
      <c r="D1550" s="232"/>
      <c r="E1550" s="114"/>
      <c r="F1550" s="108"/>
      <c r="G1550" s="108"/>
      <c r="H1550" s="108"/>
      <c r="I1550" s="109"/>
      <c r="J1550" s="110"/>
      <c r="K1550" s="108"/>
      <c r="L1550" s="108"/>
      <c r="M1550" s="108"/>
      <c r="N1550" s="108"/>
      <c r="O1550" s="108"/>
      <c r="P1550" s="108"/>
      <c r="Q1550" s="109"/>
      <c r="R1550" s="109"/>
      <c r="S1550" s="109"/>
      <c r="T1550" s="108"/>
      <c r="U1550" s="108"/>
      <c r="V1550" s="108"/>
      <c r="W1550" s="109"/>
      <c r="X1550" s="109"/>
      <c r="Y1550" s="111"/>
      <c r="AB1550" s="111"/>
    </row>
    <row r="1551" spans="1:28" ht="15.75" hidden="1">
      <c r="A1551" s="292"/>
      <c r="B1551" s="231"/>
      <c r="C1551" s="231"/>
      <c r="D1551" s="232"/>
      <c r="E1551" s="108"/>
      <c r="F1551" s="108"/>
      <c r="G1551" s="108"/>
      <c r="H1551" s="108"/>
      <c r="I1551" s="108"/>
      <c r="J1551" s="110"/>
      <c r="K1551" s="108"/>
      <c r="L1551" s="108"/>
      <c r="M1551" s="108"/>
      <c r="N1551" s="108"/>
      <c r="O1551" s="108"/>
      <c r="P1551" s="108"/>
      <c r="Q1551" s="108"/>
      <c r="R1551" s="108"/>
      <c r="S1551" s="108"/>
      <c r="T1551" s="108"/>
      <c r="U1551" s="108"/>
      <c r="V1551" s="108"/>
      <c r="W1551" s="108"/>
      <c r="X1551" s="108"/>
      <c r="Y1551" s="111"/>
      <c r="AB1551" s="111"/>
    </row>
    <row r="1552" spans="1:28" ht="15.75" hidden="1">
      <c r="A1552" s="292"/>
      <c r="B1552" s="231"/>
      <c r="C1552" s="231"/>
      <c r="D1552" s="232"/>
      <c r="E1552" s="114"/>
      <c r="F1552" s="108"/>
      <c r="G1552" s="108"/>
      <c r="H1552" s="108"/>
      <c r="I1552" s="109"/>
      <c r="J1552" s="110"/>
      <c r="K1552" s="108"/>
      <c r="L1552" s="108"/>
      <c r="M1552" s="108"/>
      <c r="N1552" s="108"/>
      <c r="O1552" s="108"/>
      <c r="P1552" s="108"/>
      <c r="Q1552" s="109"/>
      <c r="R1552" s="109"/>
      <c r="S1552" s="109"/>
      <c r="T1552" s="108"/>
      <c r="U1552" s="108"/>
      <c r="V1552" s="108"/>
      <c r="W1552" s="109"/>
      <c r="X1552" s="109"/>
      <c r="Y1552" s="111"/>
      <c r="AB1552" s="111"/>
    </row>
    <row r="1553" spans="1:28" ht="15.75" hidden="1">
      <c r="A1553" s="292"/>
      <c r="B1553" s="231"/>
      <c r="C1553" s="231"/>
      <c r="D1553" s="232"/>
      <c r="E1553" s="114"/>
      <c r="F1553" s="108"/>
      <c r="G1553" s="108"/>
      <c r="H1553" s="108"/>
      <c r="I1553" s="109"/>
      <c r="J1553" s="110"/>
      <c r="K1553" s="108"/>
      <c r="L1553" s="108"/>
      <c r="M1553" s="108"/>
      <c r="N1553" s="108"/>
      <c r="O1553" s="108"/>
      <c r="P1553" s="108"/>
      <c r="Q1553" s="109"/>
      <c r="R1553" s="109"/>
      <c r="S1553" s="109"/>
      <c r="T1553" s="108"/>
      <c r="U1553" s="108"/>
      <c r="V1553" s="108"/>
      <c r="W1553" s="109"/>
      <c r="X1553" s="109"/>
      <c r="Y1553" s="111"/>
      <c r="AB1553" s="111"/>
    </row>
    <row r="1554" spans="1:28" ht="15.75" hidden="1">
      <c r="A1554" s="292"/>
      <c r="B1554" s="231"/>
      <c r="C1554" s="231"/>
      <c r="D1554" s="232"/>
      <c r="E1554" s="108"/>
      <c r="F1554" s="108"/>
      <c r="G1554" s="108"/>
      <c r="H1554" s="108"/>
      <c r="I1554" s="108"/>
      <c r="J1554" s="110"/>
      <c r="K1554" s="108"/>
      <c r="L1554" s="108"/>
      <c r="M1554" s="108"/>
      <c r="N1554" s="108"/>
      <c r="O1554" s="108"/>
      <c r="P1554" s="108"/>
      <c r="Q1554" s="108"/>
      <c r="R1554" s="108"/>
      <c r="S1554" s="108"/>
      <c r="T1554" s="108"/>
      <c r="U1554" s="108"/>
      <c r="V1554" s="108"/>
      <c r="W1554" s="108"/>
      <c r="X1554" s="108"/>
      <c r="Y1554" s="111"/>
      <c r="AB1554" s="111"/>
    </row>
    <row r="1555" spans="1:28" ht="15.75" hidden="1">
      <c r="A1555" s="292"/>
      <c r="B1555" s="231"/>
      <c r="C1555" s="231"/>
      <c r="D1555" s="232"/>
      <c r="E1555" s="114"/>
      <c r="F1555" s="108"/>
      <c r="G1555" s="108"/>
      <c r="H1555" s="108"/>
      <c r="I1555" s="109"/>
      <c r="J1555" s="110"/>
      <c r="K1555" s="108"/>
      <c r="L1555" s="108"/>
      <c r="M1555" s="108"/>
      <c r="N1555" s="108"/>
      <c r="O1555" s="108"/>
      <c r="P1555" s="108"/>
      <c r="Q1555" s="109"/>
      <c r="R1555" s="109"/>
      <c r="S1555" s="109"/>
      <c r="T1555" s="108"/>
      <c r="U1555" s="108"/>
      <c r="V1555" s="108"/>
      <c r="W1555" s="109"/>
      <c r="X1555" s="109"/>
      <c r="Y1555" s="111"/>
      <c r="AB1555" s="111"/>
    </row>
    <row r="1556" spans="1:28" ht="15.75" hidden="1">
      <c r="A1556" s="292"/>
      <c r="B1556" s="231"/>
      <c r="C1556" s="231"/>
      <c r="D1556" s="232"/>
      <c r="E1556" s="114"/>
      <c r="F1556" s="108"/>
      <c r="G1556" s="108"/>
      <c r="H1556" s="108"/>
      <c r="I1556" s="109"/>
      <c r="J1556" s="110"/>
      <c r="K1556" s="108"/>
      <c r="L1556" s="108"/>
      <c r="M1556" s="108"/>
      <c r="N1556" s="108"/>
      <c r="O1556" s="108"/>
      <c r="P1556" s="108"/>
      <c r="Q1556" s="109"/>
      <c r="R1556" s="109"/>
      <c r="S1556" s="109"/>
      <c r="T1556" s="108"/>
      <c r="U1556" s="108"/>
      <c r="V1556" s="108"/>
      <c r="W1556" s="109"/>
      <c r="X1556" s="109"/>
      <c r="Y1556" s="111"/>
      <c r="AB1556" s="111"/>
    </row>
    <row r="1557" spans="1:28" ht="15.75" hidden="1">
      <c r="A1557" s="292"/>
      <c r="B1557" s="231"/>
      <c r="C1557" s="231"/>
      <c r="D1557" s="232"/>
      <c r="E1557" s="114"/>
      <c r="F1557" s="108"/>
      <c r="G1557" s="108"/>
      <c r="H1557" s="108"/>
      <c r="I1557" s="109"/>
      <c r="J1557" s="110"/>
      <c r="K1557" s="108"/>
      <c r="L1557" s="108"/>
      <c r="M1557" s="108"/>
      <c r="N1557" s="108"/>
      <c r="O1557" s="108"/>
      <c r="P1557" s="108"/>
      <c r="Q1557" s="8"/>
      <c r="R1557" s="8"/>
      <c r="S1557" s="8"/>
      <c r="T1557" s="108"/>
      <c r="U1557" s="108"/>
      <c r="V1557" s="108"/>
      <c r="W1557" s="8"/>
      <c r="X1557" s="109"/>
      <c r="Y1557" s="111"/>
      <c r="AB1557" s="111"/>
    </row>
    <row r="1558" spans="1:28" ht="15.75" hidden="1">
      <c r="A1558" s="292"/>
      <c r="B1558" s="231"/>
      <c r="C1558" s="231"/>
      <c r="D1558" s="232"/>
      <c r="E1558" s="114"/>
      <c r="F1558" s="108"/>
      <c r="G1558" s="108"/>
      <c r="H1558" s="108"/>
      <c r="I1558" s="109"/>
      <c r="J1558" s="110"/>
      <c r="K1558" s="108"/>
      <c r="L1558" s="108"/>
      <c r="M1558" s="108"/>
      <c r="N1558" s="108"/>
      <c r="O1558" s="108"/>
      <c r="P1558" s="108"/>
      <c r="Q1558" s="8"/>
      <c r="R1558" s="8"/>
      <c r="S1558" s="8"/>
      <c r="T1558" s="108"/>
      <c r="U1558" s="108"/>
      <c r="V1558" s="108"/>
      <c r="W1558" s="8"/>
      <c r="X1558" s="109"/>
      <c r="Y1558" s="111"/>
      <c r="AB1558" s="111"/>
    </row>
    <row r="1559" spans="1:28" ht="15.75" hidden="1">
      <c r="A1559" s="292"/>
      <c r="B1559" s="231"/>
      <c r="C1559" s="231"/>
      <c r="D1559" s="232"/>
      <c r="E1559" s="114"/>
      <c r="F1559" s="108"/>
      <c r="G1559" s="108"/>
      <c r="H1559" s="108"/>
      <c r="I1559" s="109"/>
      <c r="J1559" s="110"/>
      <c r="K1559" s="108"/>
      <c r="L1559" s="108"/>
      <c r="M1559" s="108"/>
      <c r="N1559" s="108"/>
      <c r="O1559" s="108"/>
      <c r="P1559" s="108"/>
      <c r="Q1559" s="8"/>
      <c r="R1559" s="8"/>
      <c r="S1559" s="8"/>
      <c r="T1559" s="108"/>
      <c r="U1559" s="108"/>
      <c r="V1559" s="108"/>
      <c r="W1559" s="8"/>
      <c r="X1559" s="109"/>
      <c r="Y1559" s="111"/>
      <c r="AB1559" s="111"/>
    </row>
    <row r="1560" spans="1:28" ht="15.75" hidden="1">
      <c r="A1560" s="292"/>
      <c r="B1560" s="231"/>
      <c r="C1560" s="231"/>
      <c r="D1560" s="232"/>
      <c r="E1560" s="114"/>
      <c r="F1560" s="108"/>
      <c r="G1560" s="108"/>
      <c r="H1560" s="108"/>
      <c r="I1560" s="109"/>
      <c r="J1560" s="110"/>
      <c r="K1560" s="108"/>
      <c r="L1560" s="108"/>
      <c r="M1560" s="108"/>
      <c r="N1560" s="108"/>
      <c r="O1560" s="108"/>
      <c r="P1560" s="108"/>
      <c r="Q1560" s="8"/>
      <c r="R1560" s="8"/>
      <c r="S1560" s="8"/>
      <c r="T1560" s="108"/>
      <c r="U1560" s="108"/>
      <c r="V1560" s="108"/>
      <c r="W1560" s="8"/>
      <c r="X1560" s="109"/>
      <c r="Y1560" s="111"/>
      <c r="AB1560" s="111"/>
    </row>
    <row r="1561" spans="1:28" ht="15.75" hidden="1">
      <c r="A1561" s="292"/>
      <c r="B1561" s="231"/>
      <c r="C1561" s="231"/>
      <c r="D1561" s="232"/>
      <c r="E1561" s="114"/>
      <c r="F1561" s="108"/>
      <c r="G1561" s="108"/>
      <c r="H1561" s="108"/>
      <c r="I1561" s="109"/>
      <c r="J1561" s="110"/>
      <c r="K1561" s="108"/>
      <c r="L1561" s="108"/>
      <c r="M1561" s="108"/>
      <c r="N1561" s="108"/>
      <c r="O1561" s="108"/>
      <c r="P1561" s="108"/>
      <c r="Q1561" s="8"/>
      <c r="R1561" s="8"/>
      <c r="S1561" s="8"/>
      <c r="T1561" s="108"/>
      <c r="U1561" s="108"/>
      <c r="V1561" s="108"/>
      <c r="W1561" s="8"/>
      <c r="X1561" s="109"/>
      <c r="Y1561" s="111"/>
      <c r="AB1561" s="111"/>
    </row>
    <row r="1562" spans="1:28" ht="15.75" hidden="1">
      <c r="A1562" s="292"/>
      <c r="B1562" s="231"/>
      <c r="C1562" s="231"/>
      <c r="D1562" s="232"/>
      <c r="E1562" s="114"/>
      <c r="F1562" s="108"/>
      <c r="G1562" s="108"/>
      <c r="H1562" s="108"/>
      <c r="I1562" s="109"/>
      <c r="J1562" s="110"/>
      <c r="K1562" s="108"/>
      <c r="L1562" s="108"/>
      <c r="M1562" s="108"/>
      <c r="N1562" s="108"/>
      <c r="O1562" s="108"/>
      <c r="P1562" s="108"/>
      <c r="Q1562" s="8"/>
      <c r="R1562" s="8"/>
      <c r="S1562" s="8"/>
      <c r="T1562" s="108"/>
      <c r="U1562" s="108"/>
      <c r="V1562" s="108"/>
      <c r="W1562" s="8"/>
      <c r="X1562" s="109"/>
      <c r="Y1562" s="111"/>
      <c r="AB1562" s="111"/>
    </row>
    <row r="1563" spans="1:28" ht="15.75" hidden="1">
      <c r="A1563" s="292"/>
      <c r="B1563" s="231"/>
      <c r="C1563" s="231"/>
      <c r="D1563" s="232"/>
      <c r="E1563" s="114"/>
      <c r="F1563" s="108"/>
      <c r="G1563" s="108"/>
      <c r="H1563" s="108"/>
      <c r="I1563" s="109"/>
      <c r="J1563" s="110"/>
      <c r="K1563" s="108"/>
      <c r="L1563" s="108"/>
      <c r="M1563" s="108"/>
      <c r="N1563" s="108"/>
      <c r="O1563" s="108"/>
      <c r="P1563" s="108"/>
      <c r="Q1563" s="8"/>
      <c r="R1563" s="8"/>
      <c r="S1563" s="8"/>
      <c r="T1563" s="108"/>
      <c r="U1563" s="108"/>
      <c r="V1563" s="108"/>
      <c r="W1563" s="8"/>
      <c r="X1563" s="109"/>
      <c r="Y1563" s="111"/>
      <c r="AB1563" s="111"/>
    </row>
    <row r="1564" spans="1:28" ht="15.75" hidden="1">
      <c r="A1564" s="292"/>
      <c r="B1564" s="231"/>
      <c r="C1564" s="231"/>
      <c r="D1564" s="232"/>
      <c r="E1564" s="114"/>
      <c r="F1564" s="108"/>
      <c r="G1564" s="108"/>
      <c r="H1564" s="108"/>
      <c r="I1564" s="109"/>
      <c r="J1564" s="110"/>
      <c r="K1564" s="108"/>
      <c r="L1564" s="108"/>
      <c r="M1564" s="108"/>
      <c r="N1564" s="108"/>
      <c r="O1564" s="108"/>
      <c r="P1564" s="108"/>
      <c r="Q1564" s="8"/>
      <c r="R1564" s="8"/>
      <c r="S1564" s="8"/>
      <c r="T1564" s="108"/>
      <c r="U1564" s="108"/>
      <c r="V1564" s="108"/>
      <c r="W1564" s="8"/>
      <c r="X1564" s="109"/>
      <c r="Y1564" s="111"/>
      <c r="AB1564" s="111"/>
    </row>
    <row r="1565" spans="1:28" ht="15.75" hidden="1">
      <c r="A1565" s="292"/>
      <c r="B1565" s="231"/>
      <c r="C1565" s="231"/>
      <c r="D1565" s="232"/>
      <c r="E1565" s="114"/>
      <c r="F1565" s="108"/>
      <c r="G1565" s="108"/>
      <c r="H1565" s="108"/>
      <c r="I1565" s="109"/>
      <c r="J1565" s="110"/>
      <c r="K1565" s="108"/>
      <c r="L1565" s="108"/>
      <c r="M1565" s="108"/>
      <c r="N1565" s="108"/>
      <c r="O1565" s="108"/>
      <c r="P1565" s="108"/>
      <c r="Q1565" s="109"/>
      <c r="R1565" s="8"/>
      <c r="S1565" s="109"/>
      <c r="T1565" s="108"/>
      <c r="U1565" s="108"/>
      <c r="V1565" s="108"/>
      <c r="W1565" s="109"/>
      <c r="X1565" s="109"/>
      <c r="Y1565" s="111"/>
      <c r="AB1565" s="111"/>
    </row>
    <row r="1566" spans="1:28" ht="15.75" hidden="1">
      <c r="A1566" s="292"/>
      <c r="B1566" s="231"/>
      <c r="C1566" s="231"/>
      <c r="D1566" s="232"/>
      <c r="E1566" s="114"/>
      <c r="F1566" s="108"/>
      <c r="G1566" s="108"/>
      <c r="H1566" s="108"/>
      <c r="I1566" s="109"/>
      <c r="J1566" s="110"/>
      <c r="K1566" s="108"/>
      <c r="L1566" s="108"/>
      <c r="M1566" s="108"/>
      <c r="N1566" s="108"/>
      <c r="O1566" s="108"/>
      <c r="P1566" s="108"/>
      <c r="Q1566" s="109"/>
      <c r="R1566" s="8"/>
      <c r="S1566" s="109"/>
      <c r="T1566" s="108"/>
      <c r="U1566" s="108"/>
      <c r="V1566" s="108"/>
      <c r="W1566" s="109"/>
      <c r="X1566" s="109"/>
      <c r="Y1566" s="111"/>
      <c r="AB1566" s="111"/>
    </row>
    <row r="1567" spans="1:28" ht="15.75" hidden="1">
      <c r="A1567" s="292"/>
      <c r="B1567" s="231"/>
      <c r="C1567" s="231"/>
      <c r="D1567" s="232"/>
      <c r="E1567" s="114"/>
      <c r="F1567" s="108"/>
      <c r="G1567" s="108"/>
      <c r="H1567" s="108"/>
      <c r="I1567" s="109"/>
      <c r="J1567" s="110"/>
      <c r="K1567" s="108"/>
      <c r="L1567" s="108"/>
      <c r="M1567" s="108"/>
      <c r="N1567" s="108"/>
      <c r="O1567" s="108"/>
      <c r="P1567" s="108"/>
      <c r="Q1567" s="109"/>
      <c r="R1567" s="8"/>
      <c r="S1567" s="109"/>
      <c r="T1567" s="108"/>
      <c r="U1567" s="108"/>
      <c r="V1567" s="108"/>
      <c r="W1567" s="109"/>
      <c r="X1567" s="109"/>
      <c r="Y1567" s="111"/>
      <c r="AB1567" s="111"/>
    </row>
    <row r="1568" spans="1:28" ht="15.75" hidden="1">
      <c r="A1568" s="292"/>
      <c r="B1568" s="231"/>
      <c r="C1568" s="231"/>
      <c r="D1568" s="232"/>
      <c r="E1568" s="114"/>
      <c r="F1568" s="108"/>
      <c r="G1568" s="108"/>
      <c r="H1568" s="108"/>
      <c r="I1568" s="109"/>
      <c r="J1568" s="110"/>
      <c r="K1568" s="108"/>
      <c r="L1568" s="108"/>
      <c r="M1568" s="108"/>
      <c r="N1568" s="108"/>
      <c r="O1568" s="108"/>
      <c r="P1568" s="108"/>
      <c r="Q1568" s="109"/>
      <c r="R1568" s="8"/>
      <c r="S1568" s="109"/>
      <c r="T1568" s="108"/>
      <c r="U1568" s="108"/>
      <c r="V1568" s="108"/>
      <c r="W1568" s="109"/>
      <c r="X1568" s="109"/>
      <c r="Y1568" s="111"/>
      <c r="AB1568" s="111"/>
    </row>
    <row r="1569" spans="1:28" ht="15.75" hidden="1">
      <c r="A1569" s="292"/>
      <c r="B1569" s="231"/>
      <c r="C1569" s="231"/>
      <c r="D1569" s="232"/>
      <c r="E1569" s="114"/>
      <c r="F1569" s="108"/>
      <c r="G1569" s="108"/>
      <c r="H1569" s="108"/>
      <c r="I1569" s="109"/>
      <c r="J1569" s="110"/>
      <c r="K1569" s="108"/>
      <c r="L1569" s="108"/>
      <c r="M1569" s="108"/>
      <c r="N1569" s="108"/>
      <c r="O1569" s="108"/>
      <c r="P1569" s="108"/>
      <c r="Q1569" s="109"/>
      <c r="R1569" s="8"/>
      <c r="S1569" s="109"/>
      <c r="T1569" s="108"/>
      <c r="U1569" s="108"/>
      <c r="V1569" s="108"/>
      <c r="W1569" s="109"/>
      <c r="X1569" s="109"/>
      <c r="Y1569" s="111"/>
      <c r="AB1569" s="111"/>
    </row>
    <row r="1570" spans="1:28" ht="15.75" hidden="1">
      <c r="A1570" s="292"/>
      <c r="B1570" s="231"/>
      <c r="C1570" s="231"/>
      <c r="D1570" s="232"/>
      <c r="E1570" s="114"/>
      <c r="F1570" s="108"/>
      <c r="G1570" s="108"/>
      <c r="H1570" s="108"/>
      <c r="I1570" s="109"/>
      <c r="J1570" s="110"/>
      <c r="K1570" s="108"/>
      <c r="L1570" s="108"/>
      <c r="M1570" s="108"/>
      <c r="N1570" s="108"/>
      <c r="O1570" s="108"/>
      <c r="P1570" s="108"/>
      <c r="Q1570" s="109"/>
      <c r="R1570" s="8"/>
      <c r="S1570" s="109"/>
      <c r="T1570" s="108"/>
      <c r="U1570" s="108"/>
      <c r="V1570" s="108"/>
      <c r="W1570" s="109"/>
      <c r="X1570" s="109"/>
      <c r="Y1570" s="111"/>
      <c r="AB1570" s="111"/>
    </row>
    <row r="1571" spans="1:28" ht="15.75" hidden="1">
      <c r="A1571" s="292"/>
      <c r="B1571" s="231"/>
      <c r="C1571" s="231"/>
      <c r="D1571" s="232"/>
      <c r="E1571" s="114"/>
      <c r="F1571" s="108"/>
      <c r="G1571" s="108"/>
      <c r="H1571" s="108"/>
      <c r="I1571" s="109"/>
      <c r="J1571" s="110"/>
      <c r="K1571" s="108"/>
      <c r="L1571" s="108"/>
      <c r="M1571" s="108"/>
      <c r="N1571" s="108"/>
      <c r="O1571" s="108"/>
      <c r="P1571" s="108"/>
      <c r="Q1571" s="109"/>
      <c r="R1571" s="8"/>
      <c r="S1571" s="109"/>
      <c r="T1571" s="108"/>
      <c r="U1571" s="108"/>
      <c r="V1571" s="108"/>
      <c r="W1571" s="109"/>
      <c r="X1571" s="109"/>
      <c r="Y1571" s="111"/>
      <c r="AB1571" s="111"/>
    </row>
    <row r="1572" spans="1:28" ht="15.75" hidden="1">
      <c r="A1572" s="292"/>
      <c r="B1572" s="231"/>
      <c r="C1572" s="231"/>
      <c r="D1572" s="232"/>
      <c r="E1572" s="114"/>
      <c r="F1572" s="108"/>
      <c r="G1572" s="108"/>
      <c r="H1572" s="108"/>
      <c r="I1572" s="109"/>
      <c r="J1572" s="110"/>
      <c r="K1572" s="108"/>
      <c r="L1572" s="108"/>
      <c r="M1572" s="108"/>
      <c r="N1572" s="108"/>
      <c r="O1572" s="108"/>
      <c r="P1572" s="108"/>
      <c r="Q1572" s="109"/>
      <c r="R1572" s="8"/>
      <c r="S1572" s="109"/>
      <c r="T1572" s="108"/>
      <c r="U1572" s="108"/>
      <c r="V1572" s="108"/>
      <c r="W1572" s="109"/>
      <c r="X1572" s="109"/>
      <c r="Y1572" s="111"/>
      <c r="AB1572" s="111"/>
    </row>
    <row r="1573" spans="1:28" ht="15.75" hidden="1">
      <c r="A1573" s="292"/>
      <c r="B1573" s="231"/>
      <c r="C1573" s="231"/>
      <c r="D1573" s="232"/>
      <c r="E1573" s="114"/>
      <c r="F1573" s="108"/>
      <c r="G1573" s="108"/>
      <c r="H1573" s="108"/>
      <c r="I1573" s="109"/>
      <c r="J1573" s="110"/>
      <c r="K1573" s="108"/>
      <c r="L1573" s="108"/>
      <c r="M1573" s="108"/>
      <c r="N1573" s="108"/>
      <c r="O1573" s="108"/>
      <c r="P1573" s="108"/>
      <c r="Q1573" s="109"/>
      <c r="R1573" s="8"/>
      <c r="S1573" s="109"/>
      <c r="T1573" s="108"/>
      <c r="U1573" s="108"/>
      <c r="V1573" s="108"/>
      <c r="W1573" s="109"/>
      <c r="X1573" s="109"/>
      <c r="Y1573" s="111"/>
      <c r="AB1573" s="111"/>
    </row>
    <row r="1574" spans="1:28" ht="15.75" hidden="1">
      <c r="A1574" s="292"/>
      <c r="B1574" s="231"/>
      <c r="C1574" s="231"/>
      <c r="D1574" s="232"/>
      <c r="E1574" s="114"/>
      <c r="F1574" s="108"/>
      <c r="G1574" s="108"/>
      <c r="H1574" s="108"/>
      <c r="I1574" s="109"/>
      <c r="J1574" s="110"/>
      <c r="K1574" s="108"/>
      <c r="L1574" s="108"/>
      <c r="M1574" s="108"/>
      <c r="N1574" s="108"/>
      <c r="O1574" s="108"/>
      <c r="P1574" s="108"/>
      <c r="Q1574" s="109"/>
      <c r="R1574" s="8"/>
      <c r="S1574" s="109"/>
      <c r="T1574" s="108"/>
      <c r="U1574" s="108"/>
      <c r="V1574" s="108"/>
      <c r="W1574" s="109"/>
      <c r="X1574" s="109"/>
      <c r="Y1574" s="111"/>
      <c r="AB1574" s="111"/>
    </row>
    <row r="1575" spans="1:28" ht="15.75" hidden="1">
      <c r="A1575" s="292"/>
      <c r="B1575" s="231"/>
      <c r="C1575" s="231"/>
      <c r="D1575" s="232"/>
      <c r="E1575" s="114"/>
      <c r="F1575" s="108"/>
      <c r="G1575" s="108"/>
      <c r="H1575" s="108"/>
      <c r="I1575" s="109"/>
      <c r="J1575" s="110"/>
      <c r="K1575" s="108"/>
      <c r="L1575" s="108"/>
      <c r="M1575" s="108"/>
      <c r="N1575" s="108"/>
      <c r="O1575" s="108"/>
      <c r="P1575" s="108"/>
      <c r="Q1575" s="109"/>
      <c r="R1575" s="8"/>
      <c r="S1575" s="109"/>
      <c r="T1575" s="108"/>
      <c r="U1575" s="108"/>
      <c r="V1575" s="108"/>
      <c r="W1575" s="109"/>
      <c r="X1575" s="109"/>
      <c r="Y1575" s="111"/>
      <c r="AB1575" s="111"/>
    </row>
    <row r="1576" spans="1:28" ht="15.75" hidden="1">
      <c r="A1576" s="292"/>
      <c r="B1576" s="231"/>
      <c r="C1576" s="231"/>
      <c r="D1576" s="232"/>
      <c r="E1576" s="114"/>
      <c r="F1576" s="108"/>
      <c r="G1576" s="108"/>
      <c r="H1576" s="108"/>
      <c r="I1576" s="109"/>
      <c r="J1576" s="110"/>
      <c r="K1576" s="108"/>
      <c r="L1576" s="108"/>
      <c r="M1576" s="108"/>
      <c r="N1576" s="108"/>
      <c r="O1576" s="108"/>
      <c r="P1576" s="108"/>
      <c r="Q1576" s="109"/>
      <c r="R1576" s="8"/>
      <c r="S1576" s="109"/>
      <c r="T1576" s="108"/>
      <c r="U1576" s="108"/>
      <c r="V1576" s="108"/>
      <c r="W1576" s="109"/>
      <c r="X1576" s="109"/>
      <c r="Y1576" s="111"/>
      <c r="AB1576" s="111"/>
    </row>
    <row r="1577" spans="1:28" ht="15.75" hidden="1">
      <c r="A1577" s="292"/>
      <c r="B1577" s="231"/>
      <c r="C1577" s="231"/>
      <c r="D1577" s="232"/>
      <c r="E1577" s="114"/>
      <c r="F1577" s="108"/>
      <c r="G1577" s="108"/>
      <c r="H1577" s="108"/>
      <c r="I1577" s="109"/>
      <c r="J1577" s="110"/>
      <c r="K1577" s="108"/>
      <c r="L1577" s="108"/>
      <c r="M1577" s="108"/>
      <c r="N1577" s="108"/>
      <c r="O1577" s="108"/>
      <c r="P1577" s="108"/>
      <c r="Q1577" s="109"/>
      <c r="R1577" s="8"/>
      <c r="S1577" s="109"/>
      <c r="T1577" s="108"/>
      <c r="U1577" s="108"/>
      <c r="V1577" s="108"/>
      <c r="W1577" s="109"/>
      <c r="X1577" s="109"/>
      <c r="Y1577" s="111"/>
      <c r="AB1577" s="111"/>
    </row>
    <row r="1578" spans="1:28" ht="15.75" hidden="1">
      <c r="A1578" s="292"/>
      <c r="B1578" s="231"/>
      <c r="C1578" s="231"/>
      <c r="D1578" s="232"/>
      <c r="E1578" s="114"/>
      <c r="F1578" s="108"/>
      <c r="G1578" s="108"/>
      <c r="H1578" s="108"/>
      <c r="I1578" s="109"/>
      <c r="J1578" s="110"/>
      <c r="K1578" s="108"/>
      <c r="L1578" s="108"/>
      <c r="M1578" s="108"/>
      <c r="N1578" s="108"/>
      <c r="O1578" s="108"/>
      <c r="P1578" s="108"/>
      <c r="Q1578" s="109"/>
      <c r="R1578" s="8"/>
      <c r="S1578" s="109"/>
      <c r="T1578" s="108"/>
      <c r="U1578" s="108"/>
      <c r="V1578" s="108"/>
      <c r="W1578" s="109"/>
      <c r="X1578" s="109"/>
      <c r="Y1578" s="111"/>
      <c r="AB1578" s="111"/>
    </row>
    <row r="1579" spans="1:28" ht="15.75" hidden="1">
      <c r="A1579" s="292"/>
      <c r="B1579" s="231"/>
      <c r="C1579" s="231"/>
      <c r="D1579" s="232"/>
      <c r="E1579" s="114"/>
      <c r="F1579" s="108"/>
      <c r="G1579" s="108"/>
      <c r="H1579" s="108"/>
      <c r="I1579" s="109"/>
      <c r="J1579" s="110"/>
      <c r="K1579" s="108"/>
      <c r="L1579" s="108"/>
      <c r="M1579" s="108"/>
      <c r="N1579" s="108"/>
      <c r="O1579" s="108"/>
      <c r="P1579" s="108"/>
      <c r="Q1579" s="109"/>
      <c r="R1579" s="8"/>
      <c r="S1579" s="109"/>
      <c r="T1579" s="108"/>
      <c r="U1579" s="108"/>
      <c r="V1579" s="108"/>
      <c r="W1579" s="109"/>
      <c r="X1579" s="109"/>
      <c r="Y1579" s="111"/>
      <c r="AB1579" s="111"/>
    </row>
    <row r="1580" spans="1:28" ht="15.75" hidden="1">
      <c r="A1580" s="292"/>
      <c r="B1580" s="231"/>
      <c r="C1580" s="231"/>
      <c r="D1580" s="232"/>
      <c r="E1580" s="114"/>
      <c r="F1580" s="108"/>
      <c r="G1580" s="108"/>
      <c r="H1580" s="108"/>
      <c r="I1580" s="109"/>
      <c r="J1580" s="110"/>
      <c r="K1580" s="108"/>
      <c r="L1580" s="108"/>
      <c r="M1580" s="108"/>
      <c r="N1580" s="108"/>
      <c r="O1580" s="108"/>
      <c r="P1580" s="108"/>
      <c r="Q1580" s="109"/>
      <c r="R1580" s="8"/>
      <c r="S1580" s="109"/>
      <c r="T1580" s="108"/>
      <c r="U1580" s="108"/>
      <c r="V1580" s="108"/>
      <c r="W1580" s="109"/>
      <c r="X1580" s="109"/>
      <c r="Y1580" s="111"/>
      <c r="AB1580" s="111"/>
    </row>
    <row r="1581" spans="1:28" ht="15.75" hidden="1">
      <c r="A1581" s="292"/>
      <c r="B1581" s="231"/>
      <c r="C1581" s="231"/>
      <c r="D1581" s="232"/>
      <c r="E1581" s="114"/>
      <c r="F1581" s="108"/>
      <c r="G1581" s="108"/>
      <c r="H1581" s="108"/>
      <c r="I1581" s="109"/>
      <c r="J1581" s="110"/>
      <c r="K1581" s="108"/>
      <c r="L1581" s="108"/>
      <c r="M1581" s="108"/>
      <c r="N1581" s="108"/>
      <c r="O1581" s="108"/>
      <c r="P1581" s="108"/>
      <c r="Q1581" s="109"/>
      <c r="R1581" s="8"/>
      <c r="S1581" s="109"/>
      <c r="T1581" s="108"/>
      <c r="U1581" s="108"/>
      <c r="V1581" s="108"/>
      <c r="W1581" s="109"/>
      <c r="X1581" s="109"/>
      <c r="Y1581" s="111"/>
      <c r="AB1581" s="111"/>
    </row>
    <row r="1582" spans="1:28" ht="15.75" hidden="1">
      <c r="A1582" s="292"/>
      <c r="B1582" s="231"/>
      <c r="C1582" s="231"/>
      <c r="D1582" s="232"/>
      <c r="E1582" s="114"/>
      <c r="F1582" s="108"/>
      <c r="G1582" s="108"/>
      <c r="H1582" s="108"/>
      <c r="I1582" s="109"/>
      <c r="J1582" s="110"/>
      <c r="K1582" s="108"/>
      <c r="L1582" s="108"/>
      <c r="M1582" s="108"/>
      <c r="N1582" s="108"/>
      <c r="O1582" s="108"/>
      <c r="P1582" s="108"/>
      <c r="Q1582" s="109"/>
      <c r="R1582" s="8"/>
      <c r="S1582" s="109"/>
      <c r="T1582" s="108"/>
      <c r="U1582" s="108"/>
      <c r="V1582" s="108"/>
      <c r="W1582" s="109"/>
      <c r="X1582" s="109"/>
      <c r="Y1582" s="111"/>
      <c r="AB1582" s="111"/>
    </row>
    <row r="1583" spans="1:28" ht="15.75" hidden="1">
      <c r="A1583" s="292"/>
      <c r="B1583" s="231"/>
      <c r="C1583" s="231"/>
      <c r="D1583" s="232"/>
      <c r="E1583" s="114"/>
      <c r="F1583" s="108"/>
      <c r="G1583" s="108"/>
      <c r="H1583" s="108"/>
      <c r="I1583" s="109"/>
      <c r="J1583" s="110"/>
      <c r="K1583" s="108"/>
      <c r="L1583" s="108"/>
      <c r="M1583" s="108"/>
      <c r="N1583" s="108"/>
      <c r="O1583" s="108"/>
      <c r="P1583" s="108"/>
      <c r="Q1583" s="109"/>
      <c r="R1583" s="8"/>
      <c r="S1583" s="109"/>
      <c r="T1583" s="108"/>
      <c r="U1583" s="108"/>
      <c r="V1583" s="108"/>
      <c r="W1583" s="109"/>
      <c r="X1583" s="109"/>
      <c r="Y1583" s="111"/>
      <c r="AB1583" s="111"/>
    </row>
    <row r="1584" spans="1:28" ht="15.75" hidden="1">
      <c r="A1584" s="292"/>
      <c r="B1584" s="231"/>
      <c r="C1584" s="231"/>
      <c r="D1584" s="232"/>
      <c r="E1584" s="114"/>
      <c r="F1584" s="108"/>
      <c r="G1584" s="108"/>
      <c r="H1584" s="108"/>
      <c r="I1584" s="109"/>
      <c r="J1584" s="110"/>
      <c r="K1584" s="108"/>
      <c r="L1584" s="108"/>
      <c r="M1584" s="108"/>
      <c r="N1584" s="108"/>
      <c r="O1584" s="108"/>
      <c r="P1584" s="108"/>
      <c r="Q1584" s="109"/>
      <c r="R1584" s="8"/>
      <c r="S1584" s="109"/>
      <c r="T1584" s="108"/>
      <c r="U1584" s="108"/>
      <c r="V1584" s="108"/>
      <c r="W1584" s="109"/>
      <c r="X1584" s="109"/>
      <c r="Y1584" s="111"/>
      <c r="AB1584" s="111"/>
    </row>
    <row r="1585" spans="1:28" ht="15.75" hidden="1">
      <c r="A1585" s="292"/>
      <c r="B1585" s="231"/>
      <c r="C1585" s="231"/>
      <c r="D1585" s="232"/>
      <c r="E1585" s="114"/>
      <c r="F1585" s="108"/>
      <c r="G1585" s="108"/>
      <c r="H1585" s="108"/>
      <c r="I1585" s="109"/>
      <c r="J1585" s="110"/>
      <c r="K1585" s="108"/>
      <c r="L1585" s="108"/>
      <c r="M1585" s="108"/>
      <c r="N1585" s="108"/>
      <c r="O1585" s="108"/>
      <c r="P1585" s="108"/>
      <c r="Q1585" s="109"/>
      <c r="R1585" s="8"/>
      <c r="S1585" s="109"/>
      <c r="T1585" s="108"/>
      <c r="U1585" s="108"/>
      <c r="V1585" s="108"/>
      <c r="W1585" s="109"/>
      <c r="X1585" s="109"/>
      <c r="Y1585" s="111"/>
      <c r="AB1585" s="111"/>
    </row>
    <row r="1586" spans="1:28" ht="15.75" hidden="1">
      <c r="A1586" s="292"/>
      <c r="B1586" s="231"/>
      <c r="C1586" s="231"/>
      <c r="D1586" s="232"/>
      <c r="E1586" s="114"/>
      <c r="F1586" s="108"/>
      <c r="G1586" s="108"/>
      <c r="H1586" s="108"/>
      <c r="I1586" s="109"/>
      <c r="J1586" s="110"/>
      <c r="K1586" s="108"/>
      <c r="L1586" s="108"/>
      <c r="M1586" s="108"/>
      <c r="N1586" s="108"/>
      <c r="O1586" s="108"/>
      <c r="P1586" s="108"/>
      <c r="Q1586" s="109"/>
      <c r="R1586" s="8"/>
      <c r="S1586" s="109"/>
      <c r="T1586" s="108"/>
      <c r="U1586" s="108"/>
      <c r="V1586" s="108"/>
      <c r="W1586" s="109"/>
      <c r="X1586" s="109"/>
      <c r="Y1586" s="111"/>
      <c r="AB1586" s="111"/>
    </row>
    <row r="1587" spans="1:28" ht="15.75" hidden="1">
      <c r="A1587" s="292"/>
      <c r="B1587" s="231"/>
      <c r="C1587" s="231"/>
      <c r="D1587" s="232"/>
      <c r="E1587" s="114"/>
      <c r="F1587" s="108"/>
      <c r="G1587" s="108"/>
      <c r="H1587" s="108"/>
      <c r="I1587" s="109"/>
      <c r="J1587" s="110"/>
      <c r="K1587" s="108"/>
      <c r="L1587" s="108"/>
      <c r="M1587" s="108"/>
      <c r="N1587" s="108"/>
      <c r="O1587" s="108"/>
      <c r="P1587" s="108"/>
      <c r="Q1587" s="109"/>
      <c r="R1587" s="8"/>
      <c r="S1587" s="109"/>
      <c r="T1587" s="108"/>
      <c r="U1587" s="108"/>
      <c r="V1587" s="108"/>
      <c r="W1587" s="109"/>
      <c r="X1587" s="109"/>
      <c r="Y1587" s="111"/>
      <c r="AB1587" s="111"/>
    </row>
    <row r="1588" spans="1:28" ht="15.75" hidden="1">
      <c r="A1588" s="292"/>
      <c r="B1588" s="231"/>
      <c r="C1588" s="231"/>
      <c r="D1588" s="232"/>
      <c r="E1588" s="108"/>
      <c r="F1588" s="108"/>
      <c r="G1588" s="108"/>
      <c r="H1588" s="108"/>
      <c r="I1588" s="108"/>
      <c r="J1588" s="110"/>
      <c r="K1588" s="108"/>
      <c r="L1588" s="108"/>
      <c r="M1588" s="108"/>
      <c r="N1588" s="108"/>
      <c r="O1588" s="108"/>
      <c r="P1588" s="108"/>
      <c r="Q1588" s="108"/>
      <c r="R1588" s="108"/>
      <c r="S1588" s="108"/>
      <c r="T1588" s="108"/>
      <c r="U1588" s="108"/>
      <c r="V1588" s="108"/>
      <c r="W1588" s="108"/>
      <c r="X1588" s="108"/>
      <c r="Y1588" s="111"/>
      <c r="AB1588" s="111"/>
    </row>
    <row r="1589" spans="1:28" ht="15.75" hidden="1">
      <c r="A1589" s="292"/>
      <c r="B1589" s="231"/>
      <c r="C1589" s="231"/>
      <c r="D1589" s="232"/>
      <c r="E1589" s="114"/>
      <c r="F1589" s="108"/>
      <c r="G1589" s="108"/>
      <c r="H1589" s="108"/>
      <c r="I1589" s="109"/>
      <c r="J1589" s="110"/>
      <c r="K1589" s="108"/>
      <c r="L1589" s="108"/>
      <c r="M1589" s="108"/>
      <c r="N1589" s="108"/>
      <c r="O1589" s="108"/>
      <c r="P1589" s="108"/>
      <c r="Q1589" s="109"/>
      <c r="R1589" s="8"/>
      <c r="S1589" s="109"/>
      <c r="T1589" s="108"/>
      <c r="U1589" s="108"/>
      <c r="V1589" s="108"/>
      <c r="W1589" s="109"/>
      <c r="X1589" s="109"/>
      <c r="Y1589" s="111"/>
      <c r="AB1589" s="111"/>
    </row>
    <row r="1590" spans="1:28" ht="15.75" hidden="1">
      <c r="A1590" s="292"/>
      <c r="B1590" s="231"/>
      <c r="C1590" s="231"/>
      <c r="D1590" s="232"/>
      <c r="E1590" s="114"/>
      <c r="F1590" s="108"/>
      <c r="G1590" s="108"/>
      <c r="H1590" s="108"/>
      <c r="I1590" s="109"/>
      <c r="J1590" s="110"/>
      <c r="K1590" s="108"/>
      <c r="L1590" s="108"/>
      <c r="M1590" s="108"/>
      <c r="N1590" s="108"/>
      <c r="O1590" s="108"/>
      <c r="P1590" s="108"/>
      <c r="Q1590" s="109"/>
      <c r="R1590" s="8"/>
      <c r="S1590" s="109"/>
      <c r="T1590" s="108"/>
      <c r="U1590" s="108"/>
      <c r="V1590" s="108"/>
      <c r="W1590" s="109"/>
      <c r="X1590" s="109"/>
      <c r="Y1590" s="111"/>
      <c r="AB1590" s="111"/>
    </row>
    <row r="1591" spans="1:28" ht="15.75" hidden="1">
      <c r="A1591" s="292"/>
      <c r="B1591" s="231"/>
      <c r="C1591" s="231"/>
      <c r="D1591" s="232"/>
      <c r="E1591" s="114"/>
      <c r="F1591" s="108"/>
      <c r="G1591" s="108"/>
      <c r="H1591" s="108"/>
      <c r="I1591" s="109"/>
      <c r="J1591" s="110"/>
      <c r="K1591" s="108"/>
      <c r="L1591" s="108"/>
      <c r="M1591" s="108"/>
      <c r="N1591" s="108"/>
      <c r="O1591" s="108"/>
      <c r="P1591" s="108"/>
      <c r="Q1591" s="109"/>
      <c r="R1591" s="8"/>
      <c r="S1591" s="109"/>
      <c r="T1591" s="108"/>
      <c r="U1591" s="108"/>
      <c r="V1591" s="108"/>
      <c r="W1591" s="109"/>
      <c r="X1591" s="109"/>
      <c r="Y1591" s="111"/>
      <c r="AB1591" s="111"/>
    </row>
    <row r="1592" spans="1:28" ht="15.75" hidden="1">
      <c r="A1592" s="292"/>
      <c r="B1592" s="231"/>
      <c r="C1592" s="231"/>
      <c r="D1592" s="232"/>
      <c r="E1592" s="114"/>
      <c r="F1592" s="108"/>
      <c r="G1592" s="108"/>
      <c r="H1592" s="108"/>
      <c r="I1592" s="109"/>
      <c r="J1592" s="110"/>
      <c r="K1592" s="108"/>
      <c r="L1592" s="108"/>
      <c r="M1592" s="108"/>
      <c r="N1592" s="108"/>
      <c r="O1592" s="108"/>
      <c r="P1592" s="108"/>
      <c r="Q1592" s="109"/>
      <c r="R1592" s="8"/>
      <c r="S1592" s="109"/>
      <c r="T1592" s="108"/>
      <c r="U1592" s="108"/>
      <c r="V1592" s="108"/>
      <c r="W1592" s="109"/>
      <c r="X1592" s="109"/>
      <c r="Y1592" s="111"/>
      <c r="AB1592" s="111"/>
    </row>
    <row r="1593" spans="1:28" ht="15.75" hidden="1">
      <c r="A1593" s="292"/>
      <c r="B1593" s="231"/>
      <c r="C1593" s="231"/>
      <c r="D1593" s="232"/>
      <c r="E1593" s="114"/>
      <c r="F1593" s="108"/>
      <c r="G1593" s="108"/>
      <c r="H1593" s="108"/>
      <c r="I1593" s="109"/>
      <c r="J1593" s="110"/>
      <c r="K1593" s="108"/>
      <c r="L1593" s="108"/>
      <c r="M1593" s="108"/>
      <c r="N1593" s="108"/>
      <c r="O1593" s="108"/>
      <c r="P1593" s="108"/>
      <c r="Q1593" s="109"/>
      <c r="R1593" s="8"/>
      <c r="S1593" s="109"/>
      <c r="T1593" s="108"/>
      <c r="U1593" s="108"/>
      <c r="V1593" s="108"/>
      <c r="W1593" s="109"/>
      <c r="X1593" s="109"/>
      <c r="Y1593" s="111"/>
      <c r="AB1593" s="111"/>
    </row>
    <row r="1594" spans="1:28" ht="15.75" hidden="1">
      <c r="A1594" s="292"/>
      <c r="B1594" s="231"/>
      <c r="C1594" s="231"/>
      <c r="D1594" s="232"/>
      <c r="E1594" s="114"/>
      <c r="F1594" s="108"/>
      <c r="G1594" s="108"/>
      <c r="H1594" s="108"/>
      <c r="I1594" s="109"/>
      <c r="J1594" s="110"/>
      <c r="K1594" s="108"/>
      <c r="L1594" s="108"/>
      <c r="M1594" s="108"/>
      <c r="N1594" s="108"/>
      <c r="O1594" s="108"/>
      <c r="P1594" s="108"/>
      <c r="Q1594" s="109"/>
      <c r="R1594" s="8"/>
      <c r="S1594" s="109"/>
      <c r="T1594" s="108"/>
      <c r="U1594" s="108"/>
      <c r="V1594" s="108"/>
      <c r="W1594" s="109"/>
      <c r="X1594" s="109"/>
      <c r="Y1594" s="111"/>
      <c r="AB1594" s="111"/>
    </row>
    <row r="1595" spans="1:28" ht="15.75" hidden="1">
      <c r="A1595" s="292"/>
      <c r="B1595" s="231"/>
      <c r="C1595" s="231"/>
      <c r="D1595" s="232"/>
      <c r="E1595" s="114"/>
      <c r="F1595" s="108"/>
      <c r="G1595" s="108"/>
      <c r="H1595" s="108"/>
      <c r="I1595" s="109"/>
      <c r="J1595" s="110"/>
      <c r="K1595" s="108"/>
      <c r="L1595" s="108"/>
      <c r="M1595" s="108"/>
      <c r="N1595" s="108"/>
      <c r="O1595" s="108"/>
      <c r="P1595" s="108"/>
      <c r="Q1595" s="109"/>
      <c r="R1595" s="8"/>
      <c r="S1595" s="109"/>
      <c r="T1595" s="108"/>
      <c r="U1595" s="108"/>
      <c r="V1595" s="108"/>
      <c r="W1595" s="109"/>
      <c r="X1595" s="109"/>
      <c r="Y1595" s="111"/>
      <c r="AB1595" s="111"/>
    </row>
    <row r="1596" spans="1:28" ht="15.75" hidden="1">
      <c r="A1596" s="292"/>
      <c r="B1596" s="231"/>
      <c r="C1596" s="231"/>
      <c r="D1596" s="232"/>
      <c r="E1596" s="114"/>
      <c r="F1596" s="108"/>
      <c r="G1596" s="108"/>
      <c r="H1596" s="108"/>
      <c r="I1596" s="109"/>
      <c r="J1596" s="110"/>
      <c r="K1596" s="108"/>
      <c r="L1596" s="108"/>
      <c r="M1596" s="108"/>
      <c r="N1596" s="108"/>
      <c r="O1596" s="108"/>
      <c r="P1596" s="108"/>
      <c r="Q1596" s="109"/>
      <c r="R1596" s="8"/>
      <c r="S1596" s="109"/>
      <c r="T1596" s="108"/>
      <c r="U1596" s="108"/>
      <c r="V1596" s="108"/>
      <c r="W1596" s="109"/>
      <c r="X1596" s="109"/>
      <c r="Y1596" s="111"/>
      <c r="AB1596" s="111"/>
    </row>
    <row r="1597" spans="1:28" ht="15.75" hidden="1">
      <c r="A1597" s="292"/>
      <c r="B1597" s="231"/>
      <c r="C1597" s="231"/>
      <c r="D1597" s="232"/>
      <c r="E1597" s="114"/>
      <c r="F1597" s="108"/>
      <c r="G1597" s="108"/>
      <c r="H1597" s="108"/>
      <c r="I1597" s="109"/>
      <c r="J1597" s="110"/>
      <c r="K1597" s="108"/>
      <c r="L1597" s="108"/>
      <c r="M1597" s="108"/>
      <c r="N1597" s="108"/>
      <c r="O1597" s="108"/>
      <c r="P1597" s="108"/>
      <c r="Q1597" s="109"/>
      <c r="R1597" s="8"/>
      <c r="S1597" s="109"/>
      <c r="T1597" s="108"/>
      <c r="U1597" s="108"/>
      <c r="V1597" s="108"/>
      <c r="W1597" s="109"/>
      <c r="X1597" s="109"/>
      <c r="Y1597" s="111"/>
      <c r="AB1597" s="111"/>
    </row>
    <row r="1598" spans="1:28" ht="15.75" hidden="1">
      <c r="A1598" s="292"/>
      <c r="B1598" s="231"/>
      <c r="C1598" s="231"/>
      <c r="D1598" s="232"/>
      <c r="E1598" s="114"/>
      <c r="F1598" s="108"/>
      <c r="G1598" s="108"/>
      <c r="H1598" s="108"/>
      <c r="I1598" s="109"/>
      <c r="J1598" s="110"/>
      <c r="K1598" s="108"/>
      <c r="L1598" s="108"/>
      <c r="M1598" s="108"/>
      <c r="N1598" s="108"/>
      <c r="O1598" s="108"/>
      <c r="P1598" s="108"/>
      <c r="Q1598" s="109"/>
      <c r="R1598" s="8"/>
      <c r="S1598" s="109"/>
      <c r="T1598" s="108"/>
      <c r="U1598" s="108"/>
      <c r="V1598" s="108"/>
      <c r="W1598" s="109"/>
      <c r="X1598" s="109"/>
      <c r="Y1598" s="111"/>
      <c r="AB1598" s="111"/>
    </row>
    <row r="1599" spans="1:28" ht="15.75" hidden="1">
      <c r="A1599" s="292"/>
      <c r="B1599" s="231"/>
      <c r="C1599" s="231"/>
      <c r="D1599" s="232"/>
      <c r="E1599" s="114"/>
      <c r="F1599" s="108"/>
      <c r="G1599" s="108"/>
      <c r="H1599" s="108"/>
      <c r="I1599" s="109"/>
      <c r="J1599" s="110"/>
      <c r="K1599" s="108"/>
      <c r="L1599" s="108"/>
      <c r="M1599" s="108"/>
      <c r="N1599" s="108"/>
      <c r="O1599" s="108"/>
      <c r="P1599" s="108"/>
      <c r="Q1599" s="109"/>
      <c r="R1599" s="8"/>
      <c r="S1599" s="109"/>
      <c r="T1599" s="108"/>
      <c r="U1599" s="108"/>
      <c r="V1599" s="108"/>
      <c r="W1599" s="109"/>
      <c r="X1599" s="109"/>
      <c r="Y1599" s="111"/>
      <c r="AB1599" s="111"/>
    </row>
    <row r="1600" spans="1:28" ht="15.75" hidden="1">
      <c r="A1600" s="292"/>
      <c r="B1600" s="231"/>
      <c r="C1600" s="231"/>
      <c r="D1600" s="232"/>
      <c r="E1600" s="114"/>
      <c r="F1600" s="108"/>
      <c r="G1600" s="108"/>
      <c r="H1600" s="108"/>
      <c r="I1600" s="109"/>
      <c r="J1600" s="110"/>
      <c r="K1600" s="108"/>
      <c r="L1600" s="108"/>
      <c r="M1600" s="108"/>
      <c r="N1600" s="108"/>
      <c r="O1600" s="108"/>
      <c r="P1600" s="108"/>
      <c r="Q1600" s="109"/>
      <c r="R1600" s="8"/>
      <c r="S1600" s="109"/>
      <c r="T1600" s="108"/>
      <c r="U1600" s="108"/>
      <c r="V1600" s="108"/>
      <c r="W1600" s="109"/>
      <c r="X1600" s="109"/>
      <c r="Y1600" s="111"/>
      <c r="AB1600" s="111"/>
    </row>
    <row r="1601" spans="1:28" ht="15.75" hidden="1">
      <c r="A1601" s="292"/>
      <c r="B1601" s="231"/>
      <c r="C1601" s="231"/>
      <c r="D1601" s="232"/>
      <c r="E1601" s="114"/>
      <c r="F1601" s="108"/>
      <c r="G1601" s="108"/>
      <c r="H1601" s="108"/>
      <c r="I1601" s="109"/>
      <c r="J1601" s="110"/>
      <c r="K1601" s="108"/>
      <c r="L1601" s="108"/>
      <c r="M1601" s="108"/>
      <c r="N1601" s="108"/>
      <c r="O1601" s="108"/>
      <c r="P1601" s="108"/>
      <c r="Q1601" s="109"/>
      <c r="R1601" s="8"/>
      <c r="S1601" s="109"/>
      <c r="T1601" s="108"/>
      <c r="U1601" s="108"/>
      <c r="V1601" s="108"/>
      <c r="W1601" s="109"/>
      <c r="X1601" s="109"/>
      <c r="Y1601" s="111"/>
      <c r="AB1601" s="111"/>
    </row>
    <row r="1602" spans="1:28" ht="15.75" hidden="1">
      <c r="A1602" s="292"/>
      <c r="B1602" s="231"/>
      <c r="C1602" s="231"/>
      <c r="D1602" s="232"/>
      <c r="E1602" s="114"/>
      <c r="F1602" s="108"/>
      <c r="G1602" s="108"/>
      <c r="H1602" s="108"/>
      <c r="I1602" s="109"/>
      <c r="J1602" s="110"/>
      <c r="K1602" s="108"/>
      <c r="L1602" s="108"/>
      <c r="M1602" s="108"/>
      <c r="N1602" s="108"/>
      <c r="O1602" s="108"/>
      <c r="P1602" s="108"/>
      <c r="Q1602" s="109"/>
      <c r="R1602" s="8"/>
      <c r="S1602" s="109"/>
      <c r="T1602" s="108"/>
      <c r="U1602" s="108"/>
      <c r="V1602" s="108"/>
      <c r="W1602" s="109"/>
      <c r="X1602" s="109"/>
      <c r="Y1602" s="111"/>
      <c r="AB1602" s="111"/>
    </row>
    <row r="1603" spans="1:28" ht="15.75" hidden="1">
      <c r="A1603" s="292"/>
      <c r="B1603" s="231"/>
      <c r="C1603" s="231"/>
      <c r="D1603" s="232"/>
      <c r="E1603" s="114"/>
      <c r="F1603" s="108"/>
      <c r="G1603" s="108"/>
      <c r="H1603" s="108"/>
      <c r="I1603" s="109"/>
      <c r="J1603" s="110"/>
      <c r="K1603" s="108"/>
      <c r="L1603" s="108"/>
      <c r="M1603" s="108"/>
      <c r="N1603" s="108"/>
      <c r="O1603" s="108"/>
      <c r="P1603" s="108"/>
      <c r="Q1603" s="109"/>
      <c r="R1603" s="8"/>
      <c r="S1603" s="109"/>
      <c r="T1603" s="108"/>
      <c r="U1603" s="108"/>
      <c r="V1603" s="108"/>
      <c r="W1603" s="109"/>
      <c r="X1603" s="109"/>
      <c r="Y1603" s="111"/>
      <c r="AB1603" s="111"/>
    </row>
    <row r="1604" spans="1:28" ht="15.75" hidden="1">
      <c r="A1604" s="292"/>
      <c r="B1604" s="231"/>
      <c r="C1604" s="231"/>
      <c r="D1604" s="232"/>
      <c r="E1604" s="114"/>
      <c r="F1604" s="108"/>
      <c r="G1604" s="108"/>
      <c r="H1604" s="108"/>
      <c r="I1604" s="109"/>
      <c r="J1604" s="110"/>
      <c r="K1604" s="108"/>
      <c r="L1604" s="108"/>
      <c r="M1604" s="108"/>
      <c r="N1604" s="108"/>
      <c r="O1604" s="108"/>
      <c r="P1604" s="108"/>
      <c r="Q1604" s="109"/>
      <c r="R1604" s="8"/>
      <c r="S1604" s="109"/>
      <c r="T1604" s="108"/>
      <c r="U1604" s="108"/>
      <c r="V1604" s="108"/>
      <c r="W1604" s="109"/>
      <c r="X1604" s="109"/>
      <c r="Y1604" s="111"/>
      <c r="AB1604" s="111"/>
    </row>
    <row r="1605" spans="1:28" ht="15.75" hidden="1">
      <c r="A1605" s="292"/>
      <c r="B1605" s="231"/>
      <c r="C1605" s="231"/>
      <c r="D1605" s="232"/>
      <c r="E1605" s="114"/>
      <c r="F1605" s="108"/>
      <c r="G1605" s="108"/>
      <c r="H1605" s="108"/>
      <c r="I1605" s="109"/>
      <c r="J1605" s="110"/>
      <c r="K1605" s="108"/>
      <c r="L1605" s="108"/>
      <c r="M1605" s="108"/>
      <c r="N1605" s="108"/>
      <c r="O1605" s="108"/>
      <c r="P1605" s="108"/>
      <c r="Q1605" s="109"/>
      <c r="R1605" s="8"/>
      <c r="S1605" s="109"/>
      <c r="T1605" s="108"/>
      <c r="U1605" s="108"/>
      <c r="V1605" s="108"/>
      <c r="W1605" s="109"/>
      <c r="X1605" s="109"/>
      <c r="Y1605" s="111"/>
      <c r="AB1605" s="111"/>
    </row>
    <row r="1606" spans="1:28" ht="15.75" hidden="1">
      <c r="A1606" s="292"/>
      <c r="B1606" s="231"/>
      <c r="C1606" s="231"/>
      <c r="D1606" s="232"/>
      <c r="E1606" s="114"/>
      <c r="F1606" s="108"/>
      <c r="G1606" s="108"/>
      <c r="H1606" s="108"/>
      <c r="I1606" s="109"/>
      <c r="J1606" s="110"/>
      <c r="K1606" s="108"/>
      <c r="L1606" s="108"/>
      <c r="M1606" s="108"/>
      <c r="N1606" s="108"/>
      <c r="O1606" s="108"/>
      <c r="P1606" s="108"/>
      <c r="Q1606" s="109"/>
      <c r="R1606" s="8"/>
      <c r="S1606" s="109"/>
      <c r="T1606" s="108"/>
      <c r="U1606" s="108"/>
      <c r="V1606" s="108"/>
      <c r="W1606" s="109"/>
      <c r="X1606" s="109"/>
      <c r="Y1606" s="111"/>
      <c r="AB1606" s="111"/>
    </row>
    <row r="1607" spans="1:28" ht="15.75" hidden="1">
      <c r="A1607" s="292"/>
      <c r="B1607" s="231"/>
      <c r="C1607" s="231"/>
      <c r="D1607" s="232"/>
      <c r="E1607" s="114"/>
      <c r="F1607" s="108"/>
      <c r="G1607" s="108"/>
      <c r="H1607" s="108"/>
      <c r="I1607" s="109"/>
      <c r="J1607" s="110"/>
      <c r="K1607" s="108"/>
      <c r="L1607" s="108"/>
      <c r="M1607" s="108"/>
      <c r="N1607" s="108"/>
      <c r="O1607" s="108"/>
      <c r="P1607" s="108"/>
      <c r="Q1607" s="109"/>
      <c r="R1607" s="8"/>
      <c r="S1607" s="109"/>
      <c r="T1607" s="108"/>
      <c r="U1607" s="108"/>
      <c r="V1607" s="108"/>
      <c r="W1607" s="109"/>
      <c r="X1607" s="109"/>
      <c r="Y1607" s="111"/>
      <c r="AB1607" s="111"/>
    </row>
    <row r="1608" spans="1:28" ht="15.75" hidden="1">
      <c r="A1608" s="292"/>
      <c r="B1608" s="231"/>
      <c r="C1608" s="231"/>
      <c r="D1608" s="232"/>
      <c r="E1608" s="114"/>
      <c r="F1608" s="108"/>
      <c r="G1608" s="108"/>
      <c r="H1608" s="108"/>
      <c r="I1608" s="109"/>
      <c r="J1608" s="110"/>
      <c r="K1608" s="108"/>
      <c r="L1608" s="108"/>
      <c r="M1608" s="108"/>
      <c r="N1608" s="108"/>
      <c r="O1608" s="108"/>
      <c r="P1608" s="108"/>
      <c r="Q1608" s="109"/>
      <c r="R1608" s="8"/>
      <c r="S1608" s="109"/>
      <c r="T1608" s="108"/>
      <c r="U1608" s="108"/>
      <c r="V1608" s="108"/>
      <c r="W1608" s="109"/>
      <c r="X1608" s="109"/>
      <c r="Y1608" s="111"/>
      <c r="AB1608" s="111"/>
    </row>
    <row r="1609" spans="1:28" ht="15.75" hidden="1">
      <c r="A1609" s="292"/>
      <c r="B1609" s="231"/>
      <c r="C1609" s="231"/>
      <c r="D1609" s="232"/>
      <c r="E1609" s="114"/>
      <c r="F1609" s="108"/>
      <c r="G1609" s="108"/>
      <c r="H1609" s="108"/>
      <c r="I1609" s="109"/>
      <c r="J1609" s="110"/>
      <c r="K1609" s="108"/>
      <c r="L1609" s="108"/>
      <c r="M1609" s="108"/>
      <c r="N1609" s="108"/>
      <c r="O1609" s="108"/>
      <c r="P1609" s="108"/>
      <c r="Q1609" s="109"/>
      <c r="R1609" s="8"/>
      <c r="S1609" s="109"/>
      <c r="T1609" s="108"/>
      <c r="U1609" s="108"/>
      <c r="V1609" s="108"/>
      <c r="W1609" s="109"/>
      <c r="X1609" s="109"/>
      <c r="Y1609" s="111"/>
      <c r="AB1609" s="111"/>
    </row>
    <row r="1610" spans="1:28" ht="15.75" hidden="1">
      <c r="A1610" s="292"/>
      <c r="B1610" s="231"/>
      <c r="C1610" s="231"/>
      <c r="D1610" s="232"/>
      <c r="E1610" s="114"/>
      <c r="F1610" s="108"/>
      <c r="G1610" s="108"/>
      <c r="H1610" s="108"/>
      <c r="I1610" s="109"/>
      <c r="J1610" s="110"/>
      <c r="K1610" s="108"/>
      <c r="L1610" s="108"/>
      <c r="M1610" s="108"/>
      <c r="N1610" s="108"/>
      <c r="O1610" s="108"/>
      <c r="P1610" s="108"/>
      <c r="Q1610" s="109"/>
      <c r="R1610" s="8"/>
      <c r="S1610" s="109"/>
      <c r="T1610" s="108"/>
      <c r="U1610" s="108"/>
      <c r="V1610" s="108"/>
      <c r="W1610" s="109"/>
      <c r="X1610" s="109"/>
      <c r="Y1610" s="111"/>
      <c r="AB1610" s="111"/>
    </row>
    <row r="1611" spans="1:28" ht="15.75" hidden="1">
      <c r="A1611" s="292"/>
      <c r="B1611" s="231"/>
      <c r="C1611" s="231"/>
      <c r="D1611" s="232"/>
      <c r="E1611" s="114"/>
      <c r="F1611" s="108"/>
      <c r="G1611" s="108"/>
      <c r="H1611" s="108"/>
      <c r="I1611" s="109"/>
      <c r="J1611" s="110"/>
      <c r="K1611" s="108"/>
      <c r="L1611" s="108"/>
      <c r="M1611" s="108"/>
      <c r="N1611" s="108"/>
      <c r="O1611" s="108"/>
      <c r="P1611" s="108"/>
      <c r="Q1611" s="109"/>
      <c r="R1611" s="8"/>
      <c r="S1611" s="109"/>
      <c r="T1611" s="108"/>
      <c r="U1611" s="108"/>
      <c r="V1611" s="108"/>
      <c r="W1611" s="109"/>
      <c r="X1611" s="109"/>
      <c r="Y1611" s="111"/>
      <c r="AB1611" s="111"/>
    </row>
    <row r="1612" spans="1:28" ht="15.75" hidden="1">
      <c r="A1612" s="292"/>
      <c r="B1612" s="231"/>
      <c r="C1612" s="231"/>
      <c r="D1612" s="232"/>
      <c r="E1612" s="114"/>
      <c r="F1612" s="108"/>
      <c r="G1612" s="108"/>
      <c r="H1612" s="108"/>
      <c r="I1612" s="109"/>
      <c r="J1612" s="110"/>
      <c r="K1612" s="108"/>
      <c r="L1612" s="108"/>
      <c r="M1612" s="108"/>
      <c r="N1612" s="108"/>
      <c r="O1612" s="108"/>
      <c r="P1612" s="108"/>
      <c r="Q1612" s="109"/>
      <c r="R1612" s="8"/>
      <c r="S1612" s="109"/>
      <c r="T1612" s="108"/>
      <c r="U1612" s="108"/>
      <c r="V1612" s="108"/>
      <c r="W1612" s="109"/>
      <c r="X1612" s="109"/>
      <c r="Y1612" s="111"/>
      <c r="AB1612" s="111"/>
    </row>
    <row r="1613" spans="1:28" ht="15.75" hidden="1">
      <c r="A1613" s="292"/>
      <c r="B1613" s="231"/>
      <c r="C1613" s="231"/>
      <c r="D1613" s="232"/>
      <c r="E1613" s="108"/>
      <c r="F1613" s="108"/>
      <c r="G1613" s="108"/>
      <c r="H1613" s="108"/>
      <c r="I1613" s="108"/>
      <c r="J1613" s="110"/>
      <c r="K1613" s="108"/>
      <c r="L1613" s="108"/>
      <c r="M1613" s="108"/>
      <c r="N1613" s="108"/>
      <c r="O1613" s="108"/>
      <c r="P1613" s="108"/>
      <c r="Q1613" s="108"/>
      <c r="R1613" s="108"/>
      <c r="S1613" s="108"/>
      <c r="T1613" s="108"/>
      <c r="U1613" s="108"/>
      <c r="V1613" s="108"/>
      <c r="W1613" s="108"/>
      <c r="X1613" s="108"/>
      <c r="Y1613" s="111"/>
      <c r="AB1613" s="111"/>
    </row>
    <row r="1614" spans="1:28" ht="15.75" hidden="1">
      <c r="A1614" s="292"/>
      <c r="B1614" s="231"/>
      <c r="C1614" s="231"/>
      <c r="D1614" s="232"/>
      <c r="E1614" s="108"/>
      <c r="F1614" s="108"/>
      <c r="G1614" s="108"/>
      <c r="H1614" s="108"/>
      <c r="I1614" s="108"/>
      <c r="J1614" s="110"/>
      <c r="K1614" s="108"/>
      <c r="L1614" s="108"/>
      <c r="M1614" s="108"/>
      <c r="N1614" s="108"/>
      <c r="O1614" s="108"/>
      <c r="P1614" s="108"/>
      <c r="Q1614" s="108"/>
      <c r="R1614" s="108"/>
      <c r="S1614" s="108"/>
      <c r="T1614" s="108"/>
      <c r="U1614" s="108"/>
      <c r="V1614" s="108"/>
      <c r="W1614" s="108"/>
      <c r="X1614" s="108"/>
      <c r="Y1614" s="111"/>
      <c r="AB1614" s="111"/>
    </row>
    <row r="1615" spans="1:28" ht="15.75" hidden="1">
      <c r="A1615" s="292"/>
      <c r="B1615" s="231"/>
      <c r="C1615" s="231"/>
      <c r="D1615" s="232"/>
      <c r="E1615" s="108"/>
      <c r="F1615" s="108"/>
      <c r="G1615" s="108"/>
      <c r="H1615" s="108"/>
      <c r="I1615" s="108"/>
      <c r="J1615" s="110"/>
      <c r="K1615" s="108"/>
      <c r="L1615" s="108"/>
      <c r="M1615" s="108"/>
      <c r="N1615" s="108"/>
      <c r="O1615" s="108"/>
      <c r="P1615" s="108"/>
      <c r="Q1615" s="108"/>
      <c r="R1615" s="108"/>
      <c r="S1615" s="108"/>
      <c r="T1615" s="108"/>
      <c r="U1615" s="108"/>
      <c r="V1615" s="108"/>
      <c r="W1615" s="108"/>
      <c r="X1615" s="108"/>
      <c r="Y1615" s="111"/>
      <c r="AB1615" s="111"/>
    </row>
    <row r="1616" spans="1:28" ht="15.75" hidden="1">
      <c r="A1616" s="292"/>
      <c r="B1616" s="231"/>
      <c r="C1616" s="231"/>
      <c r="D1616" s="232"/>
      <c r="E1616" s="114"/>
      <c r="F1616" s="108"/>
      <c r="G1616" s="108"/>
      <c r="H1616" s="108"/>
      <c r="I1616" s="109"/>
      <c r="J1616" s="110"/>
      <c r="K1616" s="108"/>
      <c r="L1616" s="108"/>
      <c r="M1616" s="108"/>
      <c r="N1616" s="108"/>
      <c r="O1616" s="108"/>
      <c r="P1616" s="108"/>
      <c r="Q1616" s="109"/>
      <c r="R1616" s="8"/>
      <c r="S1616" s="109"/>
      <c r="T1616" s="108"/>
      <c r="U1616" s="108"/>
      <c r="V1616" s="108"/>
      <c r="W1616" s="109"/>
      <c r="X1616" s="109"/>
      <c r="Y1616" s="111"/>
      <c r="AB1616" s="111"/>
    </row>
    <row r="1617" spans="1:28" ht="15.75" hidden="1">
      <c r="A1617" s="292"/>
      <c r="B1617" s="231"/>
      <c r="C1617" s="231"/>
      <c r="D1617" s="232"/>
      <c r="E1617" s="114"/>
      <c r="F1617" s="108"/>
      <c r="G1617" s="108"/>
      <c r="H1617" s="108"/>
      <c r="I1617" s="109"/>
      <c r="J1617" s="110"/>
      <c r="K1617" s="108"/>
      <c r="L1617" s="108"/>
      <c r="M1617" s="108"/>
      <c r="N1617" s="108"/>
      <c r="O1617" s="108"/>
      <c r="P1617" s="108"/>
      <c r="Q1617" s="109"/>
      <c r="R1617" s="8"/>
      <c r="S1617" s="109"/>
      <c r="T1617" s="108"/>
      <c r="U1617" s="108"/>
      <c r="V1617" s="108"/>
      <c r="W1617" s="109"/>
      <c r="X1617" s="109"/>
      <c r="Y1617" s="111"/>
      <c r="AB1617" s="111"/>
    </row>
    <row r="1618" spans="1:28" ht="15.75" hidden="1">
      <c r="A1618" s="292"/>
      <c r="B1618" s="231"/>
      <c r="C1618" s="231"/>
      <c r="D1618" s="232"/>
      <c r="E1618" s="114"/>
      <c r="F1618" s="108"/>
      <c r="G1618" s="108"/>
      <c r="H1618" s="108"/>
      <c r="I1618" s="109"/>
      <c r="J1618" s="110"/>
      <c r="K1618" s="108"/>
      <c r="L1618" s="108"/>
      <c r="M1618" s="108"/>
      <c r="N1618" s="108"/>
      <c r="O1618" s="108"/>
      <c r="P1618" s="108"/>
      <c r="Q1618" s="109"/>
      <c r="R1618" s="109"/>
      <c r="S1618" s="109"/>
      <c r="T1618" s="108"/>
      <c r="U1618" s="108"/>
      <c r="V1618" s="108"/>
      <c r="W1618" s="109"/>
      <c r="X1618" s="109"/>
      <c r="Y1618" s="111"/>
      <c r="AB1618" s="111"/>
    </row>
    <row r="1619" spans="1:28" ht="15.75" hidden="1">
      <c r="A1619" s="292"/>
      <c r="B1619" s="231"/>
      <c r="C1619" s="231"/>
      <c r="D1619" s="232"/>
      <c r="E1619" s="108"/>
      <c r="F1619" s="108"/>
      <c r="G1619" s="108"/>
      <c r="H1619" s="108"/>
      <c r="I1619" s="108"/>
      <c r="J1619" s="110"/>
      <c r="K1619" s="108"/>
      <c r="L1619" s="108"/>
      <c r="M1619" s="108"/>
      <c r="N1619" s="108"/>
      <c r="O1619" s="108"/>
      <c r="P1619" s="108"/>
      <c r="Q1619" s="108"/>
      <c r="R1619" s="108"/>
      <c r="S1619" s="108"/>
      <c r="T1619" s="108"/>
      <c r="U1619" s="108"/>
      <c r="V1619" s="108"/>
      <c r="W1619" s="108"/>
      <c r="X1619" s="108"/>
      <c r="Y1619" s="111"/>
      <c r="AB1619" s="111"/>
    </row>
    <row r="1620" spans="1:28" ht="15.75" hidden="1">
      <c r="A1620" s="292"/>
      <c r="B1620" s="231"/>
      <c r="C1620" s="231"/>
      <c r="D1620" s="232"/>
      <c r="E1620" s="108"/>
      <c r="F1620" s="108"/>
      <c r="G1620" s="108"/>
      <c r="H1620" s="108"/>
      <c r="I1620" s="108"/>
      <c r="J1620" s="110"/>
      <c r="K1620" s="108"/>
      <c r="L1620" s="108"/>
      <c r="M1620" s="108"/>
      <c r="N1620" s="108"/>
      <c r="O1620" s="108"/>
      <c r="P1620" s="108"/>
      <c r="Q1620" s="108"/>
      <c r="R1620" s="108"/>
      <c r="S1620" s="108"/>
      <c r="T1620" s="108"/>
      <c r="U1620" s="108"/>
      <c r="V1620" s="108"/>
      <c r="W1620" s="108"/>
      <c r="X1620" s="108"/>
      <c r="Y1620" s="111"/>
      <c r="AB1620" s="111"/>
    </row>
    <row r="1621" spans="1:28" ht="15.75" hidden="1">
      <c r="A1621" s="292"/>
      <c r="B1621" s="231"/>
      <c r="C1621" s="231"/>
      <c r="D1621" s="232"/>
      <c r="E1621" s="108"/>
      <c r="F1621" s="108"/>
      <c r="G1621" s="108"/>
      <c r="H1621" s="108"/>
      <c r="I1621" s="108"/>
      <c r="J1621" s="110"/>
      <c r="K1621" s="108"/>
      <c r="L1621" s="108"/>
      <c r="M1621" s="108"/>
      <c r="N1621" s="108"/>
      <c r="O1621" s="108"/>
      <c r="P1621" s="108"/>
      <c r="Q1621" s="108"/>
      <c r="R1621" s="108"/>
      <c r="S1621" s="108"/>
      <c r="T1621" s="108"/>
      <c r="U1621" s="108"/>
      <c r="V1621" s="108"/>
      <c r="W1621" s="108"/>
      <c r="X1621" s="108"/>
      <c r="Y1621" s="111"/>
      <c r="AB1621" s="111"/>
    </row>
    <row r="1622" spans="1:28" ht="15.75" hidden="1">
      <c r="A1622" s="292"/>
      <c r="B1622" s="231"/>
      <c r="C1622" s="231"/>
      <c r="D1622" s="232"/>
      <c r="E1622" s="114"/>
      <c r="F1622" s="108"/>
      <c r="G1622" s="108"/>
      <c r="H1622" s="108"/>
      <c r="I1622" s="109"/>
      <c r="J1622" s="110"/>
      <c r="K1622" s="108"/>
      <c r="L1622" s="108"/>
      <c r="M1622" s="108"/>
      <c r="N1622" s="108"/>
      <c r="O1622" s="108"/>
      <c r="P1622" s="108"/>
      <c r="Q1622" s="109"/>
      <c r="R1622" s="8"/>
      <c r="S1622" s="109"/>
      <c r="T1622" s="108"/>
      <c r="U1622" s="108"/>
      <c r="V1622" s="108"/>
      <c r="W1622" s="109"/>
      <c r="X1622" s="109"/>
      <c r="Y1622" s="111"/>
      <c r="AB1622" s="111"/>
    </row>
    <row r="1623" spans="1:28" ht="15.75" hidden="1">
      <c r="A1623" s="292"/>
      <c r="B1623" s="231"/>
      <c r="C1623" s="231"/>
      <c r="D1623" s="232"/>
      <c r="E1623" s="114"/>
      <c r="F1623" s="108"/>
      <c r="G1623" s="108"/>
      <c r="H1623" s="108"/>
      <c r="I1623" s="109"/>
      <c r="J1623" s="110"/>
      <c r="K1623" s="108"/>
      <c r="L1623" s="108"/>
      <c r="M1623" s="108"/>
      <c r="N1623" s="108"/>
      <c r="O1623" s="108"/>
      <c r="P1623" s="108"/>
      <c r="Q1623" s="109"/>
      <c r="R1623" s="8"/>
      <c r="S1623" s="109"/>
      <c r="T1623" s="108"/>
      <c r="U1623" s="108"/>
      <c r="V1623" s="108"/>
      <c r="W1623" s="109"/>
      <c r="X1623" s="109"/>
      <c r="Y1623" s="111"/>
      <c r="AB1623" s="111"/>
    </row>
    <row r="1624" spans="1:28" ht="15.75" hidden="1">
      <c r="A1624" s="292"/>
      <c r="B1624" s="231"/>
      <c r="C1624" s="231"/>
      <c r="D1624" s="232"/>
      <c r="E1624" s="114"/>
      <c r="F1624" s="108"/>
      <c r="G1624" s="108"/>
      <c r="H1624" s="108"/>
      <c r="I1624" s="109"/>
      <c r="J1624" s="110"/>
      <c r="K1624" s="108"/>
      <c r="L1624" s="108"/>
      <c r="M1624" s="108"/>
      <c r="N1624" s="108"/>
      <c r="O1624" s="108"/>
      <c r="P1624" s="108"/>
      <c r="Q1624" s="109"/>
      <c r="R1624" s="109"/>
      <c r="S1624" s="109"/>
      <c r="T1624" s="108"/>
      <c r="U1624" s="108"/>
      <c r="V1624" s="108"/>
      <c r="W1624" s="109"/>
      <c r="X1624" s="109"/>
      <c r="Y1624" s="111"/>
      <c r="AB1624" s="111"/>
    </row>
    <row r="1625" spans="1:28" ht="15.75" hidden="1">
      <c r="A1625" s="292"/>
      <c r="B1625" s="231"/>
      <c r="C1625" s="231"/>
      <c r="D1625" s="232"/>
      <c r="E1625" s="108"/>
      <c r="F1625" s="108"/>
      <c r="G1625" s="108"/>
      <c r="H1625" s="108"/>
      <c r="I1625" s="108"/>
      <c r="J1625" s="110"/>
      <c r="K1625" s="108"/>
      <c r="L1625" s="108"/>
      <c r="M1625" s="108"/>
      <c r="N1625" s="108"/>
      <c r="O1625" s="108"/>
      <c r="P1625" s="108"/>
      <c r="Q1625" s="108"/>
      <c r="R1625" s="108"/>
      <c r="S1625" s="108"/>
      <c r="T1625" s="108"/>
      <c r="U1625" s="108"/>
      <c r="V1625" s="108"/>
      <c r="W1625" s="108"/>
      <c r="X1625" s="108"/>
      <c r="Y1625" s="111"/>
      <c r="AB1625" s="111"/>
    </row>
    <row r="1626" spans="1:28" ht="15.75" hidden="1">
      <c r="A1626" s="292"/>
      <c r="B1626" s="231"/>
      <c r="C1626" s="231"/>
      <c r="D1626" s="232"/>
      <c r="E1626" s="108"/>
      <c r="F1626" s="108"/>
      <c r="G1626" s="108"/>
      <c r="H1626" s="108"/>
      <c r="I1626" s="108"/>
      <c r="J1626" s="110"/>
      <c r="K1626" s="108"/>
      <c r="L1626" s="108"/>
      <c r="M1626" s="108"/>
      <c r="N1626" s="108"/>
      <c r="O1626" s="108"/>
      <c r="P1626" s="108"/>
      <c r="Q1626" s="108"/>
      <c r="R1626" s="108"/>
      <c r="S1626" s="108"/>
      <c r="T1626" s="108"/>
      <c r="U1626" s="108"/>
      <c r="V1626" s="108"/>
      <c r="W1626" s="108"/>
      <c r="X1626" s="108"/>
      <c r="Y1626" s="111"/>
      <c r="AB1626" s="111"/>
    </row>
    <row r="1627" spans="1:28" ht="15.75" hidden="1">
      <c r="A1627" s="292"/>
      <c r="B1627" s="231"/>
      <c r="C1627" s="231"/>
      <c r="D1627" s="232"/>
      <c r="E1627" s="108"/>
      <c r="F1627" s="108"/>
      <c r="G1627" s="108"/>
      <c r="H1627" s="108"/>
      <c r="I1627" s="108"/>
      <c r="J1627" s="110"/>
      <c r="K1627" s="108"/>
      <c r="L1627" s="108"/>
      <c r="M1627" s="108"/>
      <c r="N1627" s="108"/>
      <c r="O1627" s="108"/>
      <c r="P1627" s="108"/>
      <c r="Q1627" s="108"/>
      <c r="R1627" s="108"/>
      <c r="S1627" s="108"/>
      <c r="T1627" s="108"/>
      <c r="U1627" s="108"/>
      <c r="V1627" s="108"/>
      <c r="W1627" s="108"/>
      <c r="X1627" s="108"/>
      <c r="Y1627" s="111"/>
      <c r="AB1627" s="111"/>
    </row>
    <row r="1628" spans="1:28" ht="15.75" hidden="1">
      <c r="A1628" s="292"/>
      <c r="B1628" s="231"/>
      <c r="C1628" s="231"/>
      <c r="D1628" s="232"/>
      <c r="E1628" s="114"/>
      <c r="F1628" s="108"/>
      <c r="G1628" s="108"/>
      <c r="H1628" s="108"/>
      <c r="I1628" s="109"/>
      <c r="J1628" s="110"/>
      <c r="K1628" s="108"/>
      <c r="L1628" s="108"/>
      <c r="M1628" s="108"/>
      <c r="N1628" s="108"/>
      <c r="O1628" s="108"/>
      <c r="P1628" s="108"/>
      <c r="Q1628" s="109"/>
      <c r="R1628" s="8"/>
      <c r="S1628" s="109"/>
      <c r="T1628" s="108"/>
      <c r="U1628" s="108"/>
      <c r="V1628" s="108"/>
      <c r="W1628" s="109"/>
      <c r="X1628" s="109"/>
      <c r="Y1628" s="111"/>
      <c r="AB1628" s="111"/>
    </row>
    <row r="1629" spans="1:28" ht="15.75" hidden="1">
      <c r="A1629" s="292"/>
      <c r="B1629" s="231"/>
      <c r="C1629" s="231"/>
      <c r="D1629" s="232"/>
      <c r="E1629" s="114"/>
      <c r="F1629" s="108"/>
      <c r="G1629" s="108"/>
      <c r="H1629" s="108"/>
      <c r="I1629" s="109"/>
      <c r="J1629" s="110"/>
      <c r="K1629" s="108"/>
      <c r="L1629" s="108"/>
      <c r="M1629" s="108"/>
      <c r="N1629" s="108"/>
      <c r="O1629" s="108"/>
      <c r="P1629" s="108"/>
      <c r="Q1629" s="109"/>
      <c r="R1629" s="8"/>
      <c r="S1629" s="109"/>
      <c r="T1629" s="108"/>
      <c r="U1629" s="108"/>
      <c r="V1629" s="108"/>
      <c r="W1629" s="109"/>
      <c r="X1629" s="109"/>
      <c r="Y1629" s="111"/>
      <c r="AB1629" s="111"/>
    </row>
    <row r="1630" spans="1:28" ht="15.75" hidden="1">
      <c r="A1630" s="292"/>
      <c r="B1630" s="231"/>
      <c r="C1630" s="231"/>
      <c r="D1630" s="232"/>
      <c r="E1630" s="114"/>
      <c r="F1630" s="108"/>
      <c r="G1630" s="108"/>
      <c r="H1630" s="108"/>
      <c r="I1630" s="109"/>
      <c r="J1630" s="110"/>
      <c r="K1630" s="108"/>
      <c r="L1630" s="108"/>
      <c r="M1630" s="108"/>
      <c r="N1630" s="108"/>
      <c r="O1630" s="108"/>
      <c r="P1630" s="108"/>
      <c r="Q1630" s="109"/>
      <c r="R1630" s="109"/>
      <c r="S1630" s="109"/>
      <c r="T1630" s="108"/>
      <c r="U1630" s="108"/>
      <c r="V1630" s="108"/>
      <c r="W1630" s="109"/>
      <c r="X1630" s="109"/>
      <c r="Y1630" s="111"/>
      <c r="AB1630" s="111"/>
    </row>
    <row r="1631" spans="1:28" ht="15.75" hidden="1">
      <c r="A1631" s="292"/>
      <c r="B1631" s="231"/>
      <c r="C1631" s="231"/>
      <c r="D1631" s="232"/>
      <c r="E1631" s="108"/>
      <c r="F1631" s="108"/>
      <c r="G1631" s="108"/>
      <c r="H1631" s="108"/>
      <c r="I1631" s="108"/>
      <c r="J1631" s="110"/>
      <c r="K1631" s="108"/>
      <c r="L1631" s="108"/>
      <c r="M1631" s="108"/>
      <c r="N1631" s="108"/>
      <c r="O1631" s="108"/>
      <c r="P1631" s="108"/>
      <c r="Q1631" s="108"/>
      <c r="R1631" s="108"/>
      <c r="S1631" s="108"/>
      <c r="T1631" s="108"/>
      <c r="U1631" s="108"/>
      <c r="V1631" s="108"/>
      <c r="W1631" s="108"/>
      <c r="X1631" s="108"/>
      <c r="Y1631" s="111"/>
      <c r="AB1631" s="111"/>
    </row>
    <row r="1632" spans="1:28" ht="15.75" hidden="1">
      <c r="A1632" s="292"/>
      <c r="B1632" s="231"/>
      <c r="C1632" s="231"/>
      <c r="D1632" s="232"/>
      <c r="E1632" s="108"/>
      <c r="F1632" s="108"/>
      <c r="G1632" s="108"/>
      <c r="H1632" s="108"/>
      <c r="I1632" s="108"/>
      <c r="J1632" s="110"/>
      <c r="K1632" s="108"/>
      <c r="L1632" s="108"/>
      <c r="M1632" s="108"/>
      <c r="N1632" s="108"/>
      <c r="O1632" s="108"/>
      <c r="P1632" s="108"/>
      <c r="Q1632" s="108"/>
      <c r="R1632" s="108"/>
      <c r="S1632" s="108"/>
      <c r="T1632" s="108"/>
      <c r="U1632" s="108"/>
      <c r="V1632" s="108"/>
      <c r="W1632" s="108"/>
      <c r="X1632" s="108"/>
      <c r="Y1632" s="111"/>
      <c r="AB1632" s="111"/>
    </row>
    <row r="1633" spans="1:28" ht="15.75" hidden="1">
      <c r="A1633" s="292"/>
      <c r="B1633" s="231"/>
      <c r="C1633" s="231"/>
      <c r="D1633" s="232"/>
      <c r="E1633" s="108"/>
      <c r="F1633" s="108"/>
      <c r="G1633" s="108"/>
      <c r="H1633" s="108"/>
      <c r="I1633" s="108"/>
      <c r="J1633" s="110"/>
      <c r="K1633" s="108"/>
      <c r="L1633" s="108"/>
      <c r="M1633" s="108"/>
      <c r="N1633" s="108"/>
      <c r="O1633" s="108"/>
      <c r="P1633" s="108"/>
      <c r="Q1633" s="108"/>
      <c r="R1633" s="108"/>
      <c r="S1633" s="108"/>
      <c r="T1633" s="108"/>
      <c r="U1633" s="108"/>
      <c r="V1633" s="108"/>
      <c r="W1633" s="108"/>
      <c r="X1633" s="108"/>
      <c r="Y1633" s="111"/>
      <c r="AB1633" s="111"/>
    </row>
    <row r="1634" spans="1:28" ht="15.75" hidden="1">
      <c r="A1634" s="292"/>
      <c r="B1634" s="231"/>
      <c r="C1634" s="231"/>
      <c r="D1634" s="232"/>
      <c r="E1634" s="114"/>
      <c r="F1634" s="108"/>
      <c r="G1634" s="108"/>
      <c r="H1634" s="108"/>
      <c r="I1634" s="109"/>
      <c r="J1634" s="110"/>
      <c r="K1634" s="108"/>
      <c r="L1634" s="108"/>
      <c r="M1634" s="108"/>
      <c r="N1634" s="108"/>
      <c r="O1634" s="108"/>
      <c r="P1634" s="108"/>
      <c r="Q1634" s="109"/>
      <c r="R1634" s="8"/>
      <c r="S1634" s="109"/>
      <c r="T1634" s="108"/>
      <c r="U1634" s="108"/>
      <c r="V1634" s="108"/>
      <c r="W1634" s="109"/>
      <c r="X1634" s="109"/>
      <c r="Y1634" s="111"/>
      <c r="AB1634" s="111"/>
    </row>
    <row r="1635" spans="1:28" ht="15.75" hidden="1">
      <c r="A1635" s="292"/>
      <c r="B1635" s="231"/>
      <c r="C1635" s="231"/>
      <c r="D1635" s="232"/>
      <c r="E1635" s="114"/>
      <c r="F1635" s="108"/>
      <c r="G1635" s="108"/>
      <c r="H1635" s="108"/>
      <c r="I1635" s="109"/>
      <c r="J1635" s="110"/>
      <c r="K1635" s="108"/>
      <c r="L1635" s="108"/>
      <c r="M1635" s="108"/>
      <c r="N1635" s="108"/>
      <c r="O1635" s="108"/>
      <c r="P1635" s="108"/>
      <c r="Q1635" s="109"/>
      <c r="R1635" s="8"/>
      <c r="S1635" s="109"/>
      <c r="T1635" s="108"/>
      <c r="U1635" s="108"/>
      <c r="V1635" s="108"/>
      <c r="W1635" s="109"/>
      <c r="X1635" s="109"/>
      <c r="Y1635" s="111"/>
      <c r="AB1635" s="111"/>
    </row>
    <row r="1636" spans="1:28" ht="15.75" hidden="1">
      <c r="A1636" s="292"/>
      <c r="B1636" s="231"/>
      <c r="C1636" s="231"/>
      <c r="D1636" s="232"/>
      <c r="E1636" s="114"/>
      <c r="F1636" s="108"/>
      <c r="G1636" s="108"/>
      <c r="H1636" s="108"/>
      <c r="I1636" s="109"/>
      <c r="J1636" s="110"/>
      <c r="K1636" s="108"/>
      <c r="L1636" s="108"/>
      <c r="M1636" s="108"/>
      <c r="N1636" s="108"/>
      <c r="O1636" s="108"/>
      <c r="P1636" s="108"/>
      <c r="Q1636" s="109"/>
      <c r="R1636" s="109"/>
      <c r="S1636" s="109"/>
      <c r="T1636" s="108"/>
      <c r="U1636" s="108"/>
      <c r="V1636" s="108"/>
      <c r="W1636" s="109"/>
      <c r="X1636" s="109"/>
      <c r="Y1636" s="111"/>
      <c r="AB1636" s="111"/>
    </row>
    <row r="1637" spans="1:28" ht="15.75" hidden="1">
      <c r="A1637" s="292"/>
      <c r="B1637" s="231"/>
      <c r="C1637" s="231"/>
      <c r="D1637" s="232"/>
      <c r="E1637" s="108"/>
      <c r="F1637" s="108"/>
      <c r="G1637" s="108"/>
      <c r="H1637" s="108"/>
      <c r="I1637" s="108"/>
      <c r="J1637" s="110"/>
      <c r="K1637" s="108"/>
      <c r="L1637" s="108"/>
      <c r="M1637" s="108"/>
      <c r="N1637" s="108"/>
      <c r="O1637" s="108"/>
      <c r="P1637" s="108"/>
      <c r="Q1637" s="108"/>
      <c r="R1637" s="108"/>
      <c r="S1637" s="108"/>
      <c r="T1637" s="108"/>
      <c r="U1637" s="108"/>
      <c r="V1637" s="108"/>
      <c r="W1637" s="108"/>
      <c r="X1637" s="108"/>
      <c r="Y1637" s="111"/>
      <c r="AB1637" s="111"/>
    </row>
    <row r="1638" spans="1:28" ht="15.75" hidden="1">
      <c r="A1638" s="292"/>
      <c r="B1638" s="231"/>
      <c r="C1638" s="231"/>
      <c r="D1638" s="232"/>
      <c r="E1638" s="108"/>
      <c r="F1638" s="108"/>
      <c r="G1638" s="108"/>
      <c r="H1638" s="108"/>
      <c r="I1638" s="108"/>
      <c r="J1638" s="110"/>
      <c r="K1638" s="108"/>
      <c r="L1638" s="108"/>
      <c r="M1638" s="108"/>
      <c r="N1638" s="108"/>
      <c r="O1638" s="108"/>
      <c r="P1638" s="108"/>
      <c r="Q1638" s="108"/>
      <c r="R1638" s="108"/>
      <c r="S1638" s="108"/>
      <c r="T1638" s="108"/>
      <c r="U1638" s="108"/>
      <c r="V1638" s="108"/>
      <c r="W1638" s="108"/>
      <c r="X1638" s="108"/>
      <c r="Y1638" s="111"/>
      <c r="AB1638" s="111"/>
    </row>
    <row r="1639" spans="1:28" ht="15.75" hidden="1">
      <c r="A1639" s="292"/>
      <c r="B1639" s="231"/>
      <c r="C1639" s="231"/>
      <c r="D1639" s="232"/>
      <c r="E1639" s="108"/>
      <c r="F1639" s="108"/>
      <c r="G1639" s="108"/>
      <c r="H1639" s="108"/>
      <c r="I1639" s="108"/>
      <c r="J1639" s="110"/>
      <c r="K1639" s="108"/>
      <c r="L1639" s="108"/>
      <c r="M1639" s="108"/>
      <c r="N1639" s="108"/>
      <c r="O1639" s="108"/>
      <c r="P1639" s="108"/>
      <c r="Q1639" s="108"/>
      <c r="R1639" s="108"/>
      <c r="S1639" s="108"/>
      <c r="T1639" s="108"/>
      <c r="U1639" s="108"/>
      <c r="V1639" s="108"/>
      <c r="W1639" s="108"/>
      <c r="X1639" s="108"/>
      <c r="Y1639" s="111"/>
      <c r="AB1639" s="111"/>
    </row>
    <row r="1640" spans="1:28" ht="15.75" hidden="1">
      <c r="A1640" s="292"/>
      <c r="B1640" s="231"/>
      <c r="C1640" s="231"/>
      <c r="D1640" s="232"/>
      <c r="E1640" s="114"/>
      <c r="F1640" s="108"/>
      <c r="G1640" s="108"/>
      <c r="H1640" s="108"/>
      <c r="I1640" s="109"/>
      <c r="J1640" s="110"/>
      <c r="K1640" s="108"/>
      <c r="L1640" s="108"/>
      <c r="M1640" s="108"/>
      <c r="N1640" s="108"/>
      <c r="O1640" s="108"/>
      <c r="P1640" s="108"/>
      <c r="Q1640" s="109"/>
      <c r="R1640" s="8"/>
      <c r="S1640" s="109"/>
      <c r="T1640" s="108"/>
      <c r="U1640" s="108"/>
      <c r="V1640" s="108"/>
      <c r="W1640" s="109"/>
      <c r="X1640" s="109"/>
      <c r="Y1640" s="111"/>
      <c r="AB1640" s="111"/>
    </row>
    <row r="1641" spans="1:28" ht="15.75" hidden="1">
      <c r="A1641" s="292"/>
      <c r="B1641" s="231"/>
      <c r="C1641" s="231"/>
      <c r="D1641" s="232"/>
      <c r="E1641" s="114"/>
      <c r="F1641" s="108"/>
      <c r="G1641" s="108"/>
      <c r="H1641" s="108"/>
      <c r="I1641" s="109"/>
      <c r="J1641" s="110"/>
      <c r="K1641" s="108"/>
      <c r="L1641" s="108"/>
      <c r="M1641" s="108"/>
      <c r="N1641" s="108"/>
      <c r="O1641" s="108"/>
      <c r="P1641" s="108"/>
      <c r="Q1641" s="109"/>
      <c r="R1641" s="8"/>
      <c r="S1641" s="109"/>
      <c r="T1641" s="108"/>
      <c r="U1641" s="108"/>
      <c r="V1641" s="108"/>
      <c r="W1641" s="109"/>
      <c r="X1641" s="109"/>
      <c r="Y1641" s="111"/>
      <c r="AB1641" s="111"/>
    </row>
    <row r="1642" spans="1:28" ht="15.75" hidden="1">
      <c r="A1642" s="292"/>
      <c r="B1642" s="231"/>
      <c r="C1642" s="231"/>
      <c r="D1642" s="232"/>
      <c r="E1642" s="114"/>
      <c r="F1642" s="108"/>
      <c r="G1642" s="108"/>
      <c r="H1642" s="108"/>
      <c r="I1642" s="109"/>
      <c r="J1642" s="110"/>
      <c r="K1642" s="108"/>
      <c r="L1642" s="108"/>
      <c r="M1642" s="108"/>
      <c r="N1642" s="108"/>
      <c r="O1642" s="108"/>
      <c r="P1642" s="108"/>
      <c r="Q1642" s="109"/>
      <c r="R1642" s="109"/>
      <c r="S1642" s="109"/>
      <c r="T1642" s="108"/>
      <c r="U1642" s="108"/>
      <c r="V1642" s="108"/>
      <c r="W1642" s="109"/>
      <c r="X1642" s="109"/>
      <c r="Y1642" s="111"/>
      <c r="AB1642" s="111"/>
    </row>
    <row r="1643" spans="1:28" ht="15.75" hidden="1">
      <c r="A1643" s="292"/>
      <c r="B1643" s="231"/>
      <c r="C1643" s="231"/>
      <c r="D1643" s="232"/>
      <c r="E1643" s="114"/>
      <c r="F1643" s="108"/>
      <c r="G1643" s="108"/>
      <c r="H1643" s="108"/>
      <c r="I1643" s="109"/>
      <c r="J1643" s="110"/>
      <c r="K1643" s="108"/>
      <c r="L1643" s="108"/>
      <c r="M1643" s="108"/>
      <c r="N1643" s="108"/>
      <c r="O1643" s="108"/>
      <c r="P1643" s="108"/>
      <c r="Q1643" s="109"/>
      <c r="R1643" s="109"/>
      <c r="S1643" s="109"/>
      <c r="T1643" s="108"/>
      <c r="U1643" s="108"/>
      <c r="V1643" s="108"/>
      <c r="W1643" s="109"/>
      <c r="X1643" s="109"/>
      <c r="Y1643" s="111"/>
      <c r="AB1643" s="111"/>
    </row>
    <row r="1644" spans="1:28" ht="15.75" hidden="1">
      <c r="A1644" s="292"/>
      <c r="B1644" s="231"/>
      <c r="C1644" s="231"/>
      <c r="D1644" s="232"/>
      <c r="E1644" s="114"/>
      <c r="F1644" s="108"/>
      <c r="G1644" s="108"/>
      <c r="H1644" s="108"/>
      <c r="I1644" s="109"/>
      <c r="J1644" s="110"/>
      <c r="K1644" s="108"/>
      <c r="L1644" s="108"/>
      <c r="M1644" s="108"/>
      <c r="N1644" s="108"/>
      <c r="O1644" s="108"/>
      <c r="P1644" s="108"/>
      <c r="Q1644" s="109"/>
      <c r="R1644" s="109"/>
      <c r="S1644" s="109"/>
      <c r="T1644" s="108"/>
      <c r="U1644" s="108"/>
      <c r="V1644" s="108"/>
      <c r="W1644" s="109"/>
      <c r="X1644" s="109"/>
      <c r="Y1644" s="111"/>
      <c r="AB1644" s="111"/>
    </row>
    <row r="1645" spans="1:28" ht="15.75" hidden="1">
      <c r="A1645" s="292"/>
      <c r="B1645" s="231"/>
      <c r="C1645" s="231"/>
      <c r="D1645" s="232"/>
      <c r="E1645" s="108"/>
      <c r="F1645" s="108"/>
      <c r="G1645" s="108"/>
      <c r="H1645" s="108"/>
      <c r="I1645" s="108"/>
      <c r="J1645" s="110"/>
      <c r="K1645" s="108"/>
      <c r="L1645" s="108"/>
      <c r="M1645" s="108"/>
      <c r="N1645" s="108"/>
      <c r="O1645" s="108"/>
      <c r="P1645" s="108"/>
      <c r="Q1645" s="108"/>
      <c r="R1645" s="108"/>
      <c r="S1645" s="108"/>
      <c r="T1645" s="108"/>
      <c r="U1645" s="108"/>
      <c r="V1645" s="108"/>
      <c r="W1645" s="108"/>
      <c r="X1645" s="108"/>
      <c r="Y1645" s="111"/>
      <c r="AB1645" s="111"/>
    </row>
    <row r="1646" spans="1:28" ht="15.75" hidden="1">
      <c r="A1646" s="292"/>
      <c r="B1646" s="231"/>
      <c r="C1646" s="231"/>
      <c r="D1646" s="232"/>
      <c r="E1646" s="114"/>
      <c r="F1646" s="108"/>
      <c r="G1646" s="108"/>
      <c r="H1646" s="108"/>
      <c r="I1646" s="109"/>
      <c r="J1646" s="110"/>
      <c r="K1646" s="108"/>
      <c r="L1646" s="108"/>
      <c r="M1646" s="108"/>
      <c r="N1646" s="108"/>
      <c r="O1646" s="108"/>
      <c r="P1646" s="108"/>
      <c r="Q1646" s="109"/>
      <c r="R1646" s="109"/>
      <c r="S1646" s="109"/>
      <c r="T1646" s="108"/>
      <c r="U1646" s="108"/>
      <c r="V1646" s="108"/>
      <c r="W1646" s="109"/>
      <c r="X1646" s="109"/>
      <c r="Y1646" s="111"/>
      <c r="AB1646" s="111"/>
    </row>
    <row r="1647" spans="1:28" ht="15.75" hidden="1">
      <c r="A1647" s="292"/>
      <c r="B1647" s="231"/>
      <c r="C1647" s="231"/>
      <c r="D1647" s="232"/>
      <c r="E1647" s="114"/>
      <c r="F1647" s="108"/>
      <c r="G1647" s="108"/>
      <c r="H1647" s="108"/>
      <c r="I1647" s="109"/>
      <c r="J1647" s="110"/>
      <c r="K1647" s="108"/>
      <c r="L1647" s="108"/>
      <c r="M1647" s="108"/>
      <c r="N1647" s="108"/>
      <c r="O1647" s="108"/>
      <c r="P1647" s="108"/>
      <c r="Q1647" s="109"/>
      <c r="R1647" s="109"/>
      <c r="S1647" s="109"/>
      <c r="T1647" s="108"/>
      <c r="U1647" s="108"/>
      <c r="V1647" s="108"/>
      <c r="W1647" s="109"/>
      <c r="X1647" s="109"/>
      <c r="Y1647" s="111"/>
      <c r="AB1647" s="111"/>
    </row>
    <row r="1648" spans="1:28" ht="15.75" hidden="1">
      <c r="A1648" s="292"/>
      <c r="B1648" s="231"/>
      <c r="C1648" s="231"/>
      <c r="D1648" s="232"/>
      <c r="E1648" s="114"/>
      <c r="F1648" s="108"/>
      <c r="G1648" s="108"/>
      <c r="H1648" s="108"/>
      <c r="I1648" s="109"/>
      <c r="J1648" s="110"/>
      <c r="K1648" s="108"/>
      <c r="L1648" s="108"/>
      <c r="M1648" s="108"/>
      <c r="N1648" s="108"/>
      <c r="O1648" s="108"/>
      <c r="P1648" s="108"/>
      <c r="Q1648" s="109"/>
      <c r="R1648" s="109"/>
      <c r="S1648" s="109"/>
      <c r="T1648" s="108"/>
      <c r="U1648" s="108"/>
      <c r="V1648" s="108"/>
      <c r="W1648" s="109"/>
      <c r="X1648" s="109"/>
      <c r="Y1648" s="111"/>
      <c r="AB1648" s="111"/>
    </row>
    <row r="1649" spans="1:28" ht="15.75" hidden="1">
      <c r="A1649" s="292"/>
      <c r="B1649" s="231"/>
      <c r="C1649" s="231"/>
      <c r="D1649" s="232"/>
      <c r="E1649" s="114"/>
      <c r="F1649" s="108"/>
      <c r="G1649" s="108"/>
      <c r="H1649" s="108"/>
      <c r="I1649" s="109"/>
      <c r="J1649" s="110"/>
      <c r="K1649" s="108"/>
      <c r="L1649" s="108"/>
      <c r="M1649" s="108"/>
      <c r="N1649" s="108"/>
      <c r="O1649" s="108"/>
      <c r="P1649" s="108"/>
      <c r="Q1649" s="109"/>
      <c r="R1649" s="109"/>
      <c r="S1649" s="109"/>
      <c r="T1649" s="108"/>
      <c r="U1649" s="108"/>
      <c r="V1649" s="108"/>
      <c r="W1649" s="109"/>
      <c r="X1649" s="109"/>
      <c r="Y1649" s="111"/>
      <c r="AB1649" s="111"/>
    </row>
    <row r="1650" spans="1:28" ht="15.75" hidden="1">
      <c r="A1650" s="292"/>
      <c r="B1650" s="231"/>
      <c r="C1650" s="231"/>
      <c r="D1650" s="232"/>
      <c r="E1650" s="114"/>
      <c r="F1650" s="108"/>
      <c r="G1650" s="108"/>
      <c r="H1650" s="108"/>
      <c r="I1650" s="109"/>
      <c r="J1650" s="110"/>
      <c r="K1650" s="108"/>
      <c r="L1650" s="108"/>
      <c r="M1650" s="108"/>
      <c r="N1650" s="108"/>
      <c r="O1650" s="108"/>
      <c r="P1650" s="108"/>
      <c r="Q1650" s="109"/>
      <c r="R1650" s="109"/>
      <c r="S1650" s="109"/>
      <c r="T1650" s="108"/>
      <c r="U1650" s="108"/>
      <c r="V1650" s="108"/>
      <c r="W1650" s="109"/>
      <c r="X1650" s="109"/>
      <c r="Y1650" s="111"/>
      <c r="AB1650" s="111"/>
    </row>
    <row r="1651" spans="1:28" ht="15.75" hidden="1">
      <c r="A1651" s="292"/>
      <c r="B1651" s="231"/>
      <c r="C1651" s="231"/>
      <c r="D1651" s="232"/>
      <c r="E1651" s="108"/>
      <c r="F1651" s="108"/>
      <c r="G1651" s="108"/>
      <c r="H1651" s="108"/>
      <c r="I1651" s="108"/>
      <c r="J1651" s="110"/>
      <c r="K1651" s="108"/>
      <c r="L1651" s="108"/>
      <c r="M1651" s="108"/>
      <c r="N1651" s="108"/>
      <c r="O1651" s="108"/>
      <c r="P1651" s="108"/>
      <c r="Q1651" s="108"/>
      <c r="R1651" s="108"/>
      <c r="S1651" s="109"/>
      <c r="T1651" s="108"/>
      <c r="U1651" s="108"/>
      <c r="V1651" s="108"/>
      <c r="W1651" s="108"/>
      <c r="X1651" s="108"/>
      <c r="Y1651" s="111"/>
      <c r="AB1651" s="111"/>
    </row>
    <row r="1652" spans="1:28" ht="15.75" hidden="1">
      <c r="A1652" s="292"/>
      <c r="B1652" s="231"/>
      <c r="C1652" s="231"/>
      <c r="D1652" s="232"/>
      <c r="E1652" s="114"/>
      <c r="F1652" s="108"/>
      <c r="G1652" s="108"/>
      <c r="H1652" s="108"/>
      <c r="I1652" s="109"/>
      <c r="J1652" s="110"/>
      <c r="K1652" s="108"/>
      <c r="L1652" s="108"/>
      <c r="M1652" s="108"/>
      <c r="N1652" s="108"/>
      <c r="O1652" s="108"/>
      <c r="P1652" s="108"/>
      <c r="Q1652" s="109"/>
      <c r="R1652" s="109"/>
      <c r="S1652" s="109"/>
      <c r="T1652" s="108"/>
      <c r="U1652" s="108"/>
      <c r="V1652" s="108"/>
      <c r="W1652" s="109"/>
      <c r="X1652" s="109"/>
      <c r="Y1652" s="111"/>
      <c r="AB1652" s="111"/>
    </row>
    <row r="1653" spans="1:28" ht="15.75" hidden="1">
      <c r="A1653" s="292"/>
      <c r="B1653" s="231"/>
      <c r="C1653" s="231"/>
      <c r="D1653" s="232"/>
      <c r="E1653" s="114"/>
      <c r="F1653" s="108"/>
      <c r="G1653" s="108"/>
      <c r="H1653" s="108"/>
      <c r="I1653" s="109"/>
      <c r="J1653" s="110"/>
      <c r="K1653" s="108"/>
      <c r="L1653" s="108"/>
      <c r="M1653" s="108"/>
      <c r="N1653" s="108"/>
      <c r="O1653" s="108"/>
      <c r="P1653" s="108"/>
      <c r="Q1653" s="109"/>
      <c r="R1653" s="109"/>
      <c r="S1653" s="109"/>
      <c r="T1653" s="108"/>
      <c r="U1653" s="108"/>
      <c r="V1653" s="108"/>
      <c r="W1653" s="109"/>
      <c r="X1653" s="109"/>
      <c r="Y1653" s="111"/>
      <c r="AB1653" s="111"/>
    </row>
    <row r="1654" spans="1:28" ht="15.75" hidden="1">
      <c r="A1654" s="292"/>
      <c r="B1654" s="231"/>
      <c r="C1654" s="231"/>
      <c r="D1654" s="232"/>
      <c r="E1654" s="108"/>
      <c r="F1654" s="108"/>
      <c r="G1654" s="108"/>
      <c r="H1654" s="108"/>
      <c r="I1654" s="108"/>
      <c r="J1654" s="110"/>
      <c r="K1654" s="108"/>
      <c r="L1654" s="108"/>
      <c r="M1654" s="108"/>
      <c r="N1654" s="108"/>
      <c r="O1654" s="108"/>
      <c r="P1654" s="108"/>
      <c r="Q1654" s="108"/>
      <c r="R1654" s="108"/>
      <c r="S1654" s="109"/>
      <c r="T1654" s="108"/>
      <c r="U1654" s="108"/>
      <c r="V1654" s="108"/>
      <c r="W1654" s="108"/>
      <c r="X1654" s="108"/>
      <c r="Y1654" s="111"/>
      <c r="AB1654" s="111"/>
    </row>
    <row r="1655" spans="1:28" ht="15.75" hidden="1">
      <c r="A1655" s="292"/>
      <c r="B1655" s="231"/>
      <c r="C1655" s="231"/>
      <c r="D1655" s="232"/>
      <c r="E1655" s="114"/>
      <c r="F1655" s="108"/>
      <c r="G1655" s="108"/>
      <c r="H1655" s="108"/>
      <c r="I1655" s="109"/>
      <c r="J1655" s="110"/>
      <c r="K1655" s="108"/>
      <c r="L1655" s="108"/>
      <c r="M1655" s="108"/>
      <c r="N1655" s="108"/>
      <c r="O1655" s="108"/>
      <c r="P1655" s="108"/>
      <c r="Q1655" s="109"/>
      <c r="R1655" s="109"/>
      <c r="S1655" s="109"/>
      <c r="T1655" s="108"/>
      <c r="U1655" s="108"/>
      <c r="V1655" s="108"/>
      <c r="W1655" s="109"/>
      <c r="X1655" s="109"/>
      <c r="Y1655" s="111"/>
      <c r="AB1655" s="111"/>
    </row>
    <row r="1656" spans="1:28" ht="15.75" hidden="1">
      <c r="A1656" s="292"/>
      <c r="B1656" s="231"/>
      <c r="C1656" s="231"/>
      <c r="D1656" s="232"/>
      <c r="E1656" s="114"/>
      <c r="F1656" s="108"/>
      <c r="G1656" s="108"/>
      <c r="H1656" s="108"/>
      <c r="I1656" s="109"/>
      <c r="J1656" s="110"/>
      <c r="K1656" s="108"/>
      <c r="L1656" s="108"/>
      <c r="M1656" s="108"/>
      <c r="N1656" s="108"/>
      <c r="O1656" s="108"/>
      <c r="P1656" s="108"/>
      <c r="Q1656" s="109"/>
      <c r="R1656" s="109"/>
      <c r="S1656" s="109"/>
      <c r="T1656" s="108"/>
      <c r="U1656" s="108"/>
      <c r="V1656" s="108"/>
      <c r="W1656" s="109"/>
      <c r="X1656" s="109"/>
      <c r="Y1656" s="111"/>
      <c r="AB1656" s="111"/>
    </row>
    <row r="1657" spans="1:28" ht="15.75" hidden="1">
      <c r="A1657" s="292"/>
      <c r="B1657" s="231"/>
      <c r="C1657" s="231"/>
      <c r="D1657" s="232"/>
      <c r="E1657" s="108"/>
      <c r="F1657" s="108"/>
      <c r="G1657" s="108"/>
      <c r="H1657" s="108"/>
      <c r="I1657" s="108"/>
      <c r="J1657" s="110"/>
      <c r="K1657" s="108"/>
      <c r="L1657" s="108"/>
      <c r="M1657" s="108"/>
      <c r="N1657" s="108"/>
      <c r="O1657" s="108"/>
      <c r="P1657" s="108"/>
      <c r="Q1657" s="108"/>
      <c r="R1657" s="108"/>
      <c r="S1657" s="109"/>
      <c r="T1657" s="108"/>
      <c r="U1657" s="108"/>
      <c r="V1657" s="108"/>
      <c r="W1657" s="108"/>
      <c r="X1657" s="108"/>
      <c r="Y1657" s="111"/>
      <c r="AB1657" s="111"/>
    </row>
    <row r="1658" spans="1:28" ht="15.75" hidden="1">
      <c r="A1658" s="292"/>
      <c r="B1658" s="231"/>
      <c r="C1658" s="231"/>
      <c r="D1658" s="232"/>
      <c r="E1658" s="114"/>
      <c r="F1658" s="108"/>
      <c r="G1658" s="108"/>
      <c r="H1658" s="108"/>
      <c r="I1658" s="109"/>
      <c r="J1658" s="110"/>
      <c r="K1658" s="108"/>
      <c r="L1658" s="108"/>
      <c r="M1658" s="108"/>
      <c r="N1658" s="108"/>
      <c r="O1658" s="108"/>
      <c r="P1658" s="108"/>
      <c r="Q1658" s="109"/>
      <c r="R1658" s="109"/>
      <c r="S1658" s="109"/>
      <c r="T1658" s="108"/>
      <c r="U1658" s="108"/>
      <c r="V1658" s="108"/>
      <c r="W1658" s="109"/>
      <c r="X1658" s="109"/>
      <c r="Y1658" s="111"/>
      <c r="AB1658" s="111"/>
    </row>
    <row r="1659" spans="1:28" ht="15.75" hidden="1">
      <c r="A1659" s="292"/>
      <c r="B1659" s="231"/>
      <c r="C1659" s="231"/>
      <c r="D1659" s="232"/>
      <c r="E1659" s="114"/>
      <c r="F1659" s="108"/>
      <c r="G1659" s="108"/>
      <c r="H1659" s="108"/>
      <c r="I1659" s="109"/>
      <c r="J1659" s="110"/>
      <c r="K1659" s="108"/>
      <c r="L1659" s="108"/>
      <c r="M1659" s="108"/>
      <c r="N1659" s="108"/>
      <c r="O1659" s="108"/>
      <c r="P1659" s="108"/>
      <c r="Q1659" s="109"/>
      <c r="R1659" s="109"/>
      <c r="S1659" s="109"/>
      <c r="T1659" s="108"/>
      <c r="U1659" s="108"/>
      <c r="V1659" s="108"/>
      <c r="W1659" s="109"/>
      <c r="X1659" s="109"/>
      <c r="Y1659" s="111"/>
      <c r="AB1659" s="111"/>
    </row>
    <row r="1660" spans="1:28" ht="15.75" hidden="1">
      <c r="A1660" s="292"/>
      <c r="B1660" s="231"/>
      <c r="C1660" s="231"/>
      <c r="D1660" s="232"/>
      <c r="E1660" s="108"/>
      <c r="F1660" s="108"/>
      <c r="G1660" s="108"/>
      <c r="H1660" s="108"/>
      <c r="I1660" s="108"/>
      <c r="J1660" s="110"/>
      <c r="K1660" s="108"/>
      <c r="L1660" s="108"/>
      <c r="M1660" s="108"/>
      <c r="N1660" s="108"/>
      <c r="O1660" s="108"/>
      <c r="P1660" s="108"/>
      <c r="Q1660" s="108"/>
      <c r="R1660" s="108"/>
      <c r="S1660" s="109"/>
      <c r="T1660" s="108"/>
      <c r="U1660" s="108"/>
      <c r="V1660" s="108"/>
      <c r="W1660" s="108"/>
      <c r="X1660" s="108"/>
      <c r="Y1660" s="111"/>
      <c r="AB1660" s="111"/>
    </row>
    <row r="1661" spans="1:28" ht="15.75" hidden="1">
      <c r="A1661" s="292"/>
      <c r="B1661" s="231"/>
      <c r="C1661" s="231"/>
      <c r="D1661" s="232"/>
      <c r="E1661" s="114"/>
      <c r="F1661" s="108"/>
      <c r="G1661" s="108"/>
      <c r="H1661" s="108"/>
      <c r="I1661" s="109"/>
      <c r="J1661" s="110"/>
      <c r="K1661" s="108"/>
      <c r="L1661" s="108"/>
      <c r="M1661" s="108"/>
      <c r="N1661" s="108"/>
      <c r="O1661" s="108"/>
      <c r="P1661" s="108"/>
      <c r="Q1661" s="109"/>
      <c r="R1661" s="109"/>
      <c r="S1661" s="109"/>
      <c r="T1661" s="108"/>
      <c r="U1661" s="108"/>
      <c r="V1661" s="108"/>
      <c r="W1661" s="109"/>
      <c r="X1661" s="109"/>
      <c r="Y1661" s="111"/>
      <c r="AB1661" s="111"/>
    </row>
    <row r="1662" spans="1:28" ht="15.75" hidden="1">
      <c r="A1662" s="292"/>
      <c r="B1662" s="231"/>
      <c r="C1662" s="231"/>
      <c r="D1662" s="232"/>
      <c r="E1662" s="114"/>
      <c r="F1662" s="108"/>
      <c r="G1662" s="108"/>
      <c r="H1662" s="108"/>
      <c r="I1662" s="109"/>
      <c r="J1662" s="110"/>
      <c r="K1662" s="108"/>
      <c r="L1662" s="108"/>
      <c r="M1662" s="108"/>
      <c r="N1662" s="108"/>
      <c r="O1662" s="108"/>
      <c r="P1662" s="108"/>
      <c r="Q1662" s="109"/>
      <c r="R1662" s="109"/>
      <c r="S1662" s="109"/>
      <c r="T1662" s="108"/>
      <c r="U1662" s="108"/>
      <c r="V1662" s="108"/>
      <c r="W1662" s="109"/>
      <c r="X1662" s="109"/>
      <c r="Y1662" s="111"/>
      <c r="AB1662" s="111"/>
    </row>
    <row r="1663" spans="1:28" ht="15.75" hidden="1">
      <c r="A1663" s="292"/>
      <c r="B1663" s="231"/>
      <c r="C1663" s="231"/>
      <c r="D1663" s="232"/>
      <c r="E1663" s="108"/>
      <c r="F1663" s="108"/>
      <c r="G1663" s="108"/>
      <c r="H1663" s="108"/>
      <c r="I1663" s="108"/>
      <c r="J1663" s="110"/>
      <c r="K1663" s="108"/>
      <c r="L1663" s="108"/>
      <c r="M1663" s="108"/>
      <c r="N1663" s="108"/>
      <c r="O1663" s="108"/>
      <c r="P1663" s="108"/>
      <c r="Q1663" s="108"/>
      <c r="R1663" s="108"/>
      <c r="S1663" s="109"/>
      <c r="T1663" s="108"/>
      <c r="U1663" s="108"/>
      <c r="V1663" s="108"/>
      <c r="W1663" s="108"/>
      <c r="X1663" s="108"/>
      <c r="Y1663" s="111"/>
      <c r="AB1663" s="111"/>
    </row>
    <row r="1664" spans="1:28" ht="15.75" hidden="1">
      <c r="A1664" s="292"/>
      <c r="B1664" s="231"/>
      <c r="C1664" s="231"/>
      <c r="D1664" s="232"/>
      <c r="E1664" s="114"/>
      <c r="F1664" s="108"/>
      <c r="G1664" s="108"/>
      <c r="H1664" s="108"/>
      <c r="I1664" s="109"/>
      <c r="J1664" s="110"/>
      <c r="K1664" s="108"/>
      <c r="L1664" s="108"/>
      <c r="M1664" s="108"/>
      <c r="N1664" s="108"/>
      <c r="O1664" s="108"/>
      <c r="P1664" s="108"/>
      <c r="Q1664" s="109"/>
      <c r="R1664" s="109"/>
      <c r="S1664" s="109"/>
      <c r="T1664" s="108"/>
      <c r="U1664" s="108"/>
      <c r="V1664" s="108"/>
      <c r="W1664" s="109"/>
      <c r="X1664" s="109"/>
      <c r="Y1664" s="111"/>
      <c r="AB1664" s="111"/>
    </row>
    <row r="1665" spans="1:28" ht="15.75" hidden="1">
      <c r="A1665" s="292"/>
      <c r="B1665" s="231"/>
      <c r="C1665" s="231"/>
      <c r="D1665" s="232"/>
      <c r="E1665" s="114"/>
      <c r="F1665" s="108"/>
      <c r="G1665" s="108"/>
      <c r="H1665" s="108"/>
      <c r="I1665" s="109"/>
      <c r="J1665" s="110"/>
      <c r="K1665" s="108"/>
      <c r="L1665" s="108"/>
      <c r="M1665" s="108"/>
      <c r="N1665" s="108"/>
      <c r="O1665" s="108"/>
      <c r="P1665" s="108"/>
      <c r="Q1665" s="109"/>
      <c r="R1665" s="109"/>
      <c r="S1665" s="109"/>
      <c r="T1665" s="108"/>
      <c r="U1665" s="108"/>
      <c r="V1665" s="108"/>
      <c r="W1665" s="109"/>
      <c r="X1665" s="109"/>
      <c r="Y1665" s="111"/>
      <c r="AB1665" s="111"/>
    </row>
    <row r="1666" spans="1:28" ht="15.75" hidden="1">
      <c r="A1666" s="292"/>
      <c r="B1666" s="231"/>
      <c r="C1666" s="231"/>
      <c r="D1666" s="232"/>
      <c r="E1666" s="108"/>
      <c r="F1666" s="108"/>
      <c r="G1666" s="108"/>
      <c r="H1666" s="108"/>
      <c r="I1666" s="108"/>
      <c r="J1666" s="110"/>
      <c r="K1666" s="108"/>
      <c r="L1666" s="108"/>
      <c r="M1666" s="108"/>
      <c r="N1666" s="108"/>
      <c r="O1666" s="108"/>
      <c r="P1666" s="108"/>
      <c r="Q1666" s="108"/>
      <c r="R1666" s="108"/>
      <c r="S1666" s="109"/>
      <c r="T1666" s="108"/>
      <c r="U1666" s="108"/>
      <c r="V1666" s="108"/>
      <c r="W1666" s="108"/>
      <c r="X1666" s="108"/>
      <c r="Y1666" s="111"/>
      <c r="AB1666" s="111"/>
    </row>
    <row r="1667" spans="1:28" ht="15.75" hidden="1">
      <c r="A1667" s="292"/>
      <c r="B1667" s="231"/>
      <c r="C1667" s="231"/>
      <c r="D1667" s="232"/>
      <c r="E1667" s="114"/>
      <c r="F1667" s="108"/>
      <c r="G1667" s="108"/>
      <c r="H1667" s="108"/>
      <c r="I1667" s="109"/>
      <c r="J1667" s="110"/>
      <c r="K1667" s="108"/>
      <c r="L1667" s="108"/>
      <c r="M1667" s="108"/>
      <c r="N1667" s="108"/>
      <c r="O1667" s="108"/>
      <c r="P1667" s="108"/>
      <c r="Q1667" s="109"/>
      <c r="R1667" s="109"/>
      <c r="S1667" s="109"/>
      <c r="T1667" s="108"/>
      <c r="U1667" s="108"/>
      <c r="V1667" s="108"/>
      <c r="W1667" s="109"/>
      <c r="X1667" s="109"/>
      <c r="Y1667" s="111"/>
      <c r="AB1667" s="111"/>
    </row>
    <row r="1668" spans="1:28" ht="15.75" hidden="1">
      <c r="A1668" s="292"/>
      <c r="B1668" s="231"/>
      <c r="C1668" s="231"/>
      <c r="D1668" s="232"/>
      <c r="E1668" s="114"/>
      <c r="F1668" s="108"/>
      <c r="G1668" s="108"/>
      <c r="H1668" s="108"/>
      <c r="I1668" s="109"/>
      <c r="J1668" s="110"/>
      <c r="K1668" s="108"/>
      <c r="L1668" s="108"/>
      <c r="M1668" s="108"/>
      <c r="N1668" s="108"/>
      <c r="O1668" s="108"/>
      <c r="P1668" s="108"/>
      <c r="Q1668" s="109"/>
      <c r="R1668" s="109"/>
      <c r="S1668" s="109"/>
      <c r="T1668" s="108"/>
      <c r="U1668" s="108"/>
      <c r="V1668" s="108"/>
      <c r="W1668" s="109"/>
      <c r="X1668" s="109"/>
      <c r="Y1668" s="111"/>
      <c r="AB1668" s="111"/>
    </row>
    <row r="1669" spans="1:28" ht="15.75" hidden="1">
      <c r="A1669" s="292"/>
      <c r="B1669" s="231"/>
      <c r="C1669" s="231"/>
      <c r="D1669" s="232"/>
      <c r="E1669" s="108"/>
      <c r="F1669" s="108"/>
      <c r="G1669" s="108"/>
      <c r="H1669" s="108"/>
      <c r="I1669" s="108"/>
      <c r="J1669" s="110"/>
      <c r="K1669" s="108"/>
      <c r="L1669" s="108"/>
      <c r="M1669" s="108"/>
      <c r="N1669" s="108"/>
      <c r="O1669" s="108"/>
      <c r="P1669" s="108"/>
      <c r="Q1669" s="108"/>
      <c r="R1669" s="108"/>
      <c r="S1669" s="109"/>
      <c r="T1669" s="108"/>
      <c r="U1669" s="108"/>
      <c r="V1669" s="108"/>
      <c r="W1669" s="108"/>
      <c r="X1669" s="108"/>
      <c r="Y1669" s="111"/>
      <c r="AB1669" s="111"/>
    </row>
    <row r="1670" spans="1:28" ht="15.75" hidden="1">
      <c r="A1670" s="292"/>
      <c r="B1670" s="231"/>
      <c r="C1670" s="231"/>
      <c r="D1670" s="232"/>
      <c r="E1670" s="114"/>
      <c r="F1670" s="108"/>
      <c r="G1670" s="108"/>
      <c r="H1670" s="108"/>
      <c r="I1670" s="109"/>
      <c r="J1670" s="110"/>
      <c r="K1670" s="108"/>
      <c r="L1670" s="108"/>
      <c r="M1670" s="108"/>
      <c r="N1670" s="108"/>
      <c r="O1670" s="108"/>
      <c r="P1670" s="108"/>
      <c r="Q1670" s="109"/>
      <c r="R1670" s="109"/>
      <c r="S1670" s="109"/>
      <c r="T1670" s="108"/>
      <c r="U1670" s="108"/>
      <c r="V1670" s="108"/>
      <c r="W1670" s="109"/>
      <c r="X1670" s="109"/>
      <c r="Y1670" s="111"/>
      <c r="AB1670" s="111"/>
    </row>
    <row r="1671" spans="1:28" ht="15.75" hidden="1">
      <c r="A1671" s="292"/>
      <c r="B1671" s="231"/>
      <c r="C1671" s="231"/>
      <c r="D1671" s="232"/>
      <c r="E1671" s="114"/>
      <c r="F1671" s="108"/>
      <c r="G1671" s="108"/>
      <c r="H1671" s="108"/>
      <c r="I1671" s="109"/>
      <c r="J1671" s="110"/>
      <c r="K1671" s="108"/>
      <c r="L1671" s="108"/>
      <c r="M1671" s="108"/>
      <c r="N1671" s="108"/>
      <c r="O1671" s="108"/>
      <c r="P1671" s="108"/>
      <c r="Q1671" s="109"/>
      <c r="R1671" s="109"/>
      <c r="S1671" s="109"/>
      <c r="T1671" s="108"/>
      <c r="U1671" s="108"/>
      <c r="V1671" s="108"/>
      <c r="W1671" s="109"/>
      <c r="X1671" s="109"/>
      <c r="Y1671" s="111"/>
      <c r="AB1671" s="111"/>
    </row>
    <row r="1672" spans="1:28" ht="15.75" hidden="1">
      <c r="A1672" s="292"/>
      <c r="B1672" s="231"/>
      <c r="C1672" s="231"/>
      <c r="D1672" s="232"/>
      <c r="E1672" s="114"/>
      <c r="F1672" s="108"/>
      <c r="G1672" s="108"/>
      <c r="H1672" s="108"/>
      <c r="I1672" s="109"/>
      <c r="J1672" s="110"/>
      <c r="K1672" s="108"/>
      <c r="L1672" s="108"/>
      <c r="M1672" s="108"/>
      <c r="N1672" s="108"/>
      <c r="O1672" s="108"/>
      <c r="P1672" s="108"/>
      <c r="Q1672" s="109"/>
      <c r="R1672" s="109"/>
      <c r="S1672" s="109"/>
      <c r="T1672" s="108"/>
      <c r="U1672" s="108"/>
      <c r="V1672" s="108"/>
      <c r="W1672" s="109"/>
      <c r="X1672" s="109"/>
      <c r="Y1672" s="111"/>
      <c r="AB1672" s="111"/>
    </row>
    <row r="1673" spans="1:28" ht="15.75" hidden="1">
      <c r="A1673" s="292"/>
      <c r="B1673" s="231"/>
      <c r="C1673" s="231"/>
      <c r="D1673" s="232"/>
      <c r="E1673" s="114"/>
      <c r="F1673" s="108"/>
      <c r="G1673" s="108"/>
      <c r="H1673" s="108"/>
      <c r="I1673" s="109"/>
      <c r="J1673" s="110"/>
      <c r="K1673" s="108"/>
      <c r="L1673" s="108"/>
      <c r="M1673" s="108"/>
      <c r="N1673" s="108"/>
      <c r="O1673" s="108"/>
      <c r="P1673" s="108"/>
      <c r="Q1673" s="109"/>
      <c r="R1673" s="109"/>
      <c r="S1673" s="109"/>
      <c r="T1673" s="108"/>
      <c r="U1673" s="108"/>
      <c r="V1673" s="108"/>
      <c r="W1673" s="109"/>
      <c r="X1673" s="109"/>
      <c r="Y1673" s="111"/>
      <c r="AB1673" s="111"/>
    </row>
    <row r="1674" spans="1:28" ht="15.75" hidden="1">
      <c r="A1674" s="292"/>
      <c r="B1674" s="231"/>
      <c r="C1674" s="231"/>
      <c r="D1674" s="232"/>
      <c r="E1674" s="114"/>
      <c r="F1674" s="108"/>
      <c r="G1674" s="108"/>
      <c r="H1674" s="108"/>
      <c r="I1674" s="109"/>
      <c r="J1674" s="110"/>
      <c r="K1674" s="108"/>
      <c r="L1674" s="108"/>
      <c r="M1674" s="108"/>
      <c r="N1674" s="108"/>
      <c r="O1674" s="108"/>
      <c r="P1674" s="108"/>
      <c r="Q1674" s="109"/>
      <c r="R1674" s="109"/>
      <c r="S1674" s="109"/>
      <c r="T1674" s="108"/>
      <c r="U1674" s="108"/>
      <c r="V1674" s="108"/>
      <c r="W1674" s="109"/>
      <c r="X1674" s="109"/>
      <c r="Y1674" s="111"/>
      <c r="AB1674" s="111"/>
    </row>
    <row r="1675" spans="1:28" ht="15.75" hidden="1">
      <c r="A1675" s="292"/>
      <c r="B1675" s="231"/>
      <c r="C1675" s="231"/>
      <c r="D1675" s="232"/>
      <c r="E1675" s="108"/>
      <c r="F1675" s="108"/>
      <c r="G1675" s="108"/>
      <c r="H1675" s="108"/>
      <c r="I1675" s="108"/>
      <c r="J1675" s="110"/>
      <c r="K1675" s="108"/>
      <c r="L1675" s="108"/>
      <c r="M1675" s="108"/>
      <c r="N1675" s="108"/>
      <c r="O1675" s="108"/>
      <c r="P1675" s="108"/>
      <c r="Q1675" s="108"/>
      <c r="R1675" s="108"/>
      <c r="S1675" s="109"/>
      <c r="T1675" s="108"/>
      <c r="U1675" s="108"/>
      <c r="V1675" s="108"/>
      <c r="W1675" s="108"/>
      <c r="X1675" s="108"/>
      <c r="Y1675" s="111"/>
      <c r="AB1675" s="111"/>
    </row>
    <row r="1676" spans="1:28" ht="15.75" hidden="1">
      <c r="A1676" s="292"/>
      <c r="B1676" s="231"/>
      <c r="C1676" s="231"/>
      <c r="D1676" s="232"/>
      <c r="E1676" s="114"/>
      <c r="F1676" s="108"/>
      <c r="G1676" s="108"/>
      <c r="H1676" s="108"/>
      <c r="I1676" s="109"/>
      <c r="J1676" s="110"/>
      <c r="K1676" s="108"/>
      <c r="L1676" s="108"/>
      <c r="M1676" s="108"/>
      <c r="N1676" s="108"/>
      <c r="O1676" s="108"/>
      <c r="P1676" s="108"/>
      <c r="Q1676" s="109"/>
      <c r="R1676" s="109"/>
      <c r="S1676" s="109"/>
      <c r="T1676" s="108"/>
      <c r="U1676" s="108"/>
      <c r="V1676" s="108"/>
      <c r="W1676" s="109"/>
      <c r="X1676" s="109"/>
      <c r="Y1676" s="111"/>
      <c r="AB1676" s="111"/>
    </row>
    <row r="1677" spans="1:28" ht="15.75" hidden="1">
      <c r="A1677" s="292"/>
      <c r="B1677" s="231"/>
      <c r="C1677" s="231"/>
      <c r="D1677" s="232"/>
      <c r="E1677" s="114"/>
      <c r="F1677" s="108"/>
      <c r="G1677" s="108"/>
      <c r="H1677" s="108"/>
      <c r="I1677" s="109"/>
      <c r="J1677" s="110"/>
      <c r="K1677" s="108"/>
      <c r="L1677" s="108"/>
      <c r="M1677" s="108"/>
      <c r="N1677" s="108"/>
      <c r="O1677" s="108"/>
      <c r="P1677" s="108"/>
      <c r="Q1677" s="109"/>
      <c r="R1677" s="109"/>
      <c r="S1677" s="109"/>
      <c r="T1677" s="108"/>
      <c r="U1677" s="108"/>
      <c r="V1677" s="108"/>
      <c r="W1677" s="109"/>
      <c r="X1677" s="109"/>
      <c r="Y1677" s="111"/>
      <c r="AB1677" s="111"/>
    </row>
    <row r="1678" spans="1:28" ht="15.75" hidden="1">
      <c r="A1678" s="292"/>
      <c r="B1678" s="231"/>
      <c r="C1678" s="231"/>
      <c r="D1678" s="232"/>
      <c r="E1678" s="108"/>
      <c r="F1678" s="108"/>
      <c r="G1678" s="108"/>
      <c r="H1678" s="108"/>
      <c r="I1678" s="108"/>
      <c r="J1678" s="110"/>
      <c r="K1678" s="108"/>
      <c r="L1678" s="108"/>
      <c r="M1678" s="108"/>
      <c r="N1678" s="108"/>
      <c r="O1678" s="108"/>
      <c r="P1678" s="108"/>
      <c r="Q1678" s="108"/>
      <c r="R1678" s="108"/>
      <c r="S1678" s="108"/>
      <c r="T1678" s="108"/>
      <c r="U1678" s="108"/>
      <c r="V1678" s="108"/>
      <c r="W1678" s="108"/>
      <c r="X1678" s="108"/>
      <c r="Y1678" s="111"/>
      <c r="AB1678" s="111"/>
    </row>
    <row r="1679" spans="1:28" ht="15.75" hidden="1">
      <c r="A1679" s="292"/>
      <c r="B1679" s="231"/>
      <c r="C1679" s="231"/>
      <c r="D1679" s="232"/>
      <c r="E1679" s="108"/>
      <c r="F1679" s="108"/>
      <c r="G1679" s="108"/>
      <c r="H1679" s="108"/>
      <c r="I1679" s="108"/>
      <c r="J1679" s="110"/>
      <c r="K1679" s="108"/>
      <c r="L1679" s="108"/>
      <c r="M1679" s="108"/>
      <c r="N1679" s="108"/>
      <c r="O1679" s="108"/>
      <c r="P1679" s="108"/>
      <c r="Q1679" s="108"/>
      <c r="R1679" s="108"/>
      <c r="S1679" s="108"/>
      <c r="T1679" s="108"/>
      <c r="U1679" s="108"/>
      <c r="V1679" s="108"/>
      <c r="W1679" s="108"/>
      <c r="X1679" s="108"/>
      <c r="Y1679" s="111"/>
      <c r="AB1679" s="111"/>
    </row>
    <row r="1680" spans="1:28" ht="15.75" hidden="1">
      <c r="A1680" s="292"/>
      <c r="B1680" s="231"/>
      <c r="C1680" s="231"/>
      <c r="D1680" s="232"/>
      <c r="E1680" s="108"/>
      <c r="F1680" s="108"/>
      <c r="G1680" s="108"/>
      <c r="H1680" s="108"/>
      <c r="I1680" s="108"/>
      <c r="J1680" s="110"/>
      <c r="K1680" s="108"/>
      <c r="L1680" s="108"/>
      <c r="M1680" s="108"/>
      <c r="N1680" s="108"/>
      <c r="O1680" s="108"/>
      <c r="P1680" s="108"/>
      <c r="Q1680" s="108"/>
      <c r="R1680" s="108"/>
      <c r="S1680" s="108"/>
      <c r="T1680" s="108"/>
      <c r="U1680" s="108"/>
      <c r="V1680" s="108"/>
      <c r="W1680" s="108"/>
      <c r="X1680" s="108"/>
      <c r="Y1680" s="111"/>
      <c r="AB1680" s="111"/>
    </row>
    <row r="1681" spans="1:28" ht="15.75" hidden="1">
      <c r="A1681" s="292"/>
      <c r="B1681" s="231"/>
      <c r="C1681" s="231"/>
      <c r="D1681" s="232"/>
      <c r="E1681" s="114"/>
      <c r="F1681" s="108"/>
      <c r="G1681" s="108"/>
      <c r="H1681" s="108"/>
      <c r="I1681" s="109"/>
      <c r="J1681" s="110"/>
      <c r="K1681" s="108"/>
      <c r="L1681" s="108"/>
      <c r="M1681" s="108"/>
      <c r="N1681" s="108"/>
      <c r="O1681" s="108"/>
      <c r="P1681" s="108"/>
      <c r="Q1681" s="109"/>
      <c r="R1681" s="109"/>
      <c r="S1681" s="109"/>
      <c r="T1681" s="108"/>
      <c r="U1681" s="108"/>
      <c r="V1681" s="108"/>
      <c r="W1681" s="109"/>
      <c r="X1681" s="109"/>
      <c r="Y1681" s="111"/>
      <c r="AB1681" s="111"/>
    </row>
    <row r="1682" spans="1:28" ht="15.75" hidden="1">
      <c r="A1682" s="292"/>
      <c r="B1682" s="231"/>
      <c r="C1682" s="231"/>
      <c r="D1682" s="232"/>
      <c r="E1682" s="114"/>
      <c r="F1682" s="108"/>
      <c r="G1682" s="108"/>
      <c r="H1682" s="108"/>
      <c r="I1682" s="109"/>
      <c r="J1682" s="110"/>
      <c r="K1682" s="108"/>
      <c r="L1682" s="108"/>
      <c r="M1682" s="108"/>
      <c r="N1682" s="108"/>
      <c r="O1682" s="108"/>
      <c r="P1682" s="108"/>
      <c r="Q1682" s="109"/>
      <c r="R1682" s="109"/>
      <c r="S1682" s="109"/>
      <c r="T1682" s="108"/>
      <c r="U1682" s="108"/>
      <c r="V1682" s="108"/>
      <c r="W1682" s="109"/>
      <c r="X1682" s="109"/>
      <c r="Y1682" s="111"/>
      <c r="AB1682" s="111"/>
    </row>
    <row r="1683" spans="1:28" ht="15.75" hidden="1">
      <c r="A1683" s="292"/>
      <c r="B1683" s="231"/>
      <c r="C1683" s="231"/>
      <c r="D1683" s="232"/>
      <c r="E1683" s="114"/>
      <c r="F1683" s="108"/>
      <c r="G1683" s="108"/>
      <c r="H1683" s="108"/>
      <c r="I1683" s="109"/>
      <c r="J1683" s="110"/>
      <c r="K1683" s="108"/>
      <c r="L1683" s="108"/>
      <c r="M1683" s="108"/>
      <c r="N1683" s="108"/>
      <c r="O1683" s="108"/>
      <c r="P1683" s="108"/>
      <c r="Q1683" s="109"/>
      <c r="R1683" s="109"/>
      <c r="S1683" s="109"/>
      <c r="T1683" s="108"/>
      <c r="U1683" s="108"/>
      <c r="V1683" s="108"/>
      <c r="W1683" s="109"/>
      <c r="X1683" s="109"/>
      <c r="Y1683" s="111"/>
      <c r="AB1683" s="111"/>
    </row>
    <row r="1684" spans="1:28" ht="15.75" hidden="1">
      <c r="A1684" s="292"/>
      <c r="B1684" s="231"/>
      <c r="C1684" s="231"/>
      <c r="D1684" s="232"/>
      <c r="E1684" s="114"/>
      <c r="F1684" s="108"/>
      <c r="G1684" s="108"/>
      <c r="H1684" s="108"/>
      <c r="I1684" s="109"/>
      <c r="J1684" s="110"/>
      <c r="K1684" s="108"/>
      <c r="L1684" s="108"/>
      <c r="M1684" s="108"/>
      <c r="N1684" s="108"/>
      <c r="O1684" s="108"/>
      <c r="P1684" s="108"/>
      <c r="Q1684" s="109"/>
      <c r="R1684" s="109"/>
      <c r="S1684" s="109"/>
      <c r="T1684" s="108"/>
      <c r="U1684" s="108"/>
      <c r="V1684" s="108"/>
      <c r="W1684" s="109"/>
      <c r="X1684" s="109"/>
      <c r="Y1684" s="111"/>
      <c r="AB1684" s="111"/>
    </row>
    <row r="1685" spans="1:28" ht="15.75" hidden="1">
      <c r="A1685" s="292"/>
      <c r="B1685" s="231"/>
      <c r="C1685" s="231"/>
      <c r="D1685" s="232"/>
      <c r="E1685" s="114"/>
      <c r="F1685" s="108"/>
      <c r="G1685" s="108"/>
      <c r="H1685" s="108"/>
      <c r="I1685" s="109"/>
      <c r="J1685" s="110"/>
      <c r="K1685" s="108"/>
      <c r="L1685" s="108"/>
      <c r="M1685" s="108"/>
      <c r="N1685" s="108"/>
      <c r="O1685" s="108"/>
      <c r="P1685" s="108"/>
      <c r="Q1685" s="109"/>
      <c r="R1685" s="109"/>
      <c r="S1685" s="109"/>
      <c r="T1685" s="108"/>
      <c r="U1685" s="108"/>
      <c r="V1685" s="108"/>
      <c r="W1685" s="109"/>
      <c r="X1685" s="109"/>
      <c r="Y1685" s="111"/>
      <c r="AB1685" s="111"/>
    </row>
    <row r="1686" spans="1:28" ht="15.75" hidden="1">
      <c r="A1686" s="292"/>
      <c r="B1686" s="231"/>
      <c r="C1686" s="231"/>
      <c r="D1686" s="232"/>
      <c r="E1686" s="114"/>
      <c r="F1686" s="108"/>
      <c r="G1686" s="108"/>
      <c r="H1686" s="108"/>
      <c r="I1686" s="109"/>
      <c r="J1686" s="110"/>
      <c r="K1686" s="108"/>
      <c r="L1686" s="108"/>
      <c r="M1686" s="108"/>
      <c r="N1686" s="108"/>
      <c r="O1686" s="108"/>
      <c r="P1686" s="108"/>
      <c r="Q1686" s="109"/>
      <c r="R1686" s="109"/>
      <c r="S1686" s="109"/>
      <c r="T1686" s="108"/>
      <c r="U1686" s="108"/>
      <c r="V1686" s="108"/>
      <c r="W1686" s="109"/>
      <c r="X1686" s="109"/>
      <c r="Y1686" s="111"/>
      <c r="AB1686" s="111"/>
    </row>
    <row r="1687" spans="1:28" ht="15.75" hidden="1">
      <c r="A1687" s="292"/>
      <c r="B1687" s="231"/>
      <c r="C1687" s="231"/>
      <c r="D1687" s="232"/>
      <c r="E1687" s="114"/>
      <c r="F1687" s="108"/>
      <c r="G1687" s="108"/>
      <c r="H1687" s="108"/>
      <c r="I1687" s="109"/>
      <c r="J1687" s="110"/>
      <c r="K1687" s="108"/>
      <c r="L1687" s="108"/>
      <c r="M1687" s="108"/>
      <c r="N1687" s="108"/>
      <c r="O1687" s="108"/>
      <c r="P1687" s="108"/>
      <c r="Q1687" s="109"/>
      <c r="R1687" s="109"/>
      <c r="S1687" s="109"/>
      <c r="T1687" s="108"/>
      <c r="U1687" s="108"/>
      <c r="V1687" s="108"/>
      <c r="W1687" s="109"/>
      <c r="X1687" s="109"/>
      <c r="Y1687" s="111"/>
      <c r="AB1687" s="111"/>
    </row>
    <row r="1688" spans="1:28" ht="15.75" hidden="1">
      <c r="A1688" s="292"/>
      <c r="B1688" s="231"/>
      <c r="C1688" s="231"/>
      <c r="D1688" s="232"/>
      <c r="E1688" s="114"/>
      <c r="F1688" s="108"/>
      <c r="G1688" s="108"/>
      <c r="H1688" s="108"/>
      <c r="I1688" s="109"/>
      <c r="J1688" s="110"/>
      <c r="K1688" s="108"/>
      <c r="L1688" s="108"/>
      <c r="M1688" s="108"/>
      <c r="N1688" s="108"/>
      <c r="O1688" s="108"/>
      <c r="P1688" s="108"/>
      <c r="Q1688" s="109"/>
      <c r="R1688" s="109"/>
      <c r="S1688" s="109"/>
      <c r="T1688" s="108"/>
      <c r="U1688" s="108"/>
      <c r="V1688" s="108"/>
      <c r="W1688" s="109"/>
      <c r="X1688" s="109"/>
      <c r="Y1688" s="111"/>
      <c r="AB1688" s="111"/>
    </row>
    <row r="1689" spans="1:28" ht="15.75" hidden="1">
      <c r="A1689" s="292"/>
      <c r="B1689" s="231"/>
      <c r="C1689" s="231"/>
      <c r="D1689" s="232"/>
      <c r="E1689" s="114"/>
      <c r="F1689" s="108"/>
      <c r="G1689" s="108"/>
      <c r="H1689" s="108"/>
      <c r="I1689" s="109"/>
      <c r="J1689" s="110"/>
      <c r="K1689" s="108"/>
      <c r="L1689" s="108"/>
      <c r="M1689" s="108"/>
      <c r="N1689" s="108"/>
      <c r="O1689" s="108"/>
      <c r="P1689" s="108"/>
      <c r="Q1689" s="109"/>
      <c r="R1689" s="109"/>
      <c r="S1689" s="109"/>
      <c r="T1689" s="108"/>
      <c r="U1689" s="108"/>
      <c r="V1689" s="108"/>
      <c r="W1689" s="109"/>
      <c r="X1689" s="109"/>
      <c r="Y1689" s="111"/>
      <c r="AB1689" s="111"/>
    </row>
    <row r="1690" spans="1:28" ht="15.75" hidden="1">
      <c r="A1690" s="292"/>
      <c r="B1690" s="231"/>
      <c r="C1690" s="231"/>
      <c r="D1690" s="232"/>
      <c r="E1690" s="114"/>
      <c r="F1690" s="108"/>
      <c r="G1690" s="108"/>
      <c r="H1690" s="108"/>
      <c r="I1690" s="109"/>
      <c r="J1690" s="110"/>
      <c r="K1690" s="108"/>
      <c r="L1690" s="108"/>
      <c r="M1690" s="108"/>
      <c r="N1690" s="108"/>
      <c r="O1690" s="108"/>
      <c r="P1690" s="108"/>
      <c r="Q1690" s="109"/>
      <c r="R1690" s="109"/>
      <c r="S1690" s="109"/>
      <c r="T1690" s="108"/>
      <c r="U1690" s="108"/>
      <c r="V1690" s="108"/>
      <c r="W1690" s="8"/>
      <c r="X1690" s="109"/>
      <c r="Y1690" s="111"/>
      <c r="AB1690" s="111"/>
    </row>
    <row r="1691" spans="1:28" ht="15.75" hidden="1">
      <c r="A1691" s="292"/>
      <c r="B1691" s="231"/>
      <c r="C1691" s="231"/>
      <c r="D1691" s="232"/>
      <c r="E1691" s="114"/>
      <c r="F1691" s="108"/>
      <c r="G1691" s="108"/>
      <c r="H1691" s="108"/>
      <c r="I1691" s="109"/>
      <c r="J1691" s="110"/>
      <c r="K1691" s="108"/>
      <c r="L1691" s="108"/>
      <c r="M1691" s="108"/>
      <c r="N1691" s="108"/>
      <c r="O1691" s="108"/>
      <c r="P1691" s="108"/>
      <c r="Q1691" s="109"/>
      <c r="R1691" s="109"/>
      <c r="S1691" s="109"/>
      <c r="T1691" s="108"/>
      <c r="U1691" s="108"/>
      <c r="V1691" s="108"/>
      <c r="W1691" s="8"/>
      <c r="X1691" s="109"/>
      <c r="Y1691" s="111"/>
      <c r="AB1691" s="111"/>
    </row>
    <row r="1692" spans="1:28" ht="15.75" hidden="1">
      <c r="A1692" s="292"/>
      <c r="B1692" s="231"/>
      <c r="C1692" s="231"/>
      <c r="D1692" s="232"/>
      <c r="E1692" s="114"/>
      <c r="F1692" s="108"/>
      <c r="G1692" s="108"/>
      <c r="H1692" s="108"/>
      <c r="I1692" s="109"/>
      <c r="J1692" s="110"/>
      <c r="K1692" s="108"/>
      <c r="L1692" s="108"/>
      <c r="M1692" s="108"/>
      <c r="N1692" s="108"/>
      <c r="O1692" s="108"/>
      <c r="P1692" s="108"/>
      <c r="Q1692" s="121"/>
      <c r="R1692" s="109"/>
      <c r="S1692" s="109"/>
      <c r="T1692" s="108"/>
      <c r="U1692" s="108"/>
      <c r="V1692" s="108"/>
      <c r="W1692" s="109"/>
      <c r="X1692" s="109"/>
      <c r="Y1692" s="111"/>
      <c r="AB1692" s="111"/>
    </row>
    <row r="1693" spans="1:28" ht="15.75" hidden="1">
      <c r="A1693" s="292"/>
      <c r="B1693" s="231"/>
      <c r="C1693" s="231"/>
      <c r="D1693" s="232"/>
      <c r="E1693" s="114"/>
      <c r="F1693" s="108"/>
      <c r="G1693" s="108"/>
      <c r="H1693" s="108"/>
      <c r="I1693" s="109"/>
      <c r="J1693" s="110"/>
      <c r="K1693" s="108"/>
      <c r="L1693" s="108"/>
      <c r="M1693" s="108"/>
      <c r="N1693" s="108"/>
      <c r="O1693" s="108"/>
      <c r="P1693" s="108"/>
      <c r="Q1693" s="109"/>
      <c r="R1693" s="109"/>
      <c r="S1693" s="109"/>
      <c r="T1693" s="108"/>
      <c r="U1693" s="108"/>
      <c r="V1693" s="108"/>
      <c r="W1693" s="109"/>
      <c r="X1693" s="109"/>
      <c r="Y1693" s="111"/>
      <c r="AB1693" s="111"/>
    </row>
    <row r="1694" spans="1:28" ht="15.75" hidden="1">
      <c r="A1694" s="292"/>
      <c r="B1694" s="231"/>
      <c r="C1694" s="231"/>
      <c r="D1694" s="232"/>
      <c r="E1694" s="108"/>
      <c r="F1694" s="108"/>
      <c r="G1694" s="108"/>
      <c r="H1694" s="108"/>
      <c r="I1694" s="108"/>
      <c r="J1694" s="110"/>
      <c r="K1694" s="108"/>
      <c r="L1694" s="108"/>
      <c r="M1694" s="108"/>
      <c r="N1694" s="108"/>
      <c r="O1694" s="108"/>
      <c r="P1694" s="108"/>
      <c r="Q1694" s="108"/>
      <c r="R1694" s="108"/>
      <c r="S1694" s="108"/>
      <c r="T1694" s="108"/>
      <c r="U1694" s="108"/>
      <c r="V1694" s="108"/>
      <c r="W1694" s="108"/>
      <c r="X1694" s="108"/>
      <c r="Y1694" s="111"/>
      <c r="AB1694" s="111"/>
    </row>
    <row r="1695" spans="1:28" ht="15.75" hidden="1">
      <c r="A1695" s="292"/>
      <c r="B1695" s="231"/>
      <c r="C1695" s="231"/>
      <c r="D1695" s="232"/>
      <c r="E1695" s="108"/>
      <c r="F1695" s="108"/>
      <c r="G1695" s="108"/>
      <c r="H1695" s="108"/>
      <c r="I1695" s="108"/>
      <c r="J1695" s="110"/>
      <c r="K1695" s="108"/>
      <c r="L1695" s="108"/>
      <c r="M1695" s="108"/>
      <c r="N1695" s="108"/>
      <c r="O1695" s="108"/>
      <c r="P1695" s="108"/>
      <c r="Q1695" s="108"/>
      <c r="R1695" s="108"/>
      <c r="S1695" s="108"/>
      <c r="T1695" s="108"/>
      <c r="U1695" s="108"/>
      <c r="V1695" s="108"/>
      <c r="W1695" s="108"/>
      <c r="X1695" s="108"/>
      <c r="Y1695" s="111"/>
      <c r="AB1695" s="111"/>
    </row>
    <row r="1696" spans="1:28" ht="15.75" hidden="1">
      <c r="A1696" s="292"/>
      <c r="B1696" s="231"/>
      <c r="C1696" s="231"/>
      <c r="D1696" s="232"/>
      <c r="E1696" s="108"/>
      <c r="F1696" s="108"/>
      <c r="G1696" s="108"/>
      <c r="H1696" s="108"/>
      <c r="I1696" s="108"/>
      <c r="J1696" s="110"/>
      <c r="K1696" s="108"/>
      <c r="L1696" s="108"/>
      <c r="M1696" s="108"/>
      <c r="N1696" s="108"/>
      <c r="O1696" s="108"/>
      <c r="P1696" s="108"/>
      <c r="Q1696" s="108"/>
      <c r="R1696" s="108"/>
      <c r="S1696" s="108"/>
      <c r="T1696" s="108"/>
      <c r="U1696" s="108"/>
      <c r="V1696" s="108"/>
      <c r="W1696" s="108"/>
      <c r="X1696" s="108"/>
      <c r="Y1696" s="111"/>
      <c r="AB1696" s="111"/>
    </row>
    <row r="1697" spans="1:28" ht="15.75" hidden="1">
      <c r="A1697" s="292"/>
      <c r="B1697" s="231"/>
      <c r="C1697" s="231"/>
      <c r="D1697" s="232"/>
      <c r="E1697" s="108"/>
      <c r="F1697" s="108"/>
      <c r="G1697" s="108"/>
      <c r="H1697" s="108"/>
      <c r="I1697" s="108"/>
      <c r="J1697" s="110"/>
      <c r="K1697" s="108"/>
      <c r="L1697" s="108"/>
      <c r="M1697" s="108"/>
      <c r="N1697" s="108"/>
      <c r="O1697" s="108"/>
      <c r="P1697" s="108"/>
      <c r="Q1697" s="108"/>
      <c r="R1697" s="108"/>
      <c r="S1697" s="108"/>
      <c r="T1697" s="108"/>
      <c r="U1697" s="108"/>
      <c r="V1697" s="108"/>
      <c r="W1697" s="108"/>
      <c r="X1697" s="108"/>
      <c r="Y1697" s="111"/>
      <c r="AB1697" s="111"/>
    </row>
    <row r="1698" spans="1:28" ht="15.75" hidden="1">
      <c r="A1698" s="292"/>
      <c r="B1698" s="231"/>
      <c r="C1698" s="231"/>
      <c r="D1698" s="232"/>
      <c r="E1698" s="108"/>
      <c r="F1698" s="108"/>
      <c r="G1698" s="108"/>
      <c r="H1698" s="108"/>
      <c r="I1698" s="108"/>
      <c r="J1698" s="110"/>
      <c r="K1698" s="108"/>
      <c r="L1698" s="108"/>
      <c r="M1698" s="108"/>
      <c r="N1698" s="108"/>
      <c r="O1698" s="108"/>
      <c r="P1698" s="108"/>
      <c r="Q1698" s="108"/>
      <c r="R1698" s="108"/>
      <c r="S1698" s="108"/>
      <c r="T1698" s="108"/>
      <c r="U1698" s="108"/>
      <c r="V1698" s="108"/>
      <c r="W1698" s="108"/>
      <c r="X1698" s="108"/>
      <c r="Y1698" s="111"/>
      <c r="AB1698" s="111"/>
    </row>
    <row r="1699" spans="1:28" ht="15.75" hidden="1">
      <c r="A1699" s="292"/>
      <c r="B1699" s="231"/>
      <c r="C1699" s="231"/>
      <c r="D1699" s="232"/>
      <c r="E1699" s="114"/>
      <c r="F1699" s="108"/>
      <c r="G1699" s="108"/>
      <c r="H1699" s="108"/>
      <c r="I1699" s="109"/>
      <c r="J1699" s="110"/>
      <c r="K1699" s="108"/>
      <c r="L1699" s="108"/>
      <c r="M1699" s="108"/>
      <c r="N1699" s="108"/>
      <c r="O1699" s="108"/>
      <c r="P1699" s="108"/>
      <c r="Q1699" s="109"/>
      <c r="R1699" s="109"/>
      <c r="S1699" s="109"/>
      <c r="T1699" s="108"/>
      <c r="U1699" s="108"/>
      <c r="V1699" s="108"/>
      <c r="W1699" s="109"/>
      <c r="X1699" s="109"/>
      <c r="Y1699" s="111"/>
      <c r="AB1699" s="111"/>
    </row>
    <row r="1700" spans="1:28" ht="15.75" hidden="1">
      <c r="A1700" s="292"/>
      <c r="B1700" s="231"/>
      <c r="C1700" s="231"/>
      <c r="D1700" s="232"/>
      <c r="E1700" s="114"/>
      <c r="F1700" s="108"/>
      <c r="G1700" s="108"/>
      <c r="H1700" s="108"/>
      <c r="I1700" s="109"/>
      <c r="J1700" s="110"/>
      <c r="K1700" s="108"/>
      <c r="L1700" s="108"/>
      <c r="M1700" s="108"/>
      <c r="N1700" s="108"/>
      <c r="O1700" s="108"/>
      <c r="P1700" s="108"/>
      <c r="Q1700" s="109"/>
      <c r="R1700" s="109"/>
      <c r="S1700" s="109"/>
      <c r="T1700" s="108"/>
      <c r="U1700" s="108"/>
      <c r="V1700" s="108"/>
      <c r="W1700" s="109"/>
      <c r="X1700" s="109"/>
      <c r="Y1700" s="111"/>
      <c r="AB1700" s="111"/>
    </row>
    <row r="1701" spans="1:28" ht="15.75" hidden="1">
      <c r="A1701" s="292"/>
      <c r="B1701" s="231"/>
      <c r="C1701" s="231"/>
      <c r="D1701" s="232"/>
      <c r="E1701" s="114"/>
      <c r="F1701" s="108"/>
      <c r="G1701" s="108"/>
      <c r="H1701" s="108"/>
      <c r="I1701" s="109"/>
      <c r="J1701" s="110"/>
      <c r="K1701" s="108"/>
      <c r="L1701" s="108"/>
      <c r="M1701" s="108"/>
      <c r="N1701" s="108"/>
      <c r="O1701" s="108"/>
      <c r="P1701" s="108"/>
      <c r="Q1701" s="109"/>
      <c r="R1701" s="109"/>
      <c r="S1701" s="109"/>
      <c r="T1701" s="108"/>
      <c r="U1701" s="108"/>
      <c r="V1701" s="108"/>
      <c r="W1701" s="109"/>
      <c r="X1701" s="109"/>
      <c r="Y1701" s="111"/>
      <c r="AB1701" s="111"/>
    </row>
    <row r="1702" spans="1:28" ht="15.75" hidden="1">
      <c r="A1702" s="292"/>
      <c r="B1702" s="231"/>
      <c r="C1702" s="231"/>
      <c r="D1702" s="232"/>
      <c r="E1702" s="114"/>
      <c r="F1702" s="108"/>
      <c r="G1702" s="108"/>
      <c r="H1702" s="108"/>
      <c r="I1702" s="109"/>
      <c r="J1702" s="110"/>
      <c r="K1702" s="108"/>
      <c r="L1702" s="108"/>
      <c r="M1702" s="108"/>
      <c r="N1702" s="108"/>
      <c r="O1702" s="108"/>
      <c r="P1702" s="108"/>
      <c r="Q1702" s="109"/>
      <c r="R1702" s="109"/>
      <c r="S1702" s="109"/>
      <c r="T1702" s="108"/>
      <c r="U1702" s="108"/>
      <c r="V1702" s="108"/>
      <c r="W1702" s="109"/>
      <c r="X1702" s="109"/>
      <c r="Y1702" s="111"/>
      <c r="AB1702" s="111"/>
    </row>
    <row r="1703" spans="1:28" ht="15.75" hidden="1">
      <c r="A1703" s="292"/>
      <c r="B1703" s="231"/>
      <c r="C1703" s="231"/>
      <c r="D1703" s="232"/>
      <c r="E1703" s="108"/>
      <c r="F1703" s="108"/>
      <c r="G1703" s="108"/>
      <c r="H1703" s="108"/>
      <c r="I1703" s="108"/>
      <c r="J1703" s="110"/>
      <c r="K1703" s="108"/>
      <c r="L1703" s="108"/>
      <c r="M1703" s="108"/>
      <c r="N1703" s="108"/>
      <c r="O1703" s="108"/>
      <c r="P1703" s="108"/>
      <c r="Q1703" s="108"/>
      <c r="R1703" s="108"/>
      <c r="S1703" s="108"/>
      <c r="T1703" s="108"/>
      <c r="U1703" s="108"/>
      <c r="V1703" s="108"/>
      <c r="W1703" s="108"/>
      <c r="X1703" s="108"/>
      <c r="Y1703" s="111"/>
      <c r="AB1703" s="111"/>
    </row>
    <row r="1704" spans="1:28" ht="15.75" hidden="1">
      <c r="A1704" s="292"/>
      <c r="B1704" s="231"/>
      <c r="C1704" s="231"/>
      <c r="D1704" s="232"/>
      <c r="E1704" s="108"/>
      <c r="F1704" s="108"/>
      <c r="G1704" s="108"/>
      <c r="H1704" s="108"/>
      <c r="I1704" s="108"/>
      <c r="J1704" s="110"/>
      <c r="K1704" s="108"/>
      <c r="L1704" s="108"/>
      <c r="M1704" s="108"/>
      <c r="N1704" s="108"/>
      <c r="O1704" s="108"/>
      <c r="P1704" s="108"/>
      <c r="Q1704" s="108"/>
      <c r="R1704" s="108"/>
      <c r="S1704" s="108"/>
      <c r="T1704" s="108"/>
      <c r="U1704" s="108"/>
      <c r="V1704" s="108"/>
      <c r="W1704" s="108"/>
      <c r="X1704" s="108"/>
      <c r="Y1704" s="111"/>
      <c r="AB1704" s="111"/>
    </row>
    <row r="1705" spans="1:28" ht="15.75" hidden="1">
      <c r="A1705" s="292"/>
      <c r="B1705" s="231"/>
      <c r="C1705" s="231"/>
      <c r="D1705" s="232"/>
      <c r="E1705" s="108"/>
      <c r="F1705" s="108"/>
      <c r="G1705" s="108"/>
      <c r="H1705" s="108"/>
      <c r="I1705" s="108"/>
      <c r="J1705" s="110"/>
      <c r="K1705" s="108"/>
      <c r="L1705" s="108"/>
      <c r="M1705" s="108"/>
      <c r="N1705" s="108"/>
      <c r="O1705" s="108"/>
      <c r="P1705" s="108"/>
      <c r="Q1705" s="108"/>
      <c r="R1705" s="108"/>
      <c r="S1705" s="108"/>
      <c r="T1705" s="108"/>
      <c r="U1705" s="108"/>
      <c r="V1705" s="108"/>
      <c r="W1705" s="108"/>
      <c r="X1705" s="108"/>
      <c r="Y1705" s="111"/>
      <c r="AB1705" s="111"/>
    </row>
    <row r="1706" spans="1:28" ht="15.75" hidden="1">
      <c r="A1706" s="292"/>
      <c r="B1706" s="231"/>
      <c r="C1706" s="231"/>
      <c r="D1706" s="232"/>
      <c r="E1706" s="108"/>
      <c r="F1706" s="108"/>
      <c r="G1706" s="108"/>
      <c r="H1706" s="108"/>
      <c r="I1706" s="108"/>
      <c r="J1706" s="110"/>
      <c r="K1706" s="108"/>
      <c r="L1706" s="108"/>
      <c r="M1706" s="108"/>
      <c r="N1706" s="108"/>
      <c r="O1706" s="108"/>
      <c r="P1706" s="108"/>
      <c r="Q1706" s="108"/>
      <c r="R1706" s="108"/>
      <c r="S1706" s="108"/>
      <c r="T1706" s="108"/>
      <c r="U1706" s="108"/>
      <c r="V1706" s="108"/>
      <c r="W1706" s="108"/>
      <c r="X1706" s="108"/>
      <c r="Y1706" s="111"/>
      <c r="AB1706" s="111"/>
    </row>
    <row r="1707" spans="1:28" ht="15.75" hidden="1">
      <c r="A1707" s="292"/>
      <c r="B1707" s="231"/>
      <c r="C1707" s="231"/>
      <c r="D1707" s="232"/>
      <c r="E1707" s="108"/>
      <c r="F1707" s="108"/>
      <c r="G1707" s="108"/>
      <c r="H1707" s="108"/>
      <c r="I1707" s="108"/>
      <c r="J1707" s="110"/>
      <c r="K1707" s="108"/>
      <c r="L1707" s="108"/>
      <c r="M1707" s="108"/>
      <c r="N1707" s="108"/>
      <c r="O1707" s="108"/>
      <c r="P1707" s="108"/>
      <c r="Q1707" s="108"/>
      <c r="R1707" s="108"/>
      <c r="S1707" s="108"/>
      <c r="T1707" s="108"/>
      <c r="U1707" s="108"/>
      <c r="V1707" s="108"/>
      <c r="W1707" s="108"/>
      <c r="X1707" s="108"/>
      <c r="Y1707" s="111"/>
      <c r="AB1707" s="111"/>
    </row>
    <row r="1708" spans="1:28" ht="15.75" hidden="1">
      <c r="A1708" s="292"/>
      <c r="B1708" s="231"/>
      <c r="C1708" s="231"/>
      <c r="D1708" s="232"/>
      <c r="E1708" s="114"/>
      <c r="F1708" s="108"/>
      <c r="G1708" s="108"/>
      <c r="H1708" s="108"/>
      <c r="I1708" s="109"/>
      <c r="J1708" s="110"/>
      <c r="K1708" s="108"/>
      <c r="L1708" s="108"/>
      <c r="M1708" s="108"/>
      <c r="N1708" s="108"/>
      <c r="O1708" s="108"/>
      <c r="P1708" s="108"/>
      <c r="Q1708" s="109"/>
      <c r="R1708" s="109"/>
      <c r="S1708" s="109"/>
      <c r="T1708" s="108"/>
      <c r="U1708" s="108"/>
      <c r="V1708" s="108"/>
      <c r="W1708" s="109"/>
      <c r="X1708" s="109"/>
      <c r="Y1708" s="111"/>
      <c r="AB1708" s="111"/>
    </row>
    <row r="1709" spans="1:28" ht="15.75" hidden="1">
      <c r="A1709" s="292"/>
      <c r="B1709" s="231"/>
      <c r="C1709" s="231"/>
      <c r="D1709" s="232"/>
      <c r="E1709" s="114"/>
      <c r="F1709" s="108"/>
      <c r="G1709" s="108"/>
      <c r="H1709" s="108"/>
      <c r="I1709" s="109"/>
      <c r="J1709" s="110"/>
      <c r="K1709" s="108"/>
      <c r="L1709" s="108"/>
      <c r="M1709" s="108"/>
      <c r="N1709" s="108"/>
      <c r="O1709" s="108"/>
      <c r="P1709" s="108"/>
      <c r="Q1709" s="109"/>
      <c r="R1709" s="109"/>
      <c r="S1709" s="109"/>
      <c r="T1709" s="108"/>
      <c r="U1709" s="108"/>
      <c r="V1709" s="108"/>
      <c r="W1709" s="109"/>
      <c r="X1709" s="109"/>
      <c r="Y1709" s="111"/>
      <c r="AB1709" s="111"/>
    </row>
    <row r="1710" spans="1:28" ht="15.75" hidden="1">
      <c r="A1710" s="292"/>
      <c r="B1710" s="231"/>
      <c r="C1710" s="231"/>
      <c r="D1710" s="232"/>
      <c r="E1710" s="114"/>
      <c r="F1710" s="108"/>
      <c r="G1710" s="108"/>
      <c r="H1710" s="108"/>
      <c r="I1710" s="109"/>
      <c r="J1710" s="110"/>
      <c r="K1710" s="108"/>
      <c r="L1710" s="108"/>
      <c r="M1710" s="108"/>
      <c r="N1710" s="108"/>
      <c r="O1710" s="108"/>
      <c r="P1710" s="108"/>
      <c r="Q1710" s="109"/>
      <c r="R1710" s="109"/>
      <c r="S1710" s="109"/>
      <c r="T1710" s="108"/>
      <c r="U1710" s="108"/>
      <c r="V1710" s="108"/>
      <c r="W1710" s="109"/>
      <c r="X1710" s="109"/>
      <c r="Y1710" s="111"/>
      <c r="AB1710" s="111"/>
    </row>
    <row r="1711" spans="1:28" ht="15.75" hidden="1">
      <c r="A1711" s="292"/>
      <c r="B1711" s="231"/>
      <c r="C1711" s="231"/>
      <c r="D1711" s="232"/>
      <c r="E1711" s="114"/>
      <c r="F1711" s="108"/>
      <c r="G1711" s="108"/>
      <c r="H1711" s="108"/>
      <c r="I1711" s="109"/>
      <c r="J1711" s="110"/>
      <c r="K1711" s="108"/>
      <c r="L1711" s="108"/>
      <c r="M1711" s="108"/>
      <c r="N1711" s="108"/>
      <c r="O1711" s="108"/>
      <c r="P1711" s="108"/>
      <c r="Q1711" s="109"/>
      <c r="R1711" s="109"/>
      <c r="S1711" s="109"/>
      <c r="T1711" s="108"/>
      <c r="U1711" s="108"/>
      <c r="V1711" s="108"/>
      <c r="W1711" s="109"/>
      <c r="X1711" s="109"/>
      <c r="Y1711" s="111"/>
      <c r="AB1711" s="111"/>
    </row>
    <row r="1712" spans="1:28" ht="15.75" hidden="1">
      <c r="A1712" s="292"/>
      <c r="B1712" s="231"/>
      <c r="C1712" s="231"/>
      <c r="D1712" s="232"/>
      <c r="E1712" s="108"/>
      <c r="F1712" s="108"/>
      <c r="G1712" s="108"/>
      <c r="H1712" s="108"/>
      <c r="I1712" s="108"/>
      <c r="J1712" s="110"/>
      <c r="K1712" s="108"/>
      <c r="L1712" s="108"/>
      <c r="M1712" s="108"/>
      <c r="N1712" s="108"/>
      <c r="O1712" s="108"/>
      <c r="P1712" s="108"/>
      <c r="Q1712" s="108"/>
      <c r="R1712" s="108"/>
      <c r="S1712" s="108"/>
      <c r="T1712" s="108"/>
      <c r="U1712" s="108"/>
      <c r="V1712" s="108"/>
      <c r="W1712" s="108"/>
      <c r="X1712" s="108"/>
      <c r="Y1712" s="111"/>
      <c r="AB1712" s="111"/>
    </row>
    <row r="1713" spans="1:28" ht="15.75" hidden="1">
      <c r="A1713" s="292"/>
      <c r="B1713" s="231"/>
      <c r="C1713" s="231"/>
      <c r="D1713" s="232"/>
      <c r="E1713" s="108"/>
      <c r="F1713" s="108"/>
      <c r="G1713" s="108"/>
      <c r="H1713" s="108"/>
      <c r="I1713" s="108"/>
      <c r="J1713" s="110"/>
      <c r="K1713" s="108"/>
      <c r="L1713" s="108"/>
      <c r="M1713" s="108"/>
      <c r="N1713" s="108"/>
      <c r="O1713" s="108"/>
      <c r="P1713" s="108"/>
      <c r="Q1713" s="108"/>
      <c r="R1713" s="108"/>
      <c r="S1713" s="108"/>
      <c r="T1713" s="108"/>
      <c r="U1713" s="108"/>
      <c r="V1713" s="108"/>
      <c r="W1713" s="108"/>
      <c r="X1713" s="108"/>
      <c r="Y1713" s="111"/>
      <c r="AB1713" s="111"/>
    </row>
    <row r="1714" spans="1:28" ht="15.75" hidden="1">
      <c r="A1714" s="292"/>
      <c r="B1714" s="231"/>
      <c r="C1714" s="231"/>
      <c r="D1714" s="232"/>
      <c r="E1714" s="108"/>
      <c r="F1714" s="108"/>
      <c r="G1714" s="108"/>
      <c r="H1714" s="108"/>
      <c r="I1714" s="108"/>
      <c r="J1714" s="110"/>
      <c r="K1714" s="108"/>
      <c r="L1714" s="108"/>
      <c r="M1714" s="108"/>
      <c r="N1714" s="108"/>
      <c r="O1714" s="108"/>
      <c r="P1714" s="108"/>
      <c r="Q1714" s="108"/>
      <c r="R1714" s="108"/>
      <c r="S1714" s="108"/>
      <c r="T1714" s="108"/>
      <c r="U1714" s="108"/>
      <c r="V1714" s="108"/>
      <c r="W1714" s="108"/>
      <c r="X1714" s="108"/>
      <c r="Y1714" s="111"/>
      <c r="AB1714" s="111"/>
    </row>
    <row r="1715" spans="1:28" ht="15.75" hidden="1">
      <c r="A1715" s="292"/>
      <c r="B1715" s="231"/>
      <c r="C1715" s="231"/>
      <c r="D1715" s="232"/>
      <c r="E1715" s="114"/>
      <c r="F1715" s="108"/>
      <c r="G1715" s="108"/>
      <c r="H1715" s="108"/>
      <c r="I1715" s="109"/>
      <c r="J1715" s="110"/>
      <c r="K1715" s="108"/>
      <c r="L1715" s="108"/>
      <c r="M1715" s="108"/>
      <c r="N1715" s="108"/>
      <c r="O1715" s="108"/>
      <c r="P1715" s="108"/>
      <c r="Q1715" s="109"/>
      <c r="R1715" s="109"/>
      <c r="S1715" s="109"/>
      <c r="T1715" s="108"/>
      <c r="U1715" s="108"/>
      <c r="V1715" s="108"/>
      <c r="W1715" s="109"/>
      <c r="X1715" s="109"/>
      <c r="Y1715" s="111"/>
      <c r="AB1715" s="111"/>
    </row>
    <row r="1716" spans="1:28" ht="15.75" hidden="1">
      <c r="A1716" s="292"/>
      <c r="B1716" s="231"/>
      <c r="C1716" s="231"/>
      <c r="D1716" s="232"/>
      <c r="E1716" s="114"/>
      <c r="F1716" s="108"/>
      <c r="G1716" s="108"/>
      <c r="H1716" s="108"/>
      <c r="I1716" s="109"/>
      <c r="J1716" s="110"/>
      <c r="K1716" s="108"/>
      <c r="L1716" s="108"/>
      <c r="M1716" s="108"/>
      <c r="N1716" s="108"/>
      <c r="O1716" s="108"/>
      <c r="P1716" s="108"/>
      <c r="Q1716" s="109"/>
      <c r="R1716" s="109"/>
      <c r="S1716" s="109"/>
      <c r="T1716" s="108"/>
      <c r="U1716" s="108"/>
      <c r="V1716" s="108"/>
      <c r="W1716" s="109"/>
      <c r="X1716" s="109"/>
      <c r="Y1716" s="111"/>
      <c r="AB1716" s="111"/>
    </row>
    <row r="1717" spans="1:28" ht="15.75" hidden="1">
      <c r="A1717" s="292"/>
      <c r="B1717" s="231"/>
      <c r="C1717" s="231"/>
      <c r="D1717" s="232"/>
      <c r="E1717" s="114"/>
      <c r="F1717" s="108"/>
      <c r="G1717" s="108"/>
      <c r="H1717" s="108"/>
      <c r="I1717" s="109"/>
      <c r="J1717" s="110"/>
      <c r="K1717" s="108"/>
      <c r="L1717" s="108"/>
      <c r="M1717" s="108"/>
      <c r="N1717" s="108"/>
      <c r="O1717" s="108"/>
      <c r="P1717" s="108"/>
      <c r="Q1717" s="109"/>
      <c r="R1717" s="109"/>
      <c r="S1717" s="109"/>
      <c r="T1717" s="108"/>
      <c r="U1717" s="108"/>
      <c r="V1717" s="108"/>
      <c r="W1717" s="109"/>
      <c r="X1717" s="109"/>
      <c r="Y1717" s="111"/>
      <c r="AB1717" s="111"/>
    </row>
    <row r="1718" spans="1:28" ht="15.75" hidden="1">
      <c r="A1718" s="292"/>
      <c r="B1718" s="231"/>
      <c r="C1718" s="231"/>
      <c r="D1718" s="232"/>
      <c r="E1718" s="108"/>
      <c r="F1718" s="108"/>
      <c r="G1718" s="108"/>
      <c r="H1718" s="108"/>
      <c r="I1718" s="108"/>
      <c r="J1718" s="110"/>
      <c r="K1718" s="108"/>
      <c r="L1718" s="108"/>
      <c r="M1718" s="108"/>
      <c r="N1718" s="108"/>
      <c r="O1718" s="108"/>
      <c r="P1718" s="108"/>
      <c r="Q1718" s="108"/>
      <c r="R1718" s="108"/>
      <c r="S1718" s="108"/>
      <c r="T1718" s="108"/>
      <c r="U1718" s="108"/>
      <c r="V1718" s="108"/>
      <c r="W1718" s="108"/>
      <c r="X1718" s="108"/>
      <c r="Y1718" s="111"/>
      <c r="AB1718" s="111"/>
    </row>
    <row r="1719" spans="1:28" ht="15.75" hidden="1">
      <c r="A1719" s="292"/>
      <c r="B1719" s="231"/>
      <c r="C1719" s="231"/>
      <c r="D1719" s="232"/>
      <c r="E1719" s="108"/>
      <c r="F1719" s="108"/>
      <c r="G1719" s="108"/>
      <c r="H1719" s="108"/>
      <c r="I1719" s="108"/>
      <c r="J1719" s="110"/>
      <c r="K1719" s="108"/>
      <c r="L1719" s="108"/>
      <c r="M1719" s="108"/>
      <c r="N1719" s="108"/>
      <c r="O1719" s="108"/>
      <c r="P1719" s="108"/>
      <c r="Q1719" s="108"/>
      <c r="R1719" s="108"/>
      <c r="S1719" s="108"/>
      <c r="T1719" s="108"/>
      <c r="U1719" s="108"/>
      <c r="V1719" s="108"/>
      <c r="W1719" s="108"/>
      <c r="X1719" s="108"/>
      <c r="Y1719" s="111"/>
      <c r="AB1719" s="111"/>
    </row>
    <row r="1720" spans="1:28" ht="15.75" hidden="1">
      <c r="A1720" s="292"/>
      <c r="B1720" s="231"/>
      <c r="C1720" s="231"/>
      <c r="D1720" s="232"/>
      <c r="E1720" s="108"/>
      <c r="F1720" s="108"/>
      <c r="G1720" s="108"/>
      <c r="H1720" s="108"/>
      <c r="I1720" s="108"/>
      <c r="J1720" s="110"/>
      <c r="K1720" s="108"/>
      <c r="L1720" s="108"/>
      <c r="M1720" s="108"/>
      <c r="N1720" s="108"/>
      <c r="O1720" s="108"/>
      <c r="P1720" s="108"/>
      <c r="Q1720" s="108"/>
      <c r="R1720" s="108"/>
      <c r="S1720" s="108"/>
      <c r="T1720" s="108"/>
      <c r="U1720" s="108"/>
      <c r="V1720" s="108"/>
      <c r="W1720" s="108"/>
      <c r="X1720" s="108"/>
      <c r="Y1720" s="111"/>
      <c r="AB1720" s="111"/>
    </row>
    <row r="1721" spans="1:28" ht="15.75" hidden="1">
      <c r="A1721" s="292"/>
      <c r="B1721" s="231"/>
      <c r="C1721" s="231"/>
      <c r="D1721" s="232"/>
      <c r="E1721" s="114"/>
      <c r="F1721" s="108"/>
      <c r="G1721" s="108"/>
      <c r="H1721" s="108"/>
      <c r="I1721" s="109"/>
      <c r="J1721" s="110"/>
      <c r="K1721" s="108"/>
      <c r="L1721" s="108"/>
      <c r="M1721" s="108"/>
      <c r="N1721" s="108"/>
      <c r="O1721" s="108"/>
      <c r="P1721" s="108"/>
      <c r="Q1721" s="109"/>
      <c r="R1721" s="109"/>
      <c r="S1721" s="109"/>
      <c r="T1721" s="108"/>
      <c r="U1721" s="108"/>
      <c r="V1721" s="108"/>
      <c r="W1721" s="109"/>
      <c r="X1721" s="109"/>
      <c r="Y1721" s="111"/>
      <c r="AB1721" s="111"/>
    </row>
    <row r="1722" spans="1:28" ht="15.75" hidden="1">
      <c r="A1722" s="292"/>
      <c r="B1722" s="231"/>
      <c r="C1722" s="231"/>
      <c r="D1722" s="232"/>
      <c r="E1722" s="114"/>
      <c r="F1722" s="108"/>
      <c r="G1722" s="108"/>
      <c r="H1722" s="108"/>
      <c r="I1722" s="109"/>
      <c r="J1722" s="110"/>
      <c r="K1722" s="108"/>
      <c r="L1722" s="108"/>
      <c r="M1722" s="108"/>
      <c r="N1722" s="108"/>
      <c r="O1722" s="108"/>
      <c r="P1722" s="108"/>
      <c r="Q1722" s="109"/>
      <c r="R1722" s="109"/>
      <c r="S1722" s="109"/>
      <c r="T1722" s="108"/>
      <c r="U1722" s="108"/>
      <c r="V1722" s="108"/>
      <c r="W1722" s="109"/>
      <c r="X1722" s="109"/>
      <c r="Y1722" s="111"/>
      <c r="AB1722" s="111"/>
    </row>
    <row r="1723" spans="1:28" ht="15.75" hidden="1">
      <c r="A1723" s="292"/>
      <c r="B1723" s="231"/>
      <c r="C1723" s="231"/>
      <c r="D1723" s="232"/>
      <c r="E1723" s="114"/>
      <c r="F1723" s="108"/>
      <c r="G1723" s="108"/>
      <c r="H1723" s="108"/>
      <c r="I1723" s="109"/>
      <c r="J1723" s="110"/>
      <c r="K1723" s="108"/>
      <c r="L1723" s="108"/>
      <c r="M1723" s="108"/>
      <c r="N1723" s="108"/>
      <c r="O1723" s="108"/>
      <c r="P1723" s="108"/>
      <c r="Q1723" s="109"/>
      <c r="R1723" s="109"/>
      <c r="S1723" s="109"/>
      <c r="T1723" s="108"/>
      <c r="U1723" s="108"/>
      <c r="V1723" s="108"/>
      <c r="W1723" s="109"/>
      <c r="X1723" s="109"/>
      <c r="Y1723" s="111"/>
      <c r="AB1723" s="111"/>
    </row>
    <row r="1724" spans="1:28" ht="15.75" hidden="1">
      <c r="A1724" s="292"/>
      <c r="B1724" s="231"/>
      <c r="C1724" s="231"/>
      <c r="D1724" s="232"/>
      <c r="E1724" s="108"/>
      <c r="F1724" s="108"/>
      <c r="G1724" s="108"/>
      <c r="H1724" s="108"/>
      <c r="I1724" s="108"/>
      <c r="J1724" s="110"/>
      <c r="K1724" s="108"/>
      <c r="L1724" s="108"/>
      <c r="M1724" s="108"/>
      <c r="N1724" s="108"/>
      <c r="O1724" s="108"/>
      <c r="P1724" s="108"/>
      <c r="Q1724" s="108"/>
      <c r="R1724" s="108"/>
      <c r="S1724" s="108"/>
      <c r="T1724" s="108"/>
      <c r="U1724" s="108"/>
      <c r="V1724" s="108"/>
      <c r="W1724" s="108"/>
      <c r="X1724" s="108"/>
      <c r="Y1724" s="111"/>
      <c r="AB1724" s="111"/>
    </row>
    <row r="1725" spans="1:28" ht="15.75" hidden="1">
      <c r="A1725" s="292"/>
      <c r="B1725" s="231"/>
      <c r="C1725" s="231"/>
      <c r="D1725" s="232"/>
      <c r="E1725" s="114"/>
      <c r="F1725" s="108"/>
      <c r="G1725" s="108"/>
      <c r="H1725" s="108"/>
      <c r="I1725" s="109"/>
      <c r="J1725" s="110"/>
      <c r="K1725" s="108"/>
      <c r="L1725" s="108"/>
      <c r="M1725" s="108"/>
      <c r="N1725" s="108"/>
      <c r="O1725" s="108"/>
      <c r="P1725" s="108"/>
      <c r="Q1725" s="109"/>
      <c r="R1725" s="109"/>
      <c r="S1725" s="109"/>
      <c r="T1725" s="108"/>
      <c r="U1725" s="108"/>
      <c r="V1725" s="108"/>
      <c r="W1725" s="109"/>
      <c r="X1725" s="109"/>
      <c r="Y1725" s="111"/>
      <c r="AB1725" s="111"/>
    </row>
    <row r="1726" spans="1:28" ht="15.75" hidden="1">
      <c r="A1726" s="292"/>
      <c r="B1726" s="231"/>
      <c r="C1726" s="231"/>
      <c r="D1726" s="232"/>
      <c r="E1726" s="114"/>
      <c r="F1726" s="108"/>
      <c r="G1726" s="108"/>
      <c r="H1726" s="108"/>
      <c r="I1726" s="109"/>
      <c r="J1726" s="110"/>
      <c r="K1726" s="108"/>
      <c r="L1726" s="108"/>
      <c r="M1726" s="108"/>
      <c r="N1726" s="108"/>
      <c r="O1726" s="108"/>
      <c r="P1726" s="108"/>
      <c r="Q1726" s="109"/>
      <c r="R1726" s="109"/>
      <c r="S1726" s="109"/>
      <c r="T1726" s="108"/>
      <c r="U1726" s="108"/>
      <c r="V1726" s="108"/>
      <c r="W1726" s="109"/>
      <c r="X1726" s="109"/>
      <c r="Y1726" s="111"/>
      <c r="AB1726" s="111"/>
    </row>
    <row r="1727" spans="1:28" ht="15.75" hidden="1">
      <c r="A1727" s="292"/>
      <c r="B1727" s="231"/>
      <c r="C1727" s="231"/>
      <c r="D1727" s="232"/>
      <c r="E1727" s="114"/>
      <c r="F1727" s="108"/>
      <c r="G1727" s="108"/>
      <c r="H1727" s="108"/>
      <c r="I1727" s="109"/>
      <c r="J1727" s="110"/>
      <c r="K1727" s="108"/>
      <c r="L1727" s="108"/>
      <c r="M1727" s="108"/>
      <c r="N1727" s="108"/>
      <c r="O1727" s="108"/>
      <c r="P1727" s="108"/>
      <c r="Q1727" s="109"/>
      <c r="R1727" s="109"/>
      <c r="S1727" s="109"/>
      <c r="T1727" s="108"/>
      <c r="U1727" s="108"/>
      <c r="V1727" s="108"/>
      <c r="W1727" s="109"/>
      <c r="X1727" s="109"/>
      <c r="Y1727" s="111"/>
      <c r="AB1727" s="111"/>
    </row>
    <row r="1728" spans="1:28" ht="15.75" hidden="1">
      <c r="A1728" s="292"/>
      <c r="B1728" s="231"/>
      <c r="C1728" s="231"/>
      <c r="D1728" s="232"/>
      <c r="E1728" s="114"/>
      <c r="F1728" s="108"/>
      <c r="G1728" s="108"/>
      <c r="H1728" s="108"/>
      <c r="I1728" s="109"/>
      <c r="J1728" s="110"/>
      <c r="K1728" s="108"/>
      <c r="L1728" s="108"/>
      <c r="M1728" s="108"/>
      <c r="N1728" s="108"/>
      <c r="O1728" s="108"/>
      <c r="P1728" s="108"/>
      <c r="Q1728" s="109"/>
      <c r="R1728" s="109"/>
      <c r="S1728" s="109"/>
      <c r="T1728" s="108"/>
      <c r="U1728" s="108"/>
      <c r="V1728" s="108"/>
      <c r="W1728" s="109"/>
      <c r="X1728" s="109"/>
      <c r="Y1728" s="111"/>
      <c r="AB1728" s="111"/>
    </row>
    <row r="1729" spans="1:28" ht="15.75" hidden="1">
      <c r="A1729" s="292"/>
      <c r="B1729" s="231"/>
      <c r="C1729" s="231"/>
      <c r="D1729" s="232"/>
      <c r="E1729" s="8"/>
      <c r="F1729" s="108"/>
      <c r="G1729" s="108"/>
      <c r="H1729" s="108"/>
      <c r="I1729" s="8"/>
      <c r="J1729" s="110"/>
      <c r="K1729" s="108"/>
      <c r="L1729" s="108"/>
      <c r="M1729" s="108"/>
      <c r="N1729" s="108"/>
      <c r="O1729" s="108"/>
      <c r="P1729" s="108"/>
      <c r="Q1729" s="8"/>
      <c r="R1729" s="8"/>
      <c r="S1729" s="8"/>
      <c r="T1729" s="108"/>
      <c r="U1729" s="108"/>
      <c r="V1729" s="108"/>
      <c r="W1729" s="8"/>
      <c r="X1729" s="8"/>
      <c r="Y1729" s="111"/>
      <c r="AB1729" s="111"/>
    </row>
    <row r="1730" spans="1:28" ht="15.75" hidden="1">
      <c r="A1730" s="292"/>
      <c r="B1730" s="231"/>
      <c r="C1730" s="231"/>
      <c r="D1730" s="232"/>
      <c r="E1730" s="8"/>
      <c r="F1730" s="108"/>
      <c r="G1730" s="108"/>
      <c r="H1730" s="108"/>
      <c r="I1730" s="8"/>
      <c r="J1730" s="110"/>
      <c r="K1730" s="108"/>
      <c r="L1730" s="108"/>
      <c r="M1730" s="108"/>
      <c r="N1730" s="108"/>
      <c r="O1730" s="108"/>
      <c r="P1730" s="108"/>
      <c r="Q1730" s="8"/>
      <c r="R1730" s="8"/>
      <c r="S1730" s="8"/>
      <c r="T1730" s="108"/>
      <c r="U1730" s="108"/>
      <c r="V1730" s="108"/>
      <c r="W1730" s="8"/>
      <c r="X1730" s="8"/>
      <c r="Y1730" s="111"/>
      <c r="AB1730" s="111"/>
    </row>
    <row r="1731" spans="1:28" ht="15.75" hidden="1">
      <c r="A1731" s="292"/>
      <c r="B1731" s="231"/>
      <c r="C1731" s="231"/>
      <c r="D1731" s="232"/>
      <c r="E1731" s="114"/>
      <c r="F1731" s="108"/>
      <c r="G1731" s="108"/>
      <c r="H1731" s="108"/>
      <c r="I1731" s="109"/>
      <c r="J1731" s="110"/>
      <c r="K1731" s="108"/>
      <c r="L1731" s="108"/>
      <c r="M1731" s="108"/>
      <c r="N1731" s="108"/>
      <c r="O1731" s="108"/>
      <c r="P1731" s="108"/>
      <c r="Q1731" s="109"/>
      <c r="R1731" s="109"/>
      <c r="S1731" s="109"/>
      <c r="T1731" s="108"/>
      <c r="U1731" s="108"/>
      <c r="V1731" s="108"/>
      <c r="W1731" s="109"/>
      <c r="X1731" s="109"/>
      <c r="Y1731" s="111"/>
      <c r="AB1731" s="111"/>
    </row>
    <row r="1732" spans="1:28" ht="15.75" hidden="1">
      <c r="A1732" s="292"/>
      <c r="B1732" s="231"/>
      <c r="C1732" s="231"/>
      <c r="D1732" s="232"/>
      <c r="E1732" s="114"/>
      <c r="F1732" s="108"/>
      <c r="G1732" s="108"/>
      <c r="H1732" s="108"/>
      <c r="I1732" s="109"/>
      <c r="J1732" s="110"/>
      <c r="K1732" s="108"/>
      <c r="L1732" s="108"/>
      <c r="M1732" s="108"/>
      <c r="N1732" s="108"/>
      <c r="O1732" s="108"/>
      <c r="P1732" s="108"/>
      <c r="Q1732" s="109"/>
      <c r="R1732" s="109"/>
      <c r="S1732" s="109"/>
      <c r="T1732" s="108"/>
      <c r="U1732" s="108"/>
      <c r="V1732" s="108"/>
      <c r="W1732" s="109"/>
      <c r="X1732" s="109"/>
      <c r="Y1732" s="111"/>
      <c r="AB1732" s="111"/>
    </row>
    <row r="1733" spans="1:28" ht="15.75" hidden="1">
      <c r="A1733" s="292"/>
      <c r="B1733" s="231"/>
      <c r="C1733" s="231"/>
      <c r="D1733" s="232"/>
      <c r="E1733" s="114"/>
      <c r="F1733" s="108"/>
      <c r="G1733" s="108"/>
      <c r="H1733" s="108"/>
      <c r="I1733" s="109"/>
      <c r="J1733" s="110"/>
      <c r="K1733" s="108"/>
      <c r="L1733" s="108"/>
      <c r="M1733" s="108"/>
      <c r="N1733" s="108"/>
      <c r="O1733" s="108"/>
      <c r="P1733" s="108"/>
      <c r="Q1733" s="109"/>
      <c r="R1733" s="109"/>
      <c r="S1733" s="109"/>
      <c r="T1733" s="108"/>
      <c r="U1733" s="108"/>
      <c r="V1733" s="108"/>
      <c r="W1733" s="109"/>
      <c r="X1733" s="109"/>
      <c r="Y1733" s="111"/>
      <c r="AB1733" s="111"/>
    </row>
    <row r="1734" spans="1:28" ht="15.75" hidden="1">
      <c r="A1734" s="292"/>
      <c r="B1734" s="231"/>
      <c r="C1734" s="231"/>
      <c r="D1734" s="232"/>
      <c r="E1734" s="8"/>
      <c r="F1734" s="108"/>
      <c r="G1734" s="108"/>
      <c r="H1734" s="108"/>
      <c r="I1734" s="8"/>
      <c r="J1734" s="110"/>
      <c r="K1734" s="108"/>
      <c r="L1734" s="108"/>
      <c r="M1734" s="108"/>
      <c r="N1734" s="108"/>
      <c r="O1734" s="108"/>
      <c r="P1734" s="108"/>
      <c r="Q1734" s="8"/>
      <c r="R1734" s="8"/>
      <c r="S1734" s="8"/>
      <c r="T1734" s="108"/>
      <c r="U1734" s="108"/>
      <c r="V1734" s="108"/>
      <c r="W1734" s="8"/>
      <c r="X1734" s="8"/>
      <c r="Y1734" s="111"/>
      <c r="AB1734" s="111"/>
    </row>
    <row r="1735" spans="1:28" ht="15.75" hidden="1">
      <c r="A1735" s="292"/>
      <c r="B1735" s="231"/>
      <c r="C1735" s="231"/>
      <c r="D1735" s="232"/>
      <c r="E1735" s="108"/>
      <c r="F1735" s="108"/>
      <c r="G1735" s="108"/>
      <c r="H1735" s="108"/>
      <c r="I1735" s="108"/>
      <c r="J1735" s="110"/>
      <c r="K1735" s="108"/>
      <c r="L1735" s="108"/>
      <c r="M1735" s="108"/>
      <c r="N1735" s="108"/>
      <c r="O1735" s="108"/>
      <c r="P1735" s="108"/>
      <c r="Q1735" s="108"/>
      <c r="R1735" s="108"/>
      <c r="S1735" s="108"/>
      <c r="T1735" s="108"/>
      <c r="U1735" s="108"/>
      <c r="V1735" s="108"/>
      <c r="W1735" s="108"/>
      <c r="X1735" s="108"/>
      <c r="Y1735" s="111"/>
      <c r="AB1735" s="111"/>
    </row>
    <row r="1736" spans="1:28" ht="15.75" hidden="1">
      <c r="A1736" s="292"/>
      <c r="B1736" s="231"/>
      <c r="C1736" s="231"/>
      <c r="D1736" s="232"/>
      <c r="E1736" s="108"/>
      <c r="F1736" s="108"/>
      <c r="G1736" s="108"/>
      <c r="H1736" s="108"/>
      <c r="I1736" s="108"/>
      <c r="J1736" s="110"/>
      <c r="K1736" s="108"/>
      <c r="L1736" s="108"/>
      <c r="M1736" s="108"/>
      <c r="N1736" s="108"/>
      <c r="O1736" s="108"/>
      <c r="P1736" s="108"/>
      <c r="Q1736" s="108"/>
      <c r="R1736" s="108"/>
      <c r="S1736" s="108"/>
      <c r="T1736" s="108"/>
      <c r="U1736" s="108"/>
      <c r="V1736" s="108"/>
      <c r="W1736" s="108"/>
      <c r="X1736" s="108"/>
      <c r="Y1736" s="111"/>
      <c r="AB1736" s="111"/>
    </row>
    <row r="1737" spans="1:28" ht="15.75" hidden="1">
      <c r="A1737" s="292"/>
      <c r="B1737" s="231"/>
      <c r="C1737" s="231"/>
      <c r="D1737" s="232"/>
      <c r="E1737" s="114"/>
      <c r="F1737" s="108"/>
      <c r="G1737" s="108"/>
      <c r="H1737" s="108"/>
      <c r="I1737" s="109"/>
      <c r="J1737" s="110"/>
      <c r="K1737" s="108"/>
      <c r="L1737" s="108"/>
      <c r="M1737" s="108"/>
      <c r="N1737" s="108"/>
      <c r="O1737" s="108"/>
      <c r="P1737" s="108"/>
      <c r="Q1737" s="109"/>
      <c r="R1737" s="109"/>
      <c r="S1737" s="109"/>
      <c r="T1737" s="108"/>
      <c r="U1737" s="108"/>
      <c r="V1737" s="108"/>
      <c r="W1737" s="109"/>
      <c r="X1737" s="109"/>
      <c r="Y1737" s="111"/>
      <c r="AB1737" s="111"/>
    </row>
    <row r="1738" spans="1:28" ht="15.75" hidden="1">
      <c r="A1738" s="292"/>
      <c r="B1738" s="231"/>
      <c r="C1738" s="231"/>
      <c r="D1738" s="232"/>
      <c r="E1738" s="114"/>
      <c r="F1738" s="108"/>
      <c r="G1738" s="108"/>
      <c r="H1738" s="108"/>
      <c r="I1738" s="109"/>
      <c r="J1738" s="110"/>
      <c r="K1738" s="108"/>
      <c r="L1738" s="108"/>
      <c r="M1738" s="108"/>
      <c r="N1738" s="108"/>
      <c r="O1738" s="108"/>
      <c r="P1738" s="108"/>
      <c r="Q1738" s="109"/>
      <c r="R1738" s="109"/>
      <c r="S1738" s="109"/>
      <c r="T1738" s="108"/>
      <c r="U1738" s="108"/>
      <c r="V1738" s="108"/>
      <c r="W1738" s="109"/>
      <c r="X1738" s="109"/>
      <c r="Y1738" s="111"/>
      <c r="AB1738" s="111"/>
    </row>
    <row r="1739" spans="1:28" ht="15.75" hidden="1">
      <c r="A1739" s="292"/>
      <c r="B1739" s="231"/>
      <c r="C1739" s="231"/>
      <c r="D1739" s="232"/>
      <c r="E1739" s="114"/>
      <c r="F1739" s="108"/>
      <c r="G1739" s="108"/>
      <c r="H1739" s="108"/>
      <c r="I1739" s="109"/>
      <c r="J1739" s="110"/>
      <c r="K1739" s="108"/>
      <c r="L1739" s="108"/>
      <c r="M1739" s="108"/>
      <c r="N1739" s="108"/>
      <c r="O1739" s="108"/>
      <c r="P1739" s="108"/>
      <c r="Q1739" s="109"/>
      <c r="R1739" s="109"/>
      <c r="S1739" s="109"/>
      <c r="T1739" s="108"/>
      <c r="U1739" s="108"/>
      <c r="V1739" s="108"/>
      <c r="W1739" s="109"/>
      <c r="X1739" s="109"/>
      <c r="Y1739" s="111"/>
      <c r="AB1739" s="111"/>
    </row>
    <row r="1740" spans="1:28" ht="15.75" hidden="1">
      <c r="A1740" s="292"/>
      <c r="B1740" s="231"/>
      <c r="C1740" s="231"/>
      <c r="D1740" s="232"/>
      <c r="E1740" s="8"/>
      <c r="F1740" s="108"/>
      <c r="G1740" s="108"/>
      <c r="H1740" s="108"/>
      <c r="I1740" s="110"/>
      <c r="J1740" s="110"/>
      <c r="K1740" s="108"/>
      <c r="L1740" s="108"/>
      <c r="M1740" s="108"/>
      <c r="N1740" s="108"/>
      <c r="O1740" s="108"/>
      <c r="P1740" s="108"/>
      <c r="Q1740" s="8"/>
      <c r="R1740" s="8"/>
      <c r="S1740" s="8"/>
      <c r="T1740" s="108"/>
      <c r="U1740" s="108"/>
      <c r="V1740" s="108"/>
      <c r="W1740" s="8"/>
      <c r="X1740" s="8"/>
      <c r="Y1740" s="111"/>
      <c r="AB1740" s="111"/>
    </row>
    <row r="1741" spans="1:28" ht="15.75" hidden="1">
      <c r="A1741" s="292"/>
      <c r="B1741" s="231"/>
      <c r="C1741" s="231"/>
      <c r="D1741" s="232"/>
      <c r="E1741" s="114"/>
      <c r="F1741" s="108"/>
      <c r="G1741" s="108"/>
      <c r="H1741" s="108"/>
      <c r="I1741" s="109"/>
      <c r="J1741" s="110"/>
      <c r="K1741" s="108"/>
      <c r="L1741" s="108"/>
      <c r="M1741" s="108"/>
      <c r="N1741" s="108"/>
      <c r="O1741" s="108"/>
      <c r="P1741" s="108"/>
      <c r="Q1741" s="109"/>
      <c r="R1741" s="109"/>
      <c r="S1741" s="109"/>
      <c r="T1741" s="108"/>
      <c r="U1741" s="108"/>
      <c r="V1741" s="108"/>
      <c r="W1741" s="109"/>
      <c r="X1741" s="109"/>
      <c r="Y1741" s="111"/>
      <c r="AB1741" s="111"/>
    </row>
    <row r="1742" spans="1:28" ht="15.75" hidden="1">
      <c r="A1742" s="292"/>
      <c r="B1742" s="231"/>
      <c r="C1742" s="231"/>
      <c r="D1742" s="232"/>
      <c r="E1742" s="114"/>
      <c r="F1742" s="108"/>
      <c r="G1742" s="108"/>
      <c r="H1742" s="108"/>
      <c r="I1742" s="109"/>
      <c r="J1742" s="110"/>
      <c r="K1742" s="108"/>
      <c r="L1742" s="108"/>
      <c r="M1742" s="108"/>
      <c r="N1742" s="108"/>
      <c r="O1742" s="108"/>
      <c r="P1742" s="108"/>
      <c r="Q1742" s="109"/>
      <c r="R1742" s="109"/>
      <c r="S1742" s="109"/>
      <c r="T1742" s="108"/>
      <c r="U1742" s="108"/>
      <c r="V1742" s="108"/>
      <c r="W1742" s="109"/>
      <c r="X1742" s="109"/>
      <c r="Y1742" s="111"/>
      <c r="AB1742" s="111"/>
    </row>
    <row r="1743" spans="1:28" ht="15.75" hidden="1">
      <c r="A1743" s="292"/>
      <c r="B1743" s="231"/>
      <c r="C1743" s="231"/>
      <c r="D1743" s="232"/>
      <c r="E1743" s="8"/>
      <c r="F1743" s="108"/>
      <c r="G1743" s="108"/>
      <c r="H1743" s="108"/>
      <c r="I1743" s="8"/>
      <c r="J1743" s="110"/>
      <c r="K1743" s="108"/>
      <c r="L1743" s="108"/>
      <c r="M1743" s="108"/>
      <c r="N1743" s="108"/>
      <c r="O1743" s="108"/>
      <c r="P1743" s="108"/>
      <c r="Q1743" s="8"/>
      <c r="R1743" s="8"/>
      <c r="S1743" s="8"/>
      <c r="T1743" s="108"/>
      <c r="U1743" s="108"/>
      <c r="V1743" s="108"/>
      <c r="W1743" s="8"/>
      <c r="X1743" s="8"/>
      <c r="Y1743" s="111"/>
      <c r="AB1743" s="111"/>
    </row>
    <row r="1744" spans="1:28" ht="15.75" hidden="1">
      <c r="A1744" s="292"/>
      <c r="B1744" s="231"/>
      <c r="C1744" s="231"/>
      <c r="D1744" s="232"/>
      <c r="E1744" s="114"/>
      <c r="F1744" s="108"/>
      <c r="G1744" s="108"/>
      <c r="H1744" s="108"/>
      <c r="I1744" s="109"/>
      <c r="J1744" s="110"/>
      <c r="K1744" s="108"/>
      <c r="L1744" s="108"/>
      <c r="M1744" s="108"/>
      <c r="N1744" s="108"/>
      <c r="O1744" s="108"/>
      <c r="P1744" s="108"/>
      <c r="Q1744" s="109"/>
      <c r="R1744" s="109"/>
      <c r="S1744" s="109"/>
      <c r="T1744" s="108"/>
      <c r="U1744" s="108"/>
      <c r="V1744" s="108"/>
      <c r="W1744" s="109"/>
      <c r="X1744" s="109"/>
      <c r="Y1744" s="111"/>
      <c r="AB1744" s="111"/>
    </row>
    <row r="1745" spans="1:28" ht="15.75" hidden="1">
      <c r="A1745" s="292"/>
      <c r="B1745" s="231"/>
      <c r="C1745" s="231"/>
      <c r="D1745" s="232"/>
      <c r="E1745" s="114"/>
      <c r="F1745" s="108"/>
      <c r="G1745" s="108"/>
      <c r="H1745" s="108"/>
      <c r="I1745" s="109"/>
      <c r="J1745" s="110"/>
      <c r="K1745" s="108"/>
      <c r="L1745" s="108"/>
      <c r="M1745" s="108"/>
      <c r="N1745" s="108"/>
      <c r="O1745" s="108"/>
      <c r="P1745" s="108"/>
      <c r="Q1745" s="109"/>
      <c r="R1745" s="109"/>
      <c r="S1745" s="109"/>
      <c r="T1745" s="108"/>
      <c r="U1745" s="108"/>
      <c r="V1745" s="108"/>
      <c r="W1745" s="109"/>
      <c r="X1745" s="109"/>
      <c r="Y1745" s="111"/>
      <c r="AB1745" s="111"/>
    </row>
    <row r="1746" spans="1:28" ht="15.75" hidden="1">
      <c r="A1746" s="292"/>
      <c r="B1746" s="231"/>
      <c r="C1746" s="231"/>
      <c r="D1746" s="232"/>
      <c r="E1746" s="8"/>
      <c r="F1746" s="108"/>
      <c r="G1746" s="108"/>
      <c r="H1746" s="108"/>
      <c r="I1746" s="8"/>
      <c r="J1746" s="110"/>
      <c r="K1746" s="108"/>
      <c r="L1746" s="108"/>
      <c r="M1746" s="108"/>
      <c r="N1746" s="108"/>
      <c r="O1746" s="108"/>
      <c r="P1746" s="108"/>
      <c r="Q1746" s="8"/>
      <c r="R1746" s="8"/>
      <c r="S1746" s="8"/>
      <c r="T1746" s="108"/>
      <c r="U1746" s="108"/>
      <c r="V1746" s="108"/>
      <c r="W1746" s="8"/>
      <c r="X1746" s="8"/>
      <c r="Y1746" s="111"/>
      <c r="AB1746" s="111"/>
    </row>
    <row r="1747" spans="1:28" ht="15.75" hidden="1">
      <c r="A1747" s="292"/>
      <c r="B1747" s="231"/>
      <c r="C1747" s="231"/>
      <c r="D1747" s="232"/>
      <c r="E1747" s="114"/>
      <c r="F1747" s="108"/>
      <c r="G1747" s="108"/>
      <c r="H1747" s="108"/>
      <c r="I1747" s="109"/>
      <c r="J1747" s="110"/>
      <c r="K1747" s="108"/>
      <c r="L1747" s="108"/>
      <c r="M1747" s="108"/>
      <c r="N1747" s="108"/>
      <c r="O1747" s="108"/>
      <c r="P1747" s="108"/>
      <c r="Q1747" s="109"/>
      <c r="R1747" s="109"/>
      <c r="S1747" s="109"/>
      <c r="T1747" s="108"/>
      <c r="U1747" s="108"/>
      <c r="V1747" s="108"/>
      <c r="W1747" s="109"/>
      <c r="X1747" s="109"/>
      <c r="Y1747" s="111"/>
      <c r="AB1747" s="111"/>
    </row>
    <row r="1748" spans="1:28" ht="15.75" hidden="1">
      <c r="A1748" s="292"/>
      <c r="B1748" s="231"/>
      <c r="C1748" s="231"/>
      <c r="D1748" s="232"/>
      <c r="E1748" s="114"/>
      <c r="F1748" s="108"/>
      <c r="G1748" s="108"/>
      <c r="H1748" s="108"/>
      <c r="I1748" s="109"/>
      <c r="J1748" s="110"/>
      <c r="K1748" s="108"/>
      <c r="L1748" s="108"/>
      <c r="M1748" s="108"/>
      <c r="N1748" s="108"/>
      <c r="O1748" s="108"/>
      <c r="P1748" s="108"/>
      <c r="Q1748" s="109"/>
      <c r="R1748" s="109"/>
      <c r="S1748" s="109"/>
      <c r="T1748" s="108"/>
      <c r="U1748" s="108"/>
      <c r="V1748" s="108"/>
      <c r="W1748" s="109"/>
      <c r="X1748" s="109"/>
      <c r="Y1748" s="111"/>
      <c r="AB1748" s="111"/>
    </row>
    <row r="1749" spans="1:28" ht="15.75" hidden="1">
      <c r="A1749" s="292"/>
      <c r="B1749" s="231"/>
      <c r="C1749" s="231"/>
      <c r="D1749" s="232"/>
      <c r="E1749" s="108"/>
      <c r="F1749" s="108"/>
      <c r="G1749" s="108"/>
      <c r="H1749" s="108"/>
      <c r="I1749" s="108"/>
      <c r="J1749" s="110"/>
      <c r="K1749" s="108"/>
      <c r="L1749" s="108"/>
      <c r="M1749" s="108"/>
      <c r="N1749" s="108"/>
      <c r="O1749" s="108"/>
      <c r="P1749" s="108"/>
      <c r="Q1749" s="108"/>
      <c r="R1749" s="108"/>
      <c r="S1749" s="108"/>
      <c r="T1749" s="108"/>
      <c r="U1749" s="108"/>
      <c r="V1749" s="108"/>
      <c r="W1749" s="108"/>
      <c r="X1749" s="108"/>
      <c r="Y1749" s="111"/>
      <c r="AB1749" s="111"/>
    </row>
    <row r="1750" spans="1:28" ht="15.75" hidden="1">
      <c r="A1750" s="292"/>
      <c r="B1750" s="231"/>
      <c r="C1750" s="231"/>
      <c r="D1750" s="232"/>
      <c r="E1750" s="108"/>
      <c r="F1750" s="108"/>
      <c r="G1750" s="108"/>
      <c r="H1750" s="108"/>
      <c r="I1750" s="108"/>
      <c r="J1750" s="110"/>
      <c r="K1750" s="108"/>
      <c r="L1750" s="108"/>
      <c r="M1750" s="108"/>
      <c r="N1750" s="108"/>
      <c r="O1750" s="108"/>
      <c r="P1750" s="108"/>
      <c r="Q1750" s="108"/>
      <c r="R1750" s="108"/>
      <c r="S1750" s="108"/>
      <c r="T1750" s="108"/>
      <c r="U1750" s="108"/>
      <c r="V1750" s="108"/>
      <c r="W1750" s="108"/>
      <c r="X1750" s="108"/>
      <c r="Y1750" s="111"/>
      <c r="AB1750" s="111"/>
    </row>
    <row r="1751" spans="1:28" ht="15.75" hidden="1">
      <c r="A1751" s="292"/>
      <c r="B1751" s="231"/>
      <c r="C1751" s="231"/>
      <c r="D1751" s="232"/>
      <c r="E1751" s="108"/>
      <c r="F1751" s="108"/>
      <c r="G1751" s="108"/>
      <c r="H1751" s="108"/>
      <c r="I1751" s="108"/>
      <c r="J1751" s="110"/>
      <c r="K1751" s="108"/>
      <c r="L1751" s="108"/>
      <c r="M1751" s="108"/>
      <c r="N1751" s="108"/>
      <c r="O1751" s="108"/>
      <c r="P1751" s="108"/>
      <c r="Q1751" s="108"/>
      <c r="R1751" s="108"/>
      <c r="S1751" s="108"/>
      <c r="T1751" s="108"/>
      <c r="U1751" s="108"/>
      <c r="V1751" s="108"/>
      <c r="W1751" s="108"/>
      <c r="X1751" s="108"/>
      <c r="Y1751" s="111"/>
      <c r="AB1751" s="111"/>
    </row>
    <row r="1752" spans="1:28" ht="15.75" hidden="1">
      <c r="A1752" s="292"/>
      <c r="B1752" s="231"/>
      <c r="C1752" s="231"/>
      <c r="D1752" s="232"/>
      <c r="E1752" s="108"/>
      <c r="F1752" s="108"/>
      <c r="G1752" s="108"/>
      <c r="H1752" s="108"/>
      <c r="I1752" s="108"/>
      <c r="J1752" s="110"/>
      <c r="K1752" s="108"/>
      <c r="L1752" s="108"/>
      <c r="M1752" s="108"/>
      <c r="N1752" s="108"/>
      <c r="O1752" s="108"/>
      <c r="P1752" s="108"/>
      <c r="Q1752" s="108"/>
      <c r="R1752" s="108"/>
      <c r="S1752" s="108"/>
      <c r="T1752" s="108"/>
      <c r="U1752" s="108"/>
      <c r="V1752" s="108"/>
      <c r="W1752" s="108"/>
      <c r="X1752" s="108"/>
      <c r="Y1752" s="111"/>
      <c r="AB1752" s="111"/>
    </row>
    <row r="1753" spans="1:28" ht="15.75" hidden="1">
      <c r="A1753" s="292"/>
      <c r="B1753" s="231"/>
      <c r="C1753" s="231"/>
      <c r="D1753" s="232"/>
      <c r="E1753" s="108"/>
      <c r="F1753" s="108"/>
      <c r="G1753" s="108"/>
      <c r="H1753" s="108"/>
      <c r="I1753" s="108"/>
      <c r="J1753" s="110"/>
      <c r="K1753" s="108"/>
      <c r="L1753" s="108"/>
      <c r="M1753" s="108"/>
      <c r="N1753" s="108"/>
      <c r="O1753" s="108"/>
      <c r="P1753" s="108"/>
      <c r="Q1753" s="108"/>
      <c r="R1753" s="108"/>
      <c r="S1753" s="108"/>
      <c r="T1753" s="108"/>
      <c r="U1753" s="108"/>
      <c r="V1753" s="108"/>
      <c r="W1753" s="108"/>
      <c r="X1753" s="108"/>
      <c r="Y1753" s="111"/>
      <c r="AB1753" s="111"/>
    </row>
    <row r="1754" spans="1:28" ht="15.75" hidden="1">
      <c r="A1754" s="292"/>
      <c r="B1754" s="231"/>
      <c r="C1754" s="231"/>
      <c r="D1754" s="232"/>
      <c r="E1754" s="114"/>
      <c r="F1754" s="108"/>
      <c r="G1754" s="108"/>
      <c r="H1754" s="108"/>
      <c r="I1754" s="109"/>
      <c r="J1754" s="110"/>
      <c r="K1754" s="108"/>
      <c r="L1754" s="108"/>
      <c r="M1754" s="108"/>
      <c r="N1754" s="108"/>
      <c r="O1754" s="108"/>
      <c r="P1754" s="108"/>
      <c r="Q1754" s="109"/>
      <c r="R1754" s="109"/>
      <c r="S1754" s="109"/>
      <c r="T1754" s="108"/>
      <c r="U1754" s="108"/>
      <c r="V1754" s="108"/>
      <c r="W1754" s="109"/>
      <c r="X1754" s="109"/>
      <c r="Y1754" s="111"/>
      <c r="AB1754" s="111"/>
    </row>
    <row r="1755" spans="1:28" ht="15.75" hidden="1">
      <c r="A1755" s="292"/>
      <c r="B1755" s="231"/>
      <c r="C1755" s="231"/>
      <c r="D1755" s="232"/>
      <c r="E1755" s="114"/>
      <c r="F1755" s="108"/>
      <c r="G1755" s="108"/>
      <c r="H1755" s="108"/>
      <c r="I1755" s="109"/>
      <c r="J1755" s="110"/>
      <c r="K1755" s="108"/>
      <c r="L1755" s="108"/>
      <c r="M1755" s="108"/>
      <c r="N1755" s="108"/>
      <c r="O1755" s="108"/>
      <c r="P1755" s="108"/>
      <c r="Q1755" s="109"/>
      <c r="R1755" s="109"/>
      <c r="S1755" s="109"/>
      <c r="T1755" s="108"/>
      <c r="U1755" s="108"/>
      <c r="V1755" s="108"/>
      <c r="W1755" s="109"/>
      <c r="X1755" s="109"/>
      <c r="Y1755" s="111"/>
      <c r="AB1755" s="111"/>
    </row>
    <row r="1756" spans="1:28" ht="15.75" hidden="1">
      <c r="A1756" s="292"/>
      <c r="B1756" s="231"/>
      <c r="C1756" s="231"/>
      <c r="D1756" s="232"/>
      <c r="E1756" s="114"/>
      <c r="F1756" s="108"/>
      <c r="G1756" s="108"/>
      <c r="H1756" s="108"/>
      <c r="I1756" s="109"/>
      <c r="J1756" s="110"/>
      <c r="K1756" s="108"/>
      <c r="L1756" s="108"/>
      <c r="M1756" s="108"/>
      <c r="N1756" s="108"/>
      <c r="O1756" s="108"/>
      <c r="P1756" s="108"/>
      <c r="Q1756" s="109"/>
      <c r="R1756" s="109"/>
      <c r="S1756" s="109"/>
      <c r="T1756" s="108"/>
      <c r="U1756" s="108"/>
      <c r="V1756" s="108"/>
      <c r="W1756" s="109"/>
      <c r="X1756" s="109"/>
      <c r="Y1756" s="111"/>
      <c r="AB1756" s="111"/>
    </row>
    <row r="1757" spans="1:28" ht="15.75" hidden="1">
      <c r="A1757" s="292"/>
      <c r="B1757" s="231"/>
      <c r="C1757" s="231"/>
      <c r="D1757" s="232"/>
      <c r="E1757" s="114"/>
      <c r="F1757" s="108"/>
      <c r="G1757" s="108"/>
      <c r="H1757" s="108"/>
      <c r="I1757" s="109"/>
      <c r="J1757" s="110"/>
      <c r="K1757" s="108"/>
      <c r="L1757" s="108"/>
      <c r="M1757" s="108"/>
      <c r="N1757" s="108"/>
      <c r="O1757" s="108"/>
      <c r="P1757" s="108"/>
      <c r="Q1757" s="109"/>
      <c r="R1757" s="109"/>
      <c r="S1757" s="109"/>
      <c r="T1757" s="108"/>
      <c r="U1757" s="108"/>
      <c r="V1757" s="108"/>
      <c r="W1757" s="109"/>
      <c r="X1757" s="109"/>
      <c r="Y1757" s="111"/>
      <c r="AB1757" s="111"/>
    </row>
    <row r="1758" spans="1:28" ht="15.75" hidden="1">
      <c r="A1758" s="292"/>
      <c r="B1758" s="231"/>
      <c r="C1758" s="231"/>
      <c r="D1758" s="232"/>
      <c r="E1758" s="108"/>
      <c r="F1758" s="108"/>
      <c r="G1758" s="108"/>
      <c r="H1758" s="108"/>
      <c r="I1758" s="108"/>
      <c r="J1758" s="110"/>
      <c r="K1758" s="108"/>
      <c r="L1758" s="108"/>
      <c r="M1758" s="108"/>
      <c r="N1758" s="108"/>
      <c r="O1758" s="108"/>
      <c r="P1758" s="108"/>
      <c r="Q1758" s="108"/>
      <c r="R1758" s="108"/>
      <c r="S1758" s="108"/>
      <c r="T1758" s="108"/>
      <c r="U1758" s="108"/>
      <c r="V1758" s="108"/>
      <c r="W1758" s="108"/>
      <c r="X1758" s="108"/>
      <c r="Y1758" s="111"/>
      <c r="AB1758" s="111"/>
    </row>
    <row r="1759" spans="1:28" ht="15.75" hidden="1">
      <c r="A1759" s="292"/>
      <c r="B1759" s="231"/>
      <c r="C1759" s="231"/>
      <c r="D1759" s="232"/>
      <c r="E1759" s="108"/>
      <c r="F1759" s="108"/>
      <c r="G1759" s="108"/>
      <c r="H1759" s="108"/>
      <c r="I1759" s="108"/>
      <c r="J1759" s="110"/>
      <c r="K1759" s="108"/>
      <c r="L1759" s="108"/>
      <c r="M1759" s="108"/>
      <c r="N1759" s="108"/>
      <c r="O1759" s="108"/>
      <c r="P1759" s="108"/>
      <c r="Q1759" s="108"/>
      <c r="R1759" s="108"/>
      <c r="S1759" s="108"/>
      <c r="T1759" s="108"/>
      <c r="U1759" s="108"/>
      <c r="V1759" s="108"/>
      <c r="W1759" s="108"/>
      <c r="X1759" s="108"/>
      <c r="Y1759" s="111"/>
      <c r="AB1759" s="111"/>
    </row>
    <row r="1760" spans="1:28" ht="15.75" hidden="1">
      <c r="A1760" s="292"/>
      <c r="B1760" s="231"/>
      <c r="C1760" s="231"/>
      <c r="D1760" s="232"/>
      <c r="E1760" s="108"/>
      <c r="F1760" s="108"/>
      <c r="G1760" s="108"/>
      <c r="H1760" s="108"/>
      <c r="I1760" s="108"/>
      <c r="J1760" s="110"/>
      <c r="K1760" s="108"/>
      <c r="L1760" s="108"/>
      <c r="M1760" s="108"/>
      <c r="N1760" s="108"/>
      <c r="O1760" s="108"/>
      <c r="P1760" s="108"/>
      <c r="Q1760" s="108"/>
      <c r="R1760" s="108"/>
      <c r="S1760" s="108"/>
      <c r="T1760" s="108"/>
      <c r="U1760" s="108"/>
      <c r="V1760" s="108"/>
      <c r="W1760" s="108"/>
      <c r="X1760" s="108"/>
      <c r="Y1760" s="111"/>
      <c r="AB1760" s="111"/>
    </row>
    <row r="1761" spans="1:28" ht="15.75" hidden="1">
      <c r="A1761" s="292"/>
      <c r="B1761" s="231"/>
      <c r="C1761" s="231"/>
      <c r="D1761" s="232"/>
      <c r="E1761" s="108"/>
      <c r="F1761" s="108"/>
      <c r="G1761" s="108"/>
      <c r="H1761" s="108"/>
      <c r="I1761" s="108"/>
      <c r="J1761" s="110"/>
      <c r="K1761" s="108"/>
      <c r="L1761" s="108"/>
      <c r="M1761" s="108"/>
      <c r="N1761" s="108"/>
      <c r="O1761" s="108"/>
      <c r="P1761" s="108"/>
      <c r="Q1761" s="108"/>
      <c r="R1761" s="108"/>
      <c r="S1761" s="108"/>
      <c r="T1761" s="108"/>
      <c r="U1761" s="108"/>
      <c r="V1761" s="108"/>
      <c r="W1761" s="108"/>
      <c r="X1761" s="108"/>
      <c r="Y1761" s="111"/>
      <c r="AB1761" s="111"/>
    </row>
    <row r="1762" spans="1:28" ht="15.75" hidden="1">
      <c r="A1762" s="292"/>
      <c r="B1762" s="231"/>
      <c r="C1762" s="231"/>
      <c r="D1762" s="232"/>
      <c r="E1762" s="108"/>
      <c r="F1762" s="108"/>
      <c r="G1762" s="108"/>
      <c r="H1762" s="108"/>
      <c r="I1762" s="108"/>
      <c r="J1762" s="110"/>
      <c r="K1762" s="108"/>
      <c r="L1762" s="108"/>
      <c r="M1762" s="108"/>
      <c r="N1762" s="108"/>
      <c r="O1762" s="108"/>
      <c r="P1762" s="108"/>
      <c r="Q1762" s="108"/>
      <c r="R1762" s="108"/>
      <c r="S1762" s="108"/>
      <c r="T1762" s="108"/>
      <c r="U1762" s="108"/>
      <c r="V1762" s="108"/>
      <c r="W1762" s="108"/>
      <c r="X1762" s="108"/>
      <c r="Y1762" s="111"/>
      <c r="AB1762" s="111"/>
    </row>
    <row r="1763" spans="1:28" ht="15.75" hidden="1">
      <c r="A1763" s="292"/>
      <c r="B1763" s="231"/>
      <c r="C1763" s="231"/>
      <c r="D1763" s="232"/>
      <c r="E1763" s="114"/>
      <c r="F1763" s="108"/>
      <c r="G1763" s="108"/>
      <c r="H1763" s="108"/>
      <c r="I1763" s="109"/>
      <c r="J1763" s="110"/>
      <c r="K1763" s="108"/>
      <c r="L1763" s="108"/>
      <c r="M1763" s="108"/>
      <c r="N1763" s="108"/>
      <c r="O1763" s="108"/>
      <c r="P1763" s="108"/>
      <c r="Q1763" s="109"/>
      <c r="R1763" s="109"/>
      <c r="S1763" s="109"/>
      <c r="T1763" s="108"/>
      <c r="U1763" s="108"/>
      <c r="V1763" s="108"/>
      <c r="W1763" s="109"/>
      <c r="X1763" s="109"/>
      <c r="Y1763" s="111"/>
      <c r="AB1763" s="111"/>
    </row>
    <row r="1764" spans="1:28" ht="15.75" hidden="1">
      <c r="A1764" s="292"/>
      <c r="B1764" s="231"/>
      <c r="C1764" s="231"/>
      <c r="D1764" s="232"/>
      <c r="E1764" s="114"/>
      <c r="F1764" s="108"/>
      <c r="G1764" s="108"/>
      <c r="H1764" s="108"/>
      <c r="I1764" s="109"/>
      <c r="J1764" s="110"/>
      <c r="K1764" s="108"/>
      <c r="L1764" s="108"/>
      <c r="M1764" s="108"/>
      <c r="N1764" s="108"/>
      <c r="O1764" s="108"/>
      <c r="P1764" s="108"/>
      <c r="Q1764" s="109"/>
      <c r="R1764" s="109"/>
      <c r="S1764" s="109"/>
      <c r="T1764" s="108"/>
      <c r="U1764" s="108"/>
      <c r="V1764" s="108"/>
      <c r="W1764" s="109"/>
      <c r="X1764" s="109"/>
      <c r="Y1764" s="111"/>
      <c r="AB1764" s="111"/>
    </row>
    <row r="1765" spans="1:28" ht="15.75" hidden="1">
      <c r="A1765" s="292"/>
      <c r="B1765" s="231"/>
      <c r="C1765" s="231"/>
      <c r="D1765" s="232"/>
      <c r="E1765" s="114"/>
      <c r="F1765" s="108"/>
      <c r="G1765" s="108"/>
      <c r="H1765" s="108"/>
      <c r="I1765" s="109"/>
      <c r="J1765" s="110"/>
      <c r="K1765" s="108"/>
      <c r="L1765" s="108"/>
      <c r="M1765" s="108"/>
      <c r="N1765" s="108"/>
      <c r="O1765" s="108"/>
      <c r="P1765" s="108"/>
      <c r="Q1765" s="109"/>
      <c r="R1765" s="109"/>
      <c r="S1765" s="109"/>
      <c r="T1765" s="108"/>
      <c r="U1765" s="108"/>
      <c r="V1765" s="108"/>
      <c r="W1765" s="109"/>
      <c r="X1765" s="109"/>
      <c r="Y1765" s="111"/>
      <c r="AB1765" s="111"/>
    </row>
    <row r="1766" spans="1:28" ht="15.75" hidden="1">
      <c r="A1766" s="292"/>
      <c r="B1766" s="231"/>
      <c r="C1766" s="231"/>
      <c r="D1766" s="232"/>
      <c r="E1766" s="114"/>
      <c r="F1766" s="108"/>
      <c r="G1766" s="108"/>
      <c r="H1766" s="108"/>
      <c r="I1766" s="109"/>
      <c r="J1766" s="110"/>
      <c r="K1766" s="108"/>
      <c r="L1766" s="108"/>
      <c r="M1766" s="108"/>
      <c r="N1766" s="108"/>
      <c r="O1766" s="108"/>
      <c r="P1766" s="108"/>
      <c r="Q1766" s="109"/>
      <c r="R1766" s="109"/>
      <c r="S1766" s="109"/>
      <c r="T1766" s="108"/>
      <c r="U1766" s="108"/>
      <c r="V1766" s="108"/>
      <c r="W1766" s="109"/>
      <c r="X1766" s="109"/>
      <c r="Y1766" s="111"/>
      <c r="AB1766" s="111"/>
    </row>
    <row r="1767" spans="1:28" ht="15.75" hidden="1">
      <c r="A1767" s="292"/>
      <c r="B1767" s="231"/>
      <c r="C1767" s="231"/>
      <c r="D1767" s="232"/>
      <c r="E1767" s="8"/>
      <c r="F1767" s="108"/>
      <c r="G1767" s="108"/>
      <c r="H1767" s="108"/>
      <c r="I1767" s="8"/>
      <c r="J1767" s="110"/>
      <c r="K1767" s="108"/>
      <c r="L1767" s="108"/>
      <c r="M1767" s="108"/>
      <c r="N1767" s="108"/>
      <c r="O1767" s="108"/>
      <c r="P1767" s="108"/>
      <c r="Q1767" s="8"/>
      <c r="R1767" s="8"/>
      <c r="S1767" s="8"/>
      <c r="T1767" s="108"/>
      <c r="U1767" s="108"/>
      <c r="V1767" s="108"/>
      <c r="W1767" s="8"/>
      <c r="X1767" s="8"/>
      <c r="Y1767" s="111"/>
      <c r="AB1767" s="111"/>
    </row>
    <row r="1768" spans="1:28" ht="15.75" hidden="1">
      <c r="A1768" s="292"/>
      <c r="B1768" s="231"/>
      <c r="C1768" s="231"/>
      <c r="D1768" s="232"/>
      <c r="E1768" s="108"/>
      <c r="F1768" s="108"/>
      <c r="G1768" s="108"/>
      <c r="H1768" s="108"/>
      <c r="I1768" s="108"/>
      <c r="J1768" s="110"/>
      <c r="K1768" s="108"/>
      <c r="L1768" s="108"/>
      <c r="M1768" s="108"/>
      <c r="N1768" s="108"/>
      <c r="O1768" s="108"/>
      <c r="P1768" s="108"/>
      <c r="Q1768" s="108"/>
      <c r="R1768" s="108"/>
      <c r="S1768" s="108"/>
      <c r="T1768" s="108"/>
      <c r="U1768" s="108"/>
      <c r="V1768" s="108"/>
      <c r="W1768" s="108"/>
      <c r="X1768" s="108"/>
      <c r="Y1768" s="111"/>
      <c r="AB1768" s="111"/>
    </row>
    <row r="1769" spans="1:28" ht="15.75" hidden="1">
      <c r="A1769" s="292"/>
      <c r="B1769" s="231"/>
      <c r="C1769" s="231"/>
      <c r="D1769" s="232"/>
      <c r="E1769" s="108"/>
      <c r="F1769" s="108"/>
      <c r="G1769" s="108"/>
      <c r="H1769" s="108"/>
      <c r="I1769" s="108"/>
      <c r="J1769" s="110"/>
      <c r="K1769" s="108"/>
      <c r="L1769" s="108"/>
      <c r="M1769" s="108"/>
      <c r="N1769" s="108"/>
      <c r="O1769" s="108"/>
      <c r="P1769" s="108"/>
      <c r="Q1769" s="108"/>
      <c r="R1769" s="108"/>
      <c r="S1769" s="108"/>
      <c r="T1769" s="108"/>
      <c r="U1769" s="108"/>
      <c r="V1769" s="108"/>
      <c r="W1769" s="108"/>
      <c r="X1769" s="108"/>
      <c r="Y1769" s="111"/>
      <c r="AB1769" s="111"/>
    </row>
    <row r="1770" spans="1:28" ht="15.75" hidden="1">
      <c r="A1770" s="292"/>
      <c r="B1770" s="231"/>
      <c r="C1770" s="231"/>
      <c r="D1770" s="232"/>
      <c r="E1770" s="114"/>
      <c r="F1770" s="108"/>
      <c r="G1770" s="108"/>
      <c r="H1770" s="108"/>
      <c r="I1770" s="109"/>
      <c r="J1770" s="110"/>
      <c r="K1770" s="108"/>
      <c r="L1770" s="108"/>
      <c r="M1770" s="108"/>
      <c r="N1770" s="108"/>
      <c r="O1770" s="108"/>
      <c r="P1770" s="108"/>
      <c r="Q1770" s="109"/>
      <c r="R1770" s="109"/>
      <c r="S1770" s="109"/>
      <c r="T1770" s="108"/>
      <c r="U1770" s="108"/>
      <c r="V1770" s="108"/>
      <c r="W1770" s="109"/>
      <c r="X1770" s="109"/>
      <c r="Y1770" s="111"/>
      <c r="AB1770" s="111"/>
    </row>
    <row r="1771" spans="1:28" ht="15.75" hidden="1">
      <c r="A1771" s="292"/>
      <c r="B1771" s="231"/>
      <c r="C1771" s="231"/>
      <c r="D1771" s="232"/>
      <c r="E1771" s="114"/>
      <c r="F1771" s="108"/>
      <c r="G1771" s="108"/>
      <c r="H1771" s="108"/>
      <c r="I1771" s="109"/>
      <c r="J1771" s="110"/>
      <c r="K1771" s="108"/>
      <c r="L1771" s="108"/>
      <c r="M1771" s="108"/>
      <c r="N1771" s="108"/>
      <c r="O1771" s="108"/>
      <c r="P1771" s="108"/>
      <c r="Q1771" s="109"/>
      <c r="R1771" s="109"/>
      <c r="S1771" s="109"/>
      <c r="T1771" s="108"/>
      <c r="U1771" s="108"/>
      <c r="V1771" s="108"/>
      <c r="W1771" s="109"/>
      <c r="X1771" s="109"/>
      <c r="Y1771" s="111"/>
      <c r="AB1771" s="111"/>
    </row>
    <row r="1772" spans="1:28" ht="15.75" hidden="1">
      <c r="A1772" s="292"/>
      <c r="B1772" s="231"/>
      <c r="C1772" s="231"/>
      <c r="D1772" s="232"/>
      <c r="E1772" s="114"/>
      <c r="F1772" s="108"/>
      <c r="G1772" s="108"/>
      <c r="H1772" s="108"/>
      <c r="I1772" s="109"/>
      <c r="J1772" s="110"/>
      <c r="K1772" s="108"/>
      <c r="L1772" s="108"/>
      <c r="M1772" s="108"/>
      <c r="N1772" s="108"/>
      <c r="O1772" s="108"/>
      <c r="P1772" s="108"/>
      <c r="Q1772" s="109"/>
      <c r="R1772" s="109"/>
      <c r="S1772" s="109"/>
      <c r="T1772" s="108"/>
      <c r="U1772" s="108"/>
      <c r="V1772" s="108"/>
      <c r="W1772" s="109"/>
      <c r="X1772" s="109"/>
      <c r="Y1772" s="111"/>
      <c r="AB1772" s="111"/>
    </row>
    <row r="1773" spans="1:28" ht="15.75" hidden="1">
      <c r="A1773" s="292"/>
      <c r="B1773" s="231"/>
      <c r="C1773" s="231"/>
      <c r="D1773" s="232"/>
      <c r="E1773" s="8"/>
      <c r="F1773" s="108"/>
      <c r="G1773" s="108"/>
      <c r="H1773" s="108"/>
      <c r="I1773" s="8"/>
      <c r="J1773" s="110"/>
      <c r="K1773" s="108"/>
      <c r="L1773" s="108"/>
      <c r="M1773" s="108"/>
      <c r="N1773" s="108"/>
      <c r="O1773" s="108"/>
      <c r="P1773" s="108"/>
      <c r="Q1773" s="8"/>
      <c r="R1773" s="8"/>
      <c r="S1773" s="8"/>
      <c r="T1773" s="108"/>
      <c r="U1773" s="108"/>
      <c r="V1773" s="108"/>
      <c r="W1773" s="8"/>
      <c r="X1773" s="8"/>
      <c r="Y1773" s="111"/>
      <c r="AB1773" s="111"/>
    </row>
    <row r="1774" spans="1:28" ht="15.75" hidden="1">
      <c r="A1774" s="292"/>
      <c r="B1774" s="231"/>
      <c r="C1774" s="231"/>
      <c r="D1774" s="232"/>
      <c r="E1774" s="108"/>
      <c r="F1774" s="108"/>
      <c r="G1774" s="108"/>
      <c r="H1774" s="108"/>
      <c r="I1774" s="108"/>
      <c r="J1774" s="110"/>
      <c r="K1774" s="108"/>
      <c r="L1774" s="108"/>
      <c r="M1774" s="108"/>
      <c r="N1774" s="108"/>
      <c r="O1774" s="108"/>
      <c r="P1774" s="108"/>
      <c r="Q1774" s="108"/>
      <c r="R1774" s="108"/>
      <c r="S1774" s="108"/>
      <c r="T1774" s="108"/>
      <c r="U1774" s="108"/>
      <c r="V1774" s="108"/>
      <c r="W1774" s="108"/>
      <c r="X1774" s="108"/>
      <c r="Y1774" s="111"/>
      <c r="AB1774" s="111"/>
    </row>
    <row r="1775" spans="1:28" ht="15.75" hidden="1">
      <c r="A1775" s="292"/>
      <c r="B1775" s="231"/>
      <c r="C1775" s="231"/>
      <c r="D1775" s="232"/>
      <c r="E1775" s="108"/>
      <c r="F1775" s="108"/>
      <c r="G1775" s="108"/>
      <c r="H1775" s="108"/>
      <c r="I1775" s="108"/>
      <c r="J1775" s="110"/>
      <c r="K1775" s="108"/>
      <c r="L1775" s="108"/>
      <c r="M1775" s="108"/>
      <c r="N1775" s="108"/>
      <c r="O1775" s="108"/>
      <c r="P1775" s="108"/>
      <c r="Q1775" s="108"/>
      <c r="R1775" s="108"/>
      <c r="S1775" s="108"/>
      <c r="T1775" s="108"/>
      <c r="U1775" s="108"/>
      <c r="V1775" s="108"/>
      <c r="W1775" s="108"/>
      <c r="X1775" s="108"/>
      <c r="Y1775" s="111"/>
      <c r="AB1775" s="111"/>
    </row>
    <row r="1776" spans="1:28" ht="15.75" hidden="1">
      <c r="A1776" s="292"/>
      <c r="B1776" s="231"/>
      <c r="C1776" s="231"/>
      <c r="D1776" s="232"/>
      <c r="E1776" s="114"/>
      <c r="F1776" s="108"/>
      <c r="G1776" s="108"/>
      <c r="H1776" s="108"/>
      <c r="I1776" s="109"/>
      <c r="J1776" s="110"/>
      <c r="K1776" s="108"/>
      <c r="L1776" s="108"/>
      <c r="M1776" s="108"/>
      <c r="N1776" s="108"/>
      <c r="O1776" s="108"/>
      <c r="P1776" s="108"/>
      <c r="Q1776" s="109"/>
      <c r="R1776" s="109"/>
      <c r="S1776" s="109"/>
      <c r="T1776" s="108"/>
      <c r="U1776" s="108"/>
      <c r="V1776" s="108"/>
      <c r="W1776" s="109"/>
      <c r="X1776" s="109"/>
      <c r="Y1776" s="111"/>
      <c r="AB1776" s="111"/>
    </row>
    <row r="1777" spans="1:28" ht="15.75" hidden="1">
      <c r="A1777" s="292"/>
      <c r="B1777" s="231"/>
      <c r="C1777" s="231"/>
      <c r="D1777" s="232"/>
      <c r="E1777" s="114"/>
      <c r="F1777" s="108"/>
      <c r="G1777" s="108"/>
      <c r="H1777" s="108"/>
      <c r="I1777" s="109"/>
      <c r="J1777" s="110"/>
      <c r="K1777" s="108"/>
      <c r="L1777" s="108"/>
      <c r="M1777" s="108"/>
      <c r="N1777" s="108"/>
      <c r="O1777" s="108"/>
      <c r="P1777" s="108"/>
      <c r="Q1777" s="109"/>
      <c r="R1777" s="109"/>
      <c r="S1777" s="109"/>
      <c r="T1777" s="108"/>
      <c r="U1777" s="108"/>
      <c r="V1777" s="108"/>
      <c r="W1777" s="109"/>
      <c r="X1777" s="109"/>
      <c r="Y1777" s="111"/>
      <c r="AB1777" s="111"/>
    </row>
    <row r="1778" spans="1:28" ht="15.75" hidden="1">
      <c r="A1778" s="292"/>
      <c r="B1778" s="231"/>
      <c r="C1778" s="231"/>
      <c r="D1778" s="232"/>
      <c r="E1778" s="114"/>
      <c r="F1778" s="108"/>
      <c r="G1778" s="108"/>
      <c r="H1778" s="108"/>
      <c r="I1778" s="109"/>
      <c r="J1778" s="110"/>
      <c r="K1778" s="108"/>
      <c r="L1778" s="108"/>
      <c r="M1778" s="108"/>
      <c r="N1778" s="108"/>
      <c r="O1778" s="108"/>
      <c r="P1778" s="108"/>
      <c r="Q1778" s="109"/>
      <c r="R1778" s="109"/>
      <c r="S1778" s="109"/>
      <c r="T1778" s="108"/>
      <c r="U1778" s="108"/>
      <c r="V1778" s="108"/>
      <c r="W1778" s="109"/>
      <c r="X1778" s="109"/>
      <c r="Y1778" s="111"/>
      <c r="AB1778" s="111"/>
    </row>
    <row r="1779" spans="1:28" ht="15.75" hidden="1">
      <c r="A1779" s="292"/>
      <c r="B1779" s="231"/>
      <c r="C1779" s="231"/>
      <c r="D1779" s="232"/>
      <c r="E1779" s="8"/>
      <c r="F1779" s="108"/>
      <c r="G1779" s="108"/>
      <c r="H1779" s="108"/>
      <c r="I1779" s="8"/>
      <c r="J1779" s="110"/>
      <c r="K1779" s="108"/>
      <c r="L1779" s="108"/>
      <c r="M1779" s="108"/>
      <c r="N1779" s="108"/>
      <c r="O1779" s="108"/>
      <c r="P1779" s="108"/>
      <c r="Q1779" s="8"/>
      <c r="R1779" s="8"/>
      <c r="S1779" s="8"/>
      <c r="T1779" s="108"/>
      <c r="U1779" s="108"/>
      <c r="V1779" s="108"/>
      <c r="W1779" s="8"/>
      <c r="X1779" s="8"/>
      <c r="Y1779" s="111"/>
      <c r="AB1779" s="111"/>
    </row>
    <row r="1780" spans="1:28" ht="15.75" hidden="1">
      <c r="A1780" s="292"/>
      <c r="B1780" s="231"/>
      <c r="C1780" s="231"/>
      <c r="D1780" s="232"/>
      <c r="E1780" s="108"/>
      <c r="F1780" s="108"/>
      <c r="G1780" s="108"/>
      <c r="H1780" s="108"/>
      <c r="I1780" s="108"/>
      <c r="J1780" s="110"/>
      <c r="K1780" s="108"/>
      <c r="L1780" s="108"/>
      <c r="M1780" s="108"/>
      <c r="N1780" s="108"/>
      <c r="O1780" s="108"/>
      <c r="P1780" s="108"/>
      <c r="Q1780" s="108"/>
      <c r="R1780" s="108"/>
      <c r="S1780" s="108"/>
      <c r="T1780" s="108"/>
      <c r="U1780" s="108"/>
      <c r="V1780" s="108"/>
      <c r="W1780" s="108"/>
      <c r="X1780" s="108"/>
      <c r="Y1780" s="111"/>
      <c r="AB1780" s="111"/>
    </row>
    <row r="1781" spans="1:28" ht="15.75" hidden="1">
      <c r="A1781" s="292"/>
      <c r="B1781" s="231"/>
      <c r="C1781" s="231"/>
      <c r="D1781" s="232"/>
      <c r="E1781" s="108"/>
      <c r="F1781" s="108"/>
      <c r="G1781" s="108"/>
      <c r="H1781" s="108"/>
      <c r="I1781" s="108"/>
      <c r="J1781" s="110"/>
      <c r="K1781" s="108"/>
      <c r="L1781" s="108"/>
      <c r="M1781" s="108"/>
      <c r="N1781" s="108"/>
      <c r="O1781" s="108"/>
      <c r="P1781" s="108"/>
      <c r="Q1781" s="108"/>
      <c r="R1781" s="108"/>
      <c r="S1781" s="108"/>
      <c r="T1781" s="108"/>
      <c r="U1781" s="108"/>
      <c r="V1781" s="108"/>
      <c r="W1781" s="108"/>
      <c r="X1781" s="108"/>
      <c r="Y1781" s="111"/>
      <c r="AB1781" s="111"/>
    </row>
    <row r="1782" spans="1:28" ht="15.75" hidden="1">
      <c r="A1782" s="292"/>
      <c r="B1782" s="231"/>
      <c r="C1782" s="231"/>
      <c r="D1782" s="232"/>
      <c r="E1782" s="114"/>
      <c r="F1782" s="108"/>
      <c r="G1782" s="108"/>
      <c r="H1782" s="108"/>
      <c r="I1782" s="109"/>
      <c r="J1782" s="110"/>
      <c r="K1782" s="108"/>
      <c r="L1782" s="108"/>
      <c r="M1782" s="108"/>
      <c r="N1782" s="108"/>
      <c r="O1782" s="108"/>
      <c r="P1782" s="108"/>
      <c r="Q1782" s="109"/>
      <c r="R1782" s="109"/>
      <c r="S1782" s="109"/>
      <c r="T1782" s="108"/>
      <c r="U1782" s="108"/>
      <c r="V1782" s="108"/>
      <c r="W1782" s="109"/>
      <c r="X1782" s="109"/>
      <c r="Y1782" s="111"/>
      <c r="AB1782" s="111"/>
    </row>
    <row r="1783" spans="1:28" ht="15.75" hidden="1">
      <c r="A1783" s="292"/>
      <c r="B1783" s="231"/>
      <c r="C1783" s="231"/>
      <c r="D1783" s="232"/>
      <c r="E1783" s="114"/>
      <c r="F1783" s="108"/>
      <c r="G1783" s="108"/>
      <c r="H1783" s="108"/>
      <c r="I1783" s="109"/>
      <c r="J1783" s="110"/>
      <c r="K1783" s="108"/>
      <c r="L1783" s="108"/>
      <c r="M1783" s="108"/>
      <c r="N1783" s="108"/>
      <c r="O1783" s="108"/>
      <c r="P1783" s="108"/>
      <c r="Q1783" s="109"/>
      <c r="R1783" s="109"/>
      <c r="S1783" s="109"/>
      <c r="T1783" s="108"/>
      <c r="U1783" s="108"/>
      <c r="V1783" s="108"/>
      <c r="W1783" s="109"/>
      <c r="X1783" s="109"/>
      <c r="Y1783" s="111"/>
      <c r="AB1783" s="111"/>
    </row>
    <row r="1784" spans="1:28" ht="15.75" hidden="1">
      <c r="A1784" s="292"/>
      <c r="B1784" s="231"/>
      <c r="C1784" s="231"/>
      <c r="D1784" s="232"/>
      <c r="E1784" s="114"/>
      <c r="F1784" s="108"/>
      <c r="G1784" s="108"/>
      <c r="H1784" s="108"/>
      <c r="I1784" s="109"/>
      <c r="J1784" s="110"/>
      <c r="K1784" s="108"/>
      <c r="L1784" s="108"/>
      <c r="M1784" s="108"/>
      <c r="N1784" s="108"/>
      <c r="O1784" s="108"/>
      <c r="P1784" s="108"/>
      <c r="Q1784" s="109"/>
      <c r="R1784" s="109"/>
      <c r="S1784" s="109"/>
      <c r="T1784" s="108"/>
      <c r="U1784" s="108"/>
      <c r="V1784" s="108"/>
      <c r="W1784" s="109"/>
      <c r="X1784" s="109"/>
      <c r="Y1784" s="111"/>
      <c r="AB1784" s="111"/>
    </row>
    <row r="1785" spans="1:28" ht="15.75" hidden="1">
      <c r="A1785" s="292"/>
      <c r="B1785" s="231"/>
      <c r="C1785" s="231"/>
      <c r="D1785" s="232"/>
      <c r="E1785" s="8"/>
      <c r="F1785" s="108"/>
      <c r="G1785" s="108"/>
      <c r="H1785" s="108"/>
      <c r="I1785" s="8"/>
      <c r="J1785" s="110"/>
      <c r="K1785" s="108"/>
      <c r="L1785" s="108"/>
      <c r="M1785" s="108"/>
      <c r="N1785" s="108"/>
      <c r="O1785" s="108"/>
      <c r="P1785" s="108"/>
      <c r="Q1785" s="8"/>
      <c r="R1785" s="8"/>
      <c r="S1785" s="8"/>
      <c r="T1785" s="108"/>
      <c r="U1785" s="108"/>
      <c r="V1785" s="108"/>
      <c r="W1785" s="8"/>
      <c r="X1785" s="8"/>
      <c r="Y1785" s="111"/>
      <c r="AB1785" s="111"/>
    </row>
    <row r="1786" spans="1:28" ht="15.75" hidden="1">
      <c r="A1786" s="292"/>
      <c r="B1786" s="231"/>
      <c r="C1786" s="231"/>
      <c r="D1786" s="232"/>
      <c r="E1786" s="108"/>
      <c r="F1786" s="108"/>
      <c r="G1786" s="108"/>
      <c r="H1786" s="108"/>
      <c r="I1786" s="108"/>
      <c r="J1786" s="110"/>
      <c r="K1786" s="108"/>
      <c r="L1786" s="108"/>
      <c r="M1786" s="108"/>
      <c r="N1786" s="108"/>
      <c r="O1786" s="108"/>
      <c r="P1786" s="108"/>
      <c r="Q1786" s="108"/>
      <c r="R1786" s="108"/>
      <c r="S1786" s="108"/>
      <c r="T1786" s="108"/>
      <c r="U1786" s="108"/>
      <c r="V1786" s="108"/>
      <c r="W1786" s="108"/>
      <c r="X1786" s="108"/>
      <c r="Y1786" s="111"/>
      <c r="AB1786" s="111"/>
    </row>
    <row r="1787" spans="1:28" ht="15.75" hidden="1">
      <c r="A1787" s="292"/>
      <c r="B1787" s="231"/>
      <c r="C1787" s="231"/>
      <c r="D1787" s="232"/>
      <c r="E1787" s="108"/>
      <c r="F1787" s="108"/>
      <c r="G1787" s="108"/>
      <c r="H1787" s="108"/>
      <c r="I1787" s="108"/>
      <c r="J1787" s="110"/>
      <c r="K1787" s="108"/>
      <c r="L1787" s="108"/>
      <c r="M1787" s="108"/>
      <c r="N1787" s="108"/>
      <c r="O1787" s="108"/>
      <c r="P1787" s="108"/>
      <c r="Q1787" s="108"/>
      <c r="R1787" s="108"/>
      <c r="S1787" s="108"/>
      <c r="T1787" s="108"/>
      <c r="U1787" s="108"/>
      <c r="V1787" s="108"/>
      <c r="W1787" s="108"/>
      <c r="X1787" s="108"/>
      <c r="Y1787" s="111"/>
      <c r="AB1787" s="111"/>
    </row>
    <row r="1788" spans="1:28" ht="15.75" hidden="1">
      <c r="A1788" s="292"/>
      <c r="B1788" s="231"/>
      <c r="C1788" s="231"/>
      <c r="D1788" s="232"/>
      <c r="E1788" s="114"/>
      <c r="F1788" s="108"/>
      <c r="G1788" s="108"/>
      <c r="H1788" s="108"/>
      <c r="I1788" s="109"/>
      <c r="J1788" s="110"/>
      <c r="K1788" s="108"/>
      <c r="L1788" s="108"/>
      <c r="M1788" s="108"/>
      <c r="N1788" s="108"/>
      <c r="O1788" s="108"/>
      <c r="P1788" s="108"/>
      <c r="Q1788" s="109"/>
      <c r="R1788" s="109"/>
      <c r="S1788" s="109"/>
      <c r="T1788" s="108"/>
      <c r="U1788" s="108"/>
      <c r="V1788" s="108"/>
      <c r="W1788" s="109"/>
      <c r="X1788" s="109"/>
      <c r="Y1788" s="111"/>
      <c r="AB1788" s="111"/>
    </row>
    <row r="1789" spans="1:28" ht="15.75" hidden="1">
      <c r="A1789" s="292"/>
      <c r="B1789" s="231"/>
      <c r="C1789" s="231"/>
      <c r="D1789" s="232"/>
      <c r="E1789" s="114"/>
      <c r="F1789" s="108"/>
      <c r="G1789" s="108"/>
      <c r="H1789" s="108"/>
      <c r="I1789" s="109"/>
      <c r="J1789" s="110"/>
      <c r="K1789" s="108"/>
      <c r="L1789" s="108"/>
      <c r="M1789" s="108"/>
      <c r="N1789" s="108"/>
      <c r="O1789" s="108"/>
      <c r="P1789" s="108"/>
      <c r="Q1789" s="109"/>
      <c r="R1789" s="109"/>
      <c r="S1789" s="109"/>
      <c r="T1789" s="108"/>
      <c r="U1789" s="108"/>
      <c r="V1789" s="108"/>
      <c r="W1789" s="109"/>
      <c r="X1789" s="109"/>
      <c r="Y1789" s="111"/>
      <c r="AB1789" s="111"/>
    </row>
    <row r="1790" spans="1:28" ht="15.75" hidden="1">
      <c r="A1790" s="292"/>
      <c r="B1790" s="231"/>
      <c r="C1790" s="231"/>
      <c r="D1790" s="232"/>
      <c r="E1790" s="114"/>
      <c r="F1790" s="108"/>
      <c r="G1790" s="108"/>
      <c r="H1790" s="108"/>
      <c r="I1790" s="109"/>
      <c r="J1790" s="110"/>
      <c r="K1790" s="108"/>
      <c r="L1790" s="108"/>
      <c r="M1790" s="108"/>
      <c r="N1790" s="108"/>
      <c r="O1790" s="108"/>
      <c r="P1790" s="108"/>
      <c r="Q1790" s="109"/>
      <c r="R1790" s="109"/>
      <c r="S1790" s="109"/>
      <c r="T1790" s="108"/>
      <c r="U1790" s="108"/>
      <c r="V1790" s="108"/>
      <c r="W1790" s="109"/>
      <c r="X1790" s="109"/>
      <c r="Y1790" s="111"/>
      <c r="AB1790" s="111"/>
    </row>
    <row r="1791" spans="1:28" ht="15.75" hidden="1">
      <c r="A1791" s="292"/>
      <c r="B1791" s="231"/>
      <c r="C1791" s="231"/>
      <c r="D1791" s="232"/>
      <c r="E1791" s="114"/>
      <c r="F1791" s="108"/>
      <c r="G1791" s="108"/>
      <c r="H1791" s="108"/>
      <c r="I1791" s="109"/>
      <c r="J1791" s="110"/>
      <c r="K1791" s="108"/>
      <c r="L1791" s="108"/>
      <c r="M1791" s="108"/>
      <c r="N1791" s="108"/>
      <c r="O1791" s="108"/>
      <c r="P1791" s="108"/>
      <c r="Q1791" s="109"/>
      <c r="R1791" s="109"/>
      <c r="S1791" s="109"/>
      <c r="T1791" s="108"/>
      <c r="U1791" s="108"/>
      <c r="V1791" s="108"/>
      <c r="W1791" s="109"/>
      <c r="X1791" s="109"/>
      <c r="Y1791" s="111"/>
      <c r="AB1791" s="111"/>
    </row>
    <row r="1792" spans="1:28" ht="15.75" hidden="1">
      <c r="A1792" s="292"/>
      <c r="B1792" s="231"/>
      <c r="C1792" s="231"/>
      <c r="D1792" s="232"/>
      <c r="E1792" s="114"/>
      <c r="F1792" s="108"/>
      <c r="G1792" s="108"/>
      <c r="H1792" s="108"/>
      <c r="I1792" s="109"/>
      <c r="J1792" s="110"/>
      <c r="K1792" s="108"/>
      <c r="L1792" s="108"/>
      <c r="M1792" s="108"/>
      <c r="N1792" s="108"/>
      <c r="O1792" s="108"/>
      <c r="P1792" s="108"/>
      <c r="Q1792" s="109"/>
      <c r="R1792" s="109"/>
      <c r="S1792" s="109"/>
      <c r="T1792" s="108"/>
      <c r="U1792" s="108"/>
      <c r="V1792" s="108"/>
      <c r="W1792" s="109"/>
      <c r="X1792" s="109"/>
      <c r="Y1792" s="111"/>
      <c r="AB1792" s="111"/>
    </row>
    <row r="1793" spans="1:28" ht="15.75" hidden="1">
      <c r="A1793" s="292"/>
      <c r="B1793" s="231"/>
      <c r="C1793" s="231"/>
      <c r="D1793" s="232"/>
      <c r="E1793" s="114"/>
      <c r="F1793" s="108"/>
      <c r="G1793" s="108"/>
      <c r="H1793" s="108"/>
      <c r="I1793" s="109"/>
      <c r="J1793" s="110"/>
      <c r="K1793" s="108"/>
      <c r="L1793" s="108"/>
      <c r="M1793" s="108"/>
      <c r="N1793" s="108"/>
      <c r="O1793" s="108"/>
      <c r="P1793" s="108"/>
      <c r="Q1793" s="109"/>
      <c r="R1793" s="109"/>
      <c r="S1793" s="109"/>
      <c r="T1793" s="108"/>
      <c r="U1793" s="108"/>
      <c r="V1793" s="108"/>
      <c r="W1793" s="109"/>
      <c r="X1793" s="109"/>
      <c r="Y1793" s="111"/>
      <c r="AB1793" s="111"/>
    </row>
    <row r="1794" spans="1:28" ht="15.75" hidden="1">
      <c r="A1794" s="292"/>
      <c r="B1794" s="231"/>
      <c r="C1794" s="231"/>
      <c r="D1794" s="232"/>
      <c r="E1794" s="114"/>
      <c r="F1794" s="108"/>
      <c r="G1794" s="108"/>
      <c r="H1794" s="108"/>
      <c r="I1794" s="109"/>
      <c r="J1794" s="110"/>
      <c r="K1794" s="108"/>
      <c r="L1794" s="108"/>
      <c r="M1794" s="108"/>
      <c r="N1794" s="108"/>
      <c r="O1794" s="108"/>
      <c r="P1794" s="108"/>
      <c r="Q1794" s="109"/>
      <c r="R1794" s="109"/>
      <c r="S1794" s="109"/>
      <c r="T1794" s="108"/>
      <c r="U1794" s="108"/>
      <c r="V1794" s="108"/>
      <c r="W1794" s="109"/>
      <c r="X1794" s="109"/>
      <c r="Y1794" s="111"/>
      <c r="AB1794" s="111"/>
    </row>
    <row r="1795" spans="1:28" ht="15.75" hidden="1">
      <c r="A1795" s="292"/>
      <c r="B1795" s="231"/>
      <c r="C1795" s="231"/>
      <c r="D1795" s="232"/>
      <c r="E1795" s="109"/>
      <c r="F1795" s="108"/>
      <c r="G1795" s="108"/>
      <c r="H1795" s="108"/>
      <c r="I1795" s="109"/>
      <c r="J1795" s="110"/>
      <c r="K1795" s="108"/>
      <c r="L1795" s="108"/>
      <c r="M1795" s="108"/>
      <c r="N1795" s="108"/>
      <c r="O1795" s="108"/>
      <c r="P1795" s="108"/>
      <c r="Q1795" s="109"/>
      <c r="R1795" s="109"/>
      <c r="S1795" s="109"/>
      <c r="T1795" s="108"/>
      <c r="U1795" s="108"/>
      <c r="V1795" s="108"/>
      <c r="W1795" s="109"/>
      <c r="X1795" s="109"/>
      <c r="Y1795" s="111"/>
      <c r="AB1795" s="111"/>
    </row>
    <row r="1796" spans="1:28" ht="15.75" hidden="1">
      <c r="A1796" s="292"/>
      <c r="B1796" s="231"/>
      <c r="C1796" s="231"/>
      <c r="D1796" s="232"/>
      <c r="E1796" s="109"/>
      <c r="F1796" s="108"/>
      <c r="G1796" s="108"/>
      <c r="H1796" s="108"/>
      <c r="I1796" s="109"/>
      <c r="J1796" s="110"/>
      <c r="K1796" s="108"/>
      <c r="L1796" s="108"/>
      <c r="M1796" s="108"/>
      <c r="N1796" s="108"/>
      <c r="O1796" s="108"/>
      <c r="P1796" s="108"/>
      <c r="Q1796" s="109"/>
      <c r="R1796" s="109"/>
      <c r="S1796" s="109"/>
      <c r="T1796" s="108"/>
      <c r="U1796" s="108"/>
      <c r="V1796" s="108"/>
      <c r="W1796" s="109"/>
      <c r="X1796" s="109"/>
      <c r="Y1796" s="111"/>
      <c r="AB1796" s="111"/>
    </row>
    <row r="1797" spans="1:28" ht="15.75" hidden="1">
      <c r="A1797" s="292"/>
      <c r="B1797" s="231"/>
      <c r="C1797" s="231"/>
      <c r="D1797" s="232"/>
      <c r="E1797" s="109"/>
      <c r="F1797" s="108"/>
      <c r="G1797" s="108"/>
      <c r="H1797" s="108"/>
      <c r="I1797" s="109"/>
      <c r="J1797" s="110"/>
      <c r="K1797" s="108"/>
      <c r="L1797" s="108"/>
      <c r="M1797" s="108"/>
      <c r="N1797" s="108"/>
      <c r="O1797" s="108"/>
      <c r="P1797" s="108"/>
      <c r="Q1797" s="109"/>
      <c r="R1797" s="109"/>
      <c r="S1797" s="109"/>
      <c r="T1797" s="108"/>
      <c r="U1797" s="108"/>
      <c r="V1797" s="108"/>
      <c r="W1797" s="109"/>
      <c r="X1797" s="109"/>
      <c r="Y1797" s="111"/>
      <c r="AB1797" s="111"/>
    </row>
    <row r="1798" spans="1:28" ht="15.75" hidden="1">
      <c r="A1798" s="292"/>
      <c r="B1798" s="231"/>
      <c r="C1798" s="231"/>
      <c r="D1798" s="232"/>
      <c r="E1798" s="114"/>
      <c r="F1798" s="108"/>
      <c r="G1798" s="108"/>
      <c r="H1798" s="108"/>
      <c r="I1798" s="109"/>
      <c r="J1798" s="110"/>
      <c r="K1798" s="108"/>
      <c r="L1798" s="108"/>
      <c r="M1798" s="108"/>
      <c r="N1798" s="108"/>
      <c r="O1798" s="108"/>
      <c r="P1798" s="108"/>
      <c r="Q1798" s="109"/>
      <c r="R1798" s="109"/>
      <c r="S1798" s="109"/>
      <c r="T1798" s="108"/>
      <c r="U1798" s="108"/>
      <c r="V1798" s="108"/>
      <c r="W1798" s="109"/>
      <c r="X1798" s="109"/>
      <c r="Y1798" s="111"/>
      <c r="AB1798" s="111"/>
    </row>
    <row r="1799" spans="1:28" ht="15.75" hidden="1">
      <c r="A1799" s="292"/>
      <c r="B1799" s="231"/>
      <c r="C1799" s="231"/>
      <c r="D1799" s="232"/>
      <c r="E1799" s="114"/>
      <c r="F1799" s="108"/>
      <c r="G1799" s="108"/>
      <c r="H1799" s="108"/>
      <c r="I1799" s="109"/>
      <c r="J1799" s="110"/>
      <c r="K1799" s="108"/>
      <c r="L1799" s="108"/>
      <c r="M1799" s="108"/>
      <c r="N1799" s="108"/>
      <c r="O1799" s="108"/>
      <c r="P1799" s="108"/>
      <c r="Q1799" s="109"/>
      <c r="R1799" s="109"/>
      <c r="S1799" s="109"/>
      <c r="T1799" s="108"/>
      <c r="U1799" s="108"/>
      <c r="V1799" s="108"/>
      <c r="W1799" s="109"/>
      <c r="X1799" s="109"/>
      <c r="Y1799" s="111"/>
      <c r="AB1799" s="111"/>
    </row>
    <row r="1800" spans="1:28" ht="15.75" hidden="1">
      <c r="A1800" s="292"/>
      <c r="B1800" s="231"/>
      <c r="C1800" s="231"/>
      <c r="D1800" s="232"/>
      <c r="E1800" s="114"/>
      <c r="F1800" s="108"/>
      <c r="G1800" s="108"/>
      <c r="H1800" s="108"/>
      <c r="I1800" s="109"/>
      <c r="J1800" s="110"/>
      <c r="K1800" s="108"/>
      <c r="L1800" s="108"/>
      <c r="M1800" s="108"/>
      <c r="N1800" s="108"/>
      <c r="O1800" s="108"/>
      <c r="P1800" s="108"/>
      <c r="Q1800" s="109"/>
      <c r="R1800" s="109"/>
      <c r="S1800" s="109"/>
      <c r="T1800" s="108"/>
      <c r="U1800" s="108"/>
      <c r="V1800" s="108"/>
      <c r="W1800" s="109"/>
      <c r="X1800" s="109"/>
      <c r="Y1800" s="111"/>
      <c r="AB1800" s="111"/>
    </row>
    <row r="1801" spans="1:28" ht="15.75" hidden="1">
      <c r="A1801" s="292"/>
      <c r="B1801" s="231"/>
      <c r="C1801" s="231"/>
      <c r="D1801" s="232"/>
      <c r="E1801" s="114"/>
      <c r="F1801" s="108"/>
      <c r="G1801" s="108"/>
      <c r="H1801" s="108"/>
      <c r="I1801" s="109"/>
      <c r="J1801" s="110"/>
      <c r="K1801" s="108"/>
      <c r="L1801" s="108"/>
      <c r="M1801" s="108"/>
      <c r="N1801" s="108"/>
      <c r="O1801" s="108"/>
      <c r="P1801" s="108"/>
      <c r="Q1801" s="109"/>
      <c r="R1801" s="109"/>
      <c r="S1801" s="109"/>
      <c r="T1801" s="108"/>
      <c r="U1801" s="108"/>
      <c r="V1801" s="108"/>
      <c r="W1801" s="109"/>
      <c r="X1801" s="109"/>
      <c r="Y1801" s="111"/>
      <c r="AB1801" s="111"/>
    </row>
    <row r="1802" spans="1:28" ht="15.75" hidden="1">
      <c r="A1802" s="292"/>
      <c r="B1802" s="231"/>
      <c r="C1802" s="231"/>
      <c r="D1802" s="232"/>
      <c r="E1802" s="114"/>
      <c r="F1802" s="108"/>
      <c r="G1802" s="108"/>
      <c r="H1802" s="108"/>
      <c r="I1802" s="109"/>
      <c r="J1802" s="110"/>
      <c r="K1802" s="108"/>
      <c r="L1802" s="108"/>
      <c r="M1802" s="108"/>
      <c r="N1802" s="108"/>
      <c r="O1802" s="108"/>
      <c r="P1802" s="108"/>
      <c r="Q1802" s="109"/>
      <c r="R1802" s="109"/>
      <c r="S1802" s="109"/>
      <c r="T1802" s="108"/>
      <c r="U1802" s="108"/>
      <c r="V1802" s="108"/>
      <c r="W1802" s="109"/>
      <c r="X1802" s="109"/>
      <c r="Y1802" s="111"/>
      <c r="AB1802" s="111"/>
    </row>
    <row r="1803" spans="1:28" ht="15.75" hidden="1">
      <c r="A1803" s="292"/>
      <c r="B1803" s="231"/>
      <c r="C1803" s="231"/>
      <c r="D1803" s="232"/>
      <c r="E1803" s="114"/>
      <c r="F1803" s="108"/>
      <c r="G1803" s="108"/>
      <c r="H1803" s="108"/>
      <c r="I1803" s="109"/>
      <c r="J1803" s="110"/>
      <c r="K1803" s="108"/>
      <c r="L1803" s="108"/>
      <c r="M1803" s="108"/>
      <c r="N1803" s="108"/>
      <c r="O1803" s="108"/>
      <c r="P1803" s="108"/>
      <c r="Q1803" s="109"/>
      <c r="R1803" s="109"/>
      <c r="S1803" s="109"/>
      <c r="T1803" s="108"/>
      <c r="U1803" s="108"/>
      <c r="V1803" s="108"/>
      <c r="W1803" s="109"/>
      <c r="X1803" s="109"/>
      <c r="Y1803" s="111"/>
      <c r="AB1803" s="111"/>
    </row>
    <row r="1804" spans="1:28" ht="15.75" hidden="1">
      <c r="A1804" s="292"/>
      <c r="B1804" s="231"/>
      <c r="C1804" s="231"/>
      <c r="D1804" s="232"/>
      <c r="E1804" s="114"/>
      <c r="F1804" s="108"/>
      <c r="G1804" s="108"/>
      <c r="H1804" s="108"/>
      <c r="I1804" s="109"/>
      <c r="J1804" s="110"/>
      <c r="K1804" s="108"/>
      <c r="L1804" s="108"/>
      <c r="M1804" s="108"/>
      <c r="N1804" s="108"/>
      <c r="O1804" s="108"/>
      <c r="P1804" s="108"/>
      <c r="Q1804" s="109"/>
      <c r="R1804" s="109"/>
      <c r="S1804" s="109"/>
      <c r="T1804" s="108"/>
      <c r="U1804" s="108"/>
      <c r="V1804" s="108"/>
      <c r="W1804" s="109"/>
      <c r="X1804" s="109"/>
      <c r="Y1804" s="111"/>
      <c r="AB1804" s="111"/>
    </row>
    <row r="1805" spans="1:28" ht="15.75" hidden="1">
      <c r="A1805" s="292"/>
      <c r="B1805" s="231"/>
      <c r="C1805" s="231"/>
      <c r="D1805" s="232"/>
      <c r="E1805" s="114"/>
      <c r="F1805" s="108"/>
      <c r="G1805" s="108"/>
      <c r="H1805" s="108"/>
      <c r="I1805" s="109"/>
      <c r="J1805" s="110"/>
      <c r="K1805" s="108"/>
      <c r="L1805" s="108"/>
      <c r="M1805" s="108"/>
      <c r="N1805" s="108"/>
      <c r="O1805" s="108"/>
      <c r="P1805" s="108"/>
      <c r="Q1805" s="109"/>
      <c r="R1805" s="109"/>
      <c r="S1805" s="109"/>
      <c r="T1805" s="108"/>
      <c r="U1805" s="108"/>
      <c r="V1805" s="108"/>
      <c r="W1805" s="109"/>
      <c r="X1805" s="109"/>
      <c r="Y1805" s="111"/>
      <c r="AB1805" s="111"/>
    </row>
    <row r="1806" spans="1:28" ht="15.75" hidden="1">
      <c r="A1806" s="292"/>
      <c r="B1806" s="231"/>
      <c r="C1806" s="231"/>
      <c r="D1806" s="232"/>
      <c r="E1806" s="114"/>
      <c r="F1806" s="108"/>
      <c r="G1806" s="108"/>
      <c r="H1806" s="108"/>
      <c r="I1806" s="109"/>
      <c r="J1806" s="110"/>
      <c r="K1806" s="108"/>
      <c r="L1806" s="108"/>
      <c r="M1806" s="108"/>
      <c r="N1806" s="108"/>
      <c r="O1806" s="108"/>
      <c r="P1806" s="108"/>
      <c r="Q1806" s="109"/>
      <c r="R1806" s="109"/>
      <c r="S1806" s="109"/>
      <c r="T1806" s="108"/>
      <c r="U1806" s="108"/>
      <c r="V1806" s="108"/>
      <c r="W1806" s="109"/>
      <c r="X1806" s="109"/>
      <c r="Y1806" s="111"/>
      <c r="AB1806" s="111"/>
    </row>
    <row r="1807" spans="1:28" ht="15.75" hidden="1">
      <c r="A1807" s="292"/>
      <c r="B1807" s="231"/>
      <c r="C1807" s="231"/>
      <c r="D1807" s="232"/>
      <c r="E1807" s="114"/>
      <c r="F1807" s="108"/>
      <c r="G1807" s="108"/>
      <c r="H1807" s="108"/>
      <c r="I1807" s="109"/>
      <c r="J1807" s="110"/>
      <c r="K1807" s="108"/>
      <c r="L1807" s="108"/>
      <c r="M1807" s="108"/>
      <c r="N1807" s="108"/>
      <c r="O1807" s="108"/>
      <c r="P1807" s="108"/>
      <c r="Q1807" s="109"/>
      <c r="R1807" s="109"/>
      <c r="S1807" s="109"/>
      <c r="T1807" s="108"/>
      <c r="U1807" s="108"/>
      <c r="V1807" s="108"/>
      <c r="W1807" s="109"/>
      <c r="X1807" s="109"/>
      <c r="Y1807" s="111"/>
      <c r="AB1807" s="111"/>
    </row>
    <row r="1808" spans="1:28" ht="15.75" hidden="1">
      <c r="A1808" s="292"/>
      <c r="B1808" s="231"/>
      <c r="C1808" s="231"/>
      <c r="D1808" s="232"/>
      <c r="E1808" s="114"/>
      <c r="F1808" s="108"/>
      <c r="G1808" s="108"/>
      <c r="H1808" s="108"/>
      <c r="I1808" s="109"/>
      <c r="J1808" s="110"/>
      <c r="K1808" s="108"/>
      <c r="L1808" s="108"/>
      <c r="M1808" s="108"/>
      <c r="N1808" s="108"/>
      <c r="O1808" s="108"/>
      <c r="P1808" s="108"/>
      <c r="Q1808" s="109"/>
      <c r="R1808" s="109"/>
      <c r="S1808" s="109"/>
      <c r="T1808" s="108"/>
      <c r="U1808" s="108"/>
      <c r="V1808" s="108"/>
      <c r="W1808" s="109"/>
      <c r="X1808" s="109"/>
      <c r="Y1808" s="111"/>
      <c r="AB1808" s="111"/>
    </row>
    <row r="1809" spans="1:28" ht="15.75" hidden="1">
      <c r="A1809" s="292"/>
      <c r="B1809" s="231"/>
      <c r="C1809" s="231"/>
      <c r="D1809" s="232"/>
      <c r="E1809" s="114"/>
      <c r="F1809" s="108"/>
      <c r="G1809" s="108"/>
      <c r="H1809" s="108"/>
      <c r="I1809" s="109"/>
      <c r="J1809" s="110"/>
      <c r="K1809" s="108"/>
      <c r="L1809" s="108"/>
      <c r="M1809" s="108"/>
      <c r="N1809" s="108"/>
      <c r="O1809" s="108"/>
      <c r="P1809" s="108"/>
      <c r="Q1809" s="109"/>
      <c r="R1809" s="109"/>
      <c r="S1809" s="109"/>
      <c r="T1809" s="108"/>
      <c r="U1809" s="108"/>
      <c r="V1809" s="108"/>
      <c r="W1809" s="109"/>
      <c r="X1809" s="109"/>
      <c r="Y1809" s="111"/>
      <c r="AB1809" s="111"/>
    </row>
    <row r="1810" spans="1:28" ht="15.75" hidden="1">
      <c r="A1810" s="292"/>
      <c r="B1810" s="231"/>
      <c r="C1810" s="231"/>
      <c r="D1810" s="232"/>
      <c r="E1810" s="114"/>
      <c r="F1810" s="108"/>
      <c r="G1810" s="108"/>
      <c r="H1810" s="108"/>
      <c r="I1810" s="109"/>
      <c r="J1810" s="110"/>
      <c r="K1810" s="108"/>
      <c r="L1810" s="108"/>
      <c r="M1810" s="108"/>
      <c r="N1810" s="108"/>
      <c r="O1810" s="108"/>
      <c r="P1810" s="108"/>
      <c r="Q1810" s="109"/>
      <c r="R1810" s="109"/>
      <c r="S1810" s="109"/>
      <c r="T1810" s="108"/>
      <c r="U1810" s="108"/>
      <c r="V1810" s="108"/>
      <c r="W1810" s="109"/>
      <c r="X1810" s="109"/>
      <c r="Y1810" s="111"/>
      <c r="AB1810" s="111"/>
    </row>
    <row r="1811" spans="1:28" ht="15.75" hidden="1">
      <c r="A1811" s="292"/>
      <c r="B1811" s="231"/>
      <c r="C1811" s="231"/>
      <c r="D1811" s="232"/>
      <c r="E1811" s="114"/>
      <c r="F1811" s="108"/>
      <c r="G1811" s="108"/>
      <c r="H1811" s="108"/>
      <c r="I1811" s="109"/>
      <c r="J1811" s="110"/>
      <c r="K1811" s="108"/>
      <c r="L1811" s="108"/>
      <c r="M1811" s="108"/>
      <c r="N1811" s="108"/>
      <c r="O1811" s="108"/>
      <c r="P1811" s="108"/>
      <c r="Q1811" s="109"/>
      <c r="R1811" s="109"/>
      <c r="S1811" s="109"/>
      <c r="T1811" s="108"/>
      <c r="U1811" s="108"/>
      <c r="V1811" s="108"/>
      <c r="W1811" s="109"/>
      <c r="X1811" s="109"/>
      <c r="Y1811" s="111"/>
      <c r="AB1811" s="111"/>
    </row>
    <row r="1812" spans="1:28" ht="15.75" hidden="1">
      <c r="A1812" s="292"/>
      <c r="B1812" s="231"/>
      <c r="C1812" s="231"/>
      <c r="D1812" s="232"/>
      <c r="E1812" s="114"/>
      <c r="F1812" s="108"/>
      <c r="G1812" s="108"/>
      <c r="H1812" s="108"/>
      <c r="I1812" s="109"/>
      <c r="J1812" s="110"/>
      <c r="K1812" s="108"/>
      <c r="L1812" s="108"/>
      <c r="M1812" s="108"/>
      <c r="N1812" s="108"/>
      <c r="O1812" s="108"/>
      <c r="P1812" s="108"/>
      <c r="Q1812" s="109"/>
      <c r="R1812" s="109"/>
      <c r="S1812" s="109"/>
      <c r="T1812" s="108"/>
      <c r="U1812" s="108"/>
      <c r="V1812" s="108"/>
      <c r="W1812" s="109"/>
      <c r="X1812" s="109"/>
      <c r="Y1812" s="111"/>
      <c r="AB1812" s="111"/>
    </row>
    <row r="1813" spans="1:28" ht="15.75" hidden="1">
      <c r="A1813" s="292"/>
      <c r="B1813" s="231"/>
      <c r="C1813" s="231"/>
      <c r="D1813" s="232"/>
      <c r="E1813" s="114"/>
      <c r="F1813" s="108"/>
      <c r="G1813" s="108"/>
      <c r="H1813" s="108"/>
      <c r="I1813" s="109"/>
      <c r="J1813" s="110"/>
      <c r="K1813" s="108"/>
      <c r="L1813" s="108"/>
      <c r="M1813" s="108"/>
      <c r="N1813" s="108"/>
      <c r="O1813" s="108"/>
      <c r="P1813" s="108"/>
      <c r="Q1813" s="109"/>
      <c r="R1813" s="109"/>
      <c r="S1813" s="109"/>
      <c r="T1813" s="108"/>
      <c r="U1813" s="108"/>
      <c r="V1813" s="108"/>
      <c r="W1813" s="109"/>
      <c r="X1813" s="109"/>
      <c r="Y1813" s="111"/>
      <c r="AB1813" s="111"/>
    </row>
    <row r="1814" spans="1:28" ht="15.75" hidden="1">
      <c r="A1814" s="292"/>
      <c r="B1814" s="231"/>
      <c r="C1814" s="231"/>
      <c r="D1814" s="232"/>
      <c r="E1814" s="114"/>
      <c r="F1814" s="108"/>
      <c r="G1814" s="108"/>
      <c r="H1814" s="108"/>
      <c r="I1814" s="109"/>
      <c r="J1814" s="110"/>
      <c r="K1814" s="108"/>
      <c r="L1814" s="108"/>
      <c r="M1814" s="108"/>
      <c r="N1814" s="108"/>
      <c r="O1814" s="108"/>
      <c r="P1814" s="108"/>
      <c r="Q1814" s="109"/>
      <c r="R1814" s="109"/>
      <c r="S1814" s="109"/>
      <c r="T1814" s="108"/>
      <c r="U1814" s="108"/>
      <c r="V1814" s="108"/>
      <c r="W1814" s="109"/>
      <c r="X1814" s="109"/>
      <c r="Y1814" s="111"/>
      <c r="AB1814" s="111"/>
    </row>
    <row r="1815" spans="1:28" ht="15.75" hidden="1">
      <c r="A1815" s="292"/>
      <c r="B1815" s="231"/>
      <c r="C1815" s="231"/>
      <c r="D1815" s="232"/>
      <c r="E1815" s="8"/>
      <c r="F1815" s="8"/>
      <c r="G1815" s="8"/>
      <c r="H1815" s="8"/>
      <c r="I1815" s="8"/>
      <c r="J1815" s="8"/>
      <c r="K1815" s="8"/>
      <c r="L1815" s="8"/>
      <c r="M1815" s="8"/>
      <c r="N1815" s="8"/>
      <c r="O1815" s="8"/>
      <c r="P1815" s="8"/>
      <c r="Q1815" s="109"/>
      <c r="R1815" s="109"/>
      <c r="S1815" s="109"/>
      <c r="T1815" s="108"/>
      <c r="U1815" s="108"/>
      <c r="V1815" s="108"/>
      <c r="W1815" s="8"/>
      <c r="X1815" s="8"/>
      <c r="Y1815" s="111"/>
      <c r="AB1815" s="111"/>
    </row>
    <row r="1816" spans="1:28" ht="15.75" hidden="1">
      <c r="A1816" s="292"/>
      <c r="B1816" s="231"/>
      <c r="C1816" s="231"/>
      <c r="D1816" s="232"/>
      <c r="E1816" s="108"/>
      <c r="F1816" s="108"/>
      <c r="G1816" s="108"/>
      <c r="H1816" s="108"/>
      <c r="I1816" s="108"/>
      <c r="J1816" s="108"/>
      <c r="K1816" s="108"/>
      <c r="L1816" s="108"/>
      <c r="M1816" s="108"/>
      <c r="N1816" s="108"/>
      <c r="O1816" s="108"/>
      <c r="P1816" s="108"/>
      <c r="Q1816" s="108"/>
      <c r="R1816" s="108"/>
      <c r="S1816" s="109"/>
      <c r="T1816" s="108"/>
      <c r="U1816" s="108"/>
      <c r="V1816" s="108"/>
      <c r="W1816" s="108"/>
      <c r="X1816" s="108"/>
      <c r="Y1816" s="111"/>
      <c r="AB1816" s="111"/>
    </row>
    <row r="1817" spans="1:28" ht="15.75" hidden="1">
      <c r="A1817" s="292"/>
      <c r="B1817" s="231"/>
      <c r="C1817" s="231"/>
      <c r="D1817" s="232"/>
      <c r="E1817" s="108"/>
      <c r="F1817" s="108"/>
      <c r="G1817" s="108"/>
      <c r="H1817" s="108"/>
      <c r="I1817" s="108"/>
      <c r="J1817" s="108"/>
      <c r="K1817" s="108"/>
      <c r="L1817" s="108"/>
      <c r="M1817" s="108"/>
      <c r="N1817" s="108"/>
      <c r="O1817" s="108"/>
      <c r="P1817" s="108"/>
      <c r="Q1817" s="108"/>
      <c r="R1817" s="108"/>
      <c r="S1817" s="109"/>
      <c r="T1817" s="108"/>
      <c r="U1817" s="108"/>
      <c r="V1817" s="108"/>
      <c r="W1817" s="108"/>
      <c r="X1817" s="108"/>
      <c r="Y1817" s="111"/>
      <c r="AB1817" s="111"/>
    </row>
    <row r="1818" spans="1:28" ht="15.75" hidden="1">
      <c r="A1818" s="292"/>
      <c r="B1818" s="231"/>
      <c r="C1818" s="231"/>
      <c r="D1818" s="232"/>
      <c r="E1818" s="114"/>
      <c r="F1818" s="108"/>
      <c r="G1818" s="108"/>
      <c r="H1818" s="108"/>
      <c r="I1818" s="109"/>
      <c r="J1818" s="110"/>
      <c r="K1818" s="108"/>
      <c r="L1818" s="108"/>
      <c r="M1818" s="108"/>
      <c r="N1818" s="108"/>
      <c r="O1818" s="108"/>
      <c r="P1818" s="108"/>
      <c r="Q1818" s="109"/>
      <c r="R1818" s="109"/>
      <c r="S1818" s="109"/>
      <c r="T1818" s="108"/>
      <c r="U1818" s="108"/>
      <c r="V1818" s="108"/>
      <c r="W1818" s="109"/>
      <c r="X1818" s="109"/>
      <c r="Y1818" s="111"/>
      <c r="AB1818" s="111"/>
    </row>
    <row r="1819" spans="1:28" ht="15.75" hidden="1">
      <c r="A1819" s="292"/>
      <c r="B1819" s="231"/>
      <c r="C1819" s="231"/>
      <c r="D1819" s="232"/>
      <c r="E1819" s="114"/>
      <c r="F1819" s="108"/>
      <c r="G1819" s="108"/>
      <c r="H1819" s="108"/>
      <c r="I1819" s="109"/>
      <c r="J1819" s="110"/>
      <c r="K1819" s="108"/>
      <c r="L1819" s="108"/>
      <c r="M1819" s="108"/>
      <c r="N1819" s="108"/>
      <c r="O1819" s="108"/>
      <c r="P1819" s="108"/>
      <c r="Q1819" s="109"/>
      <c r="R1819" s="109"/>
      <c r="S1819" s="109"/>
      <c r="T1819" s="108"/>
      <c r="U1819" s="108"/>
      <c r="V1819" s="108"/>
      <c r="W1819" s="109"/>
      <c r="X1819" s="109"/>
      <c r="Y1819" s="111"/>
      <c r="AB1819" s="111"/>
    </row>
    <row r="1820" spans="1:28" ht="15.75" hidden="1">
      <c r="A1820" s="292"/>
      <c r="B1820" s="231"/>
      <c r="C1820" s="231"/>
      <c r="D1820" s="232"/>
      <c r="E1820" s="114"/>
      <c r="F1820" s="108"/>
      <c r="G1820" s="108"/>
      <c r="H1820" s="108"/>
      <c r="I1820" s="109"/>
      <c r="J1820" s="110"/>
      <c r="K1820" s="108"/>
      <c r="L1820" s="108"/>
      <c r="M1820" s="108"/>
      <c r="N1820" s="108"/>
      <c r="O1820" s="108"/>
      <c r="P1820" s="108"/>
      <c r="Q1820" s="109"/>
      <c r="R1820" s="109"/>
      <c r="S1820" s="109"/>
      <c r="T1820" s="108"/>
      <c r="U1820" s="108"/>
      <c r="V1820" s="108"/>
      <c r="W1820" s="109"/>
      <c r="X1820" s="109"/>
      <c r="Y1820" s="111"/>
      <c r="AB1820" s="111"/>
    </row>
    <row r="1821" spans="1:28" ht="15.75" hidden="1">
      <c r="A1821" s="292"/>
      <c r="B1821" s="231"/>
      <c r="C1821" s="231"/>
      <c r="D1821" s="232"/>
      <c r="E1821" s="8"/>
      <c r="F1821" s="108"/>
      <c r="G1821" s="108"/>
      <c r="H1821" s="108"/>
      <c r="I1821" s="8"/>
      <c r="J1821" s="110"/>
      <c r="K1821" s="108"/>
      <c r="L1821" s="108"/>
      <c r="M1821" s="108"/>
      <c r="N1821" s="108"/>
      <c r="O1821" s="108"/>
      <c r="P1821" s="108"/>
      <c r="Q1821" s="8"/>
      <c r="R1821" s="8"/>
      <c r="S1821" s="109"/>
      <c r="T1821" s="108"/>
      <c r="U1821" s="108"/>
      <c r="V1821" s="108"/>
      <c r="W1821" s="8"/>
      <c r="X1821" s="8"/>
      <c r="Y1821" s="111"/>
      <c r="AB1821" s="111"/>
    </row>
    <row r="1822" spans="1:28" ht="15.75" hidden="1">
      <c r="A1822" s="292"/>
      <c r="B1822" s="231"/>
      <c r="C1822" s="231"/>
      <c r="D1822" s="232"/>
      <c r="E1822" s="114"/>
      <c r="F1822" s="108"/>
      <c r="G1822" s="108"/>
      <c r="H1822" s="108"/>
      <c r="I1822" s="109"/>
      <c r="J1822" s="110"/>
      <c r="K1822" s="108"/>
      <c r="L1822" s="108"/>
      <c r="M1822" s="108"/>
      <c r="N1822" s="110"/>
      <c r="O1822" s="108"/>
      <c r="P1822" s="108"/>
      <c r="Q1822" s="109"/>
      <c r="R1822" s="109"/>
      <c r="S1822" s="109"/>
      <c r="T1822" s="108"/>
      <c r="U1822" s="108"/>
      <c r="V1822" s="108"/>
      <c r="W1822" s="109"/>
      <c r="X1822" s="109"/>
      <c r="Y1822" s="111"/>
      <c r="AB1822" s="111"/>
    </row>
    <row r="1823" spans="1:28" ht="15.75" hidden="1">
      <c r="A1823" s="292"/>
      <c r="B1823" s="231"/>
      <c r="C1823" s="231"/>
      <c r="D1823" s="232"/>
      <c r="E1823" s="114"/>
      <c r="F1823" s="108"/>
      <c r="G1823" s="108"/>
      <c r="H1823" s="108"/>
      <c r="I1823" s="109"/>
      <c r="J1823" s="110"/>
      <c r="K1823" s="108"/>
      <c r="L1823" s="108"/>
      <c r="M1823" s="108"/>
      <c r="N1823" s="110"/>
      <c r="O1823" s="108"/>
      <c r="P1823" s="108"/>
      <c r="Q1823" s="109"/>
      <c r="R1823" s="109"/>
      <c r="S1823" s="109"/>
      <c r="T1823" s="108"/>
      <c r="U1823" s="108"/>
      <c r="V1823" s="108"/>
      <c r="W1823" s="109"/>
      <c r="X1823" s="109"/>
      <c r="Y1823" s="111"/>
      <c r="AB1823" s="111"/>
    </row>
    <row r="1824" spans="1:28" ht="15.75" hidden="1">
      <c r="A1824" s="292"/>
      <c r="B1824" s="231"/>
      <c r="C1824" s="231"/>
      <c r="D1824" s="232"/>
      <c r="E1824" s="8"/>
      <c r="F1824" s="108"/>
      <c r="G1824" s="108"/>
      <c r="H1824" s="108"/>
      <c r="I1824" s="8"/>
      <c r="J1824" s="110"/>
      <c r="K1824" s="108"/>
      <c r="L1824" s="108"/>
      <c r="M1824" s="108"/>
      <c r="N1824" s="108"/>
      <c r="O1824" s="108"/>
      <c r="P1824" s="108"/>
      <c r="Q1824" s="8"/>
      <c r="R1824" s="8"/>
      <c r="S1824" s="109"/>
      <c r="T1824" s="108"/>
      <c r="U1824" s="108"/>
      <c r="V1824" s="108"/>
      <c r="W1824" s="8"/>
      <c r="X1824" s="8"/>
      <c r="Y1824" s="111"/>
      <c r="AB1824" s="111"/>
    </row>
    <row r="1825" spans="1:28" ht="15.75" hidden="1">
      <c r="A1825" s="292"/>
      <c r="B1825" s="231"/>
      <c r="C1825" s="231"/>
      <c r="D1825" s="232"/>
      <c r="E1825" s="114"/>
      <c r="F1825" s="108"/>
      <c r="G1825" s="108"/>
      <c r="H1825" s="108"/>
      <c r="I1825" s="109"/>
      <c r="J1825" s="110"/>
      <c r="K1825" s="108"/>
      <c r="L1825" s="108"/>
      <c r="M1825" s="108"/>
      <c r="N1825" s="110"/>
      <c r="O1825" s="108"/>
      <c r="P1825" s="108"/>
      <c r="Q1825" s="109"/>
      <c r="R1825" s="109"/>
      <c r="S1825" s="109"/>
      <c r="T1825" s="108"/>
      <c r="U1825" s="108"/>
      <c r="V1825" s="108"/>
      <c r="W1825" s="109"/>
      <c r="X1825" s="109"/>
      <c r="Y1825" s="111"/>
      <c r="AB1825" s="111"/>
    </row>
    <row r="1826" spans="1:28" ht="15.75" hidden="1">
      <c r="A1826" s="292"/>
      <c r="B1826" s="231"/>
      <c r="C1826" s="231"/>
      <c r="D1826" s="232"/>
      <c r="E1826" s="114"/>
      <c r="F1826" s="108"/>
      <c r="G1826" s="108"/>
      <c r="H1826" s="108"/>
      <c r="I1826" s="109"/>
      <c r="J1826" s="110"/>
      <c r="K1826" s="108"/>
      <c r="L1826" s="108"/>
      <c r="M1826" s="108"/>
      <c r="N1826" s="110"/>
      <c r="O1826" s="108"/>
      <c r="P1826" s="108"/>
      <c r="Q1826" s="109"/>
      <c r="R1826" s="109"/>
      <c r="S1826" s="109"/>
      <c r="T1826" s="108"/>
      <c r="U1826" s="108"/>
      <c r="V1826" s="108"/>
      <c r="W1826" s="109"/>
      <c r="X1826" s="109"/>
      <c r="Y1826" s="111"/>
      <c r="AB1826" s="111"/>
    </row>
    <row r="1827" spans="1:28" ht="15.75" hidden="1">
      <c r="A1827" s="292"/>
      <c r="B1827" s="231"/>
      <c r="C1827" s="231"/>
      <c r="D1827" s="232"/>
      <c r="E1827" s="8"/>
      <c r="F1827" s="108"/>
      <c r="G1827" s="108"/>
      <c r="H1827" s="108"/>
      <c r="I1827" s="8"/>
      <c r="J1827" s="110"/>
      <c r="K1827" s="108"/>
      <c r="L1827" s="108"/>
      <c r="M1827" s="108"/>
      <c r="N1827" s="108"/>
      <c r="O1827" s="108"/>
      <c r="P1827" s="108"/>
      <c r="Q1827" s="8"/>
      <c r="R1827" s="8"/>
      <c r="S1827" s="109"/>
      <c r="T1827" s="108"/>
      <c r="U1827" s="108"/>
      <c r="V1827" s="108"/>
      <c r="W1827" s="8"/>
      <c r="X1827" s="8"/>
      <c r="Y1827" s="111"/>
      <c r="AB1827" s="111"/>
    </row>
    <row r="1828" spans="1:28" ht="15.75" hidden="1">
      <c r="A1828" s="292"/>
      <c r="B1828" s="231"/>
      <c r="C1828" s="231"/>
      <c r="D1828" s="232"/>
      <c r="E1828" s="114"/>
      <c r="F1828" s="108"/>
      <c r="G1828" s="108"/>
      <c r="H1828" s="108"/>
      <c r="I1828" s="109"/>
      <c r="J1828" s="110"/>
      <c r="K1828" s="108"/>
      <c r="L1828" s="108"/>
      <c r="M1828" s="108"/>
      <c r="N1828" s="110"/>
      <c r="O1828" s="108"/>
      <c r="P1828" s="108"/>
      <c r="Q1828" s="109"/>
      <c r="R1828" s="109"/>
      <c r="S1828" s="109"/>
      <c r="T1828" s="108"/>
      <c r="U1828" s="108"/>
      <c r="V1828" s="108"/>
      <c r="W1828" s="109"/>
      <c r="X1828" s="109"/>
      <c r="Y1828" s="111"/>
      <c r="AB1828" s="111"/>
    </row>
    <row r="1829" spans="1:28" ht="15.75" hidden="1">
      <c r="A1829" s="292"/>
      <c r="B1829" s="231"/>
      <c r="C1829" s="231"/>
      <c r="D1829" s="232"/>
      <c r="E1829" s="114"/>
      <c r="F1829" s="108"/>
      <c r="G1829" s="108"/>
      <c r="H1829" s="108"/>
      <c r="I1829" s="109"/>
      <c r="J1829" s="110"/>
      <c r="K1829" s="108"/>
      <c r="L1829" s="108"/>
      <c r="M1829" s="108"/>
      <c r="N1829" s="110"/>
      <c r="O1829" s="108"/>
      <c r="P1829" s="108"/>
      <c r="Q1829" s="109"/>
      <c r="R1829" s="109"/>
      <c r="S1829" s="109"/>
      <c r="T1829" s="108"/>
      <c r="U1829" s="108"/>
      <c r="V1829" s="108"/>
      <c r="W1829" s="109"/>
      <c r="X1829" s="109"/>
      <c r="Y1829" s="111"/>
      <c r="AB1829" s="111"/>
    </row>
    <row r="1830" spans="1:28" ht="15.75" hidden="1">
      <c r="A1830" s="292"/>
      <c r="B1830" s="231"/>
      <c r="C1830" s="231"/>
      <c r="D1830" s="232"/>
      <c r="E1830" s="8"/>
      <c r="F1830" s="108"/>
      <c r="G1830" s="108"/>
      <c r="H1830" s="108"/>
      <c r="I1830" s="8"/>
      <c r="J1830" s="110"/>
      <c r="K1830" s="108"/>
      <c r="L1830" s="108"/>
      <c r="M1830" s="108"/>
      <c r="N1830" s="108"/>
      <c r="O1830" s="108"/>
      <c r="P1830" s="108"/>
      <c r="Q1830" s="8"/>
      <c r="R1830" s="8"/>
      <c r="S1830" s="109"/>
      <c r="T1830" s="108"/>
      <c r="U1830" s="108"/>
      <c r="V1830" s="108"/>
      <c r="W1830" s="8"/>
      <c r="X1830" s="8"/>
      <c r="Y1830" s="111"/>
      <c r="AB1830" s="111"/>
    </row>
    <row r="1831" spans="1:28" ht="15.75" hidden="1">
      <c r="A1831" s="292"/>
      <c r="B1831" s="231"/>
      <c r="C1831" s="231"/>
      <c r="D1831" s="232"/>
      <c r="E1831" s="114"/>
      <c r="F1831" s="108"/>
      <c r="G1831" s="108"/>
      <c r="H1831" s="108"/>
      <c r="I1831" s="109"/>
      <c r="J1831" s="110"/>
      <c r="K1831" s="108"/>
      <c r="L1831" s="108"/>
      <c r="M1831" s="108"/>
      <c r="N1831" s="110"/>
      <c r="O1831" s="108"/>
      <c r="P1831" s="108"/>
      <c r="Q1831" s="109"/>
      <c r="R1831" s="109"/>
      <c r="S1831" s="109"/>
      <c r="T1831" s="108"/>
      <c r="U1831" s="108"/>
      <c r="V1831" s="108"/>
      <c r="W1831" s="109"/>
      <c r="X1831" s="109"/>
      <c r="Y1831" s="111"/>
      <c r="AB1831" s="111"/>
    </row>
    <row r="1832" spans="1:28" ht="15.75" hidden="1">
      <c r="A1832" s="292"/>
      <c r="B1832" s="231"/>
      <c r="C1832" s="231"/>
      <c r="D1832" s="232"/>
      <c r="E1832" s="114"/>
      <c r="F1832" s="108"/>
      <c r="G1832" s="108"/>
      <c r="H1832" s="108"/>
      <c r="I1832" s="109"/>
      <c r="J1832" s="110"/>
      <c r="K1832" s="108"/>
      <c r="L1832" s="108"/>
      <c r="M1832" s="108"/>
      <c r="N1832" s="110"/>
      <c r="O1832" s="108"/>
      <c r="P1832" s="108"/>
      <c r="Q1832" s="109"/>
      <c r="R1832" s="109"/>
      <c r="S1832" s="109"/>
      <c r="T1832" s="108"/>
      <c r="U1832" s="108"/>
      <c r="V1832" s="108"/>
      <c r="W1832" s="109"/>
      <c r="X1832" s="109"/>
      <c r="Y1832" s="111"/>
      <c r="AB1832" s="111"/>
    </row>
    <row r="1833" spans="1:28" ht="15.75" hidden="1">
      <c r="A1833" s="292"/>
      <c r="B1833" s="231"/>
      <c r="C1833" s="231"/>
      <c r="D1833" s="232"/>
      <c r="E1833" s="114"/>
      <c r="F1833" s="108"/>
      <c r="G1833" s="108"/>
      <c r="H1833" s="108"/>
      <c r="I1833" s="109"/>
      <c r="J1833" s="110"/>
      <c r="K1833" s="108"/>
      <c r="L1833" s="108"/>
      <c r="M1833" s="108"/>
      <c r="N1833" s="108"/>
      <c r="O1833" s="108"/>
      <c r="P1833" s="108"/>
      <c r="Q1833" s="109"/>
      <c r="R1833" s="109"/>
      <c r="S1833" s="109"/>
      <c r="T1833" s="108"/>
      <c r="U1833" s="108"/>
      <c r="V1833" s="108"/>
      <c r="W1833" s="109"/>
      <c r="X1833" s="122"/>
      <c r="Y1833" s="111"/>
      <c r="AB1833" s="111"/>
    </row>
    <row r="1834" spans="1:28" ht="15.75" hidden="1">
      <c r="A1834" s="292"/>
      <c r="B1834" s="231"/>
      <c r="C1834" s="231"/>
      <c r="D1834" s="232"/>
      <c r="E1834" s="8"/>
      <c r="F1834" s="108"/>
      <c r="G1834" s="108"/>
      <c r="H1834" s="108"/>
      <c r="I1834" s="8"/>
      <c r="J1834" s="110"/>
      <c r="K1834" s="108"/>
      <c r="L1834" s="108"/>
      <c r="M1834" s="108"/>
      <c r="N1834" s="108"/>
      <c r="O1834" s="108"/>
      <c r="P1834" s="108"/>
      <c r="Q1834" s="8"/>
      <c r="R1834" s="8"/>
      <c r="S1834" s="8"/>
      <c r="T1834" s="108"/>
      <c r="U1834" s="108"/>
      <c r="V1834" s="108"/>
      <c r="W1834" s="8"/>
      <c r="X1834" s="8"/>
      <c r="Y1834" s="111"/>
      <c r="AB1834" s="111"/>
    </row>
    <row r="1835" spans="1:28" ht="15.75" hidden="1">
      <c r="A1835" s="292"/>
      <c r="B1835" s="231"/>
      <c r="C1835" s="231"/>
      <c r="D1835" s="232"/>
      <c r="E1835" s="108"/>
      <c r="F1835" s="108"/>
      <c r="G1835" s="108"/>
      <c r="H1835" s="108"/>
      <c r="I1835" s="108"/>
      <c r="J1835" s="110"/>
      <c r="K1835" s="108"/>
      <c r="L1835" s="108"/>
      <c r="M1835" s="108"/>
      <c r="N1835" s="108"/>
      <c r="O1835" s="108"/>
      <c r="P1835" s="108"/>
      <c r="Q1835" s="108"/>
      <c r="R1835" s="108"/>
      <c r="S1835" s="108"/>
      <c r="T1835" s="108"/>
      <c r="U1835" s="108"/>
      <c r="V1835" s="108"/>
      <c r="W1835" s="108"/>
      <c r="X1835" s="108"/>
      <c r="Y1835" s="111"/>
      <c r="AB1835" s="111"/>
    </row>
    <row r="1836" spans="1:28" ht="15.75" hidden="1">
      <c r="A1836" s="292"/>
      <c r="B1836" s="231"/>
      <c r="C1836" s="231"/>
      <c r="D1836" s="232"/>
      <c r="E1836" s="108"/>
      <c r="F1836" s="108"/>
      <c r="G1836" s="108"/>
      <c r="H1836" s="108"/>
      <c r="I1836" s="108"/>
      <c r="J1836" s="110"/>
      <c r="K1836" s="108"/>
      <c r="L1836" s="108"/>
      <c r="M1836" s="108"/>
      <c r="N1836" s="108"/>
      <c r="O1836" s="108"/>
      <c r="P1836" s="108"/>
      <c r="Q1836" s="108"/>
      <c r="R1836" s="108"/>
      <c r="S1836" s="108"/>
      <c r="T1836" s="108"/>
      <c r="U1836" s="108"/>
      <c r="V1836" s="108"/>
      <c r="W1836" s="108"/>
      <c r="X1836" s="108"/>
      <c r="Y1836" s="111"/>
      <c r="AB1836" s="111"/>
    </row>
    <row r="1837" spans="1:28" ht="15.75" hidden="1">
      <c r="A1837" s="292"/>
      <c r="B1837" s="231"/>
      <c r="C1837" s="231"/>
      <c r="D1837" s="232"/>
      <c r="E1837" s="114"/>
      <c r="F1837" s="108"/>
      <c r="G1837" s="108"/>
      <c r="H1837" s="108"/>
      <c r="I1837" s="109"/>
      <c r="J1837" s="110"/>
      <c r="K1837" s="108"/>
      <c r="L1837" s="108"/>
      <c r="M1837" s="108"/>
      <c r="N1837" s="108"/>
      <c r="O1837" s="108"/>
      <c r="P1837" s="108"/>
      <c r="Q1837" s="109"/>
      <c r="R1837" s="109"/>
      <c r="S1837" s="109"/>
      <c r="T1837" s="108"/>
      <c r="U1837" s="108"/>
      <c r="V1837" s="108"/>
      <c r="W1837" s="109"/>
      <c r="X1837" s="122"/>
      <c r="Y1837" s="111"/>
      <c r="AB1837" s="111"/>
    </row>
    <row r="1838" spans="1:28" ht="15.75" hidden="1">
      <c r="A1838" s="292"/>
      <c r="B1838" s="231"/>
      <c r="C1838" s="231"/>
      <c r="D1838" s="232"/>
      <c r="E1838" s="114"/>
      <c r="F1838" s="108"/>
      <c r="G1838" s="108"/>
      <c r="H1838" s="108"/>
      <c r="I1838" s="109"/>
      <c r="J1838" s="110"/>
      <c r="K1838" s="108"/>
      <c r="L1838" s="108"/>
      <c r="M1838" s="108"/>
      <c r="N1838" s="108"/>
      <c r="O1838" s="108"/>
      <c r="P1838" s="108"/>
      <c r="Q1838" s="109"/>
      <c r="R1838" s="109"/>
      <c r="S1838" s="109"/>
      <c r="T1838" s="108"/>
      <c r="U1838" s="108"/>
      <c r="V1838" s="108"/>
      <c r="W1838" s="109"/>
      <c r="X1838" s="122"/>
      <c r="Y1838" s="111"/>
      <c r="AB1838" s="111"/>
    </row>
    <row r="1839" spans="1:28" ht="15.75" hidden="1">
      <c r="A1839" s="292"/>
      <c r="B1839" s="231"/>
      <c r="C1839" s="231"/>
      <c r="D1839" s="232"/>
      <c r="E1839" s="114"/>
      <c r="F1839" s="108"/>
      <c r="G1839" s="108"/>
      <c r="H1839" s="108"/>
      <c r="I1839" s="109"/>
      <c r="J1839" s="110"/>
      <c r="K1839" s="108"/>
      <c r="L1839" s="108"/>
      <c r="M1839" s="108"/>
      <c r="N1839" s="108"/>
      <c r="O1839" s="108"/>
      <c r="P1839" s="108"/>
      <c r="Q1839" s="109"/>
      <c r="R1839" s="109"/>
      <c r="S1839" s="109"/>
      <c r="T1839" s="108"/>
      <c r="U1839" s="108"/>
      <c r="V1839" s="108"/>
      <c r="W1839" s="109"/>
      <c r="X1839" s="122"/>
      <c r="Y1839" s="111"/>
      <c r="AB1839" s="111"/>
    </row>
    <row r="1840" spans="1:28" ht="15.75" hidden="1">
      <c r="A1840" s="292"/>
      <c r="B1840" s="231"/>
      <c r="C1840" s="231"/>
      <c r="D1840" s="232"/>
      <c r="E1840" s="114"/>
      <c r="F1840" s="108"/>
      <c r="G1840" s="108"/>
      <c r="H1840" s="108"/>
      <c r="I1840" s="109"/>
      <c r="J1840" s="110"/>
      <c r="K1840" s="108"/>
      <c r="L1840" s="108"/>
      <c r="M1840" s="108"/>
      <c r="N1840" s="108"/>
      <c r="O1840" s="108"/>
      <c r="P1840" s="108"/>
      <c r="Q1840" s="109"/>
      <c r="R1840" s="109"/>
      <c r="S1840" s="109"/>
      <c r="T1840" s="108"/>
      <c r="U1840" s="108"/>
      <c r="V1840" s="108"/>
      <c r="W1840" s="109"/>
      <c r="X1840" s="109"/>
      <c r="Y1840" s="111"/>
      <c r="AB1840" s="111"/>
    </row>
    <row r="1841" spans="1:28" ht="15.75" hidden="1">
      <c r="A1841" s="292"/>
      <c r="B1841" s="231"/>
      <c r="C1841" s="231"/>
      <c r="D1841" s="232"/>
      <c r="E1841" s="114"/>
      <c r="F1841" s="108"/>
      <c r="G1841" s="108"/>
      <c r="H1841" s="108"/>
      <c r="I1841" s="109"/>
      <c r="J1841" s="110"/>
      <c r="K1841" s="108"/>
      <c r="L1841" s="108"/>
      <c r="M1841" s="108"/>
      <c r="N1841" s="108"/>
      <c r="O1841" s="108"/>
      <c r="P1841" s="108"/>
      <c r="Q1841" s="109"/>
      <c r="R1841" s="109"/>
      <c r="S1841" s="109"/>
      <c r="T1841" s="108"/>
      <c r="U1841" s="108"/>
      <c r="V1841" s="108"/>
      <c r="W1841" s="109"/>
      <c r="X1841" s="109"/>
      <c r="Y1841" s="111"/>
      <c r="AB1841" s="111"/>
    </row>
    <row r="1842" spans="1:28" ht="15.75" hidden="1">
      <c r="A1842" s="292"/>
      <c r="B1842" s="231"/>
      <c r="C1842" s="231"/>
      <c r="D1842" s="232"/>
      <c r="E1842" s="114"/>
      <c r="F1842" s="108"/>
      <c r="G1842" s="108"/>
      <c r="H1842" s="108"/>
      <c r="I1842" s="109"/>
      <c r="J1842" s="110"/>
      <c r="K1842" s="108"/>
      <c r="L1842" s="108"/>
      <c r="M1842" s="108"/>
      <c r="N1842" s="108"/>
      <c r="O1842" s="108"/>
      <c r="P1842" s="108"/>
      <c r="Q1842" s="109"/>
      <c r="R1842" s="109"/>
      <c r="S1842" s="109"/>
      <c r="T1842" s="108"/>
      <c r="U1842" s="108"/>
      <c r="V1842" s="108"/>
      <c r="W1842" s="109"/>
      <c r="X1842" s="109"/>
      <c r="Y1842" s="111"/>
      <c r="AB1842" s="111"/>
    </row>
    <row r="1843" spans="1:28" ht="15.75" hidden="1">
      <c r="A1843" s="292"/>
      <c r="B1843" s="231"/>
      <c r="C1843" s="231"/>
      <c r="D1843" s="232"/>
      <c r="E1843" s="114"/>
      <c r="F1843" s="108"/>
      <c r="G1843" s="108"/>
      <c r="H1843" s="108"/>
      <c r="I1843" s="109"/>
      <c r="J1843" s="110"/>
      <c r="K1843" s="108"/>
      <c r="L1843" s="108"/>
      <c r="M1843" s="108"/>
      <c r="N1843" s="108"/>
      <c r="O1843" s="108"/>
      <c r="P1843" s="108"/>
      <c r="Q1843" s="109"/>
      <c r="R1843" s="109"/>
      <c r="S1843" s="109"/>
      <c r="T1843" s="108"/>
      <c r="U1843" s="108"/>
      <c r="V1843" s="108"/>
      <c r="W1843" s="109"/>
      <c r="X1843" s="109"/>
      <c r="Y1843" s="111"/>
      <c r="AB1843" s="111"/>
    </row>
    <row r="1844" spans="1:28" ht="15.75" hidden="1">
      <c r="A1844" s="292"/>
      <c r="B1844" s="231"/>
      <c r="C1844" s="231"/>
      <c r="D1844" s="232"/>
      <c r="E1844" s="114"/>
      <c r="F1844" s="108"/>
      <c r="G1844" s="108"/>
      <c r="H1844" s="108"/>
      <c r="I1844" s="109"/>
      <c r="J1844" s="110"/>
      <c r="K1844" s="108"/>
      <c r="L1844" s="108"/>
      <c r="M1844" s="108"/>
      <c r="N1844" s="108"/>
      <c r="O1844" s="108"/>
      <c r="P1844" s="108"/>
      <c r="Q1844" s="109"/>
      <c r="R1844" s="109"/>
      <c r="S1844" s="109"/>
      <c r="T1844" s="108"/>
      <c r="U1844" s="108"/>
      <c r="V1844" s="108"/>
      <c r="W1844" s="109"/>
      <c r="X1844" s="109"/>
      <c r="Y1844" s="111"/>
      <c r="AB1844" s="111"/>
    </row>
    <row r="1845" spans="1:28" ht="15.75" hidden="1">
      <c r="A1845" s="292"/>
      <c r="B1845" s="231"/>
      <c r="C1845" s="231"/>
      <c r="D1845" s="232"/>
      <c r="E1845" s="114"/>
      <c r="F1845" s="108"/>
      <c r="G1845" s="108"/>
      <c r="H1845" s="108"/>
      <c r="I1845" s="109"/>
      <c r="J1845" s="110"/>
      <c r="K1845" s="108"/>
      <c r="L1845" s="108"/>
      <c r="M1845" s="108"/>
      <c r="N1845" s="108"/>
      <c r="O1845" s="108"/>
      <c r="P1845" s="108"/>
      <c r="Q1845" s="109"/>
      <c r="R1845" s="109"/>
      <c r="S1845" s="109"/>
      <c r="T1845" s="108"/>
      <c r="U1845" s="108"/>
      <c r="V1845" s="108"/>
      <c r="W1845" s="109"/>
      <c r="X1845" s="109"/>
      <c r="Y1845" s="111"/>
      <c r="AB1845" s="111"/>
    </row>
    <row r="1846" spans="1:28" ht="15.75" hidden="1">
      <c r="A1846" s="292"/>
      <c r="B1846" s="231"/>
      <c r="C1846" s="231"/>
      <c r="D1846" s="232"/>
      <c r="E1846" s="114"/>
      <c r="F1846" s="108"/>
      <c r="G1846" s="108"/>
      <c r="H1846" s="108"/>
      <c r="I1846" s="109"/>
      <c r="J1846" s="110"/>
      <c r="K1846" s="108"/>
      <c r="L1846" s="108"/>
      <c r="M1846" s="108"/>
      <c r="N1846" s="108"/>
      <c r="O1846" s="108"/>
      <c r="P1846" s="108"/>
      <c r="Q1846" s="109"/>
      <c r="R1846" s="109"/>
      <c r="S1846" s="109"/>
      <c r="T1846" s="108"/>
      <c r="U1846" s="108"/>
      <c r="V1846" s="108"/>
      <c r="W1846" s="109"/>
      <c r="X1846" s="109"/>
      <c r="Y1846" s="111"/>
      <c r="AB1846" s="111"/>
    </row>
    <row r="1847" spans="1:28" ht="15.75" hidden="1">
      <c r="A1847" s="292"/>
      <c r="B1847" s="231"/>
      <c r="C1847" s="231"/>
      <c r="D1847" s="232"/>
      <c r="E1847" s="114"/>
      <c r="F1847" s="108"/>
      <c r="G1847" s="108"/>
      <c r="H1847" s="108"/>
      <c r="I1847" s="109"/>
      <c r="J1847" s="110"/>
      <c r="K1847" s="108"/>
      <c r="L1847" s="108"/>
      <c r="M1847" s="108"/>
      <c r="N1847" s="108"/>
      <c r="O1847" s="108"/>
      <c r="P1847" s="108"/>
      <c r="Q1847" s="109"/>
      <c r="R1847" s="109"/>
      <c r="S1847" s="109"/>
      <c r="T1847" s="108"/>
      <c r="U1847" s="108"/>
      <c r="V1847" s="108"/>
      <c r="W1847" s="109"/>
      <c r="X1847" s="109"/>
      <c r="Y1847" s="111"/>
      <c r="AB1847" s="111"/>
    </row>
    <row r="1848" spans="1:28" ht="15.75" hidden="1">
      <c r="A1848" s="292"/>
      <c r="B1848" s="231"/>
      <c r="C1848" s="231"/>
      <c r="D1848" s="232"/>
      <c r="E1848" s="114"/>
      <c r="F1848" s="108"/>
      <c r="G1848" s="108"/>
      <c r="H1848" s="108"/>
      <c r="I1848" s="109"/>
      <c r="J1848" s="110"/>
      <c r="K1848" s="108"/>
      <c r="L1848" s="108"/>
      <c r="M1848" s="108"/>
      <c r="N1848" s="108"/>
      <c r="O1848" s="108"/>
      <c r="P1848" s="108"/>
      <c r="Q1848" s="109"/>
      <c r="R1848" s="109"/>
      <c r="S1848" s="109"/>
      <c r="T1848" s="108"/>
      <c r="U1848" s="108"/>
      <c r="V1848" s="108"/>
      <c r="W1848" s="109"/>
      <c r="X1848" s="109"/>
      <c r="Y1848" s="111"/>
      <c r="AB1848" s="111"/>
    </row>
    <row r="1849" spans="1:28" ht="15.75" hidden="1">
      <c r="A1849" s="292"/>
      <c r="B1849" s="231"/>
      <c r="C1849" s="231"/>
      <c r="D1849" s="232"/>
      <c r="E1849" s="114"/>
      <c r="F1849" s="108"/>
      <c r="G1849" s="108"/>
      <c r="H1849" s="108"/>
      <c r="I1849" s="109"/>
      <c r="J1849" s="110"/>
      <c r="K1849" s="108"/>
      <c r="L1849" s="108"/>
      <c r="M1849" s="108"/>
      <c r="N1849" s="108"/>
      <c r="O1849" s="108"/>
      <c r="P1849" s="108"/>
      <c r="Q1849" s="109"/>
      <c r="R1849" s="109"/>
      <c r="S1849" s="109"/>
      <c r="T1849" s="108"/>
      <c r="U1849" s="108"/>
      <c r="V1849" s="108"/>
      <c r="W1849" s="109"/>
      <c r="X1849" s="109"/>
      <c r="Y1849" s="111"/>
      <c r="AB1849" s="111"/>
    </row>
    <row r="1850" spans="1:28" ht="15.75" hidden="1">
      <c r="A1850" s="292"/>
      <c r="B1850" s="231"/>
      <c r="C1850" s="231"/>
      <c r="D1850" s="232"/>
      <c r="E1850" s="114"/>
      <c r="F1850" s="108"/>
      <c r="G1850" s="108"/>
      <c r="H1850" s="108"/>
      <c r="I1850" s="109"/>
      <c r="J1850" s="110"/>
      <c r="K1850" s="108"/>
      <c r="L1850" s="108"/>
      <c r="M1850" s="108"/>
      <c r="N1850" s="108"/>
      <c r="O1850" s="108"/>
      <c r="P1850" s="108"/>
      <c r="Q1850" s="109"/>
      <c r="R1850" s="109"/>
      <c r="S1850" s="109"/>
      <c r="T1850" s="108"/>
      <c r="U1850" s="108"/>
      <c r="V1850" s="108"/>
      <c r="W1850" s="109"/>
      <c r="X1850" s="109"/>
      <c r="Y1850" s="111"/>
      <c r="AB1850" s="111"/>
    </row>
    <row r="1851" spans="1:28" ht="15.75" hidden="1">
      <c r="A1851" s="292"/>
      <c r="B1851" s="231"/>
      <c r="C1851" s="231"/>
      <c r="D1851" s="232"/>
      <c r="E1851" s="114"/>
      <c r="F1851" s="108"/>
      <c r="G1851" s="108"/>
      <c r="H1851" s="108"/>
      <c r="I1851" s="109"/>
      <c r="J1851" s="110"/>
      <c r="K1851" s="108"/>
      <c r="L1851" s="108"/>
      <c r="M1851" s="108"/>
      <c r="N1851" s="108"/>
      <c r="O1851" s="108"/>
      <c r="P1851" s="108"/>
      <c r="Q1851" s="109"/>
      <c r="R1851" s="109"/>
      <c r="S1851" s="109"/>
      <c r="T1851" s="108"/>
      <c r="U1851" s="108"/>
      <c r="V1851" s="108"/>
      <c r="W1851" s="109"/>
      <c r="X1851" s="109"/>
      <c r="Y1851" s="111"/>
      <c r="AB1851" s="111"/>
    </row>
    <row r="1852" spans="1:28" ht="15.75" hidden="1">
      <c r="A1852" s="292"/>
      <c r="B1852" s="231"/>
      <c r="C1852" s="231"/>
      <c r="D1852" s="232"/>
      <c r="E1852" s="114"/>
      <c r="F1852" s="108"/>
      <c r="G1852" s="108"/>
      <c r="H1852" s="108"/>
      <c r="I1852" s="109"/>
      <c r="J1852" s="110"/>
      <c r="K1852" s="108"/>
      <c r="L1852" s="108"/>
      <c r="M1852" s="108"/>
      <c r="N1852" s="108"/>
      <c r="O1852" s="108"/>
      <c r="P1852" s="108"/>
      <c r="Q1852" s="109"/>
      <c r="R1852" s="109"/>
      <c r="S1852" s="109"/>
      <c r="T1852" s="108"/>
      <c r="U1852" s="108"/>
      <c r="V1852" s="108"/>
      <c r="W1852" s="109"/>
      <c r="X1852" s="109"/>
      <c r="Y1852" s="111"/>
      <c r="AB1852" s="111"/>
    </row>
    <row r="1853" spans="1:28" ht="15.75" hidden="1">
      <c r="A1853" s="292"/>
      <c r="B1853" s="231"/>
      <c r="C1853" s="231"/>
      <c r="D1853" s="232"/>
      <c r="E1853" s="114"/>
      <c r="F1853" s="108"/>
      <c r="G1853" s="108"/>
      <c r="H1853" s="108"/>
      <c r="I1853" s="109"/>
      <c r="J1853" s="110"/>
      <c r="K1853" s="108"/>
      <c r="L1853" s="108"/>
      <c r="M1853" s="108"/>
      <c r="N1853" s="108"/>
      <c r="O1853" s="108"/>
      <c r="P1853" s="108"/>
      <c r="Q1853" s="109"/>
      <c r="R1853" s="109"/>
      <c r="S1853" s="109"/>
      <c r="T1853" s="108"/>
      <c r="U1853" s="108"/>
      <c r="V1853" s="108"/>
      <c r="W1853" s="109"/>
      <c r="X1853" s="109"/>
      <c r="Y1853" s="111"/>
      <c r="AB1853" s="111"/>
    </row>
    <row r="1854" spans="1:28" ht="15.75" hidden="1">
      <c r="A1854" s="292"/>
      <c r="B1854" s="231"/>
      <c r="C1854" s="231"/>
      <c r="D1854" s="232"/>
      <c r="E1854" s="114"/>
      <c r="F1854" s="108"/>
      <c r="G1854" s="108"/>
      <c r="H1854" s="108"/>
      <c r="I1854" s="109"/>
      <c r="J1854" s="110"/>
      <c r="K1854" s="108"/>
      <c r="L1854" s="108"/>
      <c r="M1854" s="108"/>
      <c r="N1854" s="108"/>
      <c r="O1854" s="108"/>
      <c r="P1854" s="108"/>
      <c r="Q1854" s="109"/>
      <c r="R1854" s="109"/>
      <c r="S1854" s="109"/>
      <c r="T1854" s="108"/>
      <c r="U1854" s="108"/>
      <c r="V1854" s="108"/>
      <c r="W1854" s="109"/>
      <c r="X1854" s="109"/>
      <c r="Y1854" s="111"/>
      <c r="AB1854" s="111"/>
    </row>
    <row r="1855" spans="1:28" ht="15.75" hidden="1">
      <c r="A1855" s="292"/>
      <c r="B1855" s="231"/>
      <c r="C1855" s="231"/>
      <c r="D1855" s="232"/>
      <c r="E1855" s="114"/>
      <c r="F1855" s="108"/>
      <c r="G1855" s="108"/>
      <c r="H1855" s="108"/>
      <c r="I1855" s="109"/>
      <c r="J1855" s="110"/>
      <c r="K1855" s="108"/>
      <c r="L1855" s="108"/>
      <c r="M1855" s="108"/>
      <c r="N1855" s="108"/>
      <c r="O1855" s="108"/>
      <c r="P1855" s="108"/>
      <c r="Q1855" s="109"/>
      <c r="R1855" s="109"/>
      <c r="S1855" s="109"/>
      <c r="T1855" s="108"/>
      <c r="U1855" s="108"/>
      <c r="V1855" s="108"/>
      <c r="W1855" s="109"/>
      <c r="X1855" s="109"/>
      <c r="Y1855" s="111"/>
      <c r="AB1855" s="111"/>
    </row>
    <row r="1856" spans="1:28" ht="15.75" hidden="1">
      <c r="A1856" s="292"/>
      <c r="B1856" s="231"/>
      <c r="C1856" s="231"/>
      <c r="D1856" s="232"/>
      <c r="E1856" s="114"/>
      <c r="F1856" s="108"/>
      <c r="G1856" s="108"/>
      <c r="H1856" s="108"/>
      <c r="I1856" s="109"/>
      <c r="J1856" s="110"/>
      <c r="K1856" s="108"/>
      <c r="L1856" s="108"/>
      <c r="M1856" s="108"/>
      <c r="N1856" s="108"/>
      <c r="O1856" s="108"/>
      <c r="P1856" s="108"/>
      <c r="Q1856" s="109"/>
      <c r="R1856" s="109"/>
      <c r="S1856" s="109"/>
      <c r="T1856" s="108"/>
      <c r="U1856" s="108"/>
      <c r="V1856" s="108"/>
      <c r="W1856" s="109"/>
      <c r="X1856" s="109"/>
      <c r="Y1856" s="111"/>
      <c r="AB1856" s="111"/>
    </row>
    <row r="1857" spans="1:28" ht="15.75" hidden="1">
      <c r="A1857" s="292"/>
      <c r="B1857" s="231"/>
      <c r="C1857" s="231"/>
      <c r="D1857" s="232"/>
      <c r="E1857" s="114"/>
      <c r="F1857" s="108"/>
      <c r="G1857" s="108"/>
      <c r="H1857" s="108"/>
      <c r="I1857" s="109"/>
      <c r="J1857" s="110"/>
      <c r="K1857" s="108"/>
      <c r="L1857" s="108"/>
      <c r="M1857" s="108"/>
      <c r="N1857" s="108"/>
      <c r="O1857" s="108"/>
      <c r="P1857" s="108"/>
      <c r="Q1857" s="109"/>
      <c r="R1857" s="109"/>
      <c r="S1857" s="109"/>
      <c r="T1857" s="108"/>
      <c r="U1857" s="108"/>
      <c r="V1857" s="108"/>
      <c r="W1857" s="109"/>
      <c r="X1857" s="109"/>
      <c r="Y1857" s="111"/>
      <c r="AB1857" s="111"/>
    </row>
    <row r="1858" spans="1:28" ht="15.75" hidden="1">
      <c r="A1858" s="292"/>
      <c r="B1858" s="231"/>
      <c r="C1858" s="231"/>
      <c r="D1858" s="232"/>
      <c r="E1858" s="114"/>
      <c r="F1858" s="108"/>
      <c r="G1858" s="108"/>
      <c r="H1858" s="108"/>
      <c r="I1858" s="109"/>
      <c r="J1858" s="110"/>
      <c r="K1858" s="108"/>
      <c r="L1858" s="108"/>
      <c r="M1858" s="108"/>
      <c r="N1858" s="108"/>
      <c r="O1858" s="108"/>
      <c r="P1858" s="108"/>
      <c r="Q1858" s="109"/>
      <c r="R1858" s="109"/>
      <c r="S1858" s="109"/>
      <c r="T1858" s="108"/>
      <c r="U1858" s="108"/>
      <c r="V1858" s="108"/>
      <c r="W1858" s="109"/>
      <c r="X1858" s="109"/>
      <c r="Y1858" s="111"/>
      <c r="AB1858" s="111"/>
    </row>
    <row r="1859" spans="1:28" ht="15.75" hidden="1">
      <c r="A1859" s="292"/>
      <c r="B1859" s="231"/>
      <c r="C1859" s="231"/>
      <c r="D1859" s="232"/>
      <c r="E1859" s="114"/>
      <c r="F1859" s="108"/>
      <c r="G1859" s="108"/>
      <c r="H1859" s="108"/>
      <c r="I1859" s="109"/>
      <c r="J1859" s="110"/>
      <c r="K1859" s="108"/>
      <c r="L1859" s="108"/>
      <c r="M1859" s="108"/>
      <c r="N1859" s="108"/>
      <c r="O1859" s="108"/>
      <c r="P1859" s="108"/>
      <c r="Q1859" s="109"/>
      <c r="R1859" s="109"/>
      <c r="S1859" s="109"/>
      <c r="T1859" s="108"/>
      <c r="U1859" s="108"/>
      <c r="V1859" s="108"/>
      <c r="W1859" s="109"/>
      <c r="X1859" s="109"/>
      <c r="Y1859" s="111"/>
      <c r="AB1859" s="111"/>
    </row>
    <row r="1860" spans="1:28" ht="15.75" hidden="1">
      <c r="A1860" s="292"/>
      <c r="B1860" s="231"/>
      <c r="C1860" s="231"/>
      <c r="D1860" s="232"/>
      <c r="E1860" s="114"/>
      <c r="F1860" s="108"/>
      <c r="G1860" s="108"/>
      <c r="H1860" s="108"/>
      <c r="I1860" s="109"/>
      <c r="J1860" s="110"/>
      <c r="K1860" s="108"/>
      <c r="L1860" s="108"/>
      <c r="M1860" s="108"/>
      <c r="N1860" s="108"/>
      <c r="O1860" s="108"/>
      <c r="P1860" s="108"/>
      <c r="Q1860" s="109"/>
      <c r="R1860" s="109"/>
      <c r="S1860" s="109"/>
      <c r="T1860" s="108"/>
      <c r="U1860" s="108"/>
      <c r="V1860" s="108"/>
      <c r="W1860" s="109"/>
      <c r="X1860" s="109"/>
      <c r="Y1860" s="111"/>
      <c r="AB1860" s="111"/>
    </row>
    <row r="1861" spans="1:28" ht="15.75" hidden="1">
      <c r="A1861" s="292"/>
      <c r="B1861" s="231"/>
      <c r="C1861" s="231"/>
      <c r="D1861" s="232"/>
      <c r="E1861" s="114"/>
      <c r="F1861" s="108"/>
      <c r="G1861" s="108"/>
      <c r="H1861" s="108"/>
      <c r="I1861" s="109"/>
      <c r="J1861" s="110"/>
      <c r="K1861" s="108"/>
      <c r="L1861" s="108"/>
      <c r="M1861" s="108"/>
      <c r="N1861" s="108"/>
      <c r="O1861" s="108"/>
      <c r="P1861" s="108"/>
      <c r="Q1861" s="109"/>
      <c r="R1861" s="109"/>
      <c r="S1861" s="109"/>
      <c r="T1861" s="108"/>
      <c r="U1861" s="108"/>
      <c r="V1861" s="108"/>
      <c r="W1861" s="109"/>
      <c r="X1861" s="109"/>
      <c r="Y1861" s="111"/>
      <c r="AB1861" s="111"/>
    </row>
    <row r="1862" spans="1:28" ht="15.75" hidden="1">
      <c r="A1862" s="292"/>
      <c r="B1862" s="231"/>
      <c r="C1862" s="231"/>
      <c r="D1862" s="232"/>
      <c r="E1862" s="114"/>
      <c r="F1862" s="108"/>
      <c r="G1862" s="108"/>
      <c r="H1862" s="108"/>
      <c r="I1862" s="109"/>
      <c r="J1862" s="110"/>
      <c r="K1862" s="108"/>
      <c r="L1862" s="108"/>
      <c r="M1862" s="108"/>
      <c r="N1862" s="108"/>
      <c r="O1862" s="108"/>
      <c r="P1862" s="108"/>
      <c r="Q1862" s="109"/>
      <c r="R1862" s="109"/>
      <c r="S1862" s="109"/>
      <c r="T1862" s="108"/>
      <c r="U1862" s="108"/>
      <c r="V1862" s="108"/>
      <c r="W1862" s="109"/>
      <c r="X1862" s="109"/>
      <c r="Y1862" s="111"/>
      <c r="AB1862" s="111"/>
    </row>
    <row r="1863" spans="1:28" ht="15.75" hidden="1">
      <c r="A1863" s="292"/>
      <c r="B1863" s="231"/>
      <c r="C1863" s="231"/>
      <c r="D1863" s="232"/>
      <c r="E1863" s="114"/>
      <c r="F1863" s="108"/>
      <c r="G1863" s="108"/>
      <c r="H1863" s="108"/>
      <c r="I1863" s="109"/>
      <c r="J1863" s="110"/>
      <c r="K1863" s="108"/>
      <c r="L1863" s="108"/>
      <c r="M1863" s="108"/>
      <c r="N1863" s="108"/>
      <c r="O1863" s="108"/>
      <c r="P1863" s="108"/>
      <c r="Q1863" s="109"/>
      <c r="R1863" s="109"/>
      <c r="S1863" s="109"/>
      <c r="T1863" s="108"/>
      <c r="U1863" s="108"/>
      <c r="V1863" s="108"/>
      <c r="W1863" s="109"/>
      <c r="X1863" s="109"/>
      <c r="Y1863" s="111"/>
      <c r="AB1863" s="111"/>
    </row>
    <row r="1864" spans="1:28" ht="15.75" hidden="1">
      <c r="A1864" s="292"/>
      <c r="B1864" s="231"/>
      <c r="C1864" s="231"/>
      <c r="D1864" s="232"/>
      <c r="E1864" s="114"/>
      <c r="F1864" s="108"/>
      <c r="G1864" s="108"/>
      <c r="H1864" s="108"/>
      <c r="I1864" s="109"/>
      <c r="J1864" s="110"/>
      <c r="K1864" s="108"/>
      <c r="L1864" s="108"/>
      <c r="M1864" s="108"/>
      <c r="N1864" s="108"/>
      <c r="O1864" s="108"/>
      <c r="P1864" s="108"/>
      <c r="Q1864" s="109"/>
      <c r="R1864" s="109"/>
      <c r="S1864" s="109"/>
      <c r="T1864" s="108"/>
      <c r="U1864" s="108"/>
      <c r="V1864" s="108"/>
      <c r="W1864" s="109"/>
      <c r="X1864" s="109"/>
      <c r="Y1864" s="111"/>
      <c r="AB1864" s="111"/>
    </row>
    <row r="1865" spans="1:28" ht="15.75" hidden="1">
      <c r="A1865" s="292"/>
      <c r="B1865" s="231"/>
      <c r="C1865" s="231"/>
      <c r="D1865" s="232"/>
      <c r="E1865" s="114"/>
      <c r="F1865" s="108"/>
      <c r="G1865" s="108"/>
      <c r="H1865" s="108"/>
      <c r="I1865" s="109"/>
      <c r="J1865" s="110"/>
      <c r="K1865" s="108"/>
      <c r="L1865" s="108"/>
      <c r="M1865" s="108"/>
      <c r="N1865" s="108"/>
      <c r="O1865" s="108"/>
      <c r="P1865" s="108"/>
      <c r="Q1865" s="109"/>
      <c r="R1865" s="109"/>
      <c r="S1865" s="109"/>
      <c r="T1865" s="108"/>
      <c r="U1865" s="108"/>
      <c r="V1865" s="108"/>
      <c r="W1865" s="109"/>
      <c r="X1865" s="109"/>
      <c r="Y1865" s="111"/>
      <c r="AB1865" s="111"/>
    </row>
    <row r="1866" spans="1:28" ht="15.75" hidden="1">
      <c r="A1866" s="292"/>
      <c r="B1866" s="231"/>
      <c r="C1866" s="231"/>
      <c r="D1866" s="232"/>
      <c r="E1866" s="114"/>
      <c r="F1866" s="108"/>
      <c r="G1866" s="108"/>
      <c r="H1866" s="108"/>
      <c r="I1866" s="109"/>
      <c r="J1866" s="110"/>
      <c r="K1866" s="108"/>
      <c r="L1866" s="108"/>
      <c r="M1866" s="108"/>
      <c r="N1866" s="108"/>
      <c r="O1866" s="108"/>
      <c r="P1866" s="108"/>
      <c r="Q1866" s="109"/>
      <c r="R1866" s="109"/>
      <c r="S1866" s="109"/>
      <c r="T1866" s="108"/>
      <c r="U1866" s="108"/>
      <c r="V1866" s="108"/>
      <c r="W1866" s="109"/>
      <c r="X1866" s="109"/>
      <c r="Y1866" s="111"/>
      <c r="AB1866" s="111"/>
    </row>
    <row r="1867" spans="1:28" ht="15.75" hidden="1">
      <c r="A1867" s="292"/>
      <c r="B1867" s="231"/>
      <c r="C1867" s="231"/>
      <c r="D1867" s="232"/>
      <c r="E1867" s="114"/>
      <c r="F1867" s="108"/>
      <c r="G1867" s="108"/>
      <c r="H1867" s="108"/>
      <c r="I1867" s="109"/>
      <c r="J1867" s="110"/>
      <c r="K1867" s="108"/>
      <c r="L1867" s="108"/>
      <c r="M1867" s="108"/>
      <c r="N1867" s="108"/>
      <c r="O1867" s="108"/>
      <c r="P1867" s="108"/>
      <c r="Q1867" s="109"/>
      <c r="R1867" s="109"/>
      <c r="S1867" s="109"/>
      <c r="T1867" s="108"/>
      <c r="U1867" s="108"/>
      <c r="V1867" s="108"/>
      <c r="W1867" s="109"/>
      <c r="X1867" s="109"/>
      <c r="Y1867" s="111"/>
      <c r="AB1867" s="111"/>
    </row>
    <row r="1868" spans="1:28" ht="15.75" hidden="1">
      <c r="A1868" s="292"/>
      <c r="B1868" s="231"/>
      <c r="C1868" s="231"/>
      <c r="D1868" s="232"/>
      <c r="E1868" s="114"/>
      <c r="F1868" s="108"/>
      <c r="G1868" s="108"/>
      <c r="H1868" s="108"/>
      <c r="I1868" s="109"/>
      <c r="J1868" s="110"/>
      <c r="K1868" s="108"/>
      <c r="L1868" s="108"/>
      <c r="M1868" s="108"/>
      <c r="N1868" s="108"/>
      <c r="O1868" s="108"/>
      <c r="P1868" s="108"/>
      <c r="Q1868" s="109"/>
      <c r="R1868" s="109"/>
      <c r="S1868" s="109"/>
      <c r="T1868" s="108"/>
      <c r="U1868" s="108"/>
      <c r="V1868" s="108"/>
      <c r="W1868" s="109"/>
      <c r="X1868" s="109"/>
      <c r="Y1868" s="111"/>
      <c r="AB1868" s="111"/>
    </row>
    <row r="1869" spans="1:28" ht="15.75" hidden="1">
      <c r="A1869" s="292"/>
      <c r="B1869" s="231"/>
      <c r="C1869" s="231"/>
      <c r="D1869" s="232"/>
      <c r="E1869" s="114"/>
      <c r="F1869" s="108"/>
      <c r="G1869" s="108"/>
      <c r="H1869" s="108"/>
      <c r="I1869" s="109"/>
      <c r="J1869" s="110"/>
      <c r="K1869" s="108"/>
      <c r="L1869" s="108"/>
      <c r="M1869" s="108"/>
      <c r="N1869" s="108"/>
      <c r="O1869" s="108"/>
      <c r="P1869" s="108"/>
      <c r="Q1869" s="109"/>
      <c r="R1869" s="109"/>
      <c r="S1869" s="109"/>
      <c r="T1869" s="108"/>
      <c r="U1869" s="108"/>
      <c r="V1869" s="108"/>
      <c r="W1869" s="109"/>
      <c r="X1869" s="109"/>
      <c r="Y1869" s="111"/>
      <c r="AB1869" s="111"/>
    </row>
    <row r="1870" spans="1:28" ht="15.75" hidden="1">
      <c r="A1870" s="292"/>
      <c r="B1870" s="231"/>
      <c r="C1870" s="231"/>
      <c r="D1870" s="232"/>
      <c r="E1870" s="114"/>
      <c r="F1870" s="108"/>
      <c r="G1870" s="108"/>
      <c r="H1870" s="108"/>
      <c r="I1870" s="109"/>
      <c r="J1870" s="110"/>
      <c r="K1870" s="108"/>
      <c r="L1870" s="108"/>
      <c r="M1870" s="108"/>
      <c r="N1870" s="108"/>
      <c r="O1870" s="108"/>
      <c r="P1870" s="108"/>
      <c r="Q1870" s="109"/>
      <c r="R1870" s="109"/>
      <c r="S1870" s="109"/>
      <c r="T1870" s="108"/>
      <c r="U1870" s="108"/>
      <c r="V1870" s="108"/>
      <c r="W1870" s="109"/>
      <c r="X1870" s="109"/>
      <c r="Y1870" s="111"/>
      <c r="AB1870" s="111"/>
    </row>
    <row r="1871" spans="1:28" ht="15.75" hidden="1">
      <c r="A1871" s="292"/>
      <c r="B1871" s="231"/>
      <c r="C1871" s="231"/>
      <c r="D1871" s="232"/>
      <c r="E1871" s="114"/>
      <c r="F1871" s="108"/>
      <c r="G1871" s="108"/>
      <c r="H1871" s="108"/>
      <c r="I1871" s="109"/>
      <c r="J1871" s="110"/>
      <c r="K1871" s="108"/>
      <c r="L1871" s="108"/>
      <c r="M1871" s="108"/>
      <c r="N1871" s="108"/>
      <c r="O1871" s="108"/>
      <c r="P1871" s="108"/>
      <c r="Q1871" s="109"/>
      <c r="R1871" s="109"/>
      <c r="S1871" s="109"/>
      <c r="T1871" s="108"/>
      <c r="U1871" s="108"/>
      <c r="V1871" s="108"/>
      <c r="W1871" s="109"/>
      <c r="X1871" s="109"/>
      <c r="Y1871" s="111"/>
      <c r="AB1871" s="111"/>
    </row>
    <row r="1872" spans="1:28" ht="15.75" hidden="1">
      <c r="A1872" s="292"/>
      <c r="B1872" s="231"/>
      <c r="C1872" s="231"/>
      <c r="D1872" s="232"/>
      <c r="E1872" s="114"/>
      <c r="F1872" s="108"/>
      <c r="G1872" s="108"/>
      <c r="H1872" s="108"/>
      <c r="I1872" s="109"/>
      <c r="J1872" s="110"/>
      <c r="K1872" s="108"/>
      <c r="L1872" s="108"/>
      <c r="M1872" s="108"/>
      <c r="N1872" s="108"/>
      <c r="O1872" s="108"/>
      <c r="P1872" s="108"/>
      <c r="Q1872" s="109"/>
      <c r="R1872" s="109"/>
      <c r="S1872" s="109"/>
      <c r="T1872" s="108"/>
      <c r="U1872" s="108"/>
      <c r="V1872" s="108"/>
      <c r="W1872" s="109"/>
      <c r="X1872" s="109"/>
      <c r="Y1872" s="111"/>
      <c r="AB1872" s="111"/>
    </row>
    <row r="1873" spans="1:28" ht="15.75" hidden="1">
      <c r="A1873" s="292"/>
      <c r="B1873" s="231"/>
      <c r="C1873" s="231"/>
      <c r="D1873" s="232"/>
      <c r="E1873" s="114"/>
      <c r="F1873" s="108"/>
      <c r="G1873" s="108"/>
      <c r="H1873" s="108"/>
      <c r="I1873" s="109"/>
      <c r="J1873" s="110"/>
      <c r="K1873" s="108"/>
      <c r="L1873" s="108"/>
      <c r="M1873" s="108"/>
      <c r="N1873" s="108"/>
      <c r="O1873" s="108"/>
      <c r="P1873" s="108"/>
      <c r="Q1873" s="109"/>
      <c r="R1873" s="109"/>
      <c r="S1873" s="109"/>
      <c r="T1873" s="108"/>
      <c r="U1873" s="108"/>
      <c r="V1873" s="108"/>
      <c r="W1873" s="109"/>
      <c r="X1873" s="109"/>
      <c r="Y1873" s="111"/>
      <c r="AB1873" s="111"/>
    </row>
    <row r="1874" spans="1:28" ht="15.75" hidden="1">
      <c r="A1874" s="292"/>
      <c r="B1874" s="231"/>
      <c r="C1874" s="231"/>
      <c r="D1874" s="232"/>
      <c r="E1874" s="114"/>
      <c r="F1874" s="108"/>
      <c r="G1874" s="108"/>
      <c r="H1874" s="108"/>
      <c r="I1874" s="109"/>
      <c r="J1874" s="110"/>
      <c r="K1874" s="108"/>
      <c r="L1874" s="108"/>
      <c r="M1874" s="108"/>
      <c r="N1874" s="108"/>
      <c r="O1874" s="108"/>
      <c r="P1874" s="108"/>
      <c r="Q1874" s="109"/>
      <c r="R1874" s="109"/>
      <c r="S1874" s="109"/>
      <c r="T1874" s="108"/>
      <c r="U1874" s="108"/>
      <c r="V1874" s="108"/>
      <c r="W1874" s="109"/>
      <c r="X1874" s="109"/>
      <c r="Y1874" s="111"/>
      <c r="AB1874" s="111"/>
    </row>
    <row r="1875" spans="1:28" ht="15.75" hidden="1">
      <c r="A1875" s="292"/>
      <c r="B1875" s="231"/>
      <c r="C1875" s="231"/>
      <c r="D1875" s="232"/>
      <c r="E1875" s="114"/>
      <c r="F1875" s="108"/>
      <c r="G1875" s="108"/>
      <c r="H1875" s="108"/>
      <c r="I1875" s="109"/>
      <c r="J1875" s="110"/>
      <c r="K1875" s="108"/>
      <c r="L1875" s="108"/>
      <c r="M1875" s="108"/>
      <c r="N1875" s="108"/>
      <c r="O1875" s="108"/>
      <c r="P1875" s="108"/>
      <c r="Q1875" s="109"/>
      <c r="R1875" s="109"/>
      <c r="S1875" s="109"/>
      <c r="T1875" s="108"/>
      <c r="U1875" s="108"/>
      <c r="V1875" s="108"/>
      <c r="W1875" s="109"/>
      <c r="X1875" s="109"/>
      <c r="Y1875" s="111"/>
      <c r="AB1875" s="111"/>
    </row>
    <row r="1876" spans="1:28" ht="15.75" hidden="1">
      <c r="A1876" s="292"/>
      <c r="B1876" s="231"/>
      <c r="C1876" s="231"/>
      <c r="D1876" s="232"/>
      <c r="E1876" s="114"/>
      <c r="F1876" s="108"/>
      <c r="G1876" s="108"/>
      <c r="H1876" s="108"/>
      <c r="I1876" s="109"/>
      <c r="J1876" s="110"/>
      <c r="K1876" s="108"/>
      <c r="L1876" s="108"/>
      <c r="M1876" s="108"/>
      <c r="N1876" s="108"/>
      <c r="O1876" s="108"/>
      <c r="P1876" s="108"/>
      <c r="Q1876" s="109"/>
      <c r="R1876" s="109"/>
      <c r="S1876" s="109"/>
      <c r="T1876" s="108"/>
      <c r="U1876" s="108"/>
      <c r="V1876" s="108"/>
      <c r="W1876" s="109"/>
      <c r="X1876" s="109"/>
      <c r="Y1876" s="111"/>
      <c r="AB1876" s="111"/>
    </row>
    <row r="1877" spans="1:28" ht="15.75" hidden="1">
      <c r="A1877" s="292"/>
      <c r="B1877" s="231"/>
      <c r="C1877" s="231"/>
      <c r="D1877" s="232"/>
      <c r="E1877" s="114"/>
      <c r="F1877" s="108"/>
      <c r="G1877" s="108"/>
      <c r="H1877" s="108"/>
      <c r="I1877" s="109"/>
      <c r="J1877" s="110"/>
      <c r="K1877" s="108"/>
      <c r="L1877" s="108"/>
      <c r="M1877" s="108"/>
      <c r="N1877" s="108"/>
      <c r="O1877" s="108"/>
      <c r="P1877" s="108"/>
      <c r="Q1877" s="109"/>
      <c r="R1877" s="109"/>
      <c r="S1877" s="109"/>
      <c r="T1877" s="108"/>
      <c r="U1877" s="108"/>
      <c r="V1877" s="108"/>
      <c r="W1877" s="109"/>
      <c r="X1877" s="109"/>
      <c r="Y1877" s="111"/>
      <c r="AB1877" s="111"/>
    </row>
    <row r="1878" spans="1:28" ht="15.75" hidden="1">
      <c r="A1878" s="292"/>
      <c r="B1878" s="231"/>
      <c r="C1878" s="231"/>
      <c r="D1878" s="232"/>
      <c r="E1878" s="114"/>
      <c r="F1878" s="108"/>
      <c r="G1878" s="108"/>
      <c r="H1878" s="108"/>
      <c r="I1878" s="109"/>
      <c r="J1878" s="110"/>
      <c r="K1878" s="108"/>
      <c r="L1878" s="108"/>
      <c r="M1878" s="108"/>
      <c r="N1878" s="108"/>
      <c r="O1878" s="108"/>
      <c r="P1878" s="108"/>
      <c r="Q1878" s="109"/>
      <c r="R1878" s="109"/>
      <c r="S1878" s="109"/>
      <c r="T1878" s="108"/>
      <c r="U1878" s="108"/>
      <c r="V1878" s="108"/>
      <c r="W1878" s="109"/>
      <c r="X1878" s="109"/>
      <c r="Y1878" s="111"/>
      <c r="AB1878" s="111"/>
    </row>
    <row r="1879" spans="1:28" ht="15.75" hidden="1">
      <c r="A1879" s="292"/>
      <c r="B1879" s="231"/>
      <c r="C1879" s="231"/>
      <c r="D1879" s="232"/>
      <c r="E1879" s="114"/>
      <c r="F1879" s="108"/>
      <c r="G1879" s="108"/>
      <c r="H1879" s="108"/>
      <c r="I1879" s="109"/>
      <c r="J1879" s="110"/>
      <c r="K1879" s="108"/>
      <c r="L1879" s="108"/>
      <c r="M1879" s="108"/>
      <c r="N1879" s="108"/>
      <c r="O1879" s="108"/>
      <c r="P1879" s="108"/>
      <c r="Q1879" s="109"/>
      <c r="R1879" s="109"/>
      <c r="S1879" s="109"/>
      <c r="T1879" s="108"/>
      <c r="U1879" s="108"/>
      <c r="V1879" s="108"/>
      <c r="W1879" s="109"/>
      <c r="X1879" s="109"/>
      <c r="Y1879" s="111"/>
      <c r="AB1879" s="111"/>
    </row>
    <row r="1880" spans="1:28" ht="15.75" hidden="1">
      <c r="A1880" s="292"/>
      <c r="B1880" s="231"/>
      <c r="C1880" s="231"/>
      <c r="D1880" s="232"/>
      <c r="E1880" s="114"/>
      <c r="F1880" s="108"/>
      <c r="G1880" s="108"/>
      <c r="H1880" s="108"/>
      <c r="I1880" s="109"/>
      <c r="J1880" s="110"/>
      <c r="K1880" s="108"/>
      <c r="L1880" s="108"/>
      <c r="M1880" s="108"/>
      <c r="N1880" s="108"/>
      <c r="O1880" s="108"/>
      <c r="P1880" s="108"/>
      <c r="Q1880" s="109"/>
      <c r="R1880" s="109"/>
      <c r="S1880" s="109"/>
      <c r="T1880" s="108"/>
      <c r="U1880" s="108"/>
      <c r="V1880" s="108"/>
      <c r="W1880" s="109"/>
      <c r="X1880" s="109"/>
      <c r="Y1880" s="111"/>
      <c r="AB1880" s="111"/>
    </row>
    <row r="1881" spans="1:28" ht="15.75" hidden="1">
      <c r="A1881" s="292"/>
      <c r="B1881" s="231"/>
      <c r="C1881" s="231"/>
      <c r="D1881" s="232"/>
      <c r="E1881" s="114"/>
      <c r="F1881" s="108"/>
      <c r="G1881" s="108"/>
      <c r="H1881" s="108"/>
      <c r="I1881" s="109"/>
      <c r="J1881" s="110"/>
      <c r="K1881" s="108"/>
      <c r="L1881" s="108"/>
      <c r="M1881" s="108"/>
      <c r="N1881" s="108"/>
      <c r="O1881" s="108"/>
      <c r="P1881" s="108"/>
      <c r="Q1881" s="109"/>
      <c r="R1881" s="109"/>
      <c r="S1881" s="109"/>
      <c r="T1881" s="108"/>
      <c r="U1881" s="108"/>
      <c r="V1881" s="108"/>
      <c r="W1881" s="109"/>
      <c r="X1881" s="109"/>
      <c r="Y1881" s="111"/>
      <c r="AB1881" s="111"/>
    </row>
    <row r="1882" spans="1:28" ht="15.75" hidden="1">
      <c r="A1882" s="292"/>
      <c r="B1882" s="231"/>
      <c r="C1882" s="231"/>
      <c r="D1882" s="232"/>
      <c r="E1882" s="114"/>
      <c r="F1882" s="108"/>
      <c r="G1882" s="108"/>
      <c r="H1882" s="108"/>
      <c r="I1882" s="109"/>
      <c r="J1882" s="110"/>
      <c r="K1882" s="108"/>
      <c r="L1882" s="108"/>
      <c r="M1882" s="108"/>
      <c r="N1882" s="108"/>
      <c r="O1882" s="108"/>
      <c r="P1882" s="108"/>
      <c r="Q1882" s="109"/>
      <c r="R1882" s="109"/>
      <c r="S1882" s="109"/>
      <c r="T1882" s="108"/>
      <c r="U1882" s="108"/>
      <c r="V1882" s="108"/>
      <c r="W1882" s="109"/>
      <c r="X1882" s="109"/>
      <c r="Y1882" s="111"/>
      <c r="AB1882" s="111"/>
    </row>
    <row r="1883" spans="1:28" ht="15.75" hidden="1">
      <c r="A1883" s="292"/>
      <c r="B1883" s="231"/>
      <c r="C1883" s="231"/>
      <c r="D1883" s="232"/>
      <c r="E1883" s="114"/>
      <c r="F1883" s="108"/>
      <c r="G1883" s="108"/>
      <c r="H1883" s="108"/>
      <c r="I1883" s="109"/>
      <c r="J1883" s="110"/>
      <c r="K1883" s="108"/>
      <c r="L1883" s="108"/>
      <c r="M1883" s="108"/>
      <c r="N1883" s="108"/>
      <c r="O1883" s="108"/>
      <c r="P1883" s="108"/>
      <c r="Q1883" s="109"/>
      <c r="R1883" s="109"/>
      <c r="S1883" s="109"/>
      <c r="T1883" s="108"/>
      <c r="U1883" s="108"/>
      <c r="V1883" s="108"/>
      <c r="W1883" s="109"/>
      <c r="X1883" s="109"/>
      <c r="Y1883" s="111"/>
      <c r="AB1883" s="111"/>
    </row>
    <row r="1884" spans="1:28" ht="15.75" hidden="1">
      <c r="A1884" s="292"/>
      <c r="B1884" s="231"/>
      <c r="C1884" s="231"/>
      <c r="D1884" s="232"/>
      <c r="E1884" s="114"/>
      <c r="F1884" s="108"/>
      <c r="G1884" s="108"/>
      <c r="H1884" s="108"/>
      <c r="I1884" s="109"/>
      <c r="J1884" s="110"/>
      <c r="K1884" s="108"/>
      <c r="L1884" s="108"/>
      <c r="M1884" s="108"/>
      <c r="N1884" s="108"/>
      <c r="O1884" s="108"/>
      <c r="P1884" s="108"/>
      <c r="Q1884" s="109"/>
      <c r="R1884" s="109"/>
      <c r="S1884" s="109"/>
      <c r="T1884" s="108"/>
      <c r="U1884" s="108"/>
      <c r="V1884" s="108"/>
      <c r="W1884" s="109"/>
      <c r="X1884" s="109"/>
      <c r="Y1884" s="111"/>
      <c r="AB1884" s="111"/>
    </row>
    <row r="1885" spans="1:28" ht="15.75" hidden="1">
      <c r="A1885" s="292"/>
      <c r="B1885" s="231"/>
      <c r="C1885" s="231"/>
      <c r="D1885" s="232"/>
      <c r="E1885" s="114"/>
      <c r="F1885" s="108"/>
      <c r="G1885" s="108"/>
      <c r="H1885" s="108"/>
      <c r="I1885" s="109"/>
      <c r="J1885" s="110"/>
      <c r="K1885" s="108"/>
      <c r="L1885" s="108"/>
      <c r="M1885" s="108"/>
      <c r="N1885" s="108"/>
      <c r="O1885" s="108"/>
      <c r="P1885" s="108"/>
      <c r="Q1885" s="109"/>
      <c r="R1885" s="109"/>
      <c r="S1885" s="109"/>
      <c r="T1885" s="108"/>
      <c r="U1885" s="108"/>
      <c r="V1885" s="108"/>
      <c r="W1885" s="109"/>
      <c r="X1885" s="109"/>
      <c r="Y1885" s="111"/>
      <c r="AB1885" s="111"/>
    </row>
    <row r="1886" spans="1:28" ht="15.75" hidden="1">
      <c r="A1886" s="292"/>
      <c r="B1886" s="231"/>
      <c r="C1886" s="231"/>
      <c r="D1886" s="232"/>
      <c r="E1886" s="114"/>
      <c r="F1886" s="108"/>
      <c r="G1886" s="108"/>
      <c r="H1886" s="108"/>
      <c r="I1886" s="109"/>
      <c r="J1886" s="110"/>
      <c r="K1886" s="108"/>
      <c r="L1886" s="108"/>
      <c r="M1886" s="108"/>
      <c r="N1886" s="108"/>
      <c r="O1886" s="108"/>
      <c r="P1886" s="108"/>
      <c r="Q1886" s="109"/>
      <c r="R1886" s="109"/>
      <c r="S1886" s="109"/>
      <c r="T1886" s="108"/>
      <c r="U1886" s="108"/>
      <c r="V1886" s="108"/>
      <c r="W1886" s="109"/>
      <c r="X1886" s="109"/>
      <c r="Y1886" s="111"/>
      <c r="AB1886" s="111"/>
    </row>
    <row r="1887" spans="1:28" ht="15.75" hidden="1">
      <c r="A1887" s="292"/>
      <c r="B1887" s="231"/>
      <c r="C1887" s="231"/>
      <c r="D1887" s="232"/>
      <c r="E1887" s="114"/>
      <c r="F1887" s="108"/>
      <c r="G1887" s="108"/>
      <c r="H1887" s="108"/>
      <c r="I1887" s="109"/>
      <c r="J1887" s="110"/>
      <c r="K1887" s="108"/>
      <c r="L1887" s="108"/>
      <c r="M1887" s="108"/>
      <c r="N1887" s="108"/>
      <c r="O1887" s="108"/>
      <c r="P1887" s="108"/>
      <c r="Q1887" s="109"/>
      <c r="R1887" s="109"/>
      <c r="S1887" s="109"/>
      <c r="T1887" s="108"/>
      <c r="U1887" s="108"/>
      <c r="V1887" s="108"/>
      <c r="W1887" s="109"/>
      <c r="X1887" s="109"/>
      <c r="Y1887" s="111"/>
      <c r="AB1887" s="111"/>
    </row>
    <row r="1888" spans="1:28" ht="15.75" hidden="1">
      <c r="A1888" s="292"/>
      <c r="B1888" s="231"/>
      <c r="C1888" s="231"/>
      <c r="D1888" s="232"/>
      <c r="E1888" s="114"/>
      <c r="F1888" s="108"/>
      <c r="G1888" s="108"/>
      <c r="H1888" s="108"/>
      <c r="I1888" s="109"/>
      <c r="J1888" s="110"/>
      <c r="K1888" s="108"/>
      <c r="L1888" s="108"/>
      <c r="M1888" s="108"/>
      <c r="N1888" s="108"/>
      <c r="O1888" s="108"/>
      <c r="P1888" s="108"/>
      <c r="Q1888" s="109"/>
      <c r="R1888" s="109"/>
      <c r="S1888" s="109"/>
      <c r="T1888" s="108"/>
      <c r="U1888" s="108"/>
      <c r="V1888" s="108"/>
      <c r="W1888" s="109"/>
      <c r="X1888" s="109"/>
      <c r="Y1888" s="111"/>
      <c r="AB1888" s="111"/>
    </row>
    <row r="1889" spans="1:28" ht="15.75" hidden="1">
      <c r="A1889" s="292"/>
      <c r="B1889" s="231"/>
      <c r="C1889" s="231"/>
      <c r="D1889" s="232"/>
      <c r="E1889" s="114"/>
      <c r="F1889" s="108"/>
      <c r="G1889" s="108"/>
      <c r="H1889" s="108"/>
      <c r="I1889" s="109"/>
      <c r="J1889" s="110"/>
      <c r="K1889" s="108"/>
      <c r="L1889" s="108"/>
      <c r="M1889" s="108"/>
      <c r="N1889" s="108"/>
      <c r="O1889" s="108"/>
      <c r="P1889" s="108"/>
      <c r="Q1889" s="109"/>
      <c r="R1889" s="109"/>
      <c r="S1889" s="109"/>
      <c r="T1889" s="108"/>
      <c r="U1889" s="108"/>
      <c r="V1889" s="108"/>
      <c r="W1889" s="109"/>
      <c r="X1889" s="109"/>
      <c r="Y1889" s="111"/>
      <c r="AB1889" s="111"/>
    </row>
    <row r="1890" spans="1:28" ht="15.75" hidden="1">
      <c r="A1890" s="292"/>
      <c r="B1890" s="231"/>
      <c r="C1890" s="231"/>
      <c r="D1890" s="232"/>
      <c r="E1890" s="114"/>
      <c r="F1890" s="108"/>
      <c r="G1890" s="108"/>
      <c r="H1890" s="108"/>
      <c r="I1890" s="109"/>
      <c r="J1890" s="110"/>
      <c r="K1890" s="108"/>
      <c r="L1890" s="108"/>
      <c r="M1890" s="108"/>
      <c r="N1890" s="108"/>
      <c r="O1890" s="108"/>
      <c r="P1890" s="108"/>
      <c r="Q1890" s="109"/>
      <c r="R1890" s="109"/>
      <c r="S1890" s="109"/>
      <c r="T1890" s="108"/>
      <c r="U1890" s="108"/>
      <c r="V1890" s="108"/>
      <c r="W1890" s="109"/>
      <c r="X1890" s="109"/>
      <c r="Y1890" s="111"/>
      <c r="AB1890" s="111"/>
    </row>
    <row r="1891" spans="1:28" ht="15.75" hidden="1">
      <c r="A1891" s="292"/>
      <c r="B1891" s="231"/>
      <c r="C1891" s="231"/>
      <c r="D1891" s="232"/>
      <c r="E1891" s="114"/>
      <c r="F1891" s="108"/>
      <c r="G1891" s="108"/>
      <c r="H1891" s="108"/>
      <c r="I1891" s="109"/>
      <c r="J1891" s="110"/>
      <c r="K1891" s="108"/>
      <c r="L1891" s="108"/>
      <c r="M1891" s="108"/>
      <c r="N1891" s="108"/>
      <c r="O1891" s="108"/>
      <c r="P1891" s="108"/>
      <c r="Q1891" s="109"/>
      <c r="R1891" s="109"/>
      <c r="S1891" s="109"/>
      <c r="T1891" s="108"/>
      <c r="U1891" s="108"/>
      <c r="V1891" s="108"/>
      <c r="W1891" s="109"/>
      <c r="X1891" s="109"/>
      <c r="Y1891" s="111"/>
      <c r="AB1891" s="111"/>
    </row>
    <row r="1892" spans="1:28" ht="15.75" hidden="1">
      <c r="A1892" s="292"/>
      <c r="B1892" s="231"/>
      <c r="C1892" s="231"/>
      <c r="D1892" s="232"/>
      <c r="E1892" s="114"/>
      <c r="F1892" s="108"/>
      <c r="G1892" s="108"/>
      <c r="H1892" s="108"/>
      <c r="I1892" s="109"/>
      <c r="J1892" s="110"/>
      <c r="K1892" s="108"/>
      <c r="L1892" s="108"/>
      <c r="M1892" s="108"/>
      <c r="N1892" s="108"/>
      <c r="O1892" s="108"/>
      <c r="P1892" s="108"/>
      <c r="Q1892" s="109"/>
      <c r="R1892" s="109"/>
      <c r="S1892" s="109"/>
      <c r="T1892" s="108"/>
      <c r="U1892" s="108"/>
      <c r="V1892" s="108"/>
      <c r="W1892" s="109"/>
      <c r="X1892" s="109"/>
      <c r="Y1892" s="111"/>
      <c r="AB1892" s="111"/>
    </row>
    <row r="1893" spans="1:28" ht="15.75" hidden="1">
      <c r="A1893" s="292"/>
      <c r="B1893" s="231"/>
      <c r="C1893" s="231"/>
      <c r="D1893" s="232"/>
      <c r="E1893" s="114"/>
      <c r="F1893" s="108"/>
      <c r="G1893" s="108"/>
      <c r="H1893" s="108"/>
      <c r="I1893" s="109"/>
      <c r="J1893" s="110"/>
      <c r="K1893" s="108"/>
      <c r="L1893" s="108"/>
      <c r="M1893" s="108"/>
      <c r="N1893" s="108"/>
      <c r="O1893" s="108"/>
      <c r="P1893" s="108"/>
      <c r="Q1893" s="109"/>
      <c r="R1893" s="109"/>
      <c r="S1893" s="109"/>
      <c r="T1893" s="108"/>
      <c r="U1893" s="108"/>
      <c r="V1893" s="108"/>
      <c r="W1893" s="109"/>
      <c r="X1893" s="109"/>
      <c r="Y1893" s="111"/>
      <c r="AB1893" s="111"/>
    </row>
    <row r="1894" spans="1:28" ht="15.75" hidden="1">
      <c r="A1894" s="292"/>
      <c r="B1894" s="231"/>
      <c r="C1894" s="231"/>
      <c r="D1894" s="232"/>
      <c r="E1894" s="114"/>
      <c r="F1894" s="108"/>
      <c r="G1894" s="108"/>
      <c r="H1894" s="108"/>
      <c r="I1894" s="109"/>
      <c r="J1894" s="110"/>
      <c r="K1894" s="108"/>
      <c r="L1894" s="108"/>
      <c r="M1894" s="108"/>
      <c r="N1894" s="108"/>
      <c r="O1894" s="108"/>
      <c r="P1894" s="108"/>
      <c r="Q1894" s="109"/>
      <c r="R1894" s="109"/>
      <c r="S1894" s="109"/>
      <c r="T1894" s="108"/>
      <c r="U1894" s="108"/>
      <c r="V1894" s="108"/>
      <c r="W1894" s="109"/>
      <c r="X1894" s="109"/>
      <c r="Y1894" s="111"/>
      <c r="AB1894" s="111"/>
    </row>
    <row r="1895" spans="1:28" ht="15.75" hidden="1">
      <c r="A1895" s="292"/>
      <c r="B1895" s="231"/>
      <c r="C1895" s="231"/>
      <c r="D1895" s="232"/>
      <c r="E1895" s="114"/>
      <c r="F1895" s="108"/>
      <c r="G1895" s="108"/>
      <c r="H1895" s="108"/>
      <c r="I1895" s="109"/>
      <c r="J1895" s="110"/>
      <c r="K1895" s="108"/>
      <c r="L1895" s="108"/>
      <c r="M1895" s="108"/>
      <c r="N1895" s="108"/>
      <c r="O1895" s="108"/>
      <c r="P1895" s="108"/>
      <c r="Q1895" s="109"/>
      <c r="R1895" s="109"/>
      <c r="S1895" s="109"/>
      <c r="T1895" s="108"/>
      <c r="U1895" s="108"/>
      <c r="V1895" s="108"/>
      <c r="W1895" s="109"/>
      <c r="X1895" s="109"/>
      <c r="Y1895" s="111"/>
      <c r="AB1895" s="111"/>
    </row>
    <row r="1896" spans="1:28" ht="15.75" hidden="1">
      <c r="A1896" s="292"/>
      <c r="B1896" s="231"/>
      <c r="C1896" s="231"/>
      <c r="D1896" s="232"/>
      <c r="E1896" s="114"/>
      <c r="F1896" s="108"/>
      <c r="G1896" s="108"/>
      <c r="H1896" s="108"/>
      <c r="I1896" s="109"/>
      <c r="J1896" s="110"/>
      <c r="K1896" s="108"/>
      <c r="L1896" s="108"/>
      <c r="M1896" s="108"/>
      <c r="N1896" s="108"/>
      <c r="O1896" s="108"/>
      <c r="P1896" s="108"/>
      <c r="Q1896" s="109"/>
      <c r="R1896" s="109"/>
      <c r="S1896" s="109"/>
      <c r="T1896" s="108"/>
      <c r="U1896" s="108"/>
      <c r="V1896" s="108"/>
      <c r="W1896" s="109"/>
      <c r="X1896" s="109"/>
      <c r="Y1896" s="111"/>
      <c r="AB1896" s="111"/>
    </row>
    <row r="1897" spans="1:28" ht="15.75" hidden="1">
      <c r="A1897" s="292"/>
      <c r="B1897" s="231"/>
      <c r="C1897" s="231"/>
      <c r="D1897" s="232"/>
      <c r="E1897" s="114"/>
      <c r="F1897" s="108"/>
      <c r="G1897" s="108"/>
      <c r="H1897" s="108"/>
      <c r="I1897" s="109"/>
      <c r="J1897" s="110"/>
      <c r="K1897" s="108"/>
      <c r="L1897" s="108"/>
      <c r="M1897" s="108"/>
      <c r="N1897" s="108"/>
      <c r="O1897" s="108"/>
      <c r="P1897" s="108"/>
      <c r="Q1897" s="109"/>
      <c r="R1897" s="109"/>
      <c r="S1897" s="109"/>
      <c r="T1897" s="108"/>
      <c r="U1897" s="108"/>
      <c r="V1897" s="108"/>
      <c r="W1897" s="109"/>
      <c r="X1897" s="109"/>
      <c r="Y1897" s="111"/>
      <c r="AB1897" s="111"/>
    </row>
    <row r="1898" spans="1:28" ht="15.75" hidden="1">
      <c r="A1898" s="292"/>
      <c r="B1898" s="231"/>
      <c r="C1898" s="231"/>
      <c r="D1898" s="232"/>
      <c r="E1898" s="114"/>
      <c r="F1898" s="108"/>
      <c r="G1898" s="108"/>
      <c r="H1898" s="108"/>
      <c r="I1898" s="109"/>
      <c r="J1898" s="110"/>
      <c r="K1898" s="108"/>
      <c r="L1898" s="108"/>
      <c r="M1898" s="108"/>
      <c r="N1898" s="108"/>
      <c r="O1898" s="108"/>
      <c r="P1898" s="108"/>
      <c r="Q1898" s="109"/>
      <c r="R1898" s="109"/>
      <c r="S1898" s="109"/>
      <c r="T1898" s="108"/>
      <c r="U1898" s="108"/>
      <c r="V1898" s="108"/>
      <c r="W1898" s="109"/>
      <c r="X1898" s="109"/>
      <c r="Y1898" s="111"/>
      <c r="AB1898" s="111"/>
    </row>
    <row r="1899" spans="1:28" ht="15.75" hidden="1">
      <c r="A1899" s="292"/>
      <c r="B1899" s="231"/>
      <c r="C1899" s="231"/>
      <c r="D1899" s="232"/>
      <c r="E1899" s="114"/>
      <c r="F1899" s="108"/>
      <c r="G1899" s="108"/>
      <c r="H1899" s="108"/>
      <c r="I1899" s="109"/>
      <c r="J1899" s="110"/>
      <c r="K1899" s="108"/>
      <c r="L1899" s="108"/>
      <c r="M1899" s="108"/>
      <c r="N1899" s="108"/>
      <c r="O1899" s="108"/>
      <c r="P1899" s="108"/>
      <c r="Q1899" s="109"/>
      <c r="R1899" s="109"/>
      <c r="S1899" s="109"/>
      <c r="T1899" s="108"/>
      <c r="U1899" s="108"/>
      <c r="V1899" s="108"/>
      <c r="W1899" s="109"/>
      <c r="X1899" s="109"/>
      <c r="Y1899" s="111"/>
      <c r="AB1899" s="111"/>
    </row>
    <row r="1900" spans="1:28" ht="15.75" hidden="1">
      <c r="A1900" s="292"/>
      <c r="B1900" s="231"/>
      <c r="C1900" s="231"/>
      <c r="D1900" s="232"/>
      <c r="E1900" s="114"/>
      <c r="F1900" s="108"/>
      <c r="G1900" s="108"/>
      <c r="H1900" s="108"/>
      <c r="I1900" s="109"/>
      <c r="J1900" s="110"/>
      <c r="K1900" s="108"/>
      <c r="L1900" s="108"/>
      <c r="M1900" s="108"/>
      <c r="N1900" s="108"/>
      <c r="O1900" s="108"/>
      <c r="P1900" s="108"/>
      <c r="Q1900" s="109"/>
      <c r="R1900" s="109"/>
      <c r="S1900" s="109"/>
      <c r="T1900" s="108"/>
      <c r="U1900" s="108"/>
      <c r="V1900" s="108"/>
      <c r="W1900" s="109"/>
      <c r="X1900" s="109"/>
      <c r="Y1900" s="111"/>
      <c r="AB1900" s="111"/>
    </row>
    <row r="1901" spans="1:28" ht="15.75" hidden="1">
      <c r="A1901" s="292"/>
      <c r="B1901" s="231"/>
      <c r="C1901" s="231"/>
      <c r="D1901" s="232"/>
      <c r="E1901" s="114"/>
      <c r="F1901" s="108"/>
      <c r="G1901" s="108"/>
      <c r="H1901" s="108"/>
      <c r="I1901" s="109"/>
      <c r="J1901" s="110"/>
      <c r="K1901" s="108"/>
      <c r="L1901" s="108"/>
      <c r="M1901" s="108"/>
      <c r="N1901" s="108"/>
      <c r="O1901" s="108"/>
      <c r="P1901" s="108"/>
      <c r="Q1901" s="109"/>
      <c r="R1901" s="109"/>
      <c r="S1901" s="109"/>
      <c r="T1901" s="108"/>
      <c r="U1901" s="108"/>
      <c r="V1901" s="108"/>
      <c r="W1901" s="109"/>
      <c r="X1901" s="109"/>
      <c r="Y1901" s="111"/>
      <c r="AB1901" s="111"/>
    </row>
    <row r="1902" spans="1:28" ht="15.75" hidden="1">
      <c r="A1902" s="292"/>
      <c r="B1902" s="231"/>
      <c r="C1902" s="231"/>
      <c r="D1902" s="232"/>
      <c r="E1902" s="114"/>
      <c r="F1902" s="108"/>
      <c r="G1902" s="108"/>
      <c r="H1902" s="108"/>
      <c r="I1902" s="109"/>
      <c r="J1902" s="110"/>
      <c r="K1902" s="108"/>
      <c r="L1902" s="108"/>
      <c r="M1902" s="108"/>
      <c r="N1902" s="108"/>
      <c r="O1902" s="108"/>
      <c r="P1902" s="108"/>
      <c r="Q1902" s="109"/>
      <c r="R1902" s="109"/>
      <c r="S1902" s="109"/>
      <c r="T1902" s="108"/>
      <c r="U1902" s="108"/>
      <c r="V1902" s="108"/>
      <c r="W1902" s="109"/>
      <c r="X1902" s="109"/>
      <c r="Y1902" s="111"/>
      <c r="AB1902" s="111"/>
    </row>
    <row r="1903" spans="1:28" ht="15.75" hidden="1">
      <c r="A1903" s="292"/>
      <c r="B1903" s="231"/>
      <c r="C1903" s="231"/>
      <c r="D1903" s="232"/>
      <c r="E1903" s="114"/>
      <c r="F1903" s="108"/>
      <c r="G1903" s="108"/>
      <c r="H1903" s="108"/>
      <c r="I1903" s="109"/>
      <c r="J1903" s="110"/>
      <c r="K1903" s="108"/>
      <c r="L1903" s="108"/>
      <c r="M1903" s="108"/>
      <c r="N1903" s="108"/>
      <c r="O1903" s="108"/>
      <c r="P1903" s="108"/>
      <c r="Q1903" s="109"/>
      <c r="R1903" s="109"/>
      <c r="S1903" s="109"/>
      <c r="T1903" s="108"/>
      <c r="U1903" s="108"/>
      <c r="V1903" s="108"/>
      <c r="W1903" s="109"/>
      <c r="X1903" s="109"/>
      <c r="Y1903" s="111"/>
      <c r="AB1903" s="111"/>
    </row>
    <row r="1904" spans="1:28" ht="15.75" hidden="1">
      <c r="A1904" s="292"/>
      <c r="B1904" s="231"/>
      <c r="C1904" s="231"/>
      <c r="D1904" s="232"/>
      <c r="E1904" s="114"/>
      <c r="F1904" s="108"/>
      <c r="G1904" s="108"/>
      <c r="H1904" s="108"/>
      <c r="I1904" s="123"/>
      <c r="J1904" s="110"/>
      <c r="K1904" s="108"/>
      <c r="L1904" s="108"/>
      <c r="M1904" s="108"/>
      <c r="N1904" s="108"/>
      <c r="O1904" s="108"/>
      <c r="P1904" s="108"/>
      <c r="Q1904" s="109"/>
      <c r="R1904" s="109"/>
      <c r="S1904" s="109"/>
      <c r="T1904" s="108"/>
      <c r="U1904" s="108"/>
      <c r="V1904" s="108"/>
      <c r="W1904" s="109"/>
      <c r="X1904" s="109"/>
      <c r="Y1904" s="111"/>
      <c r="AB1904" s="111"/>
    </row>
    <row r="1905" spans="1:28" ht="15.75" hidden="1">
      <c r="A1905" s="292"/>
      <c r="B1905" s="231"/>
      <c r="C1905" s="231"/>
      <c r="D1905" s="232"/>
      <c r="E1905" s="114"/>
      <c r="F1905" s="108"/>
      <c r="G1905" s="108"/>
      <c r="H1905" s="108"/>
      <c r="I1905" s="123"/>
      <c r="J1905" s="110"/>
      <c r="K1905" s="108"/>
      <c r="L1905" s="108"/>
      <c r="M1905" s="108"/>
      <c r="N1905" s="108"/>
      <c r="O1905" s="108"/>
      <c r="P1905" s="108"/>
      <c r="Q1905" s="109"/>
      <c r="R1905" s="109"/>
      <c r="S1905" s="109"/>
      <c r="T1905" s="108"/>
      <c r="U1905" s="108"/>
      <c r="V1905" s="108"/>
      <c r="W1905" s="109"/>
      <c r="X1905" s="109"/>
      <c r="Y1905" s="111"/>
      <c r="AB1905" s="111"/>
    </row>
    <row r="1906" spans="1:28" ht="15.75" hidden="1">
      <c r="A1906" s="292"/>
      <c r="B1906" s="231"/>
      <c r="C1906" s="231"/>
      <c r="D1906" s="232"/>
      <c r="E1906" s="114"/>
      <c r="F1906" s="108"/>
      <c r="G1906" s="108"/>
      <c r="H1906" s="108"/>
      <c r="I1906" s="109"/>
      <c r="J1906" s="110"/>
      <c r="K1906" s="108"/>
      <c r="L1906" s="108"/>
      <c r="M1906" s="108"/>
      <c r="N1906" s="108"/>
      <c r="O1906" s="108"/>
      <c r="P1906" s="108"/>
      <c r="Q1906" s="109"/>
      <c r="R1906" s="109"/>
      <c r="S1906" s="109"/>
      <c r="T1906" s="108"/>
      <c r="U1906" s="108"/>
      <c r="V1906" s="108"/>
      <c r="W1906" s="109"/>
      <c r="X1906" s="109"/>
      <c r="Y1906" s="111"/>
      <c r="AB1906" s="111"/>
    </row>
    <row r="1907" spans="1:28" ht="15.75" hidden="1">
      <c r="A1907" s="292"/>
      <c r="B1907" s="231"/>
      <c r="C1907" s="231"/>
      <c r="D1907" s="232"/>
      <c r="E1907" s="114"/>
      <c r="F1907" s="108"/>
      <c r="G1907" s="108"/>
      <c r="H1907" s="108"/>
      <c r="I1907" s="109"/>
      <c r="J1907" s="110"/>
      <c r="K1907" s="108"/>
      <c r="L1907" s="108"/>
      <c r="M1907" s="108"/>
      <c r="N1907" s="108"/>
      <c r="O1907" s="108"/>
      <c r="P1907" s="108"/>
      <c r="Q1907" s="109"/>
      <c r="R1907" s="109"/>
      <c r="S1907" s="109"/>
      <c r="T1907" s="108"/>
      <c r="U1907" s="108"/>
      <c r="V1907" s="108"/>
      <c r="W1907" s="109"/>
      <c r="X1907" s="109"/>
      <c r="Y1907" s="111"/>
      <c r="AB1907" s="111"/>
    </row>
    <row r="1908" spans="1:28" ht="15.75" hidden="1">
      <c r="A1908" s="292"/>
      <c r="B1908" s="231"/>
      <c r="C1908" s="231"/>
      <c r="D1908" s="232"/>
      <c r="E1908" s="114"/>
      <c r="F1908" s="108"/>
      <c r="G1908" s="108"/>
      <c r="H1908" s="108"/>
      <c r="I1908" s="109"/>
      <c r="J1908" s="110"/>
      <c r="K1908" s="108"/>
      <c r="L1908" s="108"/>
      <c r="M1908" s="108"/>
      <c r="N1908" s="108"/>
      <c r="O1908" s="108"/>
      <c r="P1908" s="108"/>
      <c r="Q1908" s="109"/>
      <c r="R1908" s="109"/>
      <c r="S1908" s="109"/>
      <c r="T1908" s="108"/>
      <c r="U1908" s="108"/>
      <c r="V1908" s="108"/>
      <c r="W1908" s="109"/>
      <c r="X1908" s="109"/>
      <c r="Y1908" s="111"/>
      <c r="AB1908" s="111"/>
    </row>
    <row r="1909" spans="1:28" ht="15.75" hidden="1">
      <c r="A1909" s="292"/>
      <c r="B1909" s="231"/>
      <c r="C1909" s="231"/>
      <c r="D1909" s="232"/>
      <c r="E1909" s="114"/>
      <c r="F1909" s="108"/>
      <c r="G1909" s="108"/>
      <c r="H1909" s="108"/>
      <c r="I1909" s="109"/>
      <c r="J1909" s="110"/>
      <c r="K1909" s="108"/>
      <c r="L1909" s="108"/>
      <c r="M1909" s="108"/>
      <c r="N1909" s="108"/>
      <c r="O1909" s="108"/>
      <c r="P1909" s="108"/>
      <c r="Q1909" s="109"/>
      <c r="R1909" s="109"/>
      <c r="S1909" s="109"/>
      <c r="T1909" s="108"/>
      <c r="U1909" s="108"/>
      <c r="V1909" s="108"/>
      <c r="W1909" s="109"/>
      <c r="X1909" s="122"/>
      <c r="Y1909" s="111"/>
      <c r="AB1909" s="111"/>
    </row>
    <row r="1910" spans="1:28" ht="15.75" hidden="1">
      <c r="A1910" s="292"/>
      <c r="B1910" s="231"/>
      <c r="C1910" s="231"/>
      <c r="D1910" s="232"/>
      <c r="E1910" s="114"/>
      <c r="F1910" s="108"/>
      <c r="G1910" s="108"/>
      <c r="H1910" s="108"/>
      <c r="I1910" s="109"/>
      <c r="J1910" s="110"/>
      <c r="K1910" s="108"/>
      <c r="L1910" s="108"/>
      <c r="M1910" s="108"/>
      <c r="N1910" s="108"/>
      <c r="O1910" s="108"/>
      <c r="P1910" s="108"/>
      <c r="Q1910" s="109"/>
      <c r="R1910" s="109"/>
      <c r="S1910" s="109"/>
      <c r="T1910" s="108"/>
      <c r="U1910" s="108"/>
      <c r="V1910" s="108"/>
      <c r="W1910" s="109"/>
      <c r="X1910" s="109"/>
      <c r="Y1910" s="111"/>
      <c r="AB1910" s="111"/>
    </row>
    <row r="1911" spans="1:28" ht="15.75" hidden="1">
      <c r="A1911" s="292"/>
      <c r="B1911" s="231"/>
      <c r="C1911" s="231"/>
      <c r="D1911" s="232"/>
      <c r="E1911" s="114"/>
      <c r="F1911" s="108"/>
      <c r="G1911" s="108"/>
      <c r="H1911" s="108"/>
      <c r="I1911" s="109"/>
      <c r="J1911" s="110"/>
      <c r="K1911" s="108"/>
      <c r="L1911" s="108"/>
      <c r="M1911" s="108"/>
      <c r="N1911" s="108"/>
      <c r="O1911" s="108"/>
      <c r="P1911" s="108"/>
      <c r="Q1911" s="109"/>
      <c r="R1911" s="109"/>
      <c r="S1911" s="109"/>
      <c r="T1911" s="108"/>
      <c r="U1911" s="108"/>
      <c r="V1911" s="108"/>
      <c r="W1911" s="109"/>
      <c r="X1911" s="109"/>
      <c r="Y1911" s="111"/>
      <c r="AB1911" s="111"/>
    </row>
    <row r="1912" spans="1:28" ht="15.75" hidden="1">
      <c r="A1912" s="292"/>
      <c r="B1912" s="231"/>
      <c r="C1912" s="231"/>
      <c r="D1912" s="232"/>
      <c r="E1912" s="114"/>
      <c r="F1912" s="108"/>
      <c r="G1912" s="108"/>
      <c r="H1912" s="108"/>
      <c r="I1912" s="109"/>
      <c r="J1912" s="110"/>
      <c r="K1912" s="108"/>
      <c r="L1912" s="108"/>
      <c r="M1912" s="108"/>
      <c r="N1912" s="108"/>
      <c r="O1912" s="108"/>
      <c r="P1912" s="108"/>
      <c r="Q1912" s="109"/>
      <c r="R1912" s="109"/>
      <c r="S1912" s="109"/>
      <c r="T1912" s="108"/>
      <c r="U1912" s="108"/>
      <c r="V1912" s="108"/>
      <c r="W1912" s="109"/>
      <c r="X1912" s="109"/>
      <c r="Y1912" s="111"/>
      <c r="AB1912" s="111"/>
    </row>
    <row r="1913" spans="1:28" ht="15.75" hidden="1">
      <c r="A1913" s="292"/>
      <c r="B1913" s="231"/>
      <c r="C1913" s="231"/>
      <c r="D1913" s="232"/>
      <c r="E1913" s="114"/>
      <c r="F1913" s="108"/>
      <c r="G1913" s="108"/>
      <c r="H1913" s="108"/>
      <c r="I1913" s="109"/>
      <c r="J1913" s="110"/>
      <c r="K1913" s="108"/>
      <c r="L1913" s="108"/>
      <c r="M1913" s="108"/>
      <c r="N1913" s="108"/>
      <c r="O1913" s="108"/>
      <c r="P1913" s="108"/>
      <c r="Q1913" s="109"/>
      <c r="R1913" s="109"/>
      <c r="S1913" s="109"/>
      <c r="T1913" s="108"/>
      <c r="U1913" s="108"/>
      <c r="V1913" s="108"/>
      <c r="W1913" s="109"/>
      <c r="X1913" s="109"/>
      <c r="Y1913" s="111"/>
      <c r="AB1913" s="111"/>
    </row>
    <row r="1914" spans="1:28" ht="15.75" hidden="1">
      <c r="A1914" s="292"/>
      <c r="B1914" s="231"/>
      <c r="C1914" s="231"/>
      <c r="D1914" s="232"/>
      <c r="E1914" s="114"/>
      <c r="F1914" s="108"/>
      <c r="G1914" s="108"/>
      <c r="H1914" s="108"/>
      <c r="I1914" s="109"/>
      <c r="J1914" s="110"/>
      <c r="K1914" s="108"/>
      <c r="L1914" s="108"/>
      <c r="M1914" s="108"/>
      <c r="N1914" s="108"/>
      <c r="O1914" s="108"/>
      <c r="P1914" s="108"/>
      <c r="Q1914" s="109"/>
      <c r="R1914" s="109"/>
      <c r="S1914" s="109"/>
      <c r="T1914" s="108"/>
      <c r="U1914" s="108"/>
      <c r="V1914" s="108"/>
      <c r="W1914" s="109"/>
      <c r="X1914" s="109"/>
      <c r="Y1914" s="111"/>
      <c r="AB1914" s="111"/>
    </row>
    <row r="1915" spans="1:28" ht="15.75" hidden="1">
      <c r="A1915" s="292"/>
      <c r="B1915" s="231"/>
      <c r="C1915" s="231"/>
      <c r="D1915" s="232"/>
      <c r="E1915" s="114"/>
      <c r="F1915" s="108"/>
      <c r="G1915" s="108"/>
      <c r="H1915" s="108"/>
      <c r="I1915" s="109"/>
      <c r="J1915" s="110"/>
      <c r="K1915" s="108"/>
      <c r="L1915" s="108"/>
      <c r="M1915" s="108"/>
      <c r="N1915" s="108"/>
      <c r="O1915" s="108"/>
      <c r="P1915" s="108"/>
      <c r="Q1915" s="109"/>
      <c r="R1915" s="109"/>
      <c r="S1915" s="109"/>
      <c r="T1915" s="108"/>
      <c r="U1915" s="108"/>
      <c r="V1915" s="108"/>
      <c r="W1915" s="109"/>
      <c r="X1915" s="122"/>
      <c r="Y1915" s="111"/>
      <c r="AB1915" s="111"/>
    </row>
    <row r="1916" spans="1:28" ht="15.75" hidden="1">
      <c r="A1916" s="292"/>
      <c r="B1916" s="231"/>
      <c r="C1916" s="231"/>
      <c r="D1916" s="232"/>
      <c r="E1916" s="114"/>
      <c r="F1916" s="108"/>
      <c r="G1916" s="108"/>
      <c r="H1916" s="108"/>
      <c r="I1916" s="109"/>
      <c r="J1916" s="110"/>
      <c r="K1916" s="108"/>
      <c r="L1916" s="108"/>
      <c r="M1916" s="108"/>
      <c r="N1916" s="108"/>
      <c r="O1916" s="108"/>
      <c r="P1916" s="108"/>
      <c r="Q1916" s="109"/>
      <c r="R1916" s="109"/>
      <c r="S1916" s="109"/>
      <c r="T1916" s="108"/>
      <c r="U1916" s="108"/>
      <c r="V1916" s="108"/>
      <c r="W1916" s="109"/>
      <c r="X1916" s="122"/>
      <c r="Y1916" s="111"/>
      <c r="AB1916" s="111"/>
    </row>
    <row r="1917" spans="1:28" ht="15.75" hidden="1">
      <c r="A1917" s="292"/>
      <c r="B1917" s="231"/>
      <c r="C1917" s="231"/>
      <c r="D1917" s="232"/>
      <c r="E1917" s="114"/>
      <c r="F1917" s="108"/>
      <c r="G1917" s="108"/>
      <c r="H1917" s="108"/>
      <c r="I1917" s="109"/>
      <c r="J1917" s="110"/>
      <c r="K1917" s="108"/>
      <c r="L1917" s="108"/>
      <c r="M1917" s="108"/>
      <c r="N1917" s="108"/>
      <c r="O1917" s="108"/>
      <c r="P1917" s="108"/>
      <c r="Q1917" s="109"/>
      <c r="R1917" s="109"/>
      <c r="S1917" s="109"/>
      <c r="T1917" s="108"/>
      <c r="U1917" s="108"/>
      <c r="V1917" s="108"/>
      <c r="W1917" s="109"/>
      <c r="X1917" s="122"/>
      <c r="Y1917" s="111"/>
      <c r="AB1917" s="111"/>
    </row>
    <row r="1918" spans="1:28" ht="15.75" hidden="1">
      <c r="A1918" s="292"/>
      <c r="B1918" s="231"/>
      <c r="C1918" s="231"/>
      <c r="D1918" s="232"/>
      <c r="E1918" s="114"/>
      <c r="F1918" s="108"/>
      <c r="G1918" s="108"/>
      <c r="H1918" s="108"/>
      <c r="I1918" s="109"/>
      <c r="J1918" s="110"/>
      <c r="K1918" s="108"/>
      <c r="L1918" s="108"/>
      <c r="M1918" s="108"/>
      <c r="N1918" s="108"/>
      <c r="O1918" s="108"/>
      <c r="P1918" s="108"/>
      <c r="Q1918" s="109"/>
      <c r="R1918" s="109"/>
      <c r="S1918" s="109"/>
      <c r="T1918" s="108"/>
      <c r="U1918" s="108"/>
      <c r="V1918" s="108"/>
      <c r="W1918" s="109"/>
      <c r="X1918" s="122"/>
      <c r="Y1918" s="111"/>
      <c r="AB1918" s="111"/>
    </row>
    <row r="1919" spans="1:28" ht="15.75" hidden="1">
      <c r="A1919" s="292"/>
      <c r="B1919" s="231"/>
      <c r="C1919" s="231"/>
      <c r="D1919" s="232"/>
      <c r="E1919" s="114"/>
      <c r="F1919" s="108"/>
      <c r="G1919" s="108"/>
      <c r="H1919" s="108"/>
      <c r="I1919" s="109"/>
      <c r="J1919" s="110"/>
      <c r="K1919" s="108"/>
      <c r="L1919" s="108"/>
      <c r="M1919" s="108"/>
      <c r="N1919" s="108"/>
      <c r="O1919" s="108"/>
      <c r="P1919" s="108"/>
      <c r="Q1919" s="109"/>
      <c r="R1919" s="109"/>
      <c r="S1919" s="109"/>
      <c r="T1919" s="108"/>
      <c r="U1919" s="108"/>
      <c r="V1919" s="108"/>
      <c r="W1919" s="109"/>
      <c r="X1919" s="122"/>
      <c r="Y1919" s="111"/>
      <c r="AB1919" s="111"/>
    </row>
    <row r="1920" spans="1:28" ht="15.75" hidden="1">
      <c r="A1920" s="292"/>
      <c r="B1920" s="231"/>
      <c r="C1920" s="231"/>
      <c r="D1920" s="232"/>
      <c r="E1920" s="114"/>
      <c r="F1920" s="108"/>
      <c r="G1920" s="108"/>
      <c r="H1920" s="108"/>
      <c r="I1920" s="109"/>
      <c r="J1920" s="110"/>
      <c r="K1920" s="108"/>
      <c r="L1920" s="108"/>
      <c r="M1920" s="108"/>
      <c r="N1920" s="108"/>
      <c r="O1920" s="108"/>
      <c r="P1920" s="108"/>
      <c r="Q1920" s="109"/>
      <c r="R1920" s="109"/>
      <c r="S1920" s="109"/>
      <c r="T1920" s="108"/>
      <c r="U1920" s="108"/>
      <c r="V1920" s="108"/>
      <c r="W1920" s="109"/>
      <c r="X1920" s="122"/>
      <c r="Y1920" s="111"/>
      <c r="AB1920" s="111"/>
    </row>
    <row r="1921" spans="1:28" ht="15.75" hidden="1">
      <c r="A1921" s="292"/>
      <c r="B1921" s="231"/>
      <c r="C1921" s="231"/>
      <c r="D1921" s="232"/>
      <c r="E1921" s="114"/>
      <c r="F1921" s="108"/>
      <c r="G1921" s="108"/>
      <c r="H1921" s="108"/>
      <c r="I1921" s="109"/>
      <c r="J1921" s="110"/>
      <c r="K1921" s="108"/>
      <c r="L1921" s="108"/>
      <c r="M1921" s="108"/>
      <c r="N1921" s="108"/>
      <c r="O1921" s="108"/>
      <c r="P1921" s="108"/>
      <c r="Q1921" s="109"/>
      <c r="R1921" s="109"/>
      <c r="S1921" s="109"/>
      <c r="T1921" s="108"/>
      <c r="U1921" s="108"/>
      <c r="V1921" s="108"/>
      <c r="W1921" s="109"/>
      <c r="X1921" s="122"/>
      <c r="Y1921" s="111"/>
      <c r="AB1921" s="111"/>
    </row>
    <row r="1922" spans="1:28" ht="15.75" hidden="1">
      <c r="A1922" s="292"/>
      <c r="B1922" s="231"/>
      <c r="C1922" s="231"/>
      <c r="D1922" s="232"/>
      <c r="E1922" s="114"/>
      <c r="F1922" s="108"/>
      <c r="G1922" s="108"/>
      <c r="H1922" s="108"/>
      <c r="I1922" s="109"/>
      <c r="J1922" s="110"/>
      <c r="K1922" s="108"/>
      <c r="L1922" s="108"/>
      <c r="M1922" s="108"/>
      <c r="N1922" s="108"/>
      <c r="O1922" s="108"/>
      <c r="P1922" s="108"/>
      <c r="Q1922" s="109"/>
      <c r="R1922" s="109"/>
      <c r="S1922" s="109"/>
      <c r="T1922" s="108"/>
      <c r="U1922" s="108"/>
      <c r="V1922" s="108"/>
      <c r="W1922" s="109"/>
      <c r="X1922" s="122"/>
      <c r="Y1922" s="111"/>
      <c r="AB1922" s="111"/>
    </row>
    <row r="1923" spans="1:28" ht="15.75" hidden="1">
      <c r="A1923" s="292"/>
      <c r="B1923" s="231"/>
      <c r="C1923" s="231"/>
      <c r="D1923" s="232"/>
      <c r="E1923" s="114"/>
      <c r="F1923" s="108"/>
      <c r="G1923" s="108"/>
      <c r="H1923" s="108"/>
      <c r="I1923" s="109"/>
      <c r="J1923" s="110"/>
      <c r="K1923" s="108"/>
      <c r="L1923" s="108"/>
      <c r="M1923" s="108"/>
      <c r="N1923" s="108"/>
      <c r="O1923" s="108"/>
      <c r="P1923" s="108"/>
      <c r="Q1923" s="109"/>
      <c r="R1923" s="109"/>
      <c r="S1923" s="109"/>
      <c r="T1923" s="108"/>
      <c r="U1923" s="108"/>
      <c r="V1923" s="108"/>
      <c r="W1923" s="109"/>
      <c r="X1923" s="122"/>
      <c r="Y1923" s="111"/>
      <c r="AB1923" s="111"/>
    </row>
    <row r="1924" spans="1:28" ht="15.75" hidden="1">
      <c r="A1924" s="292"/>
      <c r="B1924" s="231"/>
      <c r="C1924" s="231"/>
      <c r="D1924" s="232"/>
      <c r="E1924" s="114"/>
      <c r="F1924" s="108"/>
      <c r="G1924" s="108"/>
      <c r="H1924" s="108"/>
      <c r="I1924" s="109"/>
      <c r="J1924" s="110"/>
      <c r="K1924" s="108"/>
      <c r="L1924" s="108"/>
      <c r="M1924" s="108"/>
      <c r="N1924" s="108"/>
      <c r="O1924" s="108"/>
      <c r="P1924" s="108"/>
      <c r="Q1924" s="109"/>
      <c r="R1924" s="109"/>
      <c r="S1924" s="109"/>
      <c r="T1924" s="108"/>
      <c r="U1924" s="108"/>
      <c r="V1924" s="108"/>
      <c r="W1924" s="109"/>
      <c r="X1924" s="109"/>
      <c r="Y1924" s="111"/>
      <c r="AB1924" s="111"/>
    </row>
    <row r="1925" spans="1:28" ht="15.75" hidden="1">
      <c r="A1925" s="292"/>
      <c r="B1925" s="231"/>
      <c r="C1925" s="231"/>
      <c r="D1925" s="232"/>
      <c r="E1925" s="114"/>
      <c r="F1925" s="108"/>
      <c r="G1925" s="108"/>
      <c r="H1925" s="108"/>
      <c r="I1925" s="109"/>
      <c r="J1925" s="110"/>
      <c r="K1925" s="108"/>
      <c r="L1925" s="108"/>
      <c r="M1925" s="108"/>
      <c r="N1925" s="108"/>
      <c r="O1925" s="108"/>
      <c r="P1925" s="108"/>
      <c r="Q1925" s="109"/>
      <c r="R1925" s="109"/>
      <c r="S1925" s="109"/>
      <c r="T1925" s="108"/>
      <c r="U1925" s="108"/>
      <c r="V1925" s="108"/>
      <c r="W1925" s="109"/>
      <c r="X1925" s="109"/>
      <c r="Y1925" s="111"/>
      <c r="AB1925" s="111"/>
    </row>
    <row r="1926" spans="1:28" ht="15.75" hidden="1">
      <c r="A1926" s="292"/>
      <c r="B1926" s="231"/>
      <c r="C1926" s="231"/>
      <c r="D1926" s="232"/>
      <c r="E1926" s="108"/>
      <c r="F1926" s="108"/>
      <c r="G1926" s="108"/>
      <c r="H1926" s="108"/>
      <c r="I1926" s="108"/>
      <c r="J1926" s="110"/>
      <c r="K1926" s="108"/>
      <c r="L1926" s="108"/>
      <c r="M1926" s="108"/>
      <c r="N1926" s="108"/>
      <c r="O1926" s="108"/>
      <c r="P1926" s="108"/>
      <c r="Q1926" s="108"/>
      <c r="R1926" s="108"/>
      <c r="S1926" s="108"/>
      <c r="T1926" s="108"/>
      <c r="U1926" s="108"/>
      <c r="V1926" s="108"/>
      <c r="W1926" s="108"/>
      <c r="X1926" s="108"/>
      <c r="Y1926" s="111"/>
      <c r="AB1926" s="111"/>
    </row>
    <row r="1927" spans="1:28" ht="15.75" hidden="1">
      <c r="A1927" s="292"/>
      <c r="B1927" s="231"/>
      <c r="C1927" s="231"/>
      <c r="D1927" s="232"/>
      <c r="E1927" s="111"/>
      <c r="F1927" s="108"/>
      <c r="G1927" s="108"/>
      <c r="H1927" s="108"/>
      <c r="I1927" s="109"/>
      <c r="J1927" s="110"/>
      <c r="K1927" s="108"/>
      <c r="L1927" s="108"/>
      <c r="M1927" s="108"/>
      <c r="N1927" s="108"/>
      <c r="O1927" s="108"/>
      <c r="P1927" s="108"/>
      <c r="Q1927" s="109"/>
      <c r="R1927" s="113"/>
      <c r="S1927" s="113"/>
      <c r="T1927" s="108"/>
      <c r="U1927" s="108"/>
      <c r="V1927" s="108"/>
      <c r="W1927" s="122"/>
      <c r="X1927" s="122"/>
      <c r="Y1927" s="111"/>
      <c r="AB1927" s="111"/>
    </row>
    <row r="1928" spans="1:28" ht="15.75" hidden="1">
      <c r="A1928" s="292"/>
      <c r="B1928" s="231"/>
      <c r="C1928" s="231"/>
      <c r="D1928" s="232"/>
      <c r="E1928" s="111"/>
      <c r="F1928" s="108"/>
      <c r="G1928" s="108"/>
      <c r="H1928" s="108"/>
      <c r="I1928" s="109"/>
      <c r="J1928" s="110"/>
      <c r="K1928" s="108"/>
      <c r="L1928" s="108"/>
      <c r="M1928" s="108"/>
      <c r="N1928" s="108"/>
      <c r="O1928" s="108"/>
      <c r="P1928" s="108"/>
      <c r="Q1928" s="109"/>
      <c r="R1928" s="113"/>
      <c r="S1928" s="109"/>
      <c r="T1928" s="108"/>
      <c r="U1928" s="108"/>
      <c r="V1928" s="108"/>
      <c r="W1928" s="122"/>
      <c r="X1928" s="122"/>
      <c r="Y1928" s="111"/>
      <c r="AB1928" s="111"/>
    </row>
    <row r="1929" spans="1:28" ht="15.75" hidden="1">
      <c r="A1929" s="292"/>
      <c r="B1929" s="231"/>
      <c r="C1929" s="231"/>
      <c r="D1929" s="232"/>
      <c r="E1929" s="111"/>
      <c r="F1929" s="108"/>
      <c r="G1929" s="108"/>
      <c r="H1929" s="108"/>
      <c r="I1929" s="109"/>
      <c r="J1929" s="110"/>
      <c r="K1929" s="108"/>
      <c r="L1929" s="108"/>
      <c r="M1929" s="108"/>
      <c r="N1929" s="108"/>
      <c r="O1929" s="108"/>
      <c r="P1929" s="108"/>
      <c r="Q1929" s="109"/>
      <c r="R1929" s="113"/>
      <c r="S1929" s="109"/>
      <c r="T1929" s="108"/>
      <c r="U1929" s="108"/>
      <c r="V1929" s="108"/>
      <c r="W1929" s="122"/>
      <c r="X1929" s="122"/>
      <c r="Y1929" s="111"/>
      <c r="AB1929" s="111"/>
    </row>
    <row r="1930" spans="1:28" ht="15.75" hidden="1">
      <c r="A1930" s="292"/>
      <c r="B1930" s="231"/>
      <c r="C1930" s="231"/>
      <c r="D1930" s="232"/>
      <c r="E1930" s="111"/>
      <c r="F1930" s="108"/>
      <c r="G1930" s="108"/>
      <c r="H1930" s="108"/>
      <c r="I1930" s="109"/>
      <c r="J1930" s="110"/>
      <c r="K1930" s="108"/>
      <c r="L1930" s="108"/>
      <c r="M1930" s="108"/>
      <c r="N1930" s="108"/>
      <c r="O1930" s="108"/>
      <c r="P1930" s="108"/>
      <c r="Q1930" s="109"/>
      <c r="R1930" s="113"/>
      <c r="S1930" s="109"/>
      <c r="T1930" s="108"/>
      <c r="U1930" s="108"/>
      <c r="V1930" s="108"/>
      <c r="W1930" s="122"/>
      <c r="X1930" s="122"/>
      <c r="Y1930" s="111"/>
      <c r="AB1930" s="111"/>
    </row>
    <row r="1931" spans="1:28" ht="15.75" hidden="1">
      <c r="A1931" s="292"/>
      <c r="B1931" s="231"/>
      <c r="C1931" s="231"/>
      <c r="D1931" s="232"/>
      <c r="E1931" s="111"/>
      <c r="F1931" s="108"/>
      <c r="G1931" s="108"/>
      <c r="H1931" s="108"/>
      <c r="I1931" s="109"/>
      <c r="J1931" s="110"/>
      <c r="K1931" s="108"/>
      <c r="L1931" s="108"/>
      <c r="M1931" s="108"/>
      <c r="N1931" s="108"/>
      <c r="O1931" s="108"/>
      <c r="P1931" s="108"/>
      <c r="Q1931" s="109"/>
      <c r="R1931" s="113"/>
      <c r="S1931" s="109"/>
      <c r="T1931" s="108"/>
      <c r="U1931" s="108"/>
      <c r="V1931" s="108"/>
      <c r="W1931" s="122"/>
      <c r="X1931" s="122"/>
      <c r="Y1931" s="111"/>
      <c r="AB1931" s="111"/>
    </row>
    <row r="1932" spans="1:28" ht="15.75" hidden="1">
      <c r="A1932" s="292"/>
      <c r="B1932" s="231"/>
      <c r="C1932" s="231"/>
      <c r="D1932" s="232"/>
      <c r="E1932" s="111"/>
      <c r="F1932" s="108"/>
      <c r="G1932" s="108"/>
      <c r="H1932" s="108"/>
      <c r="I1932" s="109"/>
      <c r="J1932" s="110"/>
      <c r="K1932" s="108"/>
      <c r="L1932" s="108"/>
      <c r="M1932" s="108"/>
      <c r="N1932" s="108"/>
      <c r="O1932" s="108"/>
      <c r="P1932" s="108"/>
      <c r="Q1932" s="109"/>
      <c r="R1932" s="113"/>
      <c r="S1932" s="109"/>
      <c r="T1932" s="108"/>
      <c r="U1932" s="108"/>
      <c r="V1932" s="108"/>
      <c r="W1932" s="122"/>
      <c r="X1932" s="122"/>
      <c r="Y1932" s="111"/>
      <c r="AB1932" s="111"/>
    </row>
    <row r="1933" spans="1:28" ht="15.75" hidden="1">
      <c r="A1933" s="292"/>
      <c r="B1933" s="231"/>
      <c r="C1933" s="231"/>
      <c r="D1933" s="232"/>
      <c r="E1933" s="111"/>
      <c r="F1933" s="108"/>
      <c r="G1933" s="108"/>
      <c r="H1933" s="108"/>
      <c r="I1933" s="109"/>
      <c r="J1933" s="110"/>
      <c r="K1933" s="108"/>
      <c r="L1933" s="108"/>
      <c r="M1933" s="108"/>
      <c r="N1933" s="108"/>
      <c r="O1933" s="108"/>
      <c r="P1933" s="108"/>
      <c r="Q1933" s="109"/>
      <c r="R1933" s="113"/>
      <c r="S1933" s="109"/>
      <c r="T1933" s="108"/>
      <c r="U1933" s="108"/>
      <c r="V1933" s="108"/>
      <c r="W1933" s="122"/>
      <c r="X1933" s="122"/>
      <c r="Y1933" s="111"/>
      <c r="AB1933" s="111"/>
    </row>
    <row r="1934" spans="1:28" ht="15.75" hidden="1">
      <c r="A1934" s="292"/>
      <c r="B1934" s="231"/>
      <c r="C1934" s="231"/>
      <c r="D1934" s="232"/>
      <c r="E1934" s="111"/>
      <c r="F1934" s="108"/>
      <c r="G1934" s="108"/>
      <c r="H1934" s="108"/>
      <c r="I1934" s="109"/>
      <c r="J1934" s="110"/>
      <c r="K1934" s="108"/>
      <c r="L1934" s="108"/>
      <c r="M1934" s="108"/>
      <c r="N1934" s="108"/>
      <c r="O1934" s="108"/>
      <c r="P1934" s="108"/>
      <c r="Q1934" s="109"/>
      <c r="R1934" s="113"/>
      <c r="S1934" s="109"/>
      <c r="T1934" s="108"/>
      <c r="U1934" s="108"/>
      <c r="V1934" s="108"/>
      <c r="W1934" s="122"/>
      <c r="X1934" s="122"/>
      <c r="Y1934" s="111"/>
      <c r="AB1934" s="111"/>
    </row>
    <row r="1935" spans="1:28" ht="15.75" hidden="1">
      <c r="A1935" s="292"/>
      <c r="B1935" s="231"/>
      <c r="C1935" s="231"/>
      <c r="D1935" s="232"/>
      <c r="E1935" s="111"/>
      <c r="F1935" s="108"/>
      <c r="G1935" s="108"/>
      <c r="H1935" s="108"/>
      <c r="I1935" s="109"/>
      <c r="J1935" s="110"/>
      <c r="K1935" s="108"/>
      <c r="L1935" s="108"/>
      <c r="M1935" s="108"/>
      <c r="N1935" s="108"/>
      <c r="O1935" s="108"/>
      <c r="P1935" s="108"/>
      <c r="Q1935" s="109"/>
      <c r="R1935" s="113"/>
      <c r="S1935" s="109"/>
      <c r="T1935" s="108"/>
      <c r="U1935" s="108"/>
      <c r="V1935" s="108"/>
      <c r="W1935" s="122"/>
      <c r="X1935" s="122"/>
      <c r="Y1935" s="111"/>
      <c r="AB1935" s="111"/>
    </row>
    <row r="1936" spans="1:28" ht="15.75" hidden="1">
      <c r="A1936" s="292"/>
      <c r="B1936" s="231"/>
      <c r="C1936" s="231"/>
      <c r="D1936" s="232"/>
      <c r="E1936" s="108"/>
      <c r="F1936" s="108"/>
      <c r="G1936" s="108"/>
      <c r="H1936" s="108"/>
      <c r="I1936" s="108"/>
      <c r="J1936" s="110"/>
      <c r="K1936" s="108"/>
      <c r="L1936" s="108"/>
      <c r="M1936" s="108"/>
      <c r="N1936" s="108"/>
      <c r="O1936" s="108"/>
      <c r="P1936" s="108"/>
      <c r="Q1936" s="108"/>
      <c r="R1936" s="108"/>
      <c r="S1936" s="108"/>
      <c r="T1936" s="108"/>
      <c r="U1936" s="108"/>
      <c r="V1936" s="108"/>
      <c r="W1936" s="108"/>
      <c r="X1936" s="108"/>
      <c r="Y1936" s="111"/>
      <c r="AB1936" s="111"/>
    </row>
    <row r="1937" spans="1:28" ht="15.75" hidden="1">
      <c r="A1937" s="292"/>
      <c r="B1937" s="231"/>
      <c r="C1937" s="231"/>
      <c r="D1937" s="232"/>
      <c r="E1937" s="111"/>
      <c r="F1937" s="108"/>
      <c r="G1937" s="108"/>
      <c r="H1937" s="108"/>
      <c r="I1937" s="109"/>
      <c r="J1937" s="110"/>
      <c r="K1937" s="108"/>
      <c r="L1937" s="108"/>
      <c r="M1937" s="108"/>
      <c r="N1937" s="108"/>
      <c r="O1937" s="108"/>
      <c r="P1937" s="108"/>
      <c r="Q1937" s="109"/>
      <c r="R1937" s="113"/>
      <c r="S1937" s="113"/>
      <c r="T1937" s="108"/>
      <c r="U1937" s="108"/>
      <c r="V1937" s="108"/>
      <c r="W1937" s="122"/>
      <c r="X1937" s="122"/>
      <c r="Y1937" s="111"/>
      <c r="AB1937" s="111"/>
    </row>
    <row r="1938" spans="1:28" ht="15.75" hidden="1">
      <c r="A1938" s="292"/>
      <c r="B1938" s="231"/>
      <c r="C1938" s="231"/>
      <c r="D1938" s="232"/>
      <c r="E1938" s="111"/>
      <c r="F1938" s="108"/>
      <c r="G1938" s="108"/>
      <c r="H1938" s="108"/>
      <c r="I1938" s="109"/>
      <c r="J1938" s="110"/>
      <c r="K1938" s="108"/>
      <c r="L1938" s="108"/>
      <c r="M1938" s="108"/>
      <c r="N1938" s="108"/>
      <c r="O1938" s="108"/>
      <c r="P1938" s="108"/>
      <c r="Q1938" s="109"/>
      <c r="R1938" s="113"/>
      <c r="S1938" s="109"/>
      <c r="T1938" s="108"/>
      <c r="U1938" s="108"/>
      <c r="V1938" s="108"/>
      <c r="W1938" s="122"/>
      <c r="X1938" s="122"/>
      <c r="Y1938" s="111"/>
      <c r="AB1938" s="111"/>
    </row>
    <row r="1939" spans="1:28" ht="15.75" hidden="1">
      <c r="A1939" s="292"/>
      <c r="B1939" s="231"/>
      <c r="C1939" s="231"/>
      <c r="D1939" s="232"/>
      <c r="E1939" s="111"/>
      <c r="F1939" s="108"/>
      <c r="G1939" s="108"/>
      <c r="H1939" s="108"/>
      <c r="I1939" s="109"/>
      <c r="J1939" s="110"/>
      <c r="K1939" s="108"/>
      <c r="L1939" s="108"/>
      <c r="M1939" s="108"/>
      <c r="N1939" s="108"/>
      <c r="O1939" s="108"/>
      <c r="P1939" s="108"/>
      <c r="Q1939" s="109"/>
      <c r="R1939" s="113"/>
      <c r="S1939" s="113"/>
      <c r="T1939" s="108"/>
      <c r="U1939" s="108"/>
      <c r="V1939" s="108"/>
      <c r="W1939" s="122"/>
      <c r="X1939" s="122"/>
      <c r="Y1939" s="111"/>
      <c r="AB1939" s="111"/>
    </row>
    <row r="1940" spans="1:28" ht="15.75" hidden="1">
      <c r="A1940" s="292"/>
      <c r="B1940" s="231"/>
      <c r="C1940" s="231"/>
      <c r="D1940" s="232"/>
      <c r="E1940" s="111"/>
      <c r="F1940" s="108"/>
      <c r="G1940" s="108"/>
      <c r="H1940" s="108"/>
      <c r="I1940" s="109"/>
      <c r="J1940" s="110"/>
      <c r="K1940" s="108"/>
      <c r="L1940" s="108"/>
      <c r="M1940" s="108"/>
      <c r="N1940" s="108"/>
      <c r="O1940" s="108"/>
      <c r="P1940" s="108"/>
      <c r="Q1940" s="109"/>
      <c r="R1940" s="113"/>
      <c r="S1940" s="113"/>
      <c r="T1940" s="108"/>
      <c r="U1940" s="108"/>
      <c r="V1940" s="108"/>
      <c r="W1940" s="122"/>
      <c r="X1940" s="122"/>
      <c r="Y1940" s="111"/>
      <c r="AB1940" s="111"/>
    </row>
    <row r="1941" spans="1:28" ht="15.75" hidden="1">
      <c r="A1941" s="292"/>
      <c r="B1941" s="231"/>
      <c r="C1941" s="231"/>
      <c r="D1941" s="232"/>
      <c r="E1941" s="111"/>
      <c r="F1941" s="108"/>
      <c r="G1941" s="108"/>
      <c r="H1941" s="108"/>
      <c r="I1941" s="109"/>
      <c r="J1941" s="110"/>
      <c r="K1941" s="108"/>
      <c r="L1941" s="108"/>
      <c r="M1941" s="108"/>
      <c r="N1941" s="108"/>
      <c r="O1941" s="108"/>
      <c r="P1941" s="108"/>
      <c r="Q1941" s="109"/>
      <c r="R1941" s="113"/>
      <c r="S1941" s="113"/>
      <c r="T1941" s="108"/>
      <c r="U1941" s="108"/>
      <c r="V1941" s="108"/>
      <c r="W1941" s="122"/>
      <c r="X1941" s="122"/>
      <c r="Y1941" s="111"/>
      <c r="AB1941" s="111"/>
    </row>
    <row r="1942" spans="1:28" ht="15.75" hidden="1">
      <c r="A1942" s="292"/>
      <c r="B1942" s="231"/>
      <c r="C1942" s="231"/>
      <c r="D1942" s="232"/>
      <c r="E1942" s="111"/>
      <c r="F1942" s="108"/>
      <c r="G1942" s="108"/>
      <c r="H1942" s="108"/>
      <c r="I1942" s="109"/>
      <c r="J1942" s="110"/>
      <c r="K1942" s="108"/>
      <c r="L1942" s="108"/>
      <c r="M1942" s="108"/>
      <c r="N1942" s="108"/>
      <c r="O1942" s="108"/>
      <c r="P1942" s="108"/>
      <c r="Q1942" s="109"/>
      <c r="R1942" s="113"/>
      <c r="S1942" s="109"/>
      <c r="T1942" s="108"/>
      <c r="U1942" s="108"/>
      <c r="V1942" s="108"/>
      <c r="W1942" s="122"/>
      <c r="X1942" s="122"/>
      <c r="Y1942" s="111"/>
      <c r="AB1942" s="111"/>
    </row>
    <row r="1943" spans="1:28" ht="15.75" hidden="1">
      <c r="A1943" s="292"/>
      <c r="B1943" s="231"/>
      <c r="C1943" s="231"/>
      <c r="D1943" s="232"/>
      <c r="E1943" s="111"/>
      <c r="F1943" s="108"/>
      <c r="G1943" s="108"/>
      <c r="H1943" s="108"/>
      <c r="I1943" s="109"/>
      <c r="J1943" s="110"/>
      <c r="K1943" s="108"/>
      <c r="L1943" s="108"/>
      <c r="M1943" s="108"/>
      <c r="N1943" s="108"/>
      <c r="O1943" s="108"/>
      <c r="P1943" s="108"/>
      <c r="Q1943" s="109"/>
      <c r="R1943" s="113"/>
      <c r="S1943" s="109"/>
      <c r="T1943" s="108"/>
      <c r="U1943" s="108"/>
      <c r="V1943" s="108"/>
      <c r="W1943" s="122"/>
      <c r="X1943" s="122"/>
      <c r="Y1943" s="111"/>
      <c r="AB1943" s="111"/>
    </row>
    <row r="1944" spans="1:28" ht="15.75" hidden="1">
      <c r="A1944" s="292"/>
      <c r="B1944" s="231"/>
      <c r="C1944" s="231"/>
      <c r="D1944" s="232"/>
      <c r="E1944" s="114"/>
      <c r="F1944" s="108"/>
      <c r="G1944" s="108"/>
      <c r="H1944" s="108"/>
      <c r="I1944" s="109"/>
      <c r="J1944" s="110"/>
      <c r="K1944" s="108"/>
      <c r="L1944" s="108"/>
      <c r="M1944" s="108"/>
      <c r="N1944" s="108"/>
      <c r="O1944" s="108"/>
      <c r="P1944" s="108"/>
      <c r="Q1944" s="109"/>
      <c r="R1944" s="109"/>
      <c r="S1944" s="109"/>
      <c r="T1944" s="108"/>
      <c r="U1944" s="108"/>
      <c r="V1944" s="108"/>
      <c r="W1944" s="109"/>
      <c r="X1944" s="109"/>
      <c r="Y1944" s="111"/>
      <c r="AB1944" s="111"/>
    </row>
    <row r="1945" spans="1:28" ht="15.75" hidden="1">
      <c r="A1945" s="292"/>
      <c r="B1945" s="231"/>
      <c r="C1945" s="231"/>
      <c r="D1945" s="232"/>
      <c r="E1945" s="114"/>
      <c r="F1945" s="108"/>
      <c r="G1945" s="108"/>
      <c r="H1945" s="108"/>
      <c r="I1945" s="109"/>
      <c r="J1945" s="110"/>
      <c r="K1945" s="108"/>
      <c r="L1945" s="108"/>
      <c r="M1945" s="108"/>
      <c r="N1945" s="108"/>
      <c r="O1945" s="108"/>
      <c r="P1945" s="108"/>
      <c r="Q1945" s="109"/>
      <c r="R1945" s="109"/>
      <c r="S1945" s="109"/>
      <c r="T1945" s="108"/>
      <c r="U1945" s="108"/>
      <c r="V1945" s="108"/>
      <c r="W1945" s="109"/>
      <c r="X1945" s="109"/>
      <c r="Y1945" s="111"/>
      <c r="AB1945" s="111"/>
    </row>
    <row r="1946" spans="1:28" ht="15.75" hidden="1">
      <c r="A1946" s="292"/>
      <c r="B1946" s="231"/>
      <c r="C1946" s="231"/>
      <c r="D1946" s="232"/>
      <c r="E1946" s="114"/>
      <c r="F1946" s="108"/>
      <c r="G1946" s="108"/>
      <c r="H1946" s="108"/>
      <c r="I1946" s="109"/>
      <c r="J1946" s="110"/>
      <c r="K1946" s="108"/>
      <c r="L1946" s="108"/>
      <c r="M1946" s="108"/>
      <c r="N1946" s="108"/>
      <c r="O1946" s="108"/>
      <c r="P1946" s="108"/>
      <c r="Q1946" s="109"/>
      <c r="R1946" s="109"/>
      <c r="S1946" s="109"/>
      <c r="T1946" s="108"/>
      <c r="U1946" s="108"/>
      <c r="V1946" s="108"/>
      <c r="W1946" s="109"/>
      <c r="X1946" s="109"/>
      <c r="Y1946" s="111"/>
      <c r="AB1946" s="111"/>
    </row>
    <row r="1947" spans="1:28" ht="15.75" hidden="1">
      <c r="A1947" s="292"/>
      <c r="B1947" s="231"/>
      <c r="C1947" s="231"/>
      <c r="D1947" s="232"/>
      <c r="E1947" s="118"/>
      <c r="F1947" s="108"/>
      <c r="G1947" s="108"/>
      <c r="H1947" s="108"/>
      <c r="I1947" s="109"/>
      <c r="J1947" s="110"/>
      <c r="K1947" s="108"/>
      <c r="L1947" s="108"/>
      <c r="M1947" s="108"/>
      <c r="N1947" s="108"/>
      <c r="O1947" s="108"/>
      <c r="P1947" s="108"/>
      <c r="Q1947" s="109"/>
      <c r="R1947" s="109"/>
      <c r="S1947" s="109"/>
      <c r="T1947" s="108"/>
      <c r="U1947" s="108"/>
      <c r="V1947" s="108"/>
      <c r="W1947" s="109"/>
      <c r="X1947" s="122"/>
      <c r="Y1947" s="111"/>
      <c r="AB1947" s="111"/>
    </row>
    <row r="1948" spans="1:28" ht="15.75" hidden="1">
      <c r="A1948" s="292"/>
      <c r="B1948" s="231"/>
      <c r="C1948" s="231"/>
      <c r="D1948" s="232"/>
      <c r="E1948" s="118"/>
      <c r="F1948" s="108"/>
      <c r="G1948" s="108"/>
      <c r="H1948" s="108"/>
      <c r="I1948" s="109"/>
      <c r="J1948" s="110"/>
      <c r="K1948" s="108"/>
      <c r="L1948" s="108"/>
      <c r="M1948" s="108"/>
      <c r="N1948" s="108"/>
      <c r="O1948" s="108"/>
      <c r="P1948" s="108"/>
      <c r="Q1948" s="109"/>
      <c r="R1948" s="109"/>
      <c r="S1948" s="109"/>
      <c r="T1948" s="108"/>
      <c r="U1948" s="108"/>
      <c r="V1948" s="108"/>
      <c r="W1948" s="109"/>
      <c r="X1948" s="122"/>
      <c r="Y1948" s="111"/>
      <c r="AB1948" s="111"/>
    </row>
    <row r="1949" spans="1:28" ht="15.75" hidden="1">
      <c r="A1949" s="292"/>
      <c r="B1949" s="231"/>
      <c r="C1949" s="231"/>
      <c r="D1949" s="232"/>
      <c r="E1949" s="114"/>
      <c r="F1949" s="108"/>
      <c r="G1949" s="108"/>
      <c r="H1949" s="108"/>
      <c r="I1949" s="109"/>
      <c r="J1949" s="110"/>
      <c r="K1949" s="108"/>
      <c r="L1949" s="108"/>
      <c r="M1949" s="108"/>
      <c r="N1949" s="108"/>
      <c r="O1949" s="108"/>
      <c r="P1949" s="108"/>
      <c r="Q1949" s="109"/>
      <c r="R1949" s="109"/>
      <c r="S1949" s="109"/>
      <c r="T1949" s="108"/>
      <c r="U1949" s="108"/>
      <c r="V1949" s="108"/>
      <c r="W1949" s="109"/>
      <c r="X1949" s="122"/>
      <c r="Y1949" s="111"/>
      <c r="AB1949" s="111"/>
    </row>
    <row r="1950" spans="1:28" ht="15.75" hidden="1">
      <c r="A1950" s="292"/>
      <c r="B1950" s="231"/>
      <c r="C1950" s="231"/>
      <c r="D1950" s="232"/>
      <c r="E1950" s="114"/>
      <c r="F1950" s="108"/>
      <c r="G1950" s="108"/>
      <c r="H1950" s="108"/>
      <c r="I1950" s="109"/>
      <c r="J1950" s="110"/>
      <c r="K1950" s="108"/>
      <c r="L1950" s="108"/>
      <c r="M1950" s="108"/>
      <c r="N1950" s="108"/>
      <c r="O1950" s="108"/>
      <c r="P1950" s="108"/>
      <c r="Q1950" s="109"/>
      <c r="R1950" s="109"/>
      <c r="S1950" s="109"/>
      <c r="T1950" s="108"/>
      <c r="U1950" s="108"/>
      <c r="V1950" s="108"/>
      <c r="W1950" s="109"/>
      <c r="X1950" s="122"/>
      <c r="Y1950" s="111"/>
      <c r="AB1950" s="111"/>
    </row>
    <row r="1951" spans="1:28" ht="15.75" hidden="1">
      <c r="A1951" s="292"/>
      <c r="B1951" s="231"/>
      <c r="C1951" s="231"/>
      <c r="D1951" s="232"/>
      <c r="E1951" s="118"/>
      <c r="F1951" s="108"/>
      <c r="G1951" s="108"/>
      <c r="H1951" s="108"/>
      <c r="I1951" s="109"/>
      <c r="J1951" s="110"/>
      <c r="K1951" s="108"/>
      <c r="L1951" s="108"/>
      <c r="M1951" s="108"/>
      <c r="N1951" s="108"/>
      <c r="O1951" s="108"/>
      <c r="P1951" s="108"/>
      <c r="Q1951" s="109"/>
      <c r="R1951" s="109"/>
      <c r="S1951" s="109"/>
      <c r="T1951" s="108"/>
      <c r="U1951" s="108"/>
      <c r="V1951" s="108"/>
      <c r="W1951" s="109"/>
      <c r="X1951" s="122"/>
      <c r="Y1951" s="111"/>
      <c r="AB1951" s="111"/>
    </row>
    <row r="1952" spans="1:28" ht="15.75" hidden="1">
      <c r="A1952" s="292"/>
      <c r="B1952" s="231"/>
      <c r="C1952" s="231"/>
      <c r="D1952" s="232"/>
      <c r="E1952" s="114"/>
      <c r="F1952" s="108"/>
      <c r="G1952" s="108"/>
      <c r="H1952" s="108"/>
      <c r="I1952" s="109"/>
      <c r="J1952" s="110"/>
      <c r="K1952" s="108"/>
      <c r="L1952" s="108"/>
      <c r="M1952" s="108"/>
      <c r="N1952" s="108"/>
      <c r="O1952" s="108"/>
      <c r="P1952" s="108"/>
      <c r="Q1952" s="109"/>
      <c r="R1952" s="109"/>
      <c r="S1952" s="109"/>
      <c r="T1952" s="108"/>
      <c r="U1952" s="108"/>
      <c r="V1952" s="108"/>
      <c r="W1952" s="109"/>
      <c r="X1952" s="122"/>
      <c r="Y1952" s="111"/>
      <c r="AB1952" s="111"/>
    </row>
    <row r="1953" spans="1:28" ht="15.75" hidden="1">
      <c r="A1953" s="292"/>
      <c r="B1953" s="231"/>
      <c r="C1953" s="231"/>
      <c r="D1953" s="232"/>
      <c r="E1953" s="114"/>
      <c r="F1953" s="108"/>
      <c r="G1953" s="108"/>
      <c r="H1953" s="108"/>
      <c r="I1953" s="109"/>
      <c r="J1953" s="110"/>
      <c r="K1953" s="108"/>
      <c r="L1953" s="108"/>
      <c r="M1953" s="108"/>
      <c r="N1953" s="108"/>
      <c r="O1953" s="108"/>
      <c r="P1953" s="108"/>
      <c r="Q1953" s="109"/>
      <c r="R1953" s="109"/>
      <c r="S1953" s="109"/>
      <c r="T1953" s="108"/>
      <c r="U1953" s="108"/>
      <c r="V1953" s="108"/>
      <c r="W1953" s="109"/>
      <c r="X1953" s="122"/>
      <c r="Y1953" s="111"/>
      <c r="AB1953" s="111"/>
    </row>
    <row r="1954" spans="1:28" ht="15.75" hidden="1">
      <c r="A1954" s="292"/>
      <c r="B1954" s="231"/>
      <c r="C1954" s="231"/>
      <c r="D1954" s="232"/>
      <c r="E1954" s="114"/>
      <c r="F1954" s="108"/>
      <c r="G1954" s="108"/>
      <c r="H1954" s="108"/>
      <c r="I1954" s="109"/>
      <c r="J1954" s="110"/>
      <c r="K1954" s="108"/>
      <c r="L1954" s="108"/>
      <c r="M1954" s="108"/>
      <c r="N1954" s="108"/>
      <c r="O1954" s="108"/>
      <c r="P1954" s="108"/>
      <c r="Q1954" s="109"/>
      <c r="R1954" s="109"/>
      <c r="S1954" s="109"/>
      <c r="T1954" s="108"/>
      <c r="U1954" s="108"/>
      <c r="V1954" s="108"/>
      <c r="W1954" s="109"/>
      <c r="X1954" s="122"/>
      <c r="Y1954" s="111"/>
      <c r="AB1954" s="111"/>
    </row>
    <row r="1955" spans="1:28" ht="15.75" hidden="1">
      <c r="A1955" s="292"/>
      <c r="B1955" s="231"/>
      <c r="C1955" s="231"/>
      <c r="D1955" s="232"/>
      <c r="E1955" s="114"/>
      <c r="F1955" s="108"/>
      <c r="G1955" s="108"/>
      <c r="H1955" s="108"/>
      <c r="I1955" s="109"/>
      <c r="J1955" s="110"/>
      <c r="K1955" s="108"/>
      <c r="L1955" s="108"/>
      <c r="M1955" s="108"/>
      <c r="N1955" s="108"/>
      <c r="O1955" s="108"/>
      <c r="P1955" s="108"/>
      <c r="Q1955" s="109"/>
      <c r="R1955" s="109"/>
      <c r="S1955" s="109"/>
      <c r="T1955" s="108"/>
      <c r="U1955" s="108"/>
      <c r="V1955" s="108"/>
      <c r="W1955" s="109"/>
      <c r="X1955" s="122"/>
      <c r="Y1955" s="111"/>
      <c r="AB1955" s="111"/>
    </row>
    <row r="1956" spans="1:28" ht="15.75" hidden="1">
      <c r="A1956" s="292"/>
      <c r="B1956" s="231"/>
      <c r="C1956" s="231"/>
      <c r="D1956" s="232"/>
      <c r="E1956" s="114"/>
      <c r="F1956" s="108"/>
      <c r="G1956" s="108"/>
      <c r="H1956" s="108"/>
      <c r="I1956" s="109"/>
      <c r="J1956" s="110"/>
      <c r="K1956" s="108"/>
      <c r="L1956" s="108"/>
      <c r="M1956" s="108"/>
      <c r="N1956" s="108"/>
      <c r="O1956" s="108"/>
      <c r="P1956" s="108"/>
      <c r="Q1956" s="109"/>
      <c r="R1956" s="109"/>
      <c r="S1956" s="109"/>
      <c r="T1956" s="108"/>
      <c r="U1956" s="108"/>
      <c r="V1956" s="108"/>
      <c r="W1956" s="109"/>
      <c r="X1956" s="122"/>
      <c r="Y1956" s="111"/>
      <c r="AB1956" s="111"/>
    </row>
    <row r="1957" spans="1:28" ht="15.75" hidden="1">
      <c r="A1957" s="292"/>
      <c r="B1957" s="231"/>
      <c r="C1957" s="231"/>
      <c r="D1957" s="232"/>
      <c r="E1957" s="8"/>
      <c r="F1957" s="108"/>
      <c r="G1957" s="108"/>
      <c r="H1957" s="108"/>
      <c r="I1957" s="8"/>
      <c r="J1957" s="110"/>
      <c r="K1957" s="108"/>
      <c r="L1957" s="108"/>
      <c r="M1957" s="108"/>
      <c r="N1957" s="108"/>
      <c r="O1957" s="108"/>
      <c r="P1957" s="108"/>
      <c r="Q1957" s="8"/>
      <c r="R1957" s="8"/>
      <c r="S1957" s="8"/>
      <c r="T1957" s="108"/>
      <c r="U1957" s="108"/>
      <c r="V1957" s="108"/>
      <c r="W1957" s="8"/>
      <c r="X1957" s="8"/>
      <c r="Y1957" s="111"/>
      <c r="AB1957" s="111"/>
    </row>
    <row r="1958" spans="1:28" ht="15.75" hidden="1">
      <c r="A1958" s="292"/>
      <c r="B1958" s="231"/>
      <c r="C1958" s="231"/>
      <c r="D1958" s="232"/>
      <c r="E1958" s="108"/>
      <c r="F1958" s="108"/>
      <c r="G1958" s="108"/>
      <c r="H1958" s="108"/>
      <c r="I1958" s="108"/>
      <c r="J1958" s="110"/>
      <c r="K1958" s="108"/>
      <c r="L1958" s="108"/>
      <c r="M1958" s="108"/>
      <c r="N1958" s="108"/>
      <c r="O1958" s="108"/>
      <c r="P1958" s="108"/>
      <c r="Q1958" s="108"/>
      <c r="R1958" s="108"/>
      <c r="S1958" s="108"/>
      <c r="T1958" s="108"/>
      <c r="U1958" s="108"/>
      <c r="V1958" s="108"/>
      <c r="W1958" s="108"/>
      <c r="X1958" s="108"/>
      <c r="Y1958" s="111"/>
      <c r="AB1958" s="111"/>
    </row>
    <row r="1959" spans="1:28" ht="15.75" hidden="1">
      <c r="A1959" s="292"/>
      <c r="B1959" s="231"/>
      <c r="C1959" s="231"/>
      <c r="D1959" s="232"/>
      <c r="E1959" s="108"/>
      <c r="F1959" s="108"/>
      <c r="G1959" s="108"/>
      <c r="H1959" s="108"/>
      <c r="I1959" s="108"/>
      <c r="J1959" s="110"/>
      <c r="K1959" s="108"/>
      <c r="L1959" s="108"/>
      <c r="M1959" s="108"/>
      <c r="N1959" s="108"/>
      <c r="O1959" s="108"/>
      <c r="P1959" s="108"/>
      <c r="Q1959" s="108"/>
      <c r="R1959" s="108"/>
      <c r="S1959" s="108"/>
      <c r="T1959" s="108"/>
      <c r="U1959" s="108"/>
      <c r="V1959" s="108"/>
      <c r="W1959" s="108"/>
      <c r="X1959" s="108"/>
      <c r="Y1959" s="111"/>
      <c r="AB1959" s="111"/>
    </row>
    <row r="1960" spans="1:28" ht="15.75" hidden="1">
      <c r="A1960" s="292"/>
      <c r="B1960" s="231"/>
      <c r="C1960" s="231"/>
      <c r="D1960" s="232"/>
      <c r="E1960" s="114"/>
      <c r="F1960" s="108"/>
      <c r="G1960" s="108"/>
      <c r="H1960" s="108"/>
      <c r="I1960" s="109"/>
      <c r="J1960" s="110"/>
      <c r="K1960" s="108"/>
      <c r="L1960" s="108"/>
      <c r="M1960" s="108"/>
      <c r="N1960" s="108"/>
      <c r="O1960" s="108"/>
      <c r="P1960" s="108"/>
      <c r="Q1960" s="109"/>
      <c r="R1960" s="109"/>
      <c r="S1960" s="109"/>
      <c r="T1960" s="108"/>
      <c r="U1960" s="108"/>
      <c r="V1960" s="108"/>
      <c r="W1960" s="109"/>
      <c r="X1960" s="122"/>
      <c r="Y1960" s="111"/>
      <c r="AB1960" s="111"/>
    </row>
    <row r="1961" spans="1:28" ht="15.75" hidden="1">
      <c r="A1961" s="292"/>
      <c r="B1961" s="231"/>
      <c r="C1961" s="231"/>
      <c r="D1961" s="232"/>
      <c r="E1961" s="114"/>
      <c r="F1961" s="108"/>
      <c r="G1961" s="108"/>
      <c r="H1961" s="108"/>
      <c r="I1961" s="109"/>
      <c r="J1961" s="110"/>
      <c r="K1961" s="108"/>
      <c r="L1961" s="108"/>
      <c r="M1961" s="108"/>
      <c r="N1961" s="108"/>
      <c r="O1961" s="108"/>
      <c r="P1961" s="108"/>
      <c r="Q1961" s="109"/>
      <c r="R1961" s="109"/>
      <c r="S1961" s="109"/>
      <c r="T1961" s="108"/>
      <c r="U1961" s="108"/>
      <c r="V1961" s="108"/>
      <c r="W1961" s="109"/>
      <c r="X1961" s="122"/>
      <c r="Y1961" s="111"/>
      <c r="AB1961" s="111"/>
    </row>
    <row r="1962" spans="1:28" ht="15.75" hidden="1">
      <c r="A1962" s="292"/>
      <c r="B1962" s="231"/>
      <c r="C1962" s="231"/>
      <c r="D1962" s="232"/>
      <c r="E1962" s="114"/>
      <c r="F1962" s="108"/>
      <c r="G1962" s="108"/>
      <c r="H1962" s="108"/>
      <c r="I1962" s="109"/>
      <c r="J1962" s="110"/>
      <c r="K1962" s="108"/>
      <c r="L1962" s="108"/>
      <c r="M1962" s="108"/>
      <c r="N1962" s="108"/>
      <c r="O1962" s="108"/>
      <c r="P1962" s="108"/>
      <c r="Q1962" s="109"/>
      <c r="R1962" s="109"/>
      <c r="S1962" s="109"/>
      <c r="T1962" s="108"/>
      <c r="U1962" s="108"/>
      <c r="V1962" s="108"/>
      <c r="W1962" s="109"/>
      <c r="X1962" s="122"/>
      <c r="Y1962" s="111"/>
      <c r="AB1962" s="111"/>
    </row>
    <row r="1963" spans="1:28" ht="15.75" hidden="1">
      <c r="A1963" s="292"/>
      <c r="B1963" s="231"/>
      <c r="C1963" s="231"/>
      <c r="D1963" s="232"/>
      <c r="E1963" s="8"/>
      <c r="F1963" s="108"/>
      <c r="G1963" s="108"/>
      <c r="H1963" s="108"/>
      <c r="I1963" s="8"/>
      <c r="J1963" s="110"/>
      <c r="K1963" s="108"/>
      <c r="L1963" s="108"/>
      <c r="M1963" s="108"/>
      <c r="N1963" s="108"/>
      <c r="O1963" s="108"/>
      <c r="P1963" s="108"/>
      <c r="Q1963" s="8"/>
      <c r="R1963" s="8"/>
      <c r="S1963" s="8"/>
      <c r="T1963" s="108"/>
      <c r="U1963" s="108"/>
      <c r="V1963" s="108"/>
      <c r="W1963" s="8"/>
      <c r="X1963" s="8"/>
      <c r="Y1963" s="111"/>
      <c r="AB1963" s="111"/>
    </row>
    <row r="1964" spans="1:28" ht="15.75" hidden="1">
      <c r="A1964" s="292"/>
      <c r="B1964" s="231"/>
      <c r="C1964" s="231"/>
      <c r="D1964" s="232"/>
      <c r="E1964" s="108"/>
      <c r="F1964" s="108"/>
      <c r="G1964" s="108"/>
      <c r="H1964" s="108"/>
      <c r="I1964" s="108"/>
      <c r="J1964" s="110"/>
      <c r="K1964" s="108"/>
      <c r="L1964" s="108"/>
      <c r="M1964" s="108"/>
      <c r="N1964" s="108"/>
      <c r="O1964" s="108"/>
      <c r="P1964" s="108"/>
      <c r="Q1964" s="108"/>
      <c r="R1964" s="108"/>
      <c r="S1964" s="108"/>
      <c r="T1964" s="108"/>
      <c r="U1964" s="108"/>
      <c r="V1964" s="108"/>
      <c r="W1964" s="108"/>
      <c r="X1964" s="108"/>
      <c r="Y1964" s="111"/>
      <c r="AB1964" s="111"/>
    </row>
    <row r="1965" spans="1:28" ht="15.75" hidden="1">
      <c r="A1965" s="292"/>
      <c r="B1965" s="231"/>
      <c r="C1965" s="231"/>
      <c r="D1965" s="232"/>
      <c r="E1965" s="108"/>
      <c r="F1965" s="108"/>
      <c r="G1965" s="108"/>
      <c r="H1965" s="108"/>
      <c r="I1965" s="108"/>
      <c r="J1965" s="110"/>
      <c r="K1965" s="108"/>
      <c r="L1965" s="108"/>
      <c r="M1965" s="108"/>
      <c r="N1965" s="108"/>
      <c r="O1965" s="108"/>
      <c r="P1965" s="108"/>
      <c r="Q1965" s="108"/>
      <c r="R1965" s="108"/>
      <c r="S1965" s="108"/>
      <c r="T1965" s="108"/>
      <c r="U1965" s="108"/>
      <c r="V1965" s="108"/>
      <c r="W1965" s="108"/>
      <c r="X1965" s="108"/>
      <c r="Y1965" s="111"/>
      <c r="AB1965" s="111"/>
    </row>
    <row r="1966" spans="1:28" ht="15.75" hidden="1">
      <c r="A1966" s="292"/>
      <c r="B1966" s="231"/>
      <c r="C1966" s="231"/>
      <c r="D1966" s="232"/>
      <c r="E1966" s="114"/>
      <c r="F1966" s="108"/>
      <c r="G1966" s="108"/>
      <c r="H1966" s="108"/>
      <c r="I1966" s="109"/>
      <c r="J1966" s="110"/>
      <c r="K1966" s="108"/>
      <c r="L1966" s="108"/>
      <c r="M1966" s="108"/>
      <c r="N1966" s="108"/>
      <c r="O1966" s="108"/>
      <c r="P1966" s="108"/>
      <c r="Q1966" s="109"/>
      <c r="R1966" s="109"/>
      <c r="S1966" s="109"/>
      <c r="T1966" s="108"/>
      <c r="U1966" s="108"/>
      <c r="V1966" s="108"/>
      <c r="W1966" s="109"/>
      <c r="X1966" s="122"/>
      <c r="Y1966" s="111"/>
      <c r="AB1966" s="111"/>
    </row>
    <row r="1967" spans="1:28" ht="15.75" hidden="1">
      <c r="A1967" s="292"/>
      <c r="B1967" s="231"/>
      <c r="C1967" s="231"/>
      <c r="D1967" s="232"/>
      <c r="E1967" s="114"/>
      <c r="F1967" s="108"/>
      <c r="G1967" s="108"/>
      <c r="H1967" s="108"/>
      <c r="I1967" s="109"/>
      <c r="J1967" s="110"/>
      <c r="K1967" s="108"/>
      <c r="L1967" s="108"/>
      <c r="M1967" s="108"/>
      <c r="N1967" s="108"/>
      <c r="O1967" s="108"/>
      <c r="P1967" s="108"/>
      <c r="Q1967" s="109"/>
      <c r="R1967" s="109"/>
      <c r="S1967" s="109"/>
      <c r="T1967" s="108"/>
      <c r="U1967" s="108"/>
      <c r="V1967" s="108"/>
      <c r="W1967" s="109"/>
      <c r="X1967" s="122"/>
      <c r="Y1967" s="111"/>
      <c r="AB1967" s="111"/>
    </row>
    <row r="1968" spans="1:28" ht="15.75" hidden="1">
      <c r="A1968" s="292"/>
      <c r="B1968" s="231"/>
      <c r="C1968" s="231"/>
      <c r="D1968" s="232"/>
      <c r="E1968" s="114"/>
      <c r="F1968" s="108"/>
      <c r="G1968" s="108"/>
      <c r="H1968" s="108"/>
      <c r="I1968" s="109"/>
      <c r="J1968" s="110"/>
      <c r="K1968" s="108"/>
      <c r="L1968" s="108"/>
      <c r="M1968" s="108"/>
      <c r="N1968" s="108"/>
      <c r="O1968" s="108"/>
      <c r="P1968" s="108"/>
      <c r="Q1968" s="109"/>
      <c r="R1968" s="109"/>
      <c r="S1968" s="109"/>
      <c r="T1968" s="108"/>
      <c r="U1968" s="108"/>
      <c r="V1968" s="108"/>
      <c r="W1968" s="109"/>
      <c r="X1968" s="122"/>
      <c r="Y1968" s="111"/>
      <c r="AB1968" s="111"/>
    </row>
    <row r="1969" spans="1:28" ht="15.75" hidden="1">
      <c r="A1969" s="292"/>
      <c r="B1969" s="231"/>
      <c r="C1969" s="231"/>
      <c r="D1969" s="232"/>
      <c r="E1969" s="8"/>
      <c r="F1969" s="108"/>
      <c r="G1969" s="108"/>
      <c r="H1969" s="108"/>
      <c r="I1969" s="8"/>
      <c r="J1969" s="110"/>
      <c r="K1969" s="108"/>
      <c r="L1969" s="108"/>
      <c r="M1969" s="108"/>
      <c r="N1969" s="108"/>
      <c r="O1969" s="108"/>
      <c r="P1969" s="108"/>
      <c r="Q1969" s="8"/>
      <c r="R1969" s="8"/>
      <c r="S1969" s="8"/>
      <c r="T1969" s="108"/>
      <c r="U1969" s="108"/>
      <c r="V1969" s="108"/>
      <c r="W1969" s="8"/>
      <c r="X1969" s="8"/>
      <c r="Y1969" s="111"/>
      <c r="AB1969" s="111"/>
    </row>
    <row r="1970" spans="1:28" ht="15.75" hidden="1">
      <c r="A1970" s="292"/>
      <c r="B1970" s="231"/>
      <c r="C1970" s="231"/>
      <c r="D1970" s="232"/>
      <c r="E1970" s="108"/>
      <c r="F1970" s="108"/>
      <c r="G1970" s="108"/>
      <c r="H1970" s="108"/>
      <c r="I1970" s="108"/>
      <c r="J1970" s="110"/>
      <c r="K1970" s="108"/>
      <c r="L1970" s="108"/>
      <c r="M1970" s="108"/>
      <c r="N1970" s="108"/>
      <c r="O1970" s="108"/>
      <c r="P1970" s="108"/>
      <c r="Q1970" s="108"/>
      <c r="R1970" s="108"/>
      <c r="S1970" s="108"/>
      <c r="T1970" s="108"/>
      <c r="U1970" s="108"/>
      <c r="V1970" s="108"/>
      <c r="W1970" s="108"/>
      <c r="X1970" s="108"/>
      <c r="Y1970" s="111"/>
      <c r="AB1970" s="111"/>
    </row>
    <row r="1971" spans="1:28" ht="15.75" hidden="1">
      <c r="A1971" s="292"/>
      <c r="B1971" s="231"/>
      <c r="C1971" s="231"/>
      <c r="D1971" s="232"/>
      <c r="E1971" s="108"/>
      <c r="F1971" s="108"/>
      <c r="G1971" s="108"/>
      <c r="H1971" s="108"/>
      <c r="I1971" s="108"/>
      <c r="J1971" s="110"/>
      <c r="K1971" s="108"/>
      <c r="L1971" s="108"/>
      <c r="M1971" s="108"/>
      <c r="N1971" s="108"/>
      <c r="O1971" s="108"/>
      <c r="P1971" s="108"/>
      <c r="Q1971" s="108"/>
      <c r="R1971" s="108"/>
      <c r="S1971" s="108"/>
      <c r="T1971" s="108"/>
      <c r="U1971" s="108"/>
      <c r="V1971" s="108"/>
      <c r="W1971" s="108"/>
      <c r="X1971" s="108"/>
      <c r="Y1971" s="111"/>
      <c r="AB1971" s="111"/>
    </row>
    <row r="1972" spans="1:28" ht="15.75" hidden="1">
      <c r="A1972" s="292"/>
      <c r="B1972" s="231"/>
      <c r="C1972" s="231"/>
      <c r="D1972" s="232"/>
      <c r="E1972" s="114"/>
      <c r="F1972" s="108"/>
      <c r="G1972" s="108"/>
      <c r="H1972" s="108"/>
      <c r="I1972" s="109"/>
      <c r="J1972" s="110"/>
      <c r="K1972" s="108"/>
      <c r="L1972" s="108"/>
      <c r="M1972" s="108"/>
      <c r="N1972" s="108"/>
      <c r="O1972" s="108"/>
      <c r="P1972" s="108"/>
      <c r="Q1972" s="109"/>
      <c r="R1972" s="109"/>
      <c r="S1972" s="109"/>
      <c r="T1972" s="108"/>
      <c r="U1972" s="108"/>
      <c r="V1972" s="108"/>
      <c r="W1972" s="109"/>
      <c r="X1972" s="122"/>
      <c r="Y1972" s="111"/>
      <c r="AB1972" s="111"/>
    </row>
    <row r="1973" spans="1:28" ht="15.75" hidden="1">
      <c r="A1973" s="292"/>
      <c r="B1973" s="231"/>
      <c r="C1973" s="231"/>
      <c r="D1973" s="232"/>
      <c r="E1973" s="114"/>
      <c r="F1973" s="108"/>
      <c r="G1973" s="108"/>
      <c r="H1973" s="108"/>
      <c r="I1973" s="109"/>
      <c r="J1973" s="110"/>
      <c r="K1973" s="108"/>
      <c r="L1973" s="108"/>
      <c r="M1973" s="108"/>
      <c r="N1973" s="108"/>
      <c r="O1973" s="108"/>
      <c r="P1973" s="108"/>
      <c r="Q1973" s="109"/>
      <c r="R1973" s="109"/>
      <c r="S1973" s="109"/>
      <c r="T1973" s="108"/>
      <c r="U1973" s="108"/>
      <c r="V1973" s="108"/>
      <c r="W1973" s="109"/>
      <c r="X1973" s="122"/>
      <c r="Y1973" s="111"/>
      <c r="AB1973" s="111"/>
    </row>
    <row r="1974" spans="1:28" ht="15.75" hidden="1">
      <c r="A1974" s="292"/>
      <c r="B1974" s="231"/>
      <c r="C1974" s="231"/>
      <c r="D1974" s="232"/>
      <c r="E1974" s="114"/>
      <c r="F1974" s="108"/>
      <c r="G1974" s="108"/>
      <c r="H1974" s="108"/>
      <c r="I1974" s="109"/>
      <c r="J1974" s="110"/>
      <c r="K1974" s="108"/>
      <c r="L1974" s="108"/>
      <c r="M1974" s="108"/>
      <c r="N1974" s="108"/>
      <c r="O1974" s="108"/>
      <c r="P1974" s="108"/>
      <c r="Q1974" s="109"/>
      <c r="R1974" s="109"/>
      <c r="S1974" s="109"/>
      <c r="T1974" s="108"/>
      <c r="U1974" s="108"/>
      <c r="V1974" s="108"/>
      <c r="W1974" s="109"/>
      <c r="X1974" s="122"/>
      <c r="Y1974" s="111"/>
      <c r="AB1974" s="111"/>
    </row>
    <row r="1975" spans="1:28" ht="15.75" hidden="1">
      <c r="A1975" s="292"/>
      <c r="B1975" s="231"/>
      <c r="C1975" s="231"/>
      <c r="D1975" s="232"/>
      <c r="E1975" s="114"/>
      <c r="F1975" s="108"/>
      <c r="G1975" s="108"/>
      <c r="H1975" s="108"/>
      <c r="I1975" s="109"/>
      <c r="J1975" s="110"/>
      <c r="K1975" s="108"/>
      <c r="L1975" s="108"/>
      <c r="M1975" s="108"/>
      <c r="N1975" s="108"/>
      <c r="O1975" s="108"/>
      <c r="P1975" s="108"/>
      <c r="Q1975" s="109"/>
      <c r="R1975" s="109"/>
      <c r="S1975" s="109"/>
      <c r="T1975" s="108"/>
      <c r="U1975" s="108"/>
      <c r="V1975" s="108"/>
      <c r="W1975" s="109"/>
      <c r="X1975" s="122"/>
      <c r="Y1975" s="111"/>
      <c r="AB1975" s="111"/>
    </row>
    <row r="1976" spans="1:28" ht="15.75" hidden="1">
      <c r="A1976" s="292"/>
      <c r="B1976" s="231"/>
      <c r="C1976" s="231"/>
      <c r="D1976" s="232"/>
      <c r="E1976" s="114"/>
      <c r="F1976" s="108"/>
      <c r="G1976" s="108"/>
      <c r="H1976" s="108"/>
      <c r="I1976" s="109"/>
      <c r="J1976" s="110"/>
      <c r="K1976" s="108"/>
      <c r="L1976" s="108"/>
      <c r="M1976" s="108"/>
      <c r="N1976" s="108"/>
      <c r="O1976" s="108"/>
      <c r="P1976" s="108"/>
      <c r="Q1976" s="109"/>
      <c r="R1976" s="109"/>
      <c r="S1976" s="109"/>
      <c r="T1976" s="108"/>
      <c r="U1976" s="108"/>
      <c r="V1976" s="108"/>
      <c r="W1976" s="109"/>
      <c r="X1976" s="122"/>
      <c r="Y1976" s="111"/>
      <c r="AB1976" s="111"/>
    </row>
    <row r="1977" spans="1:28" ht="15.75" hidden="1">
      <c r="A1977" s="292"/>
      <c r="B1977" s="231"/>
      <c r="C1977" s="231"/>
      <c r="D1977" s="232"/>
      <c r="E1977" s="114"/>
      <c r="F1977" s="108"/>
      <c r="G1977" s="108"/>
      <c r="H1977" s="108"/>
      <c r="I1977" s="109"/>
      <c r="J1977" s="110"/>
      <c r="K1977" s="108"/>
      <c r="L1977" s="108"/>
      <c r="M1977" s="108"/>
      <c r="N1977" s="108"/>
      <c r="O1977" s="108"/>
      <c r="P1977" s="108"/>
      <c r="Q1977" s="109"/>
      <c r="R1977" s="109"/>
      <c r="S1977" s="109"/>
      <c r="T1977" s="108"/>
      <c r="U1977" s="108"/>
      <c r="V1977" s="108"/>
      <c r="W1977" s="109"/>
      <c r="X1977" s="122"/>
      <c r="Y1977" s="111"/>
      <c r="AB1977" s="111"/>
    </row>
    <row r="1978" spans="1:28" ht="15.75" hidden="1">
      <c r="A1978" s="292"/>
      <c r="B1978" s="231"/>
      <c r="C1978" s="231"/>
      <c r="D1978" s="232"/>
      <c r="E1978" s="8"/>
      <c r="F1978" s="108"/>
      <c r="G1978" s="108"/>
      <c r="H1978" s="108"/>
      <c r="I1978" s="8"/>
      <c r="J1978" s="110"/>
      <c r="K1978" s="108"/>
      <c r="L1978" s="108"/>
      <c r="M1978" s="108"/>
      <c r="N1978" s="108"/>
      <c r="O1978" s="108"/>
      <c r="P1978" s="108"/>
      <c r="Q1978" s="8"/>
      <c r="R1978" s="8"/>
      <c r="S1978" s="8"/>
      <c r="T1978" s="108"/>
      <c r="U1978" s="108"/>
      <c r="V1978" s="108"/>
      <c r="W1978" s="8"/>
      <c r="X1978" s="8"/>
      <c r="Y1978" s="111"/>
      <c r="AB1978" s="111"/>
    </row>
    <row r="1979" spans="1:28" ht="15.75" hidden="1">
      <c r="A1979" s="292"/>
      <c r="B1979" s="231"/>
      <c r="C1979" s="231"/>
      <c r="D1979" s="232"/>
      <c r="E1979" s="108"/>
      <c r="F1979" s="108"/>
      <c r="G1979" s="108"/>
      <c r="H1979" s="108"/>
      <c r="I1979" s="108"/>
      <c r="J1979" s="110"/>
      <c r="K1979" s="108"/>
      <c r="L1979" s="108"/>
      <c r="M1979" s="108"/>
      <c r="N1979" s="108"/>
      <c r="O1979" s="108"/>
      <c r="P1979" s="108"/>
      <c r="Q1979" s="108"/>
      <c r="R1979" s="108"/>
      <c r="S1979" s="108"/>
      <c r="T1979" s="108"/>
      <c r="U1979" s="108"/>
      <c r="V1979" s="108"/>
      <c r="W1979" s="108"/>
      <c r="X1979" s="108"/>
      <c r="Y1979" s="111"/>
      <c r="AB1979" s="111"/>
    </row>
    <row r="1980" spans="1:28" ht="15.75" hidden="1">
      <c r="A1980" s="292"/>
      <c r="B1980" s="231"/>
      <c r="C1980" s="231"/>
      <c r="D1980" s="232"/>
      <c r="E1980" s="108"/>
      <c r="F1980" s="108"/>
      <c r="G1980" s="108"/>
      <c r="H1980" s="108"/>
      <c r="I1980" s="108"/>
      <c r="J1980" s="110"/>
      <c r="K1980" s="108"/>
      <c r="L1980" s="108"/>
      <c r="M1980" s="108"/>
      <c r="N1980" s="108"/>
      <c r="O1980" s="108"/>
      <c r="P1980" s="108"/>
      <c r="Q1980" s="108"/>
      <c r="R1980" s="108"/>
      <c r="S1980" s="108"/>
      <c r="T1980" s="108"/>
      <c r="U1980" s="108"/>
      <c r="V1980" s="108"/>
      <c r="W1980" s="108"/>
      <c r="X1980" s="108"/>
      <c r="Y1980" s="111"/>
      <c r="AB1980" s="111"/>
    </row>
    <row r="1981" spans="1:28" ht="15.75" hidden="1">
      <c r="A1981" s="292"/>
      <c r="B1981" s="231"/>
      <c r="C1981" s="231"/>
      <c r="D1981" s="232"/>
      <c r="E1981" s="114"/>
      <c r="F1981" s="108"/>
      <c r="G1981" s="108"/>
      <c r="H1981" s="108"/>
      <c r="I1981" s="109"/>
      <c r="J1981" s="110"/>
      <c r="K1981" s="108"/>
      <c r="L1981" s="108"/>
      <c r="M1981" s="108"/>
      <c r="N1981" s="108"/>
      <c r="O1981" s="108"/>
      <c r="P1981" s="108"/>
      <c r="Q1981" s="109"/>
      <c r="R1981" s="109"/>
      <c r="S1981" s="109"/>
      <c r="T1981" s="108"/>
      <c r="U1981" s="108"/>
      <c r="V1981" s="108"/>
      <c r="W1981" s="109"/>
      <c r="X1981" s="122"/>
      <c r="Y1981" s="111"/>
      <c r="AB1981" s="111"/>
    </row>
    <row r="1982" spans="1:28" ht="15.75" hidden="1">
      <c r="A1982" s="292"/>
      <c r="B1982" s="231"/>
      <c r="C1982" s="231"/>
      <c r="D1982" s="232"/>
      <c r="E1982" s="114"/>
      <c r="F1982" s="108"/>
      <c r="G1982" s="108"/>
      <c r="H1982" s="108"/>
      <c r="I1982" s="109"/>
      <c r="J1982" s="110"/>
      <c r="K1982" s="108"/>
      <c r="L1982" s="108"/>
      <c r="M1982" s="108"/>
      <c r="N1982" s="108"/>
      <c r="O1982" s="108"/>
      <c r="P1982" s="108"/>
      <c r="Q1982" s="109"/>
      <c r="R1982" s="109"/>
      <c r="S1982" s="109"/>
      <c r="T1982" s="108"/>
      <c r="U1982" s="108"/>
      <c r="V1982" s="108"/>
      <c r="W1982" s="109"/>
      <c r="X1982" s="122"/>
      <c r="Y1982" s="111"/>
      <c r="AB1982" s="111"/>
    </row>
    <row r="1983" spans="1:28" ht="15.75" hidden="1">
      <c r="A1983" s="292"/>
      <c r="B1983" s="231"/>
      <c r="C1983" s="231"/>
      <c r="D1983" s="232"/>
      <c r="E1983" s="114"/>
      <c r="F1983" s="108"/>
      <c r="G1983" s="108"/>
      <c r="H1983" s="108"/>
      <c r="I1983" s="109"/>
      <c r="J1983" s="110"/>
      <c r="K1983" s="108"/>
      <c r="L1983" s="108"/>
      <c r="M1983" s="108"/>
      <c r="N1983" s="108"/>
      <c r="O1983" s="108"/>
      <c r="P1983" s="108"/>
      <c r="Q1983" s="109"/>
      <c r="R1983" s="109"/>
      <c r="S1983" s="109"/>
      <c r="T1983" s="108"/>
      <c r="U1983" s="108"/>
      <c r="V1983" s="108"/>
      <c r="W1983" s="109"/>
      <c r="X1983" s="122"/>
      <c r="Y1983" s="111"/>
      <c r="AB1983" s="111"/>
    </row>
    <row r="1984" spans="1:28" ht="15.75" hidden="1">
      <c r="A1984" s="292"/>
      <c r="B1984" s="231"/>
      <c r="C1984" s="231"/>
      <c r="D1984" s="232"/>
      <c r="E1984" s="8"/>
      <c r="F1984" s="108"/>
      <c r="G1984" s="108"/>
      <c r="H1984" s="108"/>
      <c r="I1984" s="8"/>
      <c r="J1984" s="110"/>
      <c r="K1984" s="108"/>
      <c r="L1984" s="108"/>
      <c r="M1984" s="108"/>
      <c r="N1984" s="108"/>
      <c r="O1984" s="108"/>
      <c r="P1984" s="108"/>
      <c r="Q1984" s="8"/>
      <c r="R1984" s="8"/>
      <c r="S1984" s="8"/>
      <c r="T1984" s="108"/>
      <c r="U1984" s="108"/>
      <c r="V1984" s="108"/>
      <c r="W1984" s="8"/>
      <c r="X1984" s="8"/>
      <c r="Y1984" s="111"/>
      <c r="AB1984" s="111"/>
    </row>
    <row r="1985" spans="1:28" ht="15.75" hidden="1">
      <c r="A1985" s="292"/>
      <c r="B1985" s="231"/>
      <c r="C1985" s="231"/>
      <c r="D1985" s="232"/>
      <c r="E1985" s="108"/>
      <c r="F1985" s="108"/>
      <c r="G1985" s="108"/>
      <c r="H1985" s="108"/>
      <c r="I1985" s="108"/>
      <c r="J1985" s="110"/>
      <c r="K1985" s="108"/>
      <c r="L1985" s="108"/>
      <c r="M1985" s="108"/>
      <c r="N1985" s="108"/>
      <c r="O1985" s="108"/>
      <c r="P1985" s="108"/>
      <c r="Q1985" s="108"/>
      <c r="R1985" s="108"/>
      <c r="S1985" s="108"/>
      <c r="T1985" s="108"/>
      <c r="U1985" s="108"/>
      <c r="V1985" s="108"/>
      <c r="W1985" s="108"/>
      <c r="X1985" s="108"/>
      <c r="Y1985" s="111"/>
      <c r="AB1985" s="111"/>
    </row>
    <row r="1986" spans="1:28" ht="15.75" hidden="1">
      <c r="A1986" s="292"/>
      <c r="B1986" s="231"/>
      <c r="C1986" s="231"/>
      <c r="D1986" s="232"/>
      <c r="E1986" s="108"/>
      <c r="F1986" s="108"/>
      <c r="G1986" s="108"/>
      <c r="H1986" s="108"/>
      <c r="I1986" s="108"/>
      <c r="J1986" s="110"/>
      <c r="K1986" s="108"/>
      <c r="L1986" s="108"/>
      <c r="M1986" s="108"/>
      <c r="N1986" s="108"/>
      <c r="O1986" s="108"/>
      <c r="P1986" s="108"/>
      <c r="Q1986" s="108"/>
      <c r="R1986" s="108"/>
      <c r="S1986" s="108"/>
      <c r="T1986" s="108"/>
      <c r="U1986" s="108"/>
      <c r="V1986" s="108"/>
      <c r="W1986" s="108"/>
      <c r="X1986" s="108"/>
      <c r="Y1986" s="111"/>
      <c r="AB1986" s="111"/>
    </row>
    <row r="1987" spans="1:28" ht="15.75" hidden="1">
      <c r="A1987" s="292"/>
      <c r="B1987" s="231"/>
      <c r="C1987" s="231"/>
      <c r="D1987" s="232"/>
      <c r="E1987" s="114"/>
      <c r="F1987" s="108"/>
      <c r="G1987" s="108"/>
      <c r="H1987" s="108"/>
      <c r="I1987" s="109"/>
      <c r="J1987" s="110"/>
      <c r="K1987" s="108"/>
      <c r="L1987" s="108"/>
      <c r="M1987" s="108"/>
      <c r="N1987" s="108"/>
      <c r="O1987" s="108"/>
      <c r="P1987" s="108"/>
      <c r="Q1987" s="109"/>
      <c r="R1987" s="109"/>
      <c r="S1987" s="109"/>
      <c r="T1987" s="108"/>
      <c r="U1987" s="108"/>
      <c r="V1987" s="108"/>
      <c r="W1987" s="109"/>
      <c r="X1987" s="122"/>
      <c r="Y1987" s="111"/>
      <c r="AB1987" s="111"/>
    </row>
    <row r="1988" spans="1:28" ht="15.75" hidden="1">
      <c r="A1988" s="292"/>
      <c r="B1988" s="231"/>
      <c r="C1988" s="231"/>
      <c r="D1988" s="232"/>
      <c r="E1988" s="114"/>
      <c r="F1988" s="108"/>
      <c r="G1988" s="108"/>
      <c r="H1988" s="108"/>
      <c r="I1988" s="109"/>
      <c r="J1988" s="110"/>
      <c r="K1988" s="108"/>
      <c r="L1988" s="108"/>
      <c r="M1988" s="108"/>
      <c r="N1988" s="108"/>
      <c r="O1988" s="108"/>
      <c r="P1988" s="108"/>
      <c r="Q1988" s="109"/>
      <c r="R1988" s="109"/>
      <c r="S1988" s="109"/>
      <c r="T1988" s="108"/>
      <c r="U1988" s="108"/>
      <c r="V1988" s="108"/>
      <c r="W1988" s="109"/>
      <c r="X1988" s="122"/>
      <c r="Y1988" s="111"/>
      <c r="AB1988" s="111"/>
    </row>
    <row r="1989" spans="1:28" ht="15.75" hidden="1">
      <c r="A1989" s="292"/>
      <c r="B1989" s="231"/>
      <c r="C1989" s="231"/>
      <c r="D1989" s="232"/>
      <c r="E1989" s="114"/>
      <c r="F1989" s="108"/>
      <c r="G1989" s="108"/>
      <c r="H1989" s="108"/>
      <c r="I1989" s="109"/>
      <c r="J1989" s="110"/>
      <c r="K1989" s="108"/>
      <c r="L1989" s="108"/>
      <c r="M1989" s="108"/>
      <c r="N1989" s="108"/>
      <c r="O1989" s="108"/>
      <c r="P1989" s="108"/>
      <c r="Q1989" s="109"/>
      <c r="R1989" s="109"/>
      <c r="S1989" s="109"/>
      <c r="T1989" s="108"/>
      <c r="U1989" s="108"/>
      <c r="V1989" s="108"/>
      <c r="W1989" s="109"/>
      <c r="X1989" s="122"/>
      <c r="Y1989" s="111"/>
      <c r="AB1989" s="111"/>
    </row>
    <row r="1990" spans="1:28" ht="15.75" hidden="1">
      <c r="A1990" s="292"/>
      <c r="B1990" s="231"/>
      <c r="C1990" s="231"/>
      <c r="D1990" s="232"/>
      <c r="E1990" s="114"/>
      <c r="F1990" s="108"/>
      <c r="G1990" s="108"/>
      <c r="H1990" s="108"/>
      <c r="I1990" s="109"/>
      <c r="J1990" s="110"/>
      <c r="K1990" s="108"/>
      <c r="L1990" s="108"/>
      <c r="M1990" s="108"/>
      <c r="N1990" s="108"/>
      <c r="O1990" s="108"/>
      <c r="P1990" s="108"/>
      <c r="Q1990" s="109"/>
      <c r="R1990" s="109"/>
      <c r="S1990" s="109"/>
      <c r="T1990" s="108"/>
      <c r="U1990" s="108"/>
      <c r="V1990" s="108"/>
      <c r="W1990" s="109"/>
      <c r="X1990" s="122"/>
      <c r="Y1990" s="111"/>
      <c r="AB1990" s="111"/>
    </row>
    <row r="1991" spans="1:28" ht="15.75" hidden="1">
      <c r="A1991" s="292"/>
      <c r="B1991" s="231"/>
      <c r="C1991" s="231"/>
      <c r="D1991" s="232"/>
      <c r="E1991" s="114"/>
      <c r="F1991" s="108"/>
      <c r="G1991" s="108"/>
      <c r="H1991" s="108"/>
      <c r="I1991" s="109"/>
      <c r="J1991" s="110"/>
      <c r="K1991" s="108"/>
      <c r="L1991" s="108"/>
      <c r="M1991" s="108"/>
      <c r="N1991" s="108"/>
      <c r="O1991" s="108"/>
      <c r="P1991" s="108"/>
      <c r="Q1991" s="109"/>
      <c r="R1991" s="109"/>
      <c r="S1991" s="109"/>
      <c r="T1991" s="108"/>
      <c r="U1991" s="108"/>
      <c r="V1991" s="108"/>
      <c r="W1991" s="109"/>
      <c r="X1991" s="122"/>
      <c r="Y1991" s="111"/>
      <c r="AB1991" s="111"/>
    </row>
    <row r="1992" spans="1:28" ht="15.75" hidden="1">
      <c r="A1992" s="292"/>
      <c r="B1992" s="231"/>
      <c r="C1992" s="231"/>
      <c r="D1992" s="232"/>
      <c r="E1992" s="114"/>
      <c r="F1992" s="108"/>
      <c r="G1992" s="108"/>
      <c r="H1992" s="108"/>
      <c r="I1992" s="109"/>
      <c r="J1992" s="110"/>
      <c r="K1992" s="108"/>
      <c r="L1992" s="108"/>
      <c r="M1992" s="108"/>
      <c r="N1992" s="108"/>
      <c r="O1992" s="108"/>
      <c r="P1992" s="108"/>
      <c r="Q1992" s="109"/>
      <c r="R1992" s="109"/>
      <c r="S1992" s="109"/>
      <c r="T1992" s="108"/>
      <c r="U1992" s="108"/>
      <c r="V1992" s="108"/>
      <c r="W1992" s="109"/>
      <c r="X1992" s="122"/>
      <c r="Y1992" s="111"/>
      <c r="AB1992" s="111"/>
    </row>
    <row r="1993" spans="1:28" ht="15.75" hidden="1">
      <c r="A1993" s="292"/>
      <c r="B1993" s="231"/>
      <c r="C1993" s="231"/>
      <c r="D1993" s="232"/>
      <c r="E1993" s="114"/>
      <c r="F1993" s="108"/>
      <c r="G1993" s="108"/>
      <c r="H1993" s="108"/>
      <c r="I1993" s="109"/>
      <c r="J1993" s="110"/>
      <c r="K1993" s="108"/>
      <c r="L1993" s="108"/>
      <c r="M1993" s="108"/>
      <c r="N1993" s="108"/>
      <c r="O1993" s="108"/>
      <c r="P1993" s="108"/>
      <c r="Q1993" s="109"/>
      <c r="R1993" s="109"/>
      <c r="S1993" s="109"/>
      <c r="T1993" s="108"/>
      <c r="U1993" s="108"/>
      <c r="V1993" s="108"/>
      <c r="W1993" s="109"/>
      <c r="X1993" s="122"/>
      <c r="Y1993" s="111"/>
      <c r="AB1993" s="111"/>
    </row>
    <row r="1994" spans="1:28" ht="15.75" hidden="1">
      <c r="A1994" s="292"/>
      <c r="B1994" s="231"/>
      <c r="C1994" s="231"/>
      <c r="D1994" s="232"/>
      <c r="E1994" s="114"/>
      <c r="F1994" s="108"/>
      <c r="G1994" s="108"/>
      <c r="H1994" s="108"/>
      <c r="I1994" s="109"/>
      <c r="J1994" s="110"/>
      <c r="K1994" s="108"/>
      <c r="L1994" s="108"/>
      <c r="M1994" s="108"/>
      <c r="N1994" s="108"/>
      <c r="O1994" s="108"/>
      <c r="P1994" s="108"/>
      <c r="Q1994" s="109"/>
      <c r="R1994" s="109"/>
      <c r="S1994" s="109"/>
      <c r="T1994" s="108"/>
      <c r="U1994" s="108"/>
      <c r="V1994" s="108"/>
      <c r="W1994" s="109"/>
      <c r="X1994" s="122"/>
      <c r="Y1994" s="111"/>
      <c r="AB1994" s="111"/>
    </row>
    <row r="1995" spans="1:28" ht="15.75" hidden="1">
      <c r="A1995" s="292"/>
      <c r="B1995" s="231"/>
      <c r="C1995" s="231"/>
      <c r="D1995" s="232"/>
      <c r="E1995" s="114"/>
      <c r="F1995" s="108"/>
      <c r="G1995" s="108"/>
      <c r="H1995" s="108"/>
      <c r="I1995" s="109"/>
      <c r="J1995" s="110"/>
      <c r="K1995" s="108"/>
      <c r="L1995" s="108"/>
      <c r="M1995" s="108"/>
      <c r="N1995" s="108"/>
      <c r="O1995" s="108"/>
      <c r="P1995" s="108"/>
      <c r="Q1995" s="109"/>
      <c r="R1995" s="109"/>
      <c r="S1995" s="109"/>
      <c r="T1995" s="108"/>
      <c r="U1995" s="108"/>
      <c r="V1995" s="108"/>
      <c r="W1995" s="109"/>
      <c r="X1995" s="122"/>
      <c r="Y1995" s="111"/>
      <c r="AB1995" s="111"/>
    </row>
    <row r="1996" spans="1:28" ht="15.75" hidden="1">
      <c r="A1996" s="292"/>
      <c r="B1996" s="231"/>
      <c r="C1996" s="231"/>
      <c r="D1996" s="232"/>
      <c r="E1996" s="114"/>
      <c r="F1996" s="108"/>
      <c r="G1996" s="108"/>
      <c r="H1996" s="108"/>
      <c r="I1996" s="109"/>
      <c r="J1996" s="110"/>
      <c r="K1996" s="108"/>
      <c r="L1996" s="108"/>
      <c r="M1996" s="108"/>
      <c r="N1996" s="108"/>
      <c r="O1996" s="108"/>
      <c r="P1996" s="108"/>
      <c r="Q1996" s="109"/>
      <c r="R1996" s="109"/>
      <c r="S1996" s="109"/>
      <c r="T1996" s="108"/>
      <c r="U1996" s="108"/>
      <c r="V1996" s="108"/>
      <c r="W1996" s="109"/>
      <c r="X1996" s="122"/>
      <c r="Y1996" s="111"/>
      <c r="AB1996" s="111"/>
    </row>
    <row r="1997" spans="1:28" ht="15.75" hidden="1">
      <c r="A1997" s="292"/>
      <c r="B1997" s="231"/>
      <c r="C1997" s="231"/>
      <c r="D1997" s="232"/>
      <c r="E1997" s="114"/>
      <c r="F1997" s="108"/>
      <c r="G1997" s="108"/>
      <c r="H1997" s="108"/>
      <c r="I1997" s="109"/>
      <c r="J1997" s="110"/>
      <c r="K1997" s="108"/>
      <c r="L1997" s="108"/>
      <c r="M1997" s="108"/>
      <c r="N1997" s="108"/>
      <c r="O1997" s="108"/>
      <c r="P1997" s="108"/>
      <c r="Q1997" s="109"/>
      <c r="R1997" s="109"/>
      <c r="S1997" s="109"/>
      <c r="T1997" s="108"/>
      <c r="U1997" s="108"/>
      <c r="V1997" s="108"/>
      <c r="W1997" s="109"/>
      <c r="X1997" s="122"/>
      <c r="Y1997" s="111"/>
      <c r="AB1997" s="111"/>
    </row>
    <row r="1998" spans="1:28" ht="15.75" hidden="1">
      <c r="A1998" s="292"/>
      <c r="B1998" s="231"/>
      <c r="C1998" s="231"/>
      <c r="D1998" s="232"/>
      <c r="E1998" s="109"/>
      <c r="F1998" s="108"/>
      <c r="G1998" s="108"/>
      <c r="H1998" s="108"/>
      <c r="I1998" s="111"/>
      <c r="J1998" s="110"/>
      <c r="K1998" s="108"/>
      <c r="L1998" s="108"/>
      <c r="M1998" s="108"/>
      <c r="N1998" s="108"/>
      <c r="O1998" s="108"/>
      <c r="P1998" s="108"/>
      <c r="Q1998" s="109"/>
      <c r="R1998" s="109"/>
      <c r="S1998" s="109"/>
      <c r="T1998" s="108"/>
      <c r="U1998" s="108"/>
      <c r="V1998" s="108"/>
      <c r="W1998" s="109"/>
      <c r="X1998" s="122"/>
      <c r="Y1998" s="111"/>
      <c r="AB1998" s="111"/>
    </row>
    <row r="1999" spans="1:28" ht="15.75" hidden="1">
      <c r="A1999" s="292"/>
      <c r="B1999" s="231"/>
      <c r="C1999" s="231"/>
      <c r="D1999" s="232"/>
      <c r="E1999" s="114"/>
      <c r="F1999" s="108"/>
      <c r="G1999" s="108"/>
      <c r="H1999" s="108"/>
      <c r="I1999" s="109"/>
      <c r="J1999" s="110"/>
      <c r="K1999" s="108"/>
      <c r="L1999" s="108"/>
      <c r="M1999" s="108"/>
      <c r="N1999" s="108"/>
      <c r="O1999" s="108"/>
      <c r="P1999" s="108"/>
      <c r="Q1999" s="109"/>
      <c r="R1999" s="109"/>
      <c r="S1999" s="109"/>
      <c r="T1999" s="108"/>
      <c r="U1999" s="108"/>
      <c r="V1999" s="108"/>
      <c r="W1999" s="109"/>
      <c r="X1999" s="122"/>
      <c r="Y1999" s="111"/>
      <c r="AB1999" s="111"/>
    </row>
    <row r="2000" spans="1:28" ht="15.75" hidden="1">
      <c r="A2000" s="292"/>
      <c r="B2000" s="231"/>
      <c r="C2000" s="231"/>
      <c r="D2000" s="232"/>
      <c r="E2000" s="114"/>
      <c r="F2000" s="108"/>
      <c r="G2000" s="108"/>
      <c r="H2000" s="108"/>
      <c r="I2000" s="109"/>
      <c r="J2000" s="110"/>
      <c r="K2000" s="108"/>
      <c r="L2000" s="108"/>
      <c r="M2000" s="108"/>
      <c r="N2000" s="108"/>
      <c r="O2000" s="108"/>
      <c r="P2000" s="108"/>
      <c r="Q2000" s="109"/>
      <c r="R2000" s="109"/>
      <c r="S2000" s="109"/>
      <c r="T2000" s="108"/>
      <c r="U2000" s="108"/>
      <c r="V2000" s="108"/>
      <c r="W2000" s="109"/>
      <c r="X2000" s="122"/>
      <c r="Y2000" s="111"/>
      <c r="AB2000" s="111"/>
    </row>
    <row r="2001" spans="1:28" ht="15.75" hidden="1">
      <c r="A2001" s="292"/>
      <c r="B2001" s="231"/>
      <c r="C2001" s="231"/>
      <c r="D2001" s="232"/>
      <c r="E2001" s="114"/>
      <c r="F2001" s="108"/>
      <c r="G2001" s="108"/>
      <c r="H2001" s="108"/>
      <c r="I2001" s="109"/>
      <c r="J2001" s="110"/>
      <c r="K2001" s="108"/>
      <c r="L2001" s="108"/>
      <c r="M2001" s="108"/>
      <c r="N2001" s="108"/>
      <c r="O2001" s="108"/>
      <c r="P2001" s="108"/>
      <c r="Q2001" s="109"/>
      <c r="R2001" s="109"/>
      <c r="S2001" s="109"/>
      <c r="T2001" s="108"/>
      <c r="U2001" s="108"/>
      <c r="V2001" s="108"/>
      <c r="W2001" s="109"/>
      <c r="X2001" s="122"/>
      <c r="Y2001" s="111"/>
      <c r="AB2001" s="111"/>
    </row>
    <row r="2002" spans="1:28" ht="15.75" hidden="1">
      <c r="A2002" s="292"/>
      <c r="B2002" s="231"/>
      <c r="C2002" s="231"/>
      <c r="D2002" s="232"/>
      <c r="E2002" s="114"/>
      <c r="F2002" s="108"/>
      <c r="G2002" s="108"/>
      <c r="H2002" s="108"/>
      <c r="I2002" s="109"/>
      <c r="J2002" s="110"/>
      <c r="K2002" s="108"/>
      <c r="L2002" s="108"/>
      <c r="M2002" s="108"/>
      <c r="N2002" s="108"/>
      <c r="O2002" s="108"/>
      <c r="P2002" s="108"/>
      <c r="Q2002" s="109"/>
      <c r="R2002" s="109"/>
      <c r="S2002" s="109"/>
      <c r="T2002" s="108"/>
      <c r="U2002" s="108"/>
      <c r="V2002" s="108"/>
      <c r="W2002" s="109"/>
      <c r="X2002" s="122"/>
      <c r="Y2002" s="111"/>
      <c r="AB2002" s="111"/>
    </row>
    <row r="2003" spans="1:28" ht="15.75" hidden="1">
      <c r="A2003" s="292"/>
      <c r="B2003" s="231"/>
      <c r="C2003" s="231"/>
      <c r="D2003" s="232"/>
      <c r="E2003" s="114"/>
      <c r="F2003" s="108"/>
      <c r="G2003" s="108"/>
      <c r="H2003" s="108"/>
      <c r="I2003" s="109"/>
      <c r="J2003" s="110"/>
      <c r="K2003" s="108"/>
      <c r="L2003" s="108"/>
      <c r="M2003" s="108"/>
      <c r="N2003" s="108"/>
      <c r="O2003" s="108"/>
      <c r="P2003" s="108"/>
      <c r="Q2003" s="109"/>
      <c r="R2003" s="109"/>
      <c r="S2003" s="109"/>
      <c r="T2003" s="108"/>
      <c r="U2003" s="108"/>
      <c r="V2003" s="108"/>
      <c r="W2003" s="109"/>
      <c r="X2003" s="122"/>
      <c r="Y2003" s="111"/>
      <c r="AB2003" s="111"/>
    </row>
    <row r="2004" spans="1:28" ht="15.75" hidden="1">
      <c r="A2004" s="292"/>
      <c r="B2004" s="231"/>
      <c r="C2004" s="231"/>
      <c r="D2004" s="232"/>
      <c r="E2004" s="114"/>
      <c r="F2004" s="108"/>
      <c r="G2004" s="108"/>
      <c r="H2004" s="108"/>
      <c r="I2004" s="109"/>
      <c r="J2004" s="110"/>
      <c r="K2004" s="108"/>
      <c r="L2004" s="108"/>
      <c r="M2004" s="108"/>
      <c r="N2004" s="108"/>
      <c r="O2004" s="108"/>
      <c r="P2004" s="108"/>
      <c r="Q2004" s="109"/>
      <c r="R2004" s="109"/>
      <c r="S2004" s="109"/>
      <c r="T2004" s="108"/>
      <c r="U2004" s="108"/>
      <c r="V2004" s="108"/>
      <c r="W2004" s="109"/>
      <c r="X2004" s="122"/>
      <c r="Y2004" s="111"/>
      <c r="AB2004" s="111"/>
    </row>
    <row r="2005" spans="1:28" ht="15.75" hidden="1">
      <c r="A2005" s="292"/>
      <c r="B2005" s="231"/>
      <c r="C2005" s="231"/>
      <c r="D2005" s="232"/>
      <c r="E2005" s="114"/>
      <c r="F2005" s="108"/>
      <c r="G2005" s="108"/>
      <c r="H2005" s="108"/>
      <c r="I2005" s="109"/>
      <c r="J2005" s="110"/>
      <c r="K2005" s="108"/>
      <c r="L2005" s="108"/>
      <c r="M2005" s="108"/>
      <c r="N2005" s="108"/>
      <c r="O2005" s="108"/>
      <c r="P2005" s="108"/>
      <c r="Q2005" s="109"/>
      <c r="R2005" s="109"/>
      <c r="S2005" s="109"/>
      <c r="T2005" s="108"/>
      <c r="U2005" s="108"/>
      <c r="V2005" s="108"/>
      <c r="W2005" s="109"/>
      <c r="X2005" s="122"/>
      <c r="Y2005" s="111"/>
      <c r="AB2005" s="111"/>
    </row>
    <row r="2006" spans="1:28" ht="15.75" hidden="1">
      <c r="A2006" s="292"/>
      <c r="B2006" s="231"/>
      <c r="C2006" s="231"/>
      <c r="D2006" s="232"/>
      <c r="E2006" s="114"/>
      <c r="F2006" s="108"/>
      <c r="G2006" s="108"/>
      <c r="H2006" s="108"/>
      <c r="I2006" s="109"/>
      <c r="J2006" s="110"/>
      <c r="K2006" s="108"/>
      <c r="L2006" s="108"/>
      <c r="M2006" s="108"/>
      <c r="N2006" s="108"/>
      <c r="O2006" s="108"/>
      <c r="P2006" s="108"/>
      <c r="Q2006" s="109"/>
      <c r="R2006" s="109"/>
      <c r="S2006" s="109"/>
      <c r="T2006" s="108"/>
      <c r="U2006" s="108"/>
      <c r="V2006" s="108"/>
      <c r="W2006" s="109"/>
      <c r="X2006" s="122"/>
      <c r="Y2006" s="111"/>
      <c r="AB2006" s="111"/>
    </row>
    <row r="2007" spans="1:28" ht="15.75" hidden="1">
      <c r="A2007" s="292"/>
      <c r="B2007" s="231"/>
      <c r="C2007" s="231"/>
      <c r="D2007" s="232"/>
      <c r="E2007" s="114"/>
      <c r="F2007" s="108"/>
      <c r="G2007" s="108"/>
      <c r="H2007" s="108"/>
      <c r="I2007" s="109"/>
      <c r="J2007" s="110"/>
      <c r="K2007" s="108"/>
      <c r="L2007" s="108"/>
      <c r="M2007" s="108"/>
      <c r="N2007" s="108"/>
      <c r="O2007" s="108"/>
      <c r="P2007" s="108"/>
      <c r="Q2007" s="109"/>
      <c r="R2007" s="109"/>
      <c r="S2007" s="109"/>
      <c r="T2007" s="108"/>
      <c r="U2007" s="108"/>
      <c r="V2007" s="108"/>
      <c r="W2007" s="109"/>
      <c r="X2007" s="122"/>
      <c r="Y2007" s="111"/>
      <c r="AB2007" s="111"/>
    </row>
    <row r="2008" spans="1:28" ht="15.75" hidden="1">
      <c r="A2008" s="292"/>
      <c r="B2008" s="231"/>
      <c r="C2008" s="231"/>
      <c r="D2008" s="232"/>
      <c r="E2008" s="108"/>
      <c r="F2008" s="108"/>
      <c r="G2008" s="108"/>
      <c r="H2008" s="108"/>
      <c r="I2008" s="8"/>
      <c r="J2008" s="110"/>
      <c r="K2008" s="108"/>
      <c r="L2008" s="108"/>
      <c r="M2008" s="108"/>
      <c r="N2008" s="108"/>
      <c r="O2008" s="108"/>
      <c r="P2008" s="108"/>
      <c r="Q2008" s="109"/>
      <c r="R2008" s="109"/>
      <c r="S2008" s="109"/>
      <c r="T2008" s="108"/>
      <c r="U2008" s="108"/>
      <c r="V2008" s="108"/>
      <c r="W2008" s="8"/>
      <c r="X2008" s="109"/>
      <c r="Y2008" s="111"/>
      <c r="AB2008" s="111"/>
    </row>
    <row r="2009" spans="1:28" ht="15.75" hidden="1">
      <c r="A2009" s="292"/>
      <c r="B2009" s="231"/>
      <c r="C2009" s="231"/>
      <c r="D2009" s="232"/>
      <c r="E2009" s="8"/>
      <c r="F2009" s="108"/>
      <c r="G2009" s="108"/>
      <c r="H2009" s="108"/>
      <c r="I2009" s="8"/>
      <c r="J2009" s="110"/>
      <c r="K2009" s="108"/>
      <c r="L2009" s="108"/>
      <c r="M2009" s="108"/>
      <c r="N2009" s="108"/>
      <c r="O2009" s="108"/>
      <c r="P2009" s="108"/>
      <c r="Q2009" s="8"/>
      <c r="R2009" s="8"/>
      <c r="S2009" s="8"/>
      <c r="T2009" s="108"/>
      <c r="U2009" s="108"/>
      <c r="V2009" s="108"/>
      <c r="W2009" s="8"/>
      <c r="X2009" s="8"/>
      <c r="Y2009" s="111"/>
      <c r="AB2009" s="111"/>
    </row>
    <row r="2010" spans="1:28" ht="15.75" hidden="1">
      <c r="A2010" s="292"/>
      <c r="B2010" s="231"/>
      <c r="C2010" s="231"/>
      <c r="D2010" s="232"/>
      <c r="E2010" s="8"/>
      <c r="F2010" s="108"/>
      <c r="G2010" s="108"/>
      <c r="H2010" s="108"/>
      <c r="I2010" s="8"/>
      <c r="J2010" s="8"/>
      <c r="K2010" s="8"/>
      <c r="L2010" s="8"/>
      <c r="M2010" s="108"/>
      <c r="N2010" s="108"/>
      <c r="O2010" s="108"/>
      <c r="P2010" s="108"/>
      <c r="Q2010" s="109"/>
      <c r="R2010" s="109"/>
      <c r="S2010" s="109"/>
      <c r="T2010" s="108"/>
      <c r="U2010" s="108"/>
      <c r="V2010" s="108"/>
      <c r="W2010" s="8"/>
      <c r="X2010" s="109"/>
      <c r="Y2010" s="111"/>
      <c r="AB2010" s="111"/>
    </row>
    <row r="2011" spans="1:28" ht="15.75" hidden="1">
      <c r="A2011" s="292"/>
      <c r="B2011" s="231"/>
      <c r="C2011" s="231"/>
      <c r="D2011" s="232"/>
      <c r="E2011" s="114"/>
      <c r="F2011" s="108"/>
      <c r="G2011" s="108"/>
      <c r="H2011" s="108"/>
      <c r="I2011" s="109"/>
      <c r="J2011" s="110"/>
      <c r="K2011" s="108"/>
      <c r="L2011" s="108"/>
      <c r="M2011" s="108"/>
      <c r="N2011" s="108"/>
      <c r="O2011" s="108"/>
      <c r="P2011" s="108"/>
      <c r="Q2011" s="109"/>
      <c r="R2011" s="109"/>
      <c r="S2011" s="109"/>
      <c r="T2011" s="108"/>
      <c r="U2011" s="108"/>
      <c r="V2011" s="108"/>
      <c r="W2011" s="109"/>
      <c r="X2011" s="109"/>
      <c r="Y2011" s="111"/>
      <c r="AB2011" s="111"/>
    </row>
    <row r="2012" spans="1:28" ht="15.75" hidden="1">
      <c r="A2012" s="292"/>
      <c r="B2012" s="231"/>
      <c r="C2012" s="231"/>
      <c r="D2012" s="232"/>
      <c r="E2012" s="114"/>
      <c r="F2012" s="108"/>
      <c r="G2012" s="108"/>
      <c r="H2012" s="108"/>
      <c r="I2012" s="109"/>
      <c r="J2012" s="110"/>
      <c r="K2012" s="108"/>
      <c r="L2012" s="108"/>
      <c r="M2012" s="108"/>
      <c r="N2012" s="108"/>
      <c r="O2012" s="108"/>
      <c r="P2012" s="108"/>
      <c r="Q2012" s="109"/>
      <c r="R2012" s="109"/>
      <c r="S2012" s="109"/>
      <c r="T2012" s="108"/>
      <c r="U2012" s="108"/>
      <c r="V2012" s="108"/>
      <c r="W2012" s="109"/>
      <c r="X2012" s="109"/>
      <c r="Y2012" s="111"/>
      <c r="AB2012" s="111"/>
    </row>
    <row r="2013" spans="1:28" ht="15.75" hidden="1">
      <c r="A2013" s="292"/>
      <c r="B2013" s="231"/>
      <c r="C2013" s="231"/>
      <c r="D2013" s="232"/>
      <c r="E2013" s="114"/>
      <c r="F2013" s="108"/>
      <c r="G2013" s="108"/>
      <c r="H2013" s="108"/>
      <c r="I2013" s="109"/>
      <c r="J2013" s="110"/>
      <c r="K2013" s="108"/>
      <c r="L2013" s="108"/>
      <c r="M2013" s="108"/>
      <c r="N2013" s="108"/>
      <c r="O2013" s="108"/>
      <c r="P2013" s="108"/>
      <c r="Q2013" s="109"/>
      <c r="R2013" s="109"/>
      <c r="S2013" s="109"/>
      <c r="T2013" s="108"/>
      <c r="U2013" s="108"/>
      <c r="V2013" s="108"/>
      <c r="W2013" s="109"/>
      <c r="X2013" s="109"/>
      <c r="Y2013" s="111"/>
      <c r="AB2013" s="111"/>
    </row>
    <row r="2014" spans="1:28" ht="15.75" hidden="1">
      <c r="A2014" s="292"/>
      <c r="B2014" s="231"/>
      <c r="C2014" s="231"/>
      <c r="D2014" s="232"/>
      <c r="E2014" s="108"/>
      <c r="F2014" s="108"/>
      <c r="G2014" s="108"/>
      <c r="H2014" s="108"/>
      <c r="I2014" s="8"/>
      <c r="J2014" s="110"/>
      <c r="K2014" s="108"/>
      <c r="L2014" s="108"/>
      <c r="M2014" s="108"/>
      <c r="N2014" s="108"/>
      <c r="O2014" s="108"/>
      <c r="P2014" s="108"/>
      <c r="Q2014" s="8"/>
      <c r="R2014" s="8"/>
      <c r="S2014" s="8"/>
      <c r="T2014" s="108"/>
      <c r="U2014" s="108"/>
      <c r="V2014" s="108"/>
      <c r="W2014" s="109"/>
      <c r="X2014" s="122"/>
      <c r="Y2014" s="111"/>
      <c r="AB2014" s="111"/>
    </row>
    <row r="2015" spans="1:28" ht="15.75" hidden="1">
      <c r="A2015" s="292"/>
      <c r="B2015" s="231"/>
      <c r="C2015" s="231"/>
      <c r="D2015" s="232"/>
      <c r="E2015" s="125"/>
      <c r="F2015" s="108"/>
      <c r="G2015" s="108"/>
      <c r="H2015" s="108"/>
      <c r="I2015" s="125"/>
      <c r="J2015" s="125"/>
      <c r="K2015" s="125"/>
      <c r="L2015" s="125"/>
      <c r="M2015" s="108"/>
      <c r="N2015" s="108"/>
      <c r="O2015" s="108"/>
      <c r="P2015" s="108"/>
      <c r="Q2015" s="125"/>
      <c r="R2015" s="125"/>
      <c r="S2015" s="125"/>
      <c r="T2015" s="108"/>
      <c r="U2015" s="108"/>
      <c r="V2015" s="108"/>
      <c r="W2015" s="125"/>
      <c r="X2015" s="125"/>
      <c r="Y2015" s="111"/>
      <c r="AB2015" s="111"/>
    </row>
    <row r="2016" spans="1:28" ht="15.75" hidden="1">
      <c r="A2016" s="292"/>
      <c r="B2016" s="231"/>
      <c r="C2016" s="231"/>
      <c r="D2016" s="232"/>
      <c r="E2016" s="114"/>
      <c r="F2016" s="108"/>
      <c r="G2016" s="108"/>
      <c r="H2016" s="108"/>
      <c r="I2016" s="109"/>
      <c r="J2016" s="110"/>
      <c r="K2016" s="108"/>
      <c r="L2016" s="108"/>
      <c r="M2016" s="108"/>
      <c r="N2016" s="108"/>
      <c r="O2016" s="108"/>
      <c r="P2016" s="108"/>
      <c r="Q2016" s="109"/>
      <c r="R2016" s="109"/>
      <c r="S2016" s="109"/>
      <c r="T2016" s="108"/>
      <c r="U2016" s="108"/>
      <c r="V2016" s="108"/>
      <c r="W2016" s="109"/>
      <c r="X2016" s="122"/>
      <c r="Y2016" s="111"/>
      <c r="AB2016" s="111"/>
    </row>
    <row r="2017" spans="1:28" ht="15.75" hidden="1">
      <c r="A2017" s="292"/>
      <c r="B2017" s="231"/>
      <c r="C2017" s="231"/>
      <c r="D2017" s="232"/>
      <c r="E2017" s="114"/>
      <c r="F2017" s="108"/>
      <c r="G2017" s="108"/>
      <c r="H2017" s="108"/>
      <c r="I2017" s="109"/>
      <c r="J2017" s="110"/>
      <c r="K2017" s="108"/>
      <c r="L2017" s="108"/>
      <c r="M2017" s="108"/>
      <c r="N2017" s="108"/>
      <c r="O2017" s="108"/>
      <c r="P2017" s="108"/>
      <c r="Q2017" s="109"/>
      <c r="R2017" s="109"/>
      <c r="S2017" s="109"/>
      <c r="T2017" s="108"/>
      <c r="U2017" s="108"/>
      <c r="V2017" s="108"/>
      <c r="W2017" s="109"/>
      <c r="X2017" s="122"/>
      <c r="Y2017" s="111"/>
      <c r="AB2017" s="111"/>
    </row>
    <row r="2018" spans="1:28" ht="15.75" hidden="1">
      <c r="A2018" s="292"/>
      <c r="B2018" s="231"/>
      <c r="C2018" s="231"/>
      <c r="D2018" s="232"/>
      <c r="E2018" s="114"/>
      <c r="F2018" s="108"/>
      <c r="G2018" s="108"/>
      <c r="H2018" s="108"/>
      <c r="I2018" s="109"/>
      <c r="J2018" s="110"/>
      <c r="K2018" s="108"/>
      <c r="L2018" s="108"/>
      <c r="M2018" s="108"/>
      <c r="N2018" s="108"/>
      <c r="O2018" s="108"/>
      <c r="P2018" s="108"/>
      <c r="Q2018" s="109"/>
      <c r="R2018" s="109"/>
      <c r="S2018" s="109"/>
      <c r="T2018" s="108"/>
      <c r="U2018" s="108"/>
      <c r="V2018" s="108"/>
      <c r="W2018" s="109"/>
      <c r="X2018" s="122"/>
      <c r="Y2018" s="111"/>
      <c r="AB2018" s="111"/>
    </row>
    <row r="2019" spans="1:28" ht="15.75" hidden="1">
      <c r="A2019" s="292"/>
      <c r="B2019" s="231"/>
      <c r="C2019" s="231"/>
      <c r="D2019" s="232"/>
      <c r="E2019" s="8"/>
      <c r="F2019" s="8"/>
      <c r="G2019" s="8"/>
      <c r="H2019" s="8"/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109"/>
      <c r="T2019" s="108"/>
      <c r="U2019" s="108"/>
      <c r="V2019" s="108"/>
      <c r="W2019" s="8"/>
      <c r="X2019" s="8"/>
      <c r="Y2019" s="111"/>
      <c r="AB2019" s="111"/>
    </row>
    <row r="2020" spans="1:28" ht="15.75" hidden="1">
      <c r="A2020" s="292"/>
      <c r="B2020" s="231"/>
      <c r="C2020" s="231"/>
      <c r="D2020" s="232"/>
      <c r="E2020" s="8"/>
      <c r="F2020" s="8"/>
      <c r="G2020" s="8"/>
      <c r="H2020" s="8"/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111"/>
      <c r="AB2020" s="111"/>
    </row>
    <row r="2021" spans="1:28" ht="15.75" hidden="1">
      <c r="A2021" s="292"/>
      <c r="B2021" s="231"/>
      <c r="C2021" s="231"/>
      <c r="D2021" s="232"/>
      <c r="E2021" s="114"/>
      <c r="F2021" s="108"/>
      <c r="G2021" s="108"/>
      <c r="H2021" s="108"/>
      <c r="I2021" s="109"/>
      <c r="J2021" s="110"/>
      <c r="K2021" s="108"/>
      <c r="L2021" s="108"/>
      <c r="M2021" s="108"/>
      <c r="N2021" s="108"/>
      <c r="O2021" s="108"/>
      <c r="P2021" s="108"/>
      <c r="Q2021" s="109"/>
      <c r="R2021" s="109"/>
      <c r="S2021" s="109"/>
      <c r="T2021" s="108"/>
      <c r="U2021" s="108"/>
      <c r="V2021" s="108"/>
      <c r="W2021" s="109"/>
      <c r="X2021" s="109"/>
      <c r="Y2021" s="111"/>
      <c r="AB2021" s="111"/>
    </row>
    <row r="2022" spans="1:28" ht="15.75" hidden="1">
      <c r="A2022" s="292"/>
      <c r="B2022" s="231"/>
      <c r="C2022" s="231"/>
      <c r="D2022" s="232"/>
      <c r="E2022" s="114"/>
      <c r="F2022" s="108"/>
      <c r="G2022" s="108"/>
      <c r="H2022" s="108"/>
      <c r="I2022" s="109"/>
      <c r="J2022" s="110"/>
      <c r="K2022" s="108"/>
      <c r="L2022" s="108"/>
      <c r="M2022" s="108"/>
      <c r="N2022" s="108"/>
      <c r="O2022" s="108"/>
      <c r="P2022" s="108"/>
      <c r="Q2022" s="109"/>
      <c r="R2022" s="109"/>
      <c r="S2022" s="109"/>
      <c r="T2022" s="108"/>
      <c r="U2022" s="108"/>
      <c r="V2022" s="108"/>
      <c r="W2022" s="109"/>
      <c r="X2022" s="109"/>
      <c r="Y2022" s="111"/>
      <c r="AB2022" s="111"/>
    </row>
    <row r="2023" spans="1:28" ht="15.75" hidden="1">
      <c r="A2023" s="292"/>
      <c r="B2023" s="231"/>
      <c r="C2023" s="231"/>
      <c r="D2023" s="232"/>
      <c r="E2023" s="114"/>
      <c r="F2023" s="108"/>
      <c r="G2023" s="108"/>
      <c r="H2023" s="108"/>
      <c r="I2023" s="109"/>
      <c r="J2023" s="110"/>
      <c r="K2023" s="108"/>
      <c r="L2023" s="108"/>
      <c r="M2023" s="108"/>
      <c r="N2023" s="108"/>
      <c r="O2023" s="108"/>
      <c r="P2023" s="108"/>
      <c r="Q2023" s="109"/>
      <c r="R2023" s="109"/>
      <c r="S2023" s="109"/>
      <c r="T2023" s="108"/>
      <c r="U2023" s="108"/>
      <c r="V2023" s="108"/>
      <c r="W2023" s="109"/>
      <c r="X2023" s="109"/>
      <c r="Y2023" s="111"/>
      <c r="AB2023" s="111"/>
    </row>
    <row r="2024" spans="1:28" ht="15.75" hidden="1">
      <c r="A2024" s="292"/>
      <c r="B2024" s="231"/>
      <c r="C2024" s="231"/>
      <c r="D2024" s="232"/>
      <c r="E2024" s="8"/>
      <c r="F2024" s="8"/>
      <c r="G2024" s="8"/>
      <c r="H2024" s="8"/>
      <c r="I2024" s="8"/>
      <c r="J2024" s="8"/>
      <c r="K2024" s="8"/>
      <c r="L2024" s="8"/>
      <c r="M2024" s="8"/>
      <c r="N2024" s="8"/>
      <c r="O2024" s="8"/>
      <c r="P2024" s="8"/>
      <c r="Q2024" s="109"/>
      <c r="R2024" s="109"/>
      <c r="S2024" s="109"/>
      <c r="T2024" s="108"/>
      <c r="U2024" s="108"/>
      <c r="V2024" s="108"/>
      <c r="W2024" s="8"/>
      <c r="X2024" s="8"/>
      <c r="Y2024" s="111"/>
      <c r="AB2024" s="111"/>
    </row>
    <row r="2025" spans="1:28" ht="15.75" hidden="1">
      <c r="A2025" s="292"/>
      <c r="B2025" s="231"/>
      <c r="C2025" s="231"/>
      <c r="D2025" s="232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111"/>
      <c r="AB2025" s="111"/>
    </row>
    <row r="2026" spans="1:28" ht="15.75" hidden="1">
      <c r="A2026" s="292"/>
      <c r="B2026" s="231"/>
      <c r="C2026" s="231"/>
      <c r="D2026" s="232"/>
      <c r="E2026" s="114"/>
      <c r="F2026" s="108"/>
      <c r="G2026" s="108"/>
      <c r="H2026" s="108"/>
      <c r="I2026" s="109"/>
      <c r="J2026" s="110"/>
      <c r="K2026" s="108"/>
      <c r="L2026" s="108"/>
      <c r="M2026" s="108"/>
      <c r="N2026" s="108"/>
      <c r="O2026" s="108"/>
      <c r="P2026" s="108"/>
      <c r="Q2026" s="109"/>
      <c r="R2026" s="109"/>
      <c r="S2026" s="109"/>
      <c r="T2026" s="108"/>
      <c r="U2026" s="108"/>
      <c r="V2026" s="108"/>
      <c r="W2026" s="109"/>
      <c r="X2026" s="109"/>
      <c r="Y2026" s="111"/>
      <c r="AB2026" s="111"/>
    </row>
    <row r="2027" spans="1:28" ht="15.75" hidden="1">
      <c r="A2027" s="292"/>
      <c r="B2027" s="231"/>
      <c r="C2027" s="231"/>
      <c r="D2027" s="232"/>
      <c r="E2027" s="114"/>
      <c r="F2027" s="108"/>
      <c r="G2027" s="108"/>
      <c r="H2027" s="108"/>
      <c r="I2027" s="109"/>
      <c r="J2027" s="110"/>
      <c r="K2027" s="108"/>
      <c r="L2027" s="108"/>
      <c r="M2027" s="108"/>
      <c r="N2027" s="108"/>
      <c r="O2027" s="108"/>
      <c r="P2027" s="108"/>
      <c r="Q2027" s="109"/>
      <c r="R2027" s="109"/>
      <c r="S2027" s="109"/>
      <c r="T2027" s="108"/>
      <c r="U2027" s="108"/>
      <c r="V2027" s="108"/>
      <c r="W2027" s="109"/>
      <c r="X2027" s="109"/>
      <c r="Y2027" s="111"/>
      <c r="AB2027" s="111"/>
    </row>
    <row r="2028" spans="1:28" ht="15.75" hidden="1">
      <c r="A2028" s="292"/>
      <c r="B2028" s="231"/>
      <c r="C2028" s="231"/>
      <c r="D2028" s="232"/>
      <c r="E2028" s="114"/>
      <c r="F2028" s="108"/>
      <c r="G2028" s="108"/>
      <c r="H2028" s="108"/>
      <c r="I2028" s="109"/>
      <c r="J2028" s="110"/>
      <c r="K2028" s="108"/>
      <c r="L2028" s="108"/>
      <c r="M2028" s="108"/>
      <c r="N2028" s="108"/>
      <c r="O2028" s="108"/>
      <c r="P2028" s="108"/>
      <c r="Q2028" s="109"/>
      <c r="R2028" s="109"/>
      <c r="S2028" s="109"/>
      <c r="T2028" s="108"/>
      <c r="U2028" s="108"/>
      <c r="V2028" s="108"/>
      <c r="W2028" s="109"/>
      <c r="X2028" s="109"/>
      <c r="Y2028" s="111"/>
      <c r="AB2028" s="111"/>
    </row>
    <row r="2029" spans="1:28" ht="15.75" hidden="1">
      <c r="A2029" s="292"/>
      <c r="B2029" s="231"/>
      <c r="C2029" s="231"/>
      <c r="D2029" s="232"/>
      <c r="E2029" s="114"/>
      <c r="F2029" s="108"/>
      <c r="G2029" s="108"/>
      <c r="H2029" s="108"/>
      <c r="I2029" s="109"/>
      <c r="J2029" s="110"/>
      <c r="K2029" s="108"/>
      <c r="L2029" s="108"/>
      <c r="M2029" s="108"/>
      <c r="N2029" s="108"/>
      <c r="O2029" s="108"/>
      <c r="P2029" s="108"/>
      <c r="Q2029" s="109"/>
      <c r="R2029" s="109"/>
      <c r="S2029" s="109"/>
      <c r="T2029" s="108"/>
      <c r="U2029" s="108"/>
      <c r="V2029" s="108"/>
      <c r="W2029" s="109"/>
      <c r="X2029" s="109"/>
      <c r="Y2029" s="111"/>
      <c r="AB2029" s="111"/>
    </row>
    <row r="2030" spans="1:28" ht="15.75" hidden="1">
      <c r="A2030" s="292"/>
      <c r="B2030" s="231"/>
      <c r="C2030" s="231"/>
      <c r="D2030" s="232"/>
      <c r="E2030" s="114"/>
      <c r="F2030" s="108"/>
      <c r="G2030" s="108"/>
      <c r="H2030" s="108"/>
      <c r="I2030" s="109"/>
      <c r="J2030" s="110"/>
      <c r="K2030" s="108"/>
      <c r="L2030" s="108"/>
      <c r="M2030" s="108"/>
      <c r="N2030" s="108"/>
      <c r="O2030" s="108"/>
      <c r="P2030" s="108"/>
      <c r="Q2030" s="109"/>
      <c r="R2030" s="109"/>
      <c r="S2030" s="109"/>
      <c r="T2030" s="108"/>
      <c r="U2030" s="108"/>
      <c r="V2030" s="108"/>
      <c r="W2030" s="109"/>
      <c r="X2030" s="109"/>
      <c r="Y2030" s="111"/>
      <c r="AB2030" s="111"/>
    </row>
    <row r="2031" spans="1:28" ht="15.75" hidden="1">
      <c r="A2031" s="292"/>
      <c r="B2031" s="231"/>
      <c r="C2031" s="231"/>
      <c r="D2031" s="232"/>
      <c r="E2031" s="114"/>
      <c r="F2031" s="108"/>
      <c r="G2031" s="108"/>
      <c r="H2031" s="108"/>
      <c r="I2031" s="109"/>
      <c r="J2031" s="110"/>
      <c r="K2031" s="108"/>
      <c r="L2031" s="108"/>
      <c r="M2031" s="108"/>
      <c r="N2031" s="108"/>
      <c r="O2031" s="108"/>
      <c r="P2031" s="108"/>
      <c r="Q2031" s="109"/>
      <c r="R2031" s="109"/>
      <c r="S2031" s="109"/>
      <c r="T2031" s="108"/>
      <c r="U2031" s="108"/>
      <c r="V2031" s="108"/>
      <c r="W2031" s="109"/>
      <c r="X2031" s="109"/>
      <c r="Y2031" s="111"/>
      <c r="AB2031" s="111"/>
    </row>
    <row r="2032" spans="1:28" ht="15.75" hidden="1">
      <c r="A2032" s="292"/>
      <c r="B2032" s="231"/>
      <c r="C2032" s="231"/>
      <c r="D2032" s="232"/>
      <c r="E2032" s="8"/>
      <c r="F2032" s="108"/>
      <c r="G2032" s="108"/>
      <c r="H2032" s="108"/>
      <c r="I2032" s="8"/>
      <c r="J2032" s="8"/>
      <c r="K2032" s="108"/>
      <c r="L2032" s="108"/>
      <c r="M2032" s="108"/>
      <c r="N2032" s="108"/>
      <c r="O2032" s="108"/>
      <c r="P2032" s="108"/>
      <c r="Q2032" s="109"/>
      <c r="R2032" s="109"/>
      <c r="S2032" s="109"/>
      <c r="T2032" s="108"/>
      <c r="U2032" s="108"/>
      <c r="V2032" s="108"/>
      <c r="W2032" s="109"/>
      <c r="X2032" s="109"/>
      <c r="Y2032" s="111"/>
      <c r="AB2032" s="111"/>
    </row>
    <row r="2033" spans="1:28" ht="15.75" hidden="1">
      <c r="A2033" s="292"/>
      <c r="B2033" s="231"/>
      <c r="C2033" s="231"/>
      <c r="D2033" s="232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109"/>
      <c r="T2033" s="108"/>
      <c r="U2033" s="108"/>
      <c r="V2033" s="108"/>
      <c r="W2033" s="8"/>
      <c r="X2033" s="8"/>
      <c r="Y2033" s="111"/>
      <c r="AB2033" s="111"/>
    </row>
    <row r="2034" spans="1:28" ht="15.75" hidden="1">
      <c r="A2034" s="292"/>
      <c r="B2034" s="231"/>
      <c r="C2034" s="231"/>
      <c r="D2034" s="232"/>
      <c r="E2034" s="114"/>
      <c r="F2034" s="108"/>
      <c r="G2034" s="108"/>
      <c r="H2034" s="108"/>
      <c r="I2034" s="109"/>
      <c r="J2034" s="110"/>
      <c r="K2034" s="108"/>
      <c r="L2034" s="108"/>
      <c r="M2034" s="108"/>
      <c r="N2034" s="108"/>
      <c r="O2034" s="108"/>
      <c r="P2034" s="108"/>
      <c r="Q2034" s="109"/>
      <c r="R2034" s="109"/>
      <c r="S2034" s="109"/>
      <c r="T2034" s="108"/>
      <c r="U2034" s="108"/>
      <c r="V2034" s="108"/>
      <c r="W2034" s="109"/>
      <c r="X2034" s="109"/>
      <c r="Y2034" s="111"/>
      <c r="AB2034" s="111"/>
    </row>
    <row r="2035" spans="1:28" ht="15.75" hidden="1">
      <c r="A2035" s="292"/>
      <c r="B2035" s="231"/>
      <c r="C2035" s="231"/>
      <c r="D2035" s="232"/>
      <c r="E2035" s="114"/>
      <c r="F2035" s="108"/>
      <c r="G2035" s="108"/>
      <c r="H2035" s="108"/>
      <c r="I2035" s="109"/>
      <c r="J2035" s="110"/>
      <c r="K2035" s="108"/>
      <c r="L2035" s="108"/>
      <c r="M2035" s="108"/>
      <c r="N2035" s="108"/>
      <c r="O2035" s="108"/>
      <c r="P2035" s="108"/>
      <c r="Q2035" s="109"/>
      <c r="R2035" s="109"/>
      <c r="S2035" s="109"/>
      <c r="T2035" s="108"/>
      <c r="U2035" s="108"/>
      <c r="V2035" s="108"/>
      <c r="W2035" s="109"/>
      <c r="X2035" s="109"/>
      <c r="Y2035" s="111"/>
      <c r="AB2035" s="111"/>
    </row>
    <row r="2036" spans="1:28" ht="15.75" hidden="1">
      <c r="A2036" s="292"/>
      <c r="B2036" s="231"/>
      <c r="C2036" s="231"/>
      <c r="D2036" s="232"/>
      <c r="E2036" s="114"/>
      <c r="F2036" s="108"/>
      <c r="G2036" s="108"/>
      <c r="H2036" s="108"/>
      <c r="I2036" s="109"/>
      <c r="J2036" s="110"/>
      <c r="K2036" s="108"/>
      <c r="L2036" s="108"/>
      <c r="M2036" s="108"/>
      <c r="N2036" s="108"/>
      <c r="O2036" s="108"/>
      <c r="P2036" s="108"/>
      <c r="Q2036" s="109"/>
      <c r="R2036" s="109"/>
      <c r="S2036" s="109"/>
      <c r="T2036" s="108"/>
      <c r="U2036" s="108"/>
      <c r="V2036" s="108"/>
      <c r="W2036" s="109"/>
      <c r="X2036" s="109"/>
      <c r="Y2036" s="111"/>
      <c r="AB2036" s="111"/>
    </row>
    <row r="2037" spans="1:28" ht="15.75" hidden="1">
      <c r="A2037" s="292"/>
      <c r="B2037" s="231"/>
      <c r="C2037" s="231"/>
      <c r="D2037" s="232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109"/>
      <c r="R2037" s="109"/>
      <c r="S2037" s="109"/>
      <c r="T2037" s="108"/>
      <c r="U2037" s="108"/>
      <c r="V2037" s="108"/>
      <c r="W2037" s="8"/>
      <c r="X2037" s="8"/>
      <c r="Y2037" s="111"/>
      <c r="AB2037" s="111"/>
    </row>
    <row r="2038" spans="1:28" ht="15.75" hidden="1">
      <c r="A2038" s="292"/>
      <c r="B2038" s="231"/>
      <c r="C2038" s="231"/>
      <c r="D2038" s="232"/>
      <c r="E2038" s="8"/>
      <c r="F2038" s="8"/>
      <c r="G2038" s="8"/>
      <c r="H2038" s="8"/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109"/>
      <c r="T2038" s="108"/>
      <c r="U2038" s="108"/>
      <c r="V2038" s="108"/>
      <c r="W2038" s="8"/>
      <c r="X2038" s="8"/>
      <c r="Y2038" s="111"/>
      <c r="AB2038" s="111"/>
    </row>
    <row r="2039" spans="1:28" ht="15.75" hidden="1">
      <c r="A2039" s="292"/>
      <c r="B2039" s="231"/>
      <c r="C2039" s="231"/>
      <c r="D2039" s="232"/>
      <c r="E2039" s="114"/>
      <c r="F2039" s="108"/>
      <c r="G2039" s="108"/>
      <c r="H2039" s="108"/>
      <c r="I2039" s="109"/>
      <c r="J2039" s="110"/>
      <c r="K2039" s="108"/>
      <c r="L2039" s="108"/>
      <c r="M2039" s="108"/>
      <c r="N2039" s="108"/>
      <c r="O2039" s="108"/>
      <c r="P2039" s="108"/>
      <c r="Q2039" s="109"/>
      <c r="R2039" s="109"/>
      <c r="S2039" s="109"/>
      <c r="T2039" s="108"/>
      <c r="U2039" s="108"/>
      <c r="V2039" s="108"/>
      <c r="W2039" s="109"/>
      <c r="X2039" s="109"/>
      <c r="Y2039" s="111"/>
      <c r="AB2039" s="111"/>
    </row>
    <row r="2040" spans="1:28" ht="15.75" hidden="1">
      <c r="A2040" s="292"/>
      <c r="B2040" s="231"/>
      <c r="C2040" s="231"/>
      <c r="D2040" s="232"/>
      <c r="E2040" s="114"/>
      <c r="F2040" s="108"/>
      <c r="G2040" s="108"/>
      <c r="H2040" s="108"/>
      <c r="I2040" s="109"/>
      <c r="J2040" s="110"/>
      <c r="K2040" s="108"/>
      <c r="L2040" s="108"/>
      <c r="M2040" s="108"/>
      <c r="N2040" s="108"/>
      <c r="O2040" s="108"/>
      <c r="P2040" s="108"/>
      <c r="Q2040" s="109"/>
      <c r="R2040" s="109"/>
      <c r="S2040" s="109"/>
      <c r="T2040" s="108"/>
      <c r="U2040" s="108"/>
      <c r="V2040" s="108"/>
      <c r="W2040" s="109"/>
      <c r="X2040" s="109"/>
      <c r="Y2040" s="111"/>
      <c r="AB2040" s="111"/>
    </row>
    <row r="2041" spans="1:28" ht="15.75" hidden="1">
      <c r="A2041" s="292"/>
      <c r="B2041" s="231"/>
      <c r="C2041" s="231"/>
      <c r="D2041" s="232"/>
      <c r="E2041" s="114"/>
      <c r="F2041" s="108"/>
      <c r="G2041" s="108"/>
      <c r="H2041" s="108"/>
      <c r="I2041" s="109"/>
      <c r="J2041" s="110"/>
      <c r="K2041" s="108"/>
      <c r="L2041" s="108"/>
      <c r="M2041" s="108"/>
      <c r="N2041" s="108"/>
      <c r="O2041" s="108"/>
      <c r="P2041" s="108"/>
      <c r="Q2041" s="109"/>
      <c r="R2041" s="109"/>
      <c r="S2041" s="109"/>
      <c r="T2041" s="108"/>
      <c r="U2041" s="108"/>
      <c r="V2041" s="108"/>
      <c r="W2041" s="109"/>
      <c r="X2041" s="109"/>
      <c r="Y2041" s="111"/>
      <c r="AB2041" s="111"/>
    </row>
    <row r="2042" spans="1:28" ht="15.75" hidden="1">
      <c r="A2042" s="292"/>
      <c r="B2042" s="231"/>
      <c r="C2042" s="231"/>
      <c r="D2042" s="232"/>
      <c r="E2042" s="114"/>
      <c r="F2042" s="108"/>
      <c r="G2042" s="108"/>
      <c r="H2042" s="108"/>
      <c r="I2042" s="109"/>
      <c r="J2042" s="110"/>
      <c r="K2042" s="108"/>
      <c r="L2042" s="108"/>
      <c r="M2042" s="108"/>
      <c r="N2042" s="108"/>
      <c r="O2042" s="108"/>
      <c r="P2042" s="108"/>
      <c r="Q2042" s="109"/>
      <c r="R2042" s="109"/>
      <c r="S2042" s="109"/>
      <c r="T2042" s="108"/>
      <c r="U2042" s="108"/>
      <c r="V2042" s="108"/>
      <c r="W2042" s="109"/>
      <c r="X2042" s="122"/>
      <c r="Y2042" s="111"/>
      <c r="AB2042" s="111"/>
    </row>
    <row r="2043" spans="1:28" ht="15.75" hidden="1">
      <c r="A2043" s="292"/>
      <c r="B2043" s="231"/>
      <c r="C2043" s="231"/>
      <c r="D2043" s="232"/>
      <c r="E2043" s="114"/>
      <c r="F2043" s="108"/>
      <c r="G2043" s="108"/>
      <c r="H2043" s="108"/>
      <c r="I2043" s="109"/>
      <c r="J2043" s="110"/>
      <c r="K2043" s="108"/>
      <c r="L2043" s="108"/>
      <c r="M2043" s="108"/>
      <c r="N2043" s="108"/>
      <c r="O2043" s="108"/>
      <c r="P2043" s="108"/>
      <c r="Q2043" s="109"/>
      <c r="R2043" s="109"/>
      <c r="S2043" s="109"/>
      <c r="T2043" s="108"/>
      <c r="U2043" s="108"/>
      <c r="V2043" s="108"/>
      <c r="W2043" s="109"/>
      <c r="X2043" s="122"/>
      <c r="Y2043" s="111"/>
      <c r="AB2043" s="111"/>
    </row>
    <row r="2044" spans="1:28" ht="15.75" hidden="1">
      <c r="A2044" s="292"/>
      <c r="B2044" s="231"/>
      <c r="C2044" s="231"/>
      <c r="D2044" s="232"/>
      <c r="E2044" s="114"/>
      <c r="F2044" s="108"/>
      <c r="G2044" s="108"/>
      <c r="H2044" s="108"/>
      <c r="I2044" s="109"/>
      <c r="J2044" s="110"/>
      <c r="K2044" s="108"/>
      <c r="L2044" s="108"/>
      <c r="M2044" s="108"/>
      <c r="N2044" s="108"/>
      <c r="O2044" s="108"/>
      <c r="P2044" s="108"/>
      <c r="Q2044" s="109"/>
      <c r="R2044" s="109"/>
      <c r="S2044" s="109"/>
      <c r="T2044" s="108"/>
      <c r="U2044" s="108"/>
      <c r="V2044" s="108"/>
      <c r="W2044" s="109"/>
      <c r="X2044" s="122"/>
      <c r="Y2044" s="111"/>
      <c r="AB2044" s="111"/>
    </row>
    <row r="2045" spans="1:28" ht="15.75" hidden="1">
      <c r="A2045" s="292"/>
      <c r="B2045" s="231"/>
      <c r="C2045" s="231"/>
      <c r="D2045" s="232"/>
      <c r="E2045" s="114"/>
      <c r="F2045" s="108"/>
      <c r="G2045" s="108"/>
      <c r="H2045" s="108"/>
      <c r="I2045" s="109"/>
      <c r="J2045" s="110"/>
      <c r="K2045" s="108"/>
      <c r="L2045" s="108"/>
      <c r="M2045" s="108"/>
      <c r="N2045" s="108"/>
      <c r="O2045" s="108"/>
      <c r="P2045" s="108"/>
      <c r="Q2045" s="109"/>
      <c r="R2045" s="109"/>
      <c r="S2045" s="109"/>
      <c r="T2045" s="108"/>
      <c r="U2045" s="108"/>
      <c r="V2045" s="108"/>
      <c r="W2045" s="109"/>
      <c r="X2045" s="122"/>
      <c r="Y2045" s="111"/>
      <c r="AB2045" s="111"/>
    </row>
    <row r="2046" spans="1:28" ht="15.75" hidden="1">
      <c r="A2046" s="292"/>
      <c r="B2046" s="231"/>
      <c r="C2046" s="231"/>
      <c r="D2046" s="232"/>
      <c r="E2046" s="114"/>
      <c r="F2046" s="108"/>
      <c r="G2046" s="108"/>
      <c r="H2046" s="108"/>
      <c r="I2046" s="109"/>
      <c r="J2046" s="110"/>
      <c r="K2046" s="108"/>
      <c r="L2046" s="108"/>
      <c r="M2046" s="108"/>
      <c r="N2046" s="108"/>
      <c r="O2046" s="108"/>
      <c r="P2046" s="108"/>
      <c r="Q2046" s="109"/>
      <c r="R2046" s="109"/>
      <c r="S2046" s="109"/>
      <c r="T2046" s="108"/>
      <c r="U2046" s="108"/>
      <c r="V2046" s="108"/>
      <c r="W2046" s="109"/>
      <c r="X2046" s="122"/>
      <c r="Y2046" s="111"/>
      <c r="AB2046" s="111"/>
    </row>
    <row r="2047" spans="1:28" ht="15.75" hidden="1">
      <c r="A2047" s="292"/>
      <c r="B2047" s="231"/>
      <c r="C2047" s="231"/>
      <c r="D2047" s="232"/>
      <c r="E2047" s="114"/>
      <c r="F2047" s="108"/>
      <c r="G2047" s="108"/>
      <c r="H2047" s="108"/>
      <c r="I2047" s="109"/>
      <c r="J2047" s="110"/>
      <c r="K2047" s="108"/>
      <c r="L2047" s="108"/>
      <c r="M2047" s="108"/>
      <c r="N2047" s="108"/>
      <c r="O2047" s="108"/>
      <c r="P2047" s="108"/>
      <c r="Q2047" s="109"/>
      <c r="R2047" s="109"/>
      <c r="S2047" s="109"/>
      <c r="T2047" s="108"/>
      <c r="U2047" s="108"/>
      <c r="V2047" s="108"/>
      <c r="W2047" s="109"/>
      <c r="X2047" s="122"/>
      <c r="Y2047" s="111"/>
      <c r="AB2047" s="111"/>
    </row>
    <row r="2048" spans="1:28" ht="15.75" hidden="1">
      <c r="A2048" s="292"/>
      <c r="B2048" s="231"/>
      <c r="C2048" s="231"/>
      <c r="D2048" s="232"/>
      <c r="E2048" s="114"/>
      <c r="F2048" s="108"/>
      <c r="G2048" s="108"/>
      <c r="H2048" s="108"/>
      <c r="I2048" s="109"/>
      <c r="J2048" s="110"/>
      <c r="K2048" s="108"/>
      <c r="L2048" s="108"/>
      <c r="M2048" s="108"/>
      <c r="N2048" s="108"/>
      <c r="O2048" s="108"/>
      <c r="P2048" s="108"/>
      <c r="Q2048" s="109"/>
      <c r="R2048" s="109"/>
      <c r="S2048" s="109"/>
      <c r="T2048" s="108"/>
      <c r="U2048" s="108"/>
      <c r="V2048" s="108"/>
      <c r="W2048" s="109"/>
      <c r="X2048" s="122"/>
      <c r="Y2048" s="111"/>
      <c r="AB2048" s="111"/>
    </row>
    <row r="2049" spans="1:28" ht="15.75" hidden="1">
      <c r="A2049" s="292"/>
      <c r="B2049" s="231"/>
      <c r="C2049" s="231"/>
      <c r="D2049" s="232"/>
      <c r="E2049" s="114"/>
      <c r="F2049" s="108"/>
      <c r="G2049" s="108"/>
      <c r="H2049" s="108"/>
      <c r="I2049" s="109"/>
      <c r="J2049" s="110"/>
      <c r="K2049" s="108"/>
      <c r="L2049" s="108"/>
      <c r="M2049" s="108"/>
      <c r="N2049" s="108"/>
      <c r="O2049" s="108"/>
      <c r="P2049" s="108"/>
      <c r="Q2049" s="109"/>
      <c r="R2049" s="109"/>
      <c r="S2049" s="109"/>
      <c r="T2049" s="108"/>
      <c r="U2049" s="108"/>
      <c r="V2049" s="108"/>
      <c r="W2049" s="109"/>
      <c r="X2049" s="122"/>
      <c r="Y2049" s="111"/>
      <c r="AB2049" s="111"/>
    </row>
    <row r="2050" spans="1:28" ht="15.75" hidden="1">
      <c r="A2050" s="292"/>
      <c r="B2050" s="231"/>
      <c r="C2050" s="231"/>
      <c r="D2050" s="232"/>
      <c r="E2050" s="114"/>
      <c r="F2050" s="108"/>
      <c r="G2050" s="108"/>
      <c r="H2050" s="108"/>
      <c r="I2050" s="109"/>
      <c r="J2050" s="109"/>
      <c r="K2050" s="109"/>
      <c r="L2050" s="109"/>
      <c r="M2050" s="108"/>
      <c r="N2050" s="108"/>
      <c r="O2050" s="108"/>
      <c r="P2050" s="108"/>
      <c r="Q2050" s="109"/>
      <c r="R2050" s="109"/>
      <c r="S2050" s="109"/>
      <c r="T2050" s="108"/>
      <c r="U2050" s="108"/>
      <c r="V2050" s="108"/>
      <c r="W2050" s="109"/>
      <c r="X2050" s="109"/>
      <c r="Y2050" s="111"/>
      <c r="AB2050" s="111"/>
    </row>
    <row r="2051" spans="1:28" ht="15.75" hidden="1">
      <c r="A2051" s="292"/>
      <c r="B2051" s="231"/>
      <c r="C2051" s="231"/>
      <c r="D2051" s="232"/>
      <c r="E2051" s="114"/>
      <c r="F2051" s="108"/>
      <c r="G2051" s="108"/>
      <c r="H2051" s="108"/>
      <c r="I2051" s="109"/>
      <c r="J2051" s="109"/>
      <c r="K2051" s="109"/>
      <c r="L2051" s="109"/>
      <c r="M2051" s="108"/>
      <c r="N2051" s="108"/>
      <c r="O2051" s="108"/>
      <c r="P2051" s="108"/>
      <c r="Q2051" s="109"/>
      <c r="R2051" s="109"/>
      <c r="S2051" s="109"/>
      <c r="T2051" s="108"/>
      <c r="U2051" s="108"/>
      <c r="V2051" s="108"/>
      <c r="W2051" s="109"/>
      <c r="X2051" s="109"/>
      <c r="Y2051" s="111"/>
      <c r="AB2051" s="111"/>
    </row>
    <row r="2052" spans="1:28" ht="15.75" hidden="1">
      <c r="A2052" s="292"/>
      <c r="B2052" s="231"/>
      <c r="C2052" s="231"/>
      <c r="D2052" s="232"/>
      <c r="E2052" s="114"/>
      <c r="F2052" s="108"/>
      <c r="G2052" s="108"/>
      <c r="H2052" s="108"/>
      <c r="I2052" s="109"/>
      <c r="J2052" s="110"/>
      <c r="K2052" s="8"/>
      <c r="L2052" s="109"/>
      <c r="M2052" s="108"/>
      <c r="N2052" s="108"/>
      <c r="O2052" s="108"/>
      <c r="P2052" s="108"/>
      <c r="Q2052" s="109"/>
      <c r="R2052" s="109"/>
      <c r="S2052" s="109"/>
      <c r="T2052" s="108"/>
      <c r="U2052" s="108"/>
      <c r="V2052" s="108"/>
      <c r="W2052" s="109"/>
      <c r="X2052" s="122"/>
      <c r="Y2052" s="111"/>
      <c r="AB2052" s="111"/>
    </row>
    <row r="2053" spans="1:28" ht="15.75" hidden="1">
      <c r="A2053" s="292"/>
      <c r="B2053" s="231"/>
      <c r="C2053" s="231"/>
      <c r="D2053" s="232"/>
      <c r="E2053" s="114"/>
      <c r="F2053" s="108"/>
      <c r="G2053" s="108"/>
      <c r="H2053" s="108"/>
      <c r="I2053" s="109"/>
      <c r="J2053" s="110"/>
      <c r="K2053" s="8"/>
      <c r="L2053" s="109"/>
      <c r="M2053" s="108"/>
      <c r="N2053" s="108"/>
      <c r="O2053" s="108"/>
      <c r="P2053" s="108"/>
      <c r="Q2053" s="109"/>
      <c r="R2053" s="109"/>
      <c r="S2053" s="109"/>
      <c r="T2053" s="108"/>
      <c r="U2053" s="108"/>
      <c r="V2053" s="108"/>
      <c r="W2053" s="109"/>
      <c r="X2053" s="122"/>
      <c r="Y2053" s="111"/>
      <c r="AB2053" s="111"/>
    </row>
    <row r="2054" spans="1:28" ht="15.75" hidden="1">
      <c r="A2054" s="292"/>
      <c r="B2054" s="231"/>
      <c r="C2054" s="231"/>
      <c r="D2054" s="232"/>
      <c r="E2054" s="114"/>
      <c r="F2054" s="108"/>
      <c r="G2054" s="108"/>
      <c r="H2054" s="108"/>
      <c r="I2054" s="109"/>
      <c r="J2054" s="110"/>
      <c r="K2054" s="8"/>
      <c r="L2054" s="109"/>
      <c r="M2054" s="108"/>
      <c r="N2054" s="108"/>
      <c r="O2054" s="108"/>
      <c r="P2054" s="108"/>
      <c r="Q2054" s="109"/>
      <c r="R2054" s="109"/>
      <c r="S2054" s="109"/>
      <c r="T2054" s="108"/>
      <c r="U2054" s="108"/>
      <c r="V2054" s="108"/>
      <c r="W2054" s="109"/>
      <c r="X2054" s="122"/>
      <c r="Y2054" s="111"/>
      <c r="AB2054" s="111"/>
    </row>
    <row r="2055" spans="1:28" ht="15.75" hidden="1">
      <c r="A2055" s="292"/>
      <c r="B2055" s="231"/>
      <c r="C2055" s="231"/>
      <c r="D2055" s="232"/>
      <c r="E2055" s="114"/>
      <c r="F2055" s="108"/>
      <c r="G2055" s="108"/>
      <c r="H2055" s="108"/>
      <c r="I2055" s="109"/>
      <c r="J2055" s="110"/>
      <c r="K2055" s="8"/>
      <c r="L2055" s="109"/>
      <c r="M2055" s="108"/>
      <c r="N2055" s="108"/>
      <c r="O2055" s="108"/>
      <c r="P2055" s="108"/>
      <c r="Q2055" s="109"/>
      <c r="R2055" s="109"/>
      <c r="S2055" s="109"/>
      <c r="T2055" s="108"/>
      <c r="U2055" s="108"/>
      <c r="V2055" s="108"/>
      <c r="W2055" s="109"/>
      <c r="X2055" s="122"/>
      <c r="Y2055" s="111"/>
      <c r="AB2055" s="111"/>
    </row>
    <row r="2056" spans="1:28" ht="15.75" hidden="1">
      <c r="A2056" s="292"/>
      <c r="B2056" s="231"/>
      <c r="C2056" s="231"/>
      <c r="D2056" s="232"/>
      <c r="E2056" s="114"/>
      <c r="F2056" s="108"/>
      <c r="G2056" s="108"/>
      <c r="H2056" s="108"/>
      <c r="I2056" s="109"/>
      <c r="J2056" s="110"/>
      <c r="K2056" s="8"/>
      <c r="L2056" s="109"/>
      <c r="M2056" s="108"/>
      <c r="N2056" s="108"/>
      <c r="O2056" s="108"/>
      <c r="P2056" s="108"/>
      <c r="Q2056" s="109"/>
      <c r="R2056" s="109"/>
      <c r="S2056" s="109"/>
      <c r="T2056" s="108"/>
      <c r="U2056" s="108"/>
      <c r="V2056" s="108"/>
      <c r="W2056" s="109"/>
      <c r="X2056" s="109"/>
      <c r="Y2056" s="111"/>
      <c r="AB2056" s="111"/>
    </row>
    <row r="2057" spans="1:28" ht="15.75" hidden="1">
      <c r="A2057" s="292"/>
      <c r="B2057" s="231"/>
      <c r="C2057" s="231"/>
      <c r="D2057" s="232"/>
      <c r="E2057" s="114"/>
      <c r="F2057" s="108"/>
      <c r="G2057" s="108"/>
      <c r="H2057" s="108"/>
      <c r="I2057" s="109"/>
      <c r="J2057" s="110"/>
      <c r="K2057" s="8"/>
      <c r="L2057" s="109"/>
      <c r="M2057" s="108"/>
      <c r="N2057" s="108"/>
      <c r="O2057" s="108"/>
      <c r="P2057" s="108"/>
      <c r="Q2057" s="109"/>
      <c r="R2057" s="109"/>
      <c r="S2057" s="109"/>
      <c r="T2057" s="108"/>
      <c r="U2057" s="108"/>
      <c r="V2057" s="108"/>
      <c r="W2057" s="109"/>
      <c r="X2057" s="109"/>
      <c r="Y2057" s="111"/>
      <c r="AB2057" s="111"/>
    </row>
    <row r="2058" spans="1:28" ht="15.75" hidden="1">
      <c r="A2058" s="292"/>
      <c r="B2058" s="231"/>
      <c r="C2058" s="231"/>
      <c r="D2058" s="232"/>
      <c r="E2058" s="114"/>
      <c r="F2058" s="108"/>
      <c r="G2058" s="108"/>
      <c r="H2058" s="108"/>
      <c r="I2058" s="109"/>
      <c r="J2058" s="110"/>
      <c r="K2058" s="8"/>
      <c r="L2058" s="109"/>
      <c r="M2058" s="108"/>
      <c r="N2058" s="108"/>
      <c r="O2058" s="108"/>
      <c r="P2058" s="108"/>
      <c r="Q2058" s="109"/>
      <c r="R2058" s="109"/>
      <c r="S2058" s="109"/>
      <c r="T2058" s="108"/>
      <c r="U2058" s="108"/>
      <c r="V2058" s="108"/>
      <c r="W2058" s="109"/>
      <c r="X2058" s="109"/>
      <c r="Y2058" s="111"/>
      <c r="AB2058" s="111"/>
    </row>
    <row r="2059" spans="1:28" ht="15.75" hidden="1">
      <c r="A2059" s="292"/>
      <c r="B2059" s="231"/>
      <c r="C2059" s="231"/>
      <c r="D2059" s="232"/>
      <c r="E2059" s="114"/>
      <c r="F2059" s="108"/>
      <c r="G2059" s="108"/>
      <c r="H2059" s="108"/>
      <c r="I2059" s="109"/>
      <c r="J2059" s="123"/>
      <c r="K2059" s="8"/>
      <c r="L2059" s="109"/>
      <c r="M2059" s="108"/>
      <c r="N2059" s="108"/>
      <c r="O2059" s="108"/>
      <c r="P2059" s="108"/>
      <c r="Q2059" s="109"/>
      <c r="R2059" s="109"/>
      <c r="S2059" s="109"/>
      <c r="T2059" s="108"/>
      <c r="U2059" s="108"/>
      <c r="V2059" s="108"/>
      <c r="W2059" s="109"/>
      <c r="X2059" s="109"/>
      <c r="Y2059" s="111"/>
      <c r="AB2059" s="111"/>
    </row>
    <row r="2060" spans="1:28" ht="15.75" hidden="1">
      <c r="A2060" s="292"/>
      <c r="B2060" s="231"/>
      <c r="C2060" s="231"/>
      <c r="D2060" s="232"/>
      <c r="E2060" s="114"/>
      <c r="F2060" s="108"/>
      <c r="G2060" s="108"/>
      <c r="H2060" s="108"/>
      <c r="I2060" s="109"/>
      <c r="J2060" s="109"/>
      <c r="K2060" s="8"/>
      <c r="L2060" s="109"/>
      <c r="M2060" s="108"/>
      <c r="N2060" s="108"/>
      <c r="O2060" s="108"/>
      <c r="P2060" s="108"/>
      <c r="Q2060" s="109"/>
      <c r="R2060" s="109"/>
      <c r="S2060" s="109"/>
      <c r="T2060" s="108"/>
      <c r="U2060" s="108"/>
      <c r="V2060" s="108"/>
      <c r="W2060" s="109"/>
      <c r="X2060" s="109"/>
      <c r="Y2060" s="111"/>
      <c r="AB2060" s="111"/>
    </row>
    <row r="2061" spans="1:28" ht="15.75" hidden="1">
      <c r="A2061" s="292"/>
      <c r="B2061" s="231"/>
      <c r="C2061" s="231"/>
      <c r="D2061" s="232"/>
      <c r="E2061" s="114"/>
      <c r="F2061" s="108"/>
      <c r="G2061" s="108"/>
      <c r="H2061" s="108"/>
      <c r="I2061" s="109"/>
      <c r="J2061" s="110"/>
      <c r="K2061" s="109"/>
      <c r="L2061" s="109"/>
      <c r="M2061" s="108"/>
      <c r="N2061" s="108"/>
      <c r="O2061" s="108"/>
      <c r="P2061" s="108"/>
      <c r="Q2061" s="109"/>
      <c r="R2061" s="109"/>
      <c r="S2061" s="109"/>
      <c r="T2061" s="108"/>
      <c r="U2061" s="108"/>
      <c r="V2061" s="108"/>
      <c r="W2061" s="109"/>
      <c r="X2061" s="109"/>
      <c r="Y2061" s="111"/>
      <c r="AB2061" s="111"/>
    </row>
    <row r="2062" spans="1:28" ht="15.75" hidden="1">
      <c r="A2062" s="292"/>
      <c r="B2062" s="231"/>
      <c r="C2062" s="231"/>
      <c r="D2062" s="232"/>
      <c r="E2062" s="114"/>
      <c r="F2062" s="108"/>
      <c r="G2062" s="108"/>
      <c r="H2062" s="108"/>
      <c r="I2062" s="109"/>
      <c r="J2062" s="110"/>
      <c r="K2062" s="109"/>
      <c r="L2062" s="109"/>
      <c r="M2062" s="108"/>
      <c r="N2062" s="108"/>
      <c r="O2062" s="108"/>
      <c r="P2062" s="108"/>
      <c r="Q2062" s="109"/>
      <c r="R2062" s="109"/>
      <c r="S2062" s="109"/>
      <c r="T2062" s="108"/>
      <c r="U2062" s="108"/>
      <c r="V2062" s="108"/>
      <c r="W2062" s="109"/>
      <c r="X2062" s="109"/>
      <c r="Y2062" s="111"/>
      <c r="AB2062" s="111"/>
    </row>
    <row r="2063" spans="1:28" ht="15.75" hidden="1">
      <c r="A2063" s="292"/>
      <c r="B2063" s="231"/>
      <c r="C2063" s="231"/>
      <c r="D2063" s="232"/>
      <c r="E2063" s="114"/>
      <c r="F2063" s="108"/>
      <c r="G2063" s="108"/>
      <c r="H2063" s="108"/>
      <c r="I2063" s="109"/>
      <c r="J2063" s="110"/>
      <c r="K2063" s="109"/>
      <c r="L2063" s="109"/>
      <c r="M2063" s="108"/>
      <c r="N2063" s="108"/>
      <c r="O2063" s="108"/>
      <c r="P2063" s="108"/>
      <c r="Q2063" s="109"/>
      <c r="R2063" s="109"/>
      <c r="S2063" s="109"/>
      <c r="T2063" s="108"/>
      <c r="U2063" s="108"/>
      <c r="V2063" s="108"/>
      <c r="W2063" s="109"/>
      <c r="X2063" s="109"/>
      <c r="Y2063" s="111"/>
      <c r="AB2063" s="111"/>
    </row>
    <row r="2064" spans="1:28" ht="15.75" hidden="1">
      <c r="A2064" s="292"/>
      <c r="B2064" s="231"/>
      <c r="C2064" s="231"/>
      <c r="D2064" s="232"/>
      <c r="E2064" s="114"/>
      <c r="F2064" s="108"/>
      <c r="G2064" s="108"/>
      <c r="H2064" s="108"/>
      <c r="I2064" s="109"/>
      <c r="J2064" s="110"/>
      <c r="K2064" s="109"/>
      <c r="L2064" s="109"/>
      <c r="M2064" s="108"/>
      <c r="N2064" s="108"/>
      <c r="O2064" s="108"/>
      <c r="P2064" s="108"/>
      <c r="Q2064" s="109"/>
      <c r="R2064" s="109"/>
      <c r="S2064" s="109"/>
      <c r="T2064" s="108"/>
      <c r="U2064" s="108"/>
      <c r="V2064" s="108"/>
      <c r="W2064" s="109"/>
      <c r="X2064" s="109"/>
      <c r="Y2064" s="111"/>
      <c r="AB2064" s="111"/>
    </row>
    <row r="2065" spans="1:28" ht="15.75" hidden="1">
      <c r="A2065" s="292"/>
      <c r="B2065" s="231"/>
      <c r="C2065" s="231"/>
      <c r="D2065" s="232"/>
      <c r="E2065" s="8"/>
      <c r="F2065" s="108"/>
      <c r="G2065" s="108"/>
      <c r="H2065" s="108"/>
      <c r="I2065" s="8"/>
      <c r="J2065" s="8"/>
      <c r="K2065" s="8"/>
      <c r="L2065" s="8"/>
      <c r="M2065" s="108"/>
      <c r="N2065" s="108"/>
      <c r="O2065" s="108"/>
      <c r="P2065" s="108"/>
      <c r="Q2065" s="8"/>
      <c r="R2065" s="8"/>
      <c r="S2065" s="8"/>
      <c r="T2065" s="108"/>
      <c r="U2065" s="108"/>
      <c r="V2065" s="108"/>
      <c r="W2065" s="8"/>
      <c r="X2065" s="8"/>
      <c r="Y2065" s="111"/>
      <c r="AB2065" s="111"/>
    </row>
    <row r="2066" spans="1:28" ht="15.75" hidden="1">
      <c r="A2066" s="292"/>
      <c r="B2066" s="231"/>
      <c r="C2066" s="231"/>
      <c r="D2066" s="232"/>
      <c r="E2066" s="114"/>
      <c r="F2066" s="108"/>
      <c r="G2066" s="108"/>
      <c r="H2066" s="108"/>
      <c r="I2066" s="109"/>
      <c r="J2066" s="110"/>
      <c r="K2066" s="109"/>
      <c r="L2066" s="109"/>
      <c r="M2066" s="108"/>
      <c r="N2066" s="108"/>
      <c r="O2066" s="108"/>
      <c r="P2066" s="108"/>
      <c r="Q2066" s="109"/>
      <c r="R2066" s="109"/>
      <c r="S2066" s="109"/>
      <c r="T2066" s="108"/>
      <c r="U2066" s="108"/>
      <c r="V2066" s="108"/>
      <c r="W2066" s="109"/>
      <c r="X2066" s="109"/>
      <c r="Y2066" s="111"/>
      <c r="AB2066" s="111"/>
    </row>
    <row r="2067" spans="1:28" ht="15.75" hidden="1">
      <c r="A2067" s="292"/>
      <c r="B2067" s="231"/>
      <c r="C2067" s="231"/>
      <c r="D2067" s="232"/>
      <c r="E2067" s="114"/>
      <c r="F2067" s="108"/>
      <c r="G2067" s="108"/>
      <c r="H2067" s="108"/>
      <c r="I2067" s="109"/>
      <c r="J2067" s="110"/>
      <c r="K2067" s="109"/>
      <c r="L2067" s="109"/>
      <c r="M2067" s="108"/>
      <c r="N2067" s="108"/>
      <c r="O2067" s="108"/>
      <c r="P2067" s="108"/>
      <c r="Q2067" s="109"/>
      <c r="R2067" s="109"/>
      <c r="S2067" s="109"/>
      <c r="T2067" s="108"/>
      <c r="U2067" s="108"/>
      <c r="V2067" s="108"/>
      <c r="W2067" s="109"/>
      <c r="X2067" s="109"/>
      <c r="Y2067" s="111"/>
      <c r="AB2067" s="111"/>
    </row>
    <row r="2068" spans="1:28" ht="15.75" hidden="1">
      <c r="A2068" s="292"/>
      <c r="B2068" s="231"/>
      <c r="C2068" s="231"/>
      <c r="D2068" s="232"/>
      <c r="E2068" s="8"/>
      <c r="F2068" s="108"/>
      <c r="G2068" s="108"/>
      <c r="H2068" s="108"/>
      <c r="I2068" s="8"/>
      <c r="J2068" s="8"/>
      <c r="K2068" s="8"/>
      <c r="L2068" s="8"/>
      <c r="M2068" s="108"/>
      <c r="N2068" s="108"/>
      <c r="O2068" s="108"/>
      <c r="P2068" s="108"/>
      <c r="Q2068" s="8"/>
      <c r="R2068" s="8"/>
      <c r="S2068" s="8"/>
      <c r="T2068" s="108"/>
      <c r="U2068" s="108"/>
      <c r="V2068" s="108"/>
      <c r="W2068" s="8"/>
      <c r="X2068" s="8"/>
      <c r="Y2068" s="111"/>
      <c r="AB2068" s="111"/>
    </row>
    <row r="2069" spans="1:28" ht="15.75" hidden="1">
      <c r="A2069" s="292"/>
      <c r="B2069" s="231"/>
      <c r="C2069" s="231"/>
      <c r="D2069" s="232"/>
      <c r="E2069" s="114"/>
      <c r="F2069" s="108"/>
      <c r="G2069" s="108"/>
      <c r="H2069" s="108"/>
      <c r="I2069" s="109"/>
      <c r="J2069" s="110"/>
      <c r="K2069" s="109"/>
      <c r="L2069" s="109"/>
      <c r="M2069" s="108"/>
      <c r="N2069" s="108"/>
      <c r="O2069" s="108"/>
      <c r="P2069" s="108"/>
      <c r="Q2069" s="109"/>
      <c r="R2069" s="109"/>
      <c r="S2069" s="109"/>
      <c r="T2069" s="108"/>
      <c r="U2069" s="108"/>
      <c r="V2069" s="108"/>
      <c r="W2069" s="109"/>
      <c r="X2069" s="109"/>
      <c r="Y2069" s="111"/>
      <c r="AB2069" s="111"/>
    </row>
    <row r="2070" spans="1:28" ht="15.75" hidden="1">
      <c r="A2070" s="292"/>
      <c r="B2070" s="231"/>
      <c r="C2070" s="231"/>
      <c r="D2070" s="232"/>
      <c r="E2070" s="114"/>
      <c r="F2070" s="108"/>
      <c r="G2070" s="108"/>
      <c r="H2070" s="108"/>
      <c r="I2070" s="109"/>
      <c r="J2070" s="110"/>
      <c r="K2070" s="109"/>
      <c r="L2070" s="109"/>
      <c r="M2070" s="108"/>
      <c r="N2070" s="108"/>
      <c r="O2070" s="108"/>
      <c r="P2070" s="108"/>
      <c r="Q2070" s="109"/>
      <c r="R2070" s="109"/>
      <c r="S2070" s="109"/>
      <c r="T2070" s="108"/>
      <c r="U2070" s="108"/>
      <c r="V2070" s="108"/>
      <c r="W2070" s="109"/>
      <c r="X2070" s="109"/>
      <c r="Y2070" s="111"/>
      <c r="AB2070" s="111"/>
    </row>
    <row r="2071" spans="1:28" ht="15.75" hidden="1">
      <c r="A2071" s="292"/>
      <c r="B2071" s="231"/>
      <c r="C2071" s="231"/>
      <c r="D2071" s="232"/>
      <c r="E2071" s="114"/>
      <c r="F2071" s="108"/>
      <c r="G2071" s="108"/>
      <c r="H2071" s="108"/>
      <c r="I2071" s="109"/>
      <c r="J2071" s="110"/>
      <c r="K2071" s="109"/>
      <c r="L2071" s="109"/>
      <c r="M2071" s="108"/>
      <c r="N2071" s="108"/>
      <c r="O2071" s="108"/>
      <c r="P2071" s="108"/>
      <c r="Q2071" s="109"/>
      <c r="R2071" s="109"/>
      <c r="S2071" s="109"/>
      <c r="T2071" s="108"/>
      <c r="U2071" s="108"/>
      <c r="V2071" s="108"/>
      <c r="W2071" s="109"/>
      <c r="X2071" s="109"/>
      <c r="Y2071" s="111"/>
      <c r="AB2071" s="111"/>
    </row>
    <row r="2072" spans="1:28" ht="15.75" hidden="1">
      <c r="A2072" s="292"/>
      <c r="B2072" s="231"/>
      <c r="C2072" s="231"/>
      <c r="D2072" s="232"/>
      <c r="E2072" s="8"/>
      <c r="F2072" s="108"/>
      <c r="G2072" s="108"/>
      <c r="H2072" s="108"/>
      <c r="I2072" s="8"/>
      <c r="J2072" s="8"/>
      <c r="K2072" s="8"/>
      <c r="L2072" s="8"/>
      <c r="M2072" s="108"/>
      <c r="N2072" s="108"/>
      <c r="O2072" s="108"/>
      <c r="P2072" s="108"/>
      <c r="Q2072" s="8"/>
      <c r="R2072" s="8"/>
      <c r="S2072" s="8"/>
      <c r="T2072" s="108"/>
      <c r="U2072" s="108"/>
      <c r="V2072" s="108"/>
      <c r="W2072" s="8"/>
      <c r="X2072" s="8"/>
      <c r="Y2072" s="111"/>
      <c r="AB2072" s="111"/>
    </row>
    <row r="2073" spans="1:28" ht="15.75" hidden="1">
      <c r="A2073" s="292"/>
      <c r="B2073" s="231"/>
      <c r="C2073" s="231"/>
      <c r="D2073" s="232"/>
      <c r="E2073" s="107"/>
      <c r="F2073" s="107"/>
      <c r="G2073" s="107"/>
      <c r="H2073" s="107"/>
      <c r="I2073" s="107"/>
      <c r="J2073" s="107"/>
      <c r="K2073" s="107"/>
      <c r="L2073" s="107"/>
      <c r="M2073" s="107"/>
      <c r="N2073" s="107"/>
      <c r="O2073" s="107"/>
      <c r="P2073" s="107"/>
      <c r="Q2073" s="107"/>
      <c r="R2073" s="107"/>
      <c r="S2073" s="107"/>
      <c r="T2073" s="107"/>
      <c r="U2073" s="108"/>
      <c r="V2073" s="108"/>
      <c r="W2073" s="107"/>
      <c r="X2073" s="107"/>
      <c r="Y2073" s="111"/>
      <c r="AB2073" s="111"/>
    </row>
    <row r="2074" spans="1:28" ht="15.75" hidden="1">
      <c r="A2074" s="292"/>
      <c r="B2074" s="231"/>
      <c r="C2074" s="231"/>
      <c r="D2074" s="232"/>
      <c r="E2074" s="8"/>
      <c r="F2074" s="108"/>
      <c r="G2074" s="108"/>
      <c r="H2074" s="108"/>
      <c r="I2074" s="8"/>
      <c r="J2074" s="8"/>
      <c r="K2074" s="8"/>
      <c r="L2074" s="8"/>
      <c r="M2074" s="108"/>
      <c r="N2074" s="108"/>
      <c r="O2074" s="108"/>
      <c r="P2074" s="108"/>
      <c r="Q2074" s="8"/>
      <c r="R2074" s="8"/>
      <c r="S2074" s="8"/>
      <c r="T2074" s="108"/>
      <c r="U2074" s="108"/>
      <c r="V2074" s="108"/>
      <c r="W2074" s="8"/>
      <c r="X2074" s="8"/>
      <c r="Y2074" s="111"/>
      <c r="AB2074" s="111"/>
    </row>
    <row r="2075" spans="1:28" ht="15.75" hidden="1">
      <c r="A2075" s="292"/>
      <c r="B2075" s="231"/>
      <c r="C2075" s="231"/>
      <c r="D2075" s="232"/>
      <c r="E2075" s="114"/>
      <c r="F2075" s="108"/>
      <c r="G2075" s="108"/>
      <c r="H2075" s="108"/>
      <c r="I2075" s="109"/>
      <c r="J2075" s="109"/>
      <c r="K2075" s="109"/>
      <c r="L2075" s="109"/>
      <c r="M2075" s="108"/>
      <c r="N2075" s="108"/>
      <c r="O2075" s="108"/>
      <c r="P2075" s="108"/>
      <c r="Q2075" s="109"/>
      <c r="R2075" s="109"/>
      <c r="S2075" s="109"/>
      <c r="T2075" s="108"/>
      <c r="U2075" s="108"/>
      <c r="V2075" s="108"/>
      <c r="W2075" s="109"/>
      <c r="X2075" s="109"/>
      <c r="Y2075" s="111"/>
      <c r="AB2075" s="111"/>
    </row>
    <row r="2076" spans="1:28" ht="15.75" hidden="1">
      <c r="A2076" s="292"/>
      <c r="B2076" s="231"/>
      <c r="C2076" s="231"/>
      <c r="D2076" s="232"/>
      <c r="E2076" s="114"/>
      <c r="F2076" s="108"/>
      <c r="G2076" s="108"/>
      <c r="H2076" s="108"/>
      <c r="I2076" s="109"/>
      <c r="J2076" s="109"/>
      <c r="K2076" s="109"/>
      <c r="L2076" s="109"/>
      <c r="M2076" s="108"/>
      <c r="N2076" s="108"/>
      <c r="O2076" s="108"/>
      <c r="P2076" s="108"/>
      <c r="Q2076" s="109"/>
      <c r="R2076" s="109"/>
      <c r="S2076" s="109"/>
      <c r="T2076" s="108"/>
      <c r="U2076" s="108"/>
      <c r="V2076" s="108"/>
      <c r="W2076" s="109"/>
      <c r="X2076" s="109"/>
      <c r="Y2076" s="111"/>
      <c r="AB2076" s="111"/>
    </row>
    <row r="2077" spans="1:28" ht="15.75" hidden="1">
      <c r="A2077" s="292"/>
      <c r="B2077" s="231"/>
      <c r="C2077" s="231"/>
      <c r="D2077" s="232"/>
      <c r="E2077" s="114"/>
      <c r="F2077" s="108"/>
      <c r="G2077" s="108"/>
      <c r="H2077" s="108"/>
      <c r="I2077" s="109"/>
      <c r="J2077" s="109"/>
      <c r="K2077" s="109"/>
      <c r="L2077" s="109"/>
      <c r="M2077" s="108"/>
      <c r="N2077" s="108"/>
      <c r="O2077" s="108"/>
      <c r="P2077" s="108"/>
      <c r="Q2077" s="109"/>
      <c r="R2077" s="109"/>
      <c r="S2077" s="109"/>
      <c r="T2077" s="108"/>
      <c r="U2077" s="108"/>
      <c r="V2077" s="108"/>
      <c r="W2077" s="109"/>
      <c r="X2077" s="109"/>
      <c r="Y2077" s="111"/>
      <c r="AB2077" s="111"/>
    </row>
    <row r="2078" spans="1:28" ht="15.75" hidden="1">
      <c r="A2078" s="292"/>
      <c r="B2078" s="231"/>
      <c r="C2078" s="231"/>
      <c r="D2078" s="232"/>
      <c r="E2078" s="114"/>
      <c r="F2078" s="108"/>
      <c r="G2078" s="108"/>
      <c r="H2078" s="108"/>
      <c r="I2078" s="109"/>
      <c r="J2078" s="109"/>
      <c r="K2078" s="109"/>
      <c r="L2078" s="109"/>
      <c r="M2078" s="108"/>
      <c r="N2078" s="108"/>
      <c r="O2078" s="108"/>
      <c r="P2078" s="108"/>
      <c r="Q2078" s="109"/>
      <c r="R2078" s="109"/>
      <c r="S2078" s="109"/>
      <c r="T2078" s="108"/>
      <c r="U2078" s="108"/>
      <c r="V2078" s="108"/>
      <c r="W2078" s="109"/>
      <c r="X2078" s="109"/>
      <c r="Y2078" s="111"/>
      <c r="AB2078" s="111"/>
    </row>
    <row r="2079" spans="1:28" s="127" customFormat="1" ht="15.75" hidden="1">
      <c r="A2079" s="292"/>
      <c r="B2079" s="231"/>
      <c r="C2079" s="231"/>
      <c r="D2079" s="232"/>
      <c r="E2079" s="114"/>
      <c r="F2079" s="108"/>
      <c r="G2079" s="108"/>
      <c r="H2079" s="108"/>
      <c r="I2079" s="109"/>
      <c r="J2079" s="109"/>
      <c r="K2079" s="109"/>
      <c r="L2079" s="109"/>
      <c r="M2079" s="108"/>
      <c r="N2079" s="108"/>
      <c r="O2079" s="108"/>
      <c r="P2079" s="108"/>
      <c r="Q2079" s="126"/>
      <c r="R2079" s="109"/>
      <c r="S2079" s="109"/>
      <c r="T2079" s="108"/>
      <c r="U2079" s="108"/>
      <c r="V2079" s="108"/>
      <c r="W2079" s="109"/>
      <c r="X2079" s="109"/>
      <c r="Y2079" s="111"/>
      <c r="Z2079" s="112"/>
      <c r="AB2079" s="111"/>
    </row>
    <row r="2080" spans="1:28" s="127" customFormat="1" ht="15.75" hidden="1">
      <c r="A2080" s="292"/>
      <c r="B2080" s="231"/>
      <c r="C2080" s="231"/>
      <c r="D2080" s="232"/>
      <c r="E2080" s="114"/>
      <c r="F2080" s="108"/>
      <c r="G2080" s="108"/>
      <c r="H2080" s="108"/>
      <c r="I2080" s="109"/>
      <c r="J2080" s="109"/>
      <c r="K2080" s="109"/>
      <c r="L2080" s="109"/>
      <c r="M2080" s="108"/>
      <c r="N2080" s="108"/>
      <c r="O2080" s="108"/>
      <c r="P2080" s="108"/>
      <c r="Q2080" s="126"/>
      <c r="R2080" s="109"/>
      <c r="S2080" s="109"/>
      <c r="T2080" s="108"/>
      <c r="U2080" s="108"/>
      <c r="V2080" s="108"/>
      <c r="W2080" s="109"/>
      <c r="X2080" s="109"/>
      <c r="Y2080" s="111"/>
      <c r="Z2080" s="112"/>
      <c r="AB2080" s="111"/>
    </row>
    <row r="2081" spans="1:28" s="127" customFormat="1" ht="15.75" hidden="1">
      <c r="A2081" s="292"/>
      <c r="B2081" s="231"/>
      <c r="C2081" s="231"/>
      <c r="D2081" s="232"/>
      <c r="E2081" s="114"/>
      <c r="F2081" s="108"/>
      <c r="G2081" s="108"/>
      <c r="H2081" s="108"/>
      <c r="I2081" s="109"/>
      <c r="J2081" s="109"/>
      <c r="K2081" s="109"/>
      <c r="L2081" s="109"/>
      <c r="M2081" s="108"/>
      <c r="N2081" s="108"/>
      <c r="O2081" s="108"/>
      <c r="P2081" s="108"/>
      <c r="Q2081" s="126"/>
      <c r="R2081" s="109"/>
      <c r="S2081" s="109"/>
      <c r="T2081" s="108"/>
      <c r="U2081" s="108"/>
      <c r="V2081" s="108"/>
      <c r="W2081" s="109"/>
      <c r="X2081" s="109"/>
      <c r="Y2081" s="111"/>
      <c r="Z2081" s="112"/>
      <c r="AB2081" s="111"/>
    </row>
    <row r="2082" spans="1:28" s="43" customFormat="1" ht="15.75" hidden="1">
      <c r="A2082" s="292"/>
      <c r="B2082" s="231"/>
      <c r="C2082" s="231"/>
      <c r="D2082" s="232"/>
      <c r="E2082" s="128"/>
      <c r="F2082" s="108"/>
      <c r="G2082" s="108"/>
      <c r="H2082" s="108"/>
      <c r="I2082" s="128"/>
      <c r="J2082" s="128"/>
      <c r="K2082" s="128"/>
      <c r="L2082" s="8"/>
      <c r="M2082" s="108"/>
      <c r="N2082" s="108"/>
      <c r="O2082" s="108"/>
      <c r="P2082" s="108"/>
      <c r="Q2082" s="128"/>
      <c r="R2082" s="8"/>
      <c r="S2082" s="128"/>
      <c r="T2082" s="108"/>
      <c r="U2082" s="108"/>
      <c r="V2082" s="108"/>
      <c r="W2082" s="128"/>
      <c r="X2082" s="109"/>
      <c r="Y2082" s="111"/>
      <c r="Z2082" s="112"/>
      <c r="AB2082" s="111"/>
    </row>
    <row r="2083" spans="1:28" s="127" customFormat="1" ht="15.75" hidden="1">
      <c r="A2083" s="292"/>
      <c r="B2083" s="231"/>
      <c r="C2083" s="231"/>
      <c r="D2083" s="232"/>
      <c r="E2083" s="114"/>
      <c r="F2083" s="108"/>
      <c r="G2083" s="108"/>
      <c r="H2083" s="108"/>
      <c r="I2083" s="109"/>
      <c r="J2083" s="109"/>
      <c r="K2083" s="109"/>
      <c r="L2083" s="109"/>
      <c r="M2083" s="108"/>
      <c r="N2083" s="108"/>
      <c r="O2083" s="108"/>
      <c r="P2083" s="108"/>
      <c r="Q2083" s="126"/>
      <c r="R2083" s="109"/>
      <c r="S2083" s="109"/>
      <c r="T2083" s="108"/>
      <c r="U2083" s="108"/>
      <c r="V2083" s="108"/>
      <c r="W2083" s="109"/>
      <c r="X2083" s="109"/>
      <c r="Y2083" s="111"/>
      <c r="Z2083" s="112"/>
      <c r="AB2083" s="111"/>
    </row>
    <row r="2084" spans="1:28" s="127" customFormat="1" ht="15.75" hidden="1">
      <c r="A2084" s="292"/>
      <c r="B2084" s="231"/>
      <c r="C2084" s="231"/>
      <c r="D2084" s="232"/>
      <c r="E2084" s="114"/>
      <c r="F2084" s="108"/>
      <c r="G2084" s="108"/>
      <c r="H2084" s="108"/>
      <c r="I2084" s="109"/>
      <c r="J2084" s="109"/>
      <c r="K2084" s="109"/>
      <c r="L2084" s="109"/>
      <c r="M2084" s="108"/>
      <c r="N2084" s="108"/>
      <c r="O2084" s="108"/>
      <c r="P2084" s="108"/>
      <c r="Q2084" s="126"/>
      <c r="R2084" s="109"/>
      <c r="S2084" s="109"/>
      <c r="T2084" s="108"/>
      <c r="U2084" s="108"/>
      <c r="V2084" s="108"/>
      <c r="W2084" s="109"/>
      <c r="X2084" s="109"/>
      <c r="Y2084" s="111"/>
      <c r="Z2084" s="112"/>
      <c r="AB2084" s="111"/>
    </row>
    <row r="2085" spans="1:28" s="43" customFormat="1" ht="15.75" hidden="1">
      <c r="A2085" s="292"/>
      <c r="B2085" s="231"/>
      <c r="C2085" s="231"/>
      <c r="D2085" s="232"/>
      <c r="E2085" s="128"/>
      <c r="F2085" s="108"/>
      <c r="G2085" s="108"/>
      <c r="H2085" s="108"/>
      <c r="I2085" s="128"/>
      <c r="J2085" s="128"/>
      <c r="K2085" s="128"/>
      <c r="L2085" s="8"/>
      <c r="M2085" s="108"/>
      <c r="N2085" s="108"/>
      <c r="O2085" s="108"/>
      <c r="P2085" s="108"/>
      <c r="Q2085" s="128"/>
      <c r="R2085" s="8"/>
      <c r="S2085" s="128"/>
      <c r="T2085" s="108"/>
      <c r="U2085" s="108"/>
      <c r="V2085" s="108"/>
      <c r="W2085" s="128"/>
      <c r="X2085" s="109"/>
      <c r="Y2085" s="111"/>
      <c r="Z2085" s="112"/>
      <c r="AB2085" s="111"/>
    </row>
    <row r="2086" spans="1:28" s="43" customFormat="1" ht="15.75" hidden="1">
      <c r="A2086" s="292"/>
      <c r="B2086" s="231"/>
      <c r="C2086" s="231"/>
      <c r="D2086" s="232"/>
      <c r="E2086" s="128"/>
      <c r="F2086" s="108"/>
      <c r="G2086" s="108"/>
      <c r="H2086" s="108"/>
      <c r="I2086" s="128"/>
      <c r="J2086" s="128"/>
      <c r="K2086" s="128"/>
      <c r="L2086" s="128"/>
      <c r="M2086" s="108"/>
      <c r="N2086" s="108"/>
      <c r="O2086" s="108"/>
      <c r="P2086" s="108"/>
      <c r="Q2086" s="128"/>
      <c r="R2086" s="128"/>
      <c r="S2086" s="128"/>
      <c r="T2086" s="108"/>
      <c r="U2086" s="108"/>
      <c r="V2086" s="108"/>
      <c r="W2086" s="128"/>
      <c r="X2086" s="128"/>
      <c r="Y2086" s="111"/>
      <c r="Z2086" s="112"/>
      <c r="AB2086" s="111"/>
    </row>
    <row r="2087" spans="1:28" s="43" customFormat="1" ht="15.75" hidden="1">
      <c r="A2087" s="292"/>
      <c r="B2087" s="231"/>
      <c r="C2087" s="231"/>
      <c r="D2087" s="232"/>
      <c r="E2087" s="128"/>
      <c r="F2087" s="108"/>
      <c r="G2087" s="108"/>
      <c r="H2087" s="108"/>
      <c r="I2087" s="128"/>
      <c r="J2087" s="128"/>
      <c r="K2087" s="128"/>
      <c r="L2087" s="128"/>
      <c r="M2087" s="108"/>
      <c r="N2087" s="108"/>
      <c r="O2087" s="108"/>
      <c r="P2087" s="108"/>
      <c r="Q2087" s="128"/>
      <c r="R2087" s="128"/>
      <c r="S2087" s="128"/>
      <c r="T2087" s="108"/>
      <c r="U2087" s="108"/>
      <c r="V2087" s="108"/>
      <c r="W2087" s="128"/>
      <c r="X2087" s="128"/>
      <c r="Y2087" s="111"/>
      <c r="Z2087" s="112"/>
      <c r="AB2087" s="111"/>
    </row>
    <row r="2088" spans="1:28" s="127" customFormat="1" ht="15.75" hidden="1">
      <c r="A2088" s="292"/>
      <c r="B2088" s="231"/>
      <c r="C2088" s="231"/>
      <c r="D2088" s="232"/>
      <c r="E2088" s="114"/>
      <c r="F2088" s="108"/>
      <c r="G2088" s="108"/>
      <c r="H2088" s="108"/>
      <c r="I2088" s="109"/>
      <c r="J2088" s="109"/>
      <c r="K2088" s="109"/>
      <c r="L2088" s="109"/>
      <c r="M2088" s="108"/>
      <c r="N2088" s="108"/>
      <c r="O2088" s="108"/>
      <c r="P2088" s="108"/>
      <c r="Q2088" s="126"/>
      <c r="R2088" s="109"/>
      <c r="S2088" s="109"/>
      <c r="T2088" s="108"/>
      <c r="U2088" s="108"/>
      <c r="V2088" s="108"/>
      <c r="W2088" s="109"/>
      <c r="X2088" s="109"/>
      <c r="Y2088" s="111"/>
      <c r="Z2088" s="112"/>
      <c r="AB2088" s="111"/>
    </row>
    <row r="2089" spans="1:28" s="127" customFormat="1" ht="15.75" hidden="1">
      <c r="A2089" s="292"/>
      <c r="B2089" s="231"/>
      <c r="C2089" s="231"/>
      <c r="D2089" s="232"/>
      <c r="E2089" s="114"/>
      <c r="F2089" s="108"/>
      <c r="G2089" s="108"/>
      <c r="H2089" s="108"/>
      <c r="I2089" s="109"/>
      <c r="J2089" s="109"/>
      <c r="K2089" s="109"/>
      <c r="L2089" s="109"/>
      <c r="M2089" s="108"/>
      <c r="N2089" s="108"/>
      <c r="O2089" s="108"/>
      <c r="P2089" s="108"/>
      <c r="Q2089" s="126"/>
      <c r="R2089" s="109"/>
      <c r="S2089" s="109"/>
      <c r="T2089" s="108"/>
      <c r="U2089" s="108"/>
      <c r="V2089" s="108"/>
      <c r="W2089" s="109"/>
      <c r="X2089" s="109"/>
      <c r="Y2089" s="111"/>
      <c r="Z2089" s="112"/>
      <c r="AB2089" s="111"/>
    </row>
    <row r="2090" spans="1:28" s="127" customFormat="1" ht="15.75" hidden="1">
      <c r="A2090" s="292"/>
      <c r="B2090" s="231"/>
      <c r="C2090" s="231"/>
      <c r="D2090" s="232"/>
      <c r="E2090" s="114"/>
      <c r="F2090" s="108"/>
      <c r="G2090" s="108"/>
      <c r="H2090" s="108"/>
      <c r="I2090" s="109"/>
      <c r="J2090" s="109"/>
      <c r="K2090" s="109"/>
      <c r="L2090" s="109"/>
      <c r="M2090" s="108"/>
      <c r="N2090" s="108"/>
      <c r="O2090" s="108"/>
      <c r="P2090" s="108"/>
      <c r="Q2090" s="126"/>
      <c r="R2090" s="109"/>
      <c r="S2090" s="109"/>
      <c r="T2090" s="108"/>
      <c r="U2090" s="108"/>
      <c r="V2090" s="108"/>
      <c r="W2090" s="109"/>
      <c r="X2090" s="109"/>
      <c r="Y2090" s="111"/>
      <c r="Z2090" s="112"/>
      <c r="AB2090" s="111"/>
    </row>
    <row r="2091" spans="1:28" s="127" customFormat="1" ht="15.75" hidden="1">
      <c r="A2091" s="292"/>
      <c r="B2091" s="231"/>
      <c r="C2091" s="231"/>
      <c r="D2091" s="232"/>
      <c r="E2091" s="126"/>
      <c r="F2091" s="126"/>
      <c r="G2091" s="126"/>
      <c r="H2091" s="126"/>
      <c r="I2091" s="126"/>
      <c r="J2091" s="126"/>
      <c r="K2091" s="126"/>
      <c r="L2091" s="126"/>
      <c r="M2091" s="126"/>
      <c r="N2091" s="126"/>
      <c r="O2091" s="126"/>
      <c r="P2091" s="126"/>
      <c r="Q2091" s="109"/>
      <c r="R2091" s="109"/>
      <c r="S2091" s="109"/>
      <c r="T2091" s="108"/>
      <c r="U2091" s="108"/>
      <c r="V2091" s="108"/>
      <c r="W2091" s="126"/>
      <c r="X2091" s="126"/>
      <c r="Y2091" s="111"/>
      <c r="Z2091" s="112"/>
      <c r="AB2091" s="111"/>
    </row>
    <row r="2092" spans="1:28" s="127" customFormat="1" ht="15.75" hidden="1">
      <c r="A2092" s="292"/>
      <c r="B2092" s="231"/>
      <c r="C2092" s="231"/>
      <c r="D2092" s="232"/>
      <c r="E2092" s="126"/>
      <c r="F2092" s="126"/>
      <c r="G2092" s="126"/>
      <c r="H2092" s="126"/>
      <c r="I2092" s="126"/>
      <c r="J2092" s="126"/>
      <c r="K2092" s="126"/>
      <c r="L2092" s="126"/>
      <c r="M2092" s="126"/>
      <c r="N2092" s="126"/>
      <c r="O2092" s="126"/>
      <c r="P2092" s="126"/>
      <c r="Q2092" s="109"/>
      <c r="R2092" s="109"/>
      <c r="S2092" s="109"/>
      <c r="T2092" s="108"/>
      <c r="U2092" s="108"/>
      <c r="V2092" s="108"/>
      <c r="W2092" s="126"/>
      <c r="X2092" s="126"/>
      <c r="Y2092" s="111"/>
      <c r="Z2092" s="112"/>
      <c r="AB2092" s="111"/>
    </row>
    <row r="2093" spans="1:28" s="127" customFormat="1" ht="15.75" hidden="1">
      <c r="A2093" s="292"/>
      <c r="B2093" s="231"/>
      <c r="C2093" s="231"/>
      <c r="D2093" s="232"/>
      <c r="E2093" s="114"/>
      <c r="F2093" s="108"/>
      <c r="G2093" s="108"/>
      <c r="H2093" s="108"/>
      <c r="I2093" s="109"/>
      <c r="J2093" s="109"/>
      <c r="K2093" s="109"/>
      <c r="L2093" s="109"/>
      <c r="M2093" s="108"/>
      <c r="N2093" s="108"/>
      <c r="O2093" s="108"/>
      <c r="P2093" s="108"/>
      <c r="Q2093" s="126"/>
      <c r="R2093" s="109"/>
      <c r="S2093" s="109"/>
      <c r="T2093" s="108"/>
      <c r="U2093" s="108"/>
      <c r="V2093" s="108"/>
      <c r="W2093" s="109"/>
      <c r="X2093" s="109"/>
      <c r="Y2093" s="111"/>
      <c r="Z2093" s="112"/>
      <c r="AB2093" s="111"/>
    </row>
    <row r="2094" spans="1:28" s="127" customFormat="1" ht="15.75" hidden="1">
      <c r="A2094" s="292"/>
      <c r="B2094" s="231"/>
      <c r="C2094" s="231"/>
      <c r="D2094" s="232"/>
      <c r="E2094" s="114"/>
      <c r="F2094" s="108"/>
      <c r="G2094" s="108"/>
      <c r="H2094" s="108"/>
      <c r="I2094" s="109"/>
      <c r="J2094" s="109"/>
      <c r="K2094" s="109"/>
      <c r="L2094" s="109"/>
      <c r="M2094" s="108"/>
      <c r="N2094" s="108"/>
      <c r="O2094" s="108"/>
      <c r="P2094" s="108"/>
      <c r="Q2094" s="109"/>
      <c r="R2094" s="109"/>
      <c r="S2094" s="109"/>
      <c r="T2094" s="108"/>
      <c r="U2094" s="108"/>
      <c r="V2094" s="108"/>
      <c r="W2094" s="109"/>
      <c r="X2094" s="109"/>
      <c r="Y2094" s="111"/>
      <c r="Z2094" s="112"/>
      <c r="AB2094" s="111"/>
    </row>
    <row r="2095" spans="1:28" s="127" customFormat="1" ht="15.75" hidden="1">
      <c r="A2095" s="292"/>
      <c r="B2095" s="231"/>
      <c r="C2095" s="231"/>
      <c r="D2095" s="232"/>
      <c r="E2095" s="114"/>
      <c r="F2095" s="108"/>
      <c r="G2095" s="108"/>
      <c r="H2095" s="108"/>
      <c r="I2095" s="109"/>
      <c r="J2095" s="109"/>
      <c r="K2095" s="109"/>
      <c r="L2095" s="109"/>
      <c r="M2095" s="108"/>
      <c r="N2095" s="108"/>
      <c r="O2095" s="108"/>
      <c r="P2095" s="108"/>
      <c r="Q2095" s="109"/>
      <c r="R2095" s="109"/>
      <c r="S2095" s="109"/>
      <c r="T2095" s="108"/>
      <c r="U2095" s="108"/>
      <c r="V2095" s="108"/>
      <c r="W2095" s="109"/>
      <c r="X2095" s="109"/>
      <c r="Y2095" s="111"/>
      <c r="Z2095" s="112"/>
      <c r="AB2095" s="111"/>
    </row>
    <row r="2096" spans="1:28" s="127" customFormat="1" ht="15.75" hidden="1">
      <c r="A2096" s="292"/>
      <c r="B2096" s="231"/>
      <c r="C2096" s="231"/>
      <c r="D2096" s="232"/>
      <c r="E2096" s="126"/>
      <c r="F2096" s="126"/>
      <c r="G2096" s="126"/>
      <c r="H2096" s="126"/>
      <c r="I2096" s="126"/>
      <c r="J2096" s="126"/>
      <c r="K2096" s="126"/>
      <c r="L2096" s="126"/>
      <c r="M2096" s="126"/>
      <c r="N2096" s="126"/>
      <c r="O2096" s="126"/>
      <c r="P2096" s="126"/>
      <c r="Q2096" s="126"/>
      <c r="R2096" s="126"/>
      <c r="S2096" s="126"/>
      <c r="T2096" s="108"/>
      <c r="U2096" s="108"/>
      <c r="V2096" s="108"/>
      <c r="W2096" s="126"/>
      <c r="X2096" s="126"/>
      <c r="Y2096" s="111"/>
      <c r="Z2096" s="112"/>
      <c r="AB2096" s="111"/>
    </row>
    <row r="2097" spans="1:28" s="127" customFormat="1" ht="15.75" hidden="1">
      <c r="A2097" s="292"/>
      <c r="B2097" s="231"/>
      <c r="C2097" s="231"/>
      <c r="D2097" s="232"/>
      <c r="E2097" s="114"/>
      <c r="F2097" s="108"/>
      <c r="G2097" s="108"/>
      <c r="H2097" s="108"/>
      <c r="I2097" s="109"/>
      <c r="J2097" s="109"/>
      <c r="K2097" s="109"/>
      <c r="L2097" s="109"/>
      <c r="M2097" s="108"/>
      <c r="N2097" s="108"/>
      <c r="O2097" s="108"/>
      <c r="P2097" s="108"/>
      <c r="Q2097" s="126"/>
      <c r="R2097" s="109"/>
      <c r="S2097" s="109"/>
      <c r="T2097" s="108"/>
      <c r="U2097" s="108"/>
      <c r="V2097" s="108"/>
      <c r="W2097" s="109"/>
      <c r="X2097" s="109"/>
      <c r="Y2097" s="111"/>
      <c r="Z2097" s="112"/>
      <c r="AB2097" s="111"/>
    </row>
    <row r="2098" spans="1:28" s="127" customFormat="1" ht="15.75" hidden="1">
      <c r="A2098" s="292"/>
      <c r="B2098" s="231"/>
      <c r="C2098" s="231"/>
      <c r="D2098" s="232"/>
      <c r="E2098" s="114"/>
      <c r="F2098" s="108"/>
      <c r="G2098" s="108"/>
      <c r="H2098" s="108"/>
      <c r="I2098" s="109"/>
      <c r="J2098" s="109"/>
      <c r="K2098" s="109"/>
      <c r="L2098" s="109"/>
      <c r="M2098" s="108"/>
      <c r="N2098" s="108"/>
      <c r="O2098" s="108"/>
      <c r="P2098" s="108"/>
      <c r="Q2098" s="109"/>
      <c r="R2098" s="109"/>
      <c r="S2098" s="109"/>
      <c r="T2098" s="108"/>
      <c r="U2098" s="108"/>
      <c r="V2098" s="108"/>
      <c r="W2098" s="109"/>
      <c r="X2098" s="109"/>
      <c r="Y2098" s="111"/>
      <c r="Z2098" s="112"/>
      <c r="AB2098" s="111"/>
    </row>
    <row r="2099" spans="1:28" s="127" customFormat="1" ht="15.75" hidden="1">
      <c r="A2099" s="292"/>
      <c r="B2099" s="231"/>
      <c r="C2099" s="231"/>
      <c r="D2099" s="232"/>
      <c r="E2099" s="126"/>
      <c r="F2099" s="108"/>
      <c r="G2099" s="108"/>
      <c r="H2099" s="108"/>
      <c r="I2099" s="126"/>
      <c r="J2099" s="126"/>
      <c r="K2099" s="126"/>
      <c r="L2099" s="126"/>
      <c r="M2099" s="108"/>
      <c r="N2099" s="108"/>
      <c r="O2099" s="108"/>
      <c r="P2099" s="108"/>
      <c r="Q2099" s="126"/>
      <c r="R2099" s="126"/>
      <c r="S2099" s="126"/>
      <c r="T2099" s="108"/>
      <c r="U2099" s="108"/>
      <c r="V2099" s="108"/>
      <c r="W2099" s="126"/>
      <c r="X2099" s="109"/>
      <c r="Y2099" s="111"/>
      <c r="Z2099" s="112"/>
      <c r="AB2099" s="111"/>
    </row>
    <row r="2100" spans="1:28" s="127" customFormat="1" ht="15.75" hidden="1">
      <c r="A2100" s="292"/>
      <c r="B2100" s="231"/>
      <c r="C2100" s="231"/>
      <c r="D2100" s="232"/>
      <c r="E2100" s="114"/>
      <c r="F2100" s="108"/>
      <c r="G2100" s="108"/>
      <c r="H2100" s="108"/>
      <c r="I2100" s="109"/>
      <c r="J2100" s="109"/>
      <c r="K2100" s="109"/>
      <c r="L2100" s="109"/>
      <c r="M2100" s="108"/>
      <c r="N2100" s="108"/>
      <c r="O2100" s="108"/>
      <c r="P2100" s="108"/>
      <c r="Q2100" s="126"/>
      <c r="R2100" s="109"/>
      <c r="S2100" s="109"/>
      <c r="T2100" s="108"/>
      <c r="U2100" s="108"/>
      <c r="V2100" s="108"/>
      <c r="W2100" s="109"/>
      <c r="X2100" s="109"/>
      <c r="Y2100" s="111"/>
      <c r="Z2100" s="112"/>
      <c r="AB2100" s="111"/>
    </row>
    <row r="2101" spans="1:28" s="127" customFormat="1" ht="15.75" hidden="1">
      <c r="A2101" s="292"/>
      <c r="B2101" s="231"/>
      <c r="C2101" s="231"/>
      <c r="D2101" s="232"/>
      <c r="E2101" s="114"/>
      <c r="F2101" s="108"/>
      <c r="G2101" s="108"/>
      <c r="H2101" s="108"/>
      <c r="I2101" s="109"/>
      <c r="J2101" s="109"/>
      <c r="K2101" s="109"/>
      <c r="L2101" s="109"/>
      <c r="M2101" s="108"/>
      <c r="N2101" s="108"/>
      <c r="O2101" s="108"/>
      <c r="P2101" s="108"/>
      <c r="Q2101" s="126"/>
      <c r="R2101" s="109"/>
      <c r="S2101" s="109"/>
      <c r="T2101" s="108"/>
      <c r="U2101" s="108"/>
      <c r="V2101" s="108"/>
      <c r="W2101" s="109"/>
      <c r="X2101" s="109"/>
      <c r="Y2101" s="111"/>
      <c r="Z2101" s="112"/>
      <c r="AB2101" s="111"/>
    </row>
    <row r="2102" spans="1:28" s="127" customFormat="1" ht="15.75" hidden="1">
      <c r="A2102" s="292"/>
      <c r="B2102" s="231"/>
      <c r="C2102" s="231"/>
      <c r="D2102" s="232"/>
      <c r="E2102" s="126"/>
      <c r="F2102" s="108"/>
      <c r="G2102" s="108"/>
      <c r="H2102" s="108"/>
      <c r="I2102" s="126"/>
      <c r="J2102" s="126"/>
      <c r="K2102" s="126"/>
      <c r="L2102" s="126"/>
      <c r="M2102" s="108"/>
      <c r="N2102" s="108"/>
      <c r="O2102" s="108"/>
      <c r="P2102" s="108"/>
      <c r="Q2102" s="126"/>
      <c r="R2102" s="126"/>
      <c r="S2102" s="126"/>
      <c r="T2102" s="108"/>
      <c r="U2102" s="108"/>
      <c r="V2102" s="108"/>
      <c r="W2102" s="126"/>
      <c r="X2102" s="109"/>
      <c r="Y2102" s="111"/>
      <c r="Z2102" s="112"/>
      <c r="AB2102" s="111"/>
    </row>
    <row r="2103" spans="1:28" s="127" customFormat="1" ht="15.75" hidden="1">
      <c r="A2103" s="292"/>
      <c r="B2103" s="231"/>
      <c r="C2103" s="231"/>
      <c r="D2103" s="232"/>
      <c r="E2103" s="114"/>
      <c r="F2103" s="108"/>
      <c r="G2103" s="108"/>
      <c r="H2103" s="108"/>
      <c r="I2103" s="109"/>
      <c r="J2103" s="109"/>
      <c r="K2103" s="109"/>
      <c r="L2103" s="109"/>
      <c r="M2103" s="108"/>
      <c r="N2103" s="108"/>
      <c r="O2103" s="108"/>
      <c r="P2103" s="108"/>
      <c r="Q2103" s="126"/>
      <c r="R2103" s="109"/>
      <c r="S2103" s="109"/>
      <c r="T2103" s="108"/>
      <c r="U2103" s="108"/>
      <c r="V2103" s="108"/>
      <c r="W2103" s="109"/>
      <c r="X2103" s="109"/>
      <c r="Y2103" s="111"/>
      <c r="Z2103" s="112"/>
      <c r="AB2103" s="111"/>
    </row>
    <row r="2104" spans="1:28" s="131" customFormat="1" ht="15.75" hidden="1">
      <c r="A2104" s="292"/>
      <c r="B2104" s="231"/>
      <c r="C2104" s="231"/>
      <c r="D2104" s="232"/>
      <c r="F2104" s="130"/>
      <c r="G2104" s="130"/>
      <c r="H2104" s="130"/>
      <c r="I2104" s="68"/>
      <c r="J2104" s="68"/>
      <c r="K2104" s="68"/>
      <c r="L2104" s="68"/>
      <c r="M2104" s="130"/>
      <c r="N2104" s="130"/>
      <c r="O2104" s="130"/>
      <c r="P2104" s="130"/>
      <c r="Q2104" s="129"/>
      <c r="R2104" s="68"/>
      <c r="S2104" s="68"/>
      <c r="T2104" s="130"/>
      <c r="U2104" s="130"/>
      <c r="V2104" s="130"/>
      <c r="W2104" s="68"/>
      <c r="X2104" s="68"/>
      <c r="Y2104" s="132"/>
      <c r="Z2104" s="132"/>
      <c r="AB2104" s="132"/>
    </row>
    <row r="2105" spans="1:28" s="130" customFormat="1" ht="15.75" hidden="1">
      <c r="A2105" s="292"/>
      <c r="B2105" s="231"/>
      <c r="C2105" s="231"/>
      <c r="D2105" s="232"/>
      <c r="E2105" s="133"/>
      <c r="I2105" s="133"/>
      <c r="J2105" s="133"/>
      <c r="K2105" s="133"/>
      <c r="L2105" s="133"/>
      <c r="Q2105" s="133"/>
      <c r="R2105" s="133"/>
      <c r="S2105" s="133"/>
      <c r="W2105" s="133"/>
      <c r="X2105" s="134"/>
      <c r="Y2105" s="132"/>
      <c r="Z2105" s="132"/>
      <c r="AB2105" s="132"/>
    </row>
    <row r="2106" spans="1:28" s="130" customFormat="1" ht="15.75" hidden="1">
      <c r="A2106" s="292"/>
      <c r="B2106" s="231"/>
      <c r="C2106" s="231"/>
      <c r="D2106" s="232"/>
      <c r="E2106" s="133"/>
      <c r="I2106" s="133"/>
      <c r="J2106" s="133"/>
      <c r="K2106" s="133"/>
      <c r="L2106" s="133"/>
      <c r="Q2106" s="133"/>
      <c r="R2106" s="133"/>
      <c r="S2106" s="133"/>
      <c r="W2106" s="133"/>
      <c r="X2106" s="133"/>
      <c r="Y2106" s="132"/>
      <c r="Z2106" s="132"/>
      <c r="AB2106" s="132"/>
    </row>
    <row r="2107" spans="1:28" s="130" customFormat="1" ht="15.75" hidden="1">
      <c r="A2107" s="292"/>
      <c r="B2107" s="231"/>
      <c r="C2107" s="231"/>
      <c r="D2107" s="232"/>
      <c r="E2107" s="133"/>
      <c r="I2107" s="133"/>
      <c r="J2107" s="133"/>
      <c r="K2107" s="133"/>
      <c r="L2107" s="133"/>
      <c r="Q2107" s="133"/>
      <c r="R2107" s="133"/>
      <c r="S2107" s="133"/>
      <c r="W2107" s="133"/>
      <c r="X2107" s="133"/>
      <c r="Y2107" s="132"/>
      <c r="Z2107" s="132"/>
      <c r="AB2107" s="132"/>
    </row>
    <row r="2108" spans="1:28" s="130" customFormat="1" ht="15.75" hidden="1">
      <c r="A2108" s="292"/>
      <c r="B2108" s="231"/>
      <c r="C2108" s="231"/>
      <c r="D2108" s="232"/>
      <c r="E2108" s="133"/>
      <c r="I2108" s="133"/>
      <c r="J2108" s="133"/>
      <c r="K2108" s="133"/>
      <c r="L2108" s="133"/>
      <c r="Q2108" s="133"/>
      <c r="R2108" s="133"/>
      <c r="S2108" s="133"/>
      <c r="W2108" s="133"/>
      <c r="X2108" s="133"/>
      <c r="Y2108" s="132"/>
      <c r="Z2108" s="132"/>
      <c r="AB2108" s="132"/>
    </row>
    <row r="2109" spans="1:28" s="130" customFormat="1" ht="15.75" hidden="1">
      <c r="A2109" s="292"/>
      <c r="B2109" s="231"/>
      <c r="C2109" s="231"/>
      <c r="D2109" s="232"/>
      <c r="E2109" s="133"/>
      <c r="I2109" s="133"/>
      <c r="J2109" s="133"/>
      <c r="K2109" s="133"/>
      <c r="L2109" s="133"/>
      <c r="Q2109" s="133"/>
      <c r="R2109" s="133"/>
      <c r="S2109" s="133"/>
      <c r="W2109" s="133"/>
      <c r="X2109" s="133"/>
      <c r="Y2109" s="132"/>
      <c r="Z2109" s="132"/>
      <c r="AB2109" s="132"/>
    </row>
    <row r="2110" spans="1:28" s="130" customFormat="1" ht="15.75" hidden="1">
      <c r="A2110" s="292"/>
      <c r="B2110" s="231"/>
      <c r="C2110" s="231"/>
      <c r="D2110" s="232"/>
      <c r="E2110" s="133"/>
      <c r="F2110" s="133"/>
      <c r="G2110" s="133"/>
      <c r="H2110" s="133"/>
      <c r="I2110" s="133"/>
      <c r="J2110" s="133"/>
      <c r="K2110" s="133"/>
      <c r="L2110" s="133"/>
      <c r="M2110" s="133"/>
      <c r="N2110" s="133"/>
      <c r="O2110" s="133"/>
      <c r="P2110" s="133"/>
      <c r="Q2110" s="133"/>
      <c r="R2110" s="133"/>
      <c r="S2110" s="133"/>
      <c r="T2110" s="133"/>
      <c r="U2110" s="133"/>
      <c r="V2110" s="133"/>
      <c r="W2110" s="133"/>
      <c r="X2110" s="133"/>
      <c r="Y2110" s="132"/>
      <c r="Z2110" s="132"/>
      <c r="AB2110" s="132"/>
    </row>
    <row r="2111" spans="1:28" s="131" customFormat="1" ht="15.75" hidden="1">
      <c r="A2111" s="292"/>
      <c r="B2111" s="231"/>
      <c r="C2111" s="231"/>
      <c r="D2111" s="232"/>
      <c r="F2111" s="130"/>
      <c r="G2111" s="130"/>
      <c r="H2111" s="130"/>
      <c r="I2111" s="68"/>
      <c r="J2111" s="68"/>
      <c r="K2111" s="68"/>
      <c r="L2111" s="68"/>
      <c r="M2111" s="130"/>
      <c r="N2111" s="130"/>
      <c r="O2111" s="130"/>
      <c r="P2111" s="130"/>
      <c r="Q2111" s="129"/>
      <c r="R2111" s="68"/>
      <c r="S2111" s="68"/>
      <c r="T2111" s="130"/>
      <c r="U2111" s="130"/>
      <c r="V2111" s="130"/>
      <c r="W2111" s="68"/>
      <c r="X2111" s="68"/>
      <c r="Y2111" s="132"/>
      <c r="Z2111" s="132"/>
      <c r="AB2111" s="132"/>
    </row>
    <row r="2112" spans="1:28" s="131" customFormat="1" ht="15.75" hidden="1">
      <c r="A2112" s="292"/>
      <c r="B2112" s="231"/>
      <c r="C2112" s="231"/>
      <c r="D2112" s="232"/>
      <c r="F2112" s="130"/>
      <c r="G2112" s="130"/>
      <c r="H2112" s="130"/>
      <c r="I2112" s="68"/>
      <c r="J2112" s="68"/>
      <c r="K2112" s="68"/>
      <c r="L2112" s="68"/>
      <c r="M2112" s="130"/>
      <c r="N2112" s="130"/>
      <c r="O2112" s="130"/>
      <c r="P2112" s="130"/>
      <c r="Q2112" s="129"/>
      <c r="R2112" s="68"/>
      <c r="S2112" s="68"/>
      <c r="T2112" s="130"/>
      <c r="U2112" s="130"/>
      <c r="V2112" s="130"/>
      <c r="W2112" s="68"/>
      <c r="X2112" s="68"/>
      <c r="Y2112" s="132"/>
      <c r="Z2112" s="132"/>
      <c r="AB2112" s="132"/>
    </row>
    <row r="2113" spans="1:28" s="131" customFormat="1" ht="15.75" hidden="1">
      <c r="A2113" s="292"/>
      <c r="B2113" s="231"/>
      <c r="C2113" s="231"/>
      <c r="D2113" s="232"/>
      <c r="F2113" s="130"/>
      <c r="G2113" s="130"/>
      <c r="H2113" s="130"/>
      <c r="I2113" s="68"/>
      <c r="J2113" s="68"/>
      <c r="K2113" s="68"/>
      <c r="L2113" s="68"/>
      <c r="M2113" s="130"/>
      <c r="N2113" s="130"/>
      <c r="O2113" s="130"/>
      <c r="P2113" s="130"/>
      <c r="Q2113" s="129"/>
      <c r="R2113" s="68"/>
      <c r="S2113" s="68"/>
      <c r="T2113" s="130"/>
      <c r="U2113" s="130"/>
      <c r="V2113" s="130"/>
      <c r="W2113" s="68"/>
      <c r="X2113" s="68"/>
      <c r="Y2113" s="132"/>
      <c r="Z2113" s="132"/>
      <c r="AB2113" s="132"/>
    </row>
    <row r="2114" spans="1:28" s="131" customFormat="1" ht="15.75" hidden="1">
      <c r="A2114" s="292"/>
      <c r="B2114" s="231"/>
      <c r="C2114" s="231"/>
      <c r="D2114" s="232"/>
      <c r="F2114" s="130"/>
      <c r="G2114" s="130"/>
      <c r="H2114" s="130"/>
      <c r="I2114" s="68"/>
      <c r="J2114" s="68"/>
      <c r="K2114" s="68"/>
      <c r="L2114" s="68"/>
      <c r="M2114" s="130"/>
      <c r="N2114" s="130"/>
      <c r="O2114" s="130"/>
      <c r="P2114" s="130"/>
      <c r="Q2114" s="129"/>
      <c r="R2114" s="68"/>
      <c r="S2114" s="68"/>
      <c r="T2114" s="130"/>
      <c r="U2114" s="130"/>
      <c r="V2114" s="130"/>
      <c r="W2114" s="68"/>
      <c r="X2114" s="68"/>
      <c r="Y2114" s="132"/>
      <c r="Z2114" s="132"/>
      <c r="AB2114" s="132"/>
    </row>
    <row r="2115" spans="1:28" s="131" customFormat="1" ht="15.75" hidden="1">
      <c r="A2115" s="292"/>
      <c r="B2115" s="231"/>
      <c r="C2115" s="231"/>
      <c r="D2115" s="232"/>
      <c r="E2115" s="129"/>
      <c r="F2115" s="130"/>
      <c r="G2115" s="130"/>
      <c r="H2115" s="130"/>
      <c r="I2115" s="129"/>
      <c r="J2115" s="129"/>
      <c r="K2115" s="129"/>
      <c r="L2115" s="129"/>
      <c r="M2115" s="130"/>
      <c r="N2115" s="130"/>
      <c r="O2115" s="130"/>
      <c r="P2115" s="130"/>
      <c r="Q2115" s="129"/>
      <c r="R2115" s="129"/>
      <c r="S2115" s="129"/>
      <c r="T2115" s="130"/>
      <c r="U2115" s="130"/>
      <c r="V2115" s="130"/>
      <c r="W2115" s="129"/>
      <c r="X2115" s="68"/>
      <c r="Y2115" s="132"/>
      <c r="Z2115" s="132"/>
      <c r="AB2115" s="132"/>
    </row>
    <row r="2116" spans="1:28" s="131" customFormat="1" ht="15.75" hidden="1">
      <c r="A2116" s="292"/>
      <c r="B2116" s="231"/>
      <c r="C2116" s="231"/>
      <c r="D2116" s="232"/>
      <c r="F2116" s="130"/>
      <c r="G2116" s="130"/>
      <c r="H2116" s="130"/>
      <c r="I2116" s="68"/>
      <c r="J2116" s="68"/>
      <c r="K2116" s="68"/>
      <c r="L2116" s="68"/>
      <c r="M2116" s="130"/>
      <c r="N2116" s="130"/>
      <c r="O2116" s="130"/>
      <c r="P2116" s="130"/>
      <c r="Q2116" s="129"/>
      <c r="R2116" s="68"/>
      <c r="S2116" s="68"/>
      <c r="T2116" s="130"/>
      <c r="U2116" s="130"/>
      <c r="V2116" s="130"/>
      <c r="W2116" s="68"/>
      <c r="X2116" s="68"/>
      <c r="Y2116" s="132"/>
      <c r="Z2116" s="132"/>
      <c r="AB2116" s="132"/>
    </row>
    <row r="2117" spans="1:28" s="131" customFormat="1" ht="15.75" hidden="1">
      <c r="A2117" s="292"/>
      <c r="B2117" s="231"/>
      <c r="C2117" s="231"/>
      <c r="D2117" s="232"/>
      <c r="F2117" s="130"/>
      <c r="G2117" s="130"/>
      <c r="H2117" s="130"/>
      <c r="I2117" s="68"/>
      <c r="J2117" s="68"/>
      <c r="K2117" s="68"/>
      <c r="L2117" s="68"/>
      <c r="M2117" s="130"/>
      <c r="N2117" s="130"/>
      <c r="O2117" s="130"/>
      <c r="P2117" s="130"/>
      <c r="Q2117" s="129"/>
      <c r="R2117" s="68"/>
      <c r="S2117" s="68"/>
      <c r="T2117" s="130"/>
      <c r="U2117" s="130"/>
      <c r="V2117" s="130"/>
      <c r="W2117" s="68"/>
      <c r="X2117" s="68"/>
      <c r="Y2117" s="132"/>
      <c r="Z2117" s="132"/>
      <c r="AB2117" s="132"/>
    </row>
    <row r="2118" spans="1:28" s="131" customFormat="1" ht="15.75" hidden="1">
      <c r="A2118" s="292"/>
      <c r="B2118" s="231"/>
      <c r="C2118" s="231"/>
      <c r="D2118" s="232"/>
      <c r="E2118" s="129"/>
      <c r="F2118" s="130"/>
      <c r="G2118" s="130"/>
      <c r="H2118" s="130"/>
      <c r="I2118" s="129"/>
      <c r="J2118" s="129"/>
      <c r="K2118" s="129"/>
      <c r="L2118" s="129"/>
      <c r="M2118" s="130"/>
      <c r="N2118" s="130"/>
      <c r="O2118" s="130"/>
      <c r="P2118" s="130"/>
      <c r="Q2118" s="129"/>
      <c r="R2118" s="129"/>
      <c r="S2118" s="129"/>
      <c r="T2118" s="130"/>
      <c r="U2118" s="130"/>
      <c r="V2118" s="130"/>
      <c r="W2118" s="129"/>
      <c r="X2118" s="68"/>
      <c r="Y2118" s="132"/>
      <c r="Z2118" s="132"/>
      <c r="AB2118" s="132"/>
    </row>
    <row r="2119" spans="1:28" s="131" customFormat="1" ht="15.75" hidden="1">
      <c r="A2119" s="292"/>
      <c r="B2119" s="231"/>
      <c r="C2119" s="231"/>
      <c r="D2119" s="232"/>
      <c r="F2119" s="130"/>
      <c r="G2119" s="130"/>
      <c r="H2119" s="130"/>
      <c r="I2119" s="68"/>
      <c r="J2119" s="68"/>
      <c r="K2119" s="68"/>
      <c r="L2119" s="68"/>
      <c r="M2119" s="130"/>
      <c r="N2119" s="130"/>
      <c r="O2119" s="130"/>
      <c r="P2119" s="130"/>
      <c r="Q2119" s="129"/>
      <c r="R2119" s="68"/>
      <c r="S2119" s="68"/>
      <c r="T2119" s="130"/>
      <c r="U2119" s="130"/>
      <c r="V2119" s="130"/>
      <c r="W2119" s="68"/>
      <c r="X2119" s="68"/>
      <c r="Y2119" s="132"/>
      <c r="Z2119" s="132"/>
      <c r="AB2119" s="132"/>
    </row>
    <row r="2120" spans="1:28" s="131" customFormat="1" ht="15.75" hidden="1">
      <c r="A2120" s="292"/>
      <c r="B2120" s="231"/>
      <c r="C2120" s="231"/>
      <c r="D2120" s="232"/>
      <c r="F2120" s="130"/>
      <c r="G2120" s="130"/>
      <c r="H2120" s="130"/>
      <c r="I2120" s="68"/>
      <c r="J2120" s="68"/>
      <c r="K2120" s="68"/>
      <c r="L2120" s="68"/>
      <c r="M2120" s="130"/>
      <c r="N2120" s="130"/>
      <c r="O2120" s="130"/>
      <c r="P2120" s="130"/>
      <c r="Q2120" s="129"/>
      <c r="R2120" s="68"/>
      <c r="S2120" s="68"/>
      <c r="T2120" s="130"/>
      <c r="U2120" s="130"/>
      <c r="V2120" s="130"/>
      <c r="W2120" s="68"/>
      <c r="X2120" s="68"/>
      <c r="Y2120" s="132"/>
      <c r="Z2120" s="132"/>
      <c r="AB2120" s="132"/>
    </row>
    <row r="2121" spans="1:28" s="130" customFormat="1" ht="15.75" hidden="1">
      <c r="A2121" s="292"/>
      <c r="B2121" s="231"/>
      <c r="C2121" s="231"/>
      <c r="D2121" s="232"/>
      <c r="E2121" s="133"/>
      <c r="I2121" s="133"/>
      <c r="J2121" s="133"/>
      <c r="K2121" s="133"/>
      <c r="L2121" s="133"/>
      <c r="Q2121" s="133"/>
      <c r="R2121" s="133"/>
      <c r="S2121" s="133"/>
      <c r="W2121" s="133"/>
      <c r="X2121" s="134"/>
      <c r="Y2121" s="132"/>
      <c r="Z2121" s="132"/>
      <c r="AB2121" s="132"/>
    </row>
    <row r="2122" spans="1:28" s="130" customFormat="1" ht="15.75" hidden="1">
      <c r="A2122" s="292"/>
      <c r="B2122" s="231"/>
      <c r="C2122" s="231"/>
      <c r="D2122" s="232"/>
      <c r="E2122" s="133"/>
      <c r="I2122" s="133"/>
      <c r="J2122" s="133"/>
      <c r="K2122" s="133"/>
      <c r="L2122" s="133"/>
      <c r="Q2122" s="133"/>
      <c r="R2122" s="133"/>
      <c r="S2122" s="133"/>
      <c r="W2122" s="133"/>
      <c r="X2122" s="133"/>
      <c r="Y2122" s="132"/>
      <c r="Z2122" s="132"/>
      <c r="AB2122" s="132"/>
    </row>
    <row r="2123" spans="1:28" s="130" customFormat="1" ht="15.75" hidden="1">
      <c r="A2123" s="292"/>
      <c r="B2123" s="231"/>
      <c r="C2123" s="231"/>
      <c r="D2123" s="232"/>
      <c r="E2123" s="133"/>
      <c r="I2123" s="133"/>
      <c r="J2123" s="133"/>
      <c r="K2123" s="133"/>
      <c r="L2123" s="133"/>
      <c r="Q2123" s="133"/>
      <c r="R2123" s="133"/>
      <c r="S2123" s="133"/>
      <c r="W2123" s="133"/>
      <c r="X2123" s="133"/>
      <c r="Y2123" s="132"/>
      <c r="Z2123" s="132"/>
      <c r="AB2123" s="132"/>
    </row>
    <row r="2124" spans="1:28" s="130" customFormat="1" ht="15.75" hidden="1">
      <c r="A2124" s="292"/>
      <c r="B2124" s="231"/>
      <c r="C2124" s="231"/>
      <c r="D2124" s="232"/>
      <c r="E2124" s="133"/>
      <c r="I2124" s="133"/>
      <c r="J2124" s="133"/>
      <c r="K2124" s="133"/>
      <c r="L2124" s="133"/>
      <c r="Q2124" s="133"/>
      <c r="R2124" s="133"/>
      <c r="S2124" s="133"/>
      <c r="W2124" s="133"/>
      <c r="X2124" s="133"/>
      <c r="Y2124" s="132"/>
      <c r="Z2124" s="132"/>
      <c r="AB2124" s="132"/>
    </row>
    <row r="2125" spans="1:28" s="130" customFormat="1" ht="15.75" hidden="1">
      <c r="A2125" s="292"/>
      <c r="B2125" s="231"/>
      <c r="C2125" s="231"/>
      <c r="D2125" s="232"/>
      <c r="E2125" s="135"/>
      <c r="I2125" s="135"/>
      <c r="J2125" s="135"/>
      <c r="K2125" s="135"/>
      <c r="L2125" s="135"/>
      <c r="Q2125" s="135"/>
      <c r="R2125" s="135"/>
      <c r="S2125" s="135"/>
      <c r="W2125" s="135"/>
      <c r="X2125" s="135"/>
      <c r="Y2125" s="132"/>
      <c r="Z2125" s="132"/>
      <c r="AB2125" s="132"/>
    </row>
    <row r="2126" spans="1:28" s="131" customFormat="1" ht="15.75" hidden="1">
      <c r="A2126" s="292"/>
      <c r="B2126" s="231"/>
      <c r="C2126" s="231"/>
      <c r="D2126" s="232"/>
      <c r="I2126" s="68"/>
      <c r="J2126" s="68"/>
      <c r="K2126" s="68"/>
      <c r="L2126" s="68"/>
      <c r="Q2126" s="129"/>
      <c r="R2126" s="68"/>
      <c r="S2126" s="68"/>
      <c r="W2126" s="68"/>
      <c r="X2126" s="68"/>
      <c r="Y2126" s="132"/>
      <c r="Z2126" s="132"/>
      <c r="AB2126" s="132"/>
    </row>
    <row r="2127" spans="1:28" s="131" customFormat="1" ht="15.75" hidden="1">
      <c r="A2127" s="292"/>
      <c r="B2127" s="231"/>
      <c r="C2127" s="231"/>
      <c r="D2127" s="232"/>
      <c r="I2127" s="68"/>
      <c r="J2127" s="68"/>
      <c r="K2127" s="68"/>
      <c r="L2127" s="68"/>
      <c r="Q2127" s="129"/>
      <c r="R2127" s="68"/>
      <c r="S2127" s="68"/>
      <c r="W2127" s="68"/>
      <c r="X2127" s="68"/>
      <c r="Y2127" s="132"/>
      <c r="Z2127" s="132"/>
      <c r="AB2127" s="132"/>
    </row>
    <row r="2128" spans="1:28" s="131" customFormat="1" ht="15.75" hidden="1">
      <c r="A2128" s="292"/>
      <c r="B2128" s="231"/>
      <c r="C2128" s="231"/>
      <c r="D2128" s="232"/>
      <c r="I2128" s="68"/>
      <c r="J2128" s="68"/>
      <c r="K2128" s="68"/>
      <c r="L2128" s="68"/>
      <c r="Q2128" s="129"/>
      <c r="R2128" s="68"/>
      <c r="S2128" s="68"/>
      <c r="W2128" s="68"/>
      <c r="X2128" s="68"/>
      <c r="Y2128" s="132"/>
      <c r="Z2128" s="132"/>
      <c r="AB2128" s="132"/>
    </row>
    <row r="2129" spans="1:28" s="131" customFormat="1" ht="15.75" hidden="1">
      <c r="A2129" s="292"/>
      <c r="B2129" s="231"/>
      <c r="C2129" s="231"/>
      <c r="D2129" s="232"/>
      <c r="I2129" s="68"/>
      <c r="J2129" s="68"/>
      <c r="K2129" s="68"/>
      <c r="L2129" s="68"/>
      <c r="Q2129" s="129"/>
      <c r="R2129" s="68"/>
      <c r="S2129" s="68"/>
      <c r="W2129" s="68"/>
      <c r="X2129" s="68"/>
      <c r="Y2129" s="132"/>
      <c r="Z2129" s="132"/>
      <c r="AB2129" s="132"/>
    </row>
    <row r="2130" spans="1:28" s="130" customFormat="1" ht="15.75" hidden="1">
      <c r="A2130" s="292"/>
      <c r="B2130" s="231"/>
      <c r="C2130" s="231"/>
      <c r="D2130" s="232"/>
      <c r="E2130" s="133"/>
      <c r="I2130" s="133"/>
      <c r="J2130" s="133"/>
      <c r="K2130" s="133"/>
      <c r="L2130" s="133"/>
      <c r="Q2130" s="133"/>
      <c r="R2130" s="133"/>
      <c r="S2130" s="133"/>
      <c r="W2130" s="133"/>
      <c r="X2130" s="134"/>
      <c r="Y2130" s="132"/>
      <c r="Z2130" s="132"/>
      <c r="AB2130" s="132"/>
    </row>
    <row r="2131" spans="1:28" s="130" customFormat="1" ht="15.75" hidden="1">
      <c r="A2131" s="292"/>
      <c r="B2131" s="231"/>
      <c r="C2131" s="231"/>
      <c r="D2131" s="232"/>
      <c r="E2131" s="133"/>
      <c r="I2131" s="133"/>
      <c r="J2131" s="133"/>
      <c r="K2131" s="133"/>
      <c r="L2131" s="133"/>
      <c r="Q2131" s="133"/>
      <c r="R2131" s="133"/>
      <c r="S2131" s="133"/>
      <c r="W2131" s="133"/>
      <c r="X2131" s="133"/>
      <c r="Y2131" s="132"/>
      <c r="Z2131" s="132"/>
      <c r="AB2131" s="132"/>
    </row>
    <row r="2132" spans="1:28" s="130" customFormat="1" ht="15.75" hidden="1">
      <c r="A2132" s="292"/>
      <c r="B2132" s="231"/>
      <c r="C2132" s="231"/>
      <c r="D2132" s="232"/>
      <c r="E2132" s="133"/>
      <c r="I2132" s="133"/>
      <c r="J2132" s="133"/>
      <c r="K2132" s="133"/>
      <c r="L2132" s="133"/>
      <c r="Q2132" s="133"/>
      <c r="R2132" s="133"/>
      <c r="S2132" s="133"/>
      <c r="W2132" s="133"/>
      <c r="X2132" s="133"/>
      <c r="Y2132" s="132"/>
      <c r="Z2132" s="132"/>
      <c r="AB2132" s="132"/>
    </row>
    <row r="2133" spans="1:28" s="130" customFormat="1" ht="15.75" hidden="1">
      <c r="A2133" s="292"/>
      <c r="B2133" s="231"/>
      <c r="C2133" s="231"/>
      <c r="D2133" s="232"/>
      <c r="E2133" s="133"/>
      <c r="I2133" s="133"/>
      <c r="J2133" s="133"/>
      <c r="K2133" s="133"/>
      <c r="L2133" s="133"/>
      <c r="Q2133" s="133"/>
      <c r="R2133" s="133"/>
      <c r="S2133" s="133"/>
      <c r="W2133" s="133"/>
      <c r="X2133" s="133"/>
      <c r="Y2133" s="132"/>
      <c r="Z2133" s="132"/>
      <c r="AB2133" s="132"/>
    </row>
    <row r="2134" spans="1:28" s="130" customFormat="1" ht="15.75" hidden="1">
      <c r="A2134" s="292"/>
      <c r="B2134" s="231"/>
      <c r="C2134" s="231"/>
      <c r="D2134" s="232"/>
      <c r="E2134" s="135"/>
      <c r="I2134" s="135"/>
      <c r="J2134" s="135"/>
      <c r="K2134" s="135"/>
      <c r="L2134" s="135"/>
      <c r="Q2134" s="135"/>
      <c r="R2134" s="135"/>
      <c r="S2134" s="135"/>
      <c r="W2134" s="135"/>
      <c r="X2134" s="135"/>
      <c r="Y2134" s="132"/>
      <c r="Z2134" s="132"/>
      <c r="AB2134" s="132"/>
    </row>
    <row r="2135" spans="1:28" s="131" customFormat="1" ht="15.75" hidden="1">
      <c r="A2135" s="292"/>
      <c r="B2135" s="231"/>
      <c r="C2135" s="231"/>
      <c r="D2135" s="232"/>
      <c r="I2135" s="68"/>
      <c r="J2135" s="68"/>
      <c r="K2135" s="68"/>
      <c r="L2135" s="68"/>
      <c r="Q2135" s="129"/>
      <c r="R2135" s="68"/>
      <c r="S2135" s="68"/>
      <c r="W2135" s="68"/>
      <c r="X2135" s="68"/>
      <c r="Y2135" s="132"/>
      <c r="Z2135" s="132"/>
      <c r="AB2135" s="132"/>
    </row>
    <row r="2136" spans="1:28" s="131" customFormat="1" ht="15.75" hidden="1">
      <c r="A2136" s="292"/>
      <c r="B2136" s="231"/>
      <c r="C2136" s="231"/>
      <c r="D2136" s="232"/>
      <c r="I2136" s="68"/>
      <c r="J2136" s="68"/>
      <c r="K2136" s="68"/>
      <c r="L2136" s="68"/>
      <c r="Q2136" s="129"/>
      <c r="R2136" s="68"/>
      <c r="S2136" s="68"/>
      <c r="W2136" s="68"/>
      <c r="X2136" s="68"/>
      <c r="Y2136" s="132"/>
      <c r="Z2136" s="132"/>
      <c r="AB2136" s="132"/>
    </row>
    <row r="2137" spans="1:28" s="131" customFormat="1" ht="15.75" hidden="1">
      <c r="A2137" s="292"/>
      <c r="B2137" s="231"/>
      <c r="C2137" s="231"/>
      <c r="D2137" s="232"/>
      <c r="I2137" s="68"/>
      <c r="J2137" s="68"/>
      <c r="K2137" s="68"/>
      <c r="L2137" s="68"/>
      <c r="Q2137" s="129"/>
      <c r="R2137" s="68"/>
      <c r="S2137" s="68"/>
      <c r="W2137" s="68"/>
      <c r="X2137" s="68"/>
      <c r="Y2137" s="132"/>
      <c r="Z2137" s="132"/>
      <c r="AB2137" s="132"/>
    </row>
    <row r="2138" spans="1:28" s="131" customFormat="1" ht="15.75" hidden="1">
      <c r="A2138" s="292"/>
      <c r="B2138" s="231"/>
      <c r="C2138" s="231"/>
      <c r="D2138" s="232"/>
      <c r="I2138" s="68"/>
      <c r="J2138" s="68"/>
      <c r="K2138" s="68"/>
      <c r="L2138" s="68"/>
      <c r="Q2138" s="129"/>
      <c r="R2138" s="68"/>
      <c r="S2138" s="68"/>
      <c r="W2138" s="68"/>
      <c r="X2138" s="68"/>
      <c r="Y2138" s="132"/>
      <c r="Z2138" s="132"/>
      <c r="AB2138" s="132"/>
    </row>
    <row r="2139" spans="1:28" s="130" customFormat="1" ht="15.75" hidden="1">
      <c r="A2139" s="292"/>
      <c r="B2139" s="231"/>
      <c r="C2139" s="231"/>
      <c r="D2139" s="232"/>
      <c r="E2139" s="133"/>
      <c r="I2139" s="133"/>
      <c r="J2139" s="133"/>
      <c r="K2139" s="133"/>
      <c r="L2139" s="133"/>
      <c r="Q2139" s="133"/>
      <c r="R2139" s="133"/>
      <c r="S2139" s="133"/>
      <c r="W2139" s="133"/>
      <c r="X2139" s="134"/>
      <c r="Y2139" s="132"/>
      <c r="Z2139" s="132"/>
      <c r="AB2139" s="132"/>
    </row>
    <row r="2140" spans="1:28" s="130" customFormat="1" ht="15.75" hidden="1">
      <c r="A2140" s="292"/>
      <c r="B2140" s="231"/>
      <c r="C2140" s="231"/>
      <c r="D2140" s="232"/>
      <c r="E2140" s="133"/>
      <c r="I2140" s="133"/>
      <c r="J2140" s="133"/>
      <c r="K2140" s="133"/>
      <c r="L2140" s="133"/>
      <c r="Q2140" s="133"/>
      <c r="R2140" s="133"/>
      <c r="S2140" s="133"/>
      <c r="W2140" s="133"/>
      <c r="X2140" s="133"/>
      <c r="Y2140" s="132"/>
      <c r="Z2140" s="132"/>
      <c r="AB2140" s="132"/>
    </row>
    <row r="2141" spans="1:28" s="130" customFormat="1" ht="15.75" hidden="1">
      <c r="A2141" s="292"/>
      <c r="B2141" s="231"/>
      <c r="C2141" s="231"/>
      <c r="D2141" s="232"/>
      <c r="E2141" s="133"/>
      <c r="I2141" s="133"/>
      <c r="J2141" s="133"/>
      <c r="K2141" s="133"/>
      <c r="L2141" s="133"/>
      <c r="Q2141" s="133"/>
      <c r="R2141" s="133"/>
      <c r="S2141" s="133"/>
      <c r="W2141" s="133"/>
      <c r="X2141" s="133"/>
      <c r="Y2141" s="132"/>
      <c r="Z2141" s="132"/>
      <c r="AB2141" s="132"/>
    </row>
    <row r="2142" spans="1:28" s="130" customFormat="1" ht="15.75" hidden="1">
      <c r="A2142" s="292"/>
      <c r="B2142" s="231"/>
      <c r="C2142" s="231"/>
      <c r="D2142" s="232"/>
      <c r="E2142" s="133"/>
      <c r="I2142" s="133"/>
      <c r="J2142" s="133"/>
      <c r="K2142" s="133"/>
      <c r="L2142" s="133"/>
      <c r="Q2142" s="133"/>
      <c r="R2142" s="133"/>
      <c r="S2142" s="133"/>
      <c r="W2142" s="133"/>
      <c r="X2142" s="133"/>
      <c r="Y2142" s="132"/>
      <c r="Z2142" s="132"/>
      <c r="AB2142" s="132"/>
    </row>
    <row r="2143" spans="1:28" s="130" customFormat="1" ht="15.75" hidden="1">
      <c r="A2143" s="292"/>
      <c r="B2143" s="231"/>
      <c r="C2143" s="231"/>
      <c r="D2143" s="232"/>
      <c r="E2143" s="135"/>
      <c r="I2143" s="135"/>
      <c r="J2143" s="135"/>
      <c r="K2143" s="135"/>
      <c r="L2143" s="135"/>
      <c r="Q2143" s="135"/>
      <c r="R2143" s="135"/>
      <c r="S2143" s="135"/>
      <c r="W2143" s="135"/>
      <c r="X2143" s="135"/>
      <c r="Y2143" s="132"/>
      <c r="Z2143" s="132"/>
      <c r="AB2143" s="132"/>
    </row>
    <row r="2144" spans="1:28" s="131" customFormat="1" ht="15.75" hidden="1">
      <c r="A2144" s="292"/>
      <c r="B2144" s="231"/>
      <c r="C2144" s="231"/>
      <c r="D2144" s="232"/>
      <c r="I2144" s="68"/>
      <c r="J2144" s="68"/>
      <c r="K2144" s="68"/>
      <c r="L2144" s="68"/>
      <c r="Q2144" s="129"/>
      <c r="R2144" s="68"/>
      <c r="S2144" s="68"/>
      <c r="W2144" s="68"/>
      <c r="X2144" s="68"/>
      <c r="Y2144" s="132"/>
      <c r="Z2144" s="132"/>
      <c r="AB2144" s="132"/>
    </row>
    <row r="2145" spans="1:28" s="131" customFormat="1" ht="15.75" hidden="1">
      <c r="A2145" s="292"/>
      <c r="B2145" s="231"/>
      <c r="C2145" s="231"/>
      <c r="D2145" s="232"/>
      <c r="I2145" s="68"/>
      <c r="J2145" s="68"/>
      <c r="K2145" s="68"/>
      <c r="L2145" s="68"/>
      <c r="Q2145" s="129"/>
      <c r="R2145" s="68"/>
      <c r="S2145" s="68"/>
      <c r="W2145" s="68"/>
      <c r="X2145" s="68"/>
      <c r="Y2145" s="132"/>
      <c r="Z2145" s="132"/>
      <c r="AB2145" s="132"/>
    </row>
    <row r="2146" spans="1:28" s="131" customFormat="1" ht="15.75" hidden="1">
      <c r="A2146" s="292"/>
      <c r="B2146" s="231"/>
      <c r="C2146" s="231"/>
      <c r="D2146" s="232"/>
      <c r="I2146" s="68"/>
      <c r="J2146" s="68"/>
      <c r="K2146" s="68"/>
      <c r="L2146" s="136"/>
      <c r="Q2146" s="129"/>
      <c r="R2146" s="68"/>
      <c r="S2146" s="68"/>
      <c r="W2146" s="68"/>
      <c r="X2146" s="68"/>
      <c r="Y2146" s="132"/>
      <c r="Z2146" s="132"/>
      <c r="AB2146" s="132"/>
    </row>
    <row r="2147" spans="1:28" s="131" customFormat="1" ht="15.75" hidden="1">
      <c r="A2147" s="292"/>
      <c r="B2147" s="231"/>
      <c r="C2147" s="231"/>
      <c r="D2147" s="232"/>
      <c r="I2147" s="68"/>
      <c r="J2147" s="68"/>
      <c r="K2147" s="68"/>
      <c r="L2147" s="136"/>
      <c r="Q2147" s="129"/>
      <c r="R2147" s="68"/>
      <c r="S2147" s="68"/>
      <c r="W2147" s="68"/>
      <c r="X2147" s="68"/>
      <c r="Y2147" s="132"/>
      <c r="Z2147" s="132"/>
      <c r="AB2147" s="132"/>
    </row>
    <row r="2148" spans="1:28" s="131" customFormat="1" ht="15.75" hidden="1">
      <c r="A2148" s="292"/>
      <c r="B2148" s="231"/>
      <c r="C2148" s="231"/>
      <c r="D2148" s="232"/>
      <c r="F2148" s="130"/>
      <c r="G2148" s="130"/>
      <c r="H2148" s="130"/>
      <c r="I2148" s="68"/>
      <c r="J2148" s="68"/>
      <c r="K2148" s="68"/>
      <c r="L2148" s="136"/>
      <c r="M2148" s="130"/>
      <c r="N2148" s="130"/>
      <c r="O2148" s="130"/>
      <c r="P2148" s="130"/>
      <c r="Q2148" s="129"/>
      <c r="R2148" s="68"/>
      <c r="S2148" s="68"/>
      <c r="T2148" s="130"/>
      <c r="U2148" s="130"/>
      <c r="V2148" s="130"/>
      <c r="W2148" s="68"/>
      <c r="X2148" s="68"/>
      <c r="Y2148" s="132"/>
      <c r="Z2148" s="132"/>
      <c r="AB2148" s="132"/>
    </row>
    <row r="2149" spans="1:28" s="131" customFormat="1" ht="15.75" hidden="1">
      <c r="A2149" s="292"/>
      <c r="B2149" s="231"/>
      <c r="C2149" s="231"/>
      <c r="D2149" s="232"/>
      <c r="F2149" s="130"/>
      <c r="G2149" s="130"/>
      <c r="H2149" s="130"/>
      <c r="I2149" s="68"/>
      <c r="J2149" s="68"/>
      <c r="K2149" s="68"/>
      <c r="L2149" s="136"/>
      <c r="M2149" s="130"/>
      <c r="N2149" s="130"/>
      <c r="O2149" s="130"/>
      <c r="P2149" s="130"/>
      <c r="Q2149" s="68"/>
      <c r="R2149" s="68"/>
      <c r="S2149" s="68"/>
      <c r="T2149" s="130"/>
      <c r="U2149" s="130"/>
      <c r="V2149" s="130"/>
      <c r="W2149" s="68"/>
      <c r="X2149" s="68"/>
      <c r="Y2149" s="132"/>
      <c r="Z2149" s="132"/>
      <c r="AB2149" s="132"/>
    </row>
    <row r="2150" spans="1:28" s="138" customFormat="1" ht="15.75" hidden="1">
      <c r="A2150" s="292"/>
      <c r="B2150" s="231"/>
      <c r="C2150" s="231"/>
      <c r="D2150" s="232"/>
      <c r="E2150" s="137"/>
      <c r="F2150" s="130"/>
      <c r="G2150" s="130"/>
      <c r="H2150" s="130"/>
      <c r="I2150" s="137"/>
      <c r="J2150" s="137"/>
      <c r="K2150" s="137"/>
      <c r="L2150" s="137"/>
      <c r="M2150" s="130"/>
      <c r="N2150" s="130"/>
      <c r="O2150" s="130"/>
      <c r="P2150" s="130"/>
      <c r="Q2150" s="137"/>
      <c r="R2150" s="137"/>
      <c r="S2150" s="137"/>
      <c r="T2150" s="130"/>
      <c r="U2150" s="130"/>
      <c r="V2150" s="130"/>
      <c r="W2150" s="137"/>
      <c r="X2150" s="137"/>
      <c r="Y2150" s="132"/>
      <c r="Z2150" s="132"/>
      <c r="AB2150" s="132"/>
    </row>
    <row r="2151" spans="1:28" s="138" customFormat="1" ht="15.75" hidden="1">
      <c r="A2151" s="292"/>
      <c r="B2151" s="231"/>
      <c r="C2151" s="231"/>
      <c r="D2151" s="232"/>
      <c r="F2151" s="130"/>
      <c r="G2151" s="130"/>
      <c r="H2151" s="130"/>
      <c r="I2151" s="137"/>
      <c r="K2151" s="137"/>
      <c r="L2151" s="137"/>
      <c r="M2151" s="130"/>
      <c r="N2151" s="130"/>
      <c r="O2151" s="130"/>
      <c r="P2151" s="130"/>
      <c r="Q2151" s="137"/>
      <c r="R2151" s="137"/>
      <c r="S2151" s="137"/>
      <c r="T2151" s="130"/>
      <c r="U2151" s="130"/>
      <c r="V2151" s="130"/>
      <c r="W2151" s="137"/>
      <c r="X2151" s="137"/>
      <c r="Y2151" s="132"/>
      <c r="Z2151" s="132"/>
      <c r="AB2151" s="132"/>
    </row>
    <row r="2152" spans="1:28" s="138" customFormat="1" ht="15.75" hidden="1">
      <c r="A2152" s="292"/>
      <c r="B2152" s="231"/>
      <c r="C2152" s="231"/>
      <c r="D2152" s="232"/>
      <c r="F2152" s="130"/>
      <c r="G2152" s="130"/>
      <c r="H2152" s="130"/>
      <c r="I2152" s="137"/>
      <c r="K2152" s="137"/>
      <c r="L2152" s="137"/>
      <c r="M2152" s="130"/>
      <c r="N2152" s="130"/>
      <c r="O2152" s="130"/>
      <c r="P2152" s="130"/>
      <c r="Q2152" s="137"/>
      <c r="R2152" s="137"/>
      <c r="S2152" s="137"/>
      <c r="T2152" s="130"/>
      <c r="U2152" s="130"/>
      <c r="V2152" s="130"/>
      <c r="W2152" s="137"/>
      <c r="X2152" s="137"/>
      <c r="Y2152" s="132"/>
      <c r="Z2152" s="132"/>
      <c r="AB2152" s="132"/>
    </row>
    <row r="2153" spans="1:28" s="138" customFormat="1" ht="15.75" hidden="1">
      <c r="A2153" s="292"/>
      <c r="B2153" s="231"/>
      <c r="C2153" s="231"/>
      <c r="D2153" s="232"/>
      <c r="E2153" s="137"/>
      <c r="F2153" s="130"/>
      <c r="G2153" s="130"/>
      <c r="H2153" s="130"/>
      <c r="I2153" s="137"/>
      <c r="J2153" s="137"/>
      <c r="K2153" s="137"/>
      <c r="L2153" s="137"/>
      <c r="M2153" s="130"/>
      <c r="N2153" s="130"/>
      <c r="O2153" s="130"/>
      <c r="P2153" s="130"/>
      <c r="Q2153" s="137"/>
      <c r="R2153" s="137"/>
      <c r="S2153" s="137"/>
      <c r="T2153" s="130"/>
      <c r="U2153" s="130"/>
      <c r="V2153" s="130"/>
      <c r="W2153" s="137"/>
      <c r="X2153" s="137"/>
      <c r="Y2153" s="132"/>
      <c r="Z2153" s="132"/>
      <c r="AB2153" s="132"/>
    </row>
    <row r="2154" spans="1:28" s="138" customFormat="1" ht="15.75" hidden="1">
      <c r="A2154" s="292"/>
      <c r="B2154" s="231"/>
      <c r="C2154" s="231"/>
      <c r="D2154" s="232"/>
      <c r="F2154" s="130"/>
      <c r="G2154" s="130"/>
      <c r="H2154" s="130"/>
      <c r="I2154" s="137"/>
      <c r="K2154" s="137"/>
      <c r="L2154" s="137"/>
      <c r="M2154" s="130"/>
      <c r="N2154" s="130"/>
      <c r="O2154" s="130"/>
      <c r="P2154" s="130"/>
      <c r="Q2154" s="137"/>
      <c r="R2154" s="137"/>
      <c r="S2154" s="137"/>
      <c r="T2154" s="130"/>
      <c r="U2154" s="130"/>
      <c r="V2154" s="130"/>
      <c r="W2154" s="137"/>
      <c r="X2154" s="137"/>
      <c r="Y2154" s="132"/>
      <c r="Z2154" s="132"/>
      <c r="AB2154" s="132"/>
    </row>
    <row r="2155" spans="1:28" s="138" customFormat="1" ht="15.75" hidden="1">
      <c r="A2155" s="292"/>
      <c r="B2155" s="231"/>
      <c r="C2155" s="231"/>
      <c r="D2155" s="232"/>
      <c r="F2155" s="130"/>
      <c r="G2155" s="130"/>
      <c r="H2155" s="130"/>
      <c r="I2155" s="137"/>
      <c r="K2155" s="137"/>
      <c r="L2155" s="137"/>
      <c r="M2155" s="130"/>
      <c r="N2155" s="130"/>
      <c r="O2155" s="130"/>
      <c r="P2155" s="130"/>
      <c r="Q2155" s="137"/>
      <c r="R2155" s="137"/>
      <c r="S2155" s="137"/>
      <c r="T2155" s="130"/>
      <c r="U2155" s="130"/>
      <c r="V2155" s="130"/>
      <c r="W2155" s="137"/>
      <c r="X2155" s="137"/>
      <c r="Y2155" s="132"/>
      <c r="Z2155" s="132"/>
      <c r="AB2155" s="132"/>
    </row>
    <row r="2156" spans="1:28" s="138" customFormat="1" ht="15.75" hidden="1">
      <c r="A2156" s="292"/>
      <c r="B2156" s="231"/>
      <c r="C2156" s="231"/>
      <c r="D2156" s="232"/>
      <c r="E2156" s="137"/>
      <c r="F2156" s="130"/>
      <c r="G2156" s="130"/>
      <c r="H2156" s="130"/>
      <c r="I2156" s="137"/>
      <c r="J2156" s="137"/>
      <c r="K2156" s="137"/>
      <c r="L2156" s="137"/>
      <c r="M2156" s="130"/>
      <c r="N2156" s="130"/>
      <c r="O2156" s="130"/>
      <c r="P2156" s="130"/>
      <c r="Q2156" s="137"/>
      <c r="R2156" s="137"/>
      <c r="S2156" s="137"/>
      <c r="T2156" s="130"/>
      <c r="U2156" s="130"/>
      <c r="V2156" s="130"/>
      <c r="W2156" s="137"/>
      <c r="X2156" s="137"/>
      <c r="Y2156" s="132"/>
      <c r="Z2156" s="132"/>
      <c r="AB2156" s="132"/>
    </row>
    <row r="2157" spans="1:28" s="138" customFormat="1" ht="15.75" hidden="1">
      <c r="A2157" s="292"/>
      <c r="B2157" s="231"/>
      <c r="C2157" s="231"/>
      <c r="D2157" s="232"/>
      <c r="F2157" s="130"/>
      <c r="G2157" s="130"/>
      <c r="H2157" s="130"/>
      <c r="I2157" s="137"/>
      <c r="K2157" s="137"/>
      <c r="L2157" s="137"/>
      <c r="M2157" s="130"/>
      <c r="N2157" s="130"/>
      <c r="O2157" s="130"/>
      <c r="P2157" s="130"/>
      <c r="Q2157" s="137"/>
      <c r="R2157" s="137"/>
      <c r="S2157" s="137"/>
      <c r="T2157" s="130"/>
      <c r="U2157" s="130"/>
      <c r="V2157" s="130"/>
      <c r="W2157" s="137"/>
      <c r="X2157" s="137"/>
      <c r="Y2157" s="132"/>
      <c r="Z2157" s="132"/>
      <c r="AB2157" s="132"/>
    </row>
    <row r="2158" spans="1:28" s="138" customFormat="1" ht="15.75" hidden="1">
      <c r="A2158" s="292"/>
      <c r="B2158" s="231"/>
      <c r="C2158" s="231"/>
      <c r="D2158" s="232"/>
      <c r="F2158" s="130"/>
      <c r="G2158" s="130"/>
      <c r="H2158" s="130"/>
      <c r="I2158" s="137"/>
      <c r="K2158" s="137"/>
      <c r="L2158" s="137"/>
      <c r="M2158" s="130"/>
      <c r="N2158" s="130"/>
      <c r="O2158" s="130"/>
      <c r="P2158" s="130"/>
      <c r="Q2158" s="137"/>
      <c r="R2158" s="137"/>
      <c r="S2158" s="137"/>
      <c r="T2158" s="130"/>
      <c r="U2158" s="130"/>
      <c r="V2158" s="130"/>
      <c r="W2158" s="137"/>
      <c r="X2158" s="137"/>
      <c r="Y2158" s="132"/>
      <c r="Z2158" s="132"/>
      <c r="AB2158" s="132"/>
    </row>
    <row r="2159" spans="1:28" s="138" customFormat="1" ht="15.75" hidden="1">
      <c r="A2159" s="292"/>
      <c r="B2159" s="231"/>
      <c r="C2159" s="231"/>
      <c r="D2159" s="232"/>
      <c r="E2159" s="137"/>
      <c r="F2159" s="130"/>
      <c r="G2159" s="130"/>
      <c r="H2159" s="130"/>
      <c r="I2159" s="137"/>
      <c r="J2159" s="137"/>
      <c r="K2159" s="137"/>
      <c r="L2159" s="137"/>
      <c r="M2159" s="130"/>
      <c r="N2159" s="130"/>
      <c r="O2159" s="130"/>
      <c r="P2159" s="130"/>
      <c r="Q2159" s="137"/>
      <c r="R2159" s="137"/>
      <c r="S2159" s="137"/>
      <c r="T2159" s="130"/>
      <c r="U2159" s="130"/>
      <c r="V2159" s="130"/>
      <c r="W2159" s="137"/>
      <c r="X2159" s="137"/>
      <c r="Y2159" s="132"/>
      <c r="Z2159" s="132"/>
      <c r="AB2159" s="132"/>
    </row>
    <row r="2160" spans="1:28" s="138" customFormat="1" ht="15.75" hidden="1">
      <c r="A2160" s="292"/>
      <c r="B2160" s="231"/>
      <c r="C2160" s="231"/>
      <c r="D2160" s="232"/>
      <c r="F2160" s="130"/>
      <c r="G2160" s="130"/>
      <c r="H2160" s="130"/>
      <c r="I2160" s="137"/>
      <c r="K2160" s="137"/>
      <c r="L2160" s="137"/>
      <c r="M2160" s="130"/>
      <c r="N2160" s="130"/>
      <c r="O2160" s="130"/>
      <c r="P2160" s="130"/>
      <c r="Q2160" s="137"/>
      <c r="R2160" s="137"/>
      <c r="S2160" s="137"/>
      <c r="T2160" s="130"/>
      <c r="U2160" s="130"/>
      <c r="V2160" s="130"/>
      <c r="W2160" s="137"/>
      <c r="X2160" s="137"/>
      <c r="Y2160" s="132"/>
      <c r="Z2160" s="132"/>
      <c r="AB2160" s="132"/>
    </row>
    <row r="2161" spans="1:28" s="138" customFormat="1" ht="15.75" hidden="1">
      <c r="A2161" s="292"/>
      <c r="B2161" s="231"/>
      <c r="C2161" s="231"/>
      <c r="D2161" s="232"/>
      <c r="F2161" s="130"/>
      <c r="G2161" s="130"/>
      <c r="H2161" s="130"/>
      <c r="I2161" s="137"/>
      <c r="K2161" s="137"/>
      <c r="L2161" s="137"/>
      <c r="M2161" s="130"/>
      <c r="N2161" s="130"/>
      <c r="O2161" s="130"/>
      <c r="P2161" s="130"/>
      <c r="Q2161" s="137"/>
      <c r="R2161" s="137"/>
      <c r="S2161" s="137"/>
      <c r="T2161" s="130"/>
      <c r="U2161" s="130"/>
      <c r="V2161" s="130"/>
      <c r="W2161" s="137"/>
      <c r="X2161" s="137"/>
      <c r="Y2161" s="132"/>
      <c r="Z2161" s="132"/>
      <c r="AB2161" s="132"/>
    </row>
    <row r="2162" spans="1:28" s="138" customFormat="1" ht="15.75" hidden="1">
      <c r="A2162" s="292"/>
      <c r="B2162" s="231"/>
      <c r="C2162" s="231"/>
      <c r="D2162" s="232"/>
      <c r="E2162" s="137"/>
      <c r="F2162" s="130"/>
      <c r="G2162" s="130"/>
      <c r="H2162" s="130"/>
      <c r="I2162" s="137"/>
      <c r="J2162" s="137"/>
      <c r="K2162" s="137"/>
      <c r="L2162" s="137"/>
      <c r="M2162" s="130"/>
      <c r="N2162" s="130"/>
      <c r="O2162" s="130"/>
      <c r="P2162" s="130"/>
      <c r="Q2162" s="137"/>
      <c r="R2162" s="137"/>
      <c r="S2162" s="137"/>
      <c r="T2162" s="130"/>
      <c r="U2162" s="130"/>
      <c r="V2162" s="130"/>
      <c r="W2162" s="137"/>
      <c r="X2162" s="137"/>
      <c r="Y2162" s="132"/>
      <c r="Z2162" s="132"/>
      <c r="AB2162" s="132"/>
    </row>
    <row r="2163" spans="1:28" s="138" customFormat="1" ht="15.75" hidden="1">
      <c r="A2163" s="292"/>
      <c r="B2163" s="231"/>
      <c r="C2163" s="231"/>
      <c r="D2163" s="232"/>
      <c r="F2163" s="130"/>
      <c r="G2163" s="130"/>
      <c r="H2163" s="130"/>
      <c r="I2163" s="137"/>
      <c r="K2163" s="137"/>
      <c r="L2163" s="137"/>
      <c r="M2163" s="130"/>
      <c r="N2163" s="130"/>
      <c r="O2163" s="130"/>
      <c r="P2163" s="130"/>
      <c r="Q2163" s="137"/>
      <c r="R2163" s="137"/>
      <c r="S2163" s="137"/>
      <c r="T2163" s="130"/>
      <c r="U2163" s="130"/>
      <c r="V2163" s="130"/>
      <c r="W2163" s="137"/>
      <c r="X2163" s="137"/>
      <c r="Y2163" s="132"/>
      <c r="Z2163" s="132"/>
      <c r="AB2163" s="132"/>
    </row>
    <row r="2164" spans="1:28" s="138" customFormat="1" ht="15.75" hidden="1">
      <c r="A2164" s="292"/>
      <c r="B2164" s="231"/>
      <c r="C2164" s="231"/>
      <c r="D2164" s="232"/>
      <c r="F2164" s="130"/>
      <c r="G2164" s="130"/>
      <c r="H2164" s="130"/>
      <c r="I2164" s="137"/>
      <c r="K2164" s="137"/>
      <c r="L2164" s="137"/>
      <c r="M2164" s="130"/>
      <c r="N2164" s="130"/>
      <c r="O2164" s="130"/>
      <c r="P2164" s="130"/>
      <c r="Q2164" s="137"/>
      <c r="R2164" s="137"/>
      <c r="S2164" s="137"/>
      <c r="T2164" s="130"/>
      <c r="U2164" s="130"/>
      <c r="V2164" s="130"/>
      <c r="W2164" s="137"/>
      <c r="X2164" s="137"/>
      <c r="Y2164" s="132"/>
      <c r="Z2164" s="132"/>
      <c r="AB2164" s="132"/>
    </row>
    <row r="2165" spans="1:28" s="138" customFormat="1" ht="15.75" hidden="1">
      <c r="A2165" s="292"/>
      <c r="B2165" s="231"/>
      <c r="C2165" s="231"/>
      <c r="D2165" s="232"/>
      <c r="E2165" s="137"/>
      <c r="F2165" s="130"/>
      <c r="G2165" s="130"/>
      <c r="H2165" s="130"/>
      <c r="I2165" s="137"/>
      <c r="J2165" s="137"/>
      <c r="K2165" s="137"/>
      <c r="L2165" s="137"/>
      <c r="M2165" s="130"/>
      <c r="N2165" s="130"/>
      <c r="O2165" s="130"/>
      <c r="P2165" s="130"/>
      <c r="Q2165" s="137"/>
      <c r="R2165" s="137"/>
      <c r="S2165" s="137"/>
      <c r="T2165" s="130"/>
      <c r="U2165" s="130"/>
      <c r="V2165" s="130"/>
      <c r="W2165" s="137"/>
      <c r="X2165" s="137"/>
      <c r="Y2165" s="132"/>
      <c r="Z2165" s="132"/>
      <c r="AB2165" s="132"/>
    </row>
    <row r="2166" spans="1:28" s="138" customFormat="1" ht="15.75" hidden="1">
      <c r="A2166" s="292"/>
      <c r="B2166" s="231"/>
      <c r="C2166" s="231"/>
      <c r="D2166" s="232"/>
      <c r="F2166" s="130"/>
      <c r="G2166" s="130"/>
      <c r="H2166" s="130"/>
      <c r="I2166" s="137"/>
      <c r="K2166" s="137"/>
      <c r="L2166" s="137"/>
      <c r="M2166" s="130"/>
      <c r="N2166" s="130"/>
      <c r="O2166" s="130"/>
      <c r="P2166" s="130"/>
      <c r="Q2166" s="137"/>
      <c r="R2166" s="137"/>
      <c r="S2166" s="137"/>
      <c r="T2166" s="130"/>
      <c r="U2166" s="130"/>
      <c r="V2166" s="130"/>
      <c r="W2166" s="137"/>
      <c r="X2166" s="137"/>
      <c r="Y2166" s="132"/>
      <c r="Z2166" s="132"/>
      <c r="AB2166" s="132"/>
    </row>
    <row r="2167" spans="1:28" s="138" customFormat="1" ht="15.75" hidden="1">
      <c r="A2167" s="292"/>
      <c r="B2167" s="231"/>
      <c r="C2167" s="231"/>
      <c r="D2167" s="232"/>
      <c r="F2167" s="130"/>
      <c r="G2167" s="130"/>
      <c r="H2167" s="130"/>
      <c r="I2167" s="137"/>
      <c r="K2167" s="137"/>
      <c r="L2167" s="137"/>
      <c r="M2167" s="130"/>
      <c r="N2167" s="130"/>
      <c r="O2167" s="130"/>
      <c r="P2167" s="130"/>
      <c r="Q2167" s="137"/>
      <c r="R2167" s="137"/>
      <c r="S2167" s="137"/>
      <c r="T2167" s="130"/>
      <c r="U2167" s="130"/>
      <c r="V2167" s="130"/>
      <c r="W2167" s="137"/>
      <c r="X2167" s="137"/>
      <c r="Y2167" s="132"/>
      <c r="Z2167" s="132"/>
      <c r="AB2167" s="132"/>
    </row>
    <row r="2168" spans="1:28" s="138" customFormat="1" ht="15.75" hidden="1">
      <c r="A2168" s="292"/>
      <c r="B2168" s="231"/>
      <c r="C2168" s="231"/>
      <c r="D2168" s="232"/>
      <c r="F2168" s="130"/>
      <c r="G2168" s="130"/>
      <c r="H2168" s="130"/>
      <c r="I2168" s="137"/>
      <c r="K2168" s="137"/>
      <c r="L2168" s="137"/>
      <c r="M2168" s="130"/>
      <c r="N2168" s="130"/>
      <c r="O2168" s="130"/>
      <c r="P2168" s="130"/>
      <c r="Q2168" s="137"/>
      <c r="R2168" s="137"/>
      <c r="S2168" s="137"/>
      <c r="T2168" s="130"/>
      <c r="U2168" s="130"/>
      <c r="V2168" s="130"/>
      <c r="W2168" s="137"/>
      <c r="X2168" s="137"/>
      <c r="Y2168" s="132"/>
      <c r="Z2168" s="132"/>
      <c r="AB2168" s="132"/>
    </row>
    <row r="2169" spans="1:28" s="132" customFormat="1" ht="15.75" hidden="1">
      <c r="A2169" s="292"/>
      <c r="B2169" s="231"/>
      <c r="C2169" s="231"/>
      <c r="D2169" s="232"/>
      <c r="E2169" s="131"/>
      <c r="F2169" s="130"/>
      <c r="G2169" s="130"/>
      <c r="H2169" s="130"/>
      <c r="I2169" s="68"/>
      <c r="J2169" s="68"/>
      <c r="K2169" s="68"/>
      <c r="L2169" s="68"/>
      <c r="M2169" s="130"/>
      <c r="N2169" s="130"/>
      <c r="O2169" s="130"/>
      <c r="P2169" s="130"/>
      <c r="Q2169" s="68"/>
      <c r="R2169" s="68"/>
      <c r="S2169" s="68"/>
      <c r="T2169" s="130"/>
      <c r="U2169" s="130"/>
      <c r="V2169" s="130"/>
      <c r="W2169" s="68"/>
      <c r="X2169" s="68"/>
    </row>
    <row r="2170" spans="1:28" s="132" customFormat="1" ht="15.75" hidden="1">
      <c r="A2170" s="292"/>
      <c r="B2170" s="231"/>
      <c r="C2170" s="231"/>
      <c r="D2170" s="232"/>
      <c r="E2170" s="68"/>
      <c r="F2170" s="68"/>
      <c r="G2170" s="68"/>
      <c r="H2170" s="68"/>
      <c r="I2170" s="68"/>
      <c r="J2170" s="68"/>
      <c r="K2170" s="68"/>
      <c r="L2170" s="68"/>
      <c r="M2170" s="68"/>
      <c r="N2170" s="68"/>
      <c r="O2170" s="68"/>
      <c r="P2170" s="68"/>
      <c r="Q2170" s="68"/>
      <c r="R2170" s="68"/>
      <c r="S2170" s="68"/>
      <c r="T2170" s="68"/>
      <c r="U2170" s="68"/>
      <c r="V2170" s="68"/>
      <c r="W2170" s="68"/>
      <c r="X2170" s="68"/>
    </row>
    <row r="2171" spans="1:28" s="138" customFormat="1" ht="15.75" hidden="1">
      <c r="A2171" s="292"/>
      <c r="B2171" s="231"/>
      <c r="C2171" s="231"/>
      <c r="D2171" s="232"/>
      <c r="F2171" s="130"/>
      <c r="G2171" s="130"/>
      <c r="H2171" s="130"/>
      <c r="I2171" s="137"/>
      <c r="K2171" s="137"/>
      <c r="L2171" s="137"/>
      <c r="M2171" s="130"/>
      <c r="N2171" s="130"/>
      <c r="O2171" s="130"/>
      <c r="P2171" s="130"/>
      <c r="Q2171" s="137"/>
      <c r="R2171" s="137"/>
      <c r="S2171" s="137"/>
      <c r="T2171" s="130"/>
      <c r="U2171" s="130"/>
      <c r="V2171" s="130"/>
      <c r="W2171" s="137"/>
      <c r="X2171" s="137"/>
      <c r="Y2171" s="132"/>
      <c r="Z2171" s="132"/>
      <c r="AB2171" s="132"/>
    </row>
    <row r="2172" spans="1:28" s="132" customFormat="1" ht="15.75" hidden="1">
      <c r="A2172" s="292"/>
      <c r="B2172" s="231"/>
      <c r="C2172" s="231"/>
      <c r="D2172" s="232"/>
      <c r="E2172" s="131"/>
      <c r="F2172" s="130"/>
      <c r="G2172" s="130"/>
      <c r="H2172" s="130"/>
      <c r="I2172" s="68"/>
      <c r="J2172" s="68"/>
      <c r="K2172" s="68"/>
      <c r="L2172" s="68"/>
      <c r="M2172" s="130"/>
      <c r="N2172" s="130"/>
      <c r="O2172" s="130"/>
      <c r="P2172" s="130"/>
      <c r="Q2172" s="68"/>
      <c r="R2172" s="68"/>
      <c r="S2172" s="68"/>
      <c r="T2172" s="130"/>
      <c r="U2172" s="130"/>
      <c r="V2172" s="130"/>
      <c r="W2172" s="68"/>
      <c r="X2172" s="68"/>
    </row>
    <row r="2173" spans="1:28" s="138" customFormat="1" ht="15.75" hidden="1">
      <c r="A2173" s="292"/>
      <c r="B2173" s="231"/>
      <c r="C2173" s="231"/>
      <c r="D2173" s="232"/>
      <c r="E2173" s="137"/>
      <c r="F2173" s="130"/>
      <c r="G2173" s="130"/>
      <c r="H2173" s="130"/>
      <c r="I2173" s="137"/>
      <c r="K2173" s="137"/>
      <c r="L2173" s="137"/>
      <c r="M2173" s="130"/>
      <c r="N2173" s="130"/>
      <c r="O2173" s="130"/>
      <c r="P2173" s="130"/>
      <c r="Q2173" s="137"/>
      <c r="R2173" s="137"/>
      <c r="S2173" s="137"/>
      <c r="T2173" s="130"/>
      <c r="U2173" s="130"/>
      <c r="V2173" s="130"/>
      <c r="W2173" s="137"/>
      <c r="X2173" s="137"/>
      <c r="Y2173" s="132"/>
      <c r="Z2173" s="132"/>
      <c r="AB2173" s="132"/>
    </row>
    <row r="2174" spans="1:28" s="138" customFormat="1" ht="15.75" hidden="1">
      <c r="A2174" s="292"/>
      <c r="B2174" s="231"/>
      <c r="C2174" s="231"/>
      <c r="D2174" s="232"/>
      <c r="F2174" s="130"/>
      <c r="G2174" s="130"/>
      <c r="H2174" s="130"/>
      <c r="I2174" s="137"/>
      <c r="K2174" s="137"/>
      <c r="L2174" s="137"/>
      <c r="M2174" s="130"/>
      <c r="N2174" s="130"/>
      <c r="O2174" s="130"/>
      <c r="P2174" s="130"/>
      <c r="Q2174" s="137"/>
      <c r="R2174" s="137"/>
      <c r="S2174" s="137"/>
      <c r="T2174" s="130"/>
      <c r="U2174" s="130"/>
      <c r="V2174" s="130"/>
      <c r="W2174" s="137"/>
      <c r="X2174" s="137"/>
      <c r="Y2174" s="132"/>
      <c r="Z2174" s="132"/>
      <c r="AB2174" s="132"/>
    </row>
    <row r="2175" spans="1:28" s="138" customFormat="1" ht="15.75" hidden="1">
      <c r="A2175" s="292"/>
      <c r="B2175" s="231"/>
      <c r="C2175" s="231"/>
      <c r="D2175" s="232"/>
      <c r="F2175" s="130"/>
      <c r="G2175" s="130"/>
      <c r="H2175" s="130"/>
      <c r="I2175" s="137"/>
      <c r="K2175" s="137"/>
      <c r="L2175" s="137"/>
      <c r="M2175" s="130"/>
      <c r="N2175" s="130"/>
      <c r="O2175" s="130"/>
      <c r="P2175" s="130"/>
      <c r="Q2175" s="137"/>
      <c r="R2175" s="137"/>
      <c r="S2175" s="137"/>
      <c r="T2175" s="130"/>
      <c r="U2175" s="130"/>
      <c r="V2175" s="130"/>
      <c r="W2175" s="137"/>
      <c r="X2175" s="137"/>
      <c r="Y2175" s="132"/>
      <c r="Z2175" s="132"/>
      <c r="AB2175" s="132"/>
    </row>
    <row r="2176" spans="1:28" s="138" customFormat="1" ht="15.75" hidden="1">
      <c r="A2176" s="292"/>
      <c r="B2176" s="231"/>
      <c r="C2176" s="231"/>
      <c r="D2176" s="232"/>
      <c r="F2176" s="130"/>
      <c r="G2176" s="130"/>
      <c r="H2176" s="130"/>
      <c r="I2176" s="137"/>
      <c r="K2176" s="137"/>
      <c r="L2176" s="137"/>
      <c r="M2176" s="130"/>
      <c r="N2176" s="130"/>
      <c r="O2176" s="130"/>
      <c r="P2176" s="130"/>
      <c r="Q2176" s="137"/>
      <c r="R2176" s="137"/>
      <c r="S2176" s="137"/>
      <c r="T2176" s="130"/>
      <c r="U2176" s="130"/>
      <c r="V2176" s="130"/>
      <c r="W2176" s="137"/>
      <c r="X2176" s="137"/>
      <c r="Y2176" s="132"/>
      <c r="Z2176" s="132"/>
      <c r="AB2176" s="132"/>
    </row>
    <row r="2177" spans="1:28" s="138" customFormat="1" ht="15.75" hidden="1">
      <c r="A2177" s="292"/>
      <c r="B2177" s="231"/>
      <c r="C2177" s="231"/>
      <c r="D2177" s="232"/>
      <c r="E2177" s="137"/>
      <c r="F2177" s="130"/>
      <c r="G2177" s="130"/>
      <c r="H2177" s="130"/>
      <c r="I2177" s="137"/>
      <c r="K2177" s="137"/>
      <c r="L2177" s="137"/>
      <c r="M2177" s="130"/>
      <c r="N2177" s="130"/>
      <c r="O2177" s="130"/>
      <c r="P2177" s="130"/>
      <c r="Q2177" s="137"/>
      <c r="R2177" s="137"/>
      <c r="S2177" s="137"/>
      <c r="T2177" s="130"/>
      <c r="U2177" s="130"/>
      <c r="V2177" s="130"/>
      <c r="W2177" s="137"/>
      <c r="X2177" s="137"/>
      <c r="Y2177" s="132"/>
      <c r="Z2177" s="132"/>
      <c r="AB2177" s="132"/>
    </row>
    <row r="2178" spans="1:28" s="138" customFormat="1" ht="15.75" hidden="1">
      <c r="A2178" s="292"/>
      <c r="B2178" s="231"/>
      <c r="C2178" s="231"/>
      <c r="D2178" s="232"/>
      <c r="F2178" s="130"/>
      <c r="G2178" s="130"/>
      <c r="H2178" s="130"/>
      <c r="I2178" s="137"/>
      <c r="K2178" s="137"/>
      <c r="L2178" s="137"/>
      <c r="M2178" s="130"/>
      <c r="N2178" s="130"/>
      <c r="O2178" s="130"/>
      <c r="P2178" s="130"/>
      <c r="Q2178" s="137"/>
      <c r="R2178" s="137"/>
      <c r="S2178" s="137"/>
      <c r="T2178" s="130"/>
      <c r="U2178" s="130"/>
      <c r="V2178" s="130"/>
      <c r="W2178" s="137"/>
      <c r="X2178" s="137"/>
      <c r="Y2178" s="132"/>
      <c r="Z2178" s="132"/>
      <c r="AB2178" s="132"/>
    </row>
    <row r="2179" spans="1:28" s="138" customFormat="1" ht="15.75" hidden="1">
      <c r="A2179" s="292"/>
      <c r="B2179" s="231"/>
      <c r="C2179" s="231"/>
      <c r="D2179" s="232"/>
      <c r="F2179" s="130"/>
      <c r="G2179" s="130"/>
      <c r="H2179" s="130"/>
      <c r="I2179" s="137"/>
      <c r="K2179" s="137"/>
      <c r="L2179" s="137"/>
      <c r="M2179" s="130"/>
      <c r="N2179" s="130"/>
      <c r="O2179" s="130"/>
      <c r="P2179" s="130"/>
      <c r="Q2179" s="137"/>
      <c r="R2179" s="137"/>
      <c r="S2179" s="137"/>
      <c r="T2179" s="130"/>
      <c r="U2179" s="130"/>
      <c r="V2179" s="130"/>
      <c r="W2179" s="137"/>
      <c r="X2179" s="137"/>
      <c r="Y2179" s="132"/>
      <c r="Z2179" s="132"/>
      <c r="AB2179" s="132"/>
    </row>
    <row r="2180" spans="1:28" s="138" customFormat="1" ht="15.75" hidden="1">
      <c r="A2180" s="292"/>
      <c r="B2180" s="231"/>
      <c r="C2180" s="231"/>
      <c r="D2180" s="232"/>
      <c r="F2180" s="130"/>
      <c r="G2180" s="130"/>
      <c r="H2180" s="130"/>
      <c r="I2180" s="137"/>
      <c r="K2180" s="137"/>
      <c r="L2180" s="137"/>
      <c r="M2180" s="130"/>
      <c r="N2180" s="130"/>
      <c r="O2180" s="130"/>
      <c r="P2180" s="130"/>
      <c r="Q2180" s="137"/>
      <c r="R2180" s="137"/>
      <c r="S2180" s="137"/>
      <c r="T2180" s="130"/>
      <c r="U2180" s="130"/>
      <c r="V2180" s="130"/>
      <c r="W2180" s="137"/>
      <c r="X2180" s="137"/>
      <c r="Y2180" s="132"/>
      <c r="Z2180" s="132"/>
      <c r="AB2180" s="132"/>
    </row>
    <row r="2181" spans="1:28" s="138" customFormat="1" ht="15.75" hidden="1">
      <c r="A2181" s="292"/>
      <c r="B2181" s="231"/>
      <c r="C2181" s="231"/>
      <c r="D2181" s="232"/>
      <c r="E2181" s="137"/>
      <c r="F2181" s="130"/>
      <c r="G2181" s="130"/>
      <c r="H2181" s="130"/>
      <c r="I2181" s="137"/>
      <c r="J2181" s="137"/>
      <c r="K2181" s="137"/>
      <c r="L2181" s="137"/>
      <c r="M2181" s="130"/>
      <c r="N2181" s="130"/>
      <c r="O2181" s="130"/>
      <c r="P2181" s="130"/>
      <c r="Q2181" s="137"/>
      <c r="R2181" s="137"/>
      <c r="S2181" s="137"/>
      <c r="T2181" s="130"/>
      <c r="U2181" s="130"/>
      <c r="V2181" s="130"/>
      <c r="W2181" s="137"/>
      <c r="X2181" s="137"/>
      <c r="Y2181" s="132"/>
      <c r="Z2181" s="132"/>
      <c r="AB2181" s="132"/>
    </row>
    <row r="2182" spans="1:28" s="138" customFormat="1" ht="15.75" hidden="1">
      <c r="A2182" s="292"/>
      <c r="B2182" s="231"/>
      <c r="C2182" s="231"/>
      <c r="D2182" s="232"/>
      <c r="E2182" s="137"/>
      <c r="F2182" s="130"/>
      <c r="G2182" s="130"/>
      <c r="H2182" s="130"/>
      <c r="I2182" s="137"/>
      <c r="J2182" s="137"/>
      <c r="K2182" s="137"/>
      <c r="L2182" s="137"/>
      <c r="M2182" s="130"/>
      <c r="N2182" s="130"/>
      <c r="O2182" s="130"/>
      <c r="P2182" s="130"/>
      <c r="Q2182" s="137"/>
      <c r="R2182" s="137"/>
      <c r="S2182" s="137"/>
      <c r="T2182" s="130"/>
      <c r="U2182" s="130"/>
      <c r="V2182" s="130"/>
      <c r="W2182" s="137"/>
      <c r="X2182" s="137"/>
      <c r="Y2182" s="132"/>
      <c r="Z2182" s="132"/>
      <c r="AB2182" s="132"/>
    </row>
    <row r="2183" spans="1:28" s="138" customFormat="1" ht="15.75" hidden="1">
      <c r="A2183" s="292"/>
      <c r="B2183" s="231"/>
      <c r="C2183" s="231"/>
      <c r="D2183" s="232"/>
      <c r="E2183" s="140"/>
      <c r="F2183" s="140"/>
      <c r="G2183" s="140"/>
      <c r="H2183" s="140"/>
      <c r="I2183" s="140"/>
      <c r="J2183" s="140"/>
      <c r="K2183" s="140"/>
      <c r="L2183" s="140"/>
      <c r="M2183" s="140"/>
      <c r="N2183" s="140"/>
      <c r="O2183" s="140"/>
      <c r="P2183" s="140"/>
      <c r="Q2183" s="140"/>
      <c r="R2183" s="140"/>
      <c r="S2183" s="140"/>
      <c r="T2183" s="140"/>
      <c r="U2183" s="130"/>
      <c r="V2183" s="130"/>
      <c r="W2183" s="140"/>
      <c r="X2183" s="140"/>
      <c r="Y2183" s="132"/>
      <c r="Z2183" s="132"/>
      <c r="AB2183" s="132"/>
    </row>
    <row r="2184" spans="1:28" s="138" customFormat="1" ht="15.75" hidden="1">
      <c r="A2184" s="292"/>
      <c r="B2184" s="231"/>
      <c r="C2184" s="231"/>
      <c r="D2184" s="232"/>
      <c r="E2184" s="131"/>
      <c r="F2184" s="130"/>
      <c r="G2184" s="130"/>
      <c r="H2184" s="130"/>
      <c r="I2184" s="68"/>
      <c r="J2184" s="68"/>
      <c r="K2184" s="68"/>
      <c r="L2184" s="68"/>
      <c r="M2184" s="130"/>
      <c r="N2184" s="130"/>
      <c r="O2184" s="130"/>
      <c r="P2184" s="130"/>
      <c r="Q2184" s="68"/>
      <c r="R2184" s="68"/>
      <c r="S2184" s="68"/>
      <c r="T2184" s="130"/>
      <c r="U2184" s="130"/>
      <c r="V2184" s="130"/>
      <c r="W2184" s="68"/>
      <c r="X2184" s="68"/>
      <c r="Y2184" s="132"/>
      <c r="Z2184" s="132"/>
      <c r="AB2184" s="132"/>
    </row>
    <row r="2185" spans="1:28" s="138" customFormat="1" ht="15.75" hidden="1">
      <c r="A2185" s="292"/>
      <c r="B2185" s="231"/>
      <c r="C2185" s="231"/>
      <c r="D2185" s="232"/>
      <c r="F2185" s="130"/>
      <c r="G2185" s="130"/>
      <c r="H2185" s="130"/>
      <c r="I2185" s="137"/>
      <c r="K2185" s="137"/>
      <c r="L2185" s="137"/>
      <c r="M2185" s="130"/>
      <c r="N2185" s="130"/>
      <c r="O2185" s="130"/>
      <c r="P2185" s="130"/>
      <c r="Q2185" s="137"/>
      <c r="R2185" s="137"/>
      <c r="S2185" s="137"/>
      <c r="T2185" s="130"/>
      <c r="U2185" s="130"/>
      <c r="V2185" s="130"/>
      <c r="W2185" s="137"/>
      <c r="X2185" s="137"/>
      <c r="Y2185" s="132"/>
      <c r="Z2185" s="132"/>
      <c r="AB2185" s="132"/>
    </row>
    <row r="2186" spans="1:28" s="138" customFormat="1" ht="15.75" hidden="1">
      <c r="A2186" s="292"/>
      <c r="B2186" s="231"/>
      <c r="C2186" s="231"/>
      <c r="D2186" s="232"/>
      <c r="F2186" s="130"/>
      <c r="G2186" s="130"/>
      <c r="H2186" s="130"/>
      <c r="I2186" s="137"/>
      <c r="K2186" s="137"/>
      <c r="L2186" s="137"/>
      <c r="M2186" s="130"/>
      <c r="N2186" s="130"/>
      <c r="O2186" s="130"/>
      <c r="P2186" s="130"/>
      <c r="Q2186" s="137"/>
      <c r="R2186" s="137"/>
      <c r="S2186" s="137"/>
      <c r="T2186" s="130"/>
      <c r="U2186" s="130"/>
      <c r="V2186" s="130"/>
      <c r="W2186" s="137"/>
      <c r="X2186" s="137"/>
      <c r="Y2186" s="132"/>
      <c r="Z2186" s="132"/>
      <c r="AB2186" s="132"/>
    </row>
    <row r="2187" spans="1:28" s="138" customFormat="1" ht="15.75" hidden="1">
      <c r="A2187" s="292"/>
      <c r="B2187" s="231"/>
      <c r="C2187" s="231"/>
      <c r="D2187" s="232"/>
      <c r="E2187" s="137"/>
      <c r="F2187" s="130"/>
      <c r="G2187" s="130"/>
      <c r="H2187" s="130"/>
      <c r="I2187" s="137"/>
      <c r="J2187" s="137"/>
      <c r="K2187" s="137"/>
      <c r="L2187" s="137"/>
      <c r="M2187" s="130"/>
      <c r="N2187" s="130"/>
      <c r="O2187" s="130"/>
      <c r="P2187" s="130"/>
      <c r="Q2187" s="137"/>
      <c r="R2187" s="137"/>
      <c r="S2187" s="137"/>
      <c r="T2187" s="130"/>
      <c r="U2187" s="130"/>
      <c r="V2187" s="130"/>
      <c r="W2187" s="137"/>
      <c r="X2187" s="137"/>
      <c r="Y2187" s="132"/>
      <c r="Z2187" s="132"/>
      <c r="AB2187" s="132"/>
    </row>
    <row r="2188" spans="1:28" s="138" customFormat="1" ht="15.75" hidden="1">
      <c r="A2188" s="292"/>
      <c r="B2188" s="231"/>
      <c r="C2188" s="231"/>
      <c r="D2188" s="232"/>
      <c r="E2188" s="137"/>
      <c r="F2188" s="130"/>
      <c r="G2188" s="130"/>
      <c r="H2188" s="130"/>
      <c r="I2188" s="137"/>
      <c r="J2188" s="137"/>
      <c r="K2188" s="137"/>
      <c r="L2188" s="137"/>
      <c r="M2188" s="130"/>
      <c r="N2188" s="130"/>
      <c r="O2188" s="130"/>
      <c r="P2188" s="130"/>
      <c r="Q2188" s="137"/>
      <c r="R2188" s="137"/>
      <c r="S2188" s="137"/>
      <c r="T2188" s="130"/>
      <c r="U2188" s="130"/>
      <c r="V2188" s="130"/>
      <c r="W2188" s="137"/>
      <c r="X2188" s="137"/>
      <c r="Y2188" s="132"/>
      <c r="Z2188" s="132"/>
      <c r="AB2188" s="132"/>
    </row>
    <row r="2189" spans="1:28" s="138" customFormat="1" ht="15.75" hidden="1">
      <c r="A2189" s="292"/>
      <c r="B2189" s="231"/>
      <c r="C2189" s="231"/>
      <c r="D2189" s="232"/>
      <c r="E2189" s="140"/>
      <c r="F2189" s="140"/>
      <c r="G2189" s="140"/>
      <c r="H2189" s="140"/>
      <c r="I2189" s="140"/>
      <c r="J2189" s="140"/>
      <c r="K2189" s="140"/>
      <c r="L2189" s="140"/>
      <c r="M2189" s="140"/>
      <c r="N2189" s="140"/>
      <c r="O2189" s="140"/>
      <c r="P2189" s="140"/>
      <c r="Q2189" s="140"/>
      <c r="R2189" s="140"/>
      <c r="S2189" s="140"/>
      <c r="T2189" s="140"/>
      <c r="U2189" s="130"/>
      <c r="V2189" s="130"/>
      <c r="W2189" s="140"/>
      <c r="X2189" s="140"/>
      <c r="Y2189" s="132"/>
      <c r="Z2189" s="132"/>
      <c r="AB2189" s="132"/>
    </row>
    <row r="2190" spans="1:28" s="138" customFormat="1" ht="15.75" hidden="1">
      <c r="A2190" s="292"/>
      <c r="B2190" s="231"/>
      <c r="C2190" s="231"/>
      <c r="D2190" s="232"/>
      <c r="E2190" s="131"/>
      <c r="F2190" s="130"/>
      <c r="G2190" s="130"/>
      <c r="H2190" s="130"/>
      <c r="I2190" s="68"/>
      <c r="J2190" s="68"/>
      <c r="K2190" s="68"/>
      <c r="L2190" s="68"/>
      <c r="M2190" s="130"/>
      <c r="N2190" s="130"/>
      <c r="O2190" s="130"/>
      <c r="P2190" s="130"/>
      <c r="Q2190" s="68"/>
      <c r="R2190" s="68"/>
      <c r="S2190" s="68"/>
      <c r="T2190" s="130"/>
      <c r="U2190" s="130"/>
      <c r="V2190" s="130"/>
      <c r="W2190" s="68"/>
      <c r="X2190" s="68"/>
      <c r="Y2190" s="132"/>
      <c r="Z2190" s="132"/>
      <c r="AB2190" s="132"/>
    </row>
    <row r="2191" spans="1:28" s="138" customFormat="1" ht="15.75" hidden="1">
      <c r="A2191" s="292"/>
      <c r="B2191" s="231"/>
      <c r="C2191" s="231"/>
      <c r="D2191" s="232"/>
      <c r="F2191" s="130"/>
      <c r="G2191" s="130"/>
      <c r="H2191" s="130"/>
      <c r="I2191" s="137"/>
      <c r="K2191" s="137"/>
      <c r="L2191" s="137"/>
      <c r="M2191" s="130"/>
      <c r="N2191" s="130"/>
      <c r="O2191" s="130"/>
      <c r="P2191" s="130"/>
      <c r="Q2191" s="137"/>
      <c r="R2191" s="137"/>
      <c r="S2191" s="137"/>
      <c r="T2191" s="130"/>
      <c r="U2191" s="130"/>
      <c r="V2191" s="130"/>
      <c r="W2191" s="137"/>
      <c r="X2191" s="137"/>
      <c r="Y2191" s="132"/>
      <c r="Z2191" s="132"/>
      <c r="AB2191" s="132"/>
    </row>
    <row r="2192" spans="1:28" s="138" customFormat="1" ht="15.75" hidden="1">
      <c r="A2192" s="292"/>
      <c r="B2192" s="231"/>
      <c r="C2192" s="231"/>
      <c r="D2192" s="232"/>
      <c r="F2192" s="130"/>
      <c r="G2192" s="130"/>
      <c r="H2192" s="130"/>
      <c r="I2192" s="137"/>
      <c r="K2192" s="137"/>
      <c r="L2192" s="137"/>
      <c r="M2192" s="130"/>
      <c r="N2192" s="130"/>
      <c r="O2192" s="130"/>
      <c r="P2192" s="130"/>
      <c r="Q2192" s="137"/>
      <c r="R2192" s="137"/>
      <c r="S2192" s="137"/>
      <c r="T2192" s="130"/>
      <c r="U2192" s="130"/>
      <c r="V2192" s="130"/>
      <c r="W2192" s="137"/>
      <c r="X2192" s="137"/>
      <c r="Y2192" s="132"/>
      <c r="Z2192" s="132"/>
      <c r="AB2192" s="132"/>
    </row>
    <row r="2193" spans="1:28" s="138" customFormat="1" ht="15.75" hidden="1">
      <c r="A2193" s="292"/>
      <c r="B2193" s="231"/>
      <c r="C2193" s="231"/>
      <c r="D2193" s="232"/>
      <c r="E2193" s="137"/>
      <c r="F2193" s="130"/>
      <c r="G2193" s="130"/>
      <c r="H2193" s="130"/>
      <c r="I2193" s="137"/>
      <c r="J2193" s="137"/>
      <c r="K2193" s="137"/>
      <c r="L2193" s="137"/>
      <c r="M2193" s="130"/>
      <c r="N2193" s="130"/>
      <c r="O2193" s="130"/>
      <c r="P2193" s="130"/>
      <c r="Q2193" s="137"/>
      <c r="R2193" s="137"/>
      <c r="S2193" s="137"/>
      <c r="T2193" s="130"/>
      <c r="U2193" s="130"/>
      <c r="V2193" s="130"/>
      <c r="W2193" s="137"/>
      <c r="X2193" s="137"/>
      <c r="Y2193" s="132"/>
      <c r="Z2193" s="132"/>
      <c r="AB2193" s="132"/>
    </row>
    <row r="2194" spans="1:28" s="138" customFormat="1" ht="15.75" hidden="1">
      <c r="A2194" s="292"/>
      <c r="B2194" s="231"/>
      <c r="C2194" s="231"/>
      <c r="D2194" s="232"/>
      <c r="E2194" s="137"/>
      <c r="F2194" s="130"/>
      <c r="G2194" s="130"/>
      <c r="H2194" s="130"/>
      <c r="I2194" s="137"/>
      <c r="J2194" s="137"/>
      <c r="K2194" s="137"/>
      <c r="L2194" s="137"/>
      <c r="M2194" s="130"/>
      <c r="N2194" s="130"/>
      <c r="O2194" s="130"/>
      <c r="P2194" s="130"/>
      <c r="Q2194" s="137"/>
      <c r="R2194" s="137"/>
      <c r="S2194" s="137"/>
      <c r="T2194" s="130"/>
      <c r="U2194" s="130"/>
      <c r="V2194" s="130"/>
      <c r="W2194" s="137"/>
      <c r="X2194" s="137"/>
      <c r="Y2194" s="132"/>
      <c r="Z2194" s="132"/>
      <c r="AB2194" s="132"/>
    </row>
    <row r="2195" spans="1:28" s="138" customFormat="1" ht="15.75" hidden="1">
      <c r="A2195" s="292"/>
      <c r="B2195" s="231"/>
      <c r="C2195" s="231"/>
      <c r="D2195" s="232"/>
      <c r="E2195" s="140"/>
      <c r="F2195" s="140"/>
      <c r="G2195" s="140"/>
      <c r="H2195" s="140"/>
      <c r="I2195" s="140"/>
      <c r="J2195" s="140"/>
      <c r="K2195" s="140"/>
      <c r="L2195" s="140"/>
      <c r="M2195" s="140"/>
      <c r="N2195" s="140"/>
      <c r="O2195" s="140"/>
      <c r="P2195" s="140"/>
      <c r="Q2195" s="140"/>
      <c r="R2195" s="140"/>
      <c r="S2195" s="140"/>
      <c r="T2195" s="140"/>
      <c r="U2195" s="130"/>
      <c r="V2195" s="130"/>
      <c r="W2195" s="140"/>
      <c r="X2195" s="140"/>
      <c r="Y2195" s="132"/>
      <c r="Z2195" s="132"/>
      <c r="AB2195" s="132"/>
    </row>
    <row r="2196" spans="1:28" s="138" customFormat="1" ht="15.75" hidden="1">
      <c r="A2196" s="292"/>
      <c r="B2196" s="231"/>
      <c r="C2196" s="231"/>
      <c r="D2196" s="232"/>
      <c r="E2196" s="131"/>
      <c r="F2196" s="130"/>
      <c r="G2196" s="130"/>
      <c r="H2196" s="130"/>
      <c r="I2196" s="68"/>
      <c r="J2196" s="68"/>
      <c r="K2196" s="68"/>
      <c r="L2196" s="68"/>
      <c r="M2196" s="130"/>
      <c r="N2196" s="130"/>
      <c r="O2196" s="130"/>
      <c r="P2196" s="130"/>
      <c r="Q2196" s="68"/>
      <c r="R2196" s="68"/>
      <c r="S2196" s="68"/>
      <c r="T2196" s="130"/>
      <c r="U2196" s="130"/>
      <c r="V2196" s="130"/>
      <c r="W2196" s="68"/>
      <c r="X2196" s="68"/>
      <c r="Y2196" s="132"/>
      <c r="Z2196" s="132"/>
      <c r="AB2196" s="132"/>
    </row>
    <row r="2197" spans="1:28" s="138" customFormat="1" ht="15.75" hidden="1">
      <c r="A2197" s="292"/>
      <c r="B2197" s="231"/>
      <c r="C2197" s="231"/>
      <c r="D2197" s="232"/>
      <c r="F2197" s="130"/>
      <c r="G2197" s="130"/>
      <c r="H2197" s="130"/>
      <c r="I2197" s="137"/>
      <c r="K2197" s="137"/>
      <c r="L2197" s="137"/>
      <c r="M2197" s="130"/>
      <c r="N2197" s="130"/>
      <c r="O2197" s="130"/>
      <c r="P2197" s="130"/>
      <c r="Q2197" s="137"/>
      <c r="R2197" s="137"/>
      <c r="S2197" s="137"/>
      <c r="T2197" s="130"/>
      <c r="U2197" s="130"/>
      <c r="V2197" s="130"/>
      <c r="W2197" s="137"/>
      <c r="X2197" s="137"/>
      <c r="Y2197" s="132"/>
      <c r="Z2197" s="132"/>
      <c r="AB2197" s="132"/>
    </row>
    <row r="2198" spans="1:28" s="138" customFormat="1" ht="15.75" hidden="1">
      <c r="A2198" s="292"/>
      <c r="B2198" s="231"/>
      <c r="C2198" s="231"/>
      <c r="D2198" s="232"/>
      <c r="F2198" s="130"/>
      <c r="G2198" s="130"/>
      <c r="H2198" s="130"/>
      <c r="I2198" s="137"/>
      <c r="K2198" s="137"/>
      <c r="L2198" s="137"/>
      <c r="M2198" s="130"/>
      <c r="N2198" s="130"/>
      <c r="O2198" s="130"/>
      <c r="P2198" s="130"/>
      <c r="Q2198" s="137"/>
      <c r="R2198" s="137"/>
      <c r="S2198" s="137"/>
      <c r="T2198" s="130"/>
      <c r="U2198" s="130"/>
      <c r="V2198" s="130"/>
      <c r="W2198" s="137"/>
      <c r="X2198" s="137"/>
      <c r="Y2198" s="132"/>
      <c r="Z2198" s="132"/>
      <c r="AB2198" s="132"/>
    </row>
    <row r="2199" spans="1:28" s="138" customFormat="1" ht="15.75" hidden="1">
      <c r="A2199" s="292"/>
      <c r="B2199" s="231"/>
      <c r="C2199" s="231"/>
      <c r="D2199" s="232"/>
      <c r="E2199" s="137"/>
      <c r="F2199" s="137"/>
      <c r="G2199" s="137"/>
      <c r="H2199" s="137"/>
      <c r="I2199" s="137"/>
      <c r="J2199" s="137"/>
      <c r="K2199" s="137"/>
      <c r="L2199" s="137"/>
      <c r="M2199" s="137"/>
      <c r="N2199" s="137"/>
      <c r="O2199" s="137"/>
      <c r="P2199" s="137"/>
      <c r="Q2199" s="137"/>
      <c r="R2199" s="137"/>
      <c r="S2199" s="68"/>
      <c r="T2199" s="130"/>
      <c r="U2199" s="130"/>
      <c r="V2199" s="130"/>
      <c r="W2199" s="137"/>
      <c r="X2199" s="137"/>
      <c r="Y2199" s="132"/>
      <c r="Z2199" s="132"/>
      <c r="AB2199" s="132"/>
    </row>
    <row r="2200" spans="1:28" s="138" customFormat="1" ht="15.75" hidden="1">
      <c r="A2200" s="292"/>
      <c r="B2200" s="231"/>
      <c r="C2200" s="231"/>
      <c r="D2200" s="232"/>
      <c r="F2200" s="130"/>
      <c r="G2200" s="130"/>
      <c r="H2200" s="130"/>
      <c r="I2200" s="137"/>
      <c r="K2200" s="137"/>
      <c r="L2200" s="137"/>
      <c r="M2200" s="130"/>
      <c r="N2200" s="130"/>
      <c r="O2200" s="130"/>
      <c r="P2200" s="130"/>
      <c r="Q2200" s="68"/>
      <c r="R2200" s="68"/>
      <c r="S2200" s="68"/>
      <c r="T2200" s="130"/>
      <c r="U2200" s="130"/>
      <c r="V2200" s="130"/>
      <c r="W2200" s="137"/>
      <c r="X2200" s="68"/>
      <c r="Y2200" s="132"/>
      <c r="Z2200" s="132"/>
      <c r="AB2200" s="132"/>
    </row>
    <row r="2201" spans="1:28" s="138" customFormat="1" ht="15.75" hidden="1">
      <c r="A2201" s="292"/>
      <c r="B2201" s="231"/>
      <c r="C2201" s="231"/>
      <c r="D2201" s="232"/>
      <c r="F2201" s="130"/>
      <c r="G2201" s="130"/>
      <c r="H2201" s="130"/>
      <c r="I2201" s="137"/>
      <c r="K2201" s="137"/>
      <c r="L2201" s="137"/>
      <c r="M2201" s="130"/>
      <c r="N2201" s="130"/>
      <c r="O2201" s="130"/>
      <c r="P2201" s="130"/>
      <c r="Q2201" s="68"/>
      <c r="R2201" s="68"/>
      <c r="S2201" s="68"/>
      <c r="T2201" s="130"/>
      <c r="U2201" s="130"/>
      <c r="V2201" s="130"/>
      <c r="W2201" s="137"/>
      <c r="X2201" s="68"/>
      <c r="Y2201" s="132"/>
      <c r="Z2201" s="132"/>
      <c r="AB2201" s="132"/>
    </row>
    <row r="2202" spans="1:28" s="138" customFormat="1" ht="15.75" hidden="1">
      <c r="A2202" s="292"/>
      <c r="B2202" s="231"/>
      <c r="C2202" s="231"/>
      <c r="D2202" s="232"/>
      <c r="E2202" s="137"/>
      <c r="F2202" s="137"/>
      <c r="G2202" s="137"/>
      <c r="H2202" s="137"/>
      <c r="I2202" s="137"/>
      <c r="J2202" s="137"/>
      <c r="K2202" s="137"/>
      <c r="L2202" s="137"/>
      <c r="M2202" s="137"/>
      <c r="N2202" s="137"/>
      <c r="O2202" s="137"/>
      <c r="P2202" s="137"/>
      <c r="Q2202" s="137"/>
      <c r="R2202" s="137"/>
      <c r="S2202" s="68"/>
      <c r="T2202" s="130"/>
      <c r="U2202" s="130"/>
      <c r="V2202" s="130"/>
      <c r="W2202" s="137"/>
      <c r="X2202" s="137"/>
      <c r="Y2202" s="132"/>
      <c r="Z2202" s="132"/>
      <c r="AB2202" s="132"/>
    </row>
    <row r="2203" spans="1:28" s="138" customFormat="1" ht="15.75" hidden="1">
      <c r="A2203" s="292"/>
      <c r="B2203" s="231"/>
      <c r="C2203" s="231"/>
      <c r="D2203" s="232"/>
      <c r="F2203" s="130"/>
      <c r="G2203" s="130"/>
      <c r="H2203" s="130"/>
      <c r="I2203" s="137"/>
      <c r="K2203" s="137"/>
      <c r="L2203" s="137"/>
      <c r="M2203" s="130"/>
      <c r="N2203" s="130"/>
      <c r="O2203" s="130"/>
      <c r="P2203" s="130"/>
      <c r="Q2203" s="68"/>
      <c r="R2203" s="68"/>
      <c r="S2203" s="68"/>
      <c r="T2203" s="130"/>
      <c r="U2203" s="130"/>
      <c r="V2203" s="130"/>
      <c r="W2203" s="137"/>
      <c r="X2203" s="68"/>
      <c r="Y2203" s="132"/>
      <c r="Z2203" s="132"/>
      <c r="AB2203" s="132"/>
    </row>
    <row r="2204" spans="1:28" s="138" customFormat="1" ht="15.75" hidden="1">
      <c r="A2204" s="292"/>
      <c r="B2204" s="231"/>
      <c r="C2204" s="231"/>
      <c r="D2204" s="232"/>
      <c r="F2204" s="130"/>
      <c r="G2204" s="130"/>
      <c r="H2204" s="130"/>
      <c r="I2204" s="137"/>
      <c r="K2204" s="137"/>
      <c r="L2204" s="137"/>
      <c r="M2204" s="130"/>
      <c r="N2204" s="130"/>
      <c r="O2204" s="130"/>
      <c r="P2204" s="130"/>
      <c r="Q2204" s="68"/>
      <c r="R2204" s="68"/>
      <c r="S2204" s="68"/>
      <c r="T2204" s="130"/>
      <c r="U2204" s="130"/>
      <c r="V2204" s="130"/>
      <c r="W2204" s="137"/>
      <c r="X2204" s="68"/>
      <c r="Y2204" s="132"/>
      <c r="Z2204" s="132"/>
      <c r="AB2204" s="132"/>
    </row>
    <row r="2205" spans="1:28" s="138" customFormat="1" ht="15.75" hidden="1">
      <c r="A2205" s="292"/>
      <c r="B2205" s="231"/>
      <c r="C2205" s="231"/>
      <c r="D2205" s="232"/>
      <c r="E2205" s="137"/>
      <c r="F2205" s="137"/>
      <c r="G2205" s="137"/>
      <c r="H2205" s="137"/>
      <c r="I2205" s="137"/>
      <c r="J2205" s="137"/>
      <c r="K2205" s="137"/>
      <c r="L2205" s="137"/>
      <c r="M2205" s="137"/>
      <c r="N2205" s="137"/>
      <c r="O2205" s="137"/>
      <c r="P2205" s="137"/>
      <c r="Q2205" s="137"/>
      <c r="R2205" s="137"/>
      <c r="S2205" s="68"/>
      <c r="T2205" s="130"/>
      <c r="U2205" s="130"/>
      <c r="V2205" s="130"/>
      <c r="W2205" s="137"/>
      <c r="X2205" s="137"/>
      <c r="Y2205" s="132"/>
      <c r="Z2205" s="132"/>
      <c r="AB2205" s="132"/>
    </row>
    <row r="2206" spans="1:28" s="138" customFormat="1" ht="15.75" hidden="1">
      <c r="A2206" s="292"/>
      <c r="B2206" s="231"/>
      <c r="C2206" s="231"/>
      <c r="D2206" s="232"/>
      <c r="F2206" s="130"/>
      <c r="G2206" s="130"/>
      <c r="H2206" s="130"/>
      <c r="I2206" s="137"/>
      <c r="K2206" s="137"/>
      <c r="L2206" s="137"/>
      <c r="M2206" s="130"/>
      <c r="N2206" s="130"/>
      <c r="O2206" s="130"/>
      <c r="P2206" s="130"/>
      <c r="Q2206" s="68"/>
      <c r="R2206" s="68"/>
      <c r="S2206" s="68"/>
      <c r="T2206" s="130"/>
      <c r="U2206" s="130"/>
      <c r="V2206" s="130"/>
      <c r="W2206" s="137"/>
      <c r="X2206" s="68"/>
      <c r="Y2206" s="132"/>
      <c r="Z2206" s="132"/>
      <c r="AB2206" s="132"/>
    </row>
    <row r="2207" spans="1:28" s="138" customFormat="1" ht="15.75" hidden="1">
      <c r="A2207" s="292"/>
      <c r="B2207" s="231"/>
      <c r="C2207" s="231"/>
      <c r="D2207" s="232"/>
      <c r="F2207" s="130"/>
      <c r="G2207" s="130"/>
      <c r="H2207" s="130"/>
      <c r="I2207" s="137"/>
      <c r="K2207" s="137"/>
      <c r="L2207" s="137"/>
      <c r="M2207" s="130"/>
      <c r="N2207" s="130"/>
      <c r="O2207" s="130"/>
      <c r="P2207" s="130"/>
      <c r="Q2207" s="68"/>
      <c r="R2207" s="68"/>
      <c r="S2207" s="68"/>
      <c r="T2207" s="130"/>
      <c r="U2207" s="130"/>
      <c r="V2207" s="130"/>
      <c r="W2207" s="137"/>
      <c r="X2207" s="68"/>
      <c r="Y2207" s="132"/>
      <c r="Z2207" s="132"/>
      <c r="AB2207" s="132"/>
    </row>
    <row r="2208" spans="1:28" s="138" customFormat="1" ht="15.75" hidden="1">
      <c r="A2208" s="292"/>
      <c r="B2208" s="231"/>
      <c r="C2208" s="231"/>
      <c r="D2208" s="232"/>
      <c r="E2208" s="137"/>
      <c r="F2208" s="130"/>
      <c r="G2208" s="130"/>
      <c r="H2208" s="130"/>
      <c r="I2208" s="137"/>
      <c r="J2208" s="137"/>
      <c r="K2208" s="137"/>
      <c r="L2208" s="137"/>
      <c r="M2208" s="130"/>
      <c r="N2208" s="130"/>
      <c r="O2208" s="130"/>
      <c r="P2208" s="130"/>
      <c r="Q2208" s="68"/>
      <c r="R2208" s="68"/>
      <c r="S2208" s="68"/>
      <c r="T2208" s="130"/>
      <c r="U2208" s="130"/>
      <c r="V2208" s="130"/>
      <c r="W2208" s="137"/>
      <c r="X2208" s="68"/>
      <c r="Y2208" s="132"/>
      <c r="Z2208" s="132"/>
      <c r="AB2208" s="132"/>
    </row>
    <row r="2209" spans="1:28" s="138" customFormat="1" ht="15.75" hidden="1">
      <c r="A2209" s="292"/>
      <c r="B2209" s="231"/>
      <c r="C2209" s="231"/>
      <c r="D2209" s="232"/>
      <c r="F2209" s="130"/>
      <c r="G2209" s="130"/>
      <c r="H2209" s="130"/>
      <c r="I2209" s="137"/>
      <c r="K2209" s="137"/>
      <c r="L2209" s="137"/>
      <c r="M2209" s="130"/>
      <c r="N2209" s="130"/>
      <c r="O2209" s="130"/>
      <c r="P2209" s="130"/>
      <c r="Q2209" s="68"/>
      <c r="R2209" s="68"/>
      <c r="S2209" s="68"/>
      <c r="T2209" s="130"/>
      <c r="U2209" s="130"/>
      <c r="V2209" s="130"/>
      <c r="W2209" s="137"/>
      <c r="X2209" s="68"/>
      <c r="Y2209" s="132"/>
      <c r="Z2209" s="132"/>
      <c r="AB2209" s="132"/>
    </row>
    <row r="2210" spans="1:28" s="138" customFormat="1" ht="15.75" hidden="1">
      <c r="A2210" s="292"/>
      <c r="B2210" s="231"/>
      <c r="C2210" s="231"/>
      <c r="D2210" s="232"/>
      <c r="F2210" s="130"/>
      <c r="G2210" s="130"/>
      <c r="H2210" s="130"/>
      <c r="I2210" s="137"/>
      <c r="K2210" s="137"/>
      <c r="L2210" s="137"/>
      <c r="M2210" s="130"/>
      <c r="N2210" s="130"/>
      <c r="O2210" s="130"/>
      <c r="P2210" s="130"/>
      <c r="Q2210" s="68"/>
      <c r="R2210" s="68"/>
      <c r="S2210" s="68"/>
      <c r="T2210" s="130"/>
      <c r="U2210" s="130"/>
      <c r="V2210" s="130"/>
      <c r="W2210" s="137"/>
      <c r="X2210" s="68"/>
      <c r="Y2210" s="132"/>
      <c r="Z2210" s="132"/>
      <c r="AB2210" s="132"/>
    </row>
    <row r="2211" spans="1:28" s="138" customFormat="1" ht="15.75" hidden="1">
      <c r="A2211" s="292"/>
      <c r="B2211" s="231"/>
      <c r="C2211" s="231"/>
      <c r="D2211" s="232"/>
      <c r="E2211" s="137"/>
      <c r="F2211" s="130"/>
      <c r="G2211" s="130"/>
      <c r="H2211" s="130"/>
      <c r="I2211" s="137"/>
      <c r="K2211" s="137"/>
      <c r="L2211" s="137"/>
      <c r="M2211" s="130"/>
      <c r="N2211" s="130"/>
      <c r="O2211" s="130"/>
      <c r="P2211" s="130"/>
      <c r="Q2211" s="137"/>
      <c r="R2211" s="137"/>
      <c r="S2211" s="137"/>
      <c r="T2211" s="130"/>
      <c r="U2211" s="130"/>
      <c r="V2211" s="130"/>
      <c r="W2211" s="137"/>
      <c r="X2211" s="137"/>
      <c r="Y2211" s="132"/>
      <c r="Z2211" s="132"/>
      <c r="AB2211" s="132"/>
    </row>
    <row r="2212" spans="1:28" s="138" customFormat="1" ht="15.75" hidden="1">
      <c r="A2212" s="292"/>
      <c r="B2212" s="231"/>
      <c r="C2212" s="231"/>
      <c r="D2212" s="232"/>
      <c r="E2212" s="137"/>
      <c r="F2212" s="130"/>
      <c r="G2212" s="130"/>
      <c r="H2212" s="130"/>
      <c r="I2212" s="137"/>
      <c r="J2212" s="137"/>
      <c r="K2212" s="137"/>
      <c r="L2212" s="137"/>
      <c r="M2212" s="130"/>
      <c r="N2212" s="130"/>
      <c r="O2212" s="130"/>
      <c r="P2212" s="130"/>
      <c r="Q2212" s="137"/>
      <c r="R2212" s="137"/>
      <c r="S2212" s="137"/>
      <c r="T2212" s="130"/>
      <c r="U2212" s="130"/>
      <c r="V2212" s="130"/>
      <c r="W2212" s="137"/>
      <c r="X2212" s="137"/>
      <c r="Y2212" s="132"/>
      <c r="Z2212" s="132"/>
      <c r="AB2212" s="132"/>
    </row>
    <row r="2213" spans="1:28" s="138" customFormat="1" ht="15.75" hidden="1">
      <c r="A2213" s="292"/>
      <c r="B2213" s="231"/>
      <c r="C2213" s="231"/>
      <c r="D2213" s="232"/>
      <c r="E2213" s="137"/>
      <c r="F2213" s="130"/>
      <c r="G2213" s="130"/>
      <c r="H2213" s="130"/>
      <c r="I2213" s="137"/>
      <c r="J2213" s="137"/>
      <c r="K2213" s="137"/>
      <c r="L2213" s="137"/>
      <c r="M2213" s="130"/>
      <c r="N2213" s="130"/>
      <c r="O2213" s="130"/>
      <c r="P2213" s="130"/>
      <c r="Q2213" s="137"/>
      <c r="R2213" s="137"/>
      <c r="S2213" s="137"/>
      <c r="T2213" s="130"/>
      <c r="U2213" s="130"/>
      <c r="V2213" s="130"/>
      <c r="W2213" s="137"/>
      <c r="X2213" s="137"/>
      <c r="Y2213" s="132"/>
      <c r="Z2213" s="132"/>
      <c r="AB2213" s="132"/>
    </row>
    <row r="2214" spans="1:28" s="138" customFormat="1" ht="15.75" hidden="1">
      <c r="A2214" s="292"/>
      <c r="B2214" s="231"/>
      <c r="C2214" s="231"/>
      <c r="D2214" s="232"/>
      <c r="F2214" s="130"/>
      <c r="G2214" s="130"/>
      <c r="H2214" s="130"/>
      <c r="I2214" s="137"/>
      <c r="K2214" s="137"/>
      <c r="L2214" s="137"/>
      <c r="M2214" s="130"/>
      <c r="N2214" s="130"/>
      <c r="O2214" s="130"/>
      <c r="P2214" s="130"/>
      <c r="Q2214" s="137"/>
      <c r="R2214" s="137"/>
      <c r="S2214" s="137"/>
      <c r="T2214" s="130"/>
      <c r="U2214" s="130"/>
      <c r="V2214" s="130"/>
      <c r="W2214" s="137"/>
      <c r="X2214" s="137"/>
      <c r="Y2214" s="132"/>
      <c r="Z2214" s="132"/>
      <c r="AB2214" s="132"/>
    </row>
    <row r="2215" spans="1:28" s="138" customFormat="1" ht="15.75" hidden="1">
      <c r="A2215" s="292"/>
      <c r="B2215" s="231"/>
      <c r="C2215" s="231"/>
      <c r="D2215" s="232"/>
      <c r="F2215" s="130"/>
      <c r="G2215" s="130"/>
      <c r="H2215" s="130"/>
      <c r="I2215" s="137"/>
      <c r="K2215" s="137"/>
      <c r="L2215" s="137"/>
      <c r="M2215" s="130"/>
      <c r="N2215" s="130"/>
      <c r="O2215" s="130"/>
      <c r="P2215" s="130"/>
      <c r="Q2215" s="137"/>
      <c r="R2215" s="137"/>
      <c r="S2215" s="137"/>
      <c r="T2215" s="130"/>
      <c r="U2215" s="130"/>
      <c r="V2215" s="130"/>
      <c r="W2215" s="137"/>
      <c r="X2215" s="137"/>
      <c r="Y2215" s="132"/>
      <c r="Z2215" s="132"/>
      <c r="AB2215" s="132"/>
    </row>
    <row r="2216" spans="1:28" s="138" customFormat="1" ht="15.75" hidden="1">
      <c r="A2216" s="292"/>
      <c r="B2216" s="231"/>
      <c r="C2216" s="231"/>
      <c r="D2216" s="232"/>
      <c r="F2216" s="130"/>
      <c r="G2216" s="130"/>
      <c r="H2216" s="130"/>
      <c r="I2216" s="137"/>
      <c r="K2216" s="137"/>
      <c r="L2216" s="137"/>
      <c r="M2216" s="130"/>
      <c r="N2216" s="130"/>
      <c r="O2216" s="130"/>
      <c r="P2216" s="130"/>
      <c r="Q2216" s="137"/>
      <c r="R2216" s="137"/>
      <c r="S2216" s="137"/>
      <c r="T2216" s="130"/>
      <c r="U2216" s="130"/>
      <c r="V2216" s="130"/>
      <c r="W2216" s="137"/>
      <c r="X2216" s="137"/>
      <c r="Y2216" s="132"/>
      <c r="Z2216" s="132"/>
      <c r="AB2216" s="132"/>
    </row>
    <row r="2217" spans="1:28" s="138" customFormat="1" ht="15.75" hidden="1">
      <c r="A2217" s="292"/>
      <c r="B2217" s="231"/>
      <c r="C2217" s="231"/>
      <c r="D2217" s="232"/>
      <c r="E2217" s="137"/>
      <c r="F2217" s="130"/>
      <c r="G2217" s="130"/>
      <c r="H2217" s="130"/>
      <c r="I2217" s="137"/>
      <c r="K2217" s="137"/>
      <c r="L2217" s="137"/>
      <c r="M2217" s="130"/>
      <c r="N2217" s="130"/>
      <c r="O2217" s="130"/>
      <c r="P2217" s="130"/>
      <c r="Q2217" s="137"/>
      <c r="R2217" s="137"/>
      <c r="S2217" s="137"/>
      <c r="T2217" s="130"/>
      <c r="U2217" s="130"/>
      <c r="V2217" s="130"/>
      <c r="W2217" s="137"/>
      <c r="X2217" s="137"/>
      <c r="Y2217" s="132"/>
      <c r="Z2217" s="132"/>
      <c r="AB2217" s="132"/>
    </row>
    <row r="2218" spans="1:28" s="138" customFormat="1" ht="15.75" hidden="1">
      <c r="A2218" s="292"/>
      <c r="B2218" s="332"/>
      <c r="C2218" s="231"/>
      <c r="D2218" s="232"/>
      <c r="E2218" s="137"/>
      <c r="F2218" s="130"/>
      <c r="G2218" s="130"/>
      <c r="H2218" s="130"/>
      <c r="I2218" s="137"/>
      <c r="J2218" s="137"/>
      <c r="K2218" s="137"/>
      <c r="L2218" s="137"/>
      <c r="M2218" s="130"/>
      <c r="N2218" s="130"/>
      <c r="O2218" s="130"/>
      <c r="P2218" s="130"/>
      <c r="Q2218" s="137"/>
      <c r="R2218" s="137"/>
      <c r="S2218" s="137"/>
      <c r="T2218" s="130"/>
      <c r="U2218" s="130"/>
      <c r="V2218" s="130"/>
      <c r="W2218" s="137"/>
      <c r="X2218" s="137"/>
      <c r="Y2218" s="132"/>
      <c r="Z2218" s="132"/>
      <c r="AB2218" s="132"/>
    </row>
    <row r="2219" spans="1:28" s="138" customFormat="1" ht="15.75" hidden="1">
      <c r="A2219" s="292"/>
      <c r="B2219" s="231"/>
      <c r="C2219" s="231"/>
      <c r="D2219" s="232"/>
      <c r="E2219" s="137"/>
      <c r="F2219" s="130"/>
      <c r="G2219" s="130"/>
      <c r="H2219" s="130"/>
      <c r="I2219" s="137"/>
      <c r="J2219" s="137"/>
      <c r="K2219" s="137"/>
      <c r="L2219" s="137"/>
      <c r="M2219" s="130"/>
      <c r="N2219" s="130"/>
      <c r="O2219" s="130"/>
      <c r="P2219" s="130"/>
      <c r="Q2219" s="137"/>
      <c r="R2219" s="137"/>
      <c r="S2219" s="137"/>
      <c r="T2219" s="130"/>
      <c r="U2219" s="130"/>
      <c r="V2219" s="130"/>
      <c r="W2219" s="137"/>
      <c r="X2219" s="137"/>
      <c r="Y2219" s="132"/>
      <c r="Z2219" s="132"/>
      <c r="AB2219" s="132"/>
    </row>
    <row r="2220" spans="1:28" s="138" customFormat="1" ht="15.75" hidden="1">
      <c r="A2220" s="292"/>
      <c r="B2220" s="231"/>
      <c r="C2220" s="231"/>
      <c r="D2220" s="232"/>
      <c r="F2220" s="130"/>
      <c r="G2220" s="130"/>
      <c r="H2220" s="130"/>
      <c r="I2220" s="137"/>
      <c r="K2220" s="137"/>
      <c r="L2220" s="137"/>
      <c r="M2220" s="130"/>
      <c r="N2220" s="130"/>
      <c r="O2220" s="130"/>
      <c r="P2220" s="130"/>
      <c r="Q2220" s="137"/>
      <c r="R2220" s="137"/>
      <c r="S2220" s="137"/>
      <c r="T2220" s="130"/>
      <c r="U2220" s="130"/>
      <c r="V2220" s="130"/>
      <c r="W2220" s="137"/>
      <c r="X2220" s="137"/>
      <c r="Y2220" s="132"/>
      <c r="Z2220" s="132"/>
      <c r="AB2220" s="132"/>
    </row>
    <row r="2221" spans="1:28" s="138" customFormat="1" ht="15.75" hidden="1">
      <c r="A2221" s="292"/>
      <c r="B2221" s="231"/>
      <c r="C2221" s="231"/>
      <c r="D2221" s="232"/>
      <c r="F2221" s="130"/>
      <c r="G2221" s="130"/>
      <c r="H2221" s="130"/>
      <c r="I2221" s="137"/>
      <c r="K2221" s="137"/>
      <c r="L2221" s="137"/>
      <c r="M2221" s="130"/>
      <c r="N2221" s="130"/>
      <c r="O2221" s="130"/>
      <c r="P2221" s="130"/>
      <c r="Q2221" s="137"/>
      <c r="R2221" s="137"/>
      <c r="S2221" s="137"/>
      <c r="T2221" s="130"/>
      <c r="U2221" s="130"/>
      <c r="V2221" s="130"/>
      <c r="W2221" s="137"/>
      <c r="X2221" s="137"/>
      <c r="Y2221" s="132"/>
      <c r="Z2221" s="132"/>
      <c r="AB2221" s="132"/>
    </row>
    <row r="2222" spans="1:28" s="138" customFormat="1" ht="15.75" hidden="1">
      <c r="A2222" s="292"/>
      <c r="B2222" s="231"/>
      <c r="C2222" s="231"/>
      <c r="D2222" s="232"/>
      <c r="F2222" s="130"/>
      <c r="G2222" s="130"/>
      <c r="H2222" s="130"/>
      <c r="I2222" s="137"/>
      <c r="K2222" s="137"/>
      <c r="L2222" s="137"/>
      <c r="M2222" s="130"/>
      <c r="N2222" s="130"/>
      <c r="O2222" s="130"/>
      <c r="P2222" s="130"/>
      <c r="Q2222" s="137"/>
      <c r="R2222" s="137"/>
      <c r="S2222" s="137"/>
      <c r="T2222" s="130"/>
      <c r="U2222" s="130"/>
      <c r="V2222" s="130"/>
      <c r="W2222" s="137"/>
      <c r="X2222" s="137"/>
      <c r="Y2222" s="132"/>
      <c r="Z2222" s="132"/>
      <c r="AB2222" s="132"/>
    </row>
    <row r="2223" spans="1:28" s="138" customFormat="1" ht="15.75" hidden="1">
      <c r="A2223" s="292"/>
      <c r="B2223" s="231"/>
      <c r="C2223" s="231"/>
      <c r="D2223" s="232"/>
      <c r="E2223" s="137"/>
      <c r="F2223" s="130"/>
      <c r="G2223" s="130"/>
      <c r="H2223" s="130"/>
      <c r="I2223" s="137"/>
      <c r="K2223" s="137"/>
      <c r="L2223" s="137"/>
      <c r="M2223" s="130"/>
      <c r="N2223" s="130"/>
      <c r="O2223" s="130"/>
      <c r="P2223" s="130"/>
      <c r="Q2223" s="137"/>
      <c r="R2223" s="137"/>
      <c r="S2223" s="137"/>
      <c r="T2223" s="130"/>
      <c r="U2223" s="130"/>
      <c r="V2223" s="130"/>
      <c r="W2223" s="137"/>
      <c r="X2223" s="137"/>
      <c r="Y2223" s="132"/>
      <c r="Z2223" s="132"/>
      <c r="AB2223" s="132"/>
    </row>
    <row r="2224" spans="1:28" s="138" customFormat="1" ht="15.75" hidden="1">
      <c r="A2224" s="292"/>
      <c r="B2224" s="231"/>
      <c r="C2224" s="231"/>
      <c r="D2224" s="232"/>
      <c r="E2224" s="137"/>
      <c r="F2224" s="141"/>
      <c r="G2224" s="141"/>
      <c r="H2224" s="141"/>
      <c r="I2224" s="137"/>
      <c r="J2224" s="137"/>
      <c r="K2224" s="137"/>
      <c r="L2224" s="137"/>
      <c r="M2224" s="137"/>
      <c r="N2224" s="137"/>
      <c r="O2224" s="137"/>
      <c r="P2224" s="137"/>
      <c r="Q2224" s="137"/>
      <c r="R2224" s="137"/>
      <c r="S2224" s="137"/>
      <c r="T2224" s="137"/>
      <c r="U2224" s="137"/>
      <c r="V2224" s="137"/>
      <c r="W2224" s="137"/>
      <c r="X2224" s="137"/>
      <c r="Y2224" s="132"/>
      <c r="Z2224" s="132"/>
      <c r="AB2224" s="132"/>
    </row>
    <row r="2225" spans="1:28" s="138" customFormat="1" ht="15.75" hidden="1">
      <c r="A2225" s="292"/>
      <c r="B2225" s="231"/>
      <c r="C2225" s="231"/>
      <c r="D2225" s="232"/>
      <c r="E2225" s="137"/>
      <c r="F2225" s="141"/>
      <c r="G2225" s="141"/>
      <c r="H2225" s="141"/>
      <c r="I2225" s="137"/>
      <c r="J2225" s="137"/>
      <c r="K2225" s="137"/>
      <c r="L2225" s="137"/>
      <c r="M2225" s="137"/>
      <c r="N2225" s="137"/>
      <c r="O2225" s="137"/>
      <c r="P2225" s="137"/>
      <c r="Q2225" s="137"/>
      <c r="R2225" s="137"/>
      <c r="S2225" s="137"/>
      <c r="T2225" s="137"/>
      <c r="U2225" s="137"/>
      <c r="V2225" s="137"/>
      <c r="W2225" s="137"/>
      <c r="X2225" s="137"/>
      <c r="Y2225" s="132"/>
      <c r="Z2225" s="132"/>
      <c r="AB2225" s="132"/>
    </row>
    <row r="2226" spans="1:28" s="138" customFormat="1" ht="15.75" hidden="1">
      <c r="A2226" s="292"/>
      <c r="B2226" s="231"/>
      <c r="C2226" s="231"/>
      <c r="D2226" s="232"/>
      <c r="F2226" s="130"/>
      <c r="G2226" s="130"/>
      <c r="H2226" s="130"/>
      <c r="I2226" s="137"/>
      <c r="K2226" s="137"/>
      <c r="L2226" s="137"/>
      <c r="M2226" s="130"/>
      <c r="N2226" s="130"/>
      <c r="O2226" s="130"/>
      <c r="P2226" s="130"/>
      <c r="Q2226" s="137"/>
      <c r="R2226" s="137"/>
      <c r="S2226" s="137"/>
      <c r="T2226" s="130"/>
      <c r="U2226" s="130"/>
      <c r="V2226" s="130"/>
      <c r="W2226" s="137"/>
      <c r="X2226" s="137"/>
      <c r="Y2226" s="132"/>
      <c r="Z2226" s="132"/>
      <c r="AB2226" s="132"/>
    </row>
    <row r="2227" spans="1:28" s="138" customFormat="1" ht="15.75" hidden="1">
      <c r="A2227" s="292"/>
      <c r="B2227" s="231"/>
      <c r="C2227" s="231"/>
      <c r="D2227" s="232"/>
      <c r="F2227" s="130"/>
      <c r="G2227" s="130"/>
      <c r="H2227" s="130"/>
      <c r="I2227" s="137"/>
      <c r="K2227" s="137"/>
      <c r="L2227" s="137"/>
      <c r="M2227" s="130"/>
      <c r="N2227" s="130"/>
      <c r="O2227" s="130"/>
      <c r="P2227" s="130"/>
      <c r="Q2227" s="137"/>
      <c r="R2227" s="137"/>
      <c r="S2227" s="137"/>
      <c r="T2227" s="130"/>
      <c r="U2227" s="130"/>
      <c r="V2227" s="130"/>
      <c r="W2227" s="137"/>
      <c r="X2227" s="137"/>
      <c r="Y2227" s="132"/>
      <c r="Z2227" s="132"/>
      <c r="AB2227" s="132"/>
    </row>
    <row r="2228" spans="1:28" s="138" customFormat="1" ht="15.75" hidden="1">
      <c r="A2228" s="292"/>
      <c r="B2228" s="231"/>
      <c r="C2228" s="231"/>
      <c r="D2228" s="232"/>
      <c r="F2228" s="130"/>
      <c r="G2228" s="130"/>
      <c r="H2228" s="130"/>
      <c r="I2228" s="137"/>
      <c r="K2228" s="137"/>
      <c r="L2228" s="137"/>
      <c r="M2228" s="130"/>
      <c r="N2228" s="130"/>
      <c r="O2228" s="130"/>
      <c r="P2228" s="130"/>
      <c r="Q2228" s="137"/>
      <c r="R2228" s="137"/>
      <c r="S2228" s="137"/>
      <c r="T2228" s="130"/>
      <c r="U2228" s="130"/>
      <c r="V2228" s="130"/>
      <c r="W2228" s="137"/>
      <c r="X2228" s="137"/>
      <c r="Y2228" s="132"/>
      <c r="Z2228" s="132"/>
      <c r="AB2228" s="132"/>
    </row>
    <row r="2229" spans="1:28" s="138" customFormat="1" ht="15.75" hidden="1">
      <c r="A2229" s="292"/>
      <c r="B2229" s="231"/>
      <c r="C2229" s="231"/>
      <c r="D2229" s="232"/>
      <c r="E2229" s="137"/>
      <c r="F2229" s="130"/>
      <c r="G2229" s="130"/>
      <c r="H2229" s="130"/>
      <c r="I2229" s="137"/>
      <c r="K2229" s="137"/>
      <c r="L2229" s="137"/>
      <c r="M2229" s="130"/>
      <c r="N2229" s="130"/>
      <c r="O2229" s="130"/>
      <c r="P2229" s="130"/>
      <c r="Q2229" s="137"/>
      <c r="R2229" s="137"/>
      <c r="S2229" s="137"/>
      <c r="T2229" s="130"/>
      <c r="U2229" s="130"/>
      <c r="V2229" s="130"/>
      <c r="W2229" s="137"/>
      <c r="X2229" s="137"/>
      <c r="Y2229" s="132"/>
      <c r="Z2229" s="132"/>
      <c r="AB2229" s="132"/>
    </row>
    <row r="2230" spans="1:28" s="138" customFormat="1" ht="15.75" hidden="1">
      <c r="A2230" s="292"/>
      <c r="B2230" s="231"/>
      <c r="C2230" s="231"/>
      <c r="D2230" s="232"/>
      <c r="E2230" s="137"/>
      <c r="F2230" s="141"/>
      <c r="G2230" s="141"/>
      <c r="H2230" s="141"/>
      <c r="I2230" s="137"/>
      <c r="J2230" s="137"/>
      <c r="K2230" s="137"/>
      <c r="L2230" s="137"/>
      <c r="M2230" s="137"/>
      <c r="N2230" s="137"/>
      <c r="O2230" s="137"/>
      <c r="P2230" s="137"/>
      <c r="Q2230" s="137"/>
      <c r="R2230" s="137"/>
      <c r="S2230" s="137"/>
      <c r="T2230" s="137"/>
      <c r="U2230" s="137"/>
      <c r="V2230" s="137"/>
      <c r="W2230" s="137"/>
      <c r="X2230" s="137"/>
      <c r="Y2230" s="132"/>
      <c r="Z2230" s="132"/>
      <c r="AB2230" s="132"/>
    </row>
    <row r="2231" spans="1:28" s="138" customFormat="1" ht="15.75" hidden="1">
      <c r="A2231" s="292"/>
      <c r="B2231" s="231"/>
      <c r="C2231" s="231"/>
      <c r="D2231" s="232"/>
      <c r="E2231" s="137"/>
      <c r="F2231" s="141"/>
      <c r="G2231" s="141"/>
      <c r="H2231" s="141"/>
      <c r="I2231" s="137"/>
      <c r="J2231" s="137"/>
      <c r="K2231" s="137"/>
      <c r="L2231" s="137"/>
      <c r="M2231" s="137"/>
      <c r="N2231" s="137"/>
      <c r="O2231" s="137"/>
      <c r="P2231" s="137"/>
      <c r="Q2231" s="137"/>
      <c r="R2231" s="137"/>
      <c r="S2231" s="137"/>
      <c r="T2231" s="137"/>
      <c r="U2231" s="137"/>
      <c r="V2231" s="137"/>
      <c r="W2231" s="137"/>
      <c r="X2231" s="137"/>
      <c r="Y2231" s="132"/>
      <c r="Z2231" s="132"/>
      <c r="AB2231" s="132"/>
    </row>
    <row r="2232" spans="1:28" s="138" customFormat="1" ht="15.75" hidden="1">
      <c r="A2232" s="292"/>
      <c r="B2232" s="231"/>
      <c r="C2232" s="231"/>
      <c r="D2232" s="232"/>
      <c r="F2232" s="130"/>
      <c r="G2232" s="130"/>
      <c r="H2232" s="130"/>
      <c r="I2232" s="137"/>
      <c r="K2232" s="137"/>
      <c r="L2232" s="137"/>
      <c r="M2232" s="130"/>
      <c r="N2232" s="130"/>
      <c r="O2232" s="130"/>
      <c r="P2232" s="130"/>
      <c r="Q2232" s="137"/>
      <c r="R2232" s="137"/>
      <c r="S2232" s="137"/>
      <c r="T2232" s="130"/>
      <c r="U2232" s="130"/>
      <c r="V2232" s="130"/>
      <c r="W2232" s="137"/>
      <c r="X2232" s="137"/>
      <c r="Y2232" s="132"/>
      <c r="Z2232" s="132"/>
      <c r="AB2232" s="132"/>
    </row>
    <row r="2233" spans="1:28" s="138" customFormat="1" ht="15.75" hidden="1">
      <c r="A2233" s="292"/>
      <c r="B2233" s="231"/>
      <c r="C2233" s="231"/>
      <c r="D2233" s="232"/>
      <c r="F2233" s="130"/>
      <c r="G2233" s="130"/>
      <c r="H2233" s="130"/>
      <c r="I2233" s="137"/>
      <c r="K2233" s="137"/>
      <c r="L2233" s="137"/>
      <c r="M2233" s="130"/>
      <c r="N2233" s="130"/>
      <c r="O2233" s="130"/>
      <c r="P2233" s="130"/>
      <c r="Q2233" s="137"/>
      <c r="R2233" s="137"/>
      <c r="S2233" s="137"/>
      <c r="T2233" s="130"/>
      <c r="U2233" s="130"/>
      <c r="V2233" s="130"/>
      <c r="W2233" s="137"/>
      <c r="X2233" s="137"/>
      <c r="Y2233" s="132"/>
      <c r="Z2233" s="132"/>
      <c r="AB2233" s="132"/>
    </row>
    <row r="2234" spans="1:28" s="138" customFormat="1" ht="15.75" hidden="1">
      <c r="A2234" s="292"/>
      <c r="B2234" s="231"/>
      <c r="C2234" s="231"/>
      <c r="D2234" s="232"/>
      <c r="F2234" s="130"/>
      <c r="G2234" s="130"/>
      <c r="H2234" s="130"/>
      <c r="I2234" s="137"/>
      <c r="K2234" s="137"/>
      <c r="L2234" s="137"/>
      <c r="M2234" s="130"/>
      <c r="N2234" s="130"/>
      <c r="O2234" s="130"/>
      <c r="P2234" s="130"/>
      <c r="Q2234" s="137"/>
      <c r="R2234" s="137"/>
      <c r="S2234" s="137"/>
      <c r="T2234" s="130"/>
      <c r="U2234" s="130"/>
      <c r="V2234" s="130"/>
      <c r="W2234" s="137"/>
      <c r="X2234" s="137"/>
      <c r="Y2234" s="132"/>
      <c r="Z2234" s="132"/>
      <c r="AB2234" s="132"/>
    </row>
    <row r="2235" spans="1:28" s="138" customFormat="1" ht="15.75" hidden="1">
      <c r="A2235" s="292"/>
      <c r="B2235" s="231"/>
      <c r="C2235" s="231"/>
      <c r="D2235" s="232"/>
      <c r="E2235" s="137"/>
      <c r="F2235" s="130"/>
      <c r="G2235" s="130"/>
      <c r="H2235" s="130"/>
      <c r="I2235" s="137"/>
      <c r="K2235" s="137"/>
      <c r="L2235" s="137"/>
      <c r="M2235" s="130"/>
      <c r="N2235" s="130"/>
      <c r="O2235" s="130"/>
      <c r="P2235" s="130"/>
      <c r="Q2235" s="137"/>
      <c r="R2235" s="137"/>
      <c r="S2235" s="137"/>
      <c r="T2235" s="130"/>
      <c r="U2235" s="130"/>
      <c r="V2235" s="130"/>
      <c r="W2235" s="137"/>
      <c r="X2235" s="137"/>
      <c r="Y2235" s="132"/>
      <c r="Z2235" s="132"/>
      <c r="AB2235" s="132"/>
    </row>
    <row r="2236" spans="1:28" s="138" customFormat="1" ht="15.75" hidden="1">
      <c r="A2236" s="292"/>
      <c r="B2236" s="231"/>
      <c r="C2236" s="231"/>
      <c r="D2236" s="232"/>
      <c r="F2236" s="130"/>
      <c r="G2236" s="130"/>
      <c r="H2236" s="130"/>
      <c r="I2236" s="137"/>
      <c r="K2236" s="137"/>
      <c r="L2236" s="137"/>
      <c r="M2236" s="130"/>
      <c r="N2236" s="130"/>
      <c r="O2236" s="130"/>
      <c r="P2236" s="130"/>
      <c r="Q2236" s="137"/>
      <c r="R2236" s="137"/>
      <c r="S2236" s="137"/>
      <c r="T2236" s="130"/>
      <c r="U2236" s="130"/>
      <c r="V2236" s="130"/>
      <c r="W2236" s="137"/>
      <c r="X2236" s="137"/>
      <c r="Y2236" s="132"/>
      <c r="Z2236" s="132"/>
      <c r="AB2236" s="132"/>
    </row>
    <row r="2237" spans="1:28" s="138" customFormat="1" ht="15.75" hidden="1">
      <c r="A2237" s="292"/>
      <c r="B2237" s="231"/>
      <c r="C2237" s="231"/>
      <c r="D2237" s="232"/>
      <c r="F2237" s="130"/>
      <c r="G2237" s="130"/>
      <c r="H2237" s="130"/>
      <c r="I2237" s="137"/>
      <c r="K2237" s="137"/>
      <c r="L2237" s="137"/>
      <c r="M2237" s="130"/>
      <c r="N2237" s="130"/>
      <c r="O2237" s="130"/>
      <c r="P2237" s="130"/>
      <c r="Q2237" s="137"/>
      <c r="R2237" s="137"/>
      <c r="S2237" s="137"/>
      <c r="T2237" s="130"/>
      <c r="U2237" s="130"/>
      <c r="V2237" s="130"/>
      <c r="W2237" s="137"/>
      <c r="X2237" s="137"/>
      <c r="Y2237" s="132"/>
      <c r="Z2237" s="132"/>
      <c r="AB2237" s="132"/>
    </row>
    <row r="2238" spans="1:28" s="138" customFormat="1" ht="15.75" hidden="1">
      <c r="A2238" s="292"/>
      <c r="B2238" s="231"/>
      <c r="C2238" s="231"/>
      <c r="D2238" s="232"/>
      <c r="E2238" s="137"/>
      <c r="F2238" s="130"/>
      <c r="G2238" s="130"/>
      <c r="H2238" s="130"/>
      <c r="I2238" s="137"/>
      <c r="K2238" s="137"/>
      <c r="L2238" s="137"/>
      <c r="M2238" s="130"/>
      <c r="N2238" s="130"/>
      <c r="O2238" s="130"/>
      <c r="P2238" s="130"/>
      <c r="Q2238" s="137"/>
      <c r="R2238" s="137"/>
      <c r="S2238" s="137"/>
      <c r="T2238" s="130"/>
      <c r="U2238" s="130"/>
      <c r="V2238" s="130"/>
      <c r="W2238" s="137"/>
      <c r="X2238" s="137"/>
      <c r="Y2238" s="132"/>
      <c r="Z2238" s="132"/>
      <c r="AB2238" s="132"/>
    </row>
    <row r="2239" spans="1:28" s="138" customFormat="1" ht="15.75" hidden="1">
      <c r="A2239" s="292"/>
      <c r="B2239" s="231"/>
      <c r="C2239" s="231"/>
      <c r="D2239" s="232"/>
      <c r="F2239" s="130"/>
      <c r="G2239" s="130"/>
      <c r="H2239" s="130"/>
      <c r="I2239" s="137"/>
      <c r="K2239" s="137"/>
      <c r="L2239" s="137"/>
      <c r="M2239" s="130"/>
      <c r="N2239" s="130"/>
      <c r="O2239" s="130"/>
      <c r="P2239" s="130"/>
      <c r="Q2239" s="137"/>
      <c r="R2239" s="137"/>
      <c r="S2239" s="137"/>
      <c r="T2239" s="130"/>
      <c r="U2239" s="130"/>
      <c r="V2239" s="130"/>
      <c r="W2239" s="137"/>
      <c r="X2239" s="137"/>
      <c r="Y2239" s="132"/>
      <c r="Z2239" s="132"/>
      <c r="AB2239" s="132"/>
    </row>
    <row r="2240" spans="1:28" s="138" customFormat="1" ht="15.75" hidden="1">
      <c r="A2240" s="292"/>
      <c r="B2240" s="231"/>
      <c r="C2240" s="231"/>
      <c r="D2240" s="232"/>
      <c r="F2240" s="130"/>
      <c r="G2240" s="130"/>
      <c r="H2240" s="130"/>
      <c r="I2240" s="137"/>
      <c r="K2240" s="137"/>
      <c r="L2240" s="137"/>
      <c r="M2240" s="130"/>
      <c r="N2240" s="130"/>
      <c r="O2240" s="130"/>
      <c r="P2240" s="130"/>
      <c r="Q2240" s="137"/>
      <c r="R2240" s="137"/>
      <c r="S2240" s="137"/>
      <c r="T2240" s="130"/>
      <c r="U2240" s="130"/>
      <c r="V2240" s="130"/>
      <c r="W2240" s="137"/>
      <c r="X2240" s="137"/>
      <c r="Y2240" s="132"/>
      <c r="Z2240" s="132"/>
      <c r="AB2240" s="132"/>
    </row>
    <row r="2241" spans="1:28" s="138" customFormat="1" ht="15.75" hidden="1">
      <c r="A2241" s="292"/>
      <c r="B2241" s="231"/>
      <c r="C2241" s="231"/>
      <c r="D2241" s="232"/>
      <c r="E2241" s="137"/>
      <c r="F2241" s="130"/>
      <c r="G2241" s="130"/>
      <c r="H2241" s="130"/>
      <c r="I2241" s="137"/>
      <c r="K2241" s="137"/>
      <c r="L2241" s="137"/>
      <c r="M2241" s="130"/>
      <c r="N2241" s="130"/>
      <c r="O2241" s="130"/>
      <c r="P2241" s="130"/>
      <c r="Q2241" s="137"/>
      <c r="R2241" s="137"/>
      <c r="S2241" s="137"/>
      <c r="T2241" s="130"/>
      <c r="U2241" s="130"/>
      <c r="V2241" s="130"/>
      <c r="W2241" s="137"/>
      <c r="X2241" s="137"/>
      <c r="Y2241" s="132"/>
      <c r="Z2241" s="132"/>
      <c r="AB2241" s="132"/>
    </row>
    <row r="2242" spans="1:28" s="138" customFormat="1" ht="15.75" hidden="1">
      <c r="A2242" s="292"/>
      <c r="B2242" s="231"/>
      <c r="C2242" s="231"/>
      <c r="D2242" s="232"/>
      <c r="F2242" s="130"/>
      <c r="G2242" s="130"/>
      <c r="H2242" s="130"/>
      <c r="I2242" s="137"/>
      <c r="K2242" s="137"/>
      <c r="L2242" s="137"/>
      <c r="M2242" s="130"/>
      <c r="N2242" s="130"/>
      <c r="O2242" s="130"/>
      <c r="P2242" s="130"/>
      <c r="Q2242" s="137"/>
      <c r="R2242" s="137"/>
      <c r="S2242" s="137"/>
      <c r="T2242" s="130"/>
      <c r="U2242" s="130"/>
      <c r="V2242" s="130"/>
      <c r="W2242" s="137"/>
      <c r="X2242" s="137"/>
      <c r="Y2242" s="132"/>
      <c r="Z2242" s="132"/>
      <c r="AB2242" s="132"/>
    </row>
    <row r="2243" spans="1:28" s="138" customFormat="1" ht="15.75" hidden="1">
      <c r="A2243" s="292"/>
      <c r="B2243" s="231"/>
      <c r="C2243" s="231"/>
      <c r="D2243" s="232"/>
      <c r="F2243" s="130"/>
      <c r="G2243" s="130"/>
      <c r="H2243" s="130"/>
      <c r="I2243" s="137"/>
      <c r="K2243" s="137"/>
      <c r="L2243" s="137"/>
      <c r="M2243" s="130"/>
      <c r="N2243" s="130"/>
      <c r="O2243" s="130"/>
      <c r="P2243" s="130"/>
      <c r="Q2243" s="137"/>
      <c r="R2243" s="137"/>
      <c r="S2243" s="137"/>
      <c r="T2243" s="130"/>
      <c r="U2243" s="130"/>
      <c r="V2243" s="130"/>
      <c r="W2243" s="137"/>
      <c r="X2243" s="137"/>
      <c r="Y2243" s="132"/>
      <c r="Z2243" s="132"/>
      <c r="AB2243" s="132"/>
    </row>
    <row r="2244" spans="1:28" s="138" customFormat="1" ht="15.75" hidden="1">
      <c r="A2244" s="292"/>
      <c r="B2244" s="231"/>
      <c r="C2244" s="231"/>
      <c r="D2244" s="232"/>
      <c r="E2244" s="137"/>
      <c r="F2244" s="130"/>
      <c r="G2244" s="130"/>
      <c r="H2244" s="130"/>
      <c r="I2244" s="137"/>
      <c r="K2244" s="137"/>
      <c r="L2244" s="137"/>
      <c r="M2244" s="130"/>
      <c r="N2244" s="130"/>
      <c r="O2244" s="130"/>
      <c r="P2244" s="130"/>
      <c r="Q2244" s="137"/>
      <c r="R2244" s="137"/>
      <c r="S2244" s="137"/>
      <c r="T2244" s="130"/>
      <c r="U2244" s="130"/>
      <c r="V2244" s="130"/>
      <c r="W2244" s="137"/>
      <c r="X2244" s="137"/>
      <c r="Y2244" s="132"/>
      <c r="Z2244" s="132"/>
      <c r="AB2244" s="132"/>
    </row>
    <row r="2245" spans="1:28" s="138" customFormat="1" ht="15.75" hidden="1">
      <c r="A2245" s="292"/>
      <c r="B2245" s="231"/>
      <c r="C2245" s="231"/>
      <c r="D2245" s="232"/>
      <c r="F2245" s="130"/>
      <c r="G2245" s="130"/>
      <c r="H2245" s="130"/>
      <c r="I2245" s="137"/>
      <c r="K2245" s="137"/>
      <c r="L2245" s="137"/>
      <c r="M2245" s="130"/>
      <c r="N2245" s="130"/>
      <c r="O2245" s="130"/>
      <c r="P2245" s="130"/>
      <c r="Q2245" s="137"/>
      <c r="R2245" s="137"/>
      <c r="S2245" s="137"/>
      <c r="T2245" s="130"/>
      <c r="U2245" s="130"/>
      <c r="V2245" s="130"/>
      <c r="W2245" s="137"/>
      <c r="X2245" s="137"/>
      <c r="Y2245" s="132"/>
      <c r="Z2245" s="132"/>
      <c r="AB2245" s="132"/>
    </row>
    <row r="2246" spans="1:28" s="138" customFormat="1" ht="15.75" hidden="1">
      <c r="A2246" s="292"/>
      <c r="B2246" s="231"/>
      <c r="C2246" s="231"/>
      <c r="D2246" s="232"/>
      <c r="F2246" s="130"/>
      <c r="G2246" s="130"/>
      <c r="H2246" s="130"/>
      <c r="I2246" s="137"/>
      <c r="K2246" s="137"/>
      <c r="L2246" s="137"/>
      <c r="M2246" s="130"/>
      <c r="N2246" s="130"/>
      <c r="O2246" s="130"/>
      <c r="P2246" s="130"/>
      <c r="Q2246" s="137"/>
      <c r="R2246" s="137"/>
      <c r="S2246" s="137"/>
      <c r="T2246" s="130"/>
      <c r="U2246" s="130"/>
      <c r="V2246" s="130"/>
      <c r="W2246" s="137"/>
      <c r="X2246" s="137"/>
      <c r="Y2246" s="132"/>
      <c r="Z2246" s="132"/>
      <c r="AB2246" s="132"/>
    </row>
    <row r="2247" spans="1:28" s="138" customFormat="1" ht="15.75" hidden="1">
      <c r="A2247" s="292"/>
      <c r="B2247" s="231"/>
      <c r="C2247" s="231"/>
      <c r="D2247" s="232"/>
      <c r="E2247" s="137"/>
      <c r="F2247" s="130"/>
      <c r="G2247" s="130"/>
      <c r="H2247" s="130"/>
      <c r="I2247" s="137"/>
      <c r="K2247" s="137"/>
      <c r="L2247" s="137"/>
      <c r="M2247" s="130"/>
      <c r="N2247" s="130"/>
      <c r="O2247" s="130"/>
      <c r="P2247" s="130"/>
      <c r="Q2247" s="137"/>
      <c r="R2247" s="137"/>
      <c r="S2247" s="137"/>
      <c r="T2247" s="130"/>
      <c r="U2247" s="130"/>
      <c r="V2247" s="130"/>
      <c r="W2247" s="137"/>
      <c r="X2247" s="137"/>
      <c r="Y2247" s="132"/>
      <c r="Z2247" s="132"/>
      <c r="AB2247" s="132"/>
    </row>
    <row r="2248" spans="1:28" s="138" customFormat="1" ht="15.75" hidden="1">
      <c r="A2248" s="292"/>
      <c r="B2248" s="231"/>
      <c r="C2248" s="231"/>
      <c r="D2248" s="232"/>
      <c r="E2248" s="140"/>
      <c r="F2248" s="140"/>
      <c r="G2248" s="140"/>
      <c r="H2248" s="140"/>
      <c r="I2248" s="140"/>
      <c r="J2248" s="140"/>
      <c r="K2248" s="140"/>
      <c r="L2248" s="140"/>
      <c r="M2248" s="140"/>
      <c r="N2248" s="140"/>
      <c r="O2248" s="140"/>
      <c r="P2248" s="140"/>
      <c r="Q2248" s="140"/>
      <c r="R2248" s="140"/>
      <c r="S2248" s="140"/>
      <c r="T2248" s="140"/>
      <c r="U2248" s="130"/>
      <c r="V2248" s="130"/>
      <c r="W2248" s="140"/>
      <c r="X2248" s="140"/>
      <c r="Y2248" s="132"/>
      <c r="Z2248" s="132"/>
      <c r="AB2248" s="132"/>
    </row>
    <row r="2249" spans="1:28" s="138" customFormat="1" ht="15.75" hidden="1">
      <c r="A2249" s="292"/>
      <c r="B2249" s="231"/>
      <c r="C2249" s="231"/>
      <c r="D2249" s="232"/>
      <c r="E2249" s="141"/>
      <c r="F2249" s="141"/>
      <c r="G2249" s="141"/>
      <c r="H2249" s="141"/>
      <c r="I2249" s="141"/>
      <c r="J2249" s="141"/>
      <c r="K2249" s="141"/>
      <c r="L2249" s="141"/>
      <c r="M2249" s="141"/>
      <c r="N2249" s="141"/>
      <c r="O2249" s="141"/>
      <c r="P2249" s="141"/>
      <c r="Q2249" s="141"/>
      <c r="R2249" s="141"/>
      <c r="S2249" s="141"/>
      <c r="T2249" s="130"/>
      <c r="U2249" s="130"/>
      <c r="V2249" s="130"/>
      <c r="W2249" s="141"/>
      <c r="X2249" s="141"/>
      <c r="Y2249" s="132"/>
      <c r="Z2249" s="132"/>
      <c r="AB2249" s="132"/>
    </row>
    <row r="2250" spans="1:28" s="138" customFormat="1" ht="15.75" hidden="1">
      <c r="A2250" s="292"/>
      <c r="B2250" s="231"/>
      <c r="C2250" s="231"/>
      <c r="D2250" s="232"/>
      <c r="F2250" s="130"/>
      <c r="G2250" s="130"/>
      <c r="H2250" s="130"/>
      <c r="I2250" s="137"/>
      <c r="K2250" s="137"/>
      <c r="L2250" s="137"/>
      <c r="M2250" s="130"/>
      <c r="N2250" s="130"/>
      <c r="O2250" s="130"/>
      <c r="P2250" s="130"/>
      <c r="Q2250" s="137"/>
      <c r="R2250" s="137"/>
      <c r="S2250" s="137"/>
      <c r="T2250" s="130"/>
      <c r="U2250" s="130"/>
      <c r="V2250" s="130"/>
      <c r="W2250" s="137"/>
      <c r="X2250" s="137"/>
      <c r="Y2250" s="132"/>
      <c r="Z2250" s="132"/>
      <c r="AB2250" s="132"/>
    </row>
    <row r="2251" spans="1:28" s="138" customFormat="1" ht="15.75" hidden="1">
      <c r="A2251" s="292"/>
      <c r="B2251" s="231"/>
      <c r="C2251" s="231"/>
      <c r="D2251" s="232"/>
      <c r="F2251" s="130"/>
      <c r="G2251" s="130"/>
      <c r="H2251" s="130"/>
      <c r="I2251" s="137"/>
      <c r="K2251" s="137"/>
      <c r="L2251" s="137"/>
      <c r="M2251" s="130"/>
      <c r="N2251" s="130"/>
      <c r="O2251" s="130"/>
      <c r="P2251" s="130"/>
      <c r="Q2251" s="137"/>
      <c r="R2251" s="137"/>
      <c r="S2251" s="137"/>
      <c r="T2251" s="130"/>
      <c r="U2251" s="130"/>
      <c r="V2251" s="130"/>
      <c r="W2251" s="137"/>
      <c r="X2251" s="137"/>
      <c r="Y2251" s="132"/>
      <c r="Z2251" s="132"/>
      <c r="AB2251" s="132"/>
    </row>
    <row r="2252" spans="1:28" s="138" customFormat="1" ht="15.75" hidden="1">
      <c r="A2252" s="292"/>
      <c r="B2252" s="231"/>
      <c r="C2252" s="231"/>
      <c r="D2252" s="232"/>
      <c r="F2252" s="130"/>
      <c r="G2252" s="130"/>
      <c r="H2252" s="130"/>
      <c r="I2252" s="137"/>
      <c r="K2252" s="137"/>
      <c r="L2252" s="137"/>
      <c r="M2252" s="130"/>
      <c r="N2252" s="130"/>
      <c r="O2252" s="130"/>
      <c r="P2252" s="130"/>
      <c r="Q2252" s="137"/>
      <c r="R2252" s="137"/>
      <c r="S2252" s="137"/>
      <c r="T2252" s="130"/>
      <c r="U2252" s="130"/>
      <c r="V2252" s="130"/>
      <c r="W2252" s="137"/>
      <c r="X2252" s="137"/>
      <c r="Y2252" s="132"/>
      <c r="Z2252" s="132"/>
      <c r="AB2252" s="132"/>
    </row>
    <row r="2253" spans="1:28" s="138" customFormat="1" ht="15.75" hidden="1">
      <c r="A2253" s="292"/>
      <c r="B2253" s="231"/>
      <c r="C2253" s="231"/>
      <c r="D2253" s="232"/>
      <c r="E2253" s="137"/>
      <c r="F2253" s="130"/>
      <c r="G2253" s="130"/>
      <c r="H2253" s="130"/>
      <c r="I2253" s="137"/>
      <c r="K2253" s="137"/>
      <c r="L2253" s="137"/>
      <c r="M2253" s="130"/>
      <c r="N2253" s="130"/>
      <c r="O2253" s="130"/>
      <c r="P2253" s="130"/>
      <c r="Q2253" s="137"/>
      <c r="R2253" s="137"/>
      <c r="S2253" s="137"/>
      <c r="T2253" s="130"/>
      <c r="U2253" s="130"/>
      <c r="V2253" s="130"/>
      <c r="W2253" s="137"/>
      <c r="X2253" s="137"/>
      <c r="Y2253" s="132"/>
      <c r="Z2253" s="132"/>
      <c r="AB2253" s="132"/>
    </row>
    <row r="2254" spans="1:28" s="138" customFormat="1" ht="15.75" hidden="1">
      <c r="A2254" s="292"/>
      <c r="B2254" s="231"/>
      <c r="C2254" s="231"/>
      <c r="D2254" s="232"/>
      <c r="E2254" s="140"/>
      <c r="F2254" s="140"/>
      <c r="G2254" s="140"/>
      <c r="H2254" s="140"/>
      <c r="I2254" s="140"/>
      <c r="J2254" s="140"/>
      <c r="K2254" s="140"/>
      <c r="L2254" s="140"/>
      <c r="M2254" s="140"/>
      <c r="N2254" s="140"/>
      <c r="O2254" s="140"/>
      <c r="P2254" s="140"/>
      <c r="Q2254" s="140"/>
      <c r="R2254" s="140"/>
      <c r="S2254" s="140"/>
      <c r="T2254" s="140"/>
      <c r="U2254" s="130"/>
      <c r="V2254" s="130"/>
      <c r="W2254" s="140"/>
      <c r="X2254" s="140"/>
      <c r="Y2254" s="132"/>
      <c r="Z2254" s="132"/>
      <c r="AB2254" s="132"/>
    </row>
    <row r="2255" spans="1:28" s="138" customFormat="1" ht="15.75" hidden="1">
      <c r="A2255" s="292"/>
      <c r="B2255" s="231"/>
      <c r="C2255" s="231"/>
      <c r="D2255" s="232"/>
      <c r="E2255" s="141"/>
      <c r="F2255" s="141"/>
      <c r="G2255" s="141"/>
      <c r="H2255" s="141"/>
      <c r="I2255" s="141"/>
      <c r="J2255" s="141"/>
      <c r="K2255" s="141"/>
      <c r="L2255" s="141"/>
      <c r="M2255" s="141"/>
      <c r="N2255" s="141"/>
      <c r="O2255" s="141"/>
      <c r="P2255" s="141"/>
      <c r="Q2255" s="141"/>
      <c r="R2255" s="141"/>
      <c r="S2255" s="141"/>
      <c r="T2255" s="130"/>
      <c r="U2255" s="130"/>
      <c r="V2255" s="130"/>
      <c r="W2255" s="141"/>
      <c r="X2255" s="141"/>
      <c r="Y2255" s="132"/>
      <c r="Z2255" s="132"/>
      <c r="AB2255" s="132"/>
    </row>
    <row r="2256" spans="1:28" s="138" customFormat="1" ht="15.75" hidden="1">
      <c r="A2256" s="292"/>
      <c r="B2256" s="231"/>
      <c r="C2256" s="231"/>
      <c r="D2256" s="232"/>
      <c r="F2256" s="130"/>
      <c r="G2256" s="130"/>
      <c r="H2256" s="130"/>
      <c r="I2256" s="137"/>
      <c r="K2256" s="137"/>
      <c r="L2256" s="137"/>
      <c r="M2256" s="130"/>
      <c r="N2256" s="130"/>
      <c r="O2256" s="130"/>
      <c r="P2256" s="130"/>
      <c r="Q2256" s="137"/>
      <c r="R2256" s="137"/>
      <c r="S2256" s="137"/>
      <c r="T2256" s="130"/>
      <c r="U2256" s="130"/>
      <c r="V2256" s="130"/>
      <c r="W2256" s="137"/>
      <c r="X2256" s="137"/>
      <c r="Y2256" s="132"/>
      <c r="Z2256" s="132"/>
      <c r="AB2256" s="132"/>
    </row>
    <row r="2257" spans="1:28" s="138" customFormat="1" ht="15.75" hidden="1">
      <c r="A2257" s="292"/>
      <c r="B2257" s="231"/>
      <c r="C2257" s="231"/>
      <c r="D2257" s="232"/>
      <c r="F2257" s="130"/>
      <c r="G2257" s="130"/>
      <c r="H2257" s="130"/>
      <c r="I2257" s="137"/>
      <c r="K2257" s="137"/>
      <c r="L2257" s="137"/>
      <c r="M2257" s="130"/>
      <c r="N2257" s="130"/>
      <c r="O2257" s="130"/>
      <c r="P2257" s="130"/>
      <c r="Q2257" s="137"/>
      <c r="R2257" s="137"/>
      <c r="S2257" s="137"/>
      <c r="T2257" s="130"/>
      <c r="U2257" s="130"/>
      <c r="V2257" s="130"/>
      <c r="W2257" s="137"/>
      <c r="X2257" s="137"/>
      <c r="Y2257" s="132"/>
      <c r="Z2257" s="132"/>
      <c r="AB2257" s="132"/>
    </row>
    <row r="2258" spans="1:28" s="138" customFormat="1" ht="15.75" hidden="1">
      <c r="A2258" s="292"/>
      <c r="B2258" s="231"/>
      <c r="C2258" s="231"/>
      <c r="D2258" s="232"/>
      <c r="F2258" s="130"/>
      <c r="G2258" s="130"/>
      <c r="H2258" s="130"/>
      <c r="I2258" s="137"/>
      <c r="K2258" s="137"/>
      <c r="L2258" s="137"/>
      <c r="M2258" s="130"/>
      <c r="N2258" s="130"/>
      <c r="O2258" s="130"/>
      <c r="P2258" s="130"/>
      <c r="Q2258" s="137"/>
      <c r="R2258" s="137"/>
      <c r="S2258" s="137"/>
      <c r="T2258" s="130"/>
      <c r="U2258" s="130"/>
      <c r="V2258" s="130"/>
      <c r="W2258" s="137"/>
      <c r="X2258" s="137"/>
      <c r="Y2258" s="132"/>
      <c r="Z2258" s="132"/>
      <c r="AB2258" s="132"/>
    </row>
    <row r="2259" spans="1:28" s="138" customFormat="1" ht="15.75" hidden="1">
      <c r="A2259" s="292"/>
      <c r="B2259" s="231"/>
      <c r="C2259" s="231"/>
      <c r="D2259" s="232"/>
      <c r="E2259" s="137"/>
      <c r="F2259" s="130"/>
      <c r="G2259" s="130"/>
      <c r="H2259" s="130"/>
      <c r="I2259" s="137"/>
      <c r="K2259" s="137"/>
      <c r="L2259" s="137"/>
      <c r="M2259" s="130"/>
      <c r="N2259" s="130"/>
      <c r="O2259" s="130"/>
      <c r="P2259" s="130"/>
      <c r="Q2259" s="137"/>
      <c r="R2259" s="137"/>
      <c r="S2259" s="137"/>
      <c r="T2259" s="130"/>
      <c r="U2259" s="130"/>
      <c r="V2259" s="130"/>
      <c r="W2259" s="137"/>
      <c r="X2259" s="137"/>
      <c r="Y2259" s="132"/>
      <c r="Z2259" s="132"/>
      <c r="AB2259" s="132"/>
    </row>
    <row r="2260" spans="1:28" s="138" customFormat="1" ht="15.75" hidden="1">
      <c r="A2260" s="292"/>
      <c r="B2260" s="231"/>
      <c r="C2260" s="231"/>
      <c r="D2260" s="232"/>
      <c r="E2260" s="140"/>
      <c r="F2260" s="140"/>
      <c r="G2260" s="140"/>
      <c r="H2260" s="140"/>
      <c r="I2260" s="140"/>
      <c r="J2260" s="140"/>
      <c r="K2260" s="140"/>
      <c r="L2260" s="140"/>
      <c r="M2260" s="140"/>
      <c r="N2260" s="140"/>
      <c r="O2260" s="140"/>
      <c r="P2260" s="140"/>
      <c r="Q2260" s="140"/>
      <c r="R2260" s="140"/>
      <c r="S2260" s="140"/>
      <c r="T2260" s="140"/>
      <c r="U2260" s="130"/>
      <c r="V2260" s="130"/>
      <c r="W2260" s="140"/>
      <c r="X2260" s="140"/>
      <c r="Y2260" s="132"/>
      <c r="Z2260" s="132"/>
      <c r="AB2260" s="132"/>
    </row>
    <row r="2261" spans="1:28" s="138" customFormat="1" ht="15.75" hidden="1">
      <c r="A2261" s="292"/>
      <c r="B2261" s="231"/>
      <c r="C2261" s="231"/>
      <c r="D2261" s="232"/>
      <c r="E2261" s="141"/>
      <c r="F2261" s="141"/>
      <c r="G2261" s="141"/>
      <c r="H2261" s="141"/>
      <c r="I2261" s="141"/>
      <c r="J2261" s="141"/>
      <c r="K2261" s="141"/>
      <c r="L2261" s="141"/>
      <c r="M2261" s="141"/>
      <c r="N2261" s="141"/>
      <c r="O2261" s="141"/>
      <c r="P2261" s="141"/>
      <c r="Q2261" s="141"/>
      <c r="R2261" s="141"/>
      <c r="S2261" s="141"/>
      <c r="T2261" s="130"/>
      <c r="U2261" s="130"/>
      <c r="V2261" s="130"/>
      <c r="W2261" s="141"/>
      <c r="X2261" s="141"/>
      <c r="Y2261" s="132"/>
      <c r="Z2261" s="132"/>
      <c r="AB2261" s="132"/>
    </row>
    <row r="2262" spans="1:28" s="138" customFormat="1" ht="15.75" hidden="1">
      <c r="A2262" s="292"/>
      <c r="B2262" s="231"/>
      <c r="C2262" s="231"/>
      <c r="D2262" s="232"/>
      <c r="F2262" s="130"/>
      <c r="G2262" s="130"/>
      <c r="H2262" s="130"/>
      <c r="I2262" s="137"/>
      <c r="K2262" s="137"/>
      <c r="L2262" s="137"/>
      <c r="M2262" s="130"/>
      <c r="N2262" s="130"/>
      <c r="O2262" s="130"/>
      <c r="P2262" s="130"/>
      <c r="Q2262" s="137"/>
      <c r="R2262" s="137"/>
      <c r="S2262" s="137"/>
      <c r="T2262" s="130"/>
      <c r="U2262" s="130"/>
      <c r="V2262" s="130"/>
      <c r="W2262" s="137"/>
      <c r="X2262" s="137"/>
      <c r="Y2262" s="132"/>
      <c r="Z2262" s="132"/>
      <c r="AB2262" s="132"/>
    </row>
    <row r="2263" spans="1:28" s="138" customFormat="1" ht="15.75" hidden="1">
      <c r="A2263" s="292"/>
      <c r="B2263" s="231"/>
      <c r="C2263" s="231"/>
      <c r="D2263" s="232"/>
      <c r="F2263" s="130"/>
      <c r="G2263" s="130"/>
      <c r="H2263" s="130"/>
      <c r="I2263" s="137"/>
      <c r="K2263" s="137"/>
      <c r="L2263" s="137"/>
      <c r="M2263" s="130"/>
      <c r="N2263" s="130"/>
      <c r="O2263" s="130"/>
      <c r="P2263" s="130"/>
      <c r="Q2263" s="137"/>
      <c r="R2263" s="137"/>
      <c r="S2263" s="137"/>
      <c r="T2263" s="130"/>
      <c r="U2263" s="130"/>
      <c r="V2263" s="130"/>
      <c r="W2263" s="137"/>
      <c r="X2263" s="137"/>
      <c r="Y2263" s="132"/>
      <c r="Z2263" s="132"/>
      <c r="AB2263" s="132"/>
    </row>
    <row r="2264" spans="1:28" s="138" customFormat="1" ht="15.75" hidden="1">
      <c r="A2264" s="292"/>
      <c r="B2264" s="231"/>
      <c r="C2264" s="231"/>
      <c r="D2264" s="232"/>
      <c r="F2264" s="130"/>
      <c r="G2264" s="130"/>
      <c r="H2264" s="130"/>
      <c r="I2264" s="137"/>
      <c r="K2264" s="137"/>
      <c r="L2264" s="137"/>
      <c r="M2264" s="130"/>
      <c r="N2264" s="130"/>
      <c r="O2264" s="130"/>
      <c r="P2264" s="130"/>
      <c r="Q2264" s="137"/>
      <c r="R2264" s="137"/>
      <c r="S2264" s="137"/>
      <c r="T2264" s="130"/>
      <c r="U2264" s="130"/>
      <c r="V2264" s="130"/>
      <c r="W2264" s="137"/>
      <c r="X2264" s="137"/>
      <c r="Y2264" s="132"/>
      <c r="Z2264" s="132"/>
      <c r="AB2264" s="132"/>
    </row>
    <row r="2265" spans="1:28" s="138" customFormat="1" ht="15.75" hidden="1">
      <c r="A2265" s="292"/>
      <c r="B2265" s="231"/>
      <c r="C2265" s="231"/>
      <c r="D2265" s="232"/>
      <c r="E2265" s="137"/>
      <c r="F2265" s="130"/>
      <c r="G2265" s="130"/>
      <c r="H2265" s="130"/>
      <c r="I2265" s="137"/>
      <c r="K2265" s="137"/>
      <c r="L2265" s="137"/>
      <c r="M2265" s="130"/>
      <c r="N2265" s="130"/>
      <c r="O2265" s="130"/>
      <c r="P2265" s="130"/>
      <c r="Q2265" s="137"/>
      <c r="R2265" s="137"/>
      <c r="S2265" s="137"/>
      <c r="T2265" s="130"/>
      <c r="U2265" s="130"/>
      <c r="V2265" s="130"/>
      <c r="W2265" s="137"/>
      <c r="X2265" s="137"/>
      <c r="Y2265" s="132"/>
      <c r="Z2265" s="132"/>
      <c r="AB2265" s="132"/>
    </row>
    <row r="2266" spans="1:28" s="138" customFormat="1" ht="15.75" hidden="1">
      <c r="A2266" s="292"/>
      <c r="B2266" s="231"/>
      <c r="C2266" s="231"/>
      <c r="D2266" s="232"/>
      <c r="F2266" s="130"/>
      <c r="G2266" s="130"/>
      <c r="H2266" s="130"/>
      <c r="I2266" s="137"/>
      <c r="K2266" s="137"/>
      <c r="L2266" s="137"/>
      <c r="M2266" s="130"/>
      <c r="N2266" s="130"/>
      <c r="O2266" s="130"/>
      <c r="P2266" s="130"/>
      <c r="Q2266" s="137"/>
      <c r="R2266" s="137"/>
      <c r="S2266" s="137"/>
      <c r="T2266" s="130"/>
      <c r="U2266" s="130"/>
      <c r="V2266" s="130"/>
      <c r="W2266" s="137"/>
      <c r="X2266" s="137"/>
      <c r="Y2266" s="132"/>
      <c r="Z2266" s="132"/>
      <c r="AB2266" s="132"/>
    </row>
    <row r="2267" spans="1:28" s="138" customFormat="1" ht="15.75" hidden="1">
      <c r="A2267" s="292"/>
      <c r="B2267" s="231"/>
      <c r="C2267" s="231"/>
      <c r="D2267" s="232"/>
      <c r="F2267" s="130"/>
      <c r="G2267" s="130"/>
      <c r="H2267" s="130"/>
      <c r="I2267" s="137"/>
      <c r="K2267" s="137"/>
      <c r="L2267" s="137"/>
      <c r="M2267" s="130"/>
      <c r="N2267" s="130"/>
      <c r="O2267" s="130"/>
      <c r="P2267" s="130"/>
      <c r="Q2267" s="137"/>
      <c r="R2267" s="137"/>
      <c r="S2267" s="137"/>
      <c r="T2267" s="130"/>
      <c r="U2267" s="130"/>
      <c r="V2267" s="130"/>
      <c r="W2267" s="137"/>
      <c r="X2267" s="137"/>
      <c r="Y2267" s="132"/>
      <c r="Z2267" s="132"/>
      <c r="AB2267" s="132"/>
    </row>
    <row r="2268" spans="1:28" s="138" customFormat="1" ht="15.75" hidden="1">
      <c r="A2268" s="292"/>
      <c r="B2268" s="231"/>
      <c r="C2268" s="231"/>
      <c r="D2268" s="232"/>
      <c r="E2268" s="137"/>
      <c r="F2268" s="130"/>
      <c r="G2268" s="130"/>
      <c r="H2268" s="130"/>
      <c r="I2268" s="137"/>
      <c r="K2268" s="137"/>
      <c r="L2268" s="137"/>
      <c r="M2268" s="130"/>
      <c r="N2268" s="130"/>
      <c r="O2268" s="130"/>
      <c r="P2268" s="130"/>
      <c r="Q2268" s="137"/>
      <c r="R2268" s="137"/>
      <c r="S2268" s="137"/>
      <c r="T2268" s="130"/>
      <c r="U2268" s="130"/>
      <c r="V2268" s="130"/>
      <c r="W2268" s="137"/>
      <c r="X2268" s="137"/>
      <c r="Y2268" s="132"/>
      <c r="Z2268" s="132"/>
      <c r="AB2268" s="132"/>
    </row>
    <row r="2269" spans="1:28" s="138" customFormat="1" ht="15.75" hidden="1">
      <c r="A2269" s="292"/>
      <c r="B2269" s="231"/>
      <c r="C2269" s="231"/>
      <c r="D2269" s="232"/>
      <c r="F2269" s="130"/>
      <c r="G2269" s="130"/>
      <c r="H2269" s="130"/>
      <c r="I2269" s="137"/>
      <c r="K2269" s="137"/>
      <c r="L2269" s="137"/>
      <c r="M2269" s="130"/>
      <c r="N2269" s="130"/>
      <c r="O2269" s="130"/>
      <c r="P2269" s="130"/>
      <c r="Q2269" s="137"/>
      <c r="R2269" s="137"/>
      <c r="S2269" s="137"/>
      <c r="T2269" s="130"/>
      <c r="U2269" s="130"/>
      <c r="V2269" s="130"/>
      <c r="W2269" s="137"/>
      <c r="X2269" s="137"/>
      <c r="Y2269" s="132"/>
      <c r="Z2269" s="132"/>
      <c r="AB2269" s="132"/>
    </row>
    <row r="2270" spans="1:28" s="138" customFormat="1" ht="15.75" hidden="1">
      <c r="A2270" s="292"/>
      <c r="B2270" s="231"/>
      <c r="C2270" s="231"/>
      <c r="D2270" s="232"/>
      <c r="F2270" s="130"/>
      <c r="G2270" s="130"/>
      <c r="H2270" s="130"/>
      <c r="I2270" s="137"/>
      <c r="K2270" s="137"/>
      <c r="L2270" s="137"/>
      <c r="M2270" s="130"/>
      <c r="N2270" s="130"/>
      <c r="O2270" s="130"/>
      <c r="P2270" s="130"/>
      <c r="Q2270" s="137"/>
      <c r="R2270" s="137"/>
      <c r="S2270" s="137"/>
      <c r="T2270" s="130"/>
      <c r="U2270" s="130"/>
      <c r="V2270" s="130"/>
      <c r="W2270" s="137"/>
      <c r="X2270" s="137"/>
      <c r="Y2270" s="132"/>
      <c r="Z2270" s="132"/>
      <c r="AB2270" s="132"/>
    </row>
    <row r="2271" spans="1:28" s="138" customFormat="1" ht="15.75" hidden="1">
      <c r="A2271" s="292"/>
      <c r="B2271" s="231"/>
      <c r="C2271" s="231"/>
      <c r="D2271" s="232"/>
      <c r="E2271" s="137"/>
      <c r="F2271" s="130"/>
      <c r="G2271" s="130"/>
      <c r="H2271" s="130"/>
      <c r="I2271" s="137"/>
      <c r="K2271" s="137"/>
      <c r="L2271" s="137"/>
      <c r="M2271" s="130"/>
      <c r="N2271" s="130"/>
      <c r="O2271" s="130"/>
      <c r="P2271" s="130"/>
      <c r="Q2271" s="137"/>
      <c r="R2271" s="137"/>
      <c r="S2271" s="137"/>
      <c r="T2271" s="130"/>
      <c r="U2271" s="130"/>
      <c r="V2271" s="130"/>
      <c r="W2271" s="137"/>
      <c r="X2271" s="137"/>
      <c r="Y2271" s="132"/>
      <c r="Z2271" s="132"/>
      <c r="AB2271" s="132"/>
    </row>
    <row r="2272" spans="1:28" s="138" customFormat="1" ht="15.75" hidden="1">
      <c r="A2272" s="292"/>
      <c r="B2272" s="231"/>
      <c r="C2272" s="231"/>
      <c r="D2272" s="232"/>
      <c r="F2272" s="130"/>
      <c r="G2272" s="130"/>
      <c r="H2272" s="130"/>
      <c r="I2272" s="137"/>
      <c r="K2272" s="137"/>
      <c r="L2272" s="137"/>
      <c r="M2272" s="130"/>
      <c r="N2272" s="130"/>
      <c r="O2272" s="130"/>
      <c r="P2272" s="130"/>
      <c r="Q2272" s="137"/>
      <c r="R2272" s="137"/>
      <c r="S2272" s="137"/>
      <c r="T2272" s="130"/>
      <c r="U2272" s="130"/>
      <c r="V2272" s="130"/>
      <c r="W2272" s="137"/>
      <c r="X2272" s="137"/>
      <c r="Y2272" s="132"/>
      <c r="Z2272" s="132"/>
      <c r="AB2272" s="132"/>
    </row>
    <row r="2273" spans="1:28" s="138" customFormat="1" ht="15.75" hidden="1">
      <c r="A2273" s="292"/>
      <c r="B2273" s="231"/>
      <c r="C2273" s="231"/>
      <c r="D2273" s="232"/>
      <c r="F2273" s="130"/>
      <c r="G2273" s="130"/>
      <c r="H2273" s="130"/>
      <c r="I2273" s="137"/>
      <c r="K2273" s="137"/>
      <c r="L2273" s="137"/>
      <c r="M2273" s="130"/>
      <c r="N2273" s="130"/>
      <c r="O2273" s="130"/>
      <c r="P2273" s="130"/>
      <c r="Q2273" s="137"/>
      <c r="R2273" s="137"/>
      <c r="S2273" s="137"/>
      <c r="T2273" s="130"/>
      <c r="U2273" s="130"/>
      <c r="V2273" s="130"/>
      <c r="W2273" s="137"/>
      <c r="X2273" s="137"/>
      <c r="Y2273" s="132"/>
      <c r="Z2273" s="132"/>
      <c r="AB2273" s="132"/>
    </row>
    <row r="2274" spans="1:28" s="138" customFormat="1" ht="15.75" hidden="1">
      <c r="A2274" s="292"/>
      <c r="B2274" s="231"/>
      <c r="C2274" s="231"/>
      <c r="D2274" s="232"/>
      <c r="E2274" s="137"/>
      <c r="F2274" s="130"/>
      <c r="G2274" s="130"/>
      <c r="H2274" s="130"/>
      <c r="I2274" s="137"/>
      <c r="K2274" s="137"/>
      <c r="L2274" s="137"/>
      <c r="M2274" s="130"/>
      <c r="N2274" s="130"/>
      <c r="O2274" s="130"/>
      <c r="P2274" s="130"/>
      <c r="Q2274" s="137"/>
      <c r="R2274" s="137"/>
      <c r="S2274" s="137"/>
      <c r="T2274" s="130"/>
      <c r="U2274" s="130"/>
      <c r="V2274" s="130"/>
      <c r="W2274" s="137"/>
      <c r="X2274" s="137"/>
      <c r="Y2274" s="132"/>
      <c r="Z2274" s="132"/>
      <c r="AB2274" s="132"/>
    </row>
    <row r="2275" spans="1:28" s="138" customFormat="1" ht="15.75" hidden="1">
      <c r="A2275" s="292"/>
      <c r="B2275" s="231"/>
      <c r="C2275" s="231"/>
      <c r="D2275" s="232"/>
      <c r="F2275" s="130"/>
      <c r="G2275" s="130"/>
      <c r="H2275" s="130"/>
      <c r="I2275" s="137"/>
      <c r="K2275" s="137"/>
      <c r="L2275" s="137"/>
      <c r="M2275" s="130"/>
      <c r="N2275" s="130"/>
      <c r="O2275" s="130"/>
      <c r="P2275" s="130"/>
      <c r="Q2275" s="137"/>
      <c r="R2275" s="137"/>
      <c r="S2275" s="137"/>
      <c r="T2275" s="130"/>
      <c r="U2275" s="130"/>
      <c r="V2275" s="130"/>
      <c r="W2275" s="137"/>
      <c r="X2275" s="137"/>
      <c r="Y2275" s="132"/>
      <c r="Z2275" s="132"/>
      <c r="AB2275" s="132"/>
    </row>
    <row r="2276" spans="1:28" s="138" customFormat="1" ht="15.75" hidden="1">
      <c r="A2276" s="292"/>
      <c r="B2276" s="231"/>
      <c r="C2276" s="231"/>
      <c r="D2276" s="232"/>
      <c r="F2276" s="130"/>
      <c r="G2276" s="130"/>
      <c r="H2276" s="130"/>
      <c r="I2276" s="137"/>
      <c r="K2276" s="137"/>
      <c r="L2276" s="137"/>
      <c r="M2276" s="130"/>
      <c r="N2276" s="130"/>
      <c r="O2276" s="130"/>
      <c r="P2276" s="130"/>
      <c r="Q2276" s="137"/>
      <c r="R2276" s="137"/>
      <c r="S2276" s="137"/>
      <c r="T2276" s="130"/>
      <c r="U2276" s="130"/>
      <c r="V2276" s="130"/>
      <c r="W2276" s="137"/>
      <c r="X2276" s="137"/>
      <c r="Y2276" s="132"/>
      <c r="Z2276" s="132"/>
      <c r="AB2276" s="132"/>
    </row>
    <row r="2277" spans="1:28" s="138" customFormat="1" ht="15.75" hidden="1">
      <c r="A2277" s="292"/>
      <c r="B2277" s="231"/>
      <c r="C2277" s="231"/>
      <c r="D2277" s="232"/>
      <c r="F2277" s="130"/>
      <c r="G2277" s="130"/>
      <c r="H2277" s="130"/>
      <c r="I2277" s="137"/>
      <c r="K2277" s="137"/>
      <c r="L2277" s="137"/>
      <c r="M2277" s="130"/>
      <c r="N2277" s="130"/>
      <c r="O2277" s="130"/>
      <c r="P2277" s="130"/>
      <c r="Q2277" s="137"/>
      <c r="R2277" s="137"/>
      <c r="S2277" s="137"/>
      <c r="T2277" s="130"/>
      <c r="U2277" s="130"/>
      <c r="V2277" s="130"/>
      <c r="W2277" s="137"/>
      <c r="X2277" s="137"/>
      <c r="Y2277" s="132"/>
      <c r="Z2277" s="132"/>
      <c r="AB2277" s="132"/>
    </row>
    <row r="2278" spans="1:28" s="138" customFormat="1" ht="15.75" hidden="1">
      <c r="A2278" s="292"/>
      <c r="B2278" s="231"/>
      <c r="C2278" s="231"/>
      <c r="D2278" s="232"/>
      <c r="E2278" s="137"/>
      <c r="F2278" s="130"/>
      <c r="G2278" s="130"/>
      <c r="H2278" s="130"/>
      <c r="I2278" s="137"/>
      <c r="J2278" s="137"/>
      <c r="K2278" s="137"/>
      <c r="L2278" s="137"/>
      <c r="M2278" s="130"/>
      <c r="N2278" s="130"/>
      <c r="O2278" s="130"/>
      <c r="P2278" s="130"/>
      <c r="Q2278" s="137"/>
      <c r="R2278" s="137"/>
      <c r="S2278" s="137"/>
      <c r="T2278" s="130"/>
      <c r="U2278" s="130"/>
      <c r="V2278" s="130"/>
      <c r="W2278" s="137"/>
      <c r="X2278" s="137"/>
      <c r="Y2278" s="132"/>
      <c r="Z2278" s="132"/>
      <c r="AB2278" s="132"/>
    </row>
    <row r="2279" spans="1:28" s="138" customFormat="1" ht="15.75" hidden="1">
      <c r="A2279" s="292"/>
      <c r="B2279" s="231"/>
      <c r="C2279" s="231"/>
      <c r="D2279" s="232"/>
      <c r="E2279" s="137"/>
      <c r="F2279" s="137"/>
      <c r="G2279" s="137"/>
      <c r="H2279" s="137"/>
      <c r="I2279" s="137"/>
      <c r="J2279" s="137"/>
      <c r="K2279" s="137"/>
      <c r="L2279" s="137"/>
      <c r="M2279" s="137"/>
      <c r="N2279" s="137"/>
      <c r="O2279" s="137"/>
      <c r="P2279" s="137"/>
      <c r="Q2279" s="137"/>
      <c r="R2279" s="137"/>
      <c r="S2279" s="137"/>
      <c r="T2279" s="130"/>
      <c r="U2279" s="130"/>
      <c r="V2279" s="130"/>
      <c r="W2279" s="137"/>
      <c r="X2279" s="137"/>
      <c r="Y2279" s="132"/>
      <c r="Z2279" s="132"/>
      <c r="AB2279" s="132"/>
    </row>
    <row r="2280" spans="1:28" s="138" customFormat="1" ht="15.75" hidden="1">
      <c r="A2280" s="292"/>
      <c r="B2280" s="231"/>
      <c r="C2280" s="231"/>
      <c r="D2280" s="232"/>
      <c r="F2280" s="131"/>
      <c r="G2280" s="131"/>
      <c r="H2280" s="131"/>
      <c r="I2280" s="137"/>
      <c r="K2280" s="137"/>
      <c r="L2280" s="137"/>
      <c r="M2280" s="131"/>
      <c r="N2280" s="131"/>
      <c r="O2280" s="131"/>
      <c r="P2280" s="131"/>
      <c r="Q2280" s="137"/>
      <c r="R2280" s="137"/>
      <c r="S2280" s="137"/>
      <c r="T2280" s="131"/>
      <c r="U2280" s="131"/>
      <c r="V2280" s="131"/>
      <c r="W2280" s="137"/>
      <c r="X2280" s="137"/>
      <c r="Y2280" s="132"/>
      <c r="Z2280" s="132"/>
      <c r="AB2280" s="132"/>
    </row>
    <row r="2281" spans="1:28" s="138" customFormat="1" ht="15.75" hidden="1">
      <c r="A2281" s="292"/>
      <c r="B2281" s="231"/>
      <c r="C2281" s="231"/>
      <c r="D2281" s="232"/>
      <c r="F2281" s="131"/>
      <c r="G2281" s="131"/>
      <c r="H2281" s="131"/>
      <c r="I2281" s="137"/>
      <c r="K2281" s="137"/>
      <c r="L2281" s="137"/>
      <c r="M2281" s="131"/>
      <c r="N2281" s="131"/>
      <c r="O2281" s="131"/>
      <c r="P2281" s="131"/>
      <c r="Q2281" s="137"/>
      <c r="R2281" s="137"/>
      <c r="S2281" s="137"/>
      <c r="T2281" s="131"/>
      <c r="U2281" s="131"/>
      <c r="V2281" s="131"/>
      <c r="W2281" s="137"/>
      <c r="X2281" s="137"/>
      <c r="Y2281" s="132"/>
      <c r="Z2281" s="132"/>
      <c r="AB2281" s="132"/>
    </row>
    <row r="2282" spans="1:28" s="138" customFormat="1" ht="15.75" hidden="1">
      <c r="A2282" s="292"/>
      <c r="B2282" s="231"/>
      <c r="C2282" s="231"/>
      <c r="D2282" s="232"/>
      <c r="F2282" s="130"/>
      <c r="G2282" s="130"/>
      <c r="H2282" s="130"/>
      <c r="I2282" s="137"/>
      <c r="K2282" s="137"/>
      <c r="L2282" s="137"/>
      <c r="M2282" s="130"/>
      <c r="N2282" s="130"/>
      <c r="O2282" s="130"/>
      <c r="P2282" s="130"/>
      <c r="Q2282" s="137"/>
      <c r="R2282" s="137"/>
      <c r="S2282" s="137"/>
      <c r="T2282" s="130"/>
      <c r="U2282" s="130"/>
      <c r="V2282" s="130"/>
      <c r="W2282" s="137"/>
      <c r="X2282" s="137"/>
      <c r="Y2282" s="132"/>
      <c r="Z2282" s="132"/>
      <c r="AB2282" s="132"/>
    </row>
    <row r="2283" spans="1:28" s="138" customFormat="1" ht="15.75" hidden="1">
      <c r="A2283" s="292"/>
      <c r="B2283" s="231"/>
      <c r="C2283" s="231"/>
      <c r="D2283" s="232"/>
      <c r="F2283" s="130"/>
      <c r="G2283" s="130"/>
      <c r="H2283" s="130"/>
      <c r="I2283" s="137"/>
      <c r="K2283" s="137"/>
      <c r="L2283" s="137"/>
      <c r="M2283" s="130"/>
      <c r="N2283" s="130"/>
      <c r="O2283" s="130"/>
      <c r="P2283" s="130"/>
      <c r="Q2283" s="137"/>
      <c r="R2283" s="137"/>
      <c r="S2283" s="137"/>
      <c r="T2283" s="130"/>
      <c r="U2283" s="130"/>
      <c r="V2283" s="130"/>
      <c r="W2283" s="137"/>
      <c r="X2283" s="137"/>
      <c r="Y2283" s="132"/>
      <c r="Z2283" s="132"/>
      <c r="AB2283" s="132"/>
    </row>
    <row r="2284" spans="1:28" s="138" customFormat="1" ht="15.75" hidden="1">
      <c r="A2284" s="292"/>
      <c r="B2284" s="231"/>
      <c r="C2284" s="231"/>
      <c r="D2284" s="232"/>
      <c r="E2284" s="137"/>
      <c r="F2284" s="130"/>
      <c r="G2284" s="130"/>
      <c r="H2284" s="130"/>
      <c r="I2284" s="137"/>
      <c r="J2284" s="137"/>
      <c r="K2284" s="137"/>
      <c r="L2284" s="137"/>
      <c r="M2284" s="130"/>
      <c r="N2284" s="130"/>
      <c r="O2284" s="130"/>
      <c r="P2284" s="130"/>
      <c r="Q2284" s="137"/>
      <c r="R2284" s="137"/>
      <c r="S2284" s="137"/>
      <c r="T2284" s="130"/>
      <c r="U2284" s="130"/>
      <c r="V2284" s="130"/>
      <c r="W2284" s="137"/>
      <c r="X2284" s="137"/>
      <c r="Y2284" s="132"/>
      <c r="Z2284" s="132"/>
      <c r="AB2284" s="132"/>
    </row>
    <row r="2285" spans="1:28" s="138" customFormat="1" ht="15.75" hidden="1">
      <c r="A2285" s="292"/>
      <c r="B2285" s="231"/>
      <c r="C2285" s="231"/>
      <c r="D2285" s="232"/>
      <c r="E2285" s="137"/>
      <c r="F2285" s="137"/>
      <c r="G2285" s="137"/>
      <c r="H2285" s="137"/>
      <c r="I2285" s="137"/>
      <c r="J2285" s="137"/>
      <c r="K2285" s="137"/>
      <c r="L2285" s="137"/>
      <c r="M2285" s="137"/>
      <c r="N2285" s="137"/>
      <c r="O2285" s="137"/>
      <c r="P2285" s="137"/>
      <c r="Q2285" s="137"/>
      <c r="R2285" s="137"/>
      <c r="S2285" s="137"/>
      <c r="T2285" s="130"/>
      <c r="U2285" s="130"/>
      <c r="V2285" s="130"/>
      <c r="W2285" s="137"/>
      <c r="X2285" s="137"/>
      <c r="Y2285" s="132"/>
      <c r="Z2285" s="132"/>
      <c r="AB2285" s="132"/>
    </row>
    <row r="2286" spans="1:28" s="138" customFormat="1" ht="15.75" hidden="1">
      <c r="A2286" s="292"/>
      <c r="B2286" s="231"/>
      <c r="C2286" s="231"/>
      <c r="D2286" s="232"/>
      <c r="F2286" s="131"/>
      <c r="G2286" s="131"/>
      <c r="H2286" s="131"/>
      <c r="I2286" s="137"/>
      <c r="K2286" s="137"/>
      <c r="L2286" s="137"/>
      <c r="M2286" s="131"/>
      <c r="N2286" s="131"/>
      <c r="O2286" s="131"/>
      <c r="P2286" s="131"/>
      <c r="Q2286" s="137"/>
      <c r="R2286" s="137"/>
      <c r="S2286" s="137"/>
      <c r="T2286" s="131"/>
      <c r="U2286" s="131"/>
      <c r="V2286" s="131"/>
      <c r="W2286" s="137"/>
      <c r="X2286" s="137"/>
      <c r="Y2286" s="132"/>
      <c r="Z2286" s="132"/>
      <c r="AB2286" s="132"/>
    </row>
    <row r="2287" spans="1:28" s="138" customFormat="1" ht="15.75" hidden="1">
      <c r="A2287" s="292"/>
      <c r="B2287" s="231"/>
      <c r="C2287" s="231"/>
      <c r="D2287" s="232"/>
      <c r="F2287" s="131"/>
      <c r="G2287" s="131"/>
      <c r="H2287" s="131"/>
      <c r="I2287" s="137"/>
      <c r="K2287" s="137"/>
      <c r="L2287" s="137"/>
      <c r="M2287" s="131"/>
      <c r="N2287" s="131"/>
      <c r="O2287" s="131"/>
      <c r="P2287" s="131"/>
      <c r="Q2287" s="137"/>
      <c r="R2287" s="137"/>
      <c r="S2287" s="137"/>
      <c r="T2287" s="131"/>
      <c r="U2287" s="131"/>
      <c r="V2287" s="131"/>
      <c r="W2287" s="137"/>
      <c r="X2287" s="137"/>
      <c r="Y2287" s="132"/>
      <c r="Z2287" s="132"/>
      <c r="AB2287" s="132"/>
    </row>
    <row r="2288" spans="1:28" s="138" customFormat="1" ht="15.75" hidden="1">
      <c r="A2288" s="292"/>
      <c r="B2288" s="231"/>
      <c r="C2288" s="231"/>
      <c r="D2288" s="232"/>
      <c r="F2288" s="130"/>
      <c r="G2288" s="130"/>
      <c r="H2288" s="130"/>
      <c r="I2288" s="137"/>
      <c r="K2288" s="137"/>
      <c r="L2288" s="137"/>
      <c r="M2288" s="130"/>
      <c r="N2288" s="130"/>
      <c r="O2288" s="130"/>
      <c r="P2288" s="130"/>
      <c r="Q2288" s="137"/>
      <c r="R2288" s="137"/>
      <c r="S2288" s="137"/>
      <c r="T2288" s="130"/>
      <c r="U2288" s="130"/>
      <c r="V2288" s="130"/>
      <c r="W2288" s="137"/>
      <c r="X2288" s="137"/>
      <c r="Y2288" s="132"/>
      <c r="Z2288" s="132"/>
      <c r="AB2288" s="132"/>
    </row>
    <row r="2289" spans="1:28" s="138" customFormat="1" ht="15.75" hidden="1">
      <c r="A2289" s="292"/>
      <c r="B2289" s="231"/>
      <c r="C2289" s="231"/>
      <c r="D2289" s="232"/>
      <c r="F2289" s="130"/>
      <c r="G2289" s="130"/>
      <c r="H2289" s="130"/>
      <c r="I2289" s="137"/>
      <c r="K2289" s="137"/>
      <c r="L2289" s="137"/>
      <c r="M2289" s="130"/>
      <c r="N2289" s="130"/>
      <c r="O2289" s="130"/>
      <c r="P2289" s="130"/>
      <c r="Q2289" s="137"/>
      <c r="R2289" s="137"/>
      <c r="S2289" s="137"/>
      <c r="T2289" s="130"/>
      <c r="U2289" s="130"/>
      <c r="V2289" s="130"/>
      <c r="W2289" s="137"/>
      <c r="X2289" s="137"/>
      <c r="Y2289" s="132"/>
      <c r="Z2289" s="132"/>
      <c r="AB2289" s="132"/>
    </row>
    <row r="2290" spans="1:28" s="138" customFormat="1" ht="15.75" hidden="1">
      <c r="A2290" s="292"/>
      <c r="B2290" s="231"/>
      <c r="C2290" s="231"/>
      <c r="D2290" s="232"/>
      <c r="E2290" s="137"/>
      <c r="F2290" s="130"/>
      <c r="G2290" s="130"/>
      <c r="H2290" s="130"/>
      <c r="I2290" s="137"/>
      <c r="J2290" s="137"/>
      <c r="K2290" s="137"/>
      <c r="L2290" s="137"/>
      <c r="M2290" s="130"/>
      <c r="N2290" s="130"/>
      <c r="O2290" s="130"/>
      <c r="P2290" s="130"/>
      <c r="Q2290" s="137"/>
      <c r="R2290" s="137"/>
      <c r="S2290" s="137"/>
      <c r="T2290" s="130"/>
      <c r="U2290" s="130"/>
      <c r="V2290" s="130"/>
      <c r="W2290" s="137"/>
      <c r="X2290" s="137"/>
      <c r="Y2290" s="132"/>
      <c r="Z2290" s="132"/>
      <c r="AB2290" s="132"/>
    </row>
    <row r="2291" spans="1:28" s="138" customFormat="1" ht="15.75" hidden="1">
      <c r="A2291" s="292"/>
      <c r="B2291" s="231"/>
      <c r="C2291" s="231"/>
      <c r="D2291" s="232"/>
      <c r="E2291" s="137"/>
      <c r="F2291" s="137"/>
      <c r="G2291" s="137"/>
      <c r="H2291" s="137"/>
      <c r="I2291" s="137"/>
      <c r="J2291" s="137"/>
      <c r="K2291" s="137"/>
      <c r="L2291" s="137"/>
      <c r="M2291" s="137"/>
      <c r="N2291" s="137"/>
      <c r="O2291" s="137"/>
      <c r="P2291" s="137"/>
      <c r="Q2291" s="137"/>
      <c r="R2291" s="137"/>
      <c r="S2291" s="137"/>
      <c r="T2291" s="130"/>
      <c r="U2291" s="130"/>
      <c r="V2291" s="130"/>
      <c r="W2291" s="137"/>
      <c r="X2291" s="137"/>
      <c r="Y2291" s="132"/>
      <c r="Z2291" s="132"/>
      <c r="AB2291" s="132"/>
    </row>
    <row r="2292" spans="1:28" s="138" customFormat="1" ht="15.75" hidden="1">
      <c r="A2292" s="292"/>
      <c r="B2292" s="231"/>
      <c r="C2292" s="231"/>
      <c r="D2292" s="232"/>
      <c r="F2292" s="131"/>
      <c r="G2292" s="131"/>
      <c r="H2292" s="131"/>
      <c r="I2292" s="137"/>
      <c r="K2292" s="137"/>
      <c r="L2292" s="137"/>
      <c r="M2292" s="131"/>
      <c r="N2292" s="131"/>
      <c r="O2292" s="131"/>
      <c r="P2292" s="131"/>
      <c r="Q2292" s="137"/>
      <c r="R2292" s="137"/>
      <c r="S2292" s="137"/>
      <c r="T2292" s="131"/>
      <c r="U2292" s="131"/>
      <c r="V2292" s="131"/>
      <c r="W2292" s="137"/>
      <c r="X2292" s="137"/>
      <c r="Y2292" s="132"/>
      <c r="Z2292" s="132"/>
      <c r="AB2292" s="132"/>
    </row>
    <row r="2293" spans="1:28" s="138" customFormat="1" ht="15.75" hidden="1">
      <c r="A2293" s="292"/>
      <c r="B2293" s="231"/>
      <c r="C2293" s="231"/>
      <c r="D2293" s="232"/>
      <c r="F2293" s="131"/>
      <c r="G2293" s="131"/>
      <c r="H2293" s="131"/>
      <c r="I2293" s="137"/>
      <c r="K2293" s="137"/>
      <c r="L2293" s="137"/>
      <c r="M2293" s="131"/>
      <c r="N2293" s="131"/>
      <c r="O2293" s="131"/>
      <c r="P2293" s="131"/>
      <c r="Q2293" s="137"/>
      <c r="R2293" s="137"/>
      <c r="S2293" s="137"/>
      <c r="T2293" s="131"/>
      <c r="U2293" s="131"/>
      <c r="V2293" s="131"/>
      <c r="W2293" s="137"/>
      <c r="X2293" s="137"/>
      <c r="Y2293" s="132"/>
      <c r="Z2293" s="132"/>
      <c r="AB2293" s="132"/>
    </row>
    <row r="2294" spans="1:28" s="138" customFormat="1" ht="15.75" hidden="1">
      <c r="A2294" s="292"/>
      <c r="B2294" s="231"/>
      <c r="C2294" s="231"/>
      <c r="D2294" s="232"/>
      <c r="F2294" s="130"/>
      <c r="G2294" s="130"/>
      <c r="H2294" s="130"/>
      <c r="I2294" s="137"/>
      <c r="K2294" s="137"/>
      <c r="L2294" s="137"/>
      <c r="M2294" s="130"/>
      <c r="N2294" s="130"/>
      <c r="O2294" s="130"/>
      <c r="P2294" s="130"/>
      <c r="Q2294" s="137"/>
      <c r="R2294" s="137"/>
      <c r="S2294" s="137"/>
      <c r="T2294" s="130"/>
      <c r="U2294" s="130"/>
      <c r="V2294" s="130"/>
      <c r="W2294" s="137"/>
      <c r="X2294" s="137"/>
      <c r="Y2294" s="132"/>
      <c r="Z2294" s="132"/>
      <c r="AB2294" s="132"/>
    </row>
    <row r="2295" spans="1:28" s="142" customFormat="1" ht="15.75" hidden="1">
      <c r="A2295" s="292"/>
      <c r="B2295" s="231"/>
      <c r="C2295" s="231"/>
      <c r="D2295" s="232"/>
      <c r="E2295" s="141"/>
      <c r="F2295" s="130"/>
      <c r="G2295" s="130"/>
      <c r="H2295" s="130"/>
      <c r="I2295" s="141"/>
      <c r="J2295" s="141"/>
      <c r="K2295" s="141"/>
      <c r="L2295" s="141"/>
      <c r="M2295" s="130"/>
      <c r="N2295" s="130"/>
      <c r="O2295" s="130"/>
      <c r="P2295" s="130"/>
      <c r="Q2295" s="141"/>
      <c r="R2295" s="141"/>
      <c r="S2295" s="134"/>
      <c r="T2295" s="130"/>
      <c r="U2295" s="130"/>
      <c r="V2295" s="130"/>
      <c r="W2295" s="141"/>
      <c r="X2295" s="141"/>
    </row>
    <row r="2296" spans="1:28" s="132" customFormat="1" ht="15.75" hidden="1">
      <c r="A2296" s="292"/>
      <c r="B2296" s="231"/>
      <c r="C2296" s="231"/>
      <c r="D2296" s="232"/>
      <c r="E2296" s="131"/>
      <c r="F2296" s="130"/>
      <c r="G2296" s="130"/>
      <c r="H2296" s="130"/>
      <c r="I2296" s="68"/>
      <c r="J2296" s="68"/>
      <c r="K2296" s="68"/>
      <c r="L2296" s="68"/>
      <c r="M2296" s="130"/>
      <c r="N2296" s="130"/>
      <c r="O2296" s="130"/>
      <c r="P2296" s="130"/>
      <c r="Q2296" s="68"/>
      <c r="R2296" s="68"/>
      <c r="S2296" s="68"/>
      <c r="T2296" s="130"/>
      <c r="U2296" s="130"/>
      <c r="V2296" s="130"/>
      <c r="W2296" s="68"/>
      <c r="X2296" s="68"/>
    </row>
    <row r="2297" spans="1:28" s="132" customFormat="1" ht="15.75" hidden="1">
      <c r="A2297" s="292"/>
      <c r="B2297" s="231"/>
      <c r="C2297" s="231"/>
      <c r="D2297" s="232"/>
      <c r="E2297" s="131"/>
      <c r="F2297" s="130"/>
      <c r="G2297" s="130"/>
      <c r="H2297" s="130"/>
      <c r="I2297" s="68"/>
      <c r="J2297" s="68"/>
      <c r="K2297" s="68"/>
      <c r="L2297" s="68"/>
      <c r="M2297" s="130"/>
      <c r="N2297" s="130"/>
      <c r="O2297" s="130"/>
      <c r="P2297" s="130"/>
      <c r="Q2297" s="68"/>
      <c r="R2297" s="68"/>
      <c r="S2297" s="68"/>
      <c r="T2297" s="130"/>
      <c r="U2297" s="130"/>
      <c r="V2297" s="130"/>
      <c r="W2297" s="68"/>
      <c r="X2297" s="68"/>
    </row>
    <row r="2298" spans="1:28" s="142" customFormat="1" ht="15.75" hidden="1">
      <c r="A2298" s="292"/>
      <c r="B2298" s="231"/>
      <c r="C2298" s="231"/>
      <c r="D2298" s="232"/>
      <c r="E2298" s="141"/>
      <c r="F2298" s="130"/>
      <c r="G2298" s="130"/>
      <c r="H2298" s="130"/>
      <c r="I2298" s="141"/>
      <c r="J2298" s="141"/>
      <c r="K2298" s="141"/>
      <c r="L2298" s="141"/>
      <c r="M2298" s="130"/>
      <c r="N2298" s="130"/>
      <c r="O2298" s="130"/>
      <c r="P2298" s="130"/>
      <c r="Q2298" s="141"/>
      <c r="R2298" s="141"/>
      <c r="S2298" s="141"/>
      <c r="T2298" s="130"/>
      <c r="U2298" s="130"/>
      <c r="V2298" s="130"/>
      <c r="W2298" s="141"/>
      <c r="X2298" s="141"/>
    </row>
    <row r="2299" spans="1:28" s="132" customFormat="1" ht="15.75" hidden="1">
      <c r="A2299" s="292"/>
      <c r="B2299" s="231"/>
      <c r="C2299" s="231"/>
      <c r="D2299" s="232"/>
      <c r="E2299" s="131"/>
      <c r="F2299" s="130"/>
      <c r="G2299" s="130"/>
      <c r="H2299" s="130"/>
      <c r="I2299" s="68"/>
      <c r="J2299" s="68"/>
      <c r="K2299" s="68"/>
      <c r="L2299" s="68"/>
      <c r="M2299" s="130"/>
      <c r="N2299" s="130"/>
      <c r="O2299" s="130"/>
      <c r="P2299" s="130"/>
      <c r="Q2299" s="68"/>
      <c r="R2299" s="68"/>
      <c r="S2299" s="68"/>
      <c r="T2299" s="130"/>
      <c r="U2299" s="130"/>
      <c r="V2299" s="130"/>
      <c r="W2299" s="68"/>
      <c r="X2299" s="68"/>
    </row>
    <row r="2300" spans="1:28" s="132" customFormat="1" ht="15.75" hidden="1">
      <c r="A2300" s="292"/>
      <c r="B2300" s="231"/>
      <c r="C2300" s="231"/>
      <c r="D2300" s="232"/>
      <c r="E2300" s="131"/>
      <c r="F2300" s="130"/>
      <c r="G2300" s="130"/>
      <c r="H2300" s="130"/>
      <c r="I2300" s="68"/>
      <c r="J2300" s="68"/>
      <c r="K2300" s="68"/>
      <c r="L2300" s="68"/>
      <c r="M2300" s="130"/>
      <c r="N2300" s="130"/>
      <c r="O2300" s="130"/>
      <c r="P2300" s="130"/>
      <c r="Q2300" s="68"/>
      <c r="R2300" s="68"/>
      <c r="S2300" s="68"/>
      <c r="T2300" s="130"/>
      <c r="U2300" s="130"/>
      <c r="V2300" s="130"/>
      <c r="W2300" s="68"/>
      <c r="X2300" s="68"/>
    </row>
    <row r="2301" spans="1:28" s="142" customFormat="1" ht="15.75" hidden="1">
      <c r="A2301" s="292"/>
      <c r="B2301" s="231"/>
      <c r="C2301" s="231"/>
      <c r="D2301" s="232"/>
      <c r="E2301" s="141"/>
      <c r="F2301" s="130"/>
      <c r="G2301" s="130"/>
      <c r="H2301" s="130"/>
      <c r="I2301" s="141"/>
      <c r="J2301" s="141"/>
      <c r="K2301" s="141"/>
      <c r="L2301" s="141"/>
      <c r="M2301" s="130"/>
      <c r="N2301" s="130"/>
      <c r="O2301" s="130"/>
      <c r="P2301" s="130"/>
      <c r="Q2301" s="141"/>
      <c r="R2301" s="141"/>
      <c r="S2301" s="141"/>
      <c r="T2301" s="130"/>
      <c r="U2301" s="130"/>
      <c r="V2301" s="130"/>
      <c r="W2301" s="141"/>
      <c r="X2301" s="141"/>
    </row>
    <row r="2302" spans="1:28" s="132" customFormat="1" ht="15.75" hidden="1">
      <c r="A2302" s="292"/>
      <c r="B2302" s="231"/>
      <c r="C2302" s="231"/>
      <c r="D2302" s="232"/>
      <c r="E2302" s="131"/>
      <c r="F2302" s="130"/>
      <c r="G2302" s="130"/>
      <c r="H2302" s="130"/>
      <c r="I2302" s="68"/>
      <c r="J2302" s="68"/>
      <c r="K2302" s="68"/>
      <c r="L2302" s="68"/>
      <c r="M2302" s="130"/>
      <c r="N2302" s="130"/>
      <c r="O2302" s="130"/>
      <c r="P2302" s="130"/>
      <c r="Q2302" s="68"/>
      <c r="R2302" s="68"/>
      <c r="S2302" s="68"/>
      <c r="T2302" s="130"/>
      <c r="U2302" s="130"/>
      <c r="V2302" s="130"/>
      <c r="W2302" s="68"/>
      <c r="X2302" s="68"/>
    </row>
    <row r="2303" spans="1:28" s="132" customFormat="1" ht="15.75" hidden="1">
      <c r="A2303" s="292"/>
      <c r="B2303" s="231"/>
      <c r="C2303" s="231"/>
      <c r="D2303" s="232"/>
      <c r="E2303" s="131"/>
      <c r="F2303" s="130"/>
      <c r="G2303" s="130"/>
      <c r="H2303" s="130"/>
      <c r="I2303" s="68"/>
      <c r="J2303" s="68"/>
      <c r="K2303" s="68"/>
      <c r="L2303" s="68"/>
      <c r="M2303" s="130"/>
      <c r="N2303" s="130"/>
      <c r="O2303" s="130"/>
      <c r="P2303" s="130"/>
      <c r="Q2303" s="68"/>
      <c r="R2303" s="68"/>
      <c r="S2303" s="68"/>
      <c r="T2303" s="130"/>
      <c r="U2303" s="130"/>
      <c r="V2303" s="130"/>
      <c r="W2303" s="68"/>
      <c r="X2303" s="68"/>
    </row>
    <row r="2304" spans="1:28" s="142" customFormat="1" ht="15.75" hidden="1">
      <c r="A2304" s="292"/>
      <c r="B2304" s="231"/>
      <c r="C2304" s="231"/>
      <c r="D2304" s="232"/>
      <c r="E2304" s="141"/>
      <c r="F2304" s="130"/>
      <c r="G2304" s="130"/>
      <c r="H2304" s="130"/>
      <c r="I2304" s="141"/>
      <c r="J2304" s="141"/>
      <c r="K2304" s="141"/>
      <c r="L2304" s="141"/>
      <c r="M2304" s="130"/>
      <c r="N2304" s="130"/>
      <c r="O2304" s="130"/>
      <c r="P2304" s="130"/>
      <c r="Q2304" s="141"/>
      <c r="R2304" s="141"/>
      <c r="S2304" s="134"/>
      <c r="T2304" s="130"/>
      <c r="U2304" s="130"/>
      <c r="V2304" s="130"/>
      <c r="W2304" s="141"/>
      <c r="X2304" s="141"/>
    </row>
    <row r="2305" spans="1:24" s="132" customFormat="1" ht="15.75" hidden="1">
      <c r="A2305" s="292"/>
      <c r="B2305" s="231"/>
      <c r="C2305" s="231"/>
      <c r="D2305" s="232"/>
      <c r="E2305" s="131"/>
      <c r="F2305" s="130"/>
      <c r="G2305" s="130"/>
      <c r="H2305" s="130"/>
      <c r="I2305" s="68"/>
      <c r="J2305" s="68"/>
      <c r="K2305" s="68"/>
      <c r="L2305" s="68"/>
      <c r="M2305" s="130"/>
      <c r="N2305" s="130"/>
      <c r="O2305" s="130"/>
      <c r="P2305" s="130"/>
      <c r="Q2305" s="68"/>
      <c r="R2305" s="68"/>
      <c r="S2305" s="68"/>
      <c r="T2305" s="130"/>
      <c r="U2305" s="130"/>
      <c r="V2305" s="130"/>
      <c r="W2305" s="68"/>
      <c r="X2305" s="68"/>
    </row>
    <row r="2306" spans="1:24" s="132" customFormat="1" ht="15.75" hidden="1">
      <c r="A2306" s="292"/>
      <c r="B2306" s="231"/>
      <c r="C2306" s="231"/>
      <c r="D2306" s="232"/>
      <c r="E2306" s="131"/>
      <c r="F2306" s="130"/>
      <c r="G2306" s="130"/>
      <c r="H2306" s="130"/>
      <c r="I2306" s="68"/>
      <c r="J2306" s="68"/>
      <c r="K2306" s="68"/>
      <c r="L2306" s="68"/>
      <c r="M2306" s="130"/>
      <c r="N2306" s="130"/>
      <c r="O2306" s="130"/>
      <c r="P2306" s="130"/>
      <c r="Q2306" s="68"/>
      <c r="R2306" s="68"/>
      <c r="S2306" s="68"/>
      <c r="T2306" s="130"/>
      <c r="U2306" s="130"/>
      <c r="V2306" s="130"/>
      <c r="W2306" s="68"/>
      <c r="X2306" s="68"/>
    </row>
    <row r="2307" spans="1:24" s="142" customFormat="1" ht="15.75" hidden="1">
      <c r="A2307" s="292"/>
      <c r="B2307" s="231"/>
      <c r="C2307" s="231"/>
      <c r="D2307" s="232"/>
      <c r="E2307" s="134"/>
      <c r="F2307" s="134"/>
      <c r="G2307" s="134"/>
      <c r="H2307" s="134"/>
      <c r="I2307" s="134"/>
      <c r="J2307" s="134"/>
      <c r="K2307" s="134"/>
      <c r="L2307" s="134"/>
      <c r="M2307" s="134"/>
      <c r="N2307" s="134"/>
      <c r="O2307" s="134"/>
      <c r="P2307" s="134"/>
      <c r="Q2307" s="134"/>
      <c r="R2307" s="134"/>
      <c r="S2307" s="134"/>
      <c r="T2307" s="130"/>
      <c r="U2307" s="130"/>
      <c r="V2307" s="130"/>
      <c r="W2307" s="134"/>
      <c r="X2307" s="134"/>
    </row>
    <row r="2308" spans="1:24" s="142" customFormat="1" ht="15.75" hidden="1">
      <c r="A2308" s="292"/>
      <c r="B2308" s="231"/>
      <c r="C2308" s="231"/>
      <c r="D2308" s="232"/>
      <c r="E2308" s="134"/>
      <c r="F2308" s="134"/>
      <c r="G2308" s="134"/>
      <c r="H2308" s="134"/>
      <c r="I2308" s="134"/>
      <c r="J2308" s="134"/>
      <c r="K2308" s="134"/>
      <c r="L2308" s="134"/>
      <c r="M2308" s="134"/>
      <c r="N2308" s="134"/>
      <c r="O2308" s="134"/>
      <c r="P2308" s="134"/>
      <c r="Q2308" s="134"/>
      <c r="R2308" s="134"/>
      <c r="S2308" s="134"/>
      <c r="T2308" s="130"/>
      <c r="U2308" s="130"/>
      <c r="V2308" s="130"/>
      <c r="W2308" s="134"/>
      <c r="X2308" s="134"/>
    </row>
    <row r="2309" spans="1:24" s="142" customFormat="1" ht="15.75" hidden="1">
      <c r="A2309" s="292"/>
      <c r="B2309" s="231"/>
      <c r="C2309" s="231"/>
      <c r="D2309" s="232"/>
      <c r="E2309" s="134"/>
      <c r="F2309" s="134"/>
      <c r="G2309" s="134"/>
      <c r="H2309" s="134"/>
      <c r="I2309" s="134"/>
      <c r="J2309" s="134"/>
      <c r="K2309" s="134"/>
      <c r="L2309" s="134"/>
      <c r="M2309" s="134"/>
      <c r="N2309" s="134"/>
      <c r="O2309" s="134"/>
      <c r="P2309" s="134"/>
      <c r="Q2309" s="134"/>
      <c r="R2309" s="134"/>
      <c r="S2309" s="134"/>
      <c r="T2309" s="130"/>
      <c r="U2309" s="130"/>
      <c r="V2309" s="130"/>
      <c r="W2309" s="134"/>
      <c r="X2309" s="134"/>
    </row>
    <row r="2310" spans="1:24" s="142" customFormat="1" ht="15.75" hidden="1">
      <c r="A2310" s="292"/>
      <c r="B2310" s="231"/>
      <c r="C2310" s="231"/>
      <c r="D2310" s="232"/>
      <c r="E2310" s="134"/>
      <c r="F2310" s="134"/>
      <c r="G2310" s="134"/>
      <c r="H2310" s="134"/>
      <c r="I2310" s="134"/>
      <c r="J2310" s="134"/>
      <c r="K2310" s="134"/>
      <c r="L2310" s="134"/>
      <c r="M2310" s="134"/>
      <c r="N2310" s="134"/>
      <c r="O2310" s="134"/>
      <c r="P2310" s="134"/>
      <c r="Q2310" s="134"/>
      <c r="R2310" s="134"/>
      <c r="S2310" s="134"/>
      <c r="T2310" s="130"/>
      <c r="U2310" s="130"/>
      <c r="V2310" s="130"/>
      <c r="W2310" s="134"/>
      <c r="X2310" s="134"/>
    </row>
    <row r="2311" spans="1:24" s="142" customFormat="1" ht="15.75" hidden="1">
      <c r="A2311" s="292"/>
      <c r="B2311" s="231"/>
      <c r="C2311" s="231"/>
      <c r="D2311" s="232"/>
      <c r="E2311" s="140"/>
      <c r="F2311" s="140"/>
      <c r="G2311" s="140"/>
      <c r="H2311" s="140"/>
      <c r="I2311" s="140"/>
      <c r="J2311" s="140"/>
      <c r="K2311" s="140"/>
      <c r="L2311" s="140"/>
      <c r="M2311" s="140"/>
      <c r="N2311" s="140"/>
      <c r="O2311" s="140"/>
      <c r="P2311" s="140"/>
      <c r="Q2311" s="140"/>
      <c r="R2311" s="140"/>
      <c r="S2311" s="140"/>
      <c r="T2311" s="140"/>
      <c r="U2311" s="130"/>
      <c r="V2311" s="130"/>
      <c r="W2311" s="140"/>
      <c r="X2311" s="140"/>
    </row>
    <row r="2312" spans="1:24" s="132" customFormat="1" ht="15.75" hidden="1">
      <c r="A2312" s="292"/>
      <c r="B2312" s="231"/>
      <c r="C2312" s="231"/>
      <c r="D2312" s="232"/>
      <c r="E2312" s="143"/>
      <c r="F2312" s="130"/>
      <c r="G2312" s="130"/>
      <c r="H2312" s="130"/>
      <c r="I2312" s="68"/>
      <c r="J2312" s="68"/>
      <c r="K2312" s="68"/>
      <c r="L2312" s="68"/>
      <c r="M2312" s="130"/>
      <c r="N2312" s="130"/>
      <c r="O2312" s="130"/>
      <c r="P2312" s="130"/>
      <c r="Q2312" s="68"/>
      <c r="R2312" s="68"/>
      <c r="S2312" s="68"/>
      <c r="T2312" s="130"/>
      <c r="U2312" s="130"/>
      <c r="V2312" s="130"/>
      <c r="W2312" s="68"/>
      <c r="X2312" s="68"/>
    </row>
    <row r="2313" spans="1:24" s="132" customFormat="1" ht="15.75" hidden="1">
      <c r="A2313" s="292"/>
      <c r="B2313" s="231"/>
      <c r="C2313" s="231"/>
      <c r="D2313" s="232"/>
      <c r="E2313" s="143"/>
      <c r="F2313" s="130"/>
      <c r="G2313" s="130"/>
      <c r="H2313" s="130"/>
      <c r="I2313" s="68"/>
      <c r="J2313" s="68"/>
      <c r="K2313" s="68"/>
      <c r="L2313" s="68"/>
      <c r="M2313" s="130"/>
      <c r="N2313" s="130"/>
      <c r="O2313" s="130"/>
      <c r="P2313" s="130"/>
      <c r="Q2313" s="68"/>
      <c r="R2313" s="68"/>
      <c r="S2313" s="68"/>
      <c r="T2313" s="130"/>
      <c r="U2313" s="130"/>
      <c r="V2313" s="130"/>
      <c r="W2313" s="68"/>
      <c r="X2313" s="68"/>
    </row>
    <row r="2314" spans="1:24" s="132" customFormat="1" ht="15.75" hidden="1">
      <c r="A2314" s="292"/>
      <c r="B2314" s="231"/>
      <c r="C2314" s="231"/>
      <c r="D2314" s="232"/>
      <c r="E2314" s="143"/>
      <c r="F2314" s="130"/>
      <c r="G2314" s="130"/>
      <c r="H2314" s="130"/>
      <c r="I2314" s="68"/>
      <c r="J2314" s="68"/>
      <c r="K2314" s="68"/>
      <c r="L2314" s="68"/>
      <c r="M2314" s="130"/>
      <c r="N2314" s="130"/>
      <c r="O2314" s="130"/>
      <c r="P2314" s="130"/>
      <c r="Q2314" s="68"/>
      <c r="R2314" s="68"/>
      <c r="S2314" s="68"/>
      <c r="T2314" s="130"/>
      <c r="U2314" s="130"/>
      <c r="V2314" s="130"/>
      <c r="W2314" s="68"/>
      <c r="X2314" s="68"/>
    </row>
    <row r="2315" spans="1:24" s="132" customFormat="1" ht="15.75" hidden="1">
      <c r="A2315" s="292"/>
      <c r="B2315" s="231"/>
      <c r="C2315" s="231"/>
      <c r="D2315" s="232"/>
      <c r="E2315" s="143"/>
      <c r="F2315" s="130"/>
      <c r="G2315" s="130"/>
      <c r="H2315" s="130"/>
      <c r="I2315" s="68"/>
      <c r="J2315" s="68"/>
      <c r="K2315" s="68"/>
      <c r="L2315" s="68"/>
      <c r="M2315" s="130"/>
      <c r="N2315" s="130"/>
      <c r="O2315" s="130"/>
      <c r="P2315" s="130"/>
      <c r="Q2315" s="68"/>
      <c r="R2315" s="68"/>
      <c r="S2315" s="68"/>
      <c r="T2315" s="130"/>
      <c r="U2315" s="130"/>
      <c r="V2315" s="130"/>
      <c r="W2315" s="68"/>
      <c r="X2315" s="68"/>
    </row>
    <row r="2316" spans="1:24" s="142" customFormat="1" ht="15.75" hidden="1">
      <c r="A2316" s="292"/>
      <c r="B2316" s="231"/>
      <c r="C2316" s="231"/>
      <c r="D2316" s="232"/>
      <c r="E2316" s="134"/>
      <c r="F2316" s="134"/>
      <c r="G2316" s="134"/>
      <c r="H2316" s="134"/>
      <c r="I2316" s="134"/>
      <c r="J2316" s="134"/>
      <c r="K2316" s="134"/>
      <c r="L2316" s="134"/>
      <c r="M2316" s="134"/>
      <c r="N2316" s="134"/>
      <c r="O2316" s="134"/>
      <c r="P2316" s="134"/>
      <c r="Q2316" s="134"/>
      <c r="R2316" s="134"/>
      <c r="S2316" s="134"/>
      <c r="T2316" s="130"/>
      <c r="U2316" s="130"/>
      <c r="V2316" s="130"/>
      <c r="W2316" s="134"/>
      <c r="X2316" s="134"/>
    </row>
    <row r="2317" spans="1:24" s="142" customFormat="1" ht="15.75" hidden="1">
      <c r="A2317" s="292"/>
      <c r="B2317" s="231"/>
      <c r="C2317" s="231"/>
      <c r="D2317" s="232"/>
      <c r="E2317" s="134"/>
      <c r="F2317" s="134"/>
      <c r="G2317" s="134"/>
      <c r="H2317" s="134"/>
      <c r="I2317" s="134"/>
      <c r="J2317" s="134"/>
      <c r="K2317" s="134"/>
      <c r="L2317" s="134"/>
      <c r="M2317" s="134"/>
      <c r="N2317" s="134"/>
      <c r="O2317" s="134"/>
      <c r="P2317" s="134"/>
      <c r="Q2317" s="134"/>
      <c r="R2317" s="134"/>
      <c r="S2317" s="134"/>
      <c r="T2317" s="130"/>
      <c r="U2317" s="130"/>
      <c r="V2317" s="130"/>
      <c r="W2317" s="134"/>
      <c r="X2317" s="134"/>
    </row>
    <row r="2318" spans="1:24" s="142" customFormat="1" ht="15.75" hidden="1">
      <c r="A2318" s="292"/>
      <c r="B2318" s="231"/>
      <c r="C2318" s="231"/>
      <c r="D2318" s="232"/>
      <c r="E2318" s="134"/>
      <c r="F2318" s="134"/>
      <c r="G2318" s="134"/>
      <c r="H2318" s="134"/>
      <c r="I2318" s="134"/>
      <c r="J2318" s="134"/>
      <c r="K2318" s="134"/>
      <c r="L2318" s="134"/>
      <c r="M2318" s="134"/>
      <c r="N2318" s="134"/>
      <c r="O2318" s="134"/>
      <c r="P2318" s="134"/>
      <c r="Q2318" s="134"/>
      <c r="R2318" s="134"/>
      <c r="S2318" s="134"/>
      <c r="T2318" s="130"/>
      <c r="U2318" s="130"/>
      <c r="V2318" s="130"/>
      <c r="W2318" s="134"/>
      <c r="X2318" s="134"/>
    </row>
    <row r="2319" spans="1:24" s="142" customFormat="1" ht="15.75" hidden="1">
      <c r="A2319" s="292"/>
      <c r="B2319" s="231"/>
      <c r="C2319" s="231"/>
      <c r="D2319" s="232"/>
      <c r="E2319" s="134"/>
      <c r="F2319" s="134"/>
      <c r="G2319" s="134"/>
      <c r="H2319" s="134"/>
      <c r="I2319" s="134"/>
      <c r="J2319" s="134"/>
      <c r="K2319" s="134"/>
      <c r="L2319" s="134"/>
      <c r="M2319" s="134"/>
      <c r="N2319" s="134"/>
      <c r="O2319" s="134"/>
      <c r="P2319" s="134"/>
      <c r="Q2319" s="134"/>
      <c r="R2319" s="134"/>
      <c r="S2319" s="134"/>
      <c r="T2319" s="130"/>
      <c r="U2319" s="130"/>
      <c r="V2319" s="130"/>
      <c r="W2319" s="134"/>
      <c r="X2319" s="134"/>
    </row>
    <row r="2320" spans="1:24" s="142" customFormat="1" ht="15.75" hidden="1">
      <c r="A2320" s="292"/>
      <c r="B2320" s="231"/>
      <c r="C2320" s="231"/>
      <c r="D2320" s="232"/>
      <c r="E2320" s="134"/>
      <c r="F2320" s="134"/>
      <c r="G2320" s="134"/>
      <c r="H2320" s="134"/>
      <c r="I2320" s="134"/>
      <c r="J2320" s="134"/>
      <c r="K2320" s="134"/>
      <c r="L2320" s="134"/>
      <c r="M2320" s="134"/>
      <c r="N2320" s="134"/>
      <c r="O2320" s="134"/>
      <c r="P2320" s="134"/>
      <c r="Q2320" s="134"/>
      <c r="R2320" s="134"/>
      <c r="S2320" s="134"/>
      <c r="T2320" s="130"/>
      <c r="U2320" s="130"/>
      <c r="V2320" s="130"/>
      <c r="W2320" s="134"/>
      <c r="X2320" s="134"/>
    </row>
    <row r="2321" spans="1:24" s="132" customFormat="1" ht="15.75" hidden="1">
      <c r="A2321" s="292"/>
      <c r="B2321" s="231"/>
      <c r="C2321" s="231"/>
      <c r="D2321" s="232"/>
      <c r="E2321" s="143"/>
      <c r="F2321" s="130"/>
      <c r="G2321" s="130"/>
      <c r="H2321" s="130"/>
      <c r="I2321" s="68"/>
      <c r="J2321" s="68"/>
      <c r="K2321" s="68"/>
      <c r="L2321" s="68"/>
      <c r="M2321" s="130"/>
      <c r="N2321" s="130"/>
      <c r="O2321" s="130"/>
      <c r="P2321" s="130"/>
      <c r="Q2321" s="68"/>
      <c r="R2321" s="68"/>
      <c r="S2321" s="68"/>
      <c r="T2321" s="130"/>
      <c r="U2321" s="130"/>
      <c r="V2321" s="130"/>
      <c r="W2321" s="68"/>
      <c r="X2321" s="68"/>
    </row>
    <row r="2322" spans="1:24" s="132" customFormat="1" ht="15.75" hidden="1">
      <c r="A2322" s="292"/>
      <c r="B2322" s="231"/>
      <c r="C2322" s="231"/>
      <c r="D2322" s="232"/>
      <c r="E2322" s="143"/>
      <c r="F2322" s="130"/>
      <c r="G2322" s="130"/>
      <c r="H2322" s="130"/>
      <c r="I2322" s="68"/>
      <c r="J2322" s="68"/>
      <c r="K2322" s="68"/>
      <c r="L2322" s="68"/>
      <c r="M2322" s="130"/>
      <c r="N2322" s="130"/>
      <c r="O2322" s="130"/>
      <c r="P2322" s="130"/>
      <c r="Q2322" s="68"/>
      <c r="R2322" s="68"/>
      <c r="S2322" s="68"/>
      <c r="T2322" s="130"/>
      <c r="U2322" s="130"/>
      <c r="V2322" s="130"/>
      <c r="W2322" s="68"/>
      <c r="X2322" s="68"/>
    </row>
    <row r="2323" spans="1:24" s="132" customFormat="1" ht="15.75" hidden="1">
      <c r="A2323" s="292"/>
      <c r="B2323" s="231"/>
      <c r="C2323" s="231"/>
      <c r="D2323" s="232"/>
      <c r="E2323" s="143"/>
      <c r="F2323" s="130"/>
      <c r="G2323" s="130"/>
      <c r="H2323" s="130"/>
      <c r="I2323" s="68"/>
      <c r="J2323" s="68"/>
      <c r="K2323" s="68"/>
      <c r="L2323" s="68"/>
      <c r="M2323" s="130"/>
      <c r="N2323" s="130"/>
      <c r="O2323" s="130"/>
      <c r="P2323" s="130"/>
      <c r="Q2323" s="68"/>
      <c r="R2323" s="68"/>
      <c r="S2323" s="68"/>
      <c r="T2323" s="130"/>
      <c r="U2323" s="130"/>
      <c r="V2323" s="130"/>
      <c r="W2323" s="68"/>
      <c r="X2323" s="68"/>
    </row>
    <row r="2324" spans="1:24" s="132" customFormat="1" ht="15.75" hidden="1">
      <c r="A2324" s="292"/>
      <c r="B2324" s="231"/>
      <c r="C2324" s="231"/>
      <c r="D2324" s="232"/>
      <c r="E2324" s="143"/>
      <c r="F2324" s="130"/>
      <c r="G2324" s="130"/>
      <c r="H2324" s="130"/>
      <c r="I2324" s="68"/>
      <c r="J2324" s="68"/>
      <c r="K2324" s="68"/>
      <c r="L2324" s="68"/>
      <c r="M2324" s="130"/>
      <c r="N2324" s="130"/>
      <c r="O2324" s="130"/>
      <c r="P2324" s="130"/>
      <c r="Q2324" s="68"/>
      <c r="R2324" s="68"/>
      <c r="S2324" s="68"/>
      <c r="T2324" s="130"/>
      <c r="U2324" s="130"/>
      <c r="V2324" s="130"/>
      <c r="W2324" s="68"/>
      <c r="X2324" s="68"/>
    </row>
    <row r="2325" spans="1:24" s="142" customFormat="1" ht="15.75" hidden="1">
      <c r="A2325" s="292"/>
      <c r="B2325" s="231"/>
      <c r="C2325" s="231"/>
      <c r="D2325" s="232"/>
      <c r="E2325" s="134"/>
      <c r="F2325" s="134"/>
      <c r="G2325" s="134"/>
      <c r="H2325" s="134"/>
      <c r="I2325" s="134"/>
      <c r="J2325" s="134"/>
      <c r="K2325" s="134"/>
      <c r="L2325" s="134"/>
      <c r="M2325" s="134"/>
      <c r="N2325" s="134"/>
      <c r="O2325" s="134"/>
      <c r="P2325" s="134"/>
      <c r="Q2325" s="134"/>
      <c r="R2325" s="134"/>
      <c r="S2325" s="134"/>
      <c r="T2325" s="130"/>
      <c r="U2325" s="130"/>
      <c r="V2325" s="130"/>
      <c r="W2325" s="134"/>
      <c r="X2325" s="134"/>
    </row>
    <row r="2326" spans="1:24" s="142" customFormat="1" ht="15.75" hidden="1">
      <c r="A2326" s="292"/>
      <c r="B2326" s="231"/>
      <c r="C2326" s="231"/>
      <c r="D2326" s="232"/>
      <c r="E2326" s="134"/>
      <c r="F2326" s="134"/>
      <c r="G2326" s="134"/>
      <c r="H2326" s="134"/>
      <c r="I2326" s="134"/>
      <c r="J2326" s="134"/>
      <c r="K2326" s="134"/>
      <c r="L2326" s="134"/>
      <c r="M2326" s="134"/>
      <c r="N2326" s="134"/>
      <c r="O2326" s="134"/>
      <c r="P2326" s="134"/>
      <c r="Q2326" s="134"/>
      <c r="R2326" s="134"/>
      <c r="S2326" s="134"/>
      <c r="T2326" s="130"/>
      <c r="U2326" s="130"/>
      <c r="V2326" s="130"/>
      <c r="W2326" s="134"/>
      <c r="X2326" s="134"/>
    </row>
    <row r="2327" spans="1:24" s="142" customFormat="1" ht="15.75" hidden="1">
      <c r="A2327" s="292"/>
      <c r="B2327" s="231"/>
      <c r="C2327" s="231"/>
      <c r="D2327" s="232"/>
      <c r="E2327" s="134"/>
      <c r="F2327" s="134"/>
      <c r="G2327" s="134"/>
      <c r="H2327" s="134"/>
      <c r="I2327" s="134"/>
      <c r="J2327" s="134"/>
      <c r="K2327" s="134"/>
      <c r="L2327" s="134"/>
      <c r="M2327" s="134"/>
      <c r="N2327" s="134"/>
      <c r="O2327" s="134"/>
      <c r="P2327" s="134"/>
      <c r="Q2327" s="134"/>
      <c r="R2327" s="134"/>
      <c r="S2327" s="134"/>
      <c r="T2327" s="130"/>
      <c r="U2327" s="130"/>
      <c r="V2327" s="130"/>
      <c r="W2327" s="134"/>
      <c r="X2327" s="134"/>
    </row>
    <row r="2328" spans="1:24" s="142" customFormat="1" ht="15.75" hidden="1">
      <c r="A2328" s="292"/>
      <c r="B2328" s="231"/>
      <c r="C2328" s="231"/>
      <c r="D2328" s="232"/>
      <c r="E2328" s="134"/>
      <c r="F2328" s="134"/>
      <c r="G2328" s="134"/>
      <c r="H2328" s="134"/>
      <c r="I2328" s="134"/>
      <c r="J2328" s="134"/>
      <c r="K2328" s="134"/>
      <c r="L2328" s="134"/>
      <c r="M2328" s="134"/>
      <c r="N2328" s="134"/>
      <c r="O2328" s="134"/>
      <c r="P2328" s="134"/>
      <c r="Q2328" s="134"/>
      <c r="R2328" s="134"/>
      <c r="S2328" s="134"/>
      <c r="T2328" s="130"/>
      <c r="U2328" s="130"/>
      <c r="V2328" s="130"/>
      <c r="W2328" s="134"/>
      <c r="X2328" s="134"/>
    </row>
    <row r="2329" spans="1:24" s="142" customFormat="1" ht="15.75" hidden="1">
      <c r="A2329" s="292"/>
      <c r="B2329" s="231"/>
      <c r="C2329" s="231"/>
      <c r="D2329" s="232"/>
      <c r="E2329" s="140"/>
      <c r="F2329" s="140"/>
      <c r="G2329" s="140"/>
      <c r="H2329" s="140"/>
      <c r="I2329" s="140"/>
      <c r="J2329" s="140"/>
      <c r="K2329" s="140"/>
      <c r="L2329" s="140"/>
      <c r="M2329" s="140"/>
      <c r="N2329" s="140"/>
      <c r="O2329" s="140"/>
      <c r="P2329" s="140"/>
      <c r="Q2329" s="140"/>
      <c r="R2329" s="140"/>
      <c r="S2329" s="140"/>
      <c r="T2329" s="140"/>
      <c r="U2329" s="130"/>
      <c r="V2329" s="130"/>
      <c r="W2329" s="140"/>
      <c r="X2329" s="140"/>
    </row>
    <row r="2330" spans="1:24" s="132" customFormat="1" ht="15.75" hidden="1">
      <c r="A2330" s="292"/>
      <c r="B2330" s="231"/>
      <c r="C2330" s="231"/>
      <c r="D2330" s="232"/>
      <c r="E2330" s="143"/>
      <c r="F2330" s="130"/>
      <c r="G2330" s="130"/>
      <c r="H2330" s="130"/>
      <c r="I2330" s="68"/>
      <c r="J2330" s="68"/>
      <c r="K2330" s="68"/>
      <c r="L2330" s="68"/>
      <c r="M2330" s="130"/>
      <c r="N2330" s="130"/>
      <c r="O2330" s="130"/>
      <c r="P2330" s="130"/>
      <c r="Q2330" s="68"/>
      <c r="R2330" s="68"/>
      <c r="S2330" s="68"/>
      <c r="T2330" s="130"/>
      <c r="U2330" s="130"/>
      <c r="V2330" s="130"/>
      <c r="W2330" s="68"/>
      <c r="X2330" s="68"/>
    </row>
    <row r="2331" spans="1:24" s="132" customFormat="1" ht="15.75" hidden="1">
      <c r="A2331" s="292"/>
      <c r="B2331" s="231"/>
      <c r="C2331" s="231"/>
      <c r="D2331" s="232"/>
      <c r="E2331" s="143"/>
      <c r="F2331" s="130"/>
      <c r="G2331" s="130"/>
      <c r="H2331" s="130"/>
      <c r="I2331" s="68"/>
      <c r="J2331" s="68"/>
      <c r="K2331" s="68"/>
      <c r="L2331" s="68"/>
      <c r="M2331" s="130"/>
      <c r="N2331" s="130"/>
      <c r="O2331" s="130"/>
      <c r="P2331" s="130"/>
      <c r="Q2331" s="68"/>
      <c r="R2331" s="68"/>
      <c r="S2331" s="68"/>
      <c r="T2331" s="130"/>
      <c r="U2331" s="130"/>
      <c r="V2331" s="130"/>
      <c r="W2331" s="68"/>
      <c r="X2331" s="68"/>
    </row>
    <row r="2332" spans="1:24" s="132" customFormat="1" ht="15.75" hidden="1">
      <c r="A2332" s="292"/>
      <c r="B2332" s="231"/>
      <c r="C2332" s="231"/>
      <c r="D2332" s="232"/>
      <c r="E2332" s="143"/>
      <c r="F2332" s="130"/>
      <c r="G2332" s="130"/>
      <c r="H2332" s="130"/>
      <c r="I2332" s="68"/>
      <c r="J2332" s="68"/>
      <c r="K2332" s="68"/>
      <c r="L2332" s="68"/>
      <c r="M2332" s="130"/>
      <c r="N2332" s="130"/>
      <c r="O2332" s="130"/>
      <c r="P2332" s="130"/>
      <c r="Q2332" s="68"/>
      <c r="R2332" s="68"/>
      <c r="S2332" s="68"/>
      <c r="T2332" s="130"/>
      <c r="U2332" s="130"/>
      <c r="V2332" s="130"/>
      <c r="W2332" s="68"/>
      <c r="X2332" s="68"/>
    </row>
    <row r="2333" spans="1:24" s="132" customFormat="1" ht="15.75" hidden="1">
      <c r="A2333" s="292"/>
      <c r="B2333" s="231"/>
      <c r="C2333" s="231"/>
      <c r="D2333" s="232"/>
      <c r="E2333" s="143"/>
      <c r="F2333" s="130"/>
      <c r="G2333" s="130"/>
      <c r="H2333" s="130"/>
      <c r="I2333" s="68"/>
      <c r="J2333" s="68"/>
      <c r="K2333" s="68"/>
      <c r="L2333" s="68"/>
      <c r="M2333" s="130"/>
      <c r="N2333" s="130"/>
      <c r="O2333" s="130"/>
      <c r="P2333" s="130"/>
      <c r="Q2333" s="68"/>
      <c r="R2333" s="68"/>
      <c r="S2333" s="68"/>
      <c r="T2333" s="130"/>
      <c r="U2333" s="130"/>
      <c r="V2333" s="130"/>
      <c r="W2333" s="68"/>
      <c r="X2333" s="68"/>
    </row>
    <row r="2334" spans="1:24" s="142" customFormat="1" ht="15.75" hidden="1">
      <c r="A2334" s="292"/>
      <c r="B2334" s="231"/>
      <c r="C2334" s="231"/>
      <c r="D2334" s="232"/>
      <c r="E2334" s="141"/>
      <c r="F2334" s="130"/>
      <c r="G2334" s="130"/>
      <c r="H2334" s="130"/>
      <c r="I2334" s="141"/>
      <c r="J2334" s="141"/>
      <c r="K2334" s="141"/>
      <c r="L2334" s="141"/>
      <c r="M2334" s="130"/>
      <c r="N2334" s="130"/>
      <c r="O2334" s="130"/>
      <c r="P2334" s="130"/>
      <c r="Q2334" s="141"/>
      <c r="R2334" s="141"/>
      <c r="S2334" s="141"/>
      <c r="T2334" s="130"/>
      <c r="U2334" s="130"/>
      <c r="V2334" s="130"/>
      <c r="W2334" s="141"/>
      <c r="X2334" s="141"/>
    </row>
    <row r="2335" spans="1:24" s="132" customFormat="1" ht="15.75" hidden="1">
      <c r="A2335" s="292"/>
      <c r="B2335" s="231"/>
      <c r="C2335" s="231"/>
      <c r="D2335" s="232"/>
      <c r="E2335" s="143"/>
      <c r="F2335" s="130"/>
      <c r="G2335" s="130"/>
      <c r="H2335" s="130"/>
      <c r="I2335" s="68"/>
      <c r="J2335" s="68"/>
      <c r="K2335" s="68"/>
      <c r="L2335" s="68"/>
      <c r="M2335" s="130"/>
      <c r="N2335" s="130"/>
      <c r="O2335" s="130"/>
      <c r="P2335" s="130"/>
      <c r="Q2335" s="68"/>
      <c r="R2335" s="68"/>
      <c r="S2335" s="68"/>
      <c r="T2335" s="130"/>
      <c r="U2335" s="130"/>
      <c r="V2335" s="130"/>
      <c r="W2335" s="68"/>
      <c r="X2335" s="68"/>
    </row>
    <row r="2336" spans="1:24" s="132" customFormat="1" ht="15.75" hidden="1">
      <c r="A2336" s="292"/>
      <c r="B2336" s="231"/>
      <c r="C2336" s="231"/>
      <c r="D2336" s="232"/>
      <c r="E2336" s="143"/>
      <c r="F2336" s="130"/>
      <c r="G2336" s="130"/>
      <c r="H2336" s="130"/>
      <c r="I2336" s="68"/>
      <c r="J2336" s="68"/>
      <c r="K2336" s="68"/>
      <c r="L2336" s="68"/>
      <c r="M2336" s="130"/>
      <c r="N2336" s="130"/>
      <c r="O2336" s="130"/>
      <c r="P2336" s="130"/>
      <c r="Q2336" s="68"/>
      <c r="R2336" s="68"/>
      <c r="S2336" s="68"/>
      <c r="T2336" s="130"/>
      <c r="U2336" s="130"/>
      <c r="V2336" s="130"/>
      <c r="W2336" s="68"/>
      <c r="X2336" s="68"/>
    </row>
    <row r="2337" spans="1:24" s="142" customFormat="1" ht="15.75" hidden="1">
      <c r="A2337" s="292"/>
      <c r="B2337" s="231"/>
      <c r="C2337" s="231"/>
      <c r="D2337" s="232"/>
      <c r="E2337" s="141"/>
      <c r="F2337" s="130"/>
      <c r="G2337" s="130"/>
      <c r="H2337" s="130"/>
      <c r="I2337" s="141"/>
      <c r="J2337" s="141"/>
      <c r="K2337" s="141"/>
      <c r="L2337" s="141"/>
      <c r="M2337" s="130"/>
      <c r="N2337" s="130"/>
      <c r="O2337" s="130"/>
      <c r="P2337" s="130"/>
      <c r="Q2337" s="141"/>
      <c r="R2337" s="141"/>
      <c r="S2337" s="141"/>
      <c r="T2337" s="130"/>
      <c r="U2337" s="130"/>
      <c r="V2337" s="130"/>
      <c r="W2337" s="141"/>
      <c r="X2337" s="141"/>
    </row>
    <row r="2338" spans="1:24" s="132" customFormat="1" ht="15.75" hidden="1">
      <c r="A2338" s="292"/>
      <c r="B2338" s="231"/>
      <c r="C2338" s="231"/>
      <c r="D2338" s="232"/>
      <c r="E2338" s="143"/>
      <c r="F2338" s="130"/>
      <c r="G2338" s="130"/>
      <c r="H2338" s="130"/>
      <c r="I2338" s="68"/>
      <c r="J2338" s="68"/>
      <c r="K2338" s="68"/>
      <c r="L2338" s="68"/>
      <c r="M2338" s="130"/>
      <c r="N2338" s="130"/>
      <c r="O2338" s="130"/>
      <c r="P2338" s="130"/>
      <c r="Q2338" s="68"/>
      <c r="R2338" s="68"/>
      <c r="S2338" s="68"/>
      <c r="T2338" s="130"/>
      <c r="U2338" s="130"/>
      <c r="V2338" s="130"/>
      <c r="W2338" s="68"/>
      <c r="X2338" s="68"/>
    </row>
    <row r="2339" spans="1:24" s="132" customFormat="1" ht="15.75" hidden="1">
      <c r="A2339" s="292"/>
      <c r="B2339" s="231"/>
      <c r="C2339" s="231"/>
      <c r="D2339" s="232"/>
      <c r="E2339" s="143"/>
      <c r="F2339" s="130"/>
      <c r="G2339" s="130"/>
      <c r="H2339" s="130"/>
      <c r="I2339" s="68"/>
      <c r="J2339" s="68"/>
      <c r="K2339" s="68"/>
      <c r="L2339" s="68"/>
      <c r="M2339" s="130"/>
      <c r="N2339" s="130"/>
      <c r="O2339" s="130"/>
      <c r="P2339" s="130"/>
      <c r="Q2339" s="68"/>
      <c r="R2339" s="68"/>
      <c r="S2339" s="68"/>
      <c r="T2339" s="130"/>
      <c r="U2339" s="130"/>
      <c r="V2339" s="130"/>
      <c r="W2339" s="68"/>
      <c r="X2339" s="68"/>
    </row>
    <row r="2340" spans="1:24" s="142" customFormat="1" ht="15.75" hidden="1">
      <c r="A2340" s="292"/>
      <c r="B2340" s="231"/>
      <c r="C2340" s="231"/>
      <c r="D2340" s="232"/>
      <c r="E2340" s="141"/>
      <c r="F2340" s="130"/>
      <c r="G2340" s="130"/>
      <c r="H2340" s="130"/>
      <c r="I2340" s="141"/>
      <c r="J2340" s="141"/>
      <c r="K2340" s="141"/>
      <c r="L2340" s="141"/>
      <c r="M2340" s="130"/>
      <c r="N2340" s="130"/>
      <c r="O2340" s="130"/>
      <c r="P2340" s="130"/>
      <c r="Q2340" s="141"/>
      <c r="R2340" s="141"/>
      <c r="S2340" s="141"/>
      <c r="T2340" s="130"/>
      <c r="U2340" s="130"/>
      <c r="V2340" s="130"/>
      <c r="W2340" s="141"/>
      <c r="X2340" s="141"/>
    </row>
    <row r="2341" spans="1:24" s="132" customFormat="1" ht="15.75" hidden="1">
      <c r="A2341" s="292"/>
      <c r="B2341" s="231"/>
      <c r="C2341" s="231"/>
      <c r="D2341" s="232"/>
      <c r="E2341" s="143"/>
      <c r="F2341" s="130"/>
      <c r="G2341" s="130"/>
      <c r="H2341" s="130"/>
      <c r="I2341" s="68"/>
      <c r="J2341" s="68"/>
      <c r="K2341" s="68"/>
      <c r="L2341" s="68"/>
      <c r="M2341" s="130"/>
      <c r="N2341" s="130"/>
      <c r="O2341" s="130"/>
      <c r="P2341" s="130"/>
      <c r="Q2341" s="68"/>
      <c r="R2341" s="68"/>
      <c r="S2341" s="68"/>
      <c r="T2341" s="130"/>
      <c r="U2341" s="130"/>
      <c r="V2341" s="130"/>
      <c r="W2341" s="68"/>
      <c r="X2341" s="68"/>
    </row>
    <row r="2342" spans="1:24" s="132" customFormat="1" ht="15.75" hidden="1">
      <c r="A2342" s="292"/>
      <c r="B2342" s="231"/>
      <c r="C2342" s="231"/>
      <c r="D2342" s="232"/>
      <c r="E2342" s="143"/>
      <c r="F2342" s="130"/>
      <c r="G2342" s="130"/>
      <c r="H2342" s="130"/>
      <c r="I2342" s="68"/>
      <c r="J2342" s="68"/>
      <c r="K2342" s="68"/>
      <c r="L2342" s="68"/>
      <c r="M2342" s="130"/>
      <c r="N2342" s="130"/>
      <c r="O2342" s="130"/>
      <c r="P2342" s="130"/>
      <c r="Q2342" s="68"/>
      <c r="R2342" s="68"/>
      <c r="S2342" s="68"/>
      <c r="T2342" s="130"/>
      <c r="U2342" s="130"/>
      <c r="V2342" s="130"/>
      <c r="W2342" s="68"/>
      <c r="X2342" s="68"/>
    </row>
    <row r="2343" spans="1:24" s="132" customFormat="1" ht="15.75" hidden="1">
      <c r="A2343" s="292"/>
      <c r="B2343" s="231"/>
      <c r="C2343" s="231"/>
      <c r="D2343" s="232"/>
      <c r="E2343" s="68"/>
      <c r="F2343" s="130"/>
      <c r="G2343" s="130"/>
      <c r="H2343" s="130"/>
      <c r="I2343" s="68"/>
      <c r="J2343" s="68"/>
      <c r="K2343" s="68"/>
      <c r="L2343" s="68"/>
      <c r="M2343" s="130"/>
      <c r="N2343" s="130"/>
      <c r="O2343" s="130"/>
      <c r="P2343" s="130"/>
      <c r="Q2343" s="68"/>
      <c r="R2343" s="68"/>
      <c r="S2343" s="68"/>
      <c r="T2343" s="130"/>
      <c r="U2343" s="130"/>
      <c r="V2343" s="130"/>
      <c r="W2343" s="68"/>
      <c r="X2343" s="68"/>
    </row>
    <row r="2344" spans="1:24" s="132" customFormat="1" ht="15.75" hidden="1">
      <c r="A2344" s="292"/>
      <c r="B2344" s="231"/>
      <c r="C2344" s="231"/>
      <c r="D2344" s="232"/>
      <c r="E2344" s="68"/>
      <c r="F2344" s="68"/>
      <c r="G2344" s="68"/>
      <c r="H2344" s="68"/>
      <c r="I2344" s="68"/>
      <c r="J2344" s="68"/>
      <c r="K2344" s="68"/>
      <c r="L2344" s="68"/>
      <c r="M2344" s="68"/>
      <c r="N2344" s="68"/>
      <c r="O2344" s="68"/>
      <c r="P2344" s="68"/>
      <c r="Q2344" s="68"/>
      <c r="R2344" s="68"/>
      <c r="S2344" s="68"/>
      <c r="T2344" s="130"/>
      <c r="U2344" s="130"/>
      <c r="V2344" s="130"/>
      <c r="W2344" s="68"/>
      <c r="X2344" s="68"/>
    </row>
    <row r="2345" spans="1:24" s="132" customFormat="1" ht="15.75" hidden="1">
      <c r="A2345" s="292"/>
      <c r="B2345" s="231"/>
      <c r="C2345" s="231"/>
      <c r="D2345" s="232"/>
      <c r="E2345" s="68"/>
      <c r="F2345" s="68"/>
      <c r="G2345" s="68"/>
      <c r="H2345" s="68"/>
      <c r="I2345" s="68"/>
      <c r="J2345" s="68"/>
      <c r="K2345" s="68"/>
      <c r="L2345" s="68"/>
      <c r="M2345" s="68"/>
      <c r="N2345" s="68"/>
      <c r="O2345" s="68"/>
      <c r="P2345" s="68"/>
      <c r="Q2345" s="68"/>
      <c r="R2345" s="68"/>
      <c r="S2345" s="68"/>
      <c r="T2345" s="130"/>
      <c r="U2345" s="130"/>
      <c r="V2345" s="130"/>
      <c r="W2345" s="68"/>
      <c r="X2345" s="68"/>
    </row>
    <row r="2346" spans="1:24" s="132" customFormat="1" ht="15.75" hidden="1">
      <c r="A2346" s="292"/>
      <c r="B2346" s="231"/>
      <c r="C2346" s="231"/>
      <c r="D2346" s="232"/>
      <c r="E2346" s="68"/>
      <c r="F2346" s="68"/>
      <c r="G2346" s="68"/>
      <c r="H2346" s="68"/>
      <c r="I2346" s="68"/>
      <c r="J2346" s="68"/>
      <c r="K2346" s="68"/>
      <c r="L2346" s="68"/>
      <c r="M2346" s="68"/>
      <c r="N2346" s="68"/>
      <c r="O2346" s="68"/>
      <c r="P2346" s="68"/>
      <c r="Q2346" s="68"/>
      <c r="R2346" s="68"/>
      <c r="S2346" s="68"/>
      <c r="T2346" s="68"/>
      <c r="U2346" s="130"/>
      <c r="V2346" s="130"/>
      <c r="W2346" s="68"/>
      <c r="X2346" s="68"/>
    </row>
    <row r="2347" spans="1:24" s="132" customFormat="1" ht="15.75" hidden="1">
      <c r="A2347" s="292"/>
      <c r="B2347" s="231"/>
      <c r="C2347" s="231"/>
      <c r="D2347" s="232"/>
      <c r="E2347" s="140"/>
      <c r="F2347" s="140"/>
      <c r="G2347" s="140"/>
      <c r="H2347" s="140"/>
      <c r="I2347" s="140"/>
      <c r="J2347" s="140"/>
      <c r="K2347" s="140"/>
      <c r="L2347" s="140"/>
      <c r="M2347" s="140"/>
      <c r="N2347" s="140"/>
      <c r="O2347" s="140"/>
      <c r="P2347" s="140"/>
      <c r="Q2347" s="140"/>
      <c r="R2347" s="140"/>
      <c r="S2347" s="140"/>
      <c r="T2347" s="140"/>
      <c r="U2347" s="130"/>
      <c r="V2347" s="130"/>
      <c r="W2347" s="140"/>
      <c r="X2347" s="140"/>
    </row>
    <row r="2348" spans="1:24" s="132" customFormat="1" ht="15.75" hidden="1">
      <c r="A2348" s="292"/>
      <c r="B2348" s="231"/>
      <c r="C2348" s="231"/>
      <c r="D2348" s="232"/>
      <c r="E2348" s="143"/>
      <c r="F2348" s="130"/>
      <c r="G2348" s="130"/>
      <c r="H2348" s="130"/>
      <c r="I2348" s="68"/>
      <c r="J2348" s="68"/>
      <c r="K2348" s="68"/>
      <c r="L2348" s="68"/>
      <c r="M2348" s="130"/>
      <c r="N2348" s="130"/>
      <c r="O2348" s="130"/>
      <c r="P2348" s="130"/>
      <c r="Q2348" s="68"/>
      <c r="R2348" s="68"/>
      <c r="S2348" s="68"/>
      <c r="T2348" s="130"/>
      <c r="U2348" s="130"/>
      <c r="V2348" s="130"/>
      <c r="W2348" s="68"/>
      <c r="X2348" s="68"/>
    </row>
    <row r="2349" spans="1:24" s="132" customFormat="1" ht="15.75" hidden="1">
      <c r="A2349" s="292"/>
      <c r="B2349" s="231"/>
      <c r="C2349" s="231"/>
      <c r="D2349" s="232"/>
      <c r="E2349" s="143"/>
      <c r="F2349" s="130"/>
      <c r="G2349" s="130"/>
      <c r="H2349" s="130"/>
      <c r="I2349" s="68"/>
      <c r="J2349" s="68"/>
      <c r="K2349" s="68"/>
      <c r="L2349" s="68"/>
      <c r="M2349" s="130"/>
      <c r="N2349" s="130"/>
      <c r="O2349" s="130"/>
      <c r="P2349" s="130"/>
      <c r="Q2349" s="68"/>
      <c r="R2349" s="68"/>
      <c r="S2349" s="68"/>
      <c r="T2349" s="130"/>
      <c r="U2349" s="130"/>
      <c r="V2349" s="130"/>
      <c r="W2349" s="68"/>
      <c r="X2349" s="68"/>
    </row>
    <row r="2350" spans="1:24" s="132" customFormat="1" ht="15.75" hidden="1">
      <c r="A2350" s="292"/>
      <c r="B2350" s="231"/>
      <c r="C2350" s="231"/>
      <c r="D2350" s="232"/>
      <c r="E2350" s="143"/>
      <c r="F2350" s="130"/>
      <c r="G2350" s="130"/>
      <c r="H2350" s="130"/>
      <c r="I2350" s="68"/>
      <c r="J2350" s="68"/>
      <c r="K2350" s="68"/>
      <c r="L2350" s="68"/>
      <c r="M2350" s="130"/>
      <c r="N2350" s="130"/>
      <c r="O2350" s="130"/>
      <c r="P2350" s="130"/>
      <c r="Q2350" s="68"/>
      <c r="R2350" s="68"/>
      <c r="S2350" s="68"/>
      <c r="T2350" s="130"/>
      <c r="U2350" s="130"/>
      <c r="V2350" s="130"/>
      <c r="W2350" s="68"/>
      <c r="X2350" s="68"/>
    </row>
    <row r="2351" spans="1:24" s="132" customFormat="1" ht="15.75" hidden="1">
      <c r="A2351" s="292"/>
      <c r="B2351" s="231"/>
      <c r="C2351" s="231"/>
      <c r="D2351" s="232"/>
      <c r="E2351" s="143"/>
      <c r="F2351" s="130"/>
      <c r="G2351" s="130"/>
      <c r="H2351" s="130"/>
      <c r="I2351" s="68"/>
      <c r="J2351" s="68"/>
      <c r="K2351" s="68"/>
      <c r="L2351" s="68"/>
      <c r="M2351" s="130"/>
      <c r="N2351" s="130"/>
      <c r="O2351" s="130"/>
      <c r="P2351" s="130"/>
      <c r="Q2351" s="68"/>
      <c r="R2351" s="68"/>
      <c r="S2351" s="68"/>
      <c r="T2351" s="130"/>
      <c r="U2351" s="130"/>
      <c r="V2351" s="130"/>
      <c r="W2351" s="68"/>
      <c r="X2351" s="68"/>
    </row>
    <row r="2352" spans="1:24" s="132" customFormat="1" ht="15.75" hidden="1">
      <c r="A2352" s="292"/>
      <c r="B2352" s="231"/>
      <c r="C2352" s="231"/>
      <c r="D2352" s="232"/>
      <c r="E2352" s="68"/>
      <c r="F2352" s="130"/>
      <c r="G2352" s="130"/>
      <c r="H2352" s="130"/>
      <c r="I2352" s="68"/>
      <c r="J2352" s="68"/>
      <c r="K2352" s="68"/>
      <c r="L2352" s="68"/>
      <c r="M2352" s="130"/>
      <c r="N2352" s="130"/>
      <c r="O2352" s="130"/>
      <c r="P2352" s="130"/>
      <c r="Q2352" s="68"/>
      <c r="R2352" s="68"/>
      <c r="S2352" s="68"/>
      <c r="T2352" s="130"/>
      <c r="U2352" s="130"/>
      <c r="V2352" s="130"/>
      <c r="W2352" s="68"/>
      <c r="X2352" s="68"/>
    </row>
    <row r="2353" spans="1:24" s="132" customFormat="1" ht="15.75" hidden="1">
      <c r="A2353" s="292"/>
      <c r="B2353" s="231"/>
      <c r="C2353" s="231"/>
      <c r="D2353" s="232"/>
      <c r="E2353" s="140"/>
      <c r="F2353" s="140"/>
      <c r="G2353" s="140"/>
      <c r="H2353" s="140"/>
      <c r="I2353" s="140"/>
      <c r="J2353" s="140"/>
      <c r="K2353" s="140"/>
      <c r="L2353" s="140"/>
      <c r="M2353" s="140"/>
      <c r="N2353" s="140"/>
      <c r="O2353" s="140"/>
      <c r="P2353" s="140"/>
      <c r="Q2353" s="140"/>
      <c r="R2353" s="140"/>
      <c r="S2353" s="140"/>
      <c r="T2353" s="140"/>
      <c r="U2353" s="130"/>
      <c r="V2353" s="130"/>
      <c r="W2353" s="140"/>
      <c r="X2353" s="140"/>
    </row>
    <row r="2354" spans="1:24" s="132" customFormat="1" ht="15.75" hidden="1">
      <c r="A2354" s="292"/>
      <c r="B2354" s="231"/>
      <c r="C2354" s="231"/>
      <c r="D2354" s="232"/>
      <c r="E2354" s="143"/>
      <c r="F2354" s="130"/>
      <c r="G2354" s="130"/>
      <c r="H2354" s="130"/>
      <c r="I2354" s="68"/>
      <c r="J2354" s="68"/>
      <c r="K2354" s="68"/>
      <c r="L2354" s="68"/>
      <c r="M2354" s="130"/>
      <c r="N2354" s="130"/>
      <c r="O2354" s="130"/>
      <c r="P2354" s="130"/>
      <c r="Q2354" s="68"/>
      <c r="R2354" s="68"/>
      <c r="S2354" s="68"/>
      <c r="T2354" s="130"/>
      <c r="U2354" s="130"/>
      <c r="V2354" s="130"/>
      <c r="W2354" s="68"/>
      <c r="X2354" s="68"/>
    </row>
    <row r="2355" spans="1:24" s="132" customFormat="1" ht="15.75" hidden="1">
      <c r="A2355" s="292"/>
      <c r="B2355" s="231"/>
      <c r="C2355" s="231"/>
      <c r="D2355" s="232"/>
      <c r="E2355" s="143"/>
      <c r="F2355" s="130"/>
      <c r="G2355" s="130"/>
      <c r="H2355" s="130"/>
      <c r="I2355" s="68"/>
      <c r="J2355" s="68"/>
      <c r="K2355" s="68"/>
      <c r="L2355" s="68"/>
      <c r="M2355" s="130"/>
      <c r="N2355" s="130"/>
      <c r="O2355" s="130"/>
      <c r="P2355" s="130"/>
      <c r="Q2355" s="68"/>
      <c r="R2355" s="68"/>
      <c r="S2355" s="68"/>
      <c r="T2355" s="130"/>
      <c r="U2355" s="130"/>
      <c r="V2355" s="130"/>
      <c r="W2355" s="68"/>
      <c r="X2355" s="68"/>
    </row>
    <row r="2356" spans="1:24" s="132" customFormat="1" ht="15.75" hidden="1">
      <c r="A2356" s="292"/>
      <c r="B2356" s="231"/>
      <c r="C2356" s="231"/>
      <c r="D2356" s="232"/>
      <c r="E2356" s="143"/>
      <c r="F2356" s="130"/>
      <c r="G2356" s="130"/>
      <c r="H2356" s="130"/>
      <c r="I2356" s="68"/>
      <c r="J2356" s="68"/>
      <c r="K2356" s="68"/>
      <c r="L2356" s="68"/>
      <c r="M2356" s="130"/>
      <c r="N2356" s="130"/>
      <c r="O2356" s="130"/>
      <c r="P2356" s="130"/>
      <c r="Q2356" s="68"/>
      <c r="R2356" s="68"/>
      <c r="S2356" s="68"/>
      <c r="T2356" s="130"/>
      <c r="U2356" s="130"/>
      <c r="V2356" s="130"/>
      <c r="W2356" s="68"/>
      <c r="X2356" s="68"/>
    </row>
    <row r="2357" spans="1:24" s="132" customFormat="1" ht="15.75" hidden="1">
      <c r="A2357" s="292"/>
      <c r="B2357" s="231"/>
      <c r="C2357" s="231"/>
      <c r="D2357" s="232"/>
      <c r="E2357" s="143"/>
      <c r="F2357" s="130"/>
      <c r="G2357" s="130"/>
      <c r="H2357" s="130"/>
      <c r="I2357" s="68"/>
      <c r="J2357" s="68"/>
      <c r="K2357" s="68"/>
      <c r="L2357" s="68"/>
      <c r="M2357" s="130"/>
      <c r="N2357" s="130"/>
      <c r="O2357" s="130"/>
      <c r="P2357" s="130"/>
      <c r="Q2357" s="68"/>
      <c r="R2357" s="68"/>
      <c r="S2357" s="68"/>
      <c r="T2357" s="130"/>
      <c r="U2357" s="130"/>
      <c r="V2357" s="130"/>
      <c r="W2357" s="68"/>
      <c r="X2357" s="68"/>
    </row>
    <row r="2358" spans="1:24" s="132" customFormat="1" ht="15.75" hidden="1">
      <c r="A2358" s="292"/>
      <c r="B2358" s="231"/>
      <c r="C2358" s="231"/>
      <c r="D2358" s="232"/>
      <c r="E2358" s="137"/>
      <c r="F2358" s="130"/>
      <c r="G2358" s="130"/>
      <c r="H2358" s="130"/>
      <c r="I2358" s="137"/>
      <c r="J2358" s="137"/>
      <c r="K2358" s="137"/>
      <c r="L2358" s="137"/>
      <c r="M2358" s="130"/>
      <c r="N2358" s="130"/>
      <c r="O2358" s="130"/>
      <c r="P2358" s="130"/>
      <c r="Q2358" s="137"/>
      <c r="R2358" s="137"/>
      <c r="S2358" s="137"/>
      <c r="T2358" s="130"/>
      <c r="U2358" s="130"/>
      <c r="V2358" s="130"/>
      <c r="W2358" s="137"/>
      <c r="X2358" s="137"/>
    </row>
    <row r="2359" spans="1:24" s="132" customFormat="1" ht="15.75" hidden="1">
      <c r="A2359" s="292"/>
      <c r="B2359" s="231"/>
      <c r="C2359" s="231"/>
      <c r="D2359" s="232"/>
      <c r="E2359" s="137"/>
      <c r="F2359" s="130"/>
      <c r="G2359" s="130"/>
      <c r="H2359" s="130"/>
      <c r="I2359" s="137"/>
      <c r="J2359" s="137"/>
      <c r="K2359" s="137"/>
      <c r="L2359" s="137"/>
      <c r="M2359" s="130"/>
      <c r="N2359" s="130"/>
      <c r="O2359" s="130"/>
      <c r="P2359" s="130"/>
      <c r="Q2359" s="137"/>
      <c r="R2359" s="137"/>
      <c r="S2359" s="137"/>
      <c r="T2359" s="130"/>
      <c r="U2359" s="130"/>
      <c r="V2359" s="130"/>
      <c r="W2359" s="137"/>
      <c r="X2359" s="137"/>
    </row>
    <row r="2360" spans="1:24" s="132" customFormat="1" ht="15.75" hidden="1">
      <c r="A2360" s="292"/>
      <c r="B2360" s="231"/>
      <c r="C2360" s="231"/>
      <c r="D2360" s="232"/>
      <c r="E2360" s="143"/>
      <c r="F2360" s="130"/>
      <c r="G2360" s="130"/>
      <c r="H2360" s="130"/>
      <c r="I2360" s="68"/>
      <c r="J2360" s="68"/>
      <c r="K2360" s="68"/>
      <c r="L2360" s="68"/>
      <c r="M2360" s="130"/>
      <c r="N2360" s="130"/>
      <c r="O2360" s="130"/>
      <c r="P2360" s="130"/>
      <c r="Q2360" s="68"/>
      <c r="R2360" s="68"/>
      <c r="S2360" s="68"/>
      <c r="T2360" s="130"/>
      <c r="U2360" s="130"/>
      <c r="V2360" s="130"/>
      <c r="W2360" s="68"/>
      <c r="X2360" s="68"/>
    </row>
    <row r="2361" spans="1:24" s="132" customFormat="1" ht="15.75" hidden="1">
      <c r="A2361" s="292"/>
      <c r="B2361" s="231"/>
      <c r="C2361" s="231"/>
      <c r="D2361" s="232"/>
      <c r="E2361" s="143"/>
      <c r="F2361" s="130"/>
      <c r="G2361" s="130"/>
      <c r="H2361" s="130"/>
      <c r="I2361" s="68"/>
      <c r="J2361" s="68"/>
      <c r="K2361" s="68"/>
      <c r="L2361" s="68"/>
      <c r="M2361" s="130"/>
      <c r="N2361" s="130"/>
      <c r="O2361" s="130"/>
      <c r="P2361" s="130"/>
      <c r="Q2361" s="68"/>
      <c r="R2361" s="68"/>
      <c r="S2361" s="68"/>
      <c r="T2361" s="130"/>
      <c r="U2361" s="130"/>
      <c r="V2361" s="130"/>
      <c r="W2361" s="68"/>
      <c r="X2361" s="68"/>
    </row>
    <row r="2362" spans="1:24" s="132" customFormat="1" ht="15.75" hidden="1">
      <c r="A2362" s="292"/>
      <c r="B2362" s="231"/>
      <c r="C2362" s="231"/>
      <c r="D2362" s="232"/>
      <c r="E2362" s="68"/>
      <c r="F2362" s="130"/>
      <c r="G2362" s="130"/>
      <c r="H2362" s="130"/>
      <c r="I2362" s="68"/>
      <c r="J2362" s="68"/>
      <c r="K2362" s="68"/>
      <c r="L2362" s="68"/>
      <c r="M2362" s="130"/>
      <c r="N2362" s="130"/>
      <c r="O2362" s="130"/>
      <c r="P2362" s="130"/>
      <c r="Q2362" s="68"/>
      <c r="R2362" s="68"/>
      <c r="S2362" s="68"/>
      <c r="T2362" s="130"/>
      <c r="U2362" s="130"/>
      <c r="V2362" s="130"/>
      <c r="W2362" s="68"/>
      <c r="X2362" s="68"/>
    </row>
    <row r="2363" spans="1:24" s="132" customFormat="1" ht="15.75" hidden="1">
      <c r="A2363" s="292"/>
      <c r="B2363" s="231"/>
      <c r="C2363" s="231"/>
      <c r="D2363" s="232"/>
      <c r="E2363" s="68"/>
      <c r="F2363" s="130"/>
      <c r="G2363" s="130"/>
      <c r="H2363" s="130"/>
      <c r="I2363" s="68"/>
      <c r="J2363" s="68"/>
      <c r="K2363" s="68"/>
      <c r="L2363" s="68"/>
      <c r="M2363" s="130"/>
      <c r="N2363" s="130"/>
      <c r="O2363" s="130"/>
      <c r="P2363" s="130"/>
      <c r="Q2363" s="68"/>
      <c r="R2363" s="68"/>
      <c r="S2363" s="68"/>
      <c r="T2363" s="130"/>
      <c r="U2363" s="130"/>
      <c r="V2363" s="130"/>
      <c r="W2363" s="68"/>
      <c r="X2363" s="68"/>
    </row>
    <row r="2364" spans="1:24" s="132" customFormat="1" ht="15.75" hidden="1">
      <c r="A2364" s="292"/>
      <c r="B2364" s="231"/>
      <c r="C2364" s="231"/>
      <c r="D2364" s="232"/>
      <c r="E2364" s="68"/>
      <c r="F2364" s="130"/>
      <c r="G2364" s="130"/>
      <c r="H2364" s="130"/>
      <c r="I2364" s="68"/>
      <c r="J2364" s="68"/>
      <c r="K2364" s="68"/>
      <c r="L2364" s="68"/>
      <c r="M2364" s="130"/>
      <c r="N2364" s="130"/>
      <c r="O2364" s="130"/>
      <c r="P2364" s="130"/>
      <c r="Q2364" s="68"/>
      <c r="R2364" s="68"/>
      <c r="S2364" s="68"/>
      <c r="T2364" s="130"/>
      <c r="U2364" s="130"/>
      <c r="V2364" s="130"/>
      <c r="W2364" s="68"/>
      <c r="X2364" s="68"/>
    </row>
    <row r="2365" spans="1:24" s="132" customFormat="1" ht="15.75" hidden="1">
      <c r="A2365" s="292"/>
      <c r="B2365" s="231"/>
      <c r="C2365" s="231"/>
      <c r="D2365" s="232"/>
      <c r="E2365" s="143"/>
      <c r="F2365" s="130"/>
      <c r="G2365" s="130"/>
      <c r="H2365" s="130"/>
      <c r="I2365" s="68"/>
      <c r="J2365" s="68"/>
      <c r="K2365" s="68"/>
      <c r="L2365" s="68"/>
      <c r="M2365" s="130"/>
      <c r="N2365" s="130"/>
      <c r="O2365" s="130"/>
      <c r="P2365" s="130"/>
      <c r="Q2365" s="68"/>
      <c r="R2365" s="68"/>
      <c r="S2365" s="68"/>
      <c r="T2365" s="130"/>
      <c r="U2365" s="130"/>
      <c r="V2365" s="130"/>
      <c r="W2365" s="68"/>
      <c r="X2365" s="68"/>
    </row>
    <row r="2366" spans="1:24" s="132" customFormat="1" ht="15.75" hidden="1">
      <c r="A2366" s="292"/>
      <c r="B2366" s="231"/>
      <c r="C2366" s="231"/>
      <c r="D2366" s="232"/>
      <c r="E2366" s="143"/>
      <c r="F2366" s="130"/>
      <c r="G2366" s="130"/>
      <c r="H2366" s="130"/>
      <c r="I2366" s="68"/>
      <c r="J2366" s="68"/>
      <c r="K2366" s="68"/>
      <c r="L2366" s="68"/>
      <c r="M2366" s="130"/>
      <c r="N2366" s="130"/>
      <c r="O2366" s="130"/>
      <c r="P2366" s="130"/>
      <c r="Q2366" s="68"/>
      <c r="R2366" s="68"/>
      <c r="S2366" s="68"/>
      <c r="T2366" s="130"/>
      <c r="U2366" s="130"/>
      <c r="V2366" s="130"/>
      <c r="W2366" s="68"/>
      <c r="X2366" s="68"/>
    </row>
    <row r="2367" spans="1:24" s="132" customFormat="1" ht="15.75" hidden="1">
      <c r="A2367" s="292"/>
      <c r="B2367" s="231"/>
      <c r="C2367" s="231"/>
      <c r="D2367" s="232"/>
      <c r="E2367" s="143"/>
      <c r="F2367" s="130"/>
      <c r="G2367" s="130"/>
      <c r="H2367" s="130"/>
      <c r="I2367" s="68"/>
      <c r="J2367" s="68"/>
      <c r="K2367" s="68"/>
      <c r="L2367" s="68"/>
      <c r="M2367" s="130"/>
      <c r="N2367" s="130"/>
      <c r="O2367" s="130"/>
      <c r="P2367" s="130"/>
      <c r="Q2367" s="68"/>
      <c r="R2367" s="68"/>
      <c r="S2367" s="68"/>
      <c r="T2367" s="130"/>
      <c r="U2367" s="130"/>
      <c r="V2367" s="130"/>
      <c r="W2367" s="68"/>
      <c r="X2367" s="68"/>
    </row>
    <row r="2368" spans="1:24" s="132" customFormat="1" ht="15.75" hidden="1">
      <c r="A2368" s="292"/>
      <c r="B2368" s="231"/>
      <c r="C2368" s="231"/>
      <c r="D2368" s="232"/>
      <c r="E2368" s="68"/>
      <c r="F2368" s="130"/>
      <c r="G2368" s="130"/>
      <c r="H2368" s="130"/>
      <c r="I2368" s="68"/>
      <c r="J2368" s="68"/>
      <c r="K2368" s="68"/>
      <c r="L2368" s="68"/>
      <c r="M2368" s="130"/>
      <c r="N2368" s="130"/>
      <c r="O2368" s="130"/>
      <c r="P2368" s="130"/>
      <c r="Q2368" s="68"/>
      <c r="R2368" s="68"/>
      <c r="S2368" s="68"/>
      <c r="T2368" s="130"/>
      <c r="U2368" s="130"/>
      <c r="V2368" s="130"/>
      <c r="W2368" s="68"/>
      <c r="X2368" s="68"/>
    </row>
    <row r="2369" spans="1:24" s="132" customFormat="1" ht="15.75" hidden="1">
      <c r="A2369" s="292"/>
      <c r="B2369" s="231"/>
      <c r="C2369" s="231"/>
      <c r="D2369" s="232"/>
      <c r="E2369" s="68"/>
      <c r="F2369" s="130"/>
      <c r="G2369" s="130"/>
      <c r="H2369" s="130"/>
      <c r="I2369" s="68"/>
      <c r="J2369" s="68"/>
      <c r="K2369" s="68"/>
      <c r="L2369" s="68"/>
      <c r="M2369" s="130"/>
      <c r="N2369" s="130"/>
      <c r="O2369" s="130"/>
      <c r="P2369" s="130"/>
      <c r="Q2369" s="68"/>
      <c r="R2369" s="68"/>
      <c r="S2369" s="68"/>
      <c r="T2369" s="130"/>
      <c r="U2369" s="130"/>
      <c r="V2369" s="130"/>
      <c r="W2369" s="68"/>
      <c r="X2369" s="68"/>
    </row>
    <row r="2370" spans="1:24" s="132" customFormat="1" ht="15.75" hidden="1">
      <c r="A2370" s="292"/>
      <c r="B2370" s="231"/>
      <c r="C2370" s="231"/>
      <c r="D2370" s="232"/>
      <c r="E2370" s="68"/>
      <c r="F2370" s="130"/>
      <c r="G2370" s="130"/>
      <c r="H2370" s="130"/>
      <c r="I2370" s="68"/>
      <c r="J2370" s="68"/>
      <c r="K2370" s="68"/>
      <c r="L2370" s="68"/>
      <c r="M2370" s="130"/>
      <c r="N2370" s="130"/>
      <c r="O2370" s="130"/>
      <c r="P2370" s="130"/>
      <c r="Q2370" s="68"/>
      <c r="R2370" s="68"/>
      <c r="S2370" s="68"/>
      <c r="T2370" s="130"/>
      <c r="U2370" s="130"/>
      <c r="V2370" s="130"/>
      <c r="W2370" s="68"/>
      <c r="X2370" s="68"/>
    </row>
    <row r="2371" spans="1:24" s="132" customFormat="1" ht="15.75" hidden="1">
      <c r="A2371" s="292"/>
      <c r="B2371" s="231"/>
      <c r="C2371" s="231"/>
      <c r="D2371" s="232"/>
      <c r="E2371" s="143"/>
      <c r="F2371" s="130"/>
      <c r="G2371" s="130"/>
      <c r="H2371" s="130"/>
      <c r="I2371" s="68"/>
      <c r="J2371" s="68"/>
      <c r="K2371" s="68"/>
      <c r="L2371" s="68"/>
      <c r="M2371" s="130"/>
      <c r="N2371" s="130"/>
      <c r="O2371" s="130"/>
      <c r="P2371" s="130"/>
      <c r="Q2371" s="68"/>
      <c r="R2371" s="68"/>
      <c r="S2371" s="68"/>
      <c r="T2371" s="130"/>
      <c r="U2371" s="130"/>
      <c r="V2371" s="130"/>
      <c r="W2371" s="68"/>
      <c r="X2371" s="68"/>
    </row>
    <row r="2372" spans="1:24" s="132" customFormat="1" ht="15.75" hidden="1">
      <c r="A2372" s="292"/>
      <c r="B2372" s="231"/>
      <c r="C2372" s="231"/>
      <c r="D2372" s="232"/>
      <c r="E2372" s="143"/>
      <c r="F2372" s="130"/>
      <c r="G2372" s="130"/>
      <c r="H2372" s="130"/>
      <c r="I2372" s="68"/>
      <c r="J2372" s="68"/>
      <c r="K2372" s="68"/>
      <c r="L2372" s="68"/>
      <c r="M2372" s="130"/>
      <c r="N2372" s="130"/>
      <c r="O2372" s="130"/>
      <c r="P2372" s="130"/>
      <c r="Q2372" s="68"/>
      <c r="R2372" s="68"/>
      <c r="S2372" s="68"/>
      <c r="T2372" s="130"/>
      <c r="U2372" s="130"/>
      <c r="V2372" s="130"/>
      <c r="W2372" s="68"/>
      <c r="X2372" s="68"/>
    </row>
    <row r="2373" spans="1:24" s="132" customFormat="1" ht="15.75" hidden="1">
      <c r="A2373" s="292"/>
      <c r="B2373" s="231"/>
      <c r="C2373" s="231"/>
      <c r="D2373" s="232"/>
      <c r="E2373" s="143"/>
      <c r="F2373" s="130"/>
      <c r="G2373" s="130"/>
      <c r="H2373" s="130"/>
      <c r="I2373" s="68"/>
      <c r="J2373" s="68"/>
      <c r="K2373" s="68"/>
      <c r="L2373" s="68"/>
      <c r="M2373" s="130"/>
      <c r="N2373" s="130"/>
      <c r="O2373" s="130"/>
      <c r="P2373" s="130"/>
      <c r="Q2373" s="68"/>
      <c r="R2373" s="68"/>
      <c r="S2373" s="68"/>
      <c r="T2373" s="130"/>
      <c r="U2373" s="130"/>
      <c r="V2373" s="130"/>
      <c r="W2373" s="68"/>
      <c r="X2373" s="68"/>
    </row>
    <row r="2374" spans="1:24" s="132" customFormat="1" ht="15.75" hidden="1">
      <c r="A2374" s="292"/>
      <c r="B2374" s="231"/>
      <c r="C2374" s="231"/>
      <c r="D2374" s="232"/>
      <c r="E2374" s="68"/>
      <c r="F2374" s="130"/>
      <c r="G2374" s="130"/>
      <c r="H2374" s="130"/>
      <c r="I2374" s="68"/>
      <c r="J2374" s="68"/>
      <c r="K2374" s="68"/>
      <c r="L2374" s="68"/>
      <c r="M2374" s="130"/>
      <c r="N2374" s="130"/>
      <c r="O2374" s="130"/>
      <c r="P2374" s="130"/>
      <c r="Q2374" s="68"/>
      <c r="R2374" s="68"/>
      <c r="S2374" s="68"/>
      <c r="T2374" s="130"/>
      <c r="U2374" s="130"/>
      <c r="V2374" s="130"/>
      <c r="W2374" s="68"/>
      <c r="X2374" s="68"/>
    </row>
    <row r="2375" spans="1:24" s="132" customFormat="1" ht="15.75" hidden="1">
      <c r="A2375" s="292"/>
      <c r="B2375" s="231"/>
      <c r="C2375" s="231"/>
      <c r="D2375" s="232"/>
      <c r="E2375" s="68"/>
      <c r="F2375" s="130"/>
      <c r="G2375" s="130"/>
      <c r="H2375" s="130"/>
      <c r="I2375" s="68"/>
      <c r="J2375" s="68"/>
      <c r="K2375" s="68"/>
      <c r="L2375" s="68"/>
      <c r="M2375" s="130"/>
      <c r="N2375" s="130"/>
      <c r="O2375" s="130"/>
      <c r="P2375" s="130"/>
      <c r="Q2375" s="68"/>
      <c r="R2375" s="68"/>
      <c r="S2375" s="68"/>
      <c r="T2375" s="130"/>
      <c r="U2375" s="130"/>
      <c r="V2375" s="130"/>
      <c r="W2375" s="68"/>
      <c r="X2375" s="68"/>
    </row>
    <row r="2376" spans="1:24" s="132" customFormat="1" ht="15.75" hidden="1">
      <c r="A2376" s="292"/>
      <c r="B2376" s="231"/>
      <c r="C2376" s="231"/>
      <c r="D2376" s="232"/>
      <c r="E2376" s="68"/>
      <c r="F2376" s="130"/>
      <c r="G2376" s="130"/>
      <c r="H2376" s="130"/>
      <c r="I2376" s="68"/>
      <c r="J2376" s="68"/>
      <c r="K2376" s="68"/>
      <c r="L2376" s="68"/>
      <c r="M2376" s="130"/>
      <c r="N2376" s="130"/>
      <c r="O2376" s="130"/>
      <c r="P2376" s="130"/>
      <c r="Q2376" s="68"/>
      <c r="R2376" s="68"/>
      <c r="S2376" s="68"/>
      <c r="T2376" s="130"/>
      <c r="U2376" s="130"/>
      <c r="V2376" s="130"/>
      <c r="W2376" s="68"/>
      <c r="X2376" s="68"/>
    </row>
    <row r="2377" spans="1:24" s="132" customFormat="1" ht="15.75" hidden="1">
      <c r="A2377" s="292"/>
      <c r="B2377" s="231"/>
      <c r="C2377" s="231"/>
      <c r="D2377" s="232"/>
      <c r="E2377" s="143"/>
      <c r="F2377" s="130"/>
      <c r="G2377" s="130"/>
      <c r="H2377" s="130"/>
      <c r="I2377" s="68"/>
      <c r="J2377" s="68"/>
      <c r="K2377" s="68"/>
      <c r="L2377" s="68"/>
      <c r="M2377" s="130"/>
      <c r="N2377" s="130"/>
      <c r="O2377" s="130"/>
      <c r="P2377" s="130"/>
      <c r="Q2377" s="68"/>
      <c r="R2377" s="68"/>
      <c r="S2377" s="68"/>
      <c r="T2377" s="130"/>
      <c r="U2377" s="130"/>
      <c r="V2377" s="130"/>
      <c r="W2377" s="68"/>
      <c r="X2377" s="68"/>
    </row>
    <row r="2378" spans="1:24" s="132" customFormat="1" ht="15.75" hidden="1">
      <c r="A2378" s="292"/>
      <c r="B2378" s="231"/>
      <c r="C2378" s="231"/>
      <c r="D2378" s="232"/>
      <c r="E2378" s="143"/>
      <c r="F2378" s="130"/>
      <c r="G2378" s="130"/>
      <c r="H2378" s="130"/>
      <c r="I2378" s="68"/>
      <c r="J2378" s="68"/>
      <c r="K2378" s="68"/>
      <c r="L2378" s="68"/>
      <c r="M2378" s="130"/>
      <c r="N2378" s="130"/>
      <c r="O2378" s="130"/>
      <c r="P2378" s="130"/>
      <c r="Q2378" s="68"/>
      <c r="R2378" s="68"/>
      <c r="S2378" s="68"/>
      <c r="T2378" s="130"/>
      <c r="U2378" s="130"/>
      <c r="V2378" s="130"/>
      <c r="W2378" s="68"/>
      <c r="X2378" s="68"/>
    </row>
    <row r="2379" spans="1:24" s="132" customFormat="1" ht="15.75" hidden="1">
      <c r="A2379" s="292"/>
      <c r="B2379" s="231"/>
      <c r="C2379" s="231"/>
      <c r="D2379" s="232"/>
      <c r="E2379" s="143"/>
      <c r="F2379" s="130"/>
      <c r="G2379" s="130"/>
      <c r="H2379" s="130"/>
      <c r="I2379" s="68"/>
      <c r="J2379" s="68"/>
      <c r="K2379" s="68"/>
      <c r="L2379" s="68"/>
      <c r="M2379" s="130"/>
      <c r="N2379" s="130"/>
      <c r="O2379" s="130"/>
      <c r="P2379" s="130"/>
      <c r="Q2379" s="68"/>
      <c r="R2379" s="68"/>
      <c r="S2379" s="68"/>
      <c r="T2379" s="130"/>
      <c r="U2379" s="130"/>
      <c r="V2379" s="130"/>
      <c r="W2379" s="68"/>
      <c r="X2379" s="68"/>
    </row>
    <row r="2380" spans="1:24" s="132" customFormat="1" ht="15.75" hidden="1">
      <c r="A2380" s="292"/>
      <c r="B2380" s="231"/>
      <c r="C2380" s="231"/>
      <c r="D2380" s="232"/>
      <c r="E2380" s="143"/>
      <c r="F2380" s="130"/>
      <c r="G2380" s="130"/>
      <c r="H2380" s="130"/>
      <c r="I2380" s="68"/>
      <c r="J2380" s="68"/>
      <c r="K2380" s="68"/>
      <c r="L2380" s="68"/>
      <c r="M2380" s="130"/>
      <c r="N2380" s="130"/>
      <c r="O2380" s="130"/>
      <c r="P2380" s="130"/>
      <c r="Q2380" s="68"/>
      <c r="R2380" s="68"/>
      <c r="S2380" s="68"/>
      <c r="T2380" s="130"/>
      <c r="U2380" s="130"/>
      <c r="V2380" s="130"/>
      <c r="W2380" s="68"/>
      <c r="X2380" s="68"/>
    </row>
    <row r="2381" spans="1:24" s="132" customFormat="1" ht="15.75" hidden="1">
      <c r="A2381" s="292"/>
      <c r="B2381" s="231"/>
      <c r="C2381" s="231"/>
      <c r="D2381" s="232"/>
      <c r="E2381" s="143"/>
      <c r="F2381" s="130"/>
      <c r="G2381" s="130"/>
      <c r="H2381" s="130"/>
      <c r="I2381" s="68"/>
      <c r="J2381" s="68"/>
      <c r="K2381" s="68"/>
      <c r="L2381" s="68"/>
      <c r="M2381" s="130"/>
      <c r="N2381" s="130"/>
      <c r="O2381" s="130"/>
      <c r="P2381" s="130"/>
      <c r="Q2381" s="68"/>
      <c r="R2381" s="68"/>
      <c r="S2381" s="68"/>
      <c r="T2381" s="130"/>
      <c r="U2381" s="130"/>
      <c r="V2381" s="130"/>
      <c r="W2381" s="68"/>
      <c r="X2381" s="68"/>
    </row>
    <row r="2382" spans="1:24" s="132" customFormat="1" ht="15.75" hidden="1">
      <c r="A2382" s="292"/>
      <c r="B2382" s="231"/>
      <c r="C2382" s="231"/>
      <c r="D2382" s="232"/>
      <c r="E2382" s="68"/>
      <c r="F2382" s="130"/>
      <c r="G2382" s="130"/>
      <c r="H2382" s="130"/>
      <c r="I2382" s="68"/>
      <c r="J2382" s="68"/>
      <c r="K2382" s="68"/>
      <c r="L2382" s="68"/>
      <c r="M2382" s="130"/>
      <c r="N2382" s="130"/>
      <c r="O2382" s="130"/>
      <c r="P2382" s="130"/>
      <c r="Q2382" s="68"/>
      <c r="R2382" s="68"/>
      <c r="S2382" s="68"/>
      <c r="T2382" s="130"/>
      <c r="U2382" s="130"/>
      <c r="V2382" s="130"/>
      <c r="W2382" s="68"/>
      <c r="X2382" s="68"/>
    </row>
    <row r="2383" spans="1:24" s="132" customFormat="1" ht="15.75" hidden="1">
      <c r="A2383" s="292"/>
      <c r="B2383" s="231"/>
      <c r="C2383" s="231"/>
      <c r="D2383" s="232"/>
      <c r="E2383" s="143"/>
      <c r="F2383" s="130"/>
      <c r="G2383" s="130"/>
      <c r="H2383" s="130"/>
      <c r="I2383" s="68"/>
      <c r="J2383" s="68"/>
      <c r="K2383" s="68"/>
      <c r="L2383" s="68"/>
      <c r="M2383" s="130"/>
      <c r="N2383" s="130"/>
      <c r="O2383" s="130"/>
      <c r="P2383" s="130"/>
      <c r="Q2383" s="68"/>
      <c r="R2383" s="68"/>
      <c r="S2383" s="68"/>
      <c r="T2383" s="130"/>
      <c r="U2383" s="130"/>
      <c r="V2383" s="130"/>
      <c r="W2383" s="68"/>
      <c r="X2383" s="68"/>
    </row>
    <row r="2384" spans="1:24" s="132" customFormat="1" ht="15.75" hidden="1">
      <c r="A2384" s="292"/>
      <c r="B2384" s="231"/>
      <c r="C2384" s="231"/>
      <c r="D2384" s="232"/>
      <c r="E2384" s="143"/>
      <c r="F2384" s="130"/>
      <c r="G2384" s="130"/>
      <c r="H2384" s="130"/>
      <c r="I2384" s="68"/>
      <c r="J2384" s="68"/>
      <c r="K2384" s="68"/>
      <c r="L2384" s="68"/>
      <c r="M2384" s="130"/>
      <c r="N2384" s="130"/>
      <c r="O2384" s="130"/>
      <c r="P2384" s="130"/>
      <c r="Q2384" s="68"/>
      <c r="R2384" s="68"/>
      <c r="S2384" s="68"/>
      <c r="T2384" s="130"/>
      <c r="U2384" s="130"/>
      <c r="V2384" s="130"/>
      <c r="W2384" s="68"/>
      <c r="X2384" s="68"/>
    </row>
    <row r="2385" spans="1:71" s="132" customFormat="1" ht="15.75" hidden="1">
      <c r="A2385" s="292"/>
      <c r="B2385" s="231"/>
      <c r="C2385" s="231"/>
      <c r="D2385" s="232"/>
      <c r="E2385" s="143"/>
      <c r="F2385" s="130"/>
      <c r="G2385" s="130"/>
      <c r="H2385" s="130"/>
      <c r="I2385" s="68"/>
      <c r="J2385" s="68"/>
      <c r="K2385" s="68"/>
      <c r="L2385" s="68"/>
      <c r="M2385" s="130"/>
      <c r="N2385" s="130"/>
      <c r="O2385" s="130"/>
      <c r="P2385" s="130"/>
      <c r="Q2385" s="68"/>
      <c r="R2385" s="68"/>
      <c r="S2385" s="68"/>
      <c r="T2385" s="130"/>
      <c r="U2385" s="130"/>
      <c r="V2385" s="130"/>
      <c r="W2385" s="68"/>
      <c r="X2385" s="68"/>
    </row>
    <row r="2386" spans="1:71" s="132" customFormat="1" ht="15.75" hidden="1">
      <c r="A2386" s="292"/>
      <c r="B2386" s="231"/>
      <c r="C2386" s="231"/>
      <c r="D2386" s="232"/>
      <c r="E2386" s="143"/>
      <c r="F2386" s="130"/>
      <c r="G2386" s="130"/>
      <c r="H2386" s="130"/>
      <c r="I2386" s="68"/>
      <c r="J2386" s="68"/>
      <c r="K2386" s="68"/>
      <c r="L2386" s="68"/>
      <c r="M2386" s="130"/>
      <c r="N2386" s="130"/>
      <c r="O2386" s="130"/>
      <c r="P2386" s="130"/>
      <c r="Q2386" s="68"/>
      <c r="R2386" s="68"/>
      <c r="S2386" s="68"/>
      <c r="T2386" s="130"/>
      <c r="U2386" s="130"/>
      <c r="V2386" s="130"/>
      <c r="W2386" s="68"/>
      <c r="X2386" s="68"/>
    </row>
    <row r="2387" spans="1:71" s="132" customFormat="1" ht="15.75" hidden="1">
      <c r="A2387" s="292"/>
      <c r="B2387" s="231"/>
      <c r="C2387" s="231"/>
      <c r="D2387" s="232"/>
      <c r="E2387" s="137"/>
      <c r="F2387" s="130"/>
      <c r="G2387" s="130"/>
      <c r="H2387" s="130"/>
      <c r="I2387" s="137"/>
      <c r="J2387" s="137"/>
      <c r="K2387" s="137"/>
      <c r="L2387" s="137"/>
      <c r="M2387" s="130"/>
      <c r="N2387" s="130"/>
      <c r="O2387" s="130"/>
      <c r="P2387" s="130"/>
      <c r="Q2387" s="137"/>
      <c r="R2387" s="137"/>
      <c r="S2387" s="137"/>
      <c r="T2387" s="130"/>
      <c r="U2387" s="130"/>
      <c r="V2387" s="130"/>
      <c r="W2387" s="137"/>
      <c r="X2387" s="137"/>
    </row>
    <row r="2388" spans="1:71" s="132" customFormat="1" ht="15.75" hidden="1">
      <c r="A2388" s="292"/>
      <c r="B2388" s="231"/>
      <c r="C2388" s="231"/>
      <c r="D2388" s="232"/>
      <c r="E2388" s="143"/>
      <c r="F2388" s="130"/>
      <c r="G2388" s="130"/>
      <c r="H2388" s="130"/>
      <c r="I2388" s="68"/>
      <c r="J2388" s="68"/>
      <c r="K2388" s="143"/>
      <c r="L2388" s="68"/>
      <c r="M2388" s="130"/>
      <c r="N2388" s="130"/>
      <c r="O2388" s="130"/>
      <c r="P2388" s="130"/>
      <c r="Q2388" s="68"/>
      <c r="R2388" s="68"/>
      <c r="S2388" s="68"/>
      <c r="T2388" s="130"/>
      <c r="U2388" s="130"/>
      <c r="V2388" s="130"/>
      <c r="W2388" s="68"/>
      <c r="X2388" s="68"/>
    </row>
    <row r="2389" spans="1:71" s="132" customFormat="1" ht="15.75" hidden="1">
      <c r="A2389" s="292"/>
      <c r="B2389" s="231"/>
      <c r="C2389" s="231"/>
      <c r="D2389" s="232"/>
      <c r="E2389" s="143"/>
      <c r="F2389" s="130"/>
      <c r="G2389" s="130"/>
      <c r="H2389" s="130"/>
      <c r="I2389" s="68"/>
      <c r="J2389" s="68"/>
      <c r="K2389" s="68"/>
      <c r="L2389" s="68"/>
      <c r="M2389" s="130"/>
      <c r="N2389" s="130"/>
      <c r="O2389" s="130"/>
      <c r="P2389" s="130"/>
      <c r="Q2389" s="68"/>
      <c r="R2389" s="68"/>
      <c r="S2389" s="68"/>
      <c r="T2389" s="130"/>
      <c r="U2389" s="130"/>
      <c r="V2389" s="130"/>
      <c r="W2389" s="68"/>
      <c r="X2389" s="68"/>
    </row>
    <row r="2390" spans="1:71" s="132" customFormat="1" ht="15.75" hidden="1">
      <c r="A2390" s="292"/>
      <c r="B2390" s="231"/>
      <c r="C2390" s="231"/>
      <c r="D2390" s="232"/>
      <c r="E2390" s="137"/>
      <c r="F2390" s="130"/>
      <c r="G2390" s="130"/>
      <c r="H2390" s="130"/>
      <c r="I2390" s="137"/>
      <c r="J2390" s="137"/>
      <c r="K2390" s="137"/>
      <c r="L2390" s="137"/>
      <c r="M2390" s="130"/>
      <c r="N2390" s="130"/>
      <c r="O2390" s="130"/>
      <c r="P2390" s="130"/>
      <c r="Q2390" s="137"/>
      <c r="R2390" s="137"/>
      <c r="S2390" s="137"/>
      <c r="T2390" s="130"/>
      <c r="U2390" s="130"/>
      <c r="V2390" s="130"/>
      <c r="W2390" s="137"/>
      <c r="X2390" s="137"/>
    </row>
    <row r="2391" spans="1:71" s="132" customFormat="1" ht="15.75" hidden="1">
      <c r="A2391" s="292"/>
      <c r="B2391" s="231"/>
      <c r="C2391" s="231"/>
      <c r="D2391" s="232"/>
      <c r="E2391" s="143"/>
      <c r="F2391" s="130"/>
      <c r="G2391" s="130"/>
      <c r="H2391" s="130"/>
      <c r="I2391" s="68"/>
      <c r="J2391" s="68"/>
      <c r="K2391" s="68"/>
      <c r="L2391" s="68"/>
      <c r="M2391" s="130"/>
      <c r="N2391" s="130"/>
      <c r="O2391" s="130"/>
      <c r="P2391" s="130"/>
      <c r="Q2391" s="68"/>
      <c r="R2391" s="68"/>
      <c r="S2391" s="68"/>
      <c r="T2391" s="130"/>
      <c r="U2391" s="130"/>
      <c r="V2391" s="130"/>
      <c r="W2391" s="68"/>
      <c r="X2391" s="68"/>
    </row>
    <row r="2392" spans="1:71" s="132" customFormat="1" ht="15.75" hidden="1">
      <c r="A2392" s="292"/>
      <c r="B2392" s="231"/>
      <c r="C2392" s="231"/>
      <c r="D2392" s="232"/>
      <c r="E2392" s="143"/>
      <c r="F2392" s="130"/>
      <c r="G2392" s="130"/>
      <c r="H2392" s="130"/>
      <c r="I2392" s="68"/>
      <c r="J2392" s="68"/>
      <c r="K2392" s="68"/>
      <c r="L2392" s="68"/>
      <c r="M2392" s="130"/>
      <c r="N2392" s="130"/>
      <c r="O2392" s="130"/>
      <c r="P2392" s="130"/>
      <c r="Q2392" s="68"/>
      <c r="R2392" s="68"/>
      <c r="S2392" s="68"/>
      <c r="T2392" s="130"/>
      <c r="U2392" s="130"/>
      <c r="V2392" s="130"/>
      <c r="W2392" s="68"/>
      <c r="X2392" s="68"/>
    </row>
    <row r="2393" spans="1:71" s="132" customFormat="1" ht="15.75" hidden="1">
      <c r="A2393" s="292"/>
      <c r="B2393" s="231"/>
      <c r="C2393" s="231"/>
      <c r="D2393" s="232"/>
      <c r="E2393" s="143"/>
      <c r="F2393" s="130"/>
      <c r="G2393" s="130"/>
      <c r="H2393" s="130"/>
      <c r="I2393" s="68"/>
      <c r="J2393" s="68"/>
      <c r="K2393" s="68"/>
      <c r="L2393" s="68"/>
      <c r="M2393" s="130"/>
      <c r="N2393" s="130"/>
      <c r="O2393" s="130"/>
      <c r="P2393" s="130"/>
      <c r="Q2393" s="68"/>
      <c r="R2393" s="68"/>
      <c r="S2393" s="68"/>
      <c r="T2393" s="130"/>
      <c r="U2393" s="130"/>
      <c r="V2393" s="130"/>
      <c r="W2393" s="68"/>
      <c r="X2393" s="68"/>
    </row>
    <row r="2394" spans="1:71" s="132" customFormat="1" ht="15.75" hidden="1">
      <c r="A2394" s="292"/>
      <c r="B2394" s="231"/>
      <c r="C2394" s="231"/>
      <c r="D2394" s="232"/>
      <c r="E2394" s="143"/>
      <c r="F2394" s="130"/>
      <c r="G2394" s="130"/>
      <c r="H2394" s="130"/>
      <c r="I2394" s="68"/>
      <c r="J2394" s="68"/>
      <c r="K2394" s="68"/>
      <c r="L2394" s="68"/>
      <c r="M2394" s="130"/>
      <c r="N2394" s="130"/>
      <c r="O2394" s="130"/>
      <c r="P2394" s="130"/>
      <c r="Q2394" s="68"/>
      <c r="R2394" s="68"/>
      <c r="S2394" s="68"/>
      <c r="T2394" s="130"/>
      <c r="U2394" s="130"/>
      <c r="V2394" s="130"/>
      <c r="W2394" s="68"/>
      <c r="X2394" s="68"/>
    </row>
    <row r="2395" spans="1:71" s="132" customFormat="1" ht="15.75" hidden="1">
      <c r="A2395" s="292"/>
      <c r="B2395" s="231"/>
      <c r="C2395" s="231"/>
      <c r="D2395" s="232"/>
      <c r="E2395" s="143"/>
      <c r="F2395" s="130"/>
      <c r="G2395" s="130"/>
      <c r="H2395" s="130"/>
      <c r="I2395" s="68"/>
      <c r="J2395" s="68"/>
      <c r="K2395" s="68"/>
      <c r="L2395" s="68"/>
      <c r="M2395" s="130"/>
      <c r="N2395" s="130"/>
      <c r="O2395" s="130"/>
      <c r="P2395" s="130"/>
      <c r="Q2395" s="68"/>
      <c r="R2395" s="68"/>
      <c r="S2395" s="68"/>
      <c r="T2395" s="130"/>
      <c r="U2395" s="130"/>
      <c r="V2395" s="130"/>
      <c r="W2395" s="68"/>
      <c r="X2395" s="68"/>
    </row>
    <row r="2396" spans="1:71" s="144" customFormat="1" ht="15.75" hidden="1">
      <c r="A2396" s="292"/>
      <c r="B2396" s="231"/>
      <c r="C2396" s="231"/>
      <c r="D2396" s="232"/>
      <c r="E2396" s="68"/>
      <c r="F2396" s="134"/>
      <c r="G2396" s="134"/>
      <c r="H2396" s="134"/>
      <c r="I2396" s="68"/>
      <c r="J2396" s="68"/>
      <c r="K2396" s="68"/>
      <c r="L2396" s="68"/>
      <c r="M2396" s="134"/>
      <c r="N2396" s="134"/>
      <c r="O2396" s="134"/>
      <c r="P2396" s="134"/>
      <c r="Q2396" s="68"/>
      <c r="R2396" s="68"/>
      <c r="S2396" s="68"/>
      <c r="T2396" s="134"/>
      <c r="U2396" s="134"/>
      <c r="V2396" s="134"/>
      <c r="W2396" s="68"/>
      <c r="X2396" s="68"/>
    </row>
    <row r="2397" spans="1:71" s="145" customFormat="1" ht="15.75" hidden="1">
      <c r="A2397" s="292"/>
      <c r="B2397" s="231"/>
      <c r="C2397" s="231"/>
      <c r="D2397" s="232"/>
      <c r="E2397" s="68"/>
      <c r="F2397" s="134"/>
      <c r="G2397" s="134"/>
      <c r="H2397" s="134"/>
      <c r="I2397" s="68"/>
      <c r="J2397" s="68"/>
      <c r="K2397" s="68"/>
      <c r="L2397" s="68"/>
      <c r="M2397" s="134"/>
      <c r="N2397" s="134"/>
      <c r="O2397" s="134"/>
      <c r="P2397" s="134"/>
      <c r="Q2397" s="68"/>
      <c r="R2397" s="68"/>
      <c r="S2397" s="68"/>
      <c r="T2397" s="134"/>
      <c r="U2397" s="134"/>
      <c r="V2397" s="134"/>
      <c r="W2397" s="68"/>
      <c r="X2397" s="68"/>
      <c r="Y2397" s="144"/>
      <c r="Z2397" s="144"/>
      <c r="AA2397" s="144"/>
      <c r="AB2397" s="144"/>
      <c r="AC2397" s="144"/>
      <c r="AD2397" s="144"/>
      <c r="AE2397" s="144"/>
      <c r="AF2397" s="144"/>
      <c r="AG2397" s="144"/>
      <c r="AH2397" s="144"/>
      <c r="AI2397" s="144"/>
      <c r="AJ2397" s="144"/>
      <c r="AK2397" s="144"/>
      <c r="AL2397" s="144"/>
      <c r="AM2397" s="144"/>
      <c r="AN2397" s="144"/>
      <c r="AO2397" s="144"/>
      <c r="AP2397" s="144"/>
      <c r="AQ2397" s="144"/>
      <c r="AR2397" s="144"/>
      <c r="AS2397" s="144"/>
      <c r="AT2397" s="144"/>
      <c r="AU2397" s="144"/>
      <c r="AV2397" s="144"/>
      <c r="AW2397" s="144"/>
      <c r="AX2397" s="144"/>
      <c r="AY2397" s="144"/>
      <c r="AZ2397" s="144"/>
      <c r="BA2397" s="144"/>
      <c r="BB2397" s="144"/>
      <c r="BC2397" s="144"/>
      <c r="BD2397" s="144"/>
      <c r="BE2397" s="144"/>
      <c r="BF2397" s="144"/>
      <c r="BG2397" s="144"/>
      <c r="BH2397" s="144"/>
      <c r="BI2397" s="144"/>
      <c r="BJ2397" s="144"/>
      <c r="BK2397" s="144"/>
      <c r="BL2397" s="144"/>
      <c r="BM2397" s="144"/>
      <c r="BN2397" s="144"/>
      <c r="BO2397" s="144"/>
      <c r="BP2397" s="144"/>
      <c r="BQ2397" s="144"/>
      <c r="BR2397" s="144"/>
      <c r="BS2397" s="144"/>
    </row>
    <row r="2398" spans="1:71" s="145" customFormat="1" ht="15.75" hidden="1">
      <c r="A2398" s="292"/>
      <c r="B2398" s="231"/>
      <c r="C2398" s="231"/>
      <c r="D2398" s="232"/>
      <c r="E2398" s="68"/>
      <c r="F2398" s="134"/>
      <c r="G2398" s="134"/>
      <c r="H2398" s="134"/>
      <c r="I2398" s="68"/>
      <c r="J2398" s="68"/>
      <c r="K2398" s="68"/>
      <c r="L2398" s="68"/>
      <c r="M2398" s="134"/>
      <c r="N2398" s="134"/>
      <c r="O2398" s="134"/>
      <c r="P2398" s="134"/>
      <c r="Q2398" s="68"/>
      <c r="R2398" s="68"/>
      <c r="S2398" s="68"/>
      <c r="T2398" s="134"/>
      <c r="U2398" s="134"/>
      <c r="V2398" s="134"/>
      <c r="W2398" s="68"/>
      <c r="X2398" s="68"/>
      <c r="Y2398" s="144"/>
      <c r="Z2398" s="144"/>
      <c r="AA2398" s="144"/>
      <c r="AB2398" s="144"/>
      <c r="AC2398" s="144"/>
      <c r="AD2398" s="144"/>
      <c r="AE2398" s="144"/>
      <c r="AF2398" s="144"/>
      <c r="AG2398" s="144"/>
      <c r="AH2398" s="144"/>
      <c r="AI2398" s="144"/>
      <c r="AJ2398" s="144"/>
      <c r="AK2398" s="144"/>
      <c r="AL2398" s="144"/>
      <c r="AM2398" s="144"/>
      <c r="AN2398" s="144"/>
      <c r="AO2398" s="144"/>
      <c r="AP2398" s="144"/>
      <c r="AQ2398" s="144"/>
      <c r="AR2398" s="144"/>
      <c r="AS2398" s="144"/>
      <c r="AT2398" s="144"/>
      <c r="AU2398" s="144"/>
      <c r="AV2398" s="144"/>
      <c r="AW2398" s="144"/>
      <c r="AX2398" s="144"/>
      <c r="AY2398" s="144"/>
      <c r="AZ2398" s="144"/>
      <c r="BA2398" s="144"/>
      <c r="BB2398" s="144"/>
      <c r="BC2398" s="144"/>
      <c r="BD2398" s="144"/>
      <c r="BE2398" s="144"/>
      <c r="BF2398" s="144"/>
      <c r="BG2398" s="144"/>
      <c r="BH2398" s="144"/>
      <c r="BI2398" s="144"/>
      <c r="BJ2398" s="144"/>
      <c r="BK2398" s="144"/>
      <c r="BL2398" s="144"/>
      <c r="BM2398" s="144"/>
      <c r="BN2398" s="144"/>
      <c r="BO2398" s="144"/>
      <c r="BP2398" s="144"/>
      <c r="BQ2398" s="144"/>
      <c r="BR2398" s="144"/>
      <c r="BS2398" s="144"/>
    </row>
    <row r="2399" spans="1:71" s="144" customFormat="1" ht="15.75" hidden="1">
      <c r="A2399" s="292"/>
      <c r="B2399" s="231"/>
      <c r="C2399" s="231"/>
      <c r="D2399" s="232"/>
      <c r="E2399" s="68"/>
      <c r="F2399" s="134"/>
      <c r="G2399" s="134"/>
      <c r="H2399" s="134"/>
      <c r="I2399" s="68"/>
      <c r="J2399" s="68"/>
      <c r="K2399" s="68"/>
      <c r="L2399" s="68"/>
      <c r="M2399" s="134"/>
      <c r="N2399" s="134"/>
      <c r="O2399" s="134"/>
      <c r="P2399" s="134"/>
      <c r="Q2399" s="68"/>
      <c r="R2399" s="68"/>
      <c r="S2399" s="68"/>
      <c r="T2399" s="134"/>
      <c r="U2399" s="134"/>
      <c r="V2399" s="134"/>
      <c r="W2399" s="68"/>
      <c r="X2399" s="68"/>
    </row>
    <row r="2400" spans="1:71" s="145" customFormat="1" ht="15.75" hidden="1">
      <c r="A2400" s="292"/>
      <c r="B2400" s="231"/>
      <c r="C2400" s="231"/>
      <c r="D2400" s="232"/>
      <c r="E2400" s="68"/>
      <c r="F2400" s="134"/>
      <c r="G2400" s="134"/>
      <c r="H2400" s="134"/>
      <c r="I2400" s="68"/>
      <c r="J2400" s="68"/>
      <c r="K2400" s="68"/>
      <c r="L2400" s="68"/>
      <c r="M2400" s="134"/>
      <c r="N2400" s="134"/>
      <c r="O2400" s="134"/>
      <c r="P2400" s="134"/>
      <c r="Q2400" s="68"/>
      <c r="R2400" s="68"/>
      <c r="S2400" s="68"/>
      <c r="T2400" s="134"/>
      <c r="U2400" s="134"/>
      <c r="V2400" s="134"/>
      <c r="W2400" s="68"/>
      <c r="X2400" s="68"/>
      <c r="Y2400" s="144"/>
      <c r="Z2400" s="144"/>
      <c r="AA2400" s="144"/>
      <c r="AB2400" s="144"/>
      <c r="AC2400" s="144"/>
      <c r="AD2400" s="144"/>
      <c r="AE2400" s="144"/>
      <c r="AF2400" s="144"/>
      <c r="AG2400" s="144"/>
      <c r="AH2400" s="144"/>
      <c r="AI2400" s="144"/>
      <c r="AJ2400" s="144"/>
      <c r="AK2400" s="144"/>
      <c r="AL2400" s="144"/>
      <c r="AM2400" s="144"/>
      <c r="AN2400" s="144"/>
      <c r="AO2400" s="144"/>
      <c r="AP2400" s="144"/>
      <c r="AQ2400" s="144"/>
      <c r="AR2400" s="144"/>
      <c r="AS2400" s="144"/>
      <c r="AT2400" s="144"/>
      <c r="AU2400" s="144"/>
      <c r="AV2400" s="144"/>
      <c r="AW2400" s="144"/>
      <c r="AX2400" s="144"/>
      <c r="AY2400" s="144"/>
      <c r="AZ2400" s="144"/>
      <c r="BA2400" s="144"/>
      <c r="BB2400" s="144"/>
      <c r="BC2400" s="144"/>
      <c r="BD2400" s="144"/>
      <c r="BE2400" s="144"/>
      <c r="BF2400" s="144"/>
      <c r="BG2400" s="144"/>
      <c r="BH2400" s="144"/>
      <c r="BI2400" s="144"/>
      <c r="BJ2400" s="144"/>
      <c r="BK2400" s="144"/>
      <c r="BL2400" s="144"/>
      <c r="BM2400" s="144"/>
      <c r="BN2400" s="144"/>
      <c r="BO2400" s="144"/>
      <c r="BP2400" s="144"/>
      <c r="BQ2400" s="144"/>
      <c r="BR2400" s="144"/>
      <c r="BS2400" s="144"/>
    </row>
    <row r="2401" spans="1:71" s="145" customFormat="1" ht="15.75" hidden="1">
      <c r="A2401" s="292"/>
      <c r="B2401" s="231"/>
      <c r="C2401" s="231"/>
      <c r="D2401" s="232"/>
      <c r="E2401" s="68"/>
      <c r="F2401" s="134"/>
      <c r="G2401" s="134"/>
      <c r="H2401" s="134"/>
      <c r="I2401" s="68"/>
      <c r="J2401" s="68"/>
      <c r="K2401" s="68"/>
      <c r="L2401" s="68"/>
      <c r="M2401" s="134"/>
      <c r="N2401" s="134"/>
      <c r="O2401" s="134"/>
      <c r="P2401" s="134"/>
      <c r="Q2401" s="68"/>
      <c r="R2401" s="68"/>
      <c r="S2401" s="68"/>
      <c r="T2401" s="134"/>
      <c r="U2401" s="134"/>
      <c r="V2401" s="134"/>
      <c r="W2401" s="68"/>
      <c r="X2401" s="68"/>
      <c r="Y2401" s="144"/>
      <c r="Z2401" s="144"/>
      <c r="AA2401" s="144"/>
      <c r="AB2401" s="144"/>
      <c r="AC2401" s="144"/>
      <c r="AD2401" s="144"/>
      <c r="AE2401" s="144"/>
      <c r="AF2401" s="144"/>
      <c r="AG2401" s="144"/>
      <c r="AH2401" s="144"/>
      <c r="AI2401" s="144"/>
      <c r="AJ2401" s="144"/>
      <c r="AK2401" s="144"/>
      <c r="AL2401" s="144"/>
      <c r="AM2401" s="144"/>
      <c r="AN2401" s="144"/>
      <c r="AO2401" s="144"/>
      <c r="AP2401" s="144"/>
      <c r="AQ2401" s="144"/>
      <c r="AR2401" s="144"/>
      <c r="AS2401" s="144"/>
      <c r="AT2401" s="144"/>
      <c r="AU2401" s="144"/>
      <c r="AV2401" s="144"/>
      <c r="AW2401" s="144"/>
      <c r="AX2401" s="144"/>
      <c r="AY2401" s="144"/>
      <c r="AZ2401" s="144"/>
      <c r="BA2401" s="144"/>
      <c r="BB2401" s="144"/>
      <c r="BC2401" s="144"/>
      <c r="BD2401" s="144"/>
      <c r="BE2401" s="144"/>
      <c r="BF2401" s="144"/>
      <c r="BG2401" s="144"/>
      <c r="BH2401" s="144"/>
      <c r="BI2401" s="144"/>
      <c r="BJ2401" s="144"/>
      <c r="BK2401" s="144"/>
      <c r="BL2401" s="144"/>
      <c r="BM2401" s="144"/>
      <c r="BN2401" s="144"/>
      <c r="BO2401" s="144"/>
      <c r="BP2401" s="144"/>
      <c r="BQ2401" s="144"/>
      <c r="BR2401" s="144"/>
      <c r="BS2401" s="144"/>
    </row>
    <row r="2402" spans="1:71" s="144" customFormat="1" ht="15.75" hidden="1">
      <c r="A2402" s="292"/>
      <c r="B2402" s="231"/>
      <c r="C2402" s="231"/>
      <c r="D2402" s="232"/>
      <c r="E2402" s="68"/>
      <c r="F2402" s="134"/>
      <c r="G2402" s="134"/>
      <c r="H2402" s="134"/>
      <c r="I2402" s="68"/>
      <c r="J2402" s="68"/>
      <c r="K2402" s="68"/>
      <c r="L2402" s="68"/>
      <c r="M2402" s="134"/>
      <c r="N2402" s="134"/>
      <c r="O2402" s="134"/>
      <c r="P2402" s="134"/>
      <c r="Q2402" s="68"/>
      <c r="R2402" s="68"/>
      <c r="S2402" s="68"/>
      <c r="T2402" s="134"/>
      <c r="U2402" s="134"/>
      <c r="V2402" s="134"/>
      <c r="W2402" s="68"/>
      <c r="X2402" s="68"/>
    </row>
    <row r="2403" spans="1:71" s="145" customFormat="1" ht="15.75" hidden="1">
      <c r="A2403" s="292"/>
      <c r="B2403" s="231"/>
      <c r="C2403" s="231"/>
      <c r="D2403" s="232"/>
      <c r="E2403" s="68"/>
      <c r="F2403" s="134"/>
      <c r="G2403" s="134"/>
      <c r="H2403" s="134"/>
      <c r="I2403" s="68"/>
      <c r="J2403" s="68"/>
      <c r="K2403" s="68"/>
      <c r="L2403" s="68"/>
      <c r="M2403" s="134"/>
      <c r="N2403" s="134"/>
      <c r="O2403" s="134"/>
      <c r="P2403" s="134"/>
      <c r="Q2403" s="68"/>
      <c r="R2403" s="68"/>
      <c r="S2403" s="68"/>
      <c r="T2403" s="134"/>
      <c r="U2403" s="134"/>
      <c r="V2403" s="134"/>
      <c r="W2403" s="68"/>
      <c r="X2403" s="68"/>
      <c r="Y2403" s="144"/>
      <c r="Z2403" s="144"/>
      <c r="AA2403" s="144"/>
      <c r="AB2403" s="144"/>
      <c r="AC2403" s="144"/>
      <c r="AD2403" s="144"/>
      <c r="AE2403" s="144"/>
      <c r="AF2403" s="144"/>
      <c r="AG2403" s="144"/>
      <c r="AH2403" s="144"/>
      <c r="AI2403" s="144"/>
      <c r="AJ2403" s="144"/>
      <c r="AK2403" s="144"/>
      <c r="AL2403" s="144"/>
      <c r="AM2403" s="144"/>
      <c r="AN2403" s="144"/>
      <c r="AO2403" s="144"/>
      <c r="AP2403" s="144"/>
      <c r="AQ2403" s="144"/>
      <c r="AR2403" s="144"/>
      <c r="AS2403" s="144"/>
      <c r="AT2403" s="144"/>
      <c r="AU2403" s="144"/>
      <c r="AV2403" s="144"/>
      <c r="AW2403" s="144"/>
      <c r="AX2403" s="144"/>
      <c r="AY2403" s="144"/>
      <c r="AZ2403" s="144"/>
      <c r="BA2403" s="144"/>
      <c r="BB2403" s="144"/>
      <c r="BC2403" s="144"/>
      <c r="BD2403" s="144"/>
      <c r="BE2403" s="144"/>
      <c r="BF2403" s="144"/>
      <c r="BG2403" s="144"/>
      <c r="BH2403" s="144"/>
      <c r="BI2403" s="144"/>
      <c r="BJ2403" s="144"/>
      <c r="BK2403" s="144"/>
      <c r="BL2403" s="144"/>
      <c r="BM2403" s="144"/>
      <c r="BN2403" s="144"/>
      <c r="BO2403" s="144"/>
      <c r="BP2403" s="144"/>
      <c r="BQ2403" s="144"/>
      <c r="BR2403" s="144"/>
      <c r="BS2403" s="144"/>
    </row>
    <row r="2404" spans="1:71" s="145" customFormat="1" ht="15.75" hidden="1">
      <c r="A2404" s="292"/>
      <c r="B2404" s="231"/>
      <c r="C2404" s="231"/>
      <c r="D2404" s="232"/>
      <c r="E2404" s="68"/>
      <c r="F2404" s="134"/>
      <c r="G2404" s="134"/>
      <c r="H2404" s="134"/>
      <c r="I2404" s="68"/>
      <c r="J2404" s="68"/>
      <c r="K2404" s="68"/>
      <c r="L2404" s="68"/>
      <c r="M2404" s="134"/>
      <c r="N2404" s="134"/>
      <c r="O2404" s="134"/>
      <c r="P2404" s="134"/>
      <c r="Q2404" s="68"/>
      <c r="R2404" s="68"/>
      <c r="S2404" s="68"/>
      <c r="T2404" s="134"/>
      <c r="U2404" s="134"/>
      <c r="V2404" s="134"/>
      <c r="W2404" s="68"/>
      <c r="X2404" s="68"/>
      <c r="Y2404" s="144"/>
      <c r="Z2404" s="144"/>
      <c r="AA2404" s="144"/>
      <c r="AB2404" s="144"/>
      <c r="AC2404" s="144"/>
      <c r="AD2404" s="144"/>
      <c r="AE2404" s="144"/>
      <c r="AF2404" s="144"/>
      <c r="AG2404" s="144"/>
      <c r="AH2404" s="144"/>
      <c r="AI2404" s="144"/>
      <c r="AJ2404" s="144"/>
      <c r="AK2404" s="144"/>
      <c r="AL2404" s="144"/>
      <c r="AM2404" s="144"/>
      <c r="AN2404" s="144"/>
      <c r="AO2404" s="144"/>
      <c r="AP2404" s="144"/>
      <c r="AQ2404" s="144"/>
      <c r="AR2404" s="144"/>
      <c r="AS2404" s="144"/>
      <c r="AT2404" s="144"/>
      <c r="AU2404" s="144"/>
      <c r="AV2404" s="144"/>
      <c r="AW2404" s="144"/>
      <c r="AX2404" s="144"/>
      <c r="AY2404" s="144"/>
      <c r="AZ2404" s="144"/>
      <c r="BA2404" s="144"/>
      <c r="BB2404" s="144"/>
      <c r="BC2404" s="144"/>
      <c r="BD2404" s="144"/>
      <c r="BE2404" s="144"/>
      <c r="BF2404" s="144"/>
      <c r="BG2404" s="144"/>
      <c r="BH2404" s="144"/>
      <c r="BI2404" s="144"/>
      <c r="BJ2404" s="144"/>
      <c r="BK2404" s="144"/>
      <c r="BL2404" s="144"/>
      <c r="BM2404" s="144"/>
      <c r="BN2404" s="144"/>
      <c r="BO2404" s="144"/>
      <c r="BP2404" s="144"/>
      <c r="BQ2404" s="144"/>
      <c r="BR2404" s="144"/>
      <c r="BS2404" s="144"/>
    </row>
    <row r="2405" spans="1:71" s="145" customFormat="1" ht="15.75" hidden="1">
      <c r="A2405" s="292"/>
      <c r="B2405" s="231"/>
      <c r="C2405" s="231"/>
      <c r="D2405" s="232"/>
      <c r="E2405" s="68"/>
      <c r="F2405" s="134"/>
      <c r="G2405" s="134"/>
      <c r="H2405" s="134"/>
      <c r="I2405" s="68"/>
      <c r="J2405" s="68"/>
      <c r="K2405" s="68"/>
      <c r="L2405" s="68"/>
      <c r="M2405" s="134"/>
      <c r="N2405" s="134"/>
      <c r="O2405" s="134"/>
      <c r="P2405" s="134"/>
      <c r="Q2405" s="68"/>
      <c r="R2405" s="68"/>
      <c r="S2405" s="68"/>
      <c r="T2405" s="134"/>
      <c r="U2405" s="134"/>
      <c r="V2405" s="134"/>
      <c r="W2405" s="68"/>
      <c r="X2405" s="68"/>
      <c r="Y2405" s="144"/>
      <c r="Z2405" s="144"/>
      <c r="AA2405" s="144"/>
      <c r="AB2405" s="144"/>
      <c r="AC2405" s="144"/>
      <c r="AD2405" s="144"/>
      <c r="AE2405" s="144"/>
      <c r="AF2405" s="144"/>
      <c r="AG2405" s="144"/>
      <c r="AH2405" s="144"/>
      <c r="AI2405" s="144"/>
      <c r="AJ2405" s="144"/>
      <c r="AK2405" s="144"/>
      <c r="AL2405" s="144"/>
      <c r="AM2405" s="144"/>
      <c r="AN2405" s="144"/>
      <c r="AO2405" s="144"/>
      <c r="AP2405" s="144"/>
      <c r="AQ2405" s="144"/>
      <c r="AR2405" s="144"/>
      <c r="AS2405" s="144"/>
      <c r="AT2405" s="144"/>
      <c r="AU2405" s="144"/>
      <c r="AV2405" s="144"/>
      <c r="AW2405" s="144"/>
      <c r="AX2405" s="144"/>
      <c r="AY2405" s="144"/>
      <c r="AZ2405" s="144"/>
      <c r="BA2405" s="144"/>
      <c r="BB2405" s="144"/>
      <c r="BC2405" s="144"/>
      <c r="BD2405" s="144"/>
      <c r="BE2405" s="144"/>
      <c r="BF2405" s="144"/>
      <c r="BG2405" s="144"/>
      <c r="BH2405" s="144"/>
      <c r="BI2405" s="144"/>
      <c r="BJ2405" s="144"/>
      <c r="BK2405" s="144"/>
      <c r="BL2405" s="144"/>
      <c r="BM2405" s="144"/>
      <c r="BN2405" s="144"/>
      <c r="BO2405" s="144"/>
      <c r="BP2405" s="144"/>
      <c r="BQ2405" s="144"/>
      <c r="BR2405" s="144"/>
      <c r="BS2405" s="144"/>
    </row>
    <row r="2406" spans="1:71" s="145" customFormat="1" ht="15.75" hidden="1">
      <c r="A2406" s="292"/>
      <c r="B2406" s="231"/>
      <c r="C2406" s="231"/>
      <c r="D2406" s="232"/>
      <c r="E2406" s="68"/>
      <c r="F2406" s="134"/>
      <c r="G2406" s="134"/>
      <c r="H2406" s="134"/>
      <c r="I2406" s="68"/>
      <c r="J2406" s="68"/>
      <c r="K2406" s="68"/>
      <c r="L2406" s="68"/>
      <c r="M2406" s="134"/>
      <c r="N2406" s="134"/>
      <c r="O2406" s="134"/>
      <c r="P2406" s="134"/>
      <c r="Q2406" s="68"/>
      <c r="R2406" s="68"/>
      <c r="S2406" s="68"/>
      <c r="T2406" s="134"/>
      <c r="U2406" s="134"/>
      <c r="V2406" s="134"/>
      <c r="W2406" s="68"/>
      <c r="X2406" s="68"/>
      <c r="Y2406" s="144"/>
      <c r="Z2406" s="144"/>
      <c r="AA2406" s="144"/>
      <c r="AB2406" s="144"/>
      <c r="AC2406" s="144"/>
      <c r="AD2406" s="144"/>
      <c r="AE2406" s="144"/>
      <c r="AF2406" s="144"/>
      <c r="AG2406" s="144"/>
      <c r="AH2406" s="144"/>
      <c r="AI2406" s="144"/>
      <c r="AJ2406" s="144"/>
      <c r="AK2406" s="144"/>
      <c r="AL2406" s="144"/>
      <c r="AM2406" s="144"/>
      <c r="AN2406" s="144"/>
      <c r="AO2406" s="144"/>
      <c r="AP2406" s="144"/>
      <c r="AQ2406" s="144"/>
      <c r="AR2406" s="144"/>
      <c r="AS2406" s="144"/>
      <c r="AT2406" s="144"/>
      <c r="AU2406" s="144"/>
      <c r="AV2406" s="144"/>
      <c r="AW2406" s="144"/>
      <c r="AX2406" s="144"/>
      <c r="AY2406" s="144"/>
      <c r="AZ2406" s="144"/>
      <c r="BA2406" s="144"/>
      <c r="BB2406" s="144"/>
      <c r="BC2406" s="144"/>
      <c r="BD2406" s="144"/>
      <c r="BE2406" s="144"/>
      <c r="BF2406" s="144"/>
      <c r="BG2406" s="144"/>
      <c r="BH2406" s="144"/>
      <c r="BI2406" s="144"/>
      <c r="BJ2406" s="144"/>
      <c r="BK2406" s="144"/>
      <c r="BL2406" s="144"/>
      <c r="BM2406" s="144"/>
      <c r="BN2406" s="144"/>
      <c r="BO2406" s="144"/>
      <c r="BP2406" s="144"/>
      <c r="BQ2406" s="144"/>
      <c r="BR2406" s="144"/>
      <c r="BS2406" s="144"/>
    </row>
    <row r="2407" spans="1:71" s="145" customFormat="1" ht="15.75" hidden="1">
      <c r="A2407" s="292"/>
      <c r="B2407" s="231"/>
      <c r="C2407" s="231"/>
      <c r="D2407" s="232"/>
      <c r="E2407" s="68"/>
      <c r="F2407" s="134"/>
      <c r="G2407" s="134"/>
      <c r="H2407" s="134"/>
      <c r="I2407" s="68"/>
      <c r="J2407" s="68"/>
      <c r="K2407" s="68"/>
      <c r="L2407" s="68"/>
      <c r="M2407" s="134"/>
      <c r="N2407" s="134"/>
      <c r="O2407" s="134"/>
      <c r="P2407" s="134"/>
      <c r="Q2407" s="68"/>
      <c r="R2407" s="68"/>
      <c r="S2407" s="68"/>
      <c r="T2407" s="134"/>
      <c r="U2407" s="134"/>
      <c r="V2407" s="134"/>
      <c r="W2407" s="68"/>
      <c r="X2407" s="68"/>
      <c r="Y2407" s="144"/>
      <c r="Z2407" s="144"/>
      <c r="AA2407" s="144"/>
      <c r="AB2407" s="144"/>
      <c r="AC2407" s="144"/>
      <c r="AD2407" s="144"/>
      <c r="AE2407" s="144"/>
      <c r="AF2407" s="144"/>
      <c r="AG2407" s="144"/>
      <c r="AH2407" s="144"/>
      <c r="AI2407" s="144"/>
      <c r="AJ2407" s="144"/>
      <c r="AK2407" s="144"/>
      <c r="AL2407" s="144"/>
      <c r="AM2407" s="144"/>
      <c r="AN2407" s="144"/>
      <c r="AO2407" s="144"/>
      <c r="AP2407" s="144"/>
      <c r="AQ2407" s="144"/>
      <c r="AR2407" s="144"/>
      <c r="AS2407" s="144"/>
      <c r="AT2407" s="144"/>
      <c r="AU2407" s="144"/>
      <c r="AV2407" s="144"/>
      <c r="AW2407" s="144"/>
      <c r="AX2407" s="144"/>
      <c r="AY2407" s="144"/>
      <c r="AZ2407" s="144"/>
      <c r="BA2407" s="144"/>
      <c r="BB2407" s="144"/>
      <c r="BC2407" s="144"/>
      <c r="BD2407" s="144"/>
      <c r="BE2407" s="144"/>
      <c r="BF2407" s="144"/>
      <c r="BG2407" s="144"/>
      <c r="BH2407" s="144"/>
      <c r="BI2407" s="144"/>
      <c r="BJ2407" s="144"/>
      <c r="BK2407" s="144"/>
      <c r="BL2407" s="144"/>
      <c r="BM2407" s="144"/>
      <c r="BN2407" s="144"/>
      <c r="BO2407" s="144"/>
      <c r="BP2407" s="144"/>
      <c r="BQ2407" s="144"/>
      <c r="BR2407" s="144"/>
      <c r="BS2407" s="144"/>
    </row>
    <row r="2408" spans="1:71" s="145" customFormat="1" ht="15.75" hidden="1">
      <c r="A2408" s="292"/>
      <c r="B2408" s="231"/>
      <c r="C2408" s="231"/>
      <c r="D2408" s="232"/>
      <c r="E2408" s="68"/>
      <c r="F2408" s="134"/>
      <c r="G2408" s="134"/>
      <c r="H2408" s="134"/>
      <c r="I2408" s="68"/>
      <c r="J2408" s="68"/>
      <c r="K2408" s="68"/>
      <c r="L2408" s="68"/>
      <c r="M2408" s="134"/>
      <c r="N2408" s="134"/>
      <c r="O2408" s="134"/>
      <c r="P2408" s="134"/>
      <c r="Q2408" s="68"/>
      <c r="R2408" s="68"/>
      <c r="S2408" s="68"/>
      <c r="T2408" s="134"/>
      <c r="U2408" s="134"/>
      <c r="V2408" s="134"/>
      <c r="W2408" s="68"/>
      <c r="X2408" s="68"/>
      <c r="Y2408" s="144"/>
      <c r="Z2408" s="144"/>
      <c r="AA2408" s="144"/>
      <c r="AB2408" s="144"/>
      <c r="AC2408" s="144"/>
      <c r="AD2408" s="144"/>
      <c r="AE2408" s="144"/>
      <c r="AF2408" s="144"/>
      <c r="AG2408" s="144"/>
      <c r="AH2408" s="144"/>
      <c r="AI2408" s="144"/>
      <c r="AJ2408" s="144"/>
      <c r="AK2408" s="144"/>
      <c r="AL2408" s="144"/>
      <c r="AM2408" s="144"/>
      <c r="AN2408" s="144"/>
      <c r="AO2408" s="144"/>
      <c r="AP2408" s="144"/>
      <c r="AQ2408" s="144"/>
      <c r="AR2408" s="144"/>
      <c r="AS2408" s="144"/>
      <c r="AT2408" s="144"/>
      <c r="AU2408" s="144"/>
      <c r="AV2408" s="144"/>
      <c r="AW2408" s="144"/>
      <c r="AX2408" s="144"/>
      <c r="AY2408" s="144"/>
      <c r="AZ2408" s="144"/>
      <c r="BA2408" s="144"/>
      <c r="BB2408" s="144"/>
      <c r="BC2408" s="144"/>
      <c r="BD2408" s="144"/>
      <c r="BE2408" s="144"/>
      <c r="BF2408" s="144"/>
      <c r="BG2408" s="144"/>
      <c r="BH2408" s="144"/>
      <c r="BI2408" s="144"/>
      <c r="BJ2408" s="144"/>
      <c r="BK2408" s="144"/>
      <c r="BL2408" s="144"/>
      <c r="BM2408" s="144"/>
      <c r="BN2408" s="144"/>
      <c r="BO2408" s="144"/>
      <c r="BP2408" s="144"/>
      <c r="BQ2408" s="144"/>
      <c r="BR2408" s="144"/>
      <c r="BS2408" s="144"/>
    </row>
    <row r="2409" spans="1:71" s="145" customFormat="1" ht="15.75" hidden="1">
      <c r="A2409" s="292"/>
      <c r="B2409" s="231"/>
      <c r="C2409" s="231"/>
      <c r="D2409" s="232"/>
      <c r="E2409" s="68"/>
      <c r="F2409" s="134"/>
      <c r="G2409" s="134"/>
      <c r="H2409" s="134"/>
      <c r="I2409" s="68"/>
      <c r="J2409" s="68"/>
      <c r="K2409" s="68"/>
      <c r="L2409" s="68"/>
      <c r="M2409" s="134"/>
      <c r="N2409" s="134"/>
      <c r="O2409" s="134"/>
      <c r="P2409" s="134"/>
      <c r="Q2409" s="68"/>
      <c r="R2409" s="68"/>
      <c r="S2409" s="68"/>
      <c r="T2409" s="134"/>
      <c r="U2409" s="134"/>
      <c r="V2409" s="134"/>
      <c r="W2409" s="68"/>
      <c r="X2409" s="68"/>
      <c r="Y2409" s="144"/>
      <c r="Z2409" s="144"/>
      <c r="AA2409" s="144"/>
      <c r="AB2409" s="144"/>
      <c r="AC2409" s="144"/>
      <c r="AD2409" s="144"/>
      <c r="AE2409" s="144"/>
      <c r="AF2409" s="144"/>
      <c r="AG2409" s="144"/>
      <c r="AH2409" s="144"/>
      <c r="AI2409" s="144"/>
      <c r="AJ2409" s="144"/>
      <c r="AK2409" s="144"/>
      <c r="AL2409" s="144"/>
      <c r="AM2409" s="144"/>
      <c r="AN2409" s="144"/>
      <c r="AO2409" s="144"/>
      <c r="AP2409" s="144"/>
      <c r="AQ2409" s="144"/>
      <c r="AR2409" s="144"/>
      <c r="AS2409" s="144"/>
      <c r="AT2409" s="144"/>
      <c r="AU2409" s="144"/>
      <c r="AV2409" s="144"/>
      <c r="AW2409" s="144"/>
      <c r="AX2409" s="144"/>
      <c r="AY2409" s="144"/>
      <c r="AZ2409" s="144"/>
      <c r="BA2409" s="144"/>
      <c r="BB2409" s="144"/>
      <c r="BC2409" s="144"/>
      <c r="BD2409" s="144"/>
      <c r="BE2409" s="144"/>
      <c r="BF2409" s="144"/>
      <c r="BG2409" s="144"/>
      <c r="BH2409" s="144"/>
      <c r="BI2409" s="144"/>
      <c r="BJ2409" s="144"/>
      <c r="BK2409" s="144"/>
      <c r="BL2409" s="144"/>
      <c r="BM2409" s="144"/>
      <c r="BN2409" s="144"/>
      <c r="BO2409" s="144"/>
      <c r="BP2409" s="144"/>
      <c r="BQ2409" s="144"/>
      <c r="BR2409" s="144"/>
      <c r="BS2409" s="144"/>
    </row>
    <row r="2410" spans="1:71" s="145" customFormat="1" ht="15.75" hidden="1">
      <c r="A2410" s="292"/>
      <c r="B2410" s="231"/>
      <c r="C2410" s="231"/>
      <c r="D2410" s="232"/>
      <c r="E2410" s="68"/>
      <c r="F2410" s="134"/>
      <c r="G2410" s="134"/>
      <c r="H2410" s="134"/>
      <c r="I2410" s="68"/>
      <c r="J2410" s="68"/>
      <c r="K2410" s="68"/>
      <c r="L2410" s="68"/>
      <c r="M2410" s="134"/>
      <c r="N2410" s="134"/>
      <c r="O2410" s="134"/>
      <c r="P2410" s="134"/>
      <c r="Q2410" s="68"/>
      <c r="R2410" s="68"/>
      <c r="S2410" s="68"/>
      <c r="T2410" s="134"/>
      <c r="U2410" s="134"/>
      <c r="V2410" s="134"/>
      <c r="W2410" s="68"/>
      <c r="X2410" s="68"/>
      <c r="Y2410" s="144"/>
      <c r="Z2410" s="144"/>
      <c r="AA2410" s="144"/>
      <c r="AB2410" s="144"/>
      <c r="AC2410" s="144"/>
      <c r="AD2410" s="144"/>
      <c r="AE2410" s="144"/>
      <c r="AF2410" s="144"/>
      <c r="AG2410" s="144"/>
      <c r="AH2410" s="144"/>
      <c r="AI2410" s="144"/>
      <c r="AJ2410" s="144"/>
      <c r="AK2410" s="144"/>
      <c r="AL2410" s="144"/>
      <c r="AM2410" s="144"/>
      <c r="AN2410" s="144"/>
      <c r="AO2410" s="144"/>
      <c r="AP2410" s="144"/>
      <c r="AQ2410" s="144"/>
      <c r="AR2410" s="144"/>
      <c r="AS2410" s="144"/>
      <c r="AT2410" s="144"/>
      <c r="AU2410" s="144"/>
      <c r="AV2410" s="144"/>
      <c r="AW2410" s="144"/>
      <c r="AX2410" s="144"/>
      <c r="AY2410" s="144"/>
      <c r="AZ2410" s="144"/>
      <c r="BA2410" s="144"/>
      <c r="BB2410" s="144"/>
      <c r="BC2410" s="144"/>
      <c r="BD2410" s="144"/>
      <c r="BE2410" s="144"/>
      <c r="BF2410" s="144"/>
      <c r="BG2410" s="144"/>
      <c r="BH2410" s="144"/>
      <c r="BI2410" s="144"/>
      <c r="BJ2410" s="144"/>
      <c r="BK2410" s="144"/>
      <c r="BL2410" s="144"/>
      <c r="BM2410" s="144"/>
      <c r="BN2410" s="144"/>
      <c r="BO2410" s="144"/>
      <c r="BP2410" s="144"/>
      <c r="BQ2410" s="144"/>
      <c r="BR2410" s="144"/>
      <c r="BS2410" s="144"/>
    </row>
    <row r="2411" spans="1:71" s="145" customFormat="1" ht="15.75" hidden="1">
      <c r="A2411" s="292"/>
      <c r="B2411" s="231"/>
      <c r="C2411" s="231"/>
      <c r="D2411" s="232"/>
      <c r="E2411" s="68"/>
      <c r="F2411" s="134"/>
      <c r="G2411" s="134"/>
      <c r="H2411" s="134"/>
      <c r="I2411" s="68"/>
      <c r="J2411" s="68"/>
      <c r="K2411" s="68"/>
      <c r="L2411" s="68"/>
      <c r="M2411" s="134"/>
      <c r="N2411" s="134"/>
      <c r="O2411" s="134"/>
      <c r="P2411" s="134"/>
      <c r="Q2411" s="68"/>
      <c r="R2411" s="68"/>
      <c r="S2411" s="68"/>
      <c r="T2411" s="134"/>
      <c r="U2411" s="134"/>
      <c r="V2411" s="134"/>
      <c r="W2411" s="68"/>
      <c r="X2411" s="68"/>
      <c r="Y2411" s="144"/>
      <c r="Z2411" s="144"/>
      <c r="AA2411" s="144"/>
      <c r="AB2411" s="144"/>
      <c r="AC2411" s="144"/>
      <c r="AD2411" s="144"/>
      <c r="AE2411" s="144"/>
      <c r="AF2411" s="144"/>
      <c r="AG2411" s="144"/>
      <c r="AH2411" s="144"/>
      <c r="AI2411" s="144"/>
      <c r="AJ2411" s="144"/>
      <c r="AK2411" s="144"/>
      <c r="AL2411" s="144"/>
      <c r="AM2411" s="144"/>
      <c r="AN2411" s="144"/>
      <c r="AO2411" s="144"/>
      <c r="AP2411" s="144"/>
      <c r="AQ2411" s="144"/>
      <c r="AR2411" s="144"/>
      <c r="AS2411" s="144"/>
      <c r="AT2411" s="144"/>
      <c r="AU2411" s="144"/>
      <c r="AV2411" s="144"/>
      <c r="AW2411" s="144"/>
      <c r="AX2411" s="144"/>
      <c r="AY2411" s="144"/>
      <c r="AZ2411" s="144"/>
      <c r="BA2411" s="144"/>
      <c r="BB2411" s="144"/>
      <c r="BC2411" s="144"/>
      <c r="BD2411" s="144"/>
      <c r="BE2411" s="144"/>
      <c r="BF2411" s="144"/>
      <c r="BG2411" s="144"/>
      <c r="BH2411" s="144"/>
      <c r="BI2411" s="144"/>
      <c r="BJ2411" s="144"/>
      <c r="BK2411" s="144"/>
      <c r="BL2411" s="144"/>
      <c r="BM2411" s="144"/>
      <c r="BN2411" s="144"/>
      <c r="BO2411" s="144"/>
      <c r="BP2411" s="144"/>
      <c r="BQ2411" s="144"/>
      <c r="BR2411" s="144"/>
      <c r="BS2411" s="144"/>
    </row>
    <row r="2412" spans="1:71" s="145" customFormat="1" ht="15.75" hidden="1">
      <c r="A2412" s="292"/>
      <c r="B2412" s="231"/>
      <c r="C2412" s="231"/>
      <c r="D2412" s="232"/>
      <c r="E2412" s="68"/>
      <c r="F2412" s="134"/>
      <c r="G2412" s="134"/>
      <c r="H2412" s="134"/>
      <c r="I2412" s="68"/>
      <c r="J2412" s="68"/>
      <c r="K2412" s="68"/>
      <c r="L2412" s="68"/>
      <c r="M2412" s="134"/>
      <c r="N2412" s="134"/>
      <c r="O2412" s="134"/>
      <c r="P2412" s="134"/>
      <c r="Q2412" s="68"/>
      <c r="R2412" s="68"/>
      <c r="S2412" s="68"/>
      <c r="T2412" s="134"/>
      <c r="U2412" s="134"/>
      <c r="V2412" s="134"/>
      <c r="W2412" s="68"/>
      <c r="X2412" s="68"/>
      <c r="Y2412" s="144"/>
      <c r="Z2412" s="144"/>
      <c r="AA2412" s="144"/>
      <c r="AB2412" s="144"/>
      <c r="AC2412" s="144"/>
      <c r="AD2412" s="144"/>
      <c r="AE2412" s="144"/>
      <c r="AF2412" s="144"/>
      <c r="AG2412" s="144"/>
      <c r="AH2412" s="144"/>
      <c r="AI2412" s="144"/>
      <c r="AJ2412" s="144"/>
      <c r="AK2412" s="144"/>
      <c r="AL2412" s="144"/>
      <c r="AM2412" s="144"/>
      <c r="AN2412" s="144"/>
      <c r="AO2412" s="144"/>
      <c r="AP2412" s="144"/>
      <c r="AQ2412" s="144"/>
      <c r="AR2412" s="144"/>
      <c r="AS2412" s="144"/>
      <c r="AT2412" s="144"/>
      <c r="AU2412" s="144"/>
      <c r="AV2412" s="144"/>
      <c r="AW2412" s="144"/>
      <c r="AX2412" s="144"/>
      <c r="AY2412" s="144"/>
      <c r="AZ2412" s="144"/>
      <c r="BA2412" s="144"/>
      <c r="BB2412" s="144"/>
      <c r="BC2412" s="144"/>
      <c r="BD2412" s="144"/>
      <c r="BE2412" s="144"/>
      <c r="BF2412" s="144"/>
      <c r="BG2412" s="144"/>
      <c r="BH2412" s="144"/>
      <c r="BI2412" s="144"/>
      <c r="BJ2412" s="144"/>
      <c r="BK2412" s="144"/>
      <c r="BL2412" s="144"/>
      <c r="BM2412" s="144"/>
      <c r="BN2412" s="144"/>
      <c r="BO2412" s="144"/>
      <c r="BP2412" s="144"/>
      <c r="BQ2412" s="144"/>
      <c r="BR2412" s="144"/>
      <c r="BS2412" s="144"/>
    </row>
    <row r="2413" spans="1:71" s="145" customFormat="1" ht="15.75" hidden="1">
      <c r="A2413" s="292"/>
      <c r="B2413" s="231"/>
      <c r="C2413" s="231"/>
      <c r="D2413" s="232"/>
      <c r="E2413" s="68"/>
      <c r="F2413" s="134"/>
      <c r="G2413" s="134"/>
      <c r="H2413" s="134"/>
      <c r="I2413" s="68"/>
      <c r="J2413" s="68"/>
      <c r="K2413" s="68"/>
      <c r="L2413" s="68"/>
      <c r="M2413" s="134"/>
      <c r="N2413" s="134"/>
      <c r="O2413" s="134"/>
      <c r="P2413" s="134"/>
      <c r="Q2413" s="68"/>
      <c r="R2413" s="68"/>
      <c r="S2413" s="68"/>
      <c r="T2413" s="134"/>
      <c r="U2413" s="134"/>
      <c r="V2413" s="134"/>
      <c r="W2413" s="68"/>
      <c r="X2413" s="68"/>
      <c r="Y2413" s="144"/>
      <c r="Z2413" s="144"/>
      <c r="AA2413" s="144"/>
      <c r="AB2413" s="144"/>
      <c r="AC2413" s="144"/>
      <c r="AD2413" s="144"/>
      <c r="AE2413" s="144"/>
      <c r="AF2413" s="144"/>
      <c r="AG2413" s="144"/>
      <c r="AH2413" s="144"/>
      <c r="AI2413" s="144"/>
      <c r="AJ2413" s="144"/>
      <c r="AK2413" s="144"/>
      <c r="AL2413" s="144"/>
      <c r="AM2413" s="144"/>
      <c r="AN2413" s="144"/>
      <c r="AO2413" s="144"/>
      <c r="AP2413" s="144"/>
      <c r="AQ2413" s="144"/>
      <c r="AR2413" s="144"/>
      <c r="AS2413" s="144"/>
      <c r="AT2413" s="144"/>
      <c r="AU2413" s="144"/>
      <c r="AV2413" s="144"/>
      <c r="AW2413" s="144"/>
      <c r="AX2413" s="144"/>
      <c r="AY2413" s="144"/>
      <c r="AZ2413" s="144"/>
      <c r="BA2413" s="144"/>
      <c r="BB2413" s="144"/>
      <c r="BC2413" s="144"/>
      <c r="BD2413" s="144"/>
      <c r="BE2413" s="144"/>
      <c r="BF2413" s="144"/>
      <c r="BG2413" s="144"/>
      <c r="BH2413" s="144"/>
      <c r="BI2413" s="144"/>
      <c r="BJ2413" s="144"/>
      <c r="BK2413" s="144"/>
      <c r="BL2413" s="144"/>
      <c r="BM2413" s="144"/>
      <c r="BN2413" s="144"/>
      <c r="BO2413" s="144"/>
      <c r="BP2413" s="144"/>
      <c r="BQ2413" s="144"/>
      <c r="BR2413" s="144"/>
      <c r="BS2413" s="144"/>
    </row>
    <row r="2414" spans="1:71" s="145" customFormat="1" ht="14.25" hidden="1" customHeight="1">
      <c r="A2414" s="292"/>
      <c r="B2414" s="231"/>
      <c r="C2414" s="231"/>
      <c r="D2414" s="232"/>
      <c r="E2414" s="68"/>
      <c r="F2414" s="134"/>
      <c r="G2414" s="134"/>
      <c r="H2414" s="134"/>
      <c r="I2414" s="68"/>
      <c r="J2414" s="68"/>
      <c r="K2414" s="68"/>
      <c r="L2414" s="68"/>
      <c r="M2414" s="134"/>
      <c r="N2414" s="134"/>
      <c r="O2414" s="134"/>
      <c r="P2414" s="134"/>
      <c r="Q2414" s="68"/>
      <c r="R2414" s="68"/>
      <c r="S2414" s="68"/>
      <c r="T2414" s="134"/>
      <c r="U2414" s="134"/>
      <c r="V2414" s="134"/>
      <c r="W2414" s="68"/>
      <c r="X2414" s="68"/>
      <c r="Y2414" s="144"/>
      <c r="Z2414" s="144"/>
      <c r="AA2414" s="144"/>
      <c r="AB2414" s="144"/>
      <c r="AC2414" s="144"/>
      <c r="AD2414" s="144"/>
      <c r="AE2414" s="144"/>
      <c r="AF2414" s="144"/>
      <c r="AG2414" s="144"/>
      <c r="AH2414" s="144"/>
      <c r="AI2414" s="144"/>
      <c r="AJ2414" s="144"/>
      <c r="AK2414" s="144"/>
      <c r="AL2414" s="144"/>
      <c r="AM2414" s="144"/>
      <c r="AN2414" s="144"/>
      <c r="AO2414" s="144"/>
      <c r="AP2414" s="144"/>
      <c r="AQ2414" s="144"/>
      <c r="AR2414" s="144"/>
      <c r="AS2414" s="144"/>
      <c r="AT2414" s="144"/>
      <c r="AU2414" s="144"/>
      <c r="AV2414" s="144"/>
      <c r="AW2414" s="144"/>
      <c r="AX2414" s="144"/>
      <c r="AY2414" s="144"/>
      <c r="AZ2414" s="144"/>
      <c r="BA2414" s="144"/>
      <c r="BB2414" s="144"/>
      <c r="BC2414" s="144"/>
      <c r="BD2414" s="144"/>
      <c r="BE2414" s="144"/>
      <c r="BF2414" s="144"/>
      <c r="BG2414" s="144"/>
      <c r="BH2414" s="144"/>
      <c r="BI2414" s="144"/>
      <c r="BJ2414" s="144"/>
      <c r="BK2414" s="144"/>
      <c r="BL2414" s="144"/>
      <c r="BM2414" s="144"/>
      <c r="BN2414" s="144"/>
      <c r="BO2414" s="144"/>
      <c r="BP2414" s="144"/>
      <c r="BQ2414" s="144"/>
      <c r="BR2414" s="144"/>
      <c r="BS2414" s="144"/>
    </row>
    <row r="2415" spans="1:71" s="145" customFormat="1" ht="15.75" hidden="1">
      <c r="A2415" s="292"/>
      <c r="B2415" s="231"/>
      <c r="C2415" s="231"/>
      <c r="D2415" s="232"/>
      <c r="E2415" s="68"/>
      <c r="F2415" s="134"/>
      <c r="G2415" s="134"/>
      <c r="H2415" s="134"/>
      <c r="I2415" s="68"/>
      <c r="J2415" s="68"/>
      <c r="K2415" s="68"/>
      <c r="L2415" s="68"/>
      <c r="M2415" s="134"/>
      <c r="N2415" s="134"/>
      <c r="O2415" s="134"/>
      <c r="P2415" s="134"/>
      <c r="Q2415" s="68"/>
      <c r="R2415" s="68"/>
      <c r="S2415" s="68"/>
      <c r="T2415" s="134"/>
      <c r="U2415" s="134"/>
      <c r="V2415" s="134"/>
      <c r="W2415" s="68"/>
      <c r="X2415" s="68"/>
      <c r="Y2415" s="144"/>
      <c r="Z2415" s="144"/>
      <c r="AA2415" s="144"/>
      <c r="AB2415" s="144"/>
      <c r="AC2415" s="144"/>
      <c r="AD2415" s="144"/>
      <c r="AE2415" s="144"/>
      <c r="AF2415" s="144"/>
      <c r="AG2415" s="144"/>
      <c r="AH2415" s="144"/>
      <c r="AI2415" s="144"/>
      <c r="AJ2415" s="144"/>
      <c r="AK2415" s="144"/>
      <c r="AL2415" s="144"/>
      <c r="AM2415" s="144"/>
      <c r="AN2415" s="144"/>
      <c r="AO2415" s="144"/>
      <c r="AP2415" s="144"/>
      <c r="AQ2415" s="144"/>
      <c r="AR2415" s="144"/>
      <c r="AS2415" s="144"/>
      <c r="AT2415" s="144"/>
      <c r="AU2415" s="144"/>
      <c r="AV2415" s="144"/>
      <c r="AW2415" s="144"/>
      <c r="AX2415" s="144"/>
      <c r="AY2415" s="144"/>
      <c r="AZ2415" s="144"/>
      <c r="BA2415" s="144"/>
      <c r="BB2415" s="144"/>
      <c r="BC2415" s="144"/>
      <c r="BD2415" s="144"/>
      <c r="BE2415" s="144"/>
      <c r="BF2415" s="144"/>
      <c r="BG2415" s="144"/>
      <c r="BH2415" s="144"/>
      <c r="BI2415" s="144"/>
      <c r="BJ2415" s="144"/>
      <c r="BK2415" s="144"/>
      <c r="BL2415" s="144"/>
      <c r="BM2415" s="144"/>
      <c r="BN2415" s="144"/>
      <c r="BO2415" s="144"/>
      <c r="BP2415" s="144"/>
      <c r="BQ2415" s="144"/>
      <c r="BR2415" s="144"/>
      <c r="BS2415" s="144"/>
    </row>
    <row r="2416" spans="1:71" s="145" customFormat="1" ht="15.75" hidden="1">
      <c r="A2416" s="292"/>
      <c r="B2416" s="231"/>
      <c r="C2416" s="231"/>
      <c r="D2416" s="232"/>
      <c r="E2416" s="68"/>
      <c r="F2416" s="134"/>
      <c r="G2416" s="134"/>
      <c r="H2416" s="134"/>
      <c r="I2416" s="68"/>
      <c r="J2416" s="68"/>
      <c r="K2416" s="68"/>
      <c r="L2416" s="68"/>
      <c r="M2416" s="134"/>
      <c r="N2416" s="134"/>
      <c r="O2416" s="134"/>
      <c r="P2416" s="134"/>
      <c r="Q2416" s="68"/>
      <c r="R2416" s="68"/>
      <c r="S2416" s="68"/>
      <c r="T2416" s="134"/>
      <c r="U2416" s="134"/>
      <c r="V2416" s="134"/>
      <c r="W2416" s="68"/>
      <c r="X2416" s="68"/>
      <c r="Y2416" s="144"/>
      <c r="Z2416" s="144"/>
      <c r="AA2416" s="144"/>
      <c r="AB2416" s="144"/>
      <c r="AC2416" s="144"/>
      <c r="AD2416" s="144"/>
      <c r="AE2416" s="144"/>
      <c r="AF2416" s="144"/>
      <c r="AG2416" s="144"/>
      <c r="AH2416" s="144"/>
      <c r="AI2416" s="144"/>
      <c r="AJ2416" s="144"/>
      <c r="AK2416" s="144"/>
      <c r="AL2416" s="144"/>
      <c r="AM2416" s="144"/>
      <c r="AN2416" s="144"/>
      <c r="AO2416" s="144"/>
      <c r="AP2416" s="144"/>
      <c r="AQ2416" s="144"/>
      <c r="AR2416" s="144"/>
      <c r="AS2416" s="144"/>
      <c r="AT2416" s="144"/>
      <c r="AU2416" s="144"/>
      <c r="AV2416" s="144"/>
      <c r="AW2416" s="144"/>
      <c r="AX2416" s="144"/>
      <c r="AY2416" s="144"/>
      <c r="AZ2416" s="144"/>
      <c r="BA2416" s="144"/>
      <c r="BB2416" s="144"/>
      <c r="BC2416" s="144"/>
      <c r="BD2416" s="144"/>
      <c r="BE2416" s="144"/>
      <c r="BF2416" s="144"/>
      <c r="BG2416" s="144"/>
      <c r="BH2416" s="144"/>
      <c r="BI2416" s="144"/>
      <c r="BJ2416" s="144"/>
      <c r="BK2416" s="144"/>
      <c r="BL2416" s="144"/>
      <c r="BM2416" s="144"/>
      <c r="BN2416" s="144"/>
      <c r="BO2416" s="144"/>
      <c r="BP2416" s="144"/>
      <c r="BQ2416" s="144"/>
      <c r="BR2416" s="144"/>
      <c r="BS2416" s="144"/>
    </row>
    <row r="2417" spans="1:71" s="145" customFormat="1" ht="15.75" hidden="1">
      <c r="A2417" s="292"/>
      <c r="B2417" s="231"/>
      <c r="C2417" s="231"/>
      <c r="D2417" s="232"/>
      <c r="E2417" s="68"/>
      <c r="F2417" s="134"/>
      <c r="G2417" s="134"/>
      <c r="H2417" s="134"/>
      <c r="I2417" s="68"/>
      <c r="J2417" s="68"/>
      <c r="K2417" s="68"/>
      <c r="L2417" s="68"/>
      <c r="M2417" s="134"/>
      <c r="N2417" s="134"/>
      <c r="O2417" s="134"/>
      <c r="P2417" s="134"/>
      <c r="Q2417" s="68"/>
      <c r="R2417" s="68"/>
      <c r="S2417" s="68"/>
      <c r="T2417" s="134"/>
      <c r="U2417" s="134"/>
      <c r="V2417" s="134"/>
      <c r="W2417" s="68"/>
      <c r="X2417" s="68"/>
      <c r="Y2417" s="144"/>
      <c r="Z2417" s="144"/>
      <c r="AA2417" s="144"/>
      <c r="AB2417" s="144"/>
      <c r="AC2417" s="144"/>
      <c r="AD2417" s="144"/>
      <c r="AE2417" s="144"/>
      <c r="AF2417" s="144"/>
      <c r="AG2417" s="144"/>
      <c r="AH2417" s="144"/>
      <c r="AI2417" s="144"/>
      <c r="AJ2417" s="144"/>
      <c r="AK2417" s="144"/>
      <c r="AL2417" s="144"/>
      <c r="AM2417" s="144"/>
      <c r="AN2417" s="144"/>
      <c r="AO2417" s="144"/>
      <c r="AP2417" s="144"/>
      <c r="AQ2417" s="144"/>
      <c r="AR2417" s="144"/>
      <c r="AS2417" s="144"/>
      <c r="AT2417" s="144"/>
      <c r="AU2417" s="144"/>
      <c r="AV2417" s="144"/>
      <c r="AW2417" s="144"/>
      <c r="AX2417" s="144"/>
      <c r="AY2417" s="144"/>
      <c r="AZ2417" s="144"/>
      <c r="BA2417" s="144"/>
      <c r="BB2417" s="144"/>
      <c r="BC2417" s="144"/>
      <c r="BD2417" s="144"/>
      <c r="BE2417" s="144"/>
      <c r="BF2417" s="144"/>
      <c r="BG2417" s="144"/>
      <c r="BH2417" s="144"/>
      <c r="BI2417" s="144"/>
      <c r="BJ2417" s="144"/>
      <c r="BK2417" s="144"/>
      <c r="BL2417" s="144"/>
      <c r="BM2417" s="144"/>
      <c r="BN2417" s="144"/>
      <c r="BO2417" s="144"/>
      <c r="BP2417" s="144"/>
      <c r="BQ2417" s="144"/>
      <c r="BR2417" s="144"/>
      <c r="BS2417" s="144"/>
    </row>
    <row r="2418" spans="1:71" s="144" customFormat="1" ht="15.75" hidden="1">
      <c r="A2418" s="292"/>
      <c r="B2418" s="231"/>
      <c r="C2418" s="231"/>
      <c r="D2418" s="232"/>
      <c r="E2418" s="68"/>
      <c r="F2418" s="134"/>
      <c r="G2418" s="134"/>
      <c r="H2418" s="134"/>
      <c r="I2418" s="68"/>
      <c r="J2418" s="68"/>
      <c r="K2418" s="68"/>
      <c r="L2418" s="134"/>
      <c r="M2418" s="134"/>
      <c r="N2418" s="134"/>
      <c r="O2418" s="134"/>
      <c r="P2418" s="134"/>
      <c r="Q2418" s="68"/>
      <c r="R2418" s="68"/>
      <c r="S2418" s="68"/>
      <c r="T2418" s="134"/>
      <c r="U2418" s="134"/>
      <c r="V2418" s="134"/>
      <c r="W2418" s="68"/>
      <c r="X2418" s="68"/>
    </row>
    <row r="2419" spans="1:71" s="144" customFormat="1" ht="15.75" hidden="1">
      <c r="A2419" s="292"/>
      <c r="B2419" s="231"/>
      <c r="C2419" s="231"/>
      <c r="D2419" s="232"/>
      <c r="E2419" s="68"/>
      <c r="F2419" s="130"/>
      <c r="G2419" s="130"/>
      <c r="H2419" s="130"/>
      <c r="I2419" s="68"/>
      <c r="J2419" s="68"/>
      <c r="K2419" s="68"/>
      <c r="L2419" s="134"/>
      <c r="M2419" s="130"/>
      <c r="N2419" s="130"/>
      <c r="O2419" s="130"/>
      <c r="P2419" s="130"/>
      <c r="Q2419" s="68"/>
      <c r="R2419" s="68"/>
      <c r="S2419" s="68"/>
      <c r="T2419" s="130"/>
      <c r="U2419" s="130"/>
      <c r="V2419" s="130"/>
      <c r="W2419" s="68"/>
      <c r="X2419" s="68"/>
      <c r="Y2419" s="132"/>
      <c r="Z2419" s="132"/>
      <c r="AB2419" s="132"/>
    </row>
    <row r="2420" spans="1:71" s="144" customFormat="1" ht="15.75" hidden="1">
      <c r="A2420" s="292"/>
      <c r="B2420" s="231"/>
      <c r="C2420" s="231"/>
      <c r="D2420" s="232"/>
      <c r="E2420" s="68"/>
      <c r="F2420" s="68"/>
      <c r="G2420" s="68"/>
      <c r="H2420" s="68"/>
      <c r="I2420" s="68"/>
      <c r="J2420" s="68"/>
      <c r="K2420" s="68"/>
      <c r="L2420" s="68"/>
      <c r="M2420" s="68"/>
      <c r="N2420" s="68"/>
      <c r="O2420" s="68"/>
      <c r="P2420" s="68"/>
      <c r="Q2420" s="68"/>
      <c r="R2420" s="68"/>
      <c r="S2420" s="68"/>
      <c r="T2420" s="130"/>
      <c r="U2420" s="130"/>
      <c r="V2420" s="130"/>
      <c r="W2420" s="68"/>
      <c r="X2420" s="68"/>
      <c r="Y2420" s="132"/>
      <c r="Z2420" s="132"/>
      <c r="AB2420" s="132"/>
    </row>
    <row r="2421" spans="1:71" s="144" customFormat="1" ht="15.75" hidden="1">
      <c r="A2421" s="292"/>
      <c r="B2421" s="231"/>
      <c r="C2421" s="231"/>
      <c r="D2421" s="232"/>
      <c r="E2421" s="68"/>
      <c r="F2421" s="68"/>
      <c r="G2421" s="68"/>
      <c r="H2421" s="68"/>
      <c r="I2421" s="68"/>
      <c r="J2421" s="68"/>
      <c r="K2421" s="68"/>
      <c r="L2421" s="68"/>
      <c r="M2421" s="68"/>
      <c r="N2421" s="68"/>
      <c r="O2421" s="68"/>
      <c r="P2421" s="68"/>
      <c r="Q2421" s="68"/>
      <c r="R2421" s="68"/>
      <c r="S2421" s="68"/>
      <c r="T2421" s="130"/>
      <c r="U2421" s="130"/>
      <c r="V2421" s="130"/>
      <c r="W2421" s="68"/>
      <c r="X2421" s="68"/>
      <c r="Y2421" s="132"/>
      <c r="Z2421" s="132"/>
      <c r="AB2421" s="132"/>
    </row>
    <row r="2422" spans="1:71" s="144" customFormat="1" ht="15.75" hidden="1">
      <c r="A2422" s="292"/>
      <c r="B2422" s="231"/>
      <c r="C2422" s="231"/>
      <c r="D2422" s="232"/>
      <c r="E2422" s="68"/>
      <c r="F2422" s="68"/>
      <c r="G2422" s="68"/>
      <c r="H2422" s="68"/>
      <c r="I2422" s="68"/>
      <c r="J2422" s="68"/>
      <c r="K2422" s="68"/>
      <c r="L2422" s="68"/>
      <c r="M2422" s="68"/>
      <c r="N2422" s="68"/>
      <c r="O2422" s="68"/>
      <c r="P2422" s="68"/>
      <c r="Q2422" s="68"/>
      <c r="R2422" s="68"/>
      <c r="S2422" s="68"/>
      <c r="T2422" s="130"/>
      <c r="U2422" s="130"/>
      <c r="V2422" s="130"/>
      <c r="W2422" s="68"/>
      <c r="X2422" s="68"/>
      <c r="Y2422" s="132"/>
      <c r="Z2422" s="132"/>
      <c r="AB2422" s="132"/>
    </row>
    <row r="2423" spans="1:71" s="144" customFormat="1" ht="15.75" hidden="1">
      <c r="A2423" s="292"/>
      <c r="B2423" s="231"/>
      <c r="C2423" s="231"/>
      <c r="D2423" s="232"/>
      <c r="E2423" s="131"/>
      <c r="F2423" s="130"/>
      <c r="G2423" s="130"/>
      <c r="H2423" s="130"/>
      <c r="I2423" s="68"/>
      <c r="J2423" s="146"/>
      <c r="K2423" s="130"/>
      <c r="L2423" s="130"/>
      <c r="M2423" s="130"/>
      <c r="N2423" s="130"/>
      <c r="O2423" s="130"/>
      <c r="P2423" s="130"/>
      <c r="Q2423" s="68"/>
      <c r="R2423" s="68"/>
      <c r="S2423" s="68"/>
      <c r="T2423" s="130"/>
      <c r="U2423" s="130"/>
      <c r="V2423" s="130"/>
      <c r="W2423" s="68"/>
      <c r="X2423" s="68"/>
      <c r="Y2423" s="132"/>
      <c r="Z2423" s="132"/>
      <c r="AB2423" s="132"/>
    </row>
    <row r="2424" spans="1:71" s="144" customFormat="1" ht="15.75" hidden="1">
      <c r="A2424" s="292"/>
      <c r="B2424" s="231"/>
      <c r="C2424" s="231"/>
      <c r="D2424" s="232"/>
      <c r="E2424" s="68"/>
      <c r="F2424" s="130"/>
      <c r="G2424" s="130"/>
      <c r="H2424" s="130"/>
      <c r="I2424" s="68"/>
      <c r="J2424" s="68"/>
      <c r="K2424" s="68"/>
      <c r="L2424" s="68"/>
      <c r="M2424" s="130"/>
      <c r="N2424" s="130"/>
      <c r="O2424" s="130"/>
      <c r="P2424" s="130"/>
      <c r="Q2424" s="68"/>
      <c r="R2424" s="68"/>
      <c r="S2424" s="68"/>
      <c r="T2424" s="130"/>
      <c r="U2424" s="130"/>
      <c r="V2424" s="130"/>
      <c r="W2424" s="68"/>
      <c r="X2424" s="68"/>
      <c r="Y2424" s="132"/>
      <c r="Z2424" s="132"/>
      <c r="AB2424" s="132"/>
    </row>
    <row r="2425" spans="1:71" s="144" customFormat="1" ht="15.75" hidden="1">
      <c r="A2425" s="292"/>
      <c r="B2425" s="231"/>
      <c r="C2425" s="231"/>
      <c r="D2425" s="232"/>
      <c r="E2425" s="68"/>
      <c r="F2425" s="130"/>
      <c r="G2425" s="130"/>
      <c r="H2425" s="130"/>
      <c r="I2425" s="68"/>
      <c r="J2425" s="68"/>
      <c r="K2425" s="68"/>
      <c r="L2425" s="134"/>
      <c r="M2425" s="130"/>
      <c r="N2425" s="130"/>
      <c r="O2425" s="130"/>
      <c r="P2425" s="130"/>
      <c r="Q2425" s="68"/>
      <c r="R2425" s="68"/>
      <c r="S2425" s="68"/>
      <c r="T2425" s="130"/>
      <c r="U2425" s="130"/>
      <c r="V2425" s="130"/>
      <c r="W2425" s="68"/>
      <c r="X2425" s="68"/>
      <c r="Y2425" s="132"/>
      <c r="Z2425" s="132"/>
      <c r="AB2425" s="132"/>
    </row>
    <row r="2426" spans="1:71" s="147" customFormat="1" ht="15.75" hidden="1">
      <c r="A2426" s="292"/>
      <c r="B2426" s="231"/>
      <c r="C2426" s="231"/>
      <c r="D2426" s="232"/>
      <c r="E2426" s="134"/>
      <c r="F2426" s="134"/>
      <c r="G2426" s="134"/>
      <c r="H2426" s="134"/>
      <c r="I2426" s="134"/>
      <c r="J2426" s="134"/>
      <c r="K2426" s="134"/>
      <c r="L2426" s="134"/>
      <c r="M2426" s="134"/>
      <c r="N2426" s="134"/>
      <c r="O2426" s="134"/>
      <c r="P2426" s="134"/>
      <c r="Q2426" s="134"/>
      <c r="R2426" s="134"/>
      <c r="S2426" s="134"/>
      <c r="T2426" s="130"/>
      <c r="U2426" s="130"/>
      <c r="V2426" s="130"/>
      <c r="W2426" s="134"/>
      <c r="X2426" s="134"/>
      <c r="Y2426" s="142"/>
      <c r="Z2426" s="142"/>
      <c r="AB2426" s="142"/>
    </row>
    <row r="2427" spans="1:71" s="147" customFormat="1" ht="15.75" hidden="1">
      <c r="A2427" s="292"/>
      <c r="B2427" s="231"/>
      <c r="C2427" s="231"/>
      <c r="D2427" s="232"/>
      <c r="E2427" s="134"/>
      <c r="F2427" s="134"/>
      <c r="G2427" s="134"/>
      <c r="H2427" s="134"/>
      <c r="I2427" s="134"/>
      <c r="J2427" s="134"/>
      <c r="K2427" s="134"/>
      <c r="L2427" s="134"/>
      <c r="M2427" s="134"/>
      <c r="N2427" s="134"/>
      <c r="O2427" s="134"/>
      <c r="P2427" s="134"/>
      <c r="Q2427" s="134"/>
      <c r="R2427" s="134"/>
      <c r="S2427" s="134"/>
      <c r="T2427" s="130"/>
      <c r="U2427" s="130"/>
      <c r="V2427" s="130"/>
      <c r="W2427" s="134"/>
      <c r="X2427" s="134"/>
      <c r="Y2427" s="142"/>
      <c r="Z2427" s="142"/>
      <c r="AB2427" s="142"/>
    </row>
    <row r="2428" spans="1:71" s="147" customFormat="1" ht="15.75" hidden="1">
      <c r="A2428" s="292"/>
      <c r="B2428" s="231"/>
      <c r="C2428" s="231"/>
      <c r="D2428" s="232"/>
      <c r="E2428" s="134"/>
      <c r="F2428" s="134"/>
      <c r="G2428" s="134"/>
      <c r="H2428" s="134"/>
      <c r="I2428" s="134"/>
      <c r="J2428" s="134"/>
      <c r="K2428" s="134"/>
      <c r="L2428" s="134"/>
      <c r="M2428" s="134"/>
      <c r="N2428" s="134"/>
      <c r="O2428" s="134"/>
      <c r="P2428" s="134"/>
      <c r="Q2428" s="134"/>
      <c r="R2428" s="134"/>
      <c r="S2428" s="134"/>
      <c r="T2428" s="130"/>
      <c r="U2428" s="130"/>
      <c r="V2428" s="130"/>
      <c r="W2428" s="134"/>
      <c r="X2428" s="134"/>
      <c r="Y2428" s="142"/>
      <c r="Z2428" s="142"/>
      <c r="AB2428" s="142"/>
    </row>
    <row r="2429" spans="1:71" s="144" customFormat="1" ht="15.75" hidden="1">
      <c r="A2429" s="292"/>
      <c r="B2429" s="231"/>
      <c r="C2429" s="231"/>
      <c r="D2429" s="232"/>
      <c r="E2429" s="131"/>
      <c r="F2429" s="130"/>
      <c r="G2429" s="130"/>
      <c r="H2429" s="130"/>
      <c r="I2429" s="68"/>
      <c r="J2429" s="146"/>
      <c r="K2429" s="130"/>
      <c r="L2429" s="130"/>
      <c r="M2429" s="130"/>
      <c r="N2429" s="130"/>
      <c r="O2429" s="130"/>
      <c r="P2429" s="130"/>
      <c r="Q2429" s="68"/>
      <c r="R2429" s="68"/>
      <c r="S2429" s="68"/>
      <c r="T2429" s="130"/>
      <c r="U2429" s="130"/>
      <c r="V2429" s="130"/>
      <c r="W2429" s="68"/>
      <c r="X2429" s="68"/>
      <c r="Y2429" s="132"/>
      <c r="Z2429" s="132"/>
      <c r="AB2429" s="132"/>
    </row>
    <row r="2430" spans="1:71" s="144" customFormat="1" ht="15.75" hidden="1">
      <c r="A2430" s="292"/>
      <c r="B2430" s="231"/>
      <c r="C2430" s="231"/>
      <c r="D2430" s="232"/>
      <c r="E2430" s="68"/>
      <c r="F2430" s="130"/>
      <c r="G2430" s="130"/>
      <c r="H2430" s="130"/>
      <c r="I2430" s="68"/>
      <c r="J2430" s="68"/>
      <c r="K2430" s="68"/>
      <c r="L2430" s="68"/>
      <c r="M2430" s="130"/>
      <c r="N2430" s="130"/>
      <c r="O2430" s="130"/>
      <c r="P2430" s="130"/>
      <c r="Q2430" s="68"/>
      <c r="R2430" s="68"/>
      <c r="S2430" s="68"/>
      <c r="T2430" s="130"/>
      <c r="U2430" s="130"/>
      <c r="V2430" s="130"/>
      <c r="W2430" s="68"/>
      <c r="X2430" s="68"/>
      <c r="Y2430" s="132"/>
      <c r="Z2430" s="132"/>
      <c r="AB2430" s="132"/>
    </row>
    <row r="2431" spans="1:71" s="144" customFormat="1" ht="15.75" hidden="1">
      <c r="A2431" s="292"/>
      <c r="B2431" s="231"/>
      <c r="C2431" s="231"/>
      <c r="D2431" s="232"/>
      <c r="E2431" s="68"/>
      <c r="F2431" s="130"/>
      <c r="G2431" s="130"/>
      <c r="H2431" s="130"/>
      <c r="I2431" s="68"/>
      <c r="J2431" s="68"/>
      <c r="K2431" s="68"/>
      <c r="L2431" s="134"/>
      <c r="M2431" s="130"/>
      <c r="N2431" s="130"/>
      <c r="O2431" s="130"/>
      <c r="P2431" s="130"/>
      <c r="Q2431" s="68"/>
      <c r="R2431" s="68"/>
      <c r="S2431" s="68"/>
      <c r="T2431" s="130"/>
      <c r="U2431" s="130"/>
      <c r="V2431" s="130"/>
      <c r="W2431" s="68"/>
      <c r="X2431" s="68"/>
      <c r="Y2431" s="132"/>
      <c r="Z2431" s="132"/>
      <c r="AB2431" s="132"/>
    </row>
    <row r="2432" spans="1:71" s="147" customFormat="1" ht="15.75" hidden="1">
      <c r="A2432" s="292"/>
      <c r="B2432" s="231"/>
      <c r="C2432" s="231"/>
      <c r="D2432" s="232"/>
      <c r="E2432" s="134"/>
      <c r="F2432" s="134"/>
      <c r="G2432" s="134"/>
      <c r="H2432" s="134"/>
      <c r="I2432" s="134"/>
      <c r="J2432" s="134"/>
      <c r="K2432" s="134"/>
      <c r="L2432" s="134"/>
      <c r="M2432" s="134"/>
      <c r="N2432" s="134"/>
      <c r="O2432" s="134"/>
      <c r="P2432" s="134"/>
      <c r="Q2432" s="134"/>
      <c r="R2432" s="134"/>
      <c r="S2432" s="134"/>
      <c r="T2432" s="130"/>
      <c r="U2432" s="130"/>
      <c r="V2432" s="130"/>
      <c r="W2432" s="134"/>
      <c r="X2432" s="134"/>
      <c r="Y2432" s="142"/>
      <c r="Z2432" s="142"/>
      <c r="AB2432" s="142"/>
    </row>
    <row r="2433" spans="1:28" s="147" customFormat="1" ht="15.75" hidden="1">
      <c r="A2433" s="292"/>
      <c r="B2433" s="231"/>
      <c r="C2433" s="231"/>
      <c r="D2433" s="232"/>
      <c r="E2433" s="134"/>
      <c r="F2433" s="134"/>
      <c r="G2433" s="134"/>
      <c r="H2433" s="134"/>
      <c r="I2433" s="134"/>
      <c r="J2433" s="134"/>
      <c r="K2433" s="134"/>
      <c r="L2433" s="134"/>
      <c r="M2433" s="134"/>
      <c r="N2433" s="134"/>
      <c r="O2433" s="134"/>
      <c r="P2433" s="134"/>
      <c r="Q2433" s="134"/>
      <c r="R2433" s="134"/>
      <c r="S2433" s="134"/>
      <c r="T2433" s="130"/>
      <c r="U2433" s="130"/>
      <c r="V2433" s="130"/>
      <c r="W2433" s="134"/>
      <c r="X2433" s="134"/>
      <c r="Y2433" s="142"/>
      <c r="Z2433" s="142"/>
      <c r="AB2433" s="142"/>
    </row>
    <row r="2434" spans="1:28" s="147" customFormat="1" ht="15.75" hidden="1">
      <c r="A2434" s="292"/>
      <c r="B2434" s="231"/>
      <c r="C2434" s="231"/>
      <c r="D2434" s="232"/>
      <c r="E2434" s="134"/>
      <c r="F2434" s="134"/>
      <c r="G2434" s="134"/>
      <c r="H2434" s="134"/>
      <c r="I2434" s="134"/>
      <c r="J2434" s="134"/>
      <c r="K2434" s="134"/>
      <c r="L2434" s="134"/>
      <c r="M2434" s="134"/>
      <c r="N2434" s="134"/>
      <c r="O2434" s="134"/>
      <c r="P2434" s="134"/>
      <c r="Q2434" s="134"/>
      <c r="R2434" s="134"/>
      <c r="S2434" s="134"/>
      <c r="T2434" s="130"/>
      <c r="U2434" s="130"/>
      <c r="V2434" s="130"/>
      <c r="W2434" s="134"/>
      <c r="X2434" s="134"/>
      <c r="Y2434" s="142"/>
      <c r="Z2434" s="142"/>
      <c r="AB2434" s="142"/>
    </row>
    <row r="2435" spans="1:28" s="144" customFormat="1" ht="15.75" hidden="1">
      <c r="A2435" s="292"/>
      <c r="B2435" s="231"/>
      <c r="C2435" s="231"/>
      <c r="D2435" s="232"/>
      <c r="E2435" s="131"/>
      <c r="F2435" s="130"/>
      <c r="G2435" s="130"/>
      <c r="H2435" s="130"/>
      <c r="I2435" s="68"/>
      <c r="J2435" s="146"/>
      <c r="K2435" s="130"/>
      <c r="L2435" s="130"/>
      <c r="M2435" s="130"/>
      <c r="N2435" s="130"/>
      <c r="O2435" s="130"/>
      <c r="P2435" s="130"/>
      <c r="Q2435" s="68"/>
      <c r="R2435" s="68"/>
      <c r="S2435" s="68"/>
      <c r="T2435" s="130"/>
      <c r="U2435" s="130"/>
      <c r="V2435" s="130"/>
      <c r="W2435" s="68"/>
      <c r="X2435" s="68"/>
      <c r="Y2435" s="132"/>
      <c r="Z2435" s="132"/>
      <c r="AB2435" s="132"/>
    </row>
    <row r="2436" spans="1:28" s="144" customFormat="1" ht="15.75" hidden="1">
      <c r="A2436" s="292"/>
      <c r="B2436" s="231"/>
      <c r="C2436" s="231"/>
      <c r="D2436" s="232"/>
      <c r="E2436" s="68"/>
      <c r="F2436" s="130"/>
      <c r="G2436" s="130"/>
      <c r="H2436" s="130"/>
      <c r="I2436" s="68"/>
      <c r="J2436" s="68"/>
      <c r="K2436" s="68"/>
      <c r="L2436" s="68"/>
      <c r="M2436" s="130"/>
      <c r="N2436" s="130"/>
      <c r="O2436" s="130"/>
      <c r="P2436" s="130"/>
      <c r="Q2436" s="68"/>
      <c r="R2436" s="68"/>
      <c r="S2436" s="68"/>
      <c r="T2436" s="130"/>
      <c r="U2436" s="130"/>
      <c r="V2436" s="130"/>
      <c r="W2436" s="68"/>
      <c r="X2436" s="68"/>
      <c r="Y2436" s="132"/>
      <c r="Z2436" s="132"/>
      <c r="AB2436" s="132"/>
    </row>
    <row r="2437" spans="1:28" s="144" customFormat="1" ht="15.75" hidden="1">
      <c r="A2437" s="292"/>
      <c r="B2437" s="231"/>
      <c r="C2437" s="231"/>
      <c r="D2437" s="232"/>
      <c r="E2437" s="68"/>
      <c r="F2437" s="130"/>
      <c r="G2437" s="130"/>
      <c r="H2437" s="130"/>
      <c r="I2437" s="68"/>
      <c r="J2437" s="68"/>
      <c r="K2437" s="68"/>
      <c r="L2437" s="134"/>
      <c r="M2437" s="130"/>
      <c r="N2437" s="130"/>
      <c r="O2437" s="130"/>
      <c r="P2437" s="130"/>
      <c r="Q2437" s="68"/>
      <c r="R2437" s="68"/>
      <c r="S2437" s="68"/>
      <c r="T2437" s="130"/>
      <c r="U2437" s="130"/>
      <c r="V2437" s="130"/>
      <c r="W2437" s="68"/>
      <c r="X2437" s="68"/>
      <c r="Y2437" s="132"/>
      <c r="Z2437" s="132"/>
      <c r="AB2437" s="132"/>
    </row>
    <row r="2438" spans="1:28" s="147" customFormat="1" ht="15.75" hidden="1">
      <c r="A2438" s="292"/>
      <c r="B2438" s="231"/>
      <c r="C2438" s="231"/>
      <c r="D2438" s="232"/>
      <c r="E2438" s="134"/>
      <c r="F2438" s="134"/>
      <c r="G2438" s="134"/>
      <c r="H2438" s="134"/>
      <c r="I2438" s="134"/>
      <c r="J2438" s="134"/>
      <c r="K2438" s="134"/>
      <c r="L2438" s="134"/>
      <c r="M2438" s="134"/>
      <c r="N2438" s="134"/>
      <c r="O2438" s="134"/>
      <c r="P2438" s="134"/>
      <c r="Q2438" s="134"/>
      <c r="R2438" s="134"/>
      <c r="S2438" s="134"/>
      <c r="T2438" s="130"/>
      <c r="U2438" s="130"/>
      <c r="V2438" s="130"/>
      <c r="W2438" s="134"/>
      <c r="X2438" s="134"/>
      <c r="Y2438" s="142"/>
      <c r="Z2438" s="142"/>
      <c r="AB2438" s="142"/>
    </row>
    <row r="2439" spans="1:28" s="147" customFormat="1" ht="15.75" hidden="1">
      <c r="A2439" s="292"/>
      <c r="B2439" s="231"/>
      <c r="C2439" s="231"/>
      <c r="D2439" s="232"/>
      <c r="E2439" s="134"/>
      <c r="F2439" s="134"/>
      <c r="G2439" s="134"/>
      <c r="H2439" s="134"/>
      <c r="I2439" s="134"/>
      <c r="J2439" s="134"/>
      <c r="K2439" s="134"/>
      <c r="L2439" s="134"/>
      <c r="M2439" s="134"/>
      <c r="N2439" s="134"/>
      <c r="O2439" s="134"/>
      <c r="P2439" s="134"/>
      <c r="Q2439" s="134"/>
      <c r="R2439" s="134"/>
      <c r="S2439" s="134"/>
      <c r="T2439" s="130"/>
      <c r="U2439" s="130"/>
      <c r="V2439" s="130"/>
      <c r="W2439" s="134"/>
      <c r="X2439" s="134"/>
      <c r="Y2439" s="142"/>
      <c r="Z2439" s="142"/>
      <c r="AB2439" s="142"/>
    </row>
    <row r="2440" spans="1:28" s="147" customFormat="1" ht="15.75" hidden="1">
      <c r="A2440" s="292"/>
      <c r="B2440" s="231"/>
      <c r="C2440" s="231"/>
      <c r="D2440" s="232"/>
      <c r="E2440" s="134"/>
      <c r="F2440" s="134"/>
      <c r="G2440" s="134"/>
      <c r="H2440" s="134"/>
      <c r="I2440" s="134"/>
      <c r="J2440" s="134"/>
      <c r="K2440" s="134"/>
      <c r="L2440" s="134"/>
      <c r="M2440" s="134"/>
      <c r="N2440" s="134"/>
      <c r="O2440" s="134"/>
      <c r="P2440" s="134"/>
      <c r="Q2440" s="134"/>
      <c r="R2440" s="134"/>
      <c r="S2440" s="134"/>
      <c r="T2440" s="130"/>
      <c r="U2440" s="130"/>
      <c r="V2440" s="130"/>
      <c r="W2440" s="134"/>
      <c r="X2440" s="134"/>
      <c r="Y2440" s="142"/>
      <c r="Z2440" s="142"/>
      <c r="AB2440" s="142"/>
    </row>
    <row r="2441" spans="1:28" s="144" customFormat="1" ht="15.75" hidden="1">
      <c r="A2441" s="292"/>
      <c r="B2441" s="231"/>
      <c r="C2441" s="231"/>
      <c r="D2441" s="232"/>
      <c r="E2441" s="131"/>
      <c r="F2441" s="130"/>
      <c r="G2441" s="130"/>
      <c r="H2441" s="130"/>
      <c r="I2441" s="68"/>
      <c r="J2441" s="146"/>
      <c r="K2441" s="130"/>
      <c r="L2441" s="130"/>
      <c r="M2441" s="130"/>
      <c r="N2441" s="130"/>
      <c r="O2441" s="130"/>
      <c r="P2441" s="130"/>
      <c r="Q2441" s="68"/>
      <c r="R2441" s="68"/>
      <c r="S2441" s="68"/>
      <c r="T2441" s="130"/>
      <c r="U2441" s="130"/>
      <c r="V2441" s="130"/>
      <c r="W2441" s="68"/>
      <c r="X2441" s="68"/>
      <c r="Y2441" s="132"/>
      <c r="Z2441" s="132"/>
      <c r="AB2441" s="132"/>
    </row>
    <row r="2442" spans="1:28" s="144" customFormat="1" ht="15.75" hidden="1">
      <c r="A2442" s="292"/>
      <c r="B2442" s="231"/>
      <c r="C2442" s="231"/>
      <c r="D2442" s="232"/>
      <c r="E2442" s="68"/>
      <c r="F2442" s="130"/>
      <c r="G2442" s="130"/>
      <c r="H2442" s="130"/>
      <c r="I2442" s="68"/>
      <c r="J2442" s="68"/>
      <c r="K2442" s="68"/>
      <c r="L2442" s="68"/>
      <c r="M2442" s="130"/>
      <c r="N2442" s="130"/>
      <c r="O2442" s="130"/>
      <c r="P2442" s="130"/>
      <c r="Q2442" s="68"/>
      <c r="R2442" s="68"/>
      <c r="S2442" s="68"/>
      <c r="T2442" s="130"/>
      <c r="U2442" s="130"/>
      <c r="V2442" s="130"/>
      <c r="W2442" s="68"/>
      <c r="X2442" s="68"/>
      <c r="Y2442" s="132"/>
      <c r="Z2442" s="132"/>
      <c r="AB2442" s="132"/>
    </row>
    <row r="2443" spans="1:28" s="144" customFormat="1" ht="15.75" hidden="1">
      <c r="A2443" s="292"/>
      <c r="B2443" s="231"/>
      <c r="C2443" s="231"/>
      <c r="D2443" s="232"/>
      <c r="E2443" s="68"/>
      <c r="F2443" s="130"/>
      <c r="G2443" s="130"/>
      <c r="H2443" s="130"/>
      <c r="I2443" s="68"/>
      <c r="J2443" s="68"/>
      <c r="K2443" s="68"/>
      <c r="L2443" s="134"/>
      <c r="M2443" s="130"/>
      <c r="N2443" s="130"/>
      <c r="O2443" s="130"/>
      <c r="P2443" s="130"/>
      <c r="Q2443" s="68"/>
      <c r="R2443" s="68"/>
      <c r="S2443" s="68"/>
      <c r="T2443" s="130"/>
      <c r="U2443" s="130"/>
      <c r="V2443" s="130"/>
      <c r="W2443" s="68"/>
      <c r="X2443" s="68"/>
      <c r="Y2443" s="132"/>
      <c r="Z2443" s="132"/>
      <c r="AB2443" s="132"/>
    </row>
    <row r="2444" spans="1:28" s="147" customFormat="1" ht="15.75" hidden="1">
      <c r="A2444" s="292"/>
      <c r="B2444" s="231"/>
      <c r="C2444" s="231"/>
      <c r="D2444" s="232"/>
      <c r="E2444" s="134"/>
      <c r="F2444" s="134"/>
      <c r="G2444" s="134"/>
      <c r="H2444" s="134"/>
      <c r="I2444" s="134"/>
      <c r="J2444" s="134"/>
      <c r="K2444" s="134"/>
      <c r="L2444" s="134"/>
      <c r="M2444" s="134"/>
      <c r="N2444" s="134"/>
      <c r="O2444" s="134"/>
      <c r="P2444" s="134"/>
      <c r="Q2444" s="134"/>
      <c r="R2444" s="134"/>
      <c r="S2444" s="134"/>
      <c r="T2444" s="130"/>
      <c r="U2444" s="130"/>
      <c r="V2444" s="130"/>
      <c r="W2444" s="134"/>
      <c r="X2444" s="134"/>
      <c r="Y2444" s="142"/>
      <c r="Z2444" s="142"/>
      <c r="AB2444" s="142"/>
    </row>
    <row r="2445" spans="1:28" s="147" customFormat="1" ht="15.75" hidden="1">
      <c r="A2445" s="292"/>
      <c r="B2445" s="231"/>
      <c r="C2445" s="231"/>
      <c r="D2445" s="232"/>
      <c r="E2445" s="134"/>
      <c r="F2445" s="134"/>
      <c r="G2445" s="134"/>
      <c r="H2445" s="134"/>
      <c r="I2445" s="134"/>
      <c r="J2445" s="134"/>
      <c r="K2445" s="134"/>
      <c r="L2445" s="134"/>
      <c r="M2445" s="134"/>
      <c r="N2445" s="134"/>
      <c r="O2445" s="134"/>
      <c r="P2445" s="134"/>
      <c r="Q2445" s="134"/>
      <c r="R2445" s="134"/>
      <c r="S2445" s="134"/>
      <c r="T2445" s="130"/>
      <c r="U2445" s="130"/>
      <c r="V2445" s="130"/>
      <c r="W2445" s="134"/>
      <c r="X2445" s="134"/>
      <c r="Y2445" s="142"/>
      <c r="Z2445" s="142"/>
      <c r="AB2445" s="142"/>
    </row>
    <row r="2446" spans="1:28" s="147" customFormat="1" ht="15.75" hidden="1">
      <c r="A2446" s="292"/>
      <c r="B2446" s="231"/>
      <c r="C2446" s="231"/>
      <c r="D2446" s="232"/>
      <c r="E2446" s="134"/>
      <c r="F2446" s="134"/>
      <c r="G2446" s="134"/>
      <c r="H2446" s="134"/>
      <c r="I2446" s="134"/>
      <c r="J2446" s="134"/>
      <c r="K2446" s="134"/>
      <c r="L2446" s="134"/>
      <c r="M2446" s="134"/>
      <c r="N2446" s="134"/>
      <c r="O2446" s="134"/>
      <c r="P2446" s="134"/>
      <c r="Q2446" s="134"/>
      <c r="R2446" s="134"/>
      <c r="S2446" s="134"/>
      <c r="T2446" s="130"/>
      <c r="U2446" s="130"/>
      <c r="V2446" s="130"/>
      <c r="W2446" s="134"/>
      <c r="X2446" s="134"/>
      <c r="Y2446" s="142"/>
      <c r="Z2446" s="142"/>
      <c r="AB2446" s="142"/>
    </row>
    <row r="2447" spans="1:28" s="144" customFormat="1" ht="15.75" hidden="1">
      <c r="A2447" s="292"/>
      <c r="B2447" s="231"/>
      <c r="C2447" s="231"/>
      <c r="D2447" s="232"/>
      <c r="E2447" s="131"/>
      <c r="F2447" s="130"/>
      <c r="G2447" s="130"/>
      <c r="H2447" s="130"/>
      <c r="I2447" s="68"/>
      <c r="J2447" s="146"/>
      <c r="K2447" s="130"/>
      <c r="L2447" s="130"/>
      <c r="M2447" s="130"/>
      <c r="N2447" s="130"/>
      <c r="O2447" s="130"/>
      <c r="P2447" s="130"/>
      <c r="Q2447" s="68"/>
      <c r="R2447" s="68"/>
      <c r="S2447" s="68"/>
      <c r="T2447" s="130"/>
      <c r="U2447" s="130"/>
      <c r="V2447" s="130"/>
      <c r="W2447" s="68"/>
      <c r="X2447" s="68"/>
      <c r="Y2447" s="132"/>
      <c r="Z2447" s="132"/>
      <c r="AB2447" s="132"/>
    </row>
    <row r="2448" spans="1:28" s="144" customFormat="1" ht="15.75" hidden="1">
      <c r="A2448" s="292"/>
      <c r="B2448" s="231"/>
      <c r="C2448" s="231"/>
      <c r="D2448" s="232"/>
      <c r="E2448" s="68"/>
      <c r="F2448" s="130"/>
      <c r="G2448" s="130"/>
      <c r="H2448" s="130"/>
      <c r="I2448" s="68"/>
      <c r="J2448" s="68"/>
      <c r="K2448" s="68"/>
      <c r="L2448" s="68"/>
      <c r="M2448" s="130"/>
      <c r="N2448" s="130"/>
      <c r="O2448" s="130"/>
      <c r="P2448" s="130"/>
      <c r="Q2448" s="68"/>
      <c r="R2448" s="68"/>
      <c r="S2448" s="68"/>
      <c r="T2448" s="130"/>
      <c r="U2448" s="130"/>
      <c r="V2448" s="130"/>
      <c r="W2448" s="68"/>
      <c r="X2448" s="68"/>
      <c r="Y2448" s="132"/>
      <c r="Z2448" s="132"/>
      <c r="AB2448" s="132"/>
    </row>
    <row r="2449" spans="1:28" s="144" customFormat="1" ht="15.75" hidden="1">
      <c r="A2449" s="292"/>
      <c r="B2449" s="231"/>
      <c r="C2449" s="231"/>
      <c r="D2449" s="232"/>
      <c r="E2449" s="68"/>
      <c r="F2449" s="130"/>
      <c r="G2449" s="130"/>
      <c r="H2449" s="130"/>
      <c r="I2449" s="68"/>
      <c r="J2449" s="68"/>
      <c r="K2449" s="68"/>
      <c r="L2449" s="134"/>
      <c r="M2449" s="130"/>
      <c r="N2449" s="130"/>
      <c r="O2449" s="130"/>
      <c r="P2449" s="130"/>
      <c r="Q2449" s="68"/>
      <c r="R2449" s="68"/>
      <c r="S2449" s="68"/>
      <c r="T2449" s="130"/>
      <c r="U2449" s="130"/>
      <c r="V2449" s="130"/>
      <c r="W2449" s="68"/>
      <c r="X2449" s="68"/>
      <c r="Y2449" s="132"/>
      <c r="Z2449" s="132"/>
      <c r="AB2449" s="132"/>
    </row>
    <row r="2450" spans="1:28" s="132" customFormat="1" ht="15.75" hidden="1">
      <c r="A2450" s="292"/>
      <c r="B2450" s="231"/>
      <c r="C2450" s="231"/>
      <c r="D2450" s="232"/>
      <c r="E2450" s="131"/>
      <c r="F2450" s="130"/>
      <c r="G2450" s="130"/>
      <c r="H2450" s="130"/>
      <c r="I2450" s="68"/>
      <c r="J2450" s="68"/>
      <c r="K2450" s="68"/>
      <c r="L2450" s="68"/>
      <c r="M2450" s="130"/>
      <c r="N2450" s="130"/>
      <c r="O2450" s="130"/>
      <c r="P2450" s="130"/>
      <c r="Q2450" s="68"/>
      <c r="R2450" s="68"/>
      <c r="S2450" s="68"/>
      <c r="T2450" s="130"/>
      <c r="U2450" s="130"/>
      <c r="V2450" s="130"/>
      <c r="W2450" s="68"/>
      <c r="X2450" s="68"/>
    </row>
    <row r="2451" spans="1:28" s="132" customFormat="1" ht="15.75" hidden="1">
      <c r="A2451" s="292"/>
      <c r="B2451" s="231"/>
      <c r="C2451" s="231"/>
      <c r="D2451" s="232"/>
      <c r="E2451" s="131"/>
      <c r="F2451" s="130"/>
      <c r="G2451" s="130"/>
      <c r="H2451" s="130"/>
      <c r="I2451" s="68"/>
      <c r="J2451" s="68"/>
      <c r="K2451" s="68"/>
      <c r="L2451" s="68"/>
      <c r="M2451" s="130"/>
      <c r="N2451" s="130"/>
      <c r="O2451" s="130"/>
      <c r="P2451" s="130"/>
      <c r="Q2451" s="68"/>
      <c r="R2451" s="68"/>
      <c r="S2451" s="68"/>
      <c r="T2451" s="130"/>
      <c r="U2451" s="130"/>
      <c r="V2451" s="130"/>
      <c r="W2451" s="68"/>
      <c r="X2451" s="68"/>
    </row>
    <row r="2452" spans="1:28" s="132" customFormat="1" ht="15.75" hidden="1">
      <c r="A2452" s="292"/>
      <c r="B2452" s="231"/>
      <c r="C2452" s="231"/>
      <c r="D2452" s="232"/>
      <c r="E2452" s="131"/>
      <c r="F2452" s="130"/>
      <c r="G2452" s="130"/>
      <c r="H2452" s="130"/>
      <c r="I2452" s="68"/>
      <c r="J2452" s="68"/>
      <c r="K2452" s="68"/>
      <c r="L2452" s="68"/>
      <c r="M2452" s="130"/>
      <c r="N2452" s="130"/>
      <c r="O2452" s="130"/>
      <c r="P2452" s="130"/>
      <c r="Q2452" s="68"/>
      <c r="R2452" s="68"/>
      <c r="S2452" s="68"/>
      <c r="T2452" s="130"/>
      <c r="U2452" s="130"/>
      <c r="V2452" s="130"/>
      <c r="W2452" s="68"/>
      <c r="X2452" s="68"/>
    </row>
    <row r="2453" spans="1:28" s="132" customFormat="1" ht="15.75" hidden="1">
      <c r="A2453" s="292"/>
      <c r="B2453" s="231"/>
      <c r="C2453" s="231"/>
      <c r="D2453" s="232"/>
      <c r="E2453" s="131"/>
      <c r="F2453" s="130"/>
      <c r="G2453" s="130"/>
      <c r="H2453" s="130"/>
      <c r="I2453" s="68"/>
      <c r="J2453" s="68"/>
      <c r="K2453" s="68"/>
      <c r="L2453" s="68"/>
      <c r="M2453" s="130"/>
      <c r="N2453" s="130"/>
      <c r="O2453" s="130"/>
      <c r="P2453" s="130"/>
      <c r="Q2453" s="68"/>
      <c r="R2453" s="68"/>
      <c r="S2453" s="68"/>
      <c r="T2453" s="130"/>
      <c r="U2453" s="130"/>
      <c r="V2453" s="130"/>
      <c r="W2453" s="68"/>
      <c r="X2453" s="68"/>
    </row>
    <row r="2454" spans="1:28" s="132" customFormat="1" ht="15.75" hidden="1">
      <c r="A2454" s="292"/>
      <c r="B2454" s="231"/>
      <c r="C2454" s="231"/>
      <c r="D2454" s="232"/>
      <c r="E2454" s="131"/>
      <c r="F2454" s="130"/>
      <c r="G2454" s="130"/>
      <c r="H2454" s="130"/>
      <c r="I2454" s="68"/>
      <c r="J2454" s="68"/>
      <c r="K2454" s="68"/>
      <c r="L2454" s="68"/>
      <c r="M2454" s="130"/>
      <c r="N2454" s="130"/>
      <c r="O2454" s="130"/>
      <c r="P2454" s="130"/>
      <c r="Q2454" s="68"/>
      <c r="R2454" s="68"/>
      <c r="S2454" s="68"/>
      <c r="T2454" s="130"/>
      <c r="U2454" s="130"/>
      <c r="V2454" s="130"/>
      <c r="W2454" s="68"/>
      <c r="X2454" s="68"/>
    </row>
    <row r="2455" spans="1:28" s="132" customFormat="1" ht="15.75" hidden="1">
      <c r="A2455" s="292"/>
      <c r="B2455" s="231"/>
      <c r="C2455" s="231"/>
      <c r="D2455" s="232"/>
      <c r="E2455" s="131"/>
      <c r="F2455" s="130"/>
      <c r="G2455" s="130"/>
      <c r="H2455" s="130"/>
      <c r="I2455" s="68"/>
      <c r="J2455" s="68"/>
      <c r="K2455" s="68"/>
      <c r="L2455" s="68"/>
      <c r="M2455" s="130"/>
      <c r="N2455" s="130"/>
      <c r="O2455" s="130"/>
      <c r="P2455" s="130"/>
      <c r="Q2455" s="68"/>
      <c r="R2455" s="68"/>
      <c r="S2455" s="68"/>
      <c r="T2455" s="130"/>
      <c r="U2455" s="130"/>
      <c r="V2455" s="130"/>
      <c r="W2455" s="68"/>
      <c r="X2455" s="68"/>
    </row>
    <row r="2456" spans="1:28" s="132" customFormat="1" ht="15.75" hidden="1">
      <c r="A2456" s="292"/>
      <c r="B2456" s="231"/>
      <c r="C2456" s="231"/>
      <c r="D2456" s="232"/>
      <c r="E2456" s="68"/>
      <c r="F2456" s="68"/>
      <c r="G2456" s="68"/>
      <c r="H2456" s="68"/>
      <c r="I2456" s="68"/>
      <c r="J2456" s="68"/>
      <c r="K2456" s="68"/>
      <c r="L2456" s="68"/>
      <c r="M2456" s="68"/>
      <c r="N2456" s="68"/>
      <c r="O2456" s="68"/>
      <c r="P2456" s="68"/>
      <c r="Q2456" s="68"/>
      <c r="R2456" s="68"/>
      <c r="S2456" s="68"/>
      <c r="T2456" s="130"/>
      <c r="U2456" s="130"/>
      <c r="V2456" s="130"/>
      <c r="W2456" s="68"/>
      <c r="X2456" s="68"/>
    </row>
    <row r="2457" spans="1:28" s="132" customFormat="1" ht="15.75" hidden="1">
      <c r="A2457" s="292"/>
      <c r="B2457" s="231"/>
      <c r="C2457" s="231"/>
      <c r="D2457" s="232"/>
      <c r="E2457" s="131"/>
      <c r="F2457" s="130"/>
      <c r="G2457" s="130"/>
      <c r="H2457" s="130"/>
      <c r="I2457" s="68"/>
      <c r="J2457" s="68"/>
      <c r="K2457" s="68"/>
      <c r="L2457" s="68"/>
      <c r="M2457" s="130"/>
      <c r="N2457" s="130"/>
      <c r="O2457" s="130"/>
      <c r="P2457" s="130"/>
      <c r="Q2457" s="68"/>
      <c r="R2457" s="68"/>
      <c r="S2457" s="68"/>
      <c r="T2457" s="130"/>
      <c r="U2457" s="130"/>
      <c r="V2457" s="130"/>
      <c r="W2457" s="68"/>
      <c r="X2457" s="68"/>
    </row>
    <row r="2458" spans="1:28" s="132" customFormat="1" ht="15.75" hidden="1">
      <c r="A2458" s="292"/>
      <c r="B2458" s="231"/>
      <c r="C2458" s="231"/>
      <c r="D2458" s="232"/>
      <c r="E2458" s="131"/>
      <c r="F2458" s="130"/>
      <c r="G2458" s="130"/>
      <c r="H2458" s="130"/>
      <c r="I2458" s="68"/>
      <c r="J2458" s="68"/>
      <c r="K2458" s="68"/>
      <c r="L2458" s="68"/>
      <c r="M2458" s="130"/>
      <c r="N2458" s="130"/>
      <c r="O2458" s="130"/>
      <c r="P2458" s="130"/>
      <c r="Q2458" s="68"/>
      <c r="R2458" s="68"/>
      <c r="S2458" s="68"/>
      <c r="T2458" s="130"/>
      <c r="U2458" s="130"/>
      <c r="V2458" s="130"/>
      <c r="W2458" s="68"/>
      <c r="X2458" s="68"/>
    </row>
    <row r="2459" spans="1:28" s="132" customFormat="1" ht="15.75" hidden="1">
      <c r="A2459" s="292"/>
      <c r="B2459" s="231"/>
      <c r="C2459" s="231"/>
      <c r="D2459" s="232"/>
      <c r="E2459" s="131"/>
      <c r="F2459" s="130"/>
      <c r="G2459" s="130"/>
      <c r="H2459" s="130"/>
      <c r="I2459" s="68"/>
      <c r="J2459" s="68"/>
      <c r="K2459" s="68"/>
      <c r="L2459" s="68"/>
      <c r="M2459" s="130"/>
      <c r="N2459" s="130"/>
      <c r="O2459" s="130"/>
      <c r="P2459" s="130"/>
      <c r="Q2459" s="68"/>
      <c r="R2459" s="68"/>
      <c r="S2459" s="68"/>
      <c r="T2459" s="130"/>
      <c r="U2459" s="130"/>
      <c r="V2459" s="130"/>
      <c r="W2459" s="68"/>
      <c r="X2459" s="68"/>
    </row>
    <row r="2460" spans="1:28" s="132" customFormat="1" ht="15.75" hidden="1">
      <c r="A2460" s="292"/>
      <c r="B2460" s="231"/>
      <c r="C2460" s="231"/>
      <c r="D2460" s="232"/>
      <c r="E2460" s="131"/>
      <c r="F2460" s="130"/>
      <c r="G2460" s="130"/>
      <c r="H2460" s="130"/>
      <c r="I2460" s="68"/>
      <c r="J2460" s="68"/>
      <c r="K2460" s="68"/>
      <c r="L2460" s="68"/>
      <c r="M2460" s="130"/>
      <c r="N2460" s="130"/>
      <c r="O2460" s="130"/>
      <c r="P2460" s="130"/>
      <c r="Q2460" s="68"/>
      <c r="R2460" s="68"/>
      <c r="S2460" s="68"/>
      <c r="T2460" s="130"/>
      <c r="U2460" s="130"/>
      <c r="V2460" s="130"/>
      <c r="W2460" s="68"/>
      <c r="X2460" s="68"/>
    </row>
    <row r="2461" spans="1:28" s="132" customFormat="1" ht="15.75" hidden="1">
      <c r="A2461" s="292"/>
      <c r="B2461" s="231"/>
      <c r="C2461" s="231"/>
      <c r="D2461" s="232"/>
      <c r="E2461" s="68"/>
      <c r="F2461" s="68"/>
      <c r="G2461" s="68"/>
      <c r="H2461" s="68"/>
      <c r="I2461" s="68"/>
      <c r="J2461" s="68"/>
      <c r="K2461" s="68"/>
      <c r="L2461" s="68"/>
      <c r="M2461" s="68"/>
      <c r="N2461" s="68"/>
      <c r="O2461" s="68"/>
      <c r="P2461" s="68"/>
      <c r="Q2461" s="68"/>
      <c r="R2461" s="68"/>
      <c r="S2461" s="68"/>
      <c r="T2461" s="130"/>
      <c r="U2461" s="130"/>
      <c r="V2461" s="130"/>
      <c r="W2461" s="68"/>
      <c r="X2461" s="68"/>
    </row>
    <row r="2462" spans="1:28" s="132" customFormat="1" ht="15.75" hidden="1">
      <c r="A2462" s="292"/>
      <c r="B2462" s="231"/>
      <c r="C2462" s="231"/>
      <c r="D2462" s="232"/>
      <c r="E2462" s="131"/>
      <c r="F2462" s="130"/>
      <c r="G2462" s="130"/>
      <c r="H2462" s="130"/>
      <c r="I2462" s="68"/>
      <c r="J2462" s="68"/>
      <c r="K2462" s="68"/>
      <c r="L2462" s="68"/>
      <c r="M2462" s="130"/>
      <c r="N2462" s="130"/>
      <c r="O2462" s="130"/>
      <c r="P2462" s="130"/>
      <c r="Q2462" s="68"/>
      <c r="R2462" s="68"/>
      <c r="S2462" s="68"/>
      <c r="T2462" s="130"/>
      <c r="U2462" s="130"/>
      <c r="V2462" s="130"/>
      <c r="W2462" s="68"/>
      <c r="X2462" s="68"/>
    </row>
    <row r="2463" spans="1:28" s="132" customFormat="1" ht="15.75" hidden="1">
      <c r="A2463" s="292"/>
      <c r="B2463" s="231"/>
      <c r="C2463" s="231"/>
      <c r="D2463" s="232"/>
      <c r="E2463" s="131"/>
      <c r="F2463" s="130"/>
      <c r="G2463" s="130"/>
      <c r="H2463" s="130"/>
      <c r="I2463" s="68"/>
      <c r="J2463" s="68"/>
      <c r="K2463" s="68"/>
      <c r="L2463" s="68"/>
      <c r="M2463" s="130"/>
      <c r="N2463" s="130"/>
      <c r="O2463" s="130"/>
      <c r="P2463" s="130"/>
      <c r="Q2463" s="68"/>
      <c r="R2463" s="68"/>
      <c r="S2463" s="68"/>
      <c r="T2463" s="130"/>
      <c r="U2463" s="130"/>
      <c r="V2463" s="130"/>
      <c r="W2463" s="68"/>
      <c r="X2463" s="68"/>
    </row>
    <row r="2464" spans="1:28" s="132" customFormat="1" ht="15.75" hidden="1">
      <c r="A2464" s="292"/>
      <c r="B2464" s="231"/>
      <c r="C2464" s="231"/>
      <c r="D2464" s="232"/>
      <c r="E2464" s="131"/>
      <c r="F2464" s="130"/>
      <c r="G2464" s="130"/>
      <c r="H2464" s="130"/>
      <c r="I2464" s="68"/>
      <c r="J2464" s="68"/>
      <c r="K2464" s="68"/>
      <c r="L2464" s="68"/>
      <c r="M2464" s="130"/>
      <c r="N2464" s="130"/>
      <c r="O2464" s="130"/>
      <c r="P2464" s="130"/>
      <c r="Q2464" s="68"/>
      <c r="R2464" s="68"/>
      <c r="S2464" s="68"/>
      <c r="T2464" s="130"/>
      <c r="U2464" s="130"/>
      <c r="V2464" s="130"/>
      <c r="W2464" s="68"/>
      <c r="X2464" s="68"/>
    </row>
    <row r="2465" spans="1:28" s="132" customFormat="1" ht="15.75" hidden="1">
      <c r="A2465" s="292"/>
      <c r="B2465" s="231"/>
      <c r="C2465" s="231"/>
      <c r="D2465" s="232"/>
      <c r="E2465" s="131"/>
      <c r="F2465" s="130"/>
      <c r="G2465" s="130"/>
      <c r="H2465" s="130"/>
      <c r="I2465" s="68"/>
      <c r="J2465" s="68"/>
      <c r="K2465" s="68"/>
      <c r="L2465" s="68"/>
      <c r="M2465" s="130"/>
      <c r="N2465" s="130"/>
      <c r="O2465" s="130"/>
      <c r="P2465" s="130"/>
      <c r="Q2465" s="68"/>
      <c r="R2465" s="68"/>
      <c r="S2465" s="68"/>
      <c r="T2465" s="130"/>
      <c r="U2465" s="130"/>
      <c r="V2465" s="130"/>
      <c r="W2465" s="68"/>
      <c r="X2465" s="68"/>
    </row>
    <row r="2466" spans="1:28" s="132" customFormat="1" ht="15.75" hidden="1">
      <c r="A2466" s="292"/>
      <c r="B2466" s="231"/>
      <c r="C2466" s="231"/>
      <c r="D2466" s="232"/>
      <c r="E2466" s="131"/>
      <c r="F2466" s="130"/>
      <c r="G2466" s="130"/>
      <c r="H2466" s="130"/>
      <c r="I2466" s="68"/>
      <c r="J2466" s="68"/>
      <c r="K2466" s="68"/>
      <c r="L2466" s="68"/>
      <c r="M2466" s="130"/>
      <c r="N2466" s="130"/>
      <c r="O2466" s="130"/>
      <c r="P2466" s="130"/>
      <c r="Q2466" s="68"/>
      <c r="R2466" s="68"/>
      <c r="S2466" s="68"/>
      <c r="T2466" s="130"/>
      <c r="U2466" s="130"/>
      <c r="V2466" s="130"/>
      <c r="W2466" s="68"/>
      <c r="X2466" s="68"/>
    </row>
    <row r="2467" spans="1:28" ht="15.75" hidden="1">
      <c r="A2467" s="292"/>
      <c r="B2467" s="231"/>
      <c r="C2467" s="231"/>
      <c r="D2467" s="232"/>
      <c r="E2467" s="114"/>
      <c r="F2467" s="108"/>
      <c r="G2467" s="108"/>
      <c r="H2467" s="108"/>
      <c r="I2467" s="109"/>
      <c r="J2467" s="110"/>
      <c r="K2467" s="108"/>
      <c r="L2467" s="108"/>
      <c r="M2467" s="108"/>
      <c r="N2467" s="108"/>
      <c r="O2467" s="108"/>
      <c r="P2467" s="108"/>
      <c r="Q2467" s="109"/>
      <c r="R2467" s="109"/>
      <c r="S2467" s="109"/>
      <c r="T2467" s="108"/>
      <c r="U2467" s="108"/>
      <c r="V2467" s="108"/>
      <c r="W2467" s="109"/>
      <c r="X2467" s="109"/>
      <c r="Y2467" s="111"/>
      <c r="AB2467" s="111"/>
    </row>
    <row r="2468" spans="1:28" ht="15.75" hidden="1">
      <c r="A2468" s="292"/>
      <c r="B2468" s="231"/>
      <c r="C2468" s="231"/>
      <c r="D2468" s="232"/>
      <c r="E2468" s="114"/>
      <c r="F2468" s="108"/>
      <c r="G2468" s="108"/>
      <c r="H2468" s="108"/>
      <c r="I2468" s="109"/>
      <c r="J2468" s="110"/>
      <c r="K2468" s="108"/>
      <c r="L2468" s="108"/>
      <c r="M2468" s="108"/>
      <c r="N2468" s="108"/>
      <c r="O2468" s="108"/>
      <c r="P2468" s="108"/>
      <c r="Q2468" s="109"/>
      <c r="R2468" s="109"/>
      <c r="S2468" s="109"/>
      <c r="T2468" s="108"/>
      <c r="U2468" s="108"/>
      <c r="V2468" s="108"/>
      <c r="W2468" s="109"/>
      <c r="X2468" s="109"/>
      <c r="Y2468" s="111"/>
      <c r="AB2468" s="111"/>
    </row>
    <row r="2469" spans="1:28" ht="15.75" hidden="1">
      <c r="A2469" s="292"/>
      <c r="B2469" s="231"/>
      <c r="C2469" s="231"/>
      <c r="D2469" s="232"/>
      <c r="E2469" s="114"/>
      <c r="F2469" s="108"/>
      <c r="G2469" s="108"/>
      <c r="H2469" s="108"/>
      <c r="I2469" s="109"/>
      <c r="J2469" s="110"/>
      <c r="K2469" s="108"/>
      <c r="L2469" s="108"/>
      <c r="M2469" s="108"/>
      <c r="N2469" s="108"/>
      <c r="O2469" s="108"/>
      <c r="P2469" s="108"/>
      <c r="Q2469" s="109"/>
      <c r="R2469" s="109"/>
      <c r="S2469" s="109"/>
      <c r="T2469" s="108"/>
      <c r="U2469" s="108"/>
      <c r="V2469" s="108"/>
      <c r="W2469" s="109"/>
      <c r="X2469" s="109"/>
      <c r="Y2469" s="111"/>
      <c r="AB2469" s="111"/>
    </row>
    <row r="2470" spans="1:28" ht="15.75" hidden="1">
      <c r="A2470" s="292"/>
      <c r="B2470" s="231"/>
      <c r="C2470" s="231"/>
      <c r="D2470" s="232"/>
      <c r="E2470" s="109"/>
      <c r="F2470" s="109"/>
      <c r="G2470" s="109"/>
      <c r="H2470" s="109"/>
      <c r="I2470" s="109"/>
      <c r="J2470" s="109"/>
      <c r="K2470" s="109"/>
      <c r="L2470" s="109"/>
      <c r="M2470" s="109"/>
      <c r="N2470" s="109"/>
      <c r="O2470" s="109"/>
      <c r="P2470" s="109"/>
      <c r="Q2470" s="109"/>
      <c r="R2470" s="109"/>
      <c r="S2470" s="109"/>
      <c r="T2470" s="109"/>
      <c r="U2470" s="109"/>
      <c r="V2470" s="109"/>
      <c r="W2470" s="109"/>
      <c r="X2470" s="109"/>
      <c r="Y2470" s="111"/>
      <c r="AB2470" s="111"/>
    </row>
    <row r="2471" spans="1:28" ht="15.75" hidden="1">
      <c r="A2471" s="292"/>
      <c r="B2471" s="231"/>
      <c r="C2471" s="231"/>
      <c r="D2471" s="232"/>
      <c r="E2471" s="109"/>
      <c r="F2471" s="109"/>
      <c r="G2471" s="109"/>
      <c r="H2471" s="109"/>
      <c r="I2471" s="109"/>
      <c r="J2471" s="109"/>
      <c r="K2471" s="109"/>
      <c r="L2471" s="109"/>
      <c r="M2471" s="109"/>
      <c r="N2471" s="109"/>
      <c r="O2471" s="109"/>
      <c r="P2471" s="109"/>
      <c r="Q2471" s="109"/>
      <c r="R2471" s="109"/>
      <c r="S2471" s="109"/>
      <c r="T2471" s="109"/>
      <c r="U2471" s="109"/>
      <c r="V2471" s="109"/>
      <c r="W2471" s="109"/>
      <c r="X2471" s="109"/>
      <c r="Y2471" s="111"/>
      <c r="AB2471" s="111"/>
    </row>
    <row r="2472" spans="1:28" ht="15.75" hidden="1">
      <c r="A2472" s="292"/>
      <c r="B2472" s="231"/>
      <c r="C2472" s="231"/>
      <c r="D2472" s="232"/>
      <c r="E2472" s="109"/>
      <c r="F2472" s="109"/>
      <c r="G2472" s="109"/>
      <c r="H2472" s="109"/>
      <c r="I2472" s="109"/>
      <c r="J2472" s="109"/>
      <c r="K2472" s="109"/>
      <c r="L2472" s="109"/>
      <c r="M2472" s="109"/>
      <c r="N2472" s="109"/>
      <c r="O2472" s="109"/>
      <c r="P2472" s="109"/>
      <c r="Q2472" s="109"/>
      <c r="R2472" s="109"/>
      <c r="S2472" s="109"/>
      <c r="T2472" s="109"/>
      <c r="U2472" s="109"/>
      <c r="V2472" s="109"/>
      <c r="W2472" s="109"/>
      <c r="X2472" s="109"/>
      <c r="Y2472" s="111"/>
      <c r="AB2472" s="111"/>
    </row>
    <row r="2473" spans="1:28" s="132" customFormat="1" ht="15.75" hidden="1">
      <c r="A2473" s="292"/>
      <c r="B2473" s="231"/>
      <c r="C2473" s="231"/>
      <c r="D2473" s="232"/>
      <c r="E2473" s="134"/>
      <c r="F2473" s="134"/>
      <c r="G2473" s="134"/>
      <c r="H2473" s="134"/>
      <c r="I2473" s="134"/>
      <c r="J2473" s="134"/>
      <c r="K2473" s="134"/>
      <c r="L2473" s="134"/>
      <c r="M2473" s="134"/>
      <c r="N2473" s="134"/>
      <c r="O2473" s="134"/>
      <c r="P2473" s="134"/>
      <c r="Q2473" s="134"/>
      <c r="R2473" s="134"/>
      <c r="S2473" s="134"/>
      <c r="T2473" s="134"/>
      <c r="U2473" s="134"/>
      <c r="V2473" s="134"/>
      <c r="W2473" s="134"/>
      <c r="X2473" s="134"/>
    </row>
    <row r="2474" spans="1:28" s="132" customFormat="1" ht="15.75" hidden="1">
      <c r="A2474" s="292"/>
      <c r="B2474" s="231"/>
      <c r="C2474" s="231"/>
      <c r="D2474" s="232"/>
      <c r="E2474" s="134"/>
      <c r="F2474" s="134"/>
      <c r="G2474" s="134"/>
      <c r="H2474" s="134"/>
      <c r="I2474" s="134"/>
      <c r="J2474" s="134"/>
      <c r="K2474" s="134"/>
      <c r="L2474" s="134"/>
      <c r="M2474" s="134"/>
      <c r="N2474" s="134"/>
      <c r="O2474" s="134"/>
      <c r="P2474" s="134"/>
      <c r="Q2474" s="134"/>
      <c r="R2474" s="134"/>
      <c r="S2474" s="134"/>
      <c r="T2474" s="134"/>
      <c r="U2474" s="134"/>
      <c r="V2474" s="134"/>
      <c r="W2474" s="134"/>
      <c r="X2474" s="134"/>
    </row>
    <row r="2475" spans="1:28" s="132" customFormat="1" ht="15.75" hidden="1">
      <c r="A2475" s="292"/>
      <c r="B2475" s="231"/>
      <c r="C2475" s="231"/>
      <c r="D2475" s="232"/>
      <c r="E2475" s="134"/>
      <c r="F2475" s="134"/>
      <c r="G2475" s="134"/>
      <c r="H2475" s="134"/>
      <c r="I2475" s="134"/>
      <c r="J2475" s="134"/>
      <c r="K2475" s="134"/>
      <c r="L2475" s="134"/>
      <c r="M2475" s="134"/>
      <c r="N2475" s="134"/>
      <c r="O2475" s="134"/>
      <c r="P2475" s="134"/>
      <c r="Q2475" s="134"/>
      <c r="R2475" s="134"/>
      <c r="S2475" s="134"/>
      <c r="T2475" s="134"/>
      <c r="U2475" s="134"/>
      <c r="V2475" s="134"/>
      <c r="W2475" s="134"/>
      <c r="X2475" s="134"/>
    </row>
    <row r="2476" spans="1:28" s="132" customFormat="1" ht="15.75" hidden="1">
      <c r="A2476" s="292"/>
      <c r="B2476" s="231"/>
      <c r="C2476" s="231"/>
      <c r="D2476" s="232"/>
      <c r="E2476" s="131"/>
      <c r="F2476" s="130"/>
      <c r="G2476" s="130"/>
      <c r="H2476" s="130"/>
      <c r="I2476" s="68"/>
      <c r="J2476" s="68"/>
      <c r="K2476" s="68"/>
      <c r="L2476" s="68"/>
      <c r="M2476" s="130"/>
      <c r="N2476" s="130"/>
      <c r="O2476" s="130"/>
      <c r="P2476" s="130"/>
      <c r="Q2476" s="68"/>
      <c r="R2476" s="68"/>
      <c r="S2476" s="68"/>
      <c r="T2476" s="130"/>
      <c r="U2476" s="130"/>
      <c r="V2476" s="130"/>
      <c r="W2476" s="68"/>
      <c r="X2476" s="68"/>
    </row>
    <row r="2477" spans="1:28" ht="15.75" hidden="1">
      <c r="A2477" s="292"/>
      <c r="B2477" s="231"/>
      <c r="C2477" s="231"/>
      <c r="D2477" s="232"/>
      <c r="E2477" s="114"/>
      <c r="F2477" s="108"/>
      <c r="G2477" s="108"/>
      <c r="H2477" s="108"/>
      <c r="I2477" s="109"/>
      <c r="J2477" s="110"/>
      <c r="K2477" s="108"/>
      <c r="L2477" s="108"/>
      <c r="M2477" s="108"/>
      <c r="N2477" s="108"/>
      <c r="O2477" s="108"/>
      <c r="P2477" s="108"/>
      <c r="Q2477" s="109"/>
      <c r="R2477" s="109"/>
      <c r="S2477" s="109"/>
      <c r="T2477" s="108"/>
      <c r="U2477" s="108"/>
      <c r="V2477" s="108"/>
      <c r="W2477" s="109"/>
      <c r="X2477" s="109"/>
      <c r="Y2477" s="111"/>
      <c r="AB2477" s="111"/>
    </row>
    <row r="2478" spans="1:28" ht="15.75" hidden="1">
      <c r="A2478" s="292"/>
      <c r="B2478" s="231"/>
      <c r="C2478" s="231"/>
      <c r="D2478" s="232"/>
      <c r="E2478" s="114"/>
      <c r="F2478" s="108"/>
      <c r="G2478" s="108"/>
      <c r="H2478" s="108"/>
      <c r="I2478" s="109"/>
      <c r="J2478" s="110"/>
      <c r="K2478" s="108"/>
      <c r="L2478" s="108"/>
      <c r="M2478" s="108"/>
      <c r="N2478" s="108"/>
      <c r="O2478" s="108"/>
      <c r="P2478" s="108"/>
      <c r="Q2478" s="109"/>
      <c r="R2478" s="109"/>
      <c r="S2478" s="109"/>
      <c r="T2478" s="108"/>
      <c r="U2478" s="108"/>
      <c r="V2478" s="108"/>
      <c r="W2478" s="109"/>
      <c r="X2478" s="109"/>
      <c r="Y2478" s="111"/>
      <c r="AB2478" s="111"/>
    </row>
    <row r="2479" spans="1:28" ht="15.75" hidden="1">
      <c r="A2479" s="292"/>
      <c r="B2479" s="231"/>
      <c r="C2479" s="231"/>
      <c r="D2479" s="232"/>
      <c r="E2479" s="114"/>
      <c r="F2479" s="108"/>
      <c r="G2479" s="108"/>
      <c r="H2479" s="108"/>
      <c r="I2479" s="109"/>
      <c r="J2479" s="110"/>
      <c r="K2479" s="108"/>
      <c r="L2479" s="108"/>
      <c r="M2479" s="108"/>
      <c r="N2479" s="108"/>
      <c r="O2479" s="108"/>
      <c r="P2479" s="108"/>
      <c r="Q2479" s="109"/>
      <c r="R2479" s="109"/>
      <c r="S2479" s="109"/>
      <c r="T2479" s="108"/>
      <c r="U2479" s="108"/>
      <c r="V2479" s="108"/>
      <c r="W2479" s="109"/>
      <c r="X2479" s="109"/>
      <c r="Y2479" s="111"/>
      <c r="AB2479" s="111"/>
    </row>
    <row r="2480" spans="1:28" s="132" customFormat="1" ht="15.75" hidden="1">
      <c r="A2480" s="292"/>
      <c r="B2480" s="231"/>
      <c r="C2480" s="231"/>
      <c r="D2480" s="232"/>
      <c r="E2480" s="134"/>
      <c r="F2480" s="134"/>
      <c r="G2480" s="134"/>
      <c r="H2480" s="134"/>
      <c r="I2480" s="134"/>
      <c r="J2480" s="134"/>
      <c r="K2480" s="134"/>
      <c r="L2480" s="134"/>
      <c r="M2480" s="134"/>
      <c r="N2480" s="134"/>
      <c r="O2480" s="134"/>
      <c r="P2480" s="134"/>
      <c r="Q2480" s="134"/>
      <c r="R2480" s="134"/>
      <c r="S2480" s="134"/>
      <c r="T2480" s="134"/>
      <c r="U2480" s="134"/>
      <c r="V2480" s="134"/>
      <c r="W2480" s="134"/>
      <c r="X2480" s="134"/>
    </row>
    <row r="2481" spans="1:28" s="132" customFormat="1" ht="15.75" hidden="1">
      <c r="A2481" s="292"/>
      <c r="B2481" s="231"/>
      <c r="C2481" s="231"/>
      <c r="D2481" s="232"/>
      <c r="E2481" s="134"/>
      <c r="F2481" s="134"/>
      <c r="G2481" s="134"/>
      <c r="H2481" s="134"/>
      <c r="I2481" s="134"/>
      <c r="J2481" s="134"/>
      <c r="K2481" s="134"/>
      <c r="L2481" s="134"/>
      <c r="M2481" s="134"/>
      <c r="N2481" s="134"/>
      <c r="O2481" s="134"/>
      <c r="P2481" s="134"/>
      <c r="Q2481" s="134"/>
      <c r="R2481" s="134"/>
      <c r="S2481" s="134"/>
      <c r="T2481" s="134"/>
      <c r="U2481" s="134"/>
      <c r="V2481" s="134"/>
      <c r="W2481" s="134"/>
      <c r="X2481" s="134"/>
    </row>
    <row r="2482" spans="1:28" s="132" customFormat="1" ht="15.75" hidden="1">
      <c r="A2482" s="292"/>
      <c r="B2482" s="231"/>
      <c r="C2482" s="231"/>
      <c r="D2482" s="232"/>
      <c r="E2482" s="134"/>
      <c r="F2482" s="134"/>
      <c r="G2482" s="134"/>
      <c r="H2482" s="134"/>
      <c r="I2482" s="134"/>
      <c r="J2482" s="134"/>
      <c r="K2482" s="134"/>
      <c r="L2482" s="134"/>
      <c r="M2482" s="134"/>
      <c r="N2482" s="134"/>
      <c r="O2482" s="134"/>
      <c r="P2482" s="134"/>
      <c r="Q2482" s="134"/>
      <c r="R2482" s="134"/>
      <c r="S2482" s="134"/>
      <c r="T2482" s="134"/>
      <c r="U2482" s="134"/>
      <c r="V2482" s="134"/>
      <c r="W2482" s="134"/>
      <c r="X2482" s="134"/>
    </row>
    <row r="2483" spans="1:28" s="132" customFormat="1" ht="15.75" hidden="1">
      <c r="A2483" s="292"/>
      <c r="B2483" s="231"/>
      <c r="C2483" s="231"/>
      <c r="D2483" s="232"/>
      <c r="E2483" s="131"/>
      <c r="F2483" s="130"/>
      <c r="G2483" s="130"/>
      <c r="H2483" s="130"/>
      <c r="I2483" s="68"/>
      <c r="J2483" s="68"/>
      <c r="K2483" s="68"/>
      <c r="L2483" s="68"/>
      <c r="M2483" s="130"/>
      <c r="N2483" s="130"/>
      <c r="O2483" s="130"/>
      <c r="P2483" s="130"/>
      <c r="Q2483" s="68"/>
      <c r="R2483" s="68"/>
      <c r="S2483" s="68"/>
      <c r="T2483" s="130"/>
      <c r="U2483" s="130"/>
      <c r="V2483" s="130"/>
      <c r="W2483" s="68"/>
      <c r="X2483" s="68"/>
    </row>
    <row r="2484" spans="1:28" ht="15.75" hidden="1">
      <c r="A2484" s="292"/>
      <c r="B2484" s="231"/>
      <c r="C2484" s="231"/>
      <c r="D2484" s="232"/>
      <c r="E2484" s="114"/>
      <c r="F2484" s="108"/>
      <c r="G2484" s="108"/>
      <c r="H2484" s="108"/>
      <c r="I2484" s="109"/>
      <c r="J2484" s="110"/>
      <c r="K2484" s="108"/>
      <c r="L2484" s="108"/>
      <c r="M2484" s="108"/>
      <c r="N2484" s="108"/>
      <c r="O2484" s="108"/>
      <c r="P2484" s="108"/>
      <c r="Q2484" s="109"/>
      <c r="R2484" s="109"/>
      <c r="S2484" s="109"/>
      <c r="T2484" s="108"/>
      <c r="U2484" s="108"/>
      <c r="V2484" s="108"/>
      <c r="W2484" s="109"/>
      <c r="X2484" s="109"/>
      <c r="Y2484" s="111"/>
      <c r="AB2484" s="111"/>
    </row>
    <row r="2485" spans="1:28" ht="15.75" hidden="1">
      <c r="A2485" s="292"/>
      <c r="B2485" s="231"/>
      <c r="C2485" s="231"/>
      <c r="D2485" s="232"/>
      <c r="E2485" s="114"/>
      <c r="F2485" s="108"/>
      <c r="G2485" s="108"/>
      <c r="H2485" s="108"/>
      <c r="I2485" s="109"/>
      <c r="J2485" s="110"/>
      <c r="K2485" s="108"/>
      <c r="L2485" s="108"/>
      <c r="M2485" s="108"/>
      <c r="N2485" s="108"/>
      <c r="O2485" s="108"/>
      <c r="P2485" s="108"/>
      <c r="Q2485" s="109"/>
      <c r="R2485" s="109"/>
      <c r="S2485" s="109"/>
      <c r="T2485" s="108"/>
      <c r="U2485" s="108"/>
      <c r="V2485" s="108"/>
      <c r="W2485" s="109"/>
      <c r="X2485" s="109"/>
      <c r="Y2485" s="111"/>
      <c r="AB2485" s="111"/>
    </row>
    <row r="2486" spans="1:28" ht="15.75" hidden="1">
      <c r="A2486" s="292"/>
      <c r="B2486" s="231"/>
      <c r="C2486" s="231"/>
      <c r="D2486" s="232"/>
      <c r="E2486" s="114"/>
      <c r="F2486" s="108"/>
      <c r="G2486" s="108"/>
      <c r="H2486" s="108"/>
      <c r="I2486" s="109"/>
      <c r="J2486" s="110"/>
      <c r="K2486" s="108"/>
      <c r="L2486" s="108"/>
      <c r="M2486" s="108"/>
      <c r="N2486" s="108"/>
      <c r="O2486" s="108"/>
      <c r="P2486" s="108"/>
      <c r="Q2486" s="109"/>
      <c r="R2486" s="109"/>
      <c r="S2486" s="109"/>
      <c r="T2486" s="108"/>
      <c r="U2486" s="108"/>
      <c r="V2486" s="108"/>
      <c r="W2486" s="109"/>
      <c r="X2486" s="109"/>
      <c r="Y2486" s="111"/>
      <c r="AB2486" s="111"/>
    </row>
    <row r="2487" spans="1:28" s="132" customFormat="1" ht="15.75" hidden="1">
      <c r="A2487" s="292"/>
      <c r="B2487" s="231"/>
      <c r="C2487" s="231"/>
      <c r="D2487" s="232"/>
      <c r="E2487" s="134"/>
      <c r="F2487" s="134"/>
      <c r="G2487" s="134"/>
      <c r="H2487" s="134"/>
      <c r="I2487" s="134"/>
      <c r="J2487" s="134"/>
      <c r="K2487" s="134"/>
      <c r="L2487" s="134"/>
      <c r="M2487" s="134"/>
      <c r="N2487" s="134"/>
      <c r="O2487" s="134"/>
      <c r="P2487" s="134"/>
      <c r="Q2487" s="134"/>
      <c r="R2487" s="134"/>
      <c r="S2487" s="134"/>
      <c r="T2487" s="134"/>
      <c r="U2487" s="134"/>
      <c r="V2487" s="134"/>
      <c r="W2487" s="134"/>
      <c r="X2487" s="134"/>
    </row>
    <row r="2488" spans="1:28" s="132" customFormat="1" ht="15.75" hidden="1">
      <c r="A2488" s="292"/>
      <c r="B2488" s="231"/>
      <c r="C2488" s="231"/>
      <c r="D2488" s="232"/>
      <c r="E2488" s="134"/>
      <c r="F2488" s="134"/>
      <c r="G2488" s="134"/>
      <c r="H2488" s="134"/>
      <c r="I2488" s="134"/>
      <c r="J2488" s="134"/>
      <c r="K2488" s="134"/>
      <c r="L2488" s="134"/>
      <c r="M2488" s="134"/>
      <c r="N2488" s="134"/>
      <c r="O2488" s="134"/>
      <c r="P2488" s="134"/>
      <c r="Q2488" s="134"/>
      <c r="R2488" s="134"/>
      <c r="S2488" s="134"/>
      <c r="T2488" s="134"/>
      <c r="U2488" s="134"/>
      <c r="V2488" s="134"/>
      <c r="W2488" s="134"/>
      <c r="X2488" s="134"/>
    </row>
    <row r="2489" spans="1:28" s="132" customFormat="1" ht="15.75" hidden="1">
      <c r="A2489" s="292"/>
      <c r="B2489" s="231"/>
      <c r="C2489" s="231"/>
      <c r="D2489" s="232"/>
      <c r="E2489" s="134"/>
      <c r="F2489" s="134"/>
      <c r="G2489" s="134"/>
      <c r="H2489" s="134"/>
      <c r="I2489" s="134"/>
      <c r="J2489" s="134"/>
      <c r="K2489" s="134"/>
      <c r="L2489" s="134"/>
      <c r="M2489" s="134"/>
      <c r="N2489" s="134"/>
      <c r="O2489" s="134"/>
      <c r="P2489" s="134"/>
      <c r="Q2489" s="134"/>
      <c r="R2489" s="134"/>
      <c r="S2489" s="134"/>
      <c r="T2489" s="134"/>
      <c r="U2489" s="134"/>
      <c r="V2489" s="134"/>
      <c r="W2489" s="134"/>
      <c r="X2489" s="134"/>
    </row>
    <row r="2490" spans="1:28" s="132" customFormat="1" ht="15.75" hidden="1">
      <c r="A2490" s="292"/>
      <c r="B2490" s="231"/>
      <c r="C2490" s="231"/>
      <c r="D2490" s="232"/>
      <c r="E2490" s="131"/>
      <c r="F2490" s="130"/>
      <c r="G2490" s="130"/>
      <c r="H2490" s="130"/>
      <c r="I2490" s="68"/>
      <c r="J2490" s="68"/>
      <c r="K2490" s="68"/>
      <c r="L2490" s="68"/>
      <c r="M2490" s="130"/>
      <c r="N2490" s="130"/>
      <c r="O2490" s="130"/>
      <c r="P2490" s="130"/>
      <c r="Q2490" s="68"/>
      <c r="R2490" s="68"/>
      <c r="S2490" s="68"/>
      <c r="T2490" s="130"/>
      <c r="U2490" s="130"/>
      <c r="V2490" s="130"/>
      <c r="W2490" s="68"/>
      <c r="X2490" s="68"/>
    </row>
    <row r="2491" spans="1:28" s="132" customFormat="1" ht="15.75" hidden="1">
      <c r="A2491" s="292"/>
      <c r="B2491" s="231"/>
      <c r="C2491" s="231"/>
      <c r="D2491" s="232"/>
      <c r="E2491" s="131"/>
      <c r="F2491" s="130"/>
      <c r="G2491" s="130"/>
      <c r="H2491" s="130"/>
      <c r="I2491" s="68"/>
      <c r="J2491" s="68"/>
      <c r="K2491" s="68"/>
      <c r="L2491" s="68"/>
      <c r="M2491" s="130"/>
      <c r="N2491" s="130"/>
      <c r="O2491" s="130"/>
      <c r="P2491" s="130"/>
      <c r="Q2491" s="68"/>
      <c r="R2491" s="68"/>
      <c r="S2491" s="68"/>
      <c r="T2491" s="130"/>
      <c r="U2491" s="130"/>
      <c r="V2491" s="130"/>
      <c r="W2491" s="68"/>
      <c r="X2491" s="68"/>
    </row>
    <row r="2492" spans="1:28" s="132" customFormat="1" ht="15.75" hidden="1">
      <c r="A2492" s="292"/>
      <c r="B2492" s="231"/>
      <c r="C2492" s="231"/>
      <c r="D2492" s="232"/>
      <c r="E2492" s="131"/>
      <c r="F2492" s="130"/>
      <c r="G2492" s="130"/>
      <c r="H2492" s="130"/>
      <c r="I2492" s="68"/>
      <c r="J2492" s="68"/>
      <c r="K2492" s="68"/>
      <c r="L2492" s="68"/>
      <c r="M2492" s="130"/>
      <c r="N2492" s="130"/>
      <c r="O2492" s="130"/>
      <c r="P2492" s="130"/>
      <c r="Q2492" s="68"/>
      <c r="R2492" s="68"/>
      <c r="S2492" s="68"/>
      <c r="T2492" s="130"/>
      <c r="U2492" s="130"/>
      <c r="V2492" s="130"/>
      <c r="W2492" s="68"/>
      <c r="X2492" s="68"/>
    </row>
    <row r="2493" spans="1:28" s="132" customFormat="1" ht="15.75" hidden="1">
      <c r="A2493" s="292"/>
      <c r="B2493" s="231"/>
      <c r="C2493" s="231"/>
      <c r="D2493" s="232"/>
      <c r="E2493" s="131"/>
      <c r="F2493" s="130"/>
      <c r="G2493" s="130"/>
      <c r="H2493" s="130"/>
      <c r="I2493" s="68"/>
      <c r="J2493" s="68"/>
      <c r="K2493" s="68"/>
      <c r="L2493" s="68"/>
      <c r="M2493" s="130"/>
      <c r="N2493" s="130"/>
      <c r="O2493" s="130"/>
      <c r="P2493" s="130"/>
      <c r="Q2493" s="68"/>
      <c r="R2493" s="68"/>
      <c r="S2493" s="68"/>
      <c r="T2493" s="130"/>
      <c r="U2493" s="130"/>
      <c r="V2493" s="130"/>
      <c r="W2493" s="68"/>
      <c r="X2493" s="68"/>
    </row>
    <row r="2494" spans="1:28" s="132" customFormat="1" ht="15.75" hidden="1">
      <c r="A2494" s="292"/>
      <c r="B2494" s="231"/>
      <c r="C2494" s="231"/>
      <c r="D2494" s="232"/>
      <c r="E2494" s="131"/>
      <c r="F2494" s="130"/>
      <c r="G2494" s="130"/>
      <c r="H2494" s="130"/>
      <c r="I2494" s="68"/>
      <c r="J2494" s="68"/>
      <c r="K2494" s="68"/>
      <c r="L2494" s="68"/>
      <c r="M2494" s="130"/>
      <c r="N2494" s="130"/>
      <c r="O2494" s="130"/>
      <c r="P2494" s="130"/>
      <c r="Q2494" s="68"/>
      <c r="R2494" s="68"/>
      <c r="S2494" s="68"/>
      <c r="T2494" s="130"/>
      <c r="U2494" s="130"/>
      <c r="V2494" s="130"/>
      <c r="W2494" s="68"/>
      <c r="X2494" s="68"/>
    </row>
    <row r="2495" spans="1:28" s="132" customFormat="1" ht="15.75" hidden="1">
      <c r="A2495" s="292"/>
      <c r="B2495" s="231"/>
      <c r="C2495" s="231"/>
      <c r="D2495" s="232"/>
      <c r="E2495" s="131"/>
      <c r="F2495" s="130"/>
      <c r="G2495" s="130"/>
      <c r="H2495" s="130"/>
      <c r="I2495" s="68"/>
      <c r="J2495" s="68"/>
      <c r="K2495" s="68"/>
      <c r="L2495" s="68"/>
      <c r="M2495" s="130"/>
      <c r="N2495" s="130"/>
      <c r="O2495" s="130"/>
      <c r="P2495" s="130"/>
      <c r="Q2495" s="68"/>
      <c r="R2495" s="68"/>
      <c r="S2495" s="68"/>
      <c r="T2495" s="130"/>
      <c r="U2495" s="130"/>
      <c r="V2495" s="130"/>
      <c r="W2495" s="68"/>
      <c r="X2495" s="68"/>
    </row>
    <row r="2496" spans="1:28" s="132" customFormat="1" ht="15.75" hidden="1">
      <c r="A2496" s="292"/>
      <c r="B2496" s="231"/>
      <c r="C2496" s="231"/>
      <c r="D2496" s="232"/>
      <c r="E2496" s="131"/>
      <c r="F2496" s="130"/>
      <c r="G2496" s="130"/>
      <c r="H2496" s="130"/>
      <c r="I2496" s="68"/>
      <c r="J2496" s="68"/>
      <c r="K2496" s="68"/>
      <c r="L2496" s="68"/>
      <c r="M2496" s="130"/>
      <c r="N2496" s="130"/>
      <c r="O2496" s="130"/>
      <c r="P2496" s="130"/>
      <c r="Q2496" s="68"/>
      <c r="R2496" s="68"/>
      <c r="S2496" s="68"/>
      <c r="T2496" s="130"/>
      <c r="U2496" s="130"/>
      <c r="V2496" s="130"/>
      <c r="W2496" s="68"/>
      <c r="X2496" s="68"/>
    </row>
    <row r="2497" spans="1:24" s="132" customFormat="1" ht="15.75" hidden="1">
      <c r="A2497" s="292"/>
      <c r="B2497" s="231"/>
      <c r="C2497" s="231"/>
      <c r="D2497" s="232"/>
      <c r="E2497" s="131"/>
      <c r="F2497" s="130"/>
      <c r="G2497" s="130"/>
      <c r="H2497" s="130"/>
      <c r="I2497" s="68"/>
      <c r="J2497" s="68"/>
      <c r="K2497" s="68"/>
      <c r="L2497" s="68"/>
      <c r="M2497" s="130"/>
      <c r="N2497" s="130"/>
      <c r="O2497" s="130"/>
      <c r="P2497" s="130"/>
      <c r="Q2497" s="68"/>
      <c r="R2497" s="68"/>
      <c r="S2497" s="68"/>
      <c r="T2497" s="130"/>
      <c r="U2497" s="130"/>
      <c r="V2497" s="130"/>
      <c r="W2497" s="68"/>
      <c r="X2497" s="68"/>
    </row>
    <row r="2498" spans="1:24" s="132" customFormat="1" ht="15.75" hidden="1">
      <c r="A2498" s="292"/>
      <c r="B2498" s="231"/>
      <c r="C2498" s="231"/>
      <c r="D2498" s="232"/>
      <c r="E2498" s="131"/>
      <c r="F2498" s="130"/>
      <c r="G2498" s="130"/>
      <c r="H2498" s="130"/>
      <c r="I2498" s="68"/>
      <c r="J2498" s="68"/>
      <c r="K2498" s="68"/>
      <c r="L2498" s="68"/>
      <c r="M2498" s="130"/>
      <c r="N2498" s="130"/>
      <c r="O2498" s="130"/>
      <c r="P2498" s="130"/>
      <c r="Q2498" s="68"/>
      <c r="R2498" s="68"/>
      <c r="S2498" s="68"/>
      <c r="T2498" s="130"/>
      <c r="U2498" s="130"/>
      <c r="V2498" s="130"/>
      <c r="W2498" s="68"/>
      <c r="X2498" s="68"/>
    </row>
    <row r="2499" spans="1:24" s="132" customFormat="1" ht="15.75" hidden="1">
      <c r="A2499" s="292"/>
      <c r="B2499" s="231"/>
      <c r="C2499" s="231"/>
      <c r="D2499" s="232"/>
      <c r="E2499" s="131"/>
      <c r="F2499" s="130"/>
      <c r="G2499" s="130"/>
      <c r="H2499" s="130"/>
      <c r="I2499" s="68"/>
      <c r="J2499" s="68"/>
      <c r="K2499" s="68"/>
      <c r="L2499" s="68"/>
      <c r="M2499" s="130"/>
      <c r="N2499" s="130"/>
      <c r="O2499" s="130"/>
      <c r="P2499" s="130"/>
      <c r="Q2499" s="68"/>
      <c r="R2499" s="68"/>
      <c r="S2499" s="68"/>
      <c r="T2499" s="130"/>
      <c r="U2499" s="130"/>
      <c r="V2499" s="130"/>
      <c r="W2499" s="68"/>
      <c r="X2499" s="68"/>
    </row>
    <row r="2500" spans="1:24" s="132" customFormat="1" ht="15.75" hidden="1">
      <c r="A2500" s="292"/>
      <c r="B2500" s="231"/>
      <c r="C2500" s="231"/>
      <c r="D2500" s="232"/>
      <c r="E2500" s="134"/>
      <c r="F2500" s="134"/>
      <c r="G2500" s="134"/>
      <c r="H2500" s="134"/>
      <c r="I2500" s="134"/>
      <c r="J2500" s="134"/>
      <c r="K2500" s="134"/>
      <c r="L2500" s="134"/>
      <c r="M2500" s="134"/>
      <c r="N2500" s="134"/>
      <c r="O2500" s="134"/>
      <c r="P2500" s="134"/>
      <c r="Q2500" s="134"/>
      <c r="R2500" s="134"/>
      <c r="S2500" s="134"/>
      <c r="T2500" s="134"/>
      <c r="U2500" s="134"/>
      <c r="V2500" s="134"/>
      <c r="W2500" s="134"/>
      <c r="X2500" s="134"/>
    </row>
    <row r="2501" spans="1:24" s="132" customFormat="1" ht="15.75" hidden="1">
      <c r="A2501" s="292"/>
      <c r="B2501" s="231"/>
      <c r="C2501" s="231"/>
      <c r="D2501" s="232"/>
      <c r="E2501" s="134"/>
      <c r="F2501" s="134"/>
      <c r="G2501" s="134"/>
      <c r="H2501" s="134"/>
      <c r="I2501" s="134"/>
      <c r="J2501" s="134"/>
      <c r="K2501" s="134"/>
      <c r="L2501" s="134"/>
      <c r="M2501" s="134"/>
      <c r="N2501" s="134"/>
      <c r="O2501" s="134"/>
      <c r="P2501" s="134"/>
      <c r="Q2501" s="134"/>
      <c r="R2501" s="134"/>
      <c r="S2501" s="134"/>
      <c r="T2501" s="134"/>
      <c r="U2501" s="134"/>
      <c r="V2501" s="134"/>
      <c r="W2501" s="134"/>
      <c r="X2501" s="134"/>
    </row>
    <row r="2502" spans="1:24" s="132" customFormat="1" ht="15.75" hidden="1">
      <c r="A2502" s="292"/>
      <c r="B2502" s="231"/>
      <c r="C2502" s="231"/>
      <c r="D2502" s="232"/>
      <c r="E2502" s="134"/>
      <c r="F2502" s="134"/>
      <c r="G2502" s="134"/>
      <c r="H2502" s="134"/>
      <c r="I2502" s="134"/>
      <c r="J2502" s="134"/>
      <c r="K2502" s="134"/>
      <c r="L2502" s="134"/>
      <c r="M2502" s="134"/>
      <c r="N2502" s="134"/>
      <c r="O2502" s="134"/>
      <c r="P2502" s="134"/>
      <c r="Q2502" s="134"/>
      <c r="R2502" s="134"/>
      <c r="S2502" s="134"/>
      <c r="T2502" s="134"/>
      <c r="U2502" s="134"/>
      <c r="V2502" s="134"/>
      <c r="W2502" s="134"/>
      <c r="X2502" s="134"/>
    </row>
    <row r="2503" spans="1:24" s="132" customFormat="1" ht="15.75" hidden="1">
      <c r="A2503" s="292"/>
      <c r="B2503" s="231"/>
      <c r="C2503" s="231"/>
      <c r="D2503" s="232"/>
      <c r="E2503" s="131"/>
      <c r="F2503" s="130"/>
      <c r="G2503" s="130"/>
      <c r="H2503" s="130"/>
      <c r="I2503" s="68"/>
      <c r="J2503" s="68"/>
      <c r="K2503" s="68"/>
      <c r="L2503" s="68"/>
      <c r="M2503" s="130"/>
      <c r="N2503" s="130"/>
      <c r="O2503" s="130"/>
      <c r="P2503" s="130"/>
      <c r="Q2503" s="68"/>
      <c r="R2503" s="68"/>
      <c r="S2503" s="68"/>
      <c r="T2503" s="130"/>
      <c r="U2503" s="130"/>
      <c r="V2503" s="130"/>
      <c r="W2503" s="68"/>
      <c r="X2503" s="68"/>
    </row>
    <row r="2504" spans="1:24" s="132" customFormat="1" ht="15.75" hidden="1">
      <c r="A2504" s="292"/>
      <c r="B2504" s="231"/>
      <c r="C2504" s="231"/>
      <c r="D2504" s="232"/>
      <c r="E2504" s="131"/>
      <c r="F2504" s="130"/>
      <c r="G2504" s="130"/>
      <c r="H2504" s="130"/>
      <c r="I2504" s="68"/>
      <c r="J2504" s="146"/>
      <c r="K2504" s="130"/>
      <c r="L2504" s="130"/>
      <c r="M2504" s="130"/>
      <c r="N2504" s="130"/>
      <c r="O2504" s="130"/>
      <c r="P2504" s="130"/>
      <c r="Q2504" s="68"/>
      <c r="R2504" s="68"/>
      <c r="S2504" s="68"/>
      <c r="T2504" s="130"/>
      <c r="U2504" s="130"/>
      <c r="V2504" s="130"/>
      <c r="W2504" s="68"/>
      <c r="X2504" s="68"/>
    </row>
    <row r="2505" spans="1:24" s="132" customFormat="1" ht="15.75" hidden="1">
      <c r="A2505" s="292"/>
      <c r="B2505" s="231"/>
      <c r="C2505" s="231"/>
      <c r="D2505" s="232"/>
      <c r="E2505" s="131"/>
      <c r="F2505" s="130"/>
      <c r="G2505" s="130"/>
      <c r="H2505" s="130"/>
      <c r="I2505" s="68"/>
      <c r="J2505" s="146"/>
      <c r="K2505" s="130"/>
      <c r="L2505" s="130"/>
      <c r="M2505" s="130"/>
      <c r="N2505" s="130"/>
      <c r="O2505" s="130"/>
      <c r="P2505" s="130"/>
      <c r="Q2505" s="68"/>
      <c r="R2505" s="68"/>
      <c r="S2505" s="68"/>
      <c r="T2505" s="130"/>
      <c r="U2505" s="130"/>
      <c r="V2505" s="130"/>
      <c r="W2505" s="68"/>
      <c r="X2505" s="68"/>
    </row>
    <row r="2506" spans="1:24" s="132" customFormat="1" ht="15.75" hidden="1">
      <c r="A2506" s="292"/>
      <c r="B2506" s="231"/>
      <c r="C2506" s="231"/>
      <c r="D2506" s="232"/>
      <c r="E2506" s="134"/>
      <c r="F2506" s="134"/>
      <c r="G2506" s="134"/>
      <c r="H2506" s="134"/>
      <c r="I2506" s="134"/>
      <c r="J2506" s="134"/>
      <c r="K2506" s="134"/>
      <c r="L2506" s="134"/>
      <c r="M2506" s="134"/>
      <c r="N2506" s="134"/>
      <c r="O2506" s="134"/>
      <c r="P2506" s="134"/>
      <c r="Q2506" s="134"/>
      <c r="R2506" s="134"/>
      <c r="S2506" s="134"/>
      <c r="T2506" s="134"/>
      <c r="U2506" s="134"/>
      <c r="V2506" s="134"/>
      <c r="W2506" s="134"/>
      <c r="X2506" s="134"/>
    </row>
    <row r="2507" spans="1:24" s="132" customFormat="1" ht="15.75" hidden="1">
      <c r="A2507" s="292"/>
      <c r="B2507" s="231"/>
      <c r="C2507" s="231"/>
      <c r="D2507" s="232"/>
      <c r="E2507" s="134"/>
      <c r="F2507" s="134"/>
      <c r="G2507" s="134"/>
      <c r="H2507" s="134"/>
      <c r="I2507" s="134"/>
      <c r="J2507" s="134"/>
      <c r="K2507" s="134"/>
      <c r="L2507" s="134"/>
      <c r="M2507" s="134"/>
      <c r="N2507" s="134"/>
      <c r="O2507" s="134"/>
      <c r="P2507" s="134"/>
      <c r="Q2507" s="134"/>
      <c r="R2507" s="134"/>
      <c r="S2507" s="134"/>
      <c r="T2507" s="134"/>
      <c r="U2507" s="134"/>
      <c r="V2507" s="134"/>
      <c r="W2507" s="134"/>
      <c r="X2507" s="134"/>
    </row>
    <row r="2508" spans="1:24" s="132" customFormat="1" ht="15.75" hidden="1">
      <c r="A2508" s="292"/>
      <c r="B2508" s="231"/>
      <c r="C2508" s="231"/>
      <c r="D2508" s="232"/>
      <c r="E2508" s="134"/>
      <c r="F2508" s="134"/>
      <c r="G2508" s="134"/>
      <c r="H2508" s="134"/>
      <c r="I2508" s="134"/>
      <c r="J2508" s="134"/>
      <c r="K2508" s="134"/>
      <c r="L2508" s="134"/>
      <c r="M2508" s="134"/>
      <c r="N2508" s="134"/>
      <c r="O2508" s="134"/>
      <c r="P2508" s="134"/>
      <c r="Q2508" s="134"/>
      <c r="R2508" s="134"/>
      <c r="S2508" s="134"/>
      <c r="T2508" s="134"/>
      <c r="U2508" s="134"/>
      <c r="V2508" s="134"/>
      <c r="W2508" s="134"/>
      <c r="X2508" s="134"/>
    </row>
    <row r="2509" spans="1:24" s="132" customFormat="1" ht="15.75" hidden="1">
      <c r="A2509" s="292"/>
      <c r="B2509" s="231"/>
      <c r="C2509" s="231"/>
      <c r="D2509" s="232"/>
      <c r="E2509" s="131"/>
      <c r="F2509" s="130"/>
      <c r="G2509" s="130"/>
      <c r="H2509" s="130"/>
      <c r="I2509" s="68"/>
      <c r="J2509" s="68"/>
      <c r="K2509" s="68"/>
      <c r="L2509" s="68"/>
      <c r="M2509" s="130"/>
      <c r="N2509" s="130"/>
      <c r="O2509" s="130"/>
      <c r="P2509" s="130"/>
      <c r="Q2509" s="68"/>
      <c r="R2509" s="68"/>
      <c r="S2509" s="68"/>
      <c r="T2509" s="130"/>
      <c r="U2509" s="130"/>
      <c r="V2509" s="130"/>
      <c r="W2509" s="68"/>
      <c r="X2509" s="68"/>
    </row>
    <row r="2510" spans="1:24" s="132" customFormat="1" ht="15.75" hidden="1">
      <c r="A2510" s="292"/>
      <c r="B2510" s="231"/>
      <c r="C2510" s="231"/>
      <c r="D2510" s="232"/>
      <c r="E2510" s="131"/>
      <c r="F2510" s="130"/>
      <c r="G2510" s="130"/>
      <c r="H2510" s="130"/>
      <c r="I2510" s="68"/>
      <c r="J2510" s="146"/>
      <c r="K2510" s="130"/>
      <c r="L2510" s="130"/>
      <c r="M2510" s="130"/>
      <c r="N2510" s="130"/>
      <c r="O2510" s="130"/>
      <c r="P2510" s="130"/>
      <c r="Q2510" s="68"/>
      <c r="R2510" s="68"/>
      <c r="S2510" s="68"/>
      <c r="T2510" s="130"/>
      <c r="U2510" s="130"/>
      <c r="V2510" s="130"/>
      <c r="W2510" s="68"/>
      <c r="X2510" s="68"/>
    </row>
    <row r="2511" spans="1:24" s="132" customFormat="1" ht="15.75" hidden="1">
      <c r="A2511" s="292"/>
      <c r="B2511" s="231"/>
      <c r="C2511" s="231"/>
      <c r="D2511" s="232"/>
      <c r="E2511" s="131"/>
      <c r="F2511" s="130"/>
      <c r="G2511" s="130"/>
      <c r="H2511" s="130"/>
      <c r="I2511" s="68"/>
      <c r="J2511" s="146"/>
      <c r="K2511" s="130"/>
      <c r="L2511" s="130"/>
      <c r="M2511" s="130"/>
      <c r="N2511" s="130"/>
      <c r="O2511" s="130"/>
      <c r="P2511" s="130"/>
      <c r="Q2511" s="68"/>
      <c r="R2511" s="68"/>
      <c r="S2511" s="68"/>
      <c r="T2511" s="130"/>
      <c r="U2511" s="130"/>
      <c r="V2511" s="130"/>
      <c r="W2511" s="68"/>
      <c r="X2511" s="68"/>
    </row>
    <row r="2512" spans="1:24" s="132" customFormat="1" ht="15.75" hidden="1">
      <c r="A2512" s="292"/>
      <c r="B2512" s="231"/>
      <c r="C2512" s="231"/>
      <c r="D2512" s="232"/>
      <c r="E2512" s="131"/>
      <c r="F2512" s="130"/>
      <c r="G2512" s="130"/>
      <c r="H2512" s="130"/>
      <c r="I2512" s="68"/>
      <c r="J2512" s="68"/>
      <c r="K2512" s="68"/>
      <c r="L2512" s="68"/>
      <c r="M2512" s="130"/>
      <c r="N2512" s="130"/>
      <c r="O2512" s="130"/>
      <c r="P2512" s="130"/>
      <c r="Q2512" s="68"/>
      <c r="R2512" s="68"/>
      <c r="S2512" s="68"/>
      <c r="T2512" s="130"/>
      <c r="U2512" s="130"/>
      <c r="V2512" s="130"/>
      <c r="W2512" s="68"/>
      <c r="X2512" s="68"/>
    </row>
    <row r="2513" spans="1:24" s="132" customFormat="1" ht="15.75" hidden="1">
      <c r="A2513" s="292"/>
      <c r="B2513" s="231"/>
      <c r="C2513" s="231"/>
      <c r="D2513" s="232"/>
      <c r="E2513" s="131"/>
      <c r="F2513" s="130"/>
      <c r="G2513" s="130"/>
      <c r="H2513" s="130"/>
      <c r="I2513" s="68"/>
      <c r="J2513" s="68"/>
      <c r="K2513" s="68"/>
      <c r="L2513" s="68"/>
      <c r="M2513" s="130"/>
      <c r="N2513" s="130"/>
      <c r="O2513" s="130"/>
      <c r="P2513" s="130"/>
      <c r="Q2513" s="68"/>
      <c r="R2513" s="68"/>
      <c r="S2513" s="68"/>
      <c r="T2513" s="130"/>
      <c r="U2513" s="130"/>
      <c r="V2513" s="130"/>
      <c r="W2513" s="68"/>
      <c r="X2513" s="68"/>
    </row>
    <row r="2514" spans="1:24" s="132" customFormat="1" ht="15.75" hidden="1">
      <c r="A2514" s="292"/>
      <c r="B2514" s="231"/>
      <c r="C2514" s="231"/>
      <c r="D2514" s="232"/>
      <c r="E2514" s="131"/>
      <c r="F2514" s="130"/>
      <c r="G2514" s="130"/>
      <c r="H2514" s="130"/>
      <c r="I2514" s="68"/>
      <c r="J2514" s="68"/>
      <c r="K2514" s="68"/>
      <c r="L2514" s="68"/>
      <c r="M2514" s="130"/>
      <c r="N2514" s="130"/>
      <c r="O2514" s="130"/>
      <c r="P2514" s="130"/>
      <c r="Q2514" s="68"/>
      <c r="R2514" s="68"/>
      <c r="S2514" s="68"/>
      <c r="T2514" s="130"/>
      <c r="U2514" s="130"/>
      <c r="V2514" s="130"/>
      <c r="W2514" s="68"/>
      <c r="X2514" s="68"/>
    </row>
    <row r="2515" spans="1:24" s="132" customFormat="1" ht="15.75" hidden="1">
      <c r="A2515" s="292"/>
      <c r="B2515" s="231"/>
      <c r="C2515" s="231"/>
      <c r="D2515" s="232"/>
      <c r="E2515" s="131"/>
      <c r="F2515" s="130"/>
      <c r="G2515" s="130"/>
      <c r="H2515" s="130"/>
      <c r="I2515" s="68"/>
      <c r="J2515" s="68"/>
      <c r="K2515" s="68"/>
      <c r="L2515" s="68"/>
      <c r="M2515" s="130"/>
      <c r="N2515" s="130"/>
      <c r="O2515" s="130"/>
      <c r="P2515" s="130"/>
      <c r="Q2515" s="68"/>
      <c r="R2515" s="68"/>
      <c r="S2515" s="68"/>
      <c r="T2515" s="130"/>
      <c r="U2515" s="130"/>
      <c r="V2515" s="130"/>
      <c r="W2515" s="68"/>
      <c r="X2515" s="68"/>
    </row>
    <row r="2516" spans="1:24" s="132" customFormat="1" ht="15.75" hidden="1">
      <c r="A2516" s="292"/>
      <c r="B2516" s="231"/>
      <c r="C2516" s="231"/>
      <c r="D2516" s="232"/>
      <c r="E2516" s="131"/>
      <c r="F2516" s="130"/>
      <c r="G2516" s="130"/>
      <c r="H2516" s="130"/>
      <c r="I2516" s="68"/>
      <c r="J2516" s="68"/>
      <c r="K2516" s="68"/>
      <c r="L2516" s="68"/>
      <c r="M2516" s="130"/>
      <c r="N2516" s="130"/>
      <c r="O2516" s="130"/>
      <c r="P2516" s="130"/>
      <c r="Q2516" s="68"/>
      <c r="R2516" s="68"/>
      <c r="S2516" s="68"/>
      <c r="T2516" s="130"/>
      <c r="U2516" s="130"/>
      <c r="V2516" s="130"/>
      <c r="W2516" s="68"/>
      <c r="X2516" s="68"/>
    </row>
    <row r="2517" spans="1:24" s="132" customFormat="1" ht="15.75" hidden="1">
      <c r="A2517" s="292"/>
      <c r="B2517" s="231"/>
      <c r="C2517" s="231"/>
      <c r="D2517" s="232"/>
      <c r="E2517" s="131"/>
      <c r="F2517" s="130"/>
      <c r="G2517" s="130"/>
      <c r="H2517" s="130"/>
      <c r="I2517" s="68"/>
      <c r="J2517" s="68"/>
      <c r="K2517" s="68"/>
      <c r="L2517" s="68"/>
      <c r="M2517" s="130"/>
      <c r="N2517" s="130"/>
      <c r="O2517" s="130"/>
      <c r="P2517" s="130"/>
      <c r="Q2517" s="68"/>
      <c r="R2517" s="68"/>
      <c r="S2517" s="68"/>
      <c r="T2517" s="130"/>
      <c r="U2517" s="130"/>
      <c r="V2517" s="130"/>
      <c r="W2517" s="68"/>
      <c r="X2517" s="68"/>
    </row>
    <row r="2518" spans="1:24" s="132" customFormat="1" ht="15.75" hidden="1">
      <c r="A2518" s="292"/>
      <c r="B2518" s="231"/>
      <c r="C2518" s="231"/>
      <c r="D2518" s="232"/>
      <c r="E2518" s="131"/>
      <c r="F2518" s="130"/>
      <c r="G2518" s="130"/>
      <c r="H2518" s="130"/>
      <c r="I2518" s="68"/>
      <c r="J2518" s="68"/>
      <c r="K2518" s="68"/>
      <c r="L2518" s="68"/>
      <c r="M2518" s="130"/>
      <c r="N2518" s="130"/>
      <c r="O2518" s="130"/>
      <c r="P2518" s="130"/>
      <c r="Q2518" s="68"/>
      <c r="R2518" s="68"/>
      <c r="S2518" s="68"/>
      <c r="T2518" s="130"/>
      <c r="U2518" s="130"/>
      <c r="V2518" s="130"/>
      <c r="W2518" s="68"/>
      <c r="X2518" s="68"/>
    </row>
    <row r="2519" spans="1:24" s="132" customFormat="1" ht="15.75" hidden="1">
      <c r="A2519" s="292"/>
      <c r="B2519" s="231"/>
      <c r="C2519" s="231"/>
      <c r="D2519" s="232"/>
      <c r="E2519" s="131"/>
      <c r="F2519" s="130"/>
      <c r="G2519" s="130"/>
      <c r="H2519" s="130"/>
      <c r="I2519" s="68"/>
      <c r="J2519" s="68"/>
      <c r="K2519" s="68"/>
      <c r="L2519" s="68"/>
      <c r="M2519" s="130"/>
      <c r="N2519" s="130"/>
      <c r="O2519" s="130"/>
      <c r="P2519" s="130"/>
      <c r="Q2519" s="68"/>
      <c r="R2519" s="68"/>
      <c r="S2519" s="68"/>
      <c r="T2519" s="130"/>
      <c r="U2519" s="130"/>
      <c r="V2519" s="130"/>
      <c r="W2519" s="68"/>
      <c r="X2519" s="68"/>
    </row>
    <row r="2520" spans="1:24" s="132" customFormat="1" ht="15.75" hidden="1">
      <c r="A2520" s="292"/>
      <c r="B2520" s="231"/>
      <c r="C2520" s="231"/>
      <c r="D2520" s="232"/>
      <c r="E2520" s="131"/>
      <c r="F2520" s="130"/>
      <c r="G2520" s="130"/>
      <c r="H2520" s="130"/>
      <c r="I2520" s="68"/>
      <c r="J2520" s="68"/>
      <c r="K2520" s="68"/>
      <c r="L2520" s="68"/>
      <c r="M2520" s="130"/>
      <c r="N2520" s="130"/>
      <c r="O2520" s="130"/>
      <c r="P2520" s="130"/>
      <c r="Q2520" s="68"/>
      <c r="R2520" s="68"/>
      <c r="S2520" s="68"/>
      <c r="T2520" s="130"/>
      <c r="U2520" s="130"/>
      <c r="V2520" s="130"/>
      <c r="W2520" s="68"/>
      <c r="X2520" s="68"/>
    </row>
    <row r="2521" spans="1:24" s="132" customFormat="1" ht="15.75" hidden="1">
      <c r="A2521" s="292"/>
      <c r="B2521" s="231"/>
      <c r="C2521" s="231"/>
      <c r="D2521" s="232"/>
      <c r="E2521" s="131"/>
      <c r="F2521" s="130"/>
      <c r="G2521" s="130"/>
      <c r="H2521" s="130"/>
      <c r="I2521" s="68"/>
      <c r="J2521" s="68"/>
      <c r="K2521" s="68"/>
      <c r="L2521" s="68"/>
      <c r="M2521" s="130"/>
      <c r="N2521" s="130"/>
      <c r="O2521" s="130"/>
      <c r="P2521" s="130"/>
      <c r="Q2521" s="68"/>
      <c r="R2521" s="68"/>
      <c r="S2521" s="68"/>
      <c r="T2521" s="130"/>
      <c r="U2521" s="130"/>
      <c r="V2521" s="130"/>
      <c r="W2521" s="68"/>
      <c r="X2521" s="68"/>
    </row>
    <row r="2522" spans="1:24" s="132" customFormat="1" ht="15.75" hidden="1">
      <c r="A2522" s="292"/>
      <c r="B2522" s="231"/>
      <c r="C2522" s="231"/>
      <c r="D2522" s="232"/>
      <c r="E2522" s="131"/>
      <c r="F2522" s="130"/>
      <c r="G2522" s="130"/>
      <c r="H2522" s="130"/>
      <c r="I2522" s="68"/>
      <c r="J2522" s="68"/>
      <c r="K2522" s="68"/>
      <c r="L2522" s="68"/>
      <c r="M2522" s="130"/>
      <c r="N2522" s="130"/>
      <c r="O2522" s="130"/>
      <c r="P2522" s="130"/>
      <c r="Q2522" s="68"/>
      <c r="R2522" s="68"/>
      <c r="S2522" s="68"/>
      <c r="T2522" s="130"/>
      <c r="U2522" s="130"/>
      <c r="V2522" s="130"/>
      <c r="W2522" s="68"/>
      <c r="X2522" s="68"/>
    </row>
    <row r="2523" spans="1:24" s="132" customFormat="1" ht="15.75" hidden="1">
      <c r="A2523" s="292"/>
      <c r="B2523" s="231"/>
      <c r="C2523" s="231"/>
      <c r="D2523" s="232"/>
      <c r="E2523" s="131"/>
      <c r="F2523" s="130"/>
      <c r="G2523" s="130"/>
      <c r="H2523" s="130"/>
      <c r="I2523" s="68"/>
      <c r="J2523" s="68"/>
      <c r="K2523" s="68"/>
      <c r="L2523" s="68"/>
      <c r="M2523" s="130"/>
      <c r="N2523" s="130"/>
      <c r="O2523" s="130"/>
      <c r="P2523" s="130"/>
      <c r="Q2523" s="68"/>
      <c r="R2523" s="68"/>
      <c r="S2523" s="68"/>
      <c r="T2523" s="130"/>
      <c r="U2523" s="130"/>
      <c r="V2523" s="130"/>
      <c r="W2523" s="68"/>
      <c r="X2523" s="68"/>
    </row>
    <row r="2524" spans="1:24" s="132" customFormat="1" ht="15.75" hidden="1">
      <c r="A2524" s="292"/>
      <c r="B2524" s="231"/>
      <c r="C2524" s="231"/>
      <c r="D2524" s="232"/>
      <c r="E2524" s="131"/>
      <c r="F2524" s="130"/>
      <c r="G2524" s="130"/>
      <c r="H2524" s="130"/>
      <c r="I2524" s="68"/>
      <c r="J2524" s="68"/>
      <c r="K2524" s="68"/>
      <c r="L2524" s="68"/>
      <c r="M2524" s="130"/>
      <c r="N2524" s="130"/>
      <c r="O2524" s="130"/>
      <c r="P2524" s="130"/>
      <c r="Q2524" s="68"/>
      <c r="R2524" s="68"/>
      <c r="S2524" s="68"/>
      <c r="T2524" s="130"/>
      <c r="U2524" s="130"/>
      <c r="V2524" s="130"/>
      <c r="W2524" s="68"/>
      <c r="X2524" s="68"/>
    </row>
    <row r="2525" spans="1:24" s="132" customFormat="1" ht="15.75" hidden="1">
      <c r="A2525" s="292"/>
      <c r="B2525" s="231"/>
      <c r="C2525" s="231"/>
      <c r="D2525" s="232"/>
      <c r="E2525" s="131"/>
      <c r="F2525" s="130"/>
      <c r="G2525" s="130"/>
      <c r="H2525" s="130"/>
      <c r="I2525" s="68"/>
      <c r="J2525" s="68"/>
      <c r="K2525" s="68"/>
      <c r="L2525" s="68"/>
      <c r="M2525" s="130"/>
      <c r="N2525" s="130"/>
      <c r="O2525" s="130"/>
      <c r="P2525" s="130"/>
      <c r="Q2525" s="68"/>
      <c r="R2525" s="68"/>
      <c r="S2525" s="68"/>
      <c r="T2525" s="130"/>
      <c r="U2525" s="130"/>
      <c r="V2525" s="130"/>
      <c r="W2525" s="68"/>
      <c r="X2525" s="68"/>
    </row>
    <row r="2526" spans="1:24" s="132" customFormat="1" ht="15.75" hidden="1">
      <c r="A2526" s="292"/>
      <c r="B2526" s="231"/>
      <c r="C2526" s="231"/>
      <c r="D2526" s="232"/>
      <c r="E2526" s="131"/>
      <c r="F2526" s="130"/>
      <c r="G2526" s="130"/>
      <c r="H2526" s="130"/>
      <c r="I2526" s="68"/>
      <c r="J2526" s="68"/>
      <c r="K2526" s="68"/>
      <c r="L2526" s="68"/>
      <c r="M2526" s="130"/>
      <c r="N2526" s="130"/>
      <c r="O2526" s="130"/>
      <c r="P2526" s="130"/>
      <c r="Q2526" s="68"/>
      <c r="R2526" s="68"/>
      <c r="S2526" s="68"/>
      <c r="T2526" s="130"/>
      <c r="U2526" s="130"/>
      <c r="V2526" s="130"/>
      <c r="W2526" s="68"/>
      <c r="X2526" s="68"/>
    </row>
    <row r="2527" spans="1:24" s="132" customFormat="1" ht="15.75" hidden="1">
      <c r="A2527" s="292"/>
      <c r="B2527" s="231"/>
      <c r="C2527" s="231"/>
      <c r="D2527" s="232"/>
      <c r="E2527" s="131"/>
      <c r="F2527" s="130"/>
      <c r="G2527" s="130"/>
      <c r="H2527" s="130"/>
      <c r="I2527" s="68"/>
      <c r="J2527" s="68"/>
      <c r="K2527" s="68"/>
      <c r="L2527" s="68"/>
      <c r="M2527" s="130"/>
      <c r="N2527" s="130"/>
      <c r="O2527" s="130"/>
      <c r="P2527" s="130"/>
      <c r="Q2527" s="68"/>
      <c r="R2527" s="68"/>
      <c r="S2527" s="68"/>
      <c r="T2527" s="130"/>
      <c r="U2527" s="130"/>
      <c r="V2527" s="130"/>
      <c r="W2527" s="68"/>
      <c r="X2527" s="68"/>
    </row>
    <row r="2528" spans="1:24" s="132" customFormat="1" ht="15.75" hidden="1">
      <c r="A2528" s="292"/>
      <c r="B2528" s="231"/>
      <c r="C2528" s="231"/>
      <c r="D2528" s="232"/>
      <c r="E2528" s="131"/>
      <c r="F2528" s="130"/>
      <c r="G2528" s="130"/>
      <c r="H2528" s="130"/>
      <c r="I2528" s="68"/>
      <c r="J2528" s="68"/>
      <c r="K2528" s="68"/>
      <c r="L2528" s="68"/>
      <c r="M2528" s="130"/>
      <c r="N2528" s="130"/>
      <c r="O2528" s="130"/>
      <c r="P2528" s="130"/>
      <c r="Q2528" s="68"/>
      <c r="R2528" s="68"/>
      <c r="S2528" s="68"/>
      <c r="T2528" s="130"/>
      <c r="U2528" s="130"/>
      <c r="V2528" s="130"/>
      <c r="W2528" s="68"/>
      <c r="X2528" s="68"/>
    </row>
    <row r="2529" spans="1:24" s="132" customFormat="1" ht="15.75" hidden="1">
      <c r="A2529" s="292"/>
      <c r="B2529" s="231"/>
      <c r="C2529" s="231"/>
      <c r="D2529" s="232"/>
      <c r="E2529" s="131"/>
      <c r="F2529" s="130"/>
      <c r="G2529" s="130"/>
      <c r="H2529" s="130"/>
      <c r="I2529" s="68"/>
      <c r="J2529" s="68"/>
      <c r="K2529" s="68"/>
      <c r="L2529" s="68"/>
      <c r="M2529" s="130"/>
      <c r="N2529" s="130"/>
      <c r="O2529" s="130"/>
      <c r="P2529" s="130"/>
      <c r="Q2529" s="68"/>
      <c r="R2529" s="68"/>
      <c r="S2529" s="68"/>
      <c r="T2529" s="130"/>
      <c r="U2529" s="130"/>
      <c r="V2529" s="130"/>
      <c r="W2529" s="68"/>
      <c r="X2529" s="68"/>
    </row>
    <row r="2530" spans="1:24" s="132" customFormat="1" ht="15.75" hidden="1">
      <c r="A2530" s="292"/>
      <c r="B2530" s="231"/>
      <c r="C2530" s="231"/>
      <c r="D2530" s="232"/>
      <c r="E2530" s="131"/>
      <c r="F2530" s="130"/>
      <c r="G2530" s="130"/>
      <c r="H2530" s="130"/>
      <c r="I2530" s="68"/>
      <c r="J2530" s="68"/>
      <c r="K2530" s="68"/>
      <c r="L2530" s="68"/>
      <c r="M2530" s="130"/>
      <c r="N2530" s="130"/>
      <c r="O2530" s="130"/>
      <c r="P2530" s="130"/>
      <c r="Q2530" s="68"/>
      <c r="R2530" s="68"/>
      <c r="S2530" s="68"/>
      <c r="T2530" s="130"/>
      <c r="U2530" s="130"/>
      <c r="V2530" s="130"/>
      <c r="W2530" s="68"/>
      <c r="X2530" s="68"/>
    </row>
    <row r="2531" spans="1:24" s="132" customFormat="1" ht="15.75" hidden="1">
      <c r="A2531" s="292"/>
      <c r="B2531" s="231"/>
      <c r="C2531" s="231"/>
      <c r="D2531" s="232"/>
      <c r="E2531" s="131"/>
      <c r="F2531" s="130"/>
      <c r="G2531" s="130"/>
      <c r="H2531" s="130"/>
      <c r="I2531" s="68"/>
      <c r="J2531" s="68"/>
      <c r="K2531" s="68"/>
      <c r="L2531" s="68"/>
      <c r="M2531" s="130"/>
      <c r="N2531" s="130"/>
      <c r="O2531" s="130"/>
      <c r="P2531" s="130"/>
      <c r="Q2531" s="68"/>
      <c r="R2531" s="68"/>
      <c r="S2531" s="68"/>
      <c r="T2531" s="130"/>
      <c r="U2531" s="130"/>
      <c r="V2531" s="130"/>
      <c r="W2531" s="68"/>
      <c r="X2531" s="68"/>
    </row>
    <row r="2532" spans="1:24" s="132" customFormat="1" ht="15.75" hidden="1">
      <c r="A2532" s="292"/>
      <c r="B2532" s="231"/>
      <c r="C2532" s="231"/>
      <c r="D2532" s="232"/>
      <c r="E2532" s="131"/>
      <c r="F2532" s="130"/>
      <c r="G2532" s="130"/>
      <c r="H2532" s="130"/>
      <c r="I2532" s="68"/>
      <c r="J2532" s="68"/>
      <c r="K2532" s="68"/>
      <c r="L2532" s="68"/>
      <c r="M2532" s="130"/>
      <c r="N2532" s="130"/>
      <c r="O2532" s="130"/>
      <c r="P2532" s="130"/>
      <c r="Q2532" s="68"/>
      <c r="R2532" s="68"/>
      <c r="S2532" s="68"/>
      <c r="T2532" s="130"/>
      <c r="U2532" s="130"/>
      <c r="V2532" s="130"/>
      <c r="W2532" s="68"/>
      <c r="X2532" s="68"/>
    </row>
    <row r="2533" spans="1:24" s="132" customFormat="1" ht="15.75" hidden="1">
      <c r="A2533" s="292"/>
      <c r="B2533" s="231"/>
      <c r="C2533" s="231"/>
      <c r="D2533" s="232"/>
      <c r="E2533" s="131"/>
      <c r="F2533" s="130"/>
      <c r="G2533" s="130"/>
      <c r="H2533" s="130"/>
      <c r="I2533" s="68"/>
      <c r="J2533" s="68"/>
      <c r="K2533" s="68"/>
      <c r="L2533" s="68"/>
      <c r="M2533" s="130"/>
      <c r="N2533" s="130"/>
      <c r="O2533" s="130"/>
      <c r="P2533" s="130"/>
      <c r="Q2533" s="68"/>
      <c r="R2533" s="68"/>
      <c r="S2533" s="68"/>
      <c r="T2533" s="130"/>
      <c r="U2533" s="130"/>
      <c r="V2533" s="130"/>
      <c r="W2533" s="68"/>
      <c r="X2533" s="68"/>
    </row>
    <row r="2534" spans="1:24" s="132" customFormat="1" ht="15.75" hidden="1">
      <c r="A2534" s="292"/>
      <c r="B2534" s="231"/>
      <c r="C2534" s="231"/>
      <c r="D2534" s="232"/>
      <c r="E2534" s="131"/>
      <c r="F2534" s="130"/>
      <c r="G2534" s="130"/>
      <c r="H2534" s="130"/>
      <c r="I2534" s="68"/>
      <c r="J2534" s="68"/>
      <c r="K2534" s="68"/>
      <c r="L2534" s="68"/>
      <c r="M2534" s="130"/>
      <c r="N2534" s="130"/>
      <c r="O2534" s="130"/>
      <c r="P2534" s="130"/>
      <c r="Q2534" s="68"/>
      <c r="R2534" s="68"/>
      <c r="S2534" s="68"/>
      <c r="T2534" s="130"/>
      <c r="U2534" s="130"/>
      <c r="V2534" s="130"/>
      <c r="W2534" s="68"/>
      <c r="X2534" s="68"/>
    </row>
    <row r="2535" spans="1:24" s="132" customFormat="1" ht="15.75" hidden="1">
      <c r="A2535" s="292"/>
      <c r="B2535" s="231"/>
      <c r="C2535" s="231"/>
      <c r="D2535" s="232"/>
      <c r="E2535" s="131"/>
      <c r="F2535" s="130"/>
      <c r="G2535" s="130"/>
      <c r="H2535" s="130"/>
      <c r="I2535" s="68"/>
      <c r="J2535" s="68"/>
      <c r="K2535" s="68"/>
      <c r="L2535" s="68"/>
      <c r="M2535" s="130"/>
      <c r="N2535" s="130"/>
      <c r="O2535" s="130"/>
      <c r="P2535" s="130"/>
      <c r="Q2535" s="68"/>
      <c r="R2535" s="68"/>
      <c r="S2535" s="68"/>
      <c r="T2535" s="130"/>
      <c r="U2535" s="130"/>
      <c r="V2535" s="130"/>
      <c r="W2535" s="68"/>
      <c r="X2535" s="68"/>
    </row>
    <row r="2536" spans="1:24" s="132" customFormat="1" ht="15.75" hidden="1">
      <c r="A2536" s="292"/>
      <c r="B2536" s="231"/>
      <c r="C2536" s="231"/>
      <c r="D2536" s="232"/>
      <c r="E2536" s="131"/>
      <c r="F2536" s="130"/>
      <c r="G2536" s="130"/>
      <c r="H2536" s="130"/>
      <c r="I2536" s="68"/>
      <c r="J2536" s="68"/>
      <c r="K2536" s="68"/>
      <c r="L2536" s="68"/>
      <c r="M2536" s="130"/>
      <c r="N2536" s="130"/>
      <c r="O2536" s="130"/>
      <c r="P2536" s="130"/>
      <c r="Q2536" s="68"/>
      <c r="R2536" s="68"/>
      <c r="S2536" s="68"/>
      <c r="T2536" s="130"/>
      <c r="U2536" s="130"/>
      <c r="V2536" s="130"/>
      <c r="W2536" s="68"/>
      <c r="X2536" s="68"/>
    </row>
    <row r="2537" spans="1:24" s="132" customFormat="1" ht="15.75" hidden="1">
      <c r="A2537" s="292"/>
      <c r="B2537" s="231"/>
      <c r="C2537" s="231"/>
      <c r="D2537" s="232"/>
      <c r="E2537" s="131"/>
      <c r="F2537" s="130"/>
      <c r="G2537" s="130"/>
      <c r="H2537" s="130"/>
      <c r="I2537" s="68"/>
      <c r="J2537" s="68"/>
      <c r="K2537" s="68"/>
      <c r="L2537" s="68"/>
      <c r="M2537" s="130"/>
      <c r="N2537" s="130"/>
      <c r="O2537" s="130"/>
      <c r="P2537" s="130"/>
      <c r="Q2537" s="68"/>
      <c r="R2537" s="68"/>
      <c r="S2537" s="68"/>
      <c r="T2537" s="130"/>
      <c r="U2537" s="130"/>
      <c r="V2537" s="130"/>
      <c r="W2537" s="68"/>
      <c r="X2537" s="68"/>
    </row>
    <row r="2538" spans="1:24" s="132" customFormat="1" ht="15.75" hidden="1">
      <c r="A2538" s="292"/>
      <c r="B2538" s="231"/>
      <c r="C2538" s="231"/>
      <c r="D2538" s="232"/>
      <c r="E2538" s="131"/>
      <c r="F2538" s="130"/>
      <c r="G2538" s="130"/>
      <c r="H2538" s="130"/>
      <c r="I2538" s="68"/>
      <c r="J2538" s="68"/>
      <c r="K2538" s="68"/>
      <c r="L2538" s="68"/>
      <c r="M2538" s="130"/>
      <c r="N2538" s="130"/>
      <c r="O2538" s="130"/>
      <c r="P2538" s="130"/>
      <c r="Q2538" s="68"/>
      <c r="R2538" s="68"/>
      <c r="S2538" s="68"/>
      <c r="T2538" s="130"/>
      <c r="U2538" s="130"/>
      <c r="V2538" s="130"/>
      <c r="W2538" s="68"/>
      <c r="X2538" s="68"/>
    </row>
    <row r="2539" spans="1:24" s="132" customFormat="1" ht="15.75" hidden="1">
      <c r="A2539" s="292"/>
      <c r="B2539" s="231"/>
      <c r="C2539" s="231"/>
      <c r="D2539" s="232"/>
      <c r="E2539" s="131"/>
      <c r="F2539" s="130"/>
      <c r="G2539" s="130"/>
      <c r="H2539" s="130"/>
      <c r="I2539" s="68"/>
      <c r="J2539" s="68"/>
      <c r="K2539" s="68"/>
      <c r="L2539" s="68"/>
      <c r="M2539" s="130"/>
      <c r="N2539" s="130"/>
      <c r="O2539" s="130"/>
      <c r="P2539" s="130"/>
      <c r="Q2539" s="68"/>
      <c r="R2539" s="68"/>
      <c r="S2539" s="68"/>
      <c r="T2539" s="130"/>
      <c r="U2539" s="130"/>
      <c r="V2539" s="130"/>
      <c r="W2539" s="68"/>
      <c r="X2539" s="68"/>
    </row>
    <row r="2540" spans="1:24" s="132" customFormat="1" ht="15.75" hidden="1">
      <c r="A2540" s="292"/>
      <c r="B2540" s="231"/>
      <c r="C2540" s="231"/>
      <c r="D2540" s="232"/>
      <c r="E2540" s="124"/>
      <c r="F2540" s="124"/>
      <c r="G2540" s="124"/>
      <c r="H2540" s="124"/>
      <c r="I2540" s="124"/>
      <c r="J2540" s="124"/>
      <c r="K2540" s="124"/>
      <c r="L2540" s="124"/>
      <c r="M2540" s="124"/>
      <c r="N2540" s="124"/>
      <c r="O2540" s="124"/>
      <c r="P2540" s="124"/>
      <c r="Q2540" s="124"/>
      <c r="R2540" s="124"/>
      <c r="S2540" s="124"/>
      <c r="T2540" s="130"/>
      <c r="U2540" s="130"/>
      <c r="V2540" s="130"/>
      <c r="W2540" s="124"/>
      <c r="X2540" s="68"/>
    </row>
    <row r="2541" spans="1:24" s="132" customFormat="1" ht="15.75" hidden="1">
      <c r="A2541" s="292"/>
      <c r="B2541" s="231"/>
      <c r="C2541" s="231"/>
      <c r="D2541" s="232"/>
      <c r="E2541" s="124"/>
      <c r="F2541" s="124"/>
      <c r="G2541" s="124"/>
      <c r="H2541" s="124"/>
      <c r="I2541" s="124"/>
      <c r="J2541" s="124"/>
      <c r="K2541" s="124"/>
      <c r="L2541" s="124"/>
      <c r="M2541" s="124"/>
      <c r="N2541" s="124"/>
      <c r="O2541" s="124"/>
      <c r="P2541" s="124"/>
      <c r="Q2541" s="124"/>
      <c r="R2541" s="124"/>
      <c r="S2541" s="124"/>
      <c r="T2541" s="130"/>
      <c r="U2541" s="130"/>
      <c r="V2541" s="130"/>
      <c r="W2541" s="124"/>
      <c r="X2541" s="68"/>
    </row>
    <row r="2542" spans="1:24" s="132" customFormat="1" ht="15.75" hidden="1">
      <c r="A2542" s="292"/>
      <c r="B2542" s="231"/>
      <c r="C2542" s="231"/>
      <c r="D2542" s="232"/>
      <c r="E2542" s="124"/>
      <c r="F2542" s="124"/>
      <c r="G2542" s="124"/>
      <c r="H2542" s="124"/>
      <c r="I2542" s="124"/>
      <c r="J2542" s="124"/>
      <c r="K2542" s="124"/>
      <c r="L2542" s="124"/>
      <c r="M2542" s="124"/>
      <c r="N2542" s="124"/>
      <c r="O2542" s="124"/>
      <c r="P2542" s="124"/>
      <c r="Q2542" s="124"/>
      <c r="R2542" s="124"/>
      <c r="S2542" s="124"/>
      <c r="T2542" s="130"/>
      <c r="U2542" s="130"/>
      <c r="V2542" s="130"/>
      <c r="W2542" s="124"/>
      <c r="X2542" s="68"/>
    </row>
    <row r="2543" spans="1:24" s="132" customFormat="1" ht="15.75" hidden="1">
      <c r="A2543" s="292"/>
      <c r="B2543" s="231"/>
      <c r="C2543" s="231"/>
      <c r="D2543" s="232"/>
      <c r="E2543" s="131"/>
      <c r="F2543" s="130"/>
      <c r="G2543" s="130"/>
      <c r="H2543" s="130"/>
      <c r="I2543" s="68"/>
      <c r="J2543" s="68"/>
      <c r="K2543" s="68"/>
      <c r="L2543" s="68"/>
      <c r="M2543" s="130"/>
      <c r="N2543" s="130"/>
      <c r="O2543" s="130"/>
      <c r="P2543" s="130"/>
      <c r="Q2543" s="68"/>
      <c r="R2543" s="68"/>
      <c r="S2543" s="68"/>
      <c r="T2543" s="130"/>
      <c r="U2543" s="130"/>
      <c r="V2543" s="130"/>
      <c r="W2543" s="68"/>
      <c r="X2543" s="68"/>
    </row>
    <row r="2544" spans="1:24" s="132" customFormat="1" ht="15.75" hidden="1">
      <c r="A2544" s="292"/>
      <c r="B2544" s="231"/>
      <c r="C2544" s="231"/>
      <c r="D2544" s="232"/>
      <c r="E2544" s="131"/>
      <c r="F2544" s="130"/>
      <c r="G2544" s="130"/>
      <c r="H2544" s="130"/>
      <c r="I2544" s="68"/>
      <c r="J2544" s="68"/>
      <c r="K2544" s="68"/>
      <c r="L2544" s="68"/>
      <c r="M2544" s="130"/>
      <c r="N2544" s="130"/>
      <c r="O2544" s="130"/>
      <c r="P2544" s="130"/>
      <c r="Q2544" s="68"/>
      <c r="R2544" s="68"/>
      <c r="S2544" s="68"/>
      <c r="T2544" s="130"/>
      <c r="U2544" s="130"/>
      <c r="V2544" s="130"/>
      <c r="W2544" s="68"/>
      <c r="X2544" s="68"/>
    </row>
    <row r="2545" spans="1:24" s="132" customFormat="1" ht="15.75" hidden="1">
      <c r="A2545" s="292"/>
      <c r="B2545" s="231"/>
      <c r="C2545" s="231"/>
      <c r="D2545" s="232"/>
      <c r="E2545" s="131"/>
      <c r="F2545" s="130"/>
      <c r="G2545" s="130"/>
      <c r="H2545" s="130"/>
      <c r="I2545" s="68"/>
      <c r="J2545" s="68"/>
      <c r="K2545" s="68"/>
      <c r="L2545" s="68"/>
      <c r="M2545" s="130"/>
      <c r="N2545" s="130"/>
      <c r="O2545" s="130"/>
      <c r="P2545" s="130"/>
      <c r="Q2545" s="68"/>
      <c r="R2545" s="68"/>
      <c r="S2545" s="68"/>
      <c r="T2545" s="130"/>
      <c r="U2545" s="130"/>
      <c r="V2545" s="130"/>
      <c r="W2545" s="68"/>
      <c r="X2545" s="68"/>
    </row>
    <row r="2546" spans="1:24" s="132" customFormat="1" ht="15.75" hidden="1">
      <c r="A2546" s="292"/>
      <c r="B2546" s="231"/>
      <c r="C2546" s="231"/>
      <c r="D2546" s="232"/>
      <c r="E2546" s="124"/>
      <c r="F2546" s="124"/>
      <c r="G2546" s="124"/>
      <c r="H2546" s="124"/>
      <c r="I2546" s="124"/>
      <c r="J2546" s="124"/>
      <c r="K2546" s="124"/>
      <c r="L2546" s="124"/>
      <c r="M2546" s="124"/>
      <c r="N2546" s="124"/>
      <c r="O2546" s="124"/>
      <c r="P2546" s="124"/>
      <c r="Q2546" s="124"/>
      <c r="R2546" s="124"/>
      <c r="S2546" s="124"/>
      <c r="T2546" s="130"/>
      <c r="U2546" s="130"/>
      <c r="V2546" s="130"/>
      <c r="W2546" s="124"/>
      <c r="X2546" s="68"/>
    </row>
    <row r="2547" spans="1:24" s="132" customFormat="1" ht="15.75" hidden="1">
      <c r="A2547" s="292"/>
      <c r="B2547" s="231"/>
      <c r="C2547" s="231"/>
      <c r="D2547" s="232"/>
      <c r="E2547" s="124"/>
      <c r="F2547" s="124"/>
      <c r="G2547" s="124"/>
      <c r="H2547" s="124"/>
      <c r="I2547" s="124"/>
      <c r="J2547" s="124"/>
      <c r="K2547" s="124"/>
      <c r="L2547" s="124"/>
      <c r="M2547" s="124"/>
      <c r="N2547" s="124"/>
      <c r="O2547" s="124"/>
      <c r="P2547" s="124"/>
      <c r="Q2547" s="124"/>
      <c r="R2547" s="124"/>
      <c r="S2547" s="124"/>
      <c r="T2547" s="130"/>
      <c r="U2547" s="130"/>
      <c r="V2547" s="130"/>
      <c r="W2547" s="124"/>
      <c r="X2547" s="68"/>
    </row>
    <row r="2548" spans="1:24" s="132" customFormat="1" ht="15.75" hidden="1">
      <c r="A2548" s="292"/>
      <c r="B2548" s="231"/>
      <c r="C2548" s="231"/>
      <c r="D2548" s="232"/>
      <c r="E2548" s="124"/>
      <c r="F2548" s="124"/>
      <c r="G2548" s="124"/>
      <c r="H2548" s="124"/>
      <c r="I2548" s="124"/>
      <c r="J2548" s="124"/>
      <c r="K2548" s="124"/>
      <c r="L2548" s="124"/>
      <c r="M2548" s="124"/>
      <c r="N2548" s="124"/>
      <c r="O2548" s="124"/>
      <c r="P2548" s="124"/>
      <c r="Q2548" s="124"/>
      <c r="R2548" s="124"/>
      <c r="S2548" s="124"/>
      <c r="T2548" s="130"/>
      <c r="U2548" s="130"/>
      <c r="V2548" s="130"/>
      <c r="W2548" s="124"/>
      <c r="X2548" s="68"/>
    </row>
    <row r="2549" spans="1:24" s="132" customFormat="1" ht="15.75" hidden="1">
      <c r="A2549" s="292"/>
      <c r="B2549" s="231"/>
      <c r="C2549" s="231"/>
      <c r="D2549" s="232"/>
      <c r="E2549" s="131"/>
      <c r="F2549" s="130"/>
      <c r="G2549" s="130"/>
      <c r="H2549" s="130"/>
      <c r="I2549" s="68"/>
      <c r="J2549" s="68"/>
      <c r="K2549" s="68"/>
      <c r="L2549" s="68"/>
      <c r="M2549" s="130"/>
      <c r="N2549" s="130"/>
      <c r="O2549" s="130"/>
      <c r="P2549" s="130"/>
      <c r="Q2549" s="68"/>
      <c r="R2549" s="68"/>
      <c r="S2549" s="68"/>
      <c r="T2549" s="130"/>
      <c r="U2549" s="130"/>
      <c r="V2549" s="130"/>
      <c r="W2549" s="68"/>
      <c r="X2549" s="68"/>
    </row>
    <row r="2550" spans="1:24" s="132" customFormat="1" ht="15.75" hidden="1">
      <c r="A2550" s="292"/>
      <c r="B2550" s="231"/>
      <c r="C2550" s="231"/>
      <c r="D2550" s="232"/>
      <c r="E2550" s="131"/>
      <c r="F2550" s="130"/>
      <c r="G2550" s="130"/>
      <c r="H2550" s="130"/>
      <c r="I2550" s="68"/>
      <c r="J2550" s="68"/>
      <c r="K2550" s="68"/>
      <c r="L2550" s="68"/>
      <c r="M2550" s="130"/>
      <c r="N2550" s="130"/>
      <c r="O2550" s="130"/>
      <c r="P2550" s="130"/>
      <c r="Q2550" s="68"/>
      <c r="R2550" s="68"/>
      <c r="S2550" s="68"/>
      <c r="T2550" s="130"/>
      <c r="U2550" s="130"/>
      <c r="V2550" s="130"/>
      <c r="W2550" s="68"/>
      <c r="X2550" s="68"/>
    </row>
    <row r="2551" spans="1:24" s="132" customFormat="1" ht="15.75" hidden="1">
      <c r="A2551" s="292"/>
      <c r="B2551" s="231"/>
      <c r="C2551" s="231"/>
      <c r="D2551" s="232"/>
      <c r="E2551" s="131"/>
      <c r="F2551" s="130"/>
      <c r="G2551" s="130"/>
      <c r="H2551" s="130"/>
      <c r="I2551" s="68"/>
      <c r="J2551" s="68"/>
      <c r="K2551" s="68"/>
      <c r="L2551" s="68"/>
      <c r="M2551" s="130"/>
      <c r="N2551" s="130"/>
      <c r="O2551" s="130"/>
      <c r="P2551" s="130"/>
      <c r="Q2551" s="68"/>
      <c r="R2551" s="68"/>
      <c r="S2551" s="68"/>
      <c r="T2551" s="130"/>
      <c r="U2551" s="130"/>
      <c r="V2551" s="130"/>
      <c r="W2551" s="68"/>
      <c r="X2551" s="68"/>
    </row>
    <row r="2552" spans="1:24" s="132" customFormat="1" ht="15.75" hidden="1">
      <c r="A2552" s="292"/>
      <c r="B2552" s="231"/>
      <c r="C2552" s="231"/>
      <c r="D2552" s="232"/>
      <c r="E2552" s="124"/>
      <c r="F2552" s="124"/>
      <c r="G2552" s="124"/>
      <c r="H2552" s="124"/>
      <c r="I2552" s="124"/>
      <c r="J2552" s="124"/>
      <c r="K2552" s="124"/>
      <c r="L2552" s="124"/>
      <c r="M2552" s="124"/>
      <c r="N2552" s="124"/>
      <c r="O2552" s="124"/>
      <c r="P2552" s="124"/>
      <c r="Q2552" s="124"/>
      <c r="R2552" s="124"/>
      <c r="S2552" s="124"/>
      <c r="T2552" s="130"/>
      <c r="U2552" s="130"/>
      <c r="V2552" s="130"/>
      <c r="W2552" s="124"/>
      <c r="X2552" s="68"/>
    </row>
    <row r="2553" spans="1:24" s="132" customFormat="1" ht="15.75" hidden="1">
      <c r="A2553" s="292"/>
      <c r="B2553" s="231"/>
      <c r="C2553" s="231"/>
      <c r="D2553" s="232"/>
      <c r="E2553" s="124"/>
      <c r="F2553" s="124"/>
      <c r="G2553" s="124"/>
      <c r="H2553" s="124"/>
      <c r="I2553" s="124"/>
      <c r="J2553" s="124"/>
      <c r="K2553" s="124"/>
      <c r="L2553" s="124"/>
      <c r="M2553" s="124"/>
      <c r="N2553" s="124"/>
      <c r="O2553" s="124"/>
      <c r="P2553" s="124"/>
      <c r="Q2553" s="124"/>
      <c r="R2553" s="124"/>
      <c r="S2553" s="124"/>
      <c r="T2553" s="130"/>
      <c r="U2553" s="130"/>
      <c r="V2553" s="130"/>
      <c r="W2553" s="124"/>
      <c r="X2553" s="68"/>
    </row>
    <row r="2554" spans="1:24" s="132" customFormat="1" ht="15.75" hidden="1">
      <c r="A2554" s="292"/>
      <c r="B2554" s="231"/>
      <c r="C2554" s="231"/>
      <c r="D2554" s="232"/>
      <c r="E2554" s="124"/>
      <c r="F2554" s="124"/>
      <c r="G2554" s="124"/>
      <c r="H2554" s="124"/>
      <c r="I2554" s="124"/>
      <c r="J2554" s="124"/>
      <c r="K2554" s="124"/>
      <c r="L2554" s="124"/>
      <c r="M2554" s="124"/>
      <c r="N2554" s="124"/>
      <c r="O2554" s="124"/>
      <c r="P2554" s="124"/>
      <c r="Q2554" s="124"/>
      <c r="R2554" s="124"/>
      <c r="S2554" s="124"/>
      <c r="T2554" s="130"/>
      <c r="U2554" s="130"/>
      <c r="V2554" s="130"/>
      <c r="W2554" s="124"/>
      <c r="X2554" s="68"/>
    </row>
    <row r="2555" spans="1:24" s="132" customFormat="1" ht="15.75" hidden="1">
      <c r="A2555" s="292"/>
      <c r="B2555" s="231"/>
      <c r="C2555" s="231"/>
      <c r="D2555" s="232"/>
      <c r="E2555" s="131"/>
      <c r="F2555" s="130"/>
      <c r="G2555" s="130"/>
      <c r="H2555" s="130"/>
      <c r="I2555" s="68"/>
      <c r="J2555" s="68"/>
      <c r="K2555" s="68"/>
      <c r="L2555" s="68"/>
      <c r="M2555" s="130"/>
      <c r="N2555" s="130"/>
      <c r="O2555" s="130"/>
      <c r="P2555" s="130"/>
      <c r="Q2555" s="68"/>
      <c r="R2555" s="68"/>
      <c r="S2555" s="68"/>
      <c r="T2555" s="130"/>
      <c r="U2555" s="130"/>
      <c r="V2555" s="130"/>
      <c r="W2555" s="68"/>
      <c r="X2555" s="68"/>
    </row>
    <row r="2556" spans="1:24" s="132" customFormat="1" ht="15.75" hidden="1">
      <c r="A2556" s="292"/>
      <c r="B2556" s="231"/>
      <c r="C2556" s="231"/>
      <c r="D2556" s="232"/>
      <c r="E2556" s="131"/>
      <c r="F2556" s="130"/>
      <c r="G2556" s="130"/>
      <c r="H2556" s="130"/>
      <c r="I2556" s="68"/>
      <c r="J2556" s="68"/>
      <c r="K2556" s="68"/>
      <c r="L2556" s="68"/>
      <c r="M2556" s="130"/>
      <c r="N2556" s="130"/>
      <c r="O2556" s="130"/>
      <c r="P2556" s="130"/>
      <c r="Q2556" s="68"/>
      <c r="R2556" s="68"/>
      <c r="S2556" s="68"/>
      <c r="T2556" s="130"/>
      <c r="U2556" s="130"/>
      <c r="V2556" s="130"/>
      <c r="W2556" s="68"/>
      <c r="X2556" s="68"/>
    </row>
    <row r="2557" spans="1:24" s="132" customFormat="1" ht="15.75" hidden="1">
      <c r="A2557" s="292"/>
      <c r="B2557" s="231"/>
      <c r="C2557" s="231"/>
      <c r="D2557" s="232"/>
      <c r="E2557" s="131"/>
      <c r="F2557" s="130"/>
      <c r="G2557" s="130"/>
      <c r="H2557" s="130"/>
      <c r="I2557" s="68"/>
      <c r="J2557" s="68"/>
      <c r="K2557" s="68"/>
      <c r="L2557" s="68"/>
      <c r="M2557" s="130"/>
      <c r="N2557" s="130"/>
      <c r="O2557" s="130"/>
      <c r="P2557" s="130"/>
      <c r="Q2557" s="68"/>
      <c r="R2557" s="68"/>
      <c r="S2557" s="68"/>
      <c r="T2557" s="130"/>
      <c r="U2557" s="130"/>
      <c r="V2557" s="130"/>
      <c r="W2557" s="68"/>
      <c r="X2557" s="68"/>
    </row>
    <row r="2558" spans="1:24" s="132" customFormat="1" ht="15.75" hidden="1">
      <c r="A2558" s="292"/>
      <c r="B2558" s="231"/>
      <c r="C2558" s="231"/>
      <c r="D2558" s="232"/>
      <c r="E2558" s="124"/>
      <c r="F2558" s="124"/>
      <c r="G2558" s="124"/>
      <c r="H2558" s="124"/>
      <c r="I2558" s="124"/>
      <c r="J2558" s="124"/>
      <c r="K2558" s="124"/>
      <c r="L2558" s="124"/>
      <c r="M2558" s="124"/>
      <c r="N2558" s="124"/>
      <c r="O2558" s="124"/>
      <c r="P2558" s="124"/>
      <c r="Q2558" s="124"/>
      <c r="R2558" s="124"/>
      <c r="S2558" s="124"/>
      <c r="T2558" s="130"/>
      <c r="U2558" s="130"/>
      <c r="V2558" s="130"/>
      <c r="W2558" s="124"/>
      <c r="X2558" s="68"/>
    </row>
    <row r="2559" spans="1:24" s="132" customFormat="1" ht="15.75" hidden="1">
      <c r="A2559" s="292"/>
      <c r="B2559" s="231"/>
      <c r="C2559" s="231"/>
      <c r="D2559" s="232"/>
      <c r="E2559" s="124"/>
      <c r="F2559" s="124"/>
      <c r="G2559" s="124"/>
      <c r="H2559" s="124"/>
      <c r="I2559" s="124"/>
      <c r="J2559" s="124"/>
      <c r="K2559" s="124"/>
      <c r="L2559" s="124"/>
      <c r="M2559" s="124"/>
      <c r="N2559" s="124"/>
      <c r="O2559" s="124"/>
      <c r="P2559" s="124"/>
      <c r="Q2559" s="124"/>
      <c r="R2559" s="124"/>
      <c r="S2559" s="124"/>
      <c r="T2559" s="130"/>
      <c r="U2559" s="130"/>
      <c r="V2559" s="130"/>
      <c r="W2559" s="124"/>
      <c r="X2559" s="68"/>
    </row>
    <row r="2560" spans="1:24" s="132" customFormat="1" ht="15.75" hidden="1">
      <c r="A2560" s="292"/>
      <c r="B2560" s="231"/>
      <c r="C2560" s="231"/>
      <c r="D2560" s="232"/>
      <c r="E2560" s="124"/>
      <c r="F2560" s="124"/>
      <c r="G2560" s="124"/>
      <c r="H2560" s="124"/>
      <c r="I2560" s="124"/>
      <c r="J2560" s="124"/>
      <c r="K2560" s="124"/>
      <c r="L2560" s="124"/>
      <c r="M2560" s="124"/>
      <c r="N2560" s="124"/>
      <c r="O2560" s="124"/>
      <c r="P2560" s="124"/>
      <c r="Q2560" s="124"/>
      <c r="R2560" s="124"/>
      <c r="S2560" s="124"/>
      <c r="T2560" s="130"/>
      <c r="U2560" s="130"/>
      <c r="V2560" s="130"/>
      <c r="W2560" s="124"/>
      <c r="X2560" s="68"/>
    </row>
    <row r="2561" spans="1:24" s="132" customFormat="1" ht="15.75" hidden="1">
      <c r="A2561" s="292"/>
      <c r="B2561" s="231"/>
      <c r="C2561" s="231"/>
      <c r="D2561" s="232"/>
      <c r="E2561" s="131"/>
      <c r="F2561" s="130"/>
      <c r="G2561" s="130"/>
      <c r="H2561" s="130"/>
      <c r="I2561" s="68"/>
      <c r="J2561" s="68"/>
      <c r="K2561" s="68"/>
      <c r="L2561" s="68"/>
      <c r="M2561" s="130"/>
      <c r="N2561" s="130"/>
      <c r="O2561" s="130"/>
      <c r="P2561" s="130"/>
      <c r="Q2561" s="68"/>
      <c r="R2561" s="68"/>
      <c r="S2561" s="68"/>
      <c r="T2561" s="130"/>
      <c r="U2561" s="130"/>
      <c r="V2561" s="130"/>
      <c r="W2561" s="68"/>
      <c r="X2561" s="68"/>
    </row>
    <row r="2562" spans="1:24" s="132" customFormat="1" ht="15.75" hidden="1">
      <c r="A2562" s="292"/>
      <c r="B2562" s="231"/>
      <c r="C2562" s="231"/>
      <c r="D2562" s="232"/>
      <c r="E2562" s="131"/>
      <c r="F2562" s="130"/>
      <c r="G2562" s="130"/>
      <c r="H2562" s="130"/>
      <c r="I2562" s="68"/>
      <c r="J2562" s="68"/>
      <c r="K2562" s="68"/>
      <c r="L2562" s="68"/>
      <c r="M2562" s="130"/>
      <c r="N2562" s="130"/>
      <c r="O2562" s="130"/>
      <c r="P2562" s="130"/>
      <c r="Q2562" s="68"/>
      <c r="R2562" s="68"/>
      <c r="S2562" s="68"/>
      <c r="T2562" s="130"/>
      <c r="U2562" s="130"/>
      <c r="V2562" s="130"/>
      <c r="W2562" s="68"/>
      <c r="X2562" s="68"/>
    </row>
    <row r="2563" spans="1:24" s="132" customFormat="1" ht="15.75" hidden="1">
      <c r="A2563" s="292"/>
      <c r="B2563" s="231"/>
      <c r="C2563" s="231"/>
      <c r="D2563" s="232"/>
      <c r="E2563" s="131"/>
      <c r="F2563" s="130"/>
      <c r="G2563" s="130"/>
      <c r="H2563" s="130"/>
      <c r="I2563" s="68"/>
      <c r="J2563" s="68"/>
      <c r="K2563" s="68"/>
      <c r="L2563" s="68"/>
      <c r="M2563" s="130"/>
      <c r="N2563" s="130"/>
      <c r="O2563" s="130"/>
      <c r="P2563" s="130"/>
      <c r="Q2563" s="68"/>
      <c r="R2563" s="68"/>
      <c r="S2563" s="68"/>
      <c r="T2563" s="130"/>
      <c r="U2563" s="130"/>
      <c r="V2563" s="130"/>
      <c r="W2563" s="68"/>
      <c r="X2563" s="68"/>
    </row>
    <row r="2564" spans="1:24" s="132" customFormat="1" ht="15.75" hidden="1">
      <c r="A2564" s="292"/>
      <c r="B2564" s="231"/>
      <c r="C2564" s="231"/>
      <c r="D2564" s="232"/>
      <c r="E2564" s="124"/>
      <c r="F2564" s="124"/>
      <c r="G2564" s="124"/>
      <c r="H2564" s="124"/>
      <c r="I2564" s="124"/>
      <c r="J2564" s="124"/>
      <c r="K2564" s="124"/>
      <c r="L2564" s="124"/>
      <c r="M2564" s="124"/>
      <c r="N2564" s="124"/>
      <c r="O2564" s="124"/>
      <c r="P2564" s="124"/>
      <c r="Q2564" s="124"/>
      <c r="R2564" s="124"/>
      <c r="S2564" s="124"/>
      <c r="T2564" s="130"/>
      <c r="U2564" s="130"/>
      <c r="V2564" s="130"/>
      <c r="W2564" s="124"/>
      <c r="X2564" s="68"/>
    </row>
    <row r="2565" spans="1:24" s="132" customFormat="1" ht="15.75" hidden="1">
      <c r="A2565" s="292"/>
      <c r="B2565" s="231"/>
      <c r="C2565" s="231"/>
      <c r="D2565" s="232"/>
      <c r="E2565" s="124"/>
      <c r="F2565" s="124"/>
      <c r="G2565" s="124"/>
      <c r="H2565" s="124"/>
      <c r="I2565" s="124"/>
      <c r="J2565" s="124"/>
      <c r="K2565" s="124"/>
      <c r="L2565" s="124"/>
      <c r="M2565" s="124"/>
      <c r="N2565" s="124"/>
      <c r="O2565" s="124"/>
      <c r="P2565" s="124"/>
      <c r="Q2565" s="124"/>
      <c r="R2565" s="124"/>
      <c r="S2565" s="124"/>
      <c r="T2565" s="130"/>
      <c r="U2565" s="130"/>
      <c r="V2565" s="130"/>
      <c r="W2565" s="124"/>
      <c r="X2565" s="68"/>
    </row>
    <row r="2566" spans="1:24" s="132" customFormat="1" ht="15.75" hidden="1">
      <c r="A2566" s="292"/>
      <c r="B2566" s="231"/>
      <c r="C2566" s="231"/>
      <c r="D2566" s="232"/>
      <c r="E2566" s="124"/>
      <c r="F2566" s="124"/>
      <c r="G2566" s="124"/>
      <c r="H2566" s="124"/>
      <c r="I2566" s="124"/>
      <c r="J2566" s="124"/>
      <c r="K2566" s="124"/>
      <c r="L2566" s="124"/>
      <c r="M2566" s="124"/>
      <c r="N2566" s="124"/>
      <c r="O2566" s="124"/>
      <c r="P2566" s="124"/>
      <c r="Q2566" s="124"/>
      <c r="R2566" s="124"/>
      <c r="S2566" s="124"/>
      <c r="T2566" s="130"/>
      <c r="U2566" s="130"/>
      <c r="V2566" s="130"/>
      <c r="W2566" s="124"/>
      <c r="X2566" s="68"/>
    </row>
    <row r="2567" spans="1:24" s="132" customFormat="1" ht="15.75" hidden="1">
      <c r="A2567" s="292"/>
      <c r="B2567" s="231"/>
      <c r="C2567" s="231"/>
      <c r="D2567" s="232"/>
      <c r="E2567" s="131"/>
      <c r="F2567" s="130"/>
      <c r="G2567" s="130"/>
      <c r="H2567" s="130"/>
      <c r="I2567" s="68"/>
      <c r="J2567" s="68"/>
      <c r="K2567" s="68"/>
      <c r="L2567" s="68"/>
      <c r="M2567" s="130"/>
      <c r="N2567" s="130"/>
      <c r="O2567" s="130"/>
      <c r="P2567" s="130"/>
      <c r="Q2567" s="68"/>
      <c r="R2567" s="68"/>
      <c r="S2567" s="68"/>
      <c r="T2567" s="130"/>
      <c r="U2567" s="130"/>
      <c r="V2567" s="130"/>
      <c r="W2567" s="68"/>
      <c r="X2567" s="68"/>
    </row>
    <row r="2568" spans="1:24" s="132" customFormat="1" ht="15.75" hidden="1">
      <c r="A2568" s="292"/>
      <c r="B2568" s="231"/>
      <c r="C2568" s="231"/>
      <c r="D2568" s="232"/>
      <c r="E2568" s="131"/>
      <c r="F2568" s="130"/>
      <c r="G2568" s="130"/>
      <c r="H2568" s="130"/>
      <c r="I2568" s="68"/>
      <c r="J2568" s="68"/>
      <c r="K2568" s="68"/>
      <c r="L2568" s="68"/>
      <c r="M2568" s="130"/>
      <c r="N2568" s="130"/>
      <c r="O2568" s="130"/>
      <c r="P2568" s="130"/>
      <c r="Q2568" s="68"/>
      <c r="R2568" s="68"/>
      <c r="S2568" s="68"/>
      <c r="T2568" s="130"/>
      <c r="U2568" s="130"/>
      <c r="V2568" s="130"/>
      <c r="W2568" s="68"/>
      <c r="X2568" s="68"/>
    </row>
    <row r="2569" spans="1:24" s="132" customFormat="1" ht="15.75" hidden="1">
      <c r="A2569" s="292"/>
      <c r="B2569" s="231"/>
      <c r="C2569" s="231"/>
      <c r="D2569" s="232"/>
      <c r="E2569" s="131"/>
      <c r="F2569" s="130"/>
      <c r="G2569" s="130"/>
      <c r="H2569" s="130"/>
      <c r="I2569" s="68"/>
      <c r="J2569" s="68"/>
      <c r="K2569" s="68"/>
      <c r="L2569" s="68"/>
      <c r="M2569" s="130"/>
      <c r="N2569" s="130"/>
      <c r="O2569" s="130"/>
      <c r="P2569" s="130"/>
      <c r="Q2569" s="68"/>
      <c r="R2569" s="68"/>
      <c r="S2569" s="68"/>
      <c r="T2569" s="130"/>
      <c r="U2569" s="130"/>
      <c r="V2569" s="130"/>
      <c r="W2569" s="68"/>
      <c r="X2569" s="68"/>
    </row>
    <row r="2570" spans="1:24" s="132" customFormat="1" ht="15.75" hidden="1">
      <c r="A2570" s="292"/>
      <c r="B2570" s="231"/>
      <c r="C2570" s="231"/>
      <c r="D2570" s="232"/>
      <c r="E2570" s="124"/>
      <c r="F2570" s="124"/>
      <c r="G2570" s="124"/>
      <c r="H2570" s="124"/>
      <c r="I2570" s="124"/>
      <c r="J2570" s="124"/>
      <c r="K2570" s="124"/>
      <c r="L2570" s="124"/>
      <c r="M2570" s="124"/>
      <c r="N2570" s="124"/>
      <c r="O2570" s="124"/>
      <c r="P2570" s="124"/>
      <c r="Q2570" s="124"/>
      <c r="R2570" s="124"/>
      <c r="S2570" s="124"/>
      <c r="T2570" s="130"/>
      <c r="U2570" s="130"/>
      <c r="V2570" s="130"/>
      <c r="W2570" s="124"/>
      <c r="X2570" s="68"/>
    </row>
    <row r="2571" spans="1:24" s="132" customFormat="1" ht="15.75" hidden="1">
      <c r="A2571" s="292"/>
      <c r="B2571" s="231"/>
      <c r="C2571" s="231"/>
      <c r="D2571" s="232"/>
      <c r="E2571" s="124"/>
      <c r="F2571" s="124"/>
      <c r="G2571" s="124"/>
      <c r="H2571" s="124"/>
      <c r="I2571" s="124"/>
      <c r="J2571" s="124"/>
      <c r="K2571" s="124"/>
      <c r="L2571" s="124"/>
      <c r="M2571" s="124"/>
      <c r="N2571" s="124"/>
      <c r="O2571" s="124"/>
      <c r="P2571" s="124"/>
      <c r="Q2571" s="124"/>
      <c r="R2571" s="124"/>
      <c r="S2571" s="124"/>
      <c r="T2571" s="130"/>
      <c r="U2571" s="130"/>
      <c r="V2571" s="130"/>
      <c r="W2571" s="124"/>
      <c r="X2571" s="68"/>
    </row>
    <row r="2572" spans="1:24" s="132" customFormat="1" ht="15.75" hidden="1">
      <c r="A2572" s="292"/>
      <c r="B2572" s="231"/>
      <c r="C2572" s="231"/>
      <c r="D2572" s="232"/>
      <c r="E2572" s="124"/>
      <c r="F2572" s="124"/>
      <c r="G2572" s="124"/>
      <c r="H2572" s="124"/>
      <c r="I2572" s="124"/>
      <c r="J2572" s="124"/>
      <c r="K2572" s="124"/>
      <c r="L2572" s="124"/>
      <c r="M2572" s="124"/>
      <c r="N2572" s="124"/>
      <c r="O2572" s="124"/>
      <c r="P2572" s="124"/>
      <c r="Q2572" s="124"/>
      <c r="R2572" s="124"/>
      <c r="S2572" s="124"/>
      <c r="T2572" s="130"/>
      <c r="U2572" s="130"/>
      <c r="V2572" s="130"/>
      <c r="W2572" s="124"/>
      <c r="X2572" s="68"/>
    </row>
    <row r="2573" spans="1:24" s="132" customFormat="1" ht="15.75" hidden="1">
      <c r="A2573" s="292"/>
      <c r="B2573" s="231"/>
      <c r="C2573" s="231"/>
      <c r="D2573" s="232"/>
      <c r="E2573" s="131"/>
      <c r="F2573" s="130"/>
      <c r="G2573" s="130"/>
      <c r="H2573" s="130"/>
      <c r="I2573" s="68"/>
      <c r="J2573" s="68"/>
      <c r="K2573" s="68"/>
      <c r="L2573" s="68"/>
      <c r="M2573" s="130"/>
      <c r="N2573" s="130"/>
      <c r="O2573" s="130"/>
      <c r="P2573" s="130"/>
      <c r="Q2573" s="68"/>
      <c r="R2573" s="68"/>
      <c r="S2573" s="68"/>
      <c r="T2573" s="130"/>
      <c r="U2573" s="130"/>
      <c r="V2573" s="130"/>
      <c r="W2573" s="68"/>
      <c r="X2573" s="68"/>
    </row>
    <row r="2574" spans="1:24" s="132" customFormat="1" ht="15.75" hidden="1">
      <c r="A2574" s="292"/>
      <c r="B2574" s="231"/>
      <c r="C2574" s="231"/>
      <c r="D2574" s="232"/>
      <c r="E2574" s="131"/>
      <c r="F2574" s="130"/>
      <c r="G2574" s="130"/>
      <c r="H2574" s="130"/>
      <c r="I2574" s="68"/>
      <c r="J2574" s="68"/>
      <c r="K2574" s="68"/>
      <c r="L2574" s="68"/>
      <c r="M2574" s="130"/>
      <c r="N2574" s="130"/>
      <c r="O2574" s="130"/>
      <c r="P2574" s="130"/>
      <c r="Q2574" s="68"/>
      <c r="R2574" s="68"/>
      <c r="S2574" s="68"/>
      <c r="T2574" s="130"/>
      <c r="U2574" s="130"/>
      <c r="V2574" s="130"/>
      <c r="W2574" s="68"/>
      <c r="X2574" s="68"/>
    </row>
    <row r="2575" spans="1:24" s="132" customFormat="1" ht="15.75" hidden="1">
      <c r="A2575" s="292"/>
      <c r="B2575" s="231"/>
      <c r="C2575" s="231"/>
      <c r="D2575" s="232"/>
      <c r="E2575" s="131"/>
      <c r="F2575" s="130"/>
      <c r="G2575" s="130"/>
      <c r="H2575" s="130"/>
      <c r="I2575" s="68"/>
      <c r="J2575" s="68"/>
      <c r="K2575" s="68"/>
      <c r="L2575" s="68"/>
      <c r="M2575" s="130"/>
      <c r="N2575" s="130"/>
      <c r="O2575" s="130"/>
      <c r="P2575" s="130"/>
      <c r="Q2575" s="68"/>
      <c r="R2575" s="68"/>
      <c r="S2575" s="68"/>
      <c r="T2575" s="130"/>
      <c r="U2575" s="130"/>
      <c r="V2575" s="130"/>
      <c r="W2575" s="68"/>
      <c r="X2575" s="68"/>
    </row>
    <row r="2576" spans="1:24" s="132" customFormat="1" ht="15.75" hidden="1">
      <c r="A2576" s="292"/>
      <c r="B2576" s="231"/>
      <c r="C2576" s="231"/>
      <c r="D2576" s="232"/>
      <c r="E2576" s="124"/>
      <c r="F2576" s="124"/>
      <c r="G2576" s="124"/>
      <c r="H2576" s="124"/>
      <c r="I2576" s="124"/>
      <c r="J2576" s="124"/>
      <c r="K2576" s="124"/>
      <c r="L2576" s="124"/>
      <c r="M2576" s="124"/>
      <c r="N2576" s="124"/>
      <c r="O2576" s="124"/>
      <c r="P2576" s="124"/>
      <c r="Q2576" s="124"/>
      <c r="R2576" s="124"/>
      <c r="S2576" s="124"/>
      <c r="T2576" s="130"/>
      <c r="U2576" s="130"/>
      <c r="V2576" s="130"/>
      <c r="W2576" s="124"/>
      <c r="X2576" s="68"/>
    </row>
    <row r="2577" spans="1:24" s="132" customFormat="1" ht="15.75" hidden="1">
      <c r="A2577" s="292"/>
      <c r="B2577" s="231"/>
      <c r="C2577" s="231"/>
      <c r="D2577" s="232"/>
      <c r="E2577" s="124"/>
      <c r="F2577" s="124"/>
      <c r="G2577" s="124"/>
      <c r="H2577" s="124"/>
      <c r="I2577" s="124"/>
      <c r="J2577" s="124"/>
      <c r="K2577" s="124"/>
      <c r="L2577" s="124"/>
      <c r="M2577" s="124"/>
      <c r="N2577" s="124"/>
      <c r="O2577" s="124"/>
      <c r="P2577" s="124"/>
      <c r="Q2577" s="124"/>
      <c r="R2577" s="124"/>
      <c r="S2577" s="124"/>
      <c r="T2577" s="130"/>
      <c r="U2577" s="130"/>
      <c r="V2577" s="130"/>
      <c r="W2577" s="124"/>
      <c r="X2577" s="68"/>
    </row>
    <row r="2578" spans="1:24" s="132" customFormat="1" ht="15.75" hidden="1">
      <c r="A2578" s="292"/>
      <c r="B2578" s="231"/>
      <c r="C2578" s="231"/>
      <c r="D2578" s="232"/>
      <c r="E2578" s="124"/>
      <c r="F2578" s="124"/>
      <c r="G2578" s="124"/>
      <c r="H2578" s="124"/>
      <c r="I2578" s="124"/>
      <c r="J2578" s="124"/>
      <c r="K2578" s="124"/>
      <c r="L2578" s="124"/>
      <c r="M2578" s="124"/>
      <c r="N2578" s="124"/>
      <c r="O2578" s="124"/>
      <c r="P2578" s="124"/>
      <c r="Q2578" s="124"/>
      <c r="R2578" s="124"/>
      <c r="S2578" s="124"/>
      <c r="T2578" s="130"/>
      <c r="U2578" s="130"/>
      <c r="V2578" s="130"/>
      <c r="W2578" s="124"/>
      <c r="X2578" s="68"/>
    </row>
    <row r="2579" spans="1:24" s="132" customFormat="1" ht="15.75" hidden="1">
      <c r="A2579" s="292"/>
      <c r="B2579" s="231"/>
      <c r="C2579" s="231"/>
      <c r="D2579" s="232"/>
      <c r="E2579" s="131"/>
      <c r="F2579" s="130"/>
      <c r="G2579" s="130"/>
      <c r="H2579" s="130"/>
      <c r="I2579" s="68"/>
      <c r="J2579" s="68"/>
      <c r="K2579" s="68"/>
      <c r="L2579" s="68"/>
      <c r="M2579" s="130"/>
      <c r="N2579" s="130"/>
      <c r="O2579" s="130"/>
      <c r="P2579" s="130"/>
      <c r="Q2579" s="68"/>
      <c r="R2579" s="68"/>
      <c r="S2579" s="68"/>
      <c r="T2579" s="130"/>
      <c r="U2579" s="130"/>
      <c r="V2579" s="130"/>
      <c r="W2579" s="68"/>
      <c r="X2579" s="68"/>
    </row>
    <row r="2580" spans="1:24" s="132" customFormat="1" ht="15.75" hidden="1">
      <c r="A2580" s="292"/>
      <c r="B2580" s="231"/>
      <c r="C2580" s="231"/>
      <c r="D2580" s="232"/>
      <c r="E2580" s="131"/>
      <c r="F2580" s="130"/>
      <c r="G2580" s="130"/>
      <c r="H2580" s="130"/>
      <c r="I2580" s="68"/>
      <c r="J2580" s="68"/>
      <c r="K2580" s="68"/>
      <c r="L2580" s="68"/>
      <c r="M2580" s="130"/>
      <c r="N2580" s="130"/>
      <c r="O2580" s="130"/>
      <c r="P2580" s="130"/>
      <c r="Q2580" s="68"/>
      <c r="R2580" s="68"/>
      <c r="S2580" s="68"/>
      <c r="T2580" s="130"/>
      <c r="U2580" s="130"/>
      <c r="V2580" s="130"/>
      <c r="W2580" s="68"/>
      <c r="X2580" s="68"/>
    </row>
    <row r="2581" spans="1:24" s="132" customFormat="1" ht="15.75" hidden="1">
      <c r="A2581" s="292"/>
      <c r="B2581" s="231"/>
      <c r="C2581" s="231"/>
      <c r="D2581" s="232"/>
      <c r="E2581" s="131"/>
      <c r="F2581" s="130"/>
      <c r="G2581" s="130"/>
      <c r="H2581" s="130"/>
      <c r="I2581" s="68"/>
      <c r="J2581" s="68"/>
      <c r="K2581" s="68"/>
      <c r="L2581" s="68"/>
      <c r="M2581" s="130"/>
      <c r="N2581" s="130"/>
      <c r="O2581" s="130"/>
      <c r="P2581" s="130"/>
      <c r="Q2581" s="68"/>
      <c r="R2581" s="68"/>
      <c r="S2581" s="68"/>
      <c r="T2581" s="130"/>
      <c r="U2581" s="130"/>
      <c r="V2581" s="130"/>
      <c r="W2581" s="68"/>
      <c r="X2581" s="68"/>
    </row>
    <row r="2582" spans="1:24" s="132" customFormat="1" ht="15.75" hidden="1">
      <c r="A2582" s="292"/>
      <c r="B2582" s="231"/>
      <c r="C2582" s="231"/>
      <c r="D2582" s="232"/>
      <c r="E2582" s="124"/>
      <c r="F2582" s="124"/>
      <c r="G2582" s="124"/>
      <c r="H2582" s="124"/>
      <c r="I2582" s="124"/>
      <c r="J2582" s="124"/>
      <c r="K2582" s="124"/>
      <c r="L2582" s="124"/>
      <c r="M2582" s="124"/>
      <c r="N2582" s="124"/>
      <c r="O2582" s="124"/>
      <c r="P2582" s="124"/>
      <c r="Q2582" s="124"/>
      <c r="R2582" s="124"/>
      <c r="S2582" s="124"/>
      <c r="T2582" s="130"/>
      <c r="U2582" s="130"/>
      <c r="V2582" s="130"/>
      <c r="W2582" s="124"/>
      <c r="X2582" s="68"/>
    </row>
    <row r="2583" spans="1:24" s="132" customFormat="1" ht="15.75" hidden="1">
      <c r="A2583" s="292"/>
      <c r="B2583" s="231"/>
      <c r="C2583" s="231"/>
      <c r="D2583" s="232"/>
      <c r="E2583" s="124"/>
      <c r="F2583" s="124"/>
      <c r="G2583" s="124"/>
      <c r="H2583" s="124"/>
      <c r="I2583" s="124"/>
      <c r="J2583" s="124"/>
      <c r="K2583" s="124"/>
      <c r="L2583" s="124"/>
      <c r="M2583" s="124"/>
      <c r="N2583" s="124"/>
      <c r="O2583" s="124"/>
      <c r="P2583" s="124"/>
      <c r="Q2583" s="124"/>
      <c r="R2583" s="124"/>
      <c r="S2583" s="124"/>
      <c r="T2583" s="130"/>
      <c r="U2583" s="130"/>
      <c r="V2583" s="130"/>
      <c r="W2583" s="124"/>
      <c r="X2583" s="68"/>
    </row>
    <row r="2584" spans="1:24" s="132" customFormat="1" ht="15.75" hidden="1">
      <c r="A2584" s="292"/>
      <c r="B2584" s="231"/>
      <c r="C2584" s="231"/>
      <c r="D2584" s="232"/>
      <c r="E2584" s="124"/>
      <c r="F2584" s="124"/>
      <c r="G2584" s="124"/>
      <c r="H2584" s="124"/>
      <c r="I2584" s="124"/>
      <c r="J2584" s="124"/>
      <c r="K2584" s="124"/>
      <c r="L2584" s="124"/>
      <c r="M2584" s="124"/>
      <c r="N2584" s="124"/>
      <c r="O2584" s="124"/>
      <c r="P2584" s="124"/>
      <c r="Q2584" s="124"/>
      <c r="R2584" s="124"/>
      <c r="S2584" s="124"/>
      <c r="T2584" s="130"/>
      <c r="U2584" s="130"/>
      <c r="V2584" s="130"/>
      <c r="W2584" s="124"/>
      <c r="X2584" s="68"/>
    </row>
    <row r="2585" spans="1:24" s="132" customFormat="1" ht="15.75" hidden="1">
      <c r="A2585" s="292"/>
      <c r="B2585" s="231"/>
      <c r="C2585" s="231"/>
      <c r="D2585" s="232"/>
      <c r="E2585" s="131"/>
      <c r="F2585" s="130"/>
      <c r="G2585" s="130"/>
      <c r="H2585" s="130"/>
      <c r="I2585" s="68"/>
      <c r="J2585" s="68"/>
      <c r="K2585" s="68"/>
      <c r="L2585" s="137"/>
      <c r="M2585" s="130"/>
      <c r="N2585" s="130"/>
      <c r="O2585" s="130"/>
      <c r="P2585" s="130"/>
      <c r="Q2585" s="68"/>
      <c r="R2585" s="68"/>
      <c r="S2585" s="68"/>
      <c r="T2585" s="130"/>
      <c r="U2585" s="130"/>
      <c r="V2585" s="130"/>
      <c r="W2585" s="68"/>
      <c r="X2585" s="68"/>
    </row>
    <row r="2586" spans="1:24" s="132" customFormat="1" ht="15.75" hidden="1">
      <c r="A2586" s="292"/>
      <c r="B2586" s="231"/>
      <c r="C2586" s="231"/>
      <c r="D2586" s="232"/>
      <c r="E2586" s="131"/>
      <c r="F2586" s="130"/>
      <c r="G2586" s="130"/>
      <c r="H2586" s="130"/>
      <c r="I2586" s="68"/>
      <c r="J2586" s="68"/>
      <c r="K2586" s="68"/>
      <c r="L2586" s="136"/>
      <c r="M2586" s="130"/>
      <c r="N2586" s="130"/>
      <c r="O2586" s="130"/>
      <c r="P2586" s="130"/>
      <c r="Q2586" s="68"/>
      <c r="R2586" s="68"/>
      <c r="S2586" s="68"/>
      <c r="T2586" s="130"/>
      <c r="U2586" s="130"/>
      <c r="V2586" s="130"/>
      <c r="W2586" s="68"/>
      <c r="X2586" s="68"/>
    </row>
    <row r="2587" spans="1:24" s="132" customFormat="1" ht="15.75" hidden="1">
      <c r="A2587" s="292"/>
      <c r="B2587" s="231"/>
      <c r="C2587" s="231"/>
      <c r="D2587" s="232"/>
      <c r="E2587" s="131"/>
      <c r="F2587" s="130"/>
      <c r="G2587" s="130"/>
      <c r="H2587" s="130"/>
      <c r="I2587" s="68"/>
      <c r="J2587" s="68"/>
      <c r="K2587" s="68"/>
      <c r="L2587" s="136"/>
      <c r="M2587" s="130"/>
      <c r="N2587" s="130"/>
      <c r="O2587" s="130"/>
      <c r="P2587" s="130"/>
      <c r="Q2587" s="68"/>
      <c r="R2587" s="68"/>
      <c r="S2587" s="68"/>
      <c r="T2587" s="130"/>
      <c r="U2587" s="130"/>
      <c r="V2587" s="130"/>
      <c r="W2587" s="68"/>
      <c r="X2587" s="68"/>
    </row>
    <row r="2588" spans="1:24" s="132" customFormat="1" ht="15.75" hidden="1">
      <c r="A2588" s="292"/>
      <c r="B2588" s="231"/>
      <c r="C2588" s="231"/>
      <c r="D2588" s="232"/>
      <c r="E2588" s="124"/>
      <c r="F2588" s="124"/>
      <c r="G2588" s="124"/>
      <c r="H2588" s="124"/>
      <c r="I2588" s="124"/>
      <c r="J2588" s="124"/>
      <c r="K2588" s="124"/>
      <c r="L2588" s="124"/>
      <c r="M2588" s="124"/>
      <c r="N2588" s="124"/>
      <c r="O2588" s="124"/>
      <c r="P2588" s="124"/>
      <c r="Q2588" s="124"/>
      <c r="R2588" s="124"/>
      <c r="S2588" s="124"/>
      <c r="T2588" s="130"/>
      <c r="U2588" s="130"/>
      <c r="V2588" s="130"/>
      <c r="W2588" s="124"/>
      <c r="X2588" s="68"/>
    </row>
    <row r="2589" spans="1:24" s="132" customFormat="1" ht="15.75" hidden="1">
      <c r="A2589" s="292"/>
      <c r="B2589" s="231"/>
      <c r="C2589" s="231"/>
      <c r="D2589" s="232"/>
      <c r="E2589" s="131"/>
      <c r="F2589" s="130"/>
      <c r="G2589" s="130"/>
      <c r="H2589" s="130"/>
      <c r="I2589" s="68"/>
      <c r="J2589" s="68"/>
      <c r="K2589" s="68"/>
      <c r="L2589" s="137"/>
      <c r="M2589" s="130"/>
      <c r="N2589" s="130"/>
      <c r="O2589" s="130"/>
      <c r="P2589" s="130"/>
      <c r="Q2589" s="68"/>
      <c r="R2589" s="68"/>
      <c r="S2589" s="68"/>
      <c r="T2589" s="130"/>
      <c r="U2589" s="130"/>
      <c r="V2589" s="130"/>
      <c r="W2589" s="68"/>
      <c r="X2589" s="68"/>
    </row>
    <row r="2590" spans="1:24" s="132" customFormat="1" ht="15.75" hidden="1">
      <c r="A2590" s="292"/>
      <c r="B2590" s="231"/>
      <c r="C2590" s="231"/>
      <c r="D2590" s="232"/>
      <c r="E2590" s="131"/>
      <c r="F2590" s="130"/>
      <c r="G2590" s="130"/>
      <c r="H2590" s="130"/>
      <c r="I2590" s="68"/>
      <c r="J2590" s="68"/>
      <c r="K2590" s="68"/>
      <c r="L2590" s="68"/>
      <c r="M2590" s="130"/>
      <c r="N2590" s="130"/>
      <c r="O2590" s="130"/>
      <c r="P2590" s="130"/>
      <c r="Q2590" s="68"/>
      <c r="R2590" s="68"/>
      <c r="S2590" s="68"/>
      <c r="T2590" s="130"/>
      <c r="U2590" s="130"/>
      <c r="V2590" s="130"/>
      <c r="W2590" s="68"/>
      <c r="X2590" s="68"/>
    </row>
    <row r="2591" spans="1:24" s="132" customFormat="1" ht="15.75" hidden="1">
      <c r="A2591" s="292"/>
      <c r="B2591" s="231"/>
      <c r="C2591" s="231"/>
      <c r="D2591" s="232"/>
      <c r="E2591" s="124"/>
      <c r="F2591" s="124"/>
      <c r="G2591" s="124"/>
      <c r="H2591" s="124"/>
      <c r="I2591" s="124"/>
      <c r="J2591" s="124"/>
      <c r="K2591" s="124"/>
      <c r="L2591" s="124"/>
      <c r="M2591" s="124"/>
      <c r="N2591" s="124"/>
      <c r="O2591" s="124"/>
      <c r="P2591" s="124"/>
      <c r="Q2591" s="124"/>
      <c r="R2591" s="124"/>
      <c r="S2591" s="124"/>
      <c r="T2591" s="124"/>
      <c r="U2591" s="124"/>
      <c r="V2591" s="124"/>
      <c r="W2591" s="124"/>
      <c r="X2591" s="124"/>
    </row>
    <row r="2592" spans="1:24" s="132" customFormat="1" ht="15.75" hidden="1">
      <c r="A2592" s="292"/>
      <c r="B2592" s="231"/>
      <c r="C2592" s="231"/>
      <c r="D2592" s="232"/>
      <c r="E2592" s="131"/>
      <c r="F2592" s="130"/>
      <c r="G2592" s="130"/>
      <c r="H2592" s="130"/>
      <c r="I2592" s="68"/>
      <c r="J2592" s="160"/>
      <c r="K2592" s="160"/>
      <c r="L2592" s="137"/>
      <c r="M2592" s="130"/>
      <c r="N2592" s="130"/>
      <c r="O2592" s="130"/>
      <c r="P2592" s="130"/>
      <c r="Q2592" s="68"/>
      <c r="R2592" s="68"/>
      <c r="S2592" s="68"/>
      <c r="T2592" s="130"/>
      <c r="U2592" s="130"/>
      <c r="V2592" s="130"/>
      <c r="W2592" s="68"/>
      <c r="X2592" s="68"/>
    </row>
    <row r="2593" spans="1:29" s="132" customFormat="1" ht="15.75" hidden="1">
      <c r="A2593" s="292"/>
      <c r="B2593" s="231"/>
      <c r="C2593" s="231"/>
      <c r="D2593" s="232"/>
      <c r="E2593" s="131"/>
      <c r="F2593" s="130"/>
      <c r="G2593" s="130"/>
      <c r="H2593" s="130"/>
      <c r="I2593" s="68"/>
      <c r="J2593" s="124"/>
      <c r="K2593" s="160"/>
      <c r="L2593" s="68"/>
      <c r="M2593" s="130"/>
      <c r="N2593" s="130"/>
      <c r="O2593" s="130"/>
      <c r="P2593" s="130"/>
      <c r="Q2593" s="68"/>
      <c r="R2593" s="68"/>
      <c r="S2593" s="68"/>
      <c r="T2593" s="130"/>
      <c r="U2593" s="130"/>
      <c r="V2593" s="130"/>
      <c r="W2593" s="68"/>
      <c r="X2593" s="68"/>
    </row>
    <row r="2594" spans="1:29" s="132" customFormat="1" ht="15.75" hidden="1">
      <c r="A2594" s="292"/>
      <c r="B2594" s="231"/>
      <c r="C2594" s="231"/>
      <c r="D2594" s="232"/>
      <c r="E2594" s="124"/>
      <c r="F2594" s="124"/>
      <c r="G2594" s="124"/>
      <c r="H2594" s="124"/>
      <c r="I2594" s="124"/>
      <c r="J2594" s="124"/>
      <c r="K2594" s="124"/>
      <c r="L2594" s="124"/>
      <c r="M2594" s="130"/>
      <c r="N2594" s="130"/>
      <c r="O2594" s="130"/>
      <c r="P2594" s="130"/>
      <c r="Q2594" s="124"/>
      <c r="R2594" s="124"/>
      <c r="S2594" s="124"/>
      <c r="T2594" s="130"/>
      <c r="U2594" s="130"/>
      <c r="V2594" s="130"/>
      <c r="W2594" s="124"/>
      <c r="X2594" s="68"/>
      <c r="AC2594" s="124"/>
    </row>
    <row r="2595" spans="1:29" s="132" customFormat="1" ht="15.75" hidden="1">
      <c r="A2595" s="292"/>
      <c r="B2595" s="231"/>
      <c r="C2595" s="231"/>
      <c r="D2595" s="232"/>
      <c r="E2595" s="124"/>
      <c r="F2595" s="124"/>
      <c r="G2595" s="124"/>
      <c r="H2595" s="124"/>
      <c r="I2595" s="124"/>
      <c r="J2595" s="124"/>
      <c r="K2595" s="124"/>
      <c r="L2595" s="124"/>
      <c r="M2595" s="130"/>
      <c r="N2595" s="130"/>
      <c r="O2595" s="130"/>
      <c r="P2595" s="130"/>
      <c r="Q2595" s="124"/>
      <c r="R2595" s="124"/>
      <c r="S2595" s="124"/>
      <c r="T2595" s="130"/>
      <c r="U2595" s="130"/>
      <c r="V2595" s="130"/>
      <c r="W2595" s="124"/>
      <c r="X2595" s="68"/>
      <c r="AC2595" s="124"/>
    </row>
    <row r="2596" spans="1:29" s="132" customFormat="1" ht="15.75" hidden="1">
      <c r="A2596" s="292"/>
      <c r="B2596" s="231"/>
      <c r="C2596" s="231"/>
      <c r="D2596" s="232"/>
      <c r="E2596" s="124"/>
      <c r="F2596" s="124"/>
      <c r="G2596" s="124"/>
      <c r="H2596" s="124"/>
      <c r="I2596" s="124"/>
      <c r="J2596" s="124"/>
      <c r="K2596" s="124"/>
      <c r="L2596" s="124"/>
      <c r="M2596" s="130"/>
      <c r="N2596" s="130"/>
      <c r="O2596" s="130"/>
      <c r="P2596" s="130"/>
      <c r="Q2596" s="124"/>
      <c r="R2596" s="124"/>
      <c r="S2596" s="124"/>
      <c r="T2596" s="130"/>
      <c r="U2596" s="130"/>
      <c r="V2596" s="130"/>
      <c r="W2596" s="124"/>
      <c r="X2596" s="68"/>
      <c r="AC2596" s="124"/>
    </row>
    <row r="2597" spans="1:29" s="132" customFormat="1" ht="15.75" hidden="1">
      <c r="A2597" s="292"/>
      <c r="B2597" s="231"/>
      <c r="C2597" s="231"/>
      <c r="D2597" s="232"/>
      <c r="E2597" s="131"/>
      <c r="F2597" s="130"/>
      <c r="G2597" s="130"/>
      <c r="H2597" s="130"/>
      <c r="I2597" s="130"/>
      <c r="J2597" s="130"/>
      <c r="K2597" s="130"/>
      <c r="L2597" s="130"/>
      <c r="M2597" s="130"/>
      <c r="N2597" s="130"/>
      <c r="O2597" s="130"/>
      <c r="P2597" s="130"/>
      <c r="Q2597" s="68"/>
      <c r="R2597" s="68"/>
      <c r="S2597" s="68"/>
      <c r="T2597" s="130"/>
      <c r="U2597" s="130"/>
      <c r="V2597" s="130"/>
      <c r="W2597" s="68"/>
      <c r="X2597" s="68"/>
    </row>
    <row r="2598" spans="1:29" s="132" customFormat="1" ht="15.75" hidden="1">
      <c r="A2598" s="292"/>
      <c r="B2598" s="231"/>
      <c r="C2598" s="231"/>
      <c r="D2598" s="232"/>
      <c r="E2598" s="131"/>
      <c r="F2598" s="130"/>
      <c r="G2598" s="130"/>
      <c r="H2598" s="130"/>
      <c r="I2598" s="130"/>
      <c r="J2598" s="130"/>
      <c r="K2598" s="130"/>
      <c r="L2598" s="130"/>
      <c r="M2598" s="130"/>
      <c r="N2598" s="130"/>
      <c r="O2598" s="130"/>
      <c r="P2598" s="130"/>
      <c r="Q2598" s="68"/>
      <c r="R2598" s="68"/>
      <c r="S2598" s="68"/>
      <c r="T2598" s="130"/>
      <c r="U2598" s="130"/>
      <c r="V2598" s="130"/>
      <c r="W2598" s="68"/>
      <c r="X2598" s="68"/>
    </row>
    <row r="2599" spans="1:29" s="132" customFormat="1" ht="15.75" hidden="1">
      <c r="A2599" s="292"/>
      <c r="B2599" s="231"/>
      <c r="C2599" s="231"/>
      <c r="D2599" s="232"/>
      <c r="E2599" s="131"/>
      <c r="F2599" s="130"/>
      <c r="G2599" s="130"/>
      <c r="H2599" s="130"/>
      <c r="I2599" s="130"/>
      <c r="J2599" s="130"/>
      <c r="K2599" s="130"/>
      <c r="L2599" s="130"/>
      <c r="M2599" s="130"/>
      <c r="N2599" s="130"/>
      <c r="O2599" s="130"/>
      <c r="P2599" s="130"/>
      <c r="Q2599" s="68"/>
      <c r="R2599" s="68"/>
      <c r="S2599" s="68"/>
      <c r="T2599" s="130"/>
      <c r="U2599" s="130"/>
      <c r="V2599" s="130"/>
      <c r="W2599" s="68"/>
      <c r="X2599" s="68"/>
    </row>
    <row r="2600" spans="1:29" s="132" customFormat="1" ht="15.75" hidden="1">
      <c r="A2600" s="292"/>
      <c r="B2600" s="231"/>
      <c r="C2600" s="231"/>
      <c r="D2600" s="232"/>
      <c r="E2600" s="134"/>
      <c r="F2600" s="134"/>
      <c r="G2600" s="134"/>
      <c r="H2600" s="134"/>
      <c r="I2600" s="134"/>
      <c r="J2600" s="134"/>
      <c r="K2600" s="134"/>
      <c r="L2600" s="134"/>
      <c r="M2600" s="134"/>
      <c r="N2600" s="134"/>
      <c r="O2600" s="134"/>
      <c r="P2600" s="134"/>
      <c r="Q2600" s="134"/>
      <c r="R2600" s="134"/>
      <c r="S2600" s="134"/>
      <c r="T2600" s="130"/>
      <c r="U2600" s="130"/>
      <c r="V2600" s="130"/>
      <c r="W2600" s="134"/>
      <c r="X2600" s="134"/>
      <c r="AC2600" s="134"/>
    </row>
    <row r="2601" spans="1:29" s="132" customFormat="1" ht="15.75" hidden="1">
      <c r="A2601" s="292"/>
      <c r="B2601" s="231"/>
      <c r="C2601" s="231"/>
      <c r="D2601" s="232"/>
      <c r="E2601" s="131"/>
      <c r="F2601" s="130"/>
      <c r="G2601" s="130"/>
      <c r="H2601" s="130"/>
      <c r="I2601" s="130"/>
      <c r="J2601" s="130"/>
      <c r="K2601" s="130"/>
      <c r="L2601" s="130"/>
      <c r="M2601" s="130"/>
      <c r="N2601" s="130"/>
      <c r="O2601" s="130"/>
      <c r="P2601" s="130"/>
      <c r="Q2601" s="68"/>
      <c r="R2601" s="68"/>
      <c r="S2601" s="68"/>
      <c r="T2601" s="130"/>
      <c r="U2601" s="130"/>
      <c r="V2601" s="130"/>
      <c r="W2601" s="68"/>
      <c r="X2601" s="68"/>
    </row>
    <row r="2602" spans="1:29" s="132" customFormat="1" ht="15.75" hidden="1">
      <c r="A2602" s="292"/>
      <c r="B2602" s="231"/>
      <c r="C2602" s="231"/>
      <c r="D2602" s="232"/>
      <c r="E2602" s="131"/>
      <c r="F2602" s="130"/>
      <c r="G2602" s="130"/>
      <c r="H2602" s="130"/>
      <c r="I2602" s="130"/>
      <c r="J2602" s="130"/>
      <c r="K2602" s="130"/>
      <c r="L2602" s="130"/>
      <c r="M2602" s="130"/>
      <c r="N2602" s="130"/>
      <c r="O2602" s="130"/>
      <c r="P2602" s="130"/>
      <c r="Q2602" s="68"/>
      <c r="R2602" s="68"/>
      <c r="S2602" s="68"/>
      <c r="T2602" s="130"/>
      <c r="U2602" s="130"/>
      <c r="V2602" s="130"/>
      <c r="W2602" s="68"/>
      <c r="X2602" s="68"/>
    </row>
    <row r="2603" spans="1:29" s="132" customFormat="1" ht="15.75" hidden="1">
      <c r="A2603" s="292"/>
      <c r="B2603" s="231"/>
      <c r="C2603" s="231"/>
      <c r="D2603" s="232"/>
      <c r="E2603" s="131"/>
      <c r="F2603" s="130"/>
      <c r="G2603" s="130"/>
      <c r="H2603" s="130"/>
      <c r="I2603" s="130"/>
      <c r="J2603" s="130"/>
      <c r="K2603" s="130"/>
      <c r="L2603" s="130"/>
      <c r="M2603" s="130"/>
      <c r="N2603" s="130"/>
      <c r="O2603" s="130"/>
      <c r="P2603" s="130"/>
      <c r="Q2603" s="68"/>
      <c r="R2603" s="68"/>
      <c r="S2603" s="68"/>
      <c r="T2603" s="130"/>
      <c r="U2603" s="130"/>
      <c r="V2603" s="130"/>
      <c r="W2603" s="68"/>
      <c r="X2603" s="68"/>
    </row>
    <row r="2604" spans="1:29" s="132" customFormat="1" ht="15.75" hidden="1">
      <c r="A2604" s="292"/>
      <c r="B2604" s="231"/>
      <c r="C2604" s="231"/>
      <c r="D2604" s="232"/>
      <c r="E2604" s="131"/>
      <c r="F2604" s="130"/>
      <c r="G2604" s="130"/>
      <c r="H2604" s="130"/>
      <c r="I2604" s="130"/>
      <c r="J2604" s="130"/>
      <c r="K2604" s="130"/>
      <c r="L2604" s="130"/>
      <c r="M2604" s="130"/>
      <c r="N2604" s="130"/>
      <c r="O2604" s="130"/>
      <c r="P2604" s="130"/>
      <c r="Q2604" s="68"/>
      <c r="R2604" s="68"/>
      <c r="S2604" s="68"/>
      <c r="T2604" s="130"/>
      <c r="U2604" s="130"/>
      <c r="V2604" s="130"/>
      <c r="W2604" s="68"/>
      <c r="X2604" s="68"/>
    </row>
    <row r="2605" spans="1:29" s="132" customFormat="1" ht="15.75" hidden="1">
      <c r="A2605" s="292"/>
      <c r="B2605" s="231"/>
      <c r="C2605" s="231"/>
      <c r="D2605" s="232"/>
      <c r="E2605" s="134"/>
      <c r="F2605" s="134"/>
      <c r="G2605" s="134"/>
      <c r="H2605" s="134"/>
      <c r="I2605" s="134"/>
      <c r="J2605" s="134"/>
      <c r="K2605" s="134"/>
      <c r="L2605" s="134"/>
      <c r="M2605" s="134"/>
      <c r="N2605" s="134"/>
      <c r="O2605" s="134"/>
      <c r="P2605" s="134"/>
      <c r="Q2605" s="134"/>
      <c r="R2605" s="134"/>
      <c r="S2605" s="134"/>
      <c r="T2605" s="130"/>
      <c r="U2605" s="130"/>
      <c r="V2605" s="130"/>
      <c r="W2605" s="134"/>
      <c r="X2605" s="134"/>
    </row>
    <row r="2606" spans="1:29" s="132" customFormat="1" ht="15.75" hidden="1">
      <c r="A2606" s="292"/>
      <c r="B2606" s="231"/>
      <c r="C2606" s="231"/>
      <c r="D2606" s="232"/>
      <c r="E2606" s="131"/>
      <c r="F2606" s="130"/>
      <c r="G2606" s="130"/>
      <c r="H2606" s="130"/>
      <c r="I2606" s="130"/>
      <c r="J2606" s="130"/>
      <c r="K2606" s="130"/>
      <c r="L2606" s="130"/>
      <c r="M2606" s="130"/>
      <c r="N2606" s="130"/>
      <c r="O2606" s="130"/>
      <c r="P2606" s="130"/>
      <c r="Q2606" s="68"/>
      <c r="R2606" s="68"/>
      <c r="S2606" s="68"/>
      <c r="T2606" s="130"/>
      <c r="U2606" s="130"/>
      <c r="V2606" s="130"/>
      <c r="W2606" s="68"/>
      <c r="X2606" s="68"/>
    </row>
    <row r="2607" spans="1:29" s="132" customFormat="1" ht="15.75" hidden="1">
      <c r="A2607" s="292"/>
      <c r="B2607" s="231"/>
      <c r="C2607" s="231"/>
      <c r="D2607" s="232"/>
      <c r="E2607" s="131"/>
      <c r="F2607" s="130"/>
      <c r="G2607" s="130"/>
      <c r="H2607" s="130"/>
      <c r="I2607" s="130"/>
      <c r="J2607" s="130"/>
      <c r="K2607" s="130"/>
      <c r="L2607" s="130"/>
      <c r="M2607" s="130"/>
      <c r="N2607" s="130"/>
      <c r="O2607" s="130"/>
      <c r="P2607" s="130"/>
      <c r="Q2607" s="68"/>
      <c r="R2607" s="68"/>
      <c r="S2607" s="68"/>
      <c r="T2607" s="130"/>
      <c r="U2607" s="130"/>
      <c r="V2607" s="130"/>
      <c r="W2607" s="68"/>
      <c r="X2607" s="68"/>
    </row>
    <row r="2608" spans="1:29" s="132" customFormat="1" ht="15.75" hidden="1">
      <c r="A2608" s="292"/>
      <c r="B2608" s="231"/>
      <c r="C2608" s="231"/>
      <c r="D2608" s="232"/>
      <c r="E2608" s="124"/>
      <c r="F2608" s="124"/>
      <c r="G2608" s="124"/>
      <c r="H2608" s="124"/>
      <c r="I2608" s="124"/>
      <c r="J2608" s="124"/>
      <c r="K2608" s="124"/>
      <c r="L2608" s="124"/>
      <c r="M2608" s="124"/>
      <c r="N2608" s="124"/>
      <c r="O2608" s="124"/>
      <c r="P2608" s="124"/>
      <c r="Q2608" s="124"/>
      <c r="R2608" s="124"/>
      <c r="S2608" s="124"/>
      <c r="T2608" s="130"/>
      <c r="U2608" s="130"/>
      <c r="V2608" s="130"/>
      <c r="W2608" s="124"/>
      <c r="X2608" s="124"/>
    </row>
    <row r="2609" spans="1:24" s="132" customFormat="1" ht="15.75" hidden="1">
      <c r="A2609" s="292"/>
      <c r="B2609" s="231"/>
      <c r="C2609" s="231"/>
      <c r="D2609" s="232"/>
      <c r="E2609" s="124"/>
      <c r="F2609" s="124"/>
      <c r="G2609" s="124"/>
      <c r="H2609" s="124"/>
      <c r="I2609" s="124"/>
      <c r="J2609" s="124"/>
      <c r="K2609" s="124"/>
      <c r="L2609" s="124"/>
      <c r="M2609" s="124"/>
      <c r="N2609" s="124"/>
      <c r="O2609" s="124"/>
      <c r="P2609" s="124"/>
      <c r="Q2609" s="124"/>
      <c r="R2609" s="124"/>
      <c r="S2609" s="124"/>
      <c r="T2609" s="130"/>
      <c r="U2609" s="130"/>
      <c r="V2609" s="130"/>
      <c r="W2609" s="124"/>
      <c r="X2609" s="124"/>
    </row>
    <row r="2610" spans="1:24" s="132" customFormat="1" ht="15.75" hidden="1">
      <c r="A2610" s="292"/>
      <c r="B2610" s="231"/>
      <c r="C2610" s="231"/>
      <c r="D2610" s="232"/>
      <c r="E2610" s="124"/>
      <c r="F2610" s="124"/>
      <c r="G2610" s="124"/>
      <c r="H2610" s="124"/>
      <c r="I2610" s="124"/>
      <c r="J2610" s="124"/>
      <c r="K2610" s="124"/>
      <c r="L2610" s="124"/>
      <c r="M2610" s="124"/>
      <c r="N2610" s="124"/>
      <c r="O2610" s="124"/>
      <c r="P2610" s="124"/>
      <c r="Q2610" s="124"/>
      <c r="R2610" s="124"/>
      <c r="S2610" s="124"/>
      <c r="T2610" s="130"/>
      <c r="U2610" s="130"/>
      <c r="V2610" s="130"/>
      <c r="W2610" s="124"/>
      <c r="X2610" s="124"/>
    </row>
    <row r="2611" spans="1:24" s="132" customFormat="1" ht="15.75" hidden="1">
      <c r="A2611" s="292"/>
      <c r="B2611" s="231"/>
      <c r="C2611" s="231"/>
      <c r="D2611" s="232"/>
      <c r="E2611" s="131"/>
      <c r="F2611" s="130"/>
      <c r="G2611" s="130"/>
      <c r="H2611" s="130"/>
      <c r="I2611" s="130"/>
      <c r="J2611" s="130"/>
      <c r="K2611" s="130"/>
      <c r="L2611" s="130"/>
      <c r="M2611" s="130"/>
      <c r="N2611" s="130"/>
      <c r="O2611" s="130"/>
      <c r="P2611" s="130"/>
      <c r="Q2611" s="68"/>
      <c r="R2611" s="68"/>
      <c r="S2611" s="68"/>
      <c r="T2611" s="130"/>
      <c r="U2611" s="130"/>
      <c r="V2611" s="130"/>
      <c r="W2611" s="68"/>
      <c r="X2611" s="68"/>
    </row>
    <row r="2612" spans="1:24" s="132" customFormat="1" ht="15.75" hidden="1">
      <c r="A2612" s="292"/>
      <c r="B2612" s="231"/>
      <c r="C2612" s="231"/>
      <c r="D2612" s="232"/>
      <c r="E2612" s="131"/>
      <c r="F2612" s="130"/>
      <c r="G2612" s="130"/>
      <c r="H2612" s="130"/>
      <c r="I2612" s="130"/>
      <c r="J2612" s="130"/>
      <c r="K2612" s="130"/>
      <c r="L2612" s="130"/>
      <c r="M2612" s="130"/>
      <c r="N2612" s="130"/>
      <c r="O2612" s="130"/>
      <c r="P2612" s="130"/>
      <c r="Q2612" s="68"/>
      <c r="R2612" s="68"/>
      <c r="S2612" s="68"/>
      <c r="T2612" s="130"/>
      <c r="U2612" s="130"/>
      <c r="V2612" s="130"/>
      <c r="W2612" s="68"/>
      <c r="X2612" s="68"/>
    </row>
    <row r="2613" spans="1:24" s="132" customFormat="1" ht="15.75" hidden="1">
      <c r="A2613" s="292"/>
      <c r="B2613" s="231"/>
      <c r="C2613" s="231"/>
      <c r="D2613" s="232"/>
      <c r="E2613" s="131"/>
      <c r="F2613" s="130"/>
      <c r="G2613" s="130"/>
      <c r="H2613" s="130"/>
      <c r="I2613" s="130"/>
      <c r="J2613" s="130"/>
      <c r="K2613" s="130"/>
      <c r="L2613" s="130"/>
      <c r="M2613" s="130"/>
      <c r="N2613" s="130"/>
      <c r="O2613" s="130"/>
      <c r="P2613" s="130"/>
      <c r="Q2613" s="68"/>
      <c r="R2613" s="68"/>
      <c r="S2613" s="68"/>
      <c r="T2613" s="130"/>
      <c r="U2613" s="130"/>
      <c r="V2613" s="130"/>
      <c r="W2613" s="68"/>
      <c r="X2613" s="68"/>
    </row>
    <row r="2614" spans="1:24" s="132" customFormat="1" ht="15.75" hidden="1">
      <c r="A2614" s="292"/>
      <c r="B2614" s="231"/>
      <c r="C2614" s="231"/>
      <c r="D2614" s="232"/>
      <c r="E2614" s="134"/>
      <c r="F2614" s="134"/>
      <c r="G2614" s="134"/>
      <c r="H2614" s="134"/>
      <c r="I2614" s="134"/>
      <c r="J2614" s="134"/>
      <c r="K2614" s="134"/>
      <c r="L2614" s="134"/>
      <c r="M2614" s="134"/>
      <c r="N2614" s="134"/>
      <c r="O2614" s="134"/>
      <c r="P2614" s="134"/>
      <c r="Q2614" s="134"/>
      <c r="R2614" s="134"/>
      <c r="S2614" s="134"/>
      <c r="T2614" s="130"/>
      <c r="U2614" s="130"/>
      <c r="V2614" s="130"/>
      <c r="W2614" s="134"/>
      <c r="X2614" s="134"/>
    </row>
    <row r="2615" spans="1:24" s="132" customFormat="1" ht="15.75" hidden="1">
      <c r="A2615" s="292"/>
      <c r="B2615" s="231"/>
      <c r="C2615" s="231"/>
      <c r="D2615" s="232"/>
      <c r="E2615" s="131"/>
      <c r="F2615" s="130"/>
      <c r="G2615" s="130"/>
      <c r="H2615" s="130"/>
      <c r="I2615" s="130"/>
      <c r="J2615" s="130"/>
      <c r="K2615" s="130"/>
      <c r="L2615" s="130"/>
      <c r="M2615" s="130"/>
      <c r="N2615" s="130"/>
      <c r="O2615" s="130"/>
      <c r="P2615" s="130"/>
      <c r="Q2615" s="68"/>
      <c r="R2615" s="68"/>
      <c r="S2615" s="68"/>
      <c r="T2615" s="130"/>
      <c r="U2615" s="130"/>
      <c r="V2615" s="130"/>
      <c r="W2615" s="68"/>
      <c r="X2615" s="68"/>
    </row>
    <row r="2616" spans="1:24" s="132" customFormat="1" ht="15.75" hidden="1">
      <c r="A2616" s="292"/>
      <c r="B2616" s="231"/>
      <c r="C2616" s="231"/>
      <c r="D2616" s="232"/>
      <c r="E2616" s="131"/>
      <c r="F2616" s="130"/>
      <c r="G2616" s="130"/>
      <c r="H2616" s="130"/>
      <c r="I2616" s="130"/>
      <c r="J2616" s="130"/>
      <c r="K2616" s="130"/>
      <c r="L2616" s="130"/>
      <c r="M2616" s="130"/>
      <c r="N2616" s="130"/>
      <c r="O2616" s="130"/>
      <c r="P2616" s="130"/>
      <c r="Q2616" s="68"/>
      <c r="R2616" s="68"/>
      <c r="S2616" s="68"/>
      <c r="T2616" s="130"/>
      <c r="U2616" s="130"/>
      <c r="V2616" s="130"/>
      <c r="W2616" s="68"/>
      <c r="X2616" s="68"/>
    </row>
    <row r="2617" spans="1:24" s="132" customFormat="1" ht="15.75" hidden="1">
      <c r="A2617" s="292"/>
      <c r="B2617" s="231"/>
      <c r="C2617" s="231"/>
      <c r="D2617" s="232"/>
      <c r="E2617" s="124"/>
      <c r="F2617" s="124"/>
      <c r="G2617" s="124"/>
      <c r="H2617" s="124"/>
      <c r="I2617" s="124"/>
      <c r="J2617" s="124"/>
      <c r="K2617" s="124"/>
      <c r="L2617" s="124"/>
      <c r="M2617" s="124"/>
      <c r="N2617" s="124"/>
      <c r="O2617" s="124"/>
      <c r="P2617" s="124"/>
      <c r="Q2617" s="124"/>
      <c r="R2617" s="124"/>
      <c r="S2617" s="124"/>
      <c r="T2617" s="130"/>
      <c r="U2617" s="130"/>
      <c r="V2617" s="130"/>
      <c r="W2617" s="124"/>
      <c r="X2617" s="124"/>
    </row>
    <row r="2618" spans="1:24" s="132" customFormat="1" ht="15.75" hidden="1">
      <c r="A2618" s="292"/>
      <c r="B2618" s="231"/>
      <c r="C2618" s="231"/>
      <c r="D2618" s="232"/>
      <c r="E2618" s="124"/>
      <c r="F2618" s="124"/>
      <c r="G2618" s="124"/>
      <c r="H2618" s="124"/>
      <c r="I2618" s="124"/>
      <c r="J2618" s="124"/>
      <c r="K2618" s="124"/>
      <c r="L2618" s="124"/>
      <c r="M2618" s="124"/>
      <c r="N2618" s="124"/>
      <c r="O2618" s="124"/>
      <c r="P2618" s="124"/>
      <c r="Q2618" s="124"/>
      <c r="R2618" s="124"/>
      <c r="S2618" s="124"/>
      <c r="T2618" s="130"/>
      <c r="U2618" s="130"/>
      <c r="V2618" s="130"/>
      <c r="W2618" s="124"/>
      <c r="X2618" s="124"/>
    </row>
    <row r="2619" spans="1:24" s="132" customFormat="1" ht="15.75" hidden="1">
      <c r="A2619" s="292"/>
      <c r="B2619" s="231"/>
      <c r="C2619" s="231"/>
      <c r="D2619" s="232"/>
      <c r="E2619" s="124"/>
      <c r="F2619" s="124"/>
      <c r="G2619" s="124"/>
      <c r="H2619" s="124"/>
      <c r="I2619" s="124"/>
      <c r="J2619" s="124"/>
      <c r="K2619" s="124"/>
      <c r="L2619" s="124"/>
      <c r="M2619" s="124"/>
      <c r="N2619" s="124"/>
      <c r="O2619" s="124"/>
      <c r="P2619" s="124"/>
      <c r="Q2619" s="124"/>
      <c r="R2619" s="124"/>
      <c r="S2619" s="124"/>
      <c r="T2619" s="130"/>
      <c r="U2619" s="130"/>
      <c r="V2619" s="130"/>
      <c r="W2619" s="124"/>
      <c r="X2619" s="124"/>
    </row>
    <row r="2620" spans="1:24" s="132" customFormat="1" ht="15.75" hidden="1">
      <c r="A2620" s="292"/>
      <c r="B2620" s="231"/>
      <c r="C2620" s="231"/>
      <c r="D2620" s="232"/>
      <c r="E2620" s="131"/>
      <c r="F2620" s="130"/>
      <c r="G2620" s="130"/>
      <c r="H2620" s="130"/>
      <c r="I2620" s="130"/>
      <c r="J2620" s="130"/>
      <c r="K2620" s="130"/>
      <c r="L2620" s="130"/>
      <c r="M2620" s="130"/>
      <c r="N2620" s="130"/>
      <c r="O2620" s="130"/>
      <c r="P2620" s="130"/>
      <c r="Q2620" s="68"/>
      <c r="R2620" s="68"/>
      <c r="S2620" s="68"/>
      <c r="T2620" s="130"/>
      <c r="U2620" s="130"/>
      <c r="V2620" s="130"/>
      <c r="W2620" s="68"/>
      <c r="X2620" s="68"/>
    </row>
    <row r="2621" spans="1:24" s="132" customFormat="1" ht="15.75" hidden="1">
      <c r="A2621" s="292"/>
      <c r="B2621" s="231"/>
      <c r="C2621" s="231"/>
      <c r="D2621" s="232"/>
      <c r="E2621" s="131"/>
      <c r="F2621" s="130"/>
      <c r="G2621" s="130"/>
      <c r="H2621" s="130"/>
      <c r="I2621" s="130"/>
      <c r="J2621" s="130"/>
      <c r="K2621" s="130"/>
      <c r="L2621" s="130"/>
      <c r="M2621" s="130"/>
      <c r="N2621" s="130"/>
      <c r="O2621" s="130"/>
      <c r="P2621" s="130"/>
      <c r="Q2621" s="68"/>
      <c r="R2621" s="68"/>
      <c r="S2621" s="68"/>
      <c r="T2621" s="130"/>
      <c r="U2621" s="130"/>
      <c r="V2621" s="130"/>
      <c r="W2621" s="68"/>
      <c r="X2621" s="68"/>
    </row>
    <row r="2622" spans="1:24" s="132" customFormat="1" ht="15.75" hidden="1">
      <c r="A2622" s="292"/>
      <c r="B2622" s="231"/>
      <c r="C2622" s="231"/>
      <c r="D2622" s="232"/>
      <c r="E2622" s="131"/>
      <c r="F2622" s="130"/>
      <c r="G2622" s="130"/>
      <c r="H2622" s="130"/>
      <c r="I2622" s="130"/>
      <c r="J2622" s="130"/>
      <c r="K2622" s="130"/>
      <c r="L2622" s="130"/>
      <c r="M2622" s="130"/>
      <c r="N2622" s="130"/>
      <c r="O2622" s="130"/>
      <c r="P2622" s="130"/>
      <c r="Q2622" s="68"/>
      <c r="R2622" s="68"/>
      <c r="S2622" s="68"/>
      <c r="T2622" s="130"/>
      <c r="U2622" s="130"/>
      <c r="V2622" s="130"/>
      <c r="W2622" s="68"/>
      <c r="X2622" s="68"/>
    </row>
    <row r="2623" spans="1:24" s="132" customFormat="1" ht="15.75" hidden="1">
      <c r="A2623" s="292"/>
      <c r="B2623" s="231"/>
      <c r="C2623" s="231"/>
      <c r="D2623" s="232"/>
      <c r="E2623" s="131"/>
      <c r="F2623" s="130"/>
      <c r="G2623" s="130"/>
      <c r="H2623" s="130"/>
      <c r="I2623" s="68"/>
      <c r="J2623" s="68"/>
      <c r="K2623" s="68"/>
      <c r="L2623" s="68"/>
      <c r="M2623" s="130"/>
      <c r="N2623" s="130"/>
      <c r="O2623" s="130"/>
      <c r="P2623" s="130"/>
      <c r="Q2623" s="68"/>
      <c r="R2623" s="68"/>
      <c r="S2623" s="68"/>
      <c r="T2623" s="130"/>
      <c r="U2623" s="130"/>
      <c r="V2623" s="130"/>
      <c r="W2623" s="68"/>
      <c r="X2623" s="68"/>
    </row>
    <row r="2624" spans="1:24" s="132" customFormat="1" ht="15.75" hidden="1">
      <c r="A2624" s="292"/>
      <c r="B2624" s="231"/>
      <c r="C2624" s="231"/>
      <c r="D2624" s="232"/>
      <c r="E2624" s="131"/>
      <c r="F2624" s="130"/>
      <c r="G2624" s="130"/>
      <c r="H2624" s="130"/>
      <c r="I2624" s="68"/>
      <c r="J2624" s="68"/>
      <c r="K2624" s="134"/>
      <c r="L2624" s="68"/>
      <c r="M2624" s="130"/>
      <c r="N2624" s="130"/>
      <c r="O2624" s="130"/>
      <c r="P2624" s="130"/>
      <c r="Q2624" s="68"/>
      <c r="R2624" s="68"/>
      <c r="S2624" s="68"/>
      <c r="T2624" s="130"/>
      <c r="U2624" s="130"/>
      <c r="V2624" s="130"/>
      <c r="W2624" s="68"/>
      <c r="X2624" s="68"/>
    </row>
    <row r="2625" spans="1:24" s="132" customFormat="1" ht="15.75" hidden="1">
      <c r="A2625" s="292"/>
      <c r="B2625" s="231"/>
      <c r="C2625" s="231"/>
      <c r="D2625" s="232"/>
      <c r="E2625" s="131"/>
      <c r="F2625" s="130"/>
      <c r="G2625" s="130"/>
      <c r="H2625" s="130"/>
      <c r="I2625" s="68"/>
      <c r="J2625" s="68"/>
      <c r="K2625" s="134"/>
      <c r="L2625" s="68"/>
      <c r="M2625" s="130"/>
      <c r="N2625" s="130"/>
      <c r="O2625" s="130"/>
      <c r="P2625" s="130"/>
      <c r="Q2625" s="68"/>
      <c r="R2625" s="68"/>
      <c r="S2625" s="68"/>
      <c r="T2625" s="130"/>
      <c r="U2625" s="130"/>
      <c r="V2625" s="130"/>
      <c r="W2625" s="68"/>
      <c r="X2625" s="68"/>
    </row>
    <row r="2626" spans="1:24" s="132" customFormat="1" ht="15.75" hidden="1">
      <c r="A2626" s="292"/>
      <c r="B2626" s="231"/>
      <c r="C2626" s="231"/>
      <c r="D2626" s="232"/>
      <c r="E2626" s="131"/>
      <c r="F2626" s="130"/>
      <c r="G2626" s="130"/>
      <c r="H2626" s="130"/>
      <c r="I2626" s="68"/>
      <c r="J2626" s="68"/>
      <c r="K2626" s="68"/>
      <c r="L2626" s="136"/>
      <c r="M2626" s="130"/>
      <c r="N2626" s="130"/>
      <c r="O2626" s="130"/>
      <c r="P2626" s="130"/>
      <c r="Q2626" s="68"/>
      <c r="R2626" s="68"/>
      <c r="S2626" s="68"/>
      <c r="T2626" s="130"/>
      <c r="U2626" s="130"/>
      <c r="V2626" s="130"/>
      <c r="W2626" s="68"/>
      <c r="X2626" s="68"/>
    </row>
    <row r="2627" spans="1:24" s="132" customFormat="1" ht="15.75" hidden="1">
      <c r="A2627" s="292"/>
      <c r="B2627" s="231"/>
      <c r="C2627" s="231"/>
      <c r="D2627" s="232"/>
      <c r="E2627" s="131"/>
      <c r="F2627" s="130"/>
      <c r="G2627" s="130"/>
      <c r="H2627" s="130"/>
      <c r="I2627" s="137"/>
      <c r="J2627" s="137"/>
      <c r="K2627" s="137"/>
      <c r="L2627" s="137"/>
      <c r="M2627" s="130"/>
      <c r="N2627" s="130"/>
      <c r="O2627" s="130"/>
      <c r="P2627" s="130"/>
      <c r="Q2627" s="68"/>
      <c r="R2627" s="68"/>
      <c r="S2627" s="68"/>
      <c r="T2627" s="130"/>
      <c r="U2627" s="130"/>
      <c r="V2627" s="130"/>
      <c r="W2627" s="68"/>
      <c r="X2627" s="68"/>
    </row>
    <row r="2628" spans="1:24" s="132" customFormat="1" ht="15.75" hidden="1">
      <c r="A2628" s="292"/>
      <c r="B2628" s="231"/>
      <c r="C2628" s="231"/>
      <c r="D2628" s="232"/>
      <c r="E2628" s="131"/>
      <c r="F2628" s="130"/>
      <c r="G2628" s="130"/>
      <c r="H2628" s="130"/>
      <c r="I2628" s="137"/>
      <c r="J2628" s="137"/>
      <c r="K2628" s="137"/>
      <c r="L2628" s="137"/>
      <c r="M2628" s="130"/>
      <c r="N2628" s="130"/>
      <c r="O2628" s="130"/>
      <c r="P2628" s="130"/>
      <c r="Q2628" s="68"/>
      <c r="R2628" s="68"/>
      <c r="S2628" s="68"/>
      <c r="T2628" s="130"/>
      <c r="U2628" s="130"/>
      <c r="V2628" s="130"/>
      <c r="W2628" s="68"/>
      <c r="X2628" s="68"/>
    </row>
    <row r="2629" spans="1:24" s="132" customFormat="1" ht="15.75" hidden="1">
      <c r="A2629" s="292"/>
      <c r="B2629" s="231"/>
      <c r="C2629" s="231"/>
      <c r="D2629" s="232"/>
      <c r="E2629" s="131"/>
      <c r="F2629" s="130"/>
      <c r="G2629" s="130"/>
      <c r="H2629" s="130"/>
      <c r="I2629" s="137"/>
      <c r="J2629" s="137"/>
      <c r="K2629" s="137"/>
      <c r="L2629" s="137"/>
      <c r="M2629" s="130"/>
      <c r="N2629" s="130"/>
      <c r="O2629" s="130"/>
      <c r="P2629" s="130"/>
      <c r="Q2629" s="68"/>
      <c r="R2629" s="68"/>
      <c r="S2629" s="68"/>
      <c r="T2629" s="130"/>
      <c r="U2629" s="130"/>
      <c r="V2629" s="130"/>
      <c r="W2629" s="68"/>
      <c r="X2629" s="68"/>
    </row>
    <row r="2630" spans="1:24" s="132" customFormat="1" ht="15.75" hidden="1">
      <c r="A2630" s="292"/>
      <c r="B2630" s="231"/>
      <c r="C2630" s="231"/>
      <c r="D2630" s="232"/>
      <c r="E2630" s="131"/>
      <c r="F2630" s="130"/>
      <c r="G2630" s="130"/>
      <c r="H2630" s="130"/>
      <c r="I2630" s="137"/>
      <c r="J2630" s="137"/>
      <c r="K2630" s="137"/>
      <c r="L2630" s="137"/>
      <c r="M2630" s="130"/>
      <c r="N2630" s="130"/>
      <c r="O2630" s="130"/>
      <c r="P2630" s="130"/>
      <c r="Q2630" s="68"/>
      <c r="R2630" s="68"/>
      <c r="S2630" s="68"/>
      <c r="T2630" s="130"/>
      <c r="U2630" s="130"/>
      <c r="V2630" s="130"/>
      <c r="W2630" s="68"/>
      <c r="X2630" s="68"/>
    </row>
    <row r="2631" spans="1:24" s="132" customFormat="1" ht="15.75" hidden="1">
      <c r="A2631" s="292"/>
      <c r="B2631" s="231"/>
      <c r="C2631" s="231"/>
      <c r="D2631" s="232"/>
      <c r="E2631" s="131"/>
      <c r="F2631" s="130"/>
      <c r="G2631" s="130"/>
      <c r="H2631" s="130"/>
      <c r="I2631" s="137"/>
      <c r="J2631" s="137"/>
      <c r="K2631" s="137"/>
      <c r="L2631" s="137"/>
      <c r="M2631" s="130"/>
      <c r="N2631" s="130"/>
      <c r="O2631" s="130"/>
      <c r="P2631" s="130"/>
      <c r="Q2631" s="68"/>
      <c r="R2631" s="68"/>
      <c r="S2631" s="68"/>
      <c r="T2631" s="130"/>
      <c r="U2631" s="130"/>
      <c r="V2631" s="130"/>
      <c r="W2631" s="68"/>
      <c r="X2631" s="68"/>
    </row>
    <row r="2632" spans="1:24" s="132" customFormat="1" ht="15.75" hidden="1">
      <c r="A2632" s="292"/>
      <c r="B2632" s="231"/>
      <c r="C2632" s="231"/>
      <c r="D2632" s="232"/>
      <c r="E2632" s="131"/>
      <c r="F2632" s="130"/>
      <c r="G2632" s="130"/>
      <c r="H2632" s="130"/>
      <c r="I2632" s="137"/>
      <c r="J2632" s="137"/>
      <c r="K2632" s="137"/>
      <c r="L2632" s="137"/>
      <c r="M2632" s="130"/>
      <c r="N2632" s="130"/>
      <c r="O2632" s="130"/>
      <c r="P2632" s="130"/>
      <c r="Q2632" s="68"/>
      <c r="R2632" s="68"/>
      <c r="S2632" s="68"/>
      <c r="T2632" s="130"/>
      <c r="U2632" s="130"/>
      <c r="V2632" s="130"/>
      <c r="W2632" s="68"/>
      <c r="X2632" s="68"/>
    </row>
    <row r="2633" spans="1:24" s="132" customFormat="1" ht="15.75" hidden="1">
      <c r="A2633" s="292"/>
      <c r="B2633" s="231"/>
      <c r="C2633" s="231"/>
      <c r="D2633" s="232"/>
      <c r="E2633" s="134"/>
      <c r="F2633" s="134"/>
      <c r="G2633" s="134"/>
      <c r="H2633" s="134"/>
      <c r="I2633" s="134"/>
      <c r="J2633" s="134"/>
      <c r="K2633" s="134"/>
      <c r="L2633" s="134"/>
      <c r="M2633" s="134"/>
      <c r="N2633" s="134"/>
      <c r="O2633" s="134"/>
      <c r="P2633" s="134"/>
      <c r="Q2633" s="134"/>
      <c r="R2633" s="134"/>
      <c r="S2633" s="134"/>
      <c r="T2633" s="130"/>
      <c r="U2633" s="130"/>
      <c r="V2633" s="130"/>
      <c r="W2633" s="134"/>
      <c r="X2633" s="134"/>
    </row>
    <row r="2634" spans="1:24" s="132" customFormat="1" ht="15.75" hidden="1">
      <c r="A2634" s="292"/>
      <c r="B2634" s="231"/>
      <c r="C2634" s="231"/>
      <c r="D2634" s="232"/>
      <c r="E2634" s="131"/>
      <c r="F2634" s="130"/>
      <c r="G2634" s="130"/>
      <c r="H2634" s="130"/>
      <c r="I2634" s="137"/>
      <c r="J2634" s="137"/>
      <c r="K2634" s="137"/>
      <c r="L2634" s="137"/>
      <c r="M2634" s="130"/>
      <c r="N2634" s="130"/>
      <c r="O2634" s="130"/>
      <c r="P2634" s="130"/>
      <c r="Q2634" s="68"/>
      <c r="R2634" s="68"/>
      <c r="S2634" s="68"/>
      <c r="T2634" s="130"/>
      <c r="U2634" s="130"/>
      <c r="V2634" s="130"/>
      <c r="W2634" s="68"/>
      <c r="X2634" s="68"/>
    </row>
    <row r="2635" spans="1:24" s="132" customFormat="1" ht="15.75" hidden="1">
      <c r="A2635" s="292"/>
      <c r="B2635" s="231"/>
      <c r="C2635" s="231"/>
      <c r="D2635" s="232"/>
      <c r="E2635" s="131"/>
      <c r="F2635" s="130"/>
      <c r="G2635" s="130"/>
      <c r="H2635" s="130"/>
      <c r="I2635" s="137"/>
      <c r="J2635" s="137"/>
      <c r="K2635" s="137"/>
      <c r="L2635" s="137"/>
      <c r="M2635" s="130"/>
      <c r="N2635" s="130"/>
      <c r="O2635" s="130"/>
      <c r="P2635" s="130"/>
      <c r="Q2635" s="68"/>
      <c r="R2635" s="68"/>
      <c r="S2635" s="68"/>
      <c r="T2635" s="130"/>
      <c r="U2635" s="130"/>
      <c r="V2635" s="130"/>
      <c r="W2635" s="68"/>
      <c r="X2635" s="68"/>
    </row>
    <row r="2636" spans="1:24" s="132" customFormat="1" ht="15.75" hidden="1">
      <c r="A2636" s="292"/>
      <c r="B2636" s="231"/>
      <c r="C2636" s="231"/>
      <c r="D2636" s="232"/>
      <c r="E2636" s="131"/>
      <c r="F2636" s="130"/>
      <c r="G2636" s="130"/>
      <c r="H2636" s="130"/>
      <c r="I2636" s="68"/>
      <c r="J2636" s="68"/>
      <c r="K2636" s="68"/>
      <c r="L2636" s="68"/>
      <c r="M2636" s="130"/>
      <c r="N2636" s="130"/>
      <c r="O2636" s="130"/>
      <c r="P2636" s="130"/>
      <c r="Q2636" s="68"/>
      <c r="R2636" s="68"/>
      <c r="S2636" s="68"/>
      <c r="T2636" s="130"/>
      <c r="U2636" s="130"/>
      <c r="V2636" s="130"/>
      <c r="W2636" s="68"/>
      <c r="X2636" s="68"/>
    </row>
    <row r="2637" spans="1:24" s="132" customFormat="1" ht="15.75" hidden="1">
      <c r="A2637" s="292"/>
      <c r="B2637" s="231"/>
      <c r="C2637" s="231"/>
      <c r="D2637" s="232"/>
      <c r="E2637" s="68"/>
      <c r="F2637" s="130"/>
      <c r="G2637" s="130"/>
      <c r="H2637" s="130"/>
      <c r="I2637" s="68"/>
      <c r="J2637" s="68"/>
      <c r="K2637" s="68"/>
      <c r="L2637" s="68"/>
      <c r="M2637" s="130"/>
      <c r="N2637" s="130"/>
      <c r="O2637" s="130"/>
      <c r="P2637" s="130"/>
      <c r="Q2637" s="68"/>
      <c r="R2637" s="68"/>
      <c r="S2637" s="68"/>
      <c r="T2637" s="130"/>
      <c r="U2637" s="130"/>
      <c r="V2637" s="130"/>
      <c r="W2637" s="68"/>
      <c r="X2637" s="68"/>
    </row>
    <row r="2638" spans="1:24" s="132" customFormat="1" ht="15.75" hidden="1">
      <c r="A2638" s="292"/>
      <c r="B2638" s="231"/>
      <c r="C2638" s="231"/>
      <c r="D2638" s="232"/>
      <c r="E2638" s="131"/>
      <c r="F2638" s="130"/>
      <c r="G2638" s="130"/>
      <c r="H2638" s="130"/>
      <c r="I2638" s="68"/>
      <c r="J2638" s="68"/>
      <c r="K2638" s="68"/>
      <c r="L2638" s="68"/>
      <c r="M2638" s="130"/>
      <c r="N2638" s="130"/>
      <c r="O2638" s="130"/>
      <c r="P2638" s="130"/>
      <c r="Q2638" s="68"/>
      <c r="R2638" s="68"/>
      <c r="S2638" s="68"/>
      <c r="T2638" s="130"/>
      <c r="U2638" s="130"/>
      <c r="V2638" s="130"/>
      <c r="W2638" s="68"/>
      <c r="X2638" s="68"/>
    </row>
    <row r="2639" spans="1:24" s="132" customFormat="1" ht="15.75" hidden="1">
      <c r="A2639" s="292"/>
      <c r="B2639" s="231"/>
      <c r="C2639" s="231"/>
      <c r="D2639" s="232"/>
      <c r="E2639" s="131"/>
      <c r="F2639" s="130"/>
      <c r="G2639" s="130"/>
      <c r="H2639" s="130"/>
      <c r="I2639" s="68"/>
      <c r="J2639" s="68"/>
      <c r="K2639" s="68"/>
      <c r="L2639" s="68"/>
      <c r="M2639" s="130"/>
      <c r="N2639" s="130"/>
      <c r="O2639" s="130"/>
      <c r="P2639" s="130"/>
      <c r="Q2639" s="68"/>
      <c r="R2639" s="68"/>
      <c r="S2639" s="68"/>
      <c r="T2639" s="130"/>
      <c r="U2639" s="130"/>
      <c r="V2639" s="130"/>
      <c r="W2639" s="68"/>
      <c r="X2639" s="68"/>
    </row>
    <row r="2640" spans="1:24" s="132" customFormat="1" ht="15.75" hidden="1">
      <c r="A2640" s="292"/>
      <c r="B2640" s="231"/>
      <c r="C2640" s="231"/>
      <c r="D2640" s="232"/>
      <c r="E2640" s="131"/>
      <c r="F2640" s="130"/>
      <c r="G2640" s="130"/>
      <c r="H2640" s="130"/>
      <c r="I2640" s="68"/>
      <c r="J2640" s="68"/>
      <c r="K2640" s="68"/>
      <c r="L2640" s="68"/>
      <c r="M2640" s="130"/>
      <c r="N2640" s="130"/>
      <c r="O2640" s="130"/>
      <c r="P2640" s="130"/>
      <c r="Q2640" s="68"/>
      <c r="R2640" s="68"/>
      <c r="S2640" s="68"/>
      <c r="T2640" s="130"/>
      <c r="U2640" s="130"/>
      <c r="V2640" s="130"/>
      <c r="W2640" s="68"/>
      <c r="X2640" s="68"/>
    </row>
    <row r="2641" spans="1:28" s="132" customFormat="1" ht="15.75" hidden="1">
      <c r="A2641" s="292"/>
      <c r="B2641" s="231"/>
      <c r="C2641" s="231"/>
      <c r="D2641" s="232"/>
      <c r="E2641" s="68"/>
      <c r="F2641" s="68"/>
      <c r="G2641" s="68"/>
      <c r="H2641" s="68"/>
      <c r="I2641" s="68"/>
      <c r="J2641" s="68"/>
      <c r="K2641" s="68"/>
      <c r="L2641" s="68"/>
      <c r="M2641" s="68"/>
      <c r="N2641" s="68"/>
      <c r="O2641" s="68"/>
      <c r="P2641" s="68"/>
      <c r="Q2641" s="68"/>
      <c r="R2641" s="68"/>
      <c r="S2641" s="68"/>
      <c r="T2641" s="68"/>
      <c r="U2641" s="68"/>
      <c r="V2641" s="68"/>
      <c r="W2641" s="68"/>
      <c r="X2641" s="68"/>
    </row>
    <row r="2642" spans="1:28" s="132" customFormat="1" ht="15.75" hidden="1">
      <c r="A2642" s="292"/>
      <c r="B2642" s="231"/>
      <c r="C2642" s="231"/>
      <c r="D2642" s="232"/>
      <c r="E2642" s="68"/>
      <c r="F2642" s="68"/>
      <c r="G2642" s="68"/>
      <c r="H2642" s="68"/>
      <c r="I2642" s="68"/>
      <c r="J2642" s="68"/>
      <c r="K2642" s="68"/>
      <c r="L2642" s="68"/>
      <c r="M2642" s="68"/>
      <c r="N2642" s="68"/>
      <c r="O2642" s="68"/>
      <c r="P2642" s="68"/>
      <c r="Q2642" s="68"/>
      <c r="R2642" s="68"/>
      <c r="S2642" s="68"/>
      <c r="T2642" s="68"/>
      <c r="U2642" s="68"/>
      <c r="V2642" s="68"/>
      <c r="W2642" s="68"/>
      <c r="X2642" s="68"/>
    </row>
    <row r="2643" spans="1:28" s="132" customFormat="1" ht="15.75" hidden="1">
      <c r="A2643" s="292"/>
      <c r="B2643" s="231"/>
      <c r="C2643" s="231"/>
      <c r="D2643" s="232"/>
      <c r="E2643" s="131"/>
      <c r="F2643" s="130"/>
      <c r="G2643" s="130"/>
      <c r="H2643" s="130"/>
      <c r="I2643" s="68"/>
      <c r="J2643" s="68"/>
      <c r="K2643" s="68"/>
      <c r="L2643" s="68"/>
      <c r="M2643" s="130"/>
      <c r="N2643" s="130"/>
      <c r="O2643" s="130"/>
      <c r="P2643" s="130"/>
      <c r="Q2643" s="68"/>
      <c r="R2643" s="68"/>
      <c r="S2643" s="68"/>
      <c r="T2643" s="130"/>
      <c r="U2643" s="130"/>
      <c r="V2643" s="130"/>
      <c r="W2643" s="68"/>
      <c r="X2643" s="68"/>
    </row>
    <row r="2644" spans="1:28" s="132" customFormat="1" ht="15.75" hidden="1">
      <c r="A2644" s="292"/>
      <c r="B2644" s="231"/>
      <c r="C2644" s="231"/>
      <c r="D2644" s="232"/>
      <c r="E2644" s="131"/>
      <c r="F2644" s="130"/>
      <c r="G2644" s="130"/>
      <c r="H2644" s="130"/>
      <c r="I2644" s="68"/>
      <c r="J2644" s="68"/>
      <c r="K2644" s="68"/>
      <c r="L2644" s="68"/>
      <c r="M2644" s="130"/>
      <c r="N2644" s="130"/>
      <c r="O2644" s="130"/>
      <c r="P2644" s="130"/>
      <c r="Q2644" s="68"/>
      <c r="R2644" s="68"/>
      <c r="S2644" s="68"/>
      <c r="T2644" s="130"/>
      <c r="U2644" s="130"/>
      <c r="V2644" s="130"/>
      <c r="W2644" s="68"/>
      <c r="X2644" s="68"/>
    </row>
    <row r="2645" spans="1:28" s="132" customFormat="1" ht="15.75" hidden="1">
      <c r="A2645" s="292"/>
      <c r="B2645" s="231"/>
      <c r="C2645" s="231"/>
      <c r="D2645" s="232"/>
      <c r="E2645" s="131"/>
      <c r="F2645" s="130"/>
      <c r="G2645" s="130"/>
      <c r="H2645" s="130"/>
      <c r="I2645" s="68"/>
      <c r="J2645" s="68"/>
      <c r="K2645" s="68"/>
      <c r="L2645" s="68"/>
      <c r="M2645" s="130"/>
      <c r="N2645" s="130"/>
      <c r="O2645" s="130"/>
      <c r="P2645" s="130"/>
      <c r="Q2645" s="68"/>
      <c r="R2645" s="68"/>
      <c r="S2645" s="68"/>
      <c r="T2645" s="130"/>
      <c r="U2645" s="130"/>
      <c r="V2645" s="130"/>
      <c r="W2645" s="68"/>
      <c r="X2645" s="68"/>
    </row>
    <row r="2646" spans="1:28" s="132" customFormat="1" ht="15.75" hidden="1">
      <c r="A2646" s="292"/>
      <c r="B2646" s="231"/>
      <c r="C2646" s="231"/>
      <c r="D2646" s="232"/>
      <c r="E2646" s="131"/>
      <c r="F2646" s="130"/>
      <c r="G2646" s="130"/>
      <c r="H2646" s="130"/>
      <c r="I2646" s="68"/>
      <c r="J2646" s="68"/>
      <c r="K2646" s="68"/>
      <c r="L2646" s="68"/>
      <c r="M2646" s="130"/>
      <c r="N2646" s="130"/>
      <c r="O2646" s="130"/>
      <c r="P2646" s="130"/>
      <c r="Q2646" s="68"/>
      <c r="R2646" s="68"/>
      <c r="S2646" s="68"/>
      <c r="T2646" s="130"/>
      <c r="U2646" s="130"/>
      <c r="V2646" s="130"/>
      <c r="W2646" s="68"/>
      <c r="X2646" s="68"/>
    </row>
    <row r="2647" spans="1:28" s="132" customFormat="1" ht="15.75" hidden="1">
      <c r="A2647" s="292"/>
      <c r="B2647" s="231"/>
      <c r="C2647" s="231"/>
      <c r="D2647" s="232"/>
      <c r="E2647" s="131"/>
      <c r="F2647" s="130"/>
      <c r="G2647" s="130"/>
      <c r="H2647" s="130"/>
      <c r="I2647" s="68"/>
      <c r="J2647" s="68"/>
      <c r="K2647" s="68"/>
      <c r="L2647" s="68"/>
      <c r="M2647" s="130"/>
      <c r="N2647" s="130"/>
      <c r="O2647" s="130"/>
      <c r="P2647" s="130"/>
      <c r="Q2647" s="68"/>
      <c r="R2647" s="68"/>
      <c r="S2647" s="68"/>
      <c r="T2647" s="130"/>
      <c r="U2647" s="130"/>
      <c r="V2647" s="130"/>
      <c r="W2647" s="68"/>
      <c r="X2647" s="68"/>
    </row>
    <row r="2648" spans="1:28" s="132" customFormat="1" ht="15.75" hidden="1">
      <c r="A2648" s="292"/>
      <c r="B2648" s="231"/>
      <c r="C2648" s="231"/>
      <c r="D2648" s="232"/>
      <c r="E2648" s="131"/>
      <c r="F2648" s="130"/>
      <c r="G2648" s="130"/>
      <c r="H2648" s="130"/>
      <c r="I2648" s="68"/>
      <c r="J2648" s="68"/>
      <c r="K2648" s="68"/>
      <c r="L2648" s="68"/>
      <c r="M2648" s="130"/>
      <c r="N2648" s="130"/>
      <c r="O2648" s="130"/>
      <c r="P2648" s="130"/>
      <c r="Q2648" s="68"/>
      <c r="R2648" s="68"/>
      <c r="S2648" s="68"/>
      <c r="T2648" s="130"/>
      <c r="U2648" s="130"/>
      <c r="V2648" s="130"/>
      <c r="W2648" s="68"/>
      <c r="X2648" s="68"/>
    </row>
    <row r="2649" spans="1:28" s="132" customFormat="1" ht="15.75" hidden="1">
      <c r="A2649" s="292"/>
      <c r="B2649" s="231"/>
      <c r="C2649" s="231"/>
      <c r="D2649" s="232"/>
      <c r="E2649" s="131"/>
      <c r="F2649" s="130"/>
      <c r="G2649" s="130"/>
      <c r="H2649" s="130"/>
      <c r="I2649" s="68"/>
      <c r="J2649" s="68"/>
      <c r="K2649" s="68"/>
      <c r="L2649" s="68"/>
      <c r="M2649" s="130"/>
      <c r="N2649" s="130"/>
      <c r="O2649" s="130"/>
      <c r="P2649" s="130"/>
      <c r="Q2649" s="68"/>
      <c r="R2649" s="68"/>
      <c r="S2649" s="68"/>
      <c r="T2649" s="130"/>
      <c r="U2649" s="130"/>
      <c r="V2649" s="130"/>
      <c r="W2649" s="68"/>
      <c r="X2649" s="68"/>
    </row>
    <row r="2650" spans="1:28" s="132" customFormat="1" ht="15.75" hidden="1">
      <c r="A2650" s="292"/>
      <c r="B2650" s="231"/>
      <c r="C2650" s="231"/>
      <c r="D2650" s="232"/>
      <c r="E2650" s="131"/>
      <c r="F2650" s="130"/>
      <c r="G2650" s="130"/>
      <c r="H2650" s="130"/>
      <c r="I2650" s="68"/>
      <c r="J2650" s="68"/>
      <c r="K2650" s="68"/>
      <c r="L2650" s="68"/>
      <c r="M2650" s="130"/>
      <c r="N2650" s="130"/>
      <c r="O2650" s="130"/>
      <c r="P2650" s="130"/>
      <c r="Q2650" s="68"/>
      <c r="R2650" s="68"/>
      <c r="S2650" s="68"/>
      <c r="T2650" s="130"/>
      <c r="U2650" s="130"/>
      <c r="V2650" s="130"/>
      <c r="W2650" s="68"/>
      <c r="X2650" s="68"/>
    </row>
    <row r="2651" spans="1:28" s="132" customFormat="1" ht="15.75" hidden="1">
      <c r="A2651" s="292"/>
      <c r="B2651" s="231"/>
      <c r="C2651" s="231"/>
      <c r="D2651" s="232"/>
      <c r="E2651" s="68"/>
      <c r="F2651" s="68"/>
      <c r="G2651" s="68"/>
      <c r="H2651" s="68"/>
      <c r="I2651" s="68"/>
      <c r="J2651" s="68"/>
      <c r="K2651" s="68"/>
      <c r="L2651" s="68"/>
      <c r="M2651" s="68"/>
      <c r="N2651" s="68"/>
      <c r="O2651" s="68"/>
      <c r="P2651" s="68"/>
      <c r="Q2651" s="68"/>
      <c r="R2651" s="68"/>
      <c r="S2651" s="68"/>
      <c r="T2651" s="68"/>
      <c r="U2651" s="68"/>
      <c r="V2651" s="68"/>
      <c r="W2651" s="68"/>
      <c r="X2651" s="68"/>
      <c r="Y2651" s="68"/>
      <c r="Z2651" s="68"/>
      <c r="AA2651" s="68"/>
      <c r="AB2651" s="68"/>
    </row>
    <row r="2652" spans="1:28" s="132" customFormat="1" ht="15.75" hidden="1">
      <c r="A2652" s="292"/>
      <c r="B2652" s="231"/>
      <c r="C2652" s="231"/>
      <c r="D2652" s="232"/>
      <c r="E2652" s="68"/>
      <c r="F2652" s="68"/>
      <c r="G2652" s="68"/>
      <c r="H2652" s="68"/>
      <c r="I2652" s="68"/>
      <c r="J2652" s="68"/>
      <c r="K2652" s="68"/>
      <c r="L2652" s="68"/>
      <c r="M2652" s="68"/>
      <c r="N2652" s="68"/>
      <c r="O2652" s="68"/>
      <c r="P2652" s="68"/>
      <c r="Q2652" s="68"/>
      <c r="R2652" s="68"/>
      <c r="S2652" s="68"/>
      <c r="T2652" s="68"/>
      <c r="U2652" s="68"/>
      <c r="V2652" s="68"/>
      <c r="W2652" s="68"/>
      <c r="X2652" s="68"/>
      <c r="Y2652" s="68"/>
      <c r="Z2652" s="68"/>
      <c r="AA2652" s="68"/>
      <c r="AB2652" s="68"/>
    </row>
    <row r="2653" spans="1:28" s="132" customFormat="1" ht="15.75" hidden="1">
      <c r="A2653" s="292"/>
      <c r="B2653" s="231"/>
      <c r="C2653" s="231"/>
      <c r="D2653" s="232"/>
      <c r="E2653" s="131"/>
      <c r="F2653" s="130"/>
      <c r="G2653" s="130"/>
      <c r="H2653" s="130"/>
      <c r="I2653" s="68"/>
      <c r="J2653" s="68"/>
      <c r="K2653" s="68"/>
      <c r="L2653" s="68"/>
      <c r="M2653" s="130"/>
      <c r="N2653" s="130"/>
      <c r="O2653" s="130"/>
      <c r="P2653" s="130"/>
      <c r="Q2653" s="68"/>
      <c r="R2653" s="68"/>
      <c r="S2653" s="68"/>
      <c r="T2653" s="130"/>
      <c r="U2653" s="130"/>
      <c r="V2653" s="130"/>
      <c r="W2653" s="68"/>
      <c r="X2653" s="68"/>
    </row>
    <row r="2654" spans="1:28" s="132" customFormat="1" ht="15.75" hidden="1">
      <c r="A2654" s="292"/>
      <c r="B2654" s="231"/>
      <c r="C2654" s="231"/>
      <c r="D2654" s="232"/>
      <c r="E2654" s="131"/>
      <c r="F2654" s="130"/>
      <c r="G2654" s="130"/>
      <c r="H2654" s="130"/>
      <c r="I2654" s="68"/>
      <c r="J2654" s="68"/>
      <c r="K2654" s="68"/>
      <c r="L2654" s="68"/>
      <c r="M2654" s="130"/>
      <c r="N2654" s="130"/>
      <c r="O2654" s="130"/>
      <c r="P2654" s="130"/>
      <c r="Q2654" s="68"/>
      <c r="R2654" s="68"/>
      <c r="S2654" s="68"/>
      <c r="T2654" s="130"/>
      <c r="U2654" s="130"/>
      <c r="V2654" s="130"/>
      <c r="W2654" s="68"/>
      <c r="X2654" s="68"/>
    </row>
    <row r="2655" spans="1:28" s="132" customFormat="1" ht="15.75" hidden="1">
      <c r="A2655" s="292"/>
      <c r="B2655" s="231"/>
      <c r="C2655" s="231"/>
      <c r="D2655" s="232"/>
      <c r="E2655" s="131"/>
      <c r="F2655" s="130"/>
      <c r="G2655" s="130"/>
      <c r="H2655" s="130"/>
      <c r="I2655" s="68"/>
      <c r="J2655" s="68"/>
      <c r="K2655" s="68"/>
      <c r="L2655" s="68"/>
      <c r="M2655" s="130"/>
      <c r="N2655" s="130"/>
      <c r="O2655" s="130"/>
      <c r="P2655" s="130"/>
      <c r="Q2655" s="68"/>
      <c r="R2655" s="68"/>
      <c r="S2655" s="68"/>
      <c r="T2655" s="130"/>
      <c r="U2655" s="130"/>
      <c r="V2655" s="130"/>
      <c r="W2655" s="68"/>
      <c r="X2655" s="68"/>
    </row>
    <row r="2656" spans="1:28" s="132" customFormat="1" ht="15.75" hidden="1">
      <c r="A2656" s="292"/>
      <c r="B2656" s="231"/>
      <c r="C2656" s="231"/>
      <c r="D2656" s="232"/>
      <c r="E2656" s="131"/>
      <c r="F2656" s="130"/>
      <c r="G2656" s="130"/>
      <c r="H2656" s="130"/>
      <c r="I2656" s="68"/>
      <c r="J2656" s="68"/>
      <c r="K2656" s="68"/>
      <c r="L2656" s="68"/>
      <c r="M2656" s="130"/>
      <c r="N2656" s="130"/>
      <c r="O2656" s="130"/>
      <c r="P2656" s="130"/>
      <c r="Q2656" s="68"/>
      <c r="R2656" s="68"/>
      <c r="S2656" s="68"/>
      <c r="T2656" s="130"/>
      <c r="U2656" s="130"/>
      <c r="V2656" s="130"/>
      <c r="W2656" s="68"/>
      <c r="X2656" s="68"/>
    </row>
    <row r="2657" spans="1:24" s="132" customFormat="1" ht="15.75" hidden="1">
      <c r="A2657" s="292"/>
      <c r="B2657" s="231"/>
      <c r="C2657" s="231"/>
      <c r="D2657" s="232"/>
      <c r="E2657" s="68"/>
      <c r="F2657" s="68"/>
      <c r="G2657" s="68"/>
      <c r="H2657" s="68"/>
      <c r="I2657" s="68"/>
      <c r="J2657" s="68"/>
      <c r="K2657" s="68"/>
      <c r="L2657" s="68"/>
      <c r="M2657" s="68"/>
      <c r="N2657" s="68"/>
      <c r="O2657" s="68"/>
      <c r="P2657" s="68"/>
      <c r="Q2657" s="68"/>
      <c r="R2657" s="68"/>
      <c r="S2657" s="68"/>
      <c r="T2657" s="68"/>
      <c r="U2657" s="68"/>
      <c r="V2657" s="68"/>
      <c r="W2657" s="68"/>
      <c r="X2657" s="68"/>
    </row>
    <row r="2658" spans="1:24" s="132" customFormat="1" ht="15.75" hidden="1">
      <c r="A2658" s="292"/>
      <c r="B2658" s="231"/>
      <c r="C2658" s="231"/>
      <c r="D2658" s="232"/>
      <c r="E2658" s="131"/>
      <c r="F2658" s="130"/>
      <c r="G2658" s="130"/>
      <c r="H2658" s="130"/>
      <c r="I2658" s="68"/>
      <c r="J2658" s="68"/>
      <c r="K2658" s="68"/>
      <c r="L2658" s="68"/>
      <c r="M2658" s="130"/>
      <c r="N2658" s="130"/>
      <c r="O2658" s="130"/>
      <c r="P2658" s="130"/>
      <c r="Q2658" s="68"/>
      <c r="R2658" s="68"/>
      <c r="S2658" s="68"/>
      <c r="T2658" s="130"/>
      <c r="U2658" s="130"/>
      <c r="V2658" s="130"/>
      <c r="W2658" s="68"/>
      <c r="X2658" s="68"/>
    </row>
    <row r="2659" spans="1:24" s="132" customFormat="1" ht="15.75" hidden="1">
      <c r="A2659" s="292"/>
      <c r="B2659" s="231"/>
      <c r="C2659" s="231"/>
      <c r="D2659" s="232"/>
      <c r="E2659" s="131"/>
      <c r="F2659" s="130"/>
      <c r="G2659" s="130"/>
      <c r="H2659" s="130"/>
      <c r="I2659" s="68"/>
      <c r="J2659" s="68"/>
      <c r="K2659" s="68"/>
      <c r="L2659" s="68"/>
      <c r="M2659" s="130"/>
      <c r="N2659" s="130"/>
      <c r="O2659" s="130"/>
      <c r="P2659" s="130"/>
      <c r="Q2659" s="68"/>
      <c r="R2659" s="68"/>
      <c r="S2659" s="68"/>
      <c r="T2659" s="130"/>
      <c r="U2659" s="130"/>
      <c r="V2659" s="130"/>
      <c r="W2659" s="68"/>
      <c r="X2659" s="68"/>
    </row>
    <row r="2660" spans="1:24" s="132" customFormat="1" ht="15.75" hidden="1">
      <c r="A2660" s="292"/>
      <c r="B2660" s="231"/>
      <c r="C2660" s="231"/>
      <c r="D2660" s="232"/>
      <c r="E2660" s="131"/>
      <c r="F2660" s="130"/>
      <c r="G2660" s="130"/>
      <c r="H2660" s="130"/>
      <c r="I2660" s="68"/>
      <c r="J2660" s="68"/>
      <c r="K2660" s="68"/>
      <c r="L2660" s="68"/>
      <c r="M2660" s="130"/>
      <c r="N2660" s="130"/>
      <c r="O2660" s="130"/>
      <c r="P2660" s="130"/>
      <c r="Q2660" s="68"/>
      <c r="R2660" s="68"/>
      <c r="S2660" s="68"/>
      <c r="T2660" s="130"/>
      <c r="U2660" s="130"/>
      <c r="V2660" s="130"/>
      <c r="W2660" s="68"/>
      <c r="X2660" s="68"/>
    </row>
    <row r="2661" spans="1:24" s="132" customFormat="1" ht="15.75" hidden="1">
      <c r="A2661" s="292"/>
      <c r="B2661" s="231"/>
      <c r="C2661" s="231"/>
      <c r="D2661" s="232"/>
      <c r="E2661" s="131"/>
      <c r="F2661" s="130"/>
      <c r="G2661" s="130"/>
      <c r="H2661" s="130"/>
      <c r="I2661" s="68"/>
      <c r="J2661" s="68"/>
      <c r="K2661" s="68"/>
      <c r="L2661" s="68"/>
      <c r="M2661" s="130"/>
      <c r="N2661" s="130"/>
      <c r="O2661" s="130"/>
      <c r="P2661" s="130"/>
      <c r="Q2661" s="68"/>
      <c r="R2661" s="68"/>
      <c r="S2661" s="68"/>
      <c r="T2661" s="130"/>
      <c r="U2661" s="130"/>
      <c r="V2661" s="130"/>
      <c r="W2661" s="68"/>
      <c r="X2661" s="68"/>
    </row>
    <row r="2662" spans="1:24" s="132" customFormat="1" ht="15.75" hidden="1">
      <c r="A2662" s="292"/>
      <c r="B2662" s="231"/>
      <c r="C2662" s="231"/>
      <c r="D2662" s="232"/>
      <c r="E2662" s="131"/>
      <c r="F2662" s="130"/>
      <c r="G2662" s="130"/>
      <c r="H2662" s="130"/>
      <c r="I2662" s="68"/>
      <c r="J2662" s="68"/>
      <c r="K2662" s="68"/>
      <c r="L2662" s="68"/>
      <c r="M2662" s="130"/>
      <c r="N2662" s="130"/>
      <c r="O2662" s="130"/>
      <c r="P2662" s="130"/>
      <c r="Q2662" s="68"/>
      <c r="R2662" s="68"/>
      <c r="S2662" s="68"/>
      <c r="T2662" s="130"/>
      <c r="U2662" s="130"/>
      <c r="V2662" s="130"/>
      <c r="W2662" s="68"/>
      <c r="X2662" s="68"/>
    </row>
    <row r="2663" spans="1:24" s="132" customFormat="1" ht="15.75" hidden="1">
      <c r="A2663" s="292"/>
      <c r="B2663" s="231"/>
      <c r="C2663" s="231"/>
      <c r="D2663" s="232"/>
      <c r="E2663" s="131"/>
      <c r="F2663" s="130"/>
      <c r="G2663" s="130"/>
      <c r="H2663" s="130"/>
      <c r="I2663" s="68"/>
      <c r="J2663" s="68"/>
      <c r="K2663" s="68"/>
      <c r="L2663" s="68"/>
      <c r="M2663" s="130"/>
      <c r="N2663" s="130"/>
      <c r="O2663" s="130"/>
      <c r="P2663" s="130"/>
      <c r="Q2663" s="68"/>
      <c r="R2663" s="68"/>
      <c r="S2663" s="68"/>
      <c r="T2663" s="130"/>
      <c r="U2663" s="130"/>
      <c r="V2663" s="130"/>
      <c r="W2663" s="68"/>
      <c r="X2663" s="68"/>
    </row>
    <row r="2664" spans="1:24" s="132" customFormat="1" ht="15.75" hidden="1">
      <c r="A2664" s="292"/>
      <c r="B2664" s="231"/>
      <c r="C2664" s="231"/>
      <c r="D2664" s="232"/>
      <c r="E2664" s="134"/>
      <c r="F2664" s="134"/>
      <c r="G2664" s="134"/>
      <c r="H2664" s="134"/>
      <c r="I2664" s="134"/>
      <c r="J2664" s="134"/>
      <c r="K2664" s="134"/>
      <c r="L2664" s="134"/>
      <c r="M2664" s="134"/>
      <c r="N2664" s="134"/>
      <c r="O2664" s="134"/>
      <c r="P2664" s="134"/>
      <c r="Q2664" s="134"/>
      <c r="R2664" s="134"/>
      <c r="S2664" s="134"/>
      <c r="T2664" s="134"/>
      <c r="U2664" s="134"/>
      <c r="V2664" s="134"/>
      <c r="W2664" s="134"/>
      <c r="X2664" s="134"/>
    </row>
    <row r="2665" spans="1:24" s="132" customFormat="1" ht="15.75" hidden="1">
      <c r="A2665" s="292"/>
      <c r="B2665" s="231"/>
      <c r="C2665" s="231"/>
      <c r="D2665" s="232"/>
      <c r="E2665" s="131"/>
      <c r="F2665" s="130"/>
      <c r="G2665" s="130"/>
      <c r="H2665" s="130"/>
      <c r="I2665" s="68"/>
      <c r="J2665" s="146"/>
      <c r="K2665" s="130"/>
      <c r="L2665" s="130"/>
      <c r="M2665" s="130"/>
      <c r="N2665" s="130"/>
      <c r="O2665" s="130"/>
      <c r="P2665" s="130"/>
      <c r="Q2665" s="68"/>
      <c r="R2665" s="68"/>
      <c r="S2665" s="68"/>
      <c r="T2665" s="130"/>
      <c r="U2665" s="130"/>
      <c r="V2665" s="130"/>
      <c r="W2665" s="68"/>
      <c r="X2665" s="68"/>
    </row>
    <row r="2666" spans="1:24" s="132" customFormat="1" ht="15.75" hidden="1">
      <c r="A2666" s="292"/>
      <c r="B2666" s="231"/>
      <c r="C2666" s="231"/>
      <c r="D2666" s="232"/>
      <c r="E2666" s="131"/>
      <c r="F2666" s="130"/>
      <c r="G2666" s="130"/>
      <c r="H2666" s="130"/>
      <c r="I2666" s="68"/>
      <c r="J2666" s="146"/>
      <c r="K2666" s="130"/>
      <c r="L2666" s="130"/>
      <c r="M2666" s="130"/>
      <c r="N2666" s="130"/>
      <c r="O2666" s="130"/>
      <c r="P2666" s="130"/>
      <c r="Q2666" s="68"/>
      <c r="R2666" s="68"/>
      <c r="S2666" s="68"/>
      <c r="T2666" s="130"/>
      <c r="U2666" s="130"/>
      <c r="V2666" s="130"/>
      <c r="W2666" s="68"/>
      <c r="X2666" s="68"/>
    </row>
    <row r="2667" spans="1:24" s="132" customFormat="1" ht="15.75" hidden="1">
      <c r="A2667" s="292"/>
      <c r="B2667" s="231"/>
      <c r="C2667" s="231"/>
      <c r="D2667" s="232"/>
      <c r="E2667" s="134"/>
      <c r="F2667" s="134"/>
      <c r="G2667" s="134"/>
      <c r="H2667" s="134"/>
      <c r="I2667" s="134"/>
      <c r="J2667" s="134"/>
      <c r="K2667" s="134"/>
      <c r="L2667" s="134"/>
      <c r="M2667" s="134"/>
      <c r="N2667" s="134"/>
      <c r="O2667" s="134"/>
      <c r="P2667" s="134"/>
      <c r="Q2667" s="134"/>
      <c r="R2667" s="134"/>
      <c r="S2667" s="134"/>
      <c r="T2667" s="134"/>
      <c r="U2667" s="134"/>
      <c r="V2667" s="134"/>
      <c r="W2667" s="134"/>
      <c r="X2667" s="134"/>
    </row>
    <row r="2668" spans="1:24" s="132" customFormat="1" ht="15.75" hidden="1">
      <c r="A2668" s="292"/>
      <c r="B2668" s="231"/>
      <c r="C2668" s="231"/>
      <c r="D2668" s="232"/>
      <c r="E2668" s="131"/>
      <c r="F2668" s="130"/>
      <c r="G2668" s="130"/>
      <c r="H2668" s="130"/>
      <c r="I2668" s="68"/>
      <c r="J2668" s="146"/>
      <c r="K2668" s="130"/>
      <c r="L2668" s="130"/>
      <c r="M2668" s="130"/>
      <c r="N2668" s="130"/>
      <c r="O2668" s="130"/>
      <c r="P2668" s="130"/>
      <c r="Q2668" s="68"/>
      <c r="R2668" s="68"/>
      <c r="S2668" s="68"/>
      <c r="T2668" s="130"/>
      <c r="U2668" s="130"/>
      <c r="V2668" s="130"/>
      <c r="W2668" s="68"/>
      <c r="X2668" s="68"/>
    </row>
    <row r="2669" spans="1:24" s="132" customFormat="1" ht="15.75" hidden="1">
      <c r="A2669" s="292"/>
      <c r="B2669" s="231"/>
      <c r="C2669" s="231"/>
      <c r="D2669" s="232"/>
      <c r="E2669" s="131"/>
      <c r="F2669" s="130"/>
      <c r="G2669" s="130"/>
      <c r="H2669" s="130"/>
      <c r="I2669" s="68"/>
      <c r="J2669" s="146"/>
      <c r="K2669" s="130"/>
      <c r="L2669" s="130"/>
      <c r="M2669" s="130"/>
      <c r="N2669" s="130"/>
      <c r="O2669" s="130"/>
      <c r="P2669" s="130"/>
      <c r="Q2669" s="68"/>
      <c r="R2669" s="68"/>
      <c r="S2669" s="68"/>
      <c r="T2669" s="130"/>
      <c r="U2669" s="130"/>
      <c r="V2669" s="130"/>
      <c r="W2669" s="68"/>
      <c r="X2669" s="68"/>
    </row>
    <row r="2670" spans="1:24" s="132" customFormat="1" ht="15.75" hidden="1">
      <c r="A2670" s="292"/>
      <c r="B2670" s="231"/>
      <c r="C2670" s="231"/>
      <c r="D2670" s="232"/>
      <c r="E2670" s="134"/>
      <c r="F2670" s="134"/>
      <c r="G2670" s="134"/>
      <c r="H2670" s="134"/>
      <c r="I2670" s="134"/>
      <c r="J2670" s="134"/>
      <c r="K2670" s="134"/>
      <c r="L2670" s="134"/>
      <c r="M2670" s="134"/>
      <c r="N2670" s="134"/>
      <c r="O2670" s="134"/>
      <c r="P2670" s="134"/>
      <c r="Q2670" s="134"/>
      <c r="R2670" s="134"/>
      <c r="S2670" s="134"/>
      <c r="T2670" s="134"/>
      <c r="U2670" s="134"/>
      <c r="V2670" s="134"/>
      <c r="W2670" s="134"/>
      <c r="X2670" s="134"/>
    </row>
    <row r="2671" spans="1:24" s="132" customFormat="1" ht="15.75" hidden="1">
      <c r="A2671" s="292"/>
      <c r="B2671" s="231"/>
      <c r="C2671" s="231"/>
      <c r="D2671" s="232"/>
      <c r="E2671" s="131"/>
      <c r="F2671" s="130"/>
      <c r="G2671" s="130"/>
      <c r="H2671" s="130"/>
      <c r="I2671" s="68"/>
      <c r="J2671" s="68"/>
      <c r="K2671" s="68"/>
      <c r="L2671" s="68"/>
      <c r="M2671" s="130"/>
      <c r="N2671" s="130"/>
      <c r="O2671" s="130"/>
      <c r="P2671" s="130"/>
      <c r="Q2671" s="68"/>
      <c r="R2671" s="68"/>
      <c r="S2671" s="68"/>
      <c r="T2671" s="130"/>
      <c r="U2671" s="130"/>
      <c r="V2671" s="130"/>
      <c r="W2671" s="68"/>
      <c r="X2671" s="68"/>
    </row>
    <row r="2672" spans="1:24" s="132" customFormat="1" ht="15.75" hidden="1">
      <c r="A2672" s="292"/>
      <c r="B2672" s="231"/>
      <c r="C2672" s="231"/>
      <c r="D2672" s="232"/>
      <c r="E2672" s="131"/>
      <c r="F2672" s="130"/>
      <c r="G2672" s="130"/>
      <c r="H2672" s="130"/>
      <c r="I2672" s="68"/>
      <c r="J2672" s="68"/>
      <c r="K2672" s="68"/>
      <c r="L2672" s="68"/>
      <c r="M2672" s="130"/>
      <c r="N2672" s="130"/>
      <c r="O2672" s="130"/>
      <c r="P2672" s="130"/>
      <c r="Q2672" s="68"/>
      <c r="R2672" s="68"/>
      <c r="S2672" s="68"/>
      <c r="T2672" s="130"/>
      <c r="U2672" s="130"/>
      <c r="V2672" s="130"/>
      <c r="W2672" s="68"/>
      <c r="X2672" s="68"/>
    </row>
    <row r="2673" spans="1:24" s="132" customFormat="1" ht="15.75" hidden="1">
      <c r="A2673" s="292"/>
      <c r="B2673" s="231"/>
      <c r="C2673" s="231"/>
      <c r="D2673" s="232"/>
      <c r="E2673" s="131"/>
      <c r="F2673" s="130"/>
      <c r="G2673" s="130"/>
      <c r="H2673" s="130"/>
      <c r="I2673" s="68"/>
      <c r="J2673" s="68"/>
      <c r="K2673" s="68"/>
      <c r="L2673" s="68"/>
      <c r="M2673" s="130"/>
      <c r="N2673" s="130"/>
      <c r="O2673" s="130"/>
      <c r="P2673" s="130"/>
      <c r="Q2673" s="68"/>
      <c r="R2673" s="68"/>
      <c r="S2673" s="68"/>
      <c r="T2673" s="130"/>
      <c r="U2673" s="130"/>
      <c r="V2673" s="130"/>
      <c r="W2673" s="68"/>
      <c r="X2673" s="68"/>
    </row>
    <row r="2674" spans="1:24" s="132" customFormat="1" ht="15.75" hidden="1">
      <c r="A2674" s="292"/>
      <c r="B2674" s="231"/>
      <c r="C2674" s="231"/>
      <c r="D2674" s="232"/>
      <c r="E2674" s="134"/>
      <c r="F2674" s="134"/>
      <c r="G2674" s="134"/>
      <c r="H2674" s="134"/>
      <c r="I2674" s="134"/>
      <c r="J2674" s="134"/>
      <c r="K2674" s="134"/>
      <c r="L2674" s="134"/>
      <c r="M2674" s="134"/>
      <c r="N2674" s="134"/>
      <c r="O2674" s="134"/>
      <c r="P2674" s="134"/>
      <c r="Q2674" s="134"/>
      <c r="R2674" s="134"/>
      <c r="S2674" s="134"/>
      <c r="T2674" s="134"/>
      <c r="U2674" s="134"/>
      <c r="V2674" s="134"/>
      <c r="W2674" s="134"/>
      <c r="X2674" s="134"/>
    </row>
    <row r="2675" spans="1:24" s="132" customFormat="1" ht="15.75" hidden="1">
      <c r="A2675" s="292"/>
      <c r="B2675" s="231"/>
      <c r="C2675" s="231"/>
      <c r="D2675" s="232"/>
      <c r="E2675" s="131"/>
      <c r="F2675" s="130"/>
      <c r="G2675" s="130"/>
      <c r="H2675" s="130"/>
      <c r="I2675" s="68"/>
      <c r="J2675" s="68"/>
      <c r="K2675" s="68"/>
      <c r="L2675" s="68"/>
      <c r="M2675" s="130"/>
      <c r="N2675" s="130"/>
      <c r="O2675" s="130"/>
      <c r="P2675" s="130"/>
      <c r="Q2675" s="68"/>
      <c r="R2675" s="68"/>
      <c r="S2675" s="68"/>
      <c r="T2675" s="130"/>
      <c r="U2675" s="130"/>
      <c r="V2675" s="130"/>
      <c r="W2675" s="68"/>
      <c r="X2675" s="68"/>
    </row>
    <row r="2676" spans="1:24" s="132" customFormat="1" ht="15.75" hidden="1">
      <c r="A2676" s="292"/>
      <c r="B2676" s="231"/>
      <c r="C2676" s="231"/>
      <c r="D2676" s="232"/>
      <c r="E2676" s="131"/>
      <c r="F2676" s="130"/>
      <c r="G2676" s="130"/>
      <c r="H2676" s="130"/>
      <c r="I2676" s="68"/>
      <c r="J2676" s="68"/>
      <c r="K2676" s="68"/>
      <c r="L2676" s="68"/>
      <c r="M2676" s="130"/>
      <c r="N2676" s="130"/>
      <c r="O2676" s="130"/>
      <c r="P2676" s="130"/>
      <c r="Q2676" s="68"/>
      <c r="R2676" s="68"/>
      <c r="S2676" s="68"/>
      <c r="T2676" s="130"/>
      <c r="U2676" s="130"/>
      <c r="V2676" s="130"/>
      <c r="W2676" s="68"/>
      <c r="X2676" s="68"/>
    </row>
    <row r="2677" spans="1:24" s="142" customFormat="1" ht="15.75" hidden="1">
      <c r="A2677" s="292"/>
      <c r="B2677" s="231"/>
      <c r="C2677" s="231"/>
      <c r="D2677" s="232"/>
      <c r="E2677" s="134"/>
      <c r="F2677" s="134"/>
      <c r="G2677" s="134"/>
      <c r="H2677" s="134"/>
      <c r="I2677" s="134"/>
      <c r="J2677" s="134"/>
      <c r="K2677" s="134"/>
      <c r="L2677" s="134"/>
      <c r="M2677" s="134"/>
      <c r="N2677" s="134"/>
      <c r="O2677" s="134"/>
      <c r="P2677" s="134"/>
      <c r="Q2677" s="134"/>
      <c r="R2677" s="134"/>
      <c r="S2677" s="134"/>
      <c r="T2677" s="134"/>
      <c r="U2677" s="134"/>
      <c r="V2677" s="134"/>
      <c r="W2677" s="134"/>
      <c r="X2677" s="134"/>
    </row>
    <row r="2678" spans="1:24" s="132" customFormat="1" ht="15.75" hidden="1">
      <c r="A2678" s="292"/>
      <c r="B2678" s="231"/>
      <c r="C2678" s="231"/>
      <c r="D2678" s="232"/>
      <c r="E2678" s="131"/>
      <c r="F2678" s="130"/>
      <c r="G2678" s="130"/>
      <c r="H2678" s="130"/>
      <c r="I2678" s="68"/>
      <c r="J2678" s="68"/>
      <c r="K2678" s="68"/>
      <c r="L2678" s="68"/>
      <c r="M2678" s="130"/>
      <c r="N2678" s="130"/>
      <c r="O2678" s="130"/>
      <c r="P2678" s="130"/>
      <c r="Q2678" s="68"/>
      <c r="R2678" s="68"/>
      <c r="S2678" s="68"/>
      <c r="T2678" s="130"/>
      <c r="U2678" s="130"/>
      <c r="V2678" s="130"/>
      <c r="W2678" s="68"/>
      <c r="X2678" s="68"/>
    </row>
    <row r="2679" spans="1:24" s="132" customFormat="1" ht="15.75" hidden="1">
      <c r="A2679" s="292"/>
      <c r="B2679" s="231"/>
      <c r="C2679" s="231"/>
      <c r="D2679" s="232"/>
      <c r="E2679" s="131"/>
      <c r="F2679" s="130"/>
      <c r="G2679" s="130"/>
      <c r="H2679" s="130"/>
      <c r="I2679" s="68"/>
      <c r="J2679" s="68"/>
      <c r="K2679" s="68"/>
      <c r="L2679" s="68"/>
      <c r="M2679" s="130"/>
      <c r="N2679" s="130"/>
      <c r="O2679" s="130"/>
      <c r="P2679" s="130"/>
      <c r="Q2679" s="68"/>
      <c r="R2679" s="68"/>
      <c r="S2679" s="68"/>
      <c r="T2679" s="130"/>
      <c r="U2679" s="130"/>
      <c r="V2679" s="130"/>
      <c r="W2679" s="68"/>
      <c r="X2679" s="68"/>
    </row>
    <row r="2680" spans="1:24" s="132" customFormat="1" ht="15.75" hidden="1">
      <c r="A2680" s="292"/>
      <c r="B2680" s="231"/>
      <c r="C2680" s="231"/>
      <c r="D2680" s="232"/>
      <c r="E2680" s="131"/>
      <c r="F2680" s="130"/>
      <c r="G2680" s="130"/>
      <c r="H2680" s="130"/>
      <c r="I2680" s="68"/>
      <c r="J2680" s="68"/>
      <c r="K2680" s="68"/>
      <c r="L2680" s="68"/>
      <c r="M2680" s="130"/>
      <c r="N2680" s="130"/>
      <c r="O2680" s="130"/>
      <c r="P2680" s="130"/>
      <c r="Q2680" s="68"/>
      <c r="R2680" s="68"/>
      <c r="S2680" s="68"/>
      <c r="T2680" s="130"/>
      <c r="U2680" s="130"/>
      <c r="V2680" s="130"/>
      <c r="W2680" s="68"/>
      <c r="X2680" s="68"/>
    </row>
    <row r="2681" spans="1:24" s="132" customFormat="1" ht="15.75" hidden="1">
      <c r="A2681" s="292"/>
      <c r="B2681" s="231"/>
      <c r="C2681" s="231"/>
      <c r="D2681" s="232"/>
      <c r="E2681" s="134"/>
      <c r="F2681" s="134"/>
      <c r="G2681" s="134"/>
      <c r="H2681" s="134"/>
      <c r="I2681" s="134"/>
      <c r="J2681" s="134"/>
      <c r="K2681" s="134"/>
      <c r="L2681" s="134"/>
      <c r="M2681" s="134"/>
      <c r="N2681" s="134"/>
      <c r="O2681" s="134"/>
      <c r="P2681" s="134"/>
      <c r="Q2681" s="134"/>
      <c r="R2681" s="134"/>
      <c r="S2681" s="134"/>
      <c r="T2681" s="134"/>
      <c r="U2681" s="134"/>
      <c r="V2681" s="134"/>
      <c r="W2681" s="134"/>
      <c r="X2681" s="134"/>
    </row>
    <row r="2682" spans="1:24" s="132" customFormat="1" ht="15.75" hidden="1">
      <c r="A2682" s="292"/>
      <c r="B2682" s="231"/>
      <c r="C2682" s="231"/>
      <c r="D2682" s="232"/>
      <c r="E2682" s="131"/>
      <c r="F2682" s="130"/>
      <c r="G2682" s="130"/>
      <c r="H2682" s="130"/>
      <c r="I2682" s="68"/>
      <c r="J2682" s="68"/>
      <c r="K2682" s="68"/>
      <c r="L2682" s="68"/>
      <c r="M2682" s="130"/>
      <c r="N2682" s="130"/>
      <c r="O2682" s="130"/>
      <c r="P2682" s="130"/>
      <c r="Q2682" s="68"/>
      <c r="R2682" s="68"/>
      <c r="S2682" s="68"/>
      <c r="T2682" s="130"/>
      <c r="U2682" s="130"/>
      <c r="V2682" s="130"/>
      <c r="W2682" s="68"/>
      <c r="X2682" s="68"/>
    </row>
    <row r="2683" spans="1:24" s="132" customFormat="1" ht="15.75" hidden="1">
      <c r="A2683" s="292"/>
      <c r="B2683" s="231"/>
      <c r="C2683" s="231"/>
      <c r="D2683" s="232"/>
      <c r="E2683" s="131"/>
      <c r="F2683" s="130"/>
      <c r="G2683" s="130"/>
      <c r="H2683" s="130"/>
      <c r="I2683" s="68"/>
      <c r="J2683" s="68"/>
      <c r="K2683" s="68"/>
      <c r="L2683" s="68"/>
      <c r="M2683" s="130"/>
      <c r="N2683" s="130"/>
      <c r="O2683" s="130"/>
      <c r="P2683" s="130"/>
      <c r="Q2683" s="68"/>
      <c r="R2683" s="68"/>
      <c r="S2683" s="68"/>
      <c r="T2683" s="130"/>
      <c r="U2683" s="130"/>
      <c r="V2683" s="130"/>
      <c r="W2683" s="68"/>
      <c r="X2683" s="68"/>
    </row>
    <row r="2684" spans="1:24" s="132" customFormat="1" ht="15.75" hidden="1">
      <c r="A2684" s="292"/>
      <c r="B2684" s="231"/>
      <c r="C2684" s="231"/>
      <c r="D2684" s="232"/>
      <c r="E2684" s="134"/>
      <c r="F2684" s="134"/>
      <c r="G2684" s="134"/>
      <c r="H2684" s="134"/>
      <c r="I2684" s="134"/>
      <c r="J2684" s="134"/>
      <c r="K2684" s="134"/>
      <c r="L2684" s="134"/>
      <c r="M2684" s="134"/>
      <c r="N2684" s="134"/>
      <c r="O2684" s="134"/>
      <c r="P2684" s="134"/>
      <c r="Q2684" s="134"/>
      <c r="R2684" s="134"/>
      <c r="S2684" s="134"/>
      <c r="T2684" s="134"/>
      <c r="U2684" s="134"/>
      <c r="V2684" s="134"/>
      <c r="W2684" s="134"/>
      <c r="X2684" s="134"/>
    </row>
    <row r="2685" spans="1:24" s="132" customFormat="1" ht="15.75" hidden="1">
      <c r="A2685" s="292"/>
      <c r="B2685" s="231"/>
      <c r="C2685" s="231"/>
      <c r="D2685" s="232"/>
      <c r="E2685" s="131"/>
      <c r="F2685" s="130"/>
      <c r="G2685" s="130"/>
      <c r="H2685" s="130"/>
      <c r="I2685" s="68"/>
      <c r="J2685" s="68"/>
      <c r="K2685" s="68"/>
      <c r="L2685" s="68"/>
      <c r="M2685" s="130"/>
      <c r="N2685" s="130"/>
      <c r="O2685" s="130"/>
      <c r="P2685" s="130"/>
      <c r="Q2685" s="68"/>
      <c r="R2685" s="68"/>
      <c r="S2685" s="68"/>
      <c r="T2685" s="130"/>
      <c r="U2685" s="130"/>
      <c r="V2685" s="130"/>
      <c r="W2685" s="68"/>
      <c r="X2685" s="68"/>
    </row>
    <row r="2686" spans="1:24" s="132" customFormat="1" ht="15.75" hidden="1">
      <c r="A2686" s="292"/>
      <c r="B2686" s="231"/>
      <c r="C2686" s="231"/>
      <c r="D2686" s="232"/>
      <c r="E2686" s="131"/>
      <c r="F2686" s="130"/>
      <c r="G2686" s="130"/>
      <c r="H2686" s="130"/>
      <c r="I2686" s="68"/>
      <c r="J2686" s="68"/>
      <c r="K2686" s="68"/>
      <c r="L2686" s="68"/>
      <c r="M2686" s="130"/>
      <c r="N2686" s="130"/>
      <c r="O2686" s="130"/>
      <c r="P2686" s="130"/>
      <c r="Q2686" s="68"/>
      <c r="R2686" s="68"/>
      <c r="S2686" s="68"/>
      <c r="T2686" s="130"/>
      <c r="U2686" s="130"/>
      <c r="V2686" s="130"/>
      <c r="W2686" s="68"/>
      <c r="X2686" s="68"/>
    </row>
    <row r="2687" spans="1:24" s="132" customFormat="1" ht="15.75" hidden="1">
      <c r="A2687" s="292"/>
      <c r="B2687" s="231"/>
      <c r="C2687" s="231"/>
      <c r="D2687" s="232"/>
      <c r="E2687" s="134"/>
      <c r="F2687" s="134"/>
      <c r="G2687" s="134"/>
      <c r="H2687" s="134"/>
      <c r="I2687" s="134"/>
      <c r="J2687" s="134"/>
      <c r="K2687" s="134"/>
      <c r="L2687" s="134"/>
      <c r="M2687" s="134"/>
      <c r="N2687" s="134"/>
      <c r="O2687" s="134"/>
      <c r="P2687" s="134"/>
      <c r="Q2687" s="134"/>
      <c r="R2687" s="134"/>
      <c r="S2687" s="134"/>
      <c r="T2687" s="134"/>
      <c r="U2687" s="134"/>
      <c r="V2687" s="134"/>
      <c r="W2687" s="134"/>
      <c r="X2687" s="134"/>
    </row>
    <row r="2688" spans="1:24" s="132" customFormat="1" ht="15.75" hidden="1">
      <c r="A2688" s="292"/>
      <c r="B2688" s="231"/>
      <c r="C2688" s="231"/>
      <c r="D2688" s="232"/>
      <c r="E2688" s="131"/>
      <c r="F2688" s="130"/>
      <c r="G2688" s="130"/>
      <c r="H2688" s="130"/>
      <c r="I2688" s="68"/>
      <c r="J2688" s="68"/>
      <c r="K2688" s="68"/>
      <c r="L2688" s="68"/>
      <c r="M2688" s="130"/>
      <c r="N2688" s="130"/>
      <c r="O2688" s="130"/>
      <c r="P2688" s="130"/>
      <c r="Q2688" s="68"/>
      <c r="R2688" s="68"/>
      <c r="S2688" s="68"/>
      <c r="T2688" s="130"/>
      <c r="U2688" s="130"/>
      <c r="V2688" s="130"/>
      <c r="W2688" s="68"/>
      <c r="X2688" s="68"/>
    </row>
    <row r="2689" spans="1:24" s="132" customFormat="1" ht="15.75" hidden="1">
      <c r="A2689" s="292"/>
      <c r="B2689" s="231"/>
      <c r="C2689" s="231"/>
      <c r="D2689" s="232"/>
      <c r="E2689" s="131"/>
      <c r="F2689" s="130"/>
      <c r="G2689" s="130"/>
      <c r="H2689" s="130"/>
      <c r="I2689" s="68"/>
      <c r="J2689" s="68"/>
      <c r="K2689" s="68"/>
      <c r="L2689" s="68"/>
      <c r="M2689" s="130"/>
      <c r="N2689" s="130"/>
      <c r="O2689" s="130"/>
      <c r="P2689" s="130"/>
      <c r="Q2689" s="68"/>
      <c r="R2689" s="68"/>
      <c r="S2689" s="68"/>
      <c r="T2689" s="130"/>
      <c r="U2689" s="130"/>
      <c r="V2689" s="130"/>
      <c r="W2689" s="68"/>
      <c r="X2689" s="68"/>
    </row>
    <row r="2690" spans="1:24" s="132" customFormat="1" ht="15.75" hidden="1">
      <c r="A2690" s="292"/>
      <c r="B2690" s="231"/>
      <c r="C2690" s="231"/>
      <c r="D2690" s="232"/>
      <c r="E2690" s="131"/>
      <c r="F2690" s="130"/>
      <c r="G2690" s="130"/>
      <c r="H2690" s="130"/>
      <c r="I2690" s="68"/>
      <c r="J2690" s="68"/>
      <c r="K2690" s="68"/>
      <c r="L2690" s="68"/>
      <c r="M2690" s="130"/>
      <c r="N2690" s="130"/>
      <c r="O2690" s="130"/>
      <c r="P2690" s="130"/>
      <c r="Q2690" s="68"/>
      <c r="R2690" s="68"/>
      <c r="S2690" s="68"/>
      <c r="T2690" s="130"/>
      <c r="U2690" s="130"/>
      <c r="V2690" s="130"/>
      <c r="W2690" s="68"/>
      <c r="X2690" s="68"/>
    </row>
    <row r="2691" spans="1:24" s="132" customFormat="1" ht="15.75" hidden="1">
      <c r="A2691" s="292"/>
      <c r="B2691" s="231"/>
      <c r="C2691" s="231"/>
      <c r="D2691" s="232"/>
      <c r="E2691" s="131"/>
      <c r="F2691" s="130"/>
      <c r="G2691" s="130"/>
      <c r="H2691" s="130"/>
      <c r="I2691" s="68"/>
      <c r="J2691" s="68"/>
      <c r="K2691" s="68"/>
      <c r="L2691" s="68"/>
      <c r="M2691" s="130"/>
      <c r="N2691" s="130"/>
      <c r="O2691" s="130"/>
      <c r="P2691" s="130"/>
      <c r="Q2691" s="68"/>
      <c r="R2691" s="68"/>
      <c r="S2691" s="68"/>
      <c r="T2691" s="130"/>
      <c r="U2691" s="130"/>
      <c r="V2691" s="130"/>
      <c r="W2691" s="68"/>
      <c r="X2691" s="68"/>
    </row>
    <row r="2692" spans="1:24" s="142" customFormat="1" ht="15.75" hidden="1">
      <c r="A2692" s="292"/>
      <c r="B2692" s="231"/>
      <c r="C2692" s="231"/>
      <c r="D2692" s="232"/>
      <c r="E2692" s="134"/>
      <c r="F2692" s="134"/>
      <c r="G2692" s="134"/>
      <c r="H2692" s="134"/>
      <c r="I2692" s="134"/>
      <c r="J2692" s="134"/>
      <c r="K2692" s="134"/>
      <c r="L2692" s="134"/>
      <c r="M2692" s="134"/>
      <c r="N2692" s="134"/>
      <c r="O2692" s="134"/>
      <c r="P2692" s="134"/>
      <c r="Q2692" s="134"/>
      <c r="R2692" s="134"/>
      <c r="S2692" s="134"/>
      <c r="T2692" s="134"/>
      <c r="U2692" s="134"/>
      <c r="V2692" s="134"/>
      <c r="W2692" s="134"/>
      <c r="X2692" s="134"/>
    </row>
    <row r="2693" spans="1:24" s="132" customFormat="1" ht="15.75" hidden="1">
      <c r="A2693" s="292"/>
      <c r="B2693" s="231"/>
      <c r="C2693" s="231"/>
      <c r="D2693" s="232"/>
      <c r="E2693" s="131"/>
      <c r="F2693" s="130"/>
      <c r="G2693" s="130"/>
      <c r="H2693" s="130"/>
      <c r="I2693" s="68"/>
      <c r="J2693" s="68"/>
      <c r="K2693" s="68"/>
      <c r="L2693" s="68"/>
      <c r="M2693" s="130"/>
      <c r="N2693" s="130"/>
      <c r="O2693" s="130"/>
      <c r="P2693" s="130"/>
      <c r="Q2693" s="68"/>
      <c r="R2693" s="68"/>
      <c r="S2693" s="68"/>
      <c r="T2693" s="130"/>
      <c r="U2693" s="130"/>
      <c r="V2693" s="130"/>
      <c r="W2693" s="68"/>
      <c r="X2693" s="68"/>
    </row>
    <row r="2694" spans="1:24" s="132" customFormat="1" ht="15.75" hidden="1">
      <c r="A2694" s="292"/>
      <c r="B2694" s="231"/>
      <c r="C2694" s="231"/>
      <c r="D2694" s="232"/>
      <c r="E2694" s="131"/>
      <c r="F2694" s="130"/>
      <c r="G2694" s="130"/>
      <c r="H2694" s="130"/>
      <c r="I2694" s="68"/>
      <c r="J2694" s="68"/>
      <c r="K2694" s="68"/>
      <c r="L2694" s="68"/>
      <c r="M2694" s="130"/>
      <c r="N2694" s="130"/>
      <c r="O2694" s="130"/>
      <c r="P2694" s="130"/>
      <c r="Q2694" s="68"/>
      <c r="R2694" s="68"/>
      <c r="S2694" s="68"/>
      <c r="T2694" s="130"/>
      <c r="U2694" s="130"/>
      <c r="V2694" s="130"/>
      <c r="W2694" s="68"/>
      <c r="X2694" s="68"/>
    </row>
    <row r="2695" spans="1:24" s="132" customFormat="1" ht="15.75" hidden="1">
      <c r="A2695" s="292"/>
      <c r="B2695" s="231"/>
      <c r="C2695" s="231"/>
      <c r="D2695" s="232"/>
      <c r="E2695" s="131"/>
      <c r="F2695" s="130"/>
      <c r="G2695" s="130"/>
      <c r="H2695" s="130"/>
      <c r="I2695" s="68"/>
      <c r="J2695" s="68"/>
      <c r="K2695" s="68"/>
      <c r="L2695" s="68"/>
      <c r="M2695" s="130"/>
      <c r="N2695" s="130"/>
      <c r="O2695" s="130"/>
      <c r="P2695" s="130"/>
      <c r="Q2695" s="68"/>
      <c r="R2695" s="68"/>
      <c r="S2695" s="68"/>
      <c r="T2695" s="130"/>
      <c r="U2695" s="130"/>
      <c r="V2695" s="130"/>
      <c r="W2695" s="68"/>
      <c r="X2695" s="68"/>
    </row>
    <row r="2696" spans="1:24" s="132" customFormat="1" ht="15.75" hidden="1">
      <c r="A2696" s="292"/>
      <c r="B2696" s="231"/>
      <c r="C2696" s="231"/>
      <c r="D2696" s="232"/>
      <c r="E2696" s="131"/>
      <c r="F2696" s="130"/>
      <c r="G2696" s="130"/>
      <c r="H2696" s="130"/>
      <c r="I2696" s="68"/>
      <c r="J2696" s="68"/>
      <c r="K2696" s="68"/>
      <c r="L2696" s="68"/>
      <c r="M2696" s="130"/>
      <c r="N2696" s="130"/>
      <c r="O2696" s="130"/>
      <c r="P2696" s="130"/>
      <c r="Q2696" s="68"/>
      <c r="R2696" s="68"/>
      <c r="S2696" s="68"/>
      <c r="T2696" s="130"/>
      <c r="U2696" s="130"/>
      <c r="V2696" s="130"/>
      <c r="W2696" s="68"/>
      <c r="X2696" s="68"/>
    </row>
    <row r="2697" spans="1:24" s="142" customFormat="1" ht="15.75" hidden="1">
      <c r="A2697" s="292"/>
      <c r="B2697" s="231"/>
      <c r="C2697" s="231"/>
      <c r="D2697" s="232"/>
      <c r="E2697" s="134"/>
      <c r="F2697" s="134"/>
      <c r="G2697" s="134"/>
      <c r="H2697" s="134"/>
      <c r="I2697" s="134"/>
      <c r="J2697" s="134"/>
      <c r="K2697" s="134"/>
      <c r="L2697" s="134"/>
      <c r="M2697" s="134"/>
      <c r="N2697" s="134"/>
      <c r="O2697" s="134"/>
      <c r="P2697" s="134"/>
      <c r="Q2697" s="134"/>
      <c r="R2697" s="134"/>
      <c r="S2697" s="134"/>
      <c r="T2697" s="134"/>
      <c r="U2697" s="134"/>
      <c r="V2697" s="134"/>
      <c r="W2697" s="134"/>
      <c r="X2697" s="134"/>
    </row>
    <row r="2698" spans="1:24" s="142" customFormat="1" ht="15.75" hidden="1">
      <c r="A2698" s="292"/>
      <c r="B2698" s="231"/>
      <c r="C2698" s="231"/>
      <c r="D2698" s="232"/>
      <c r="E2698" s="134"/>
      <c r="F2698" s="134"/>
      <c r="G2698" s="134"/>
      <c r="H2698" s="134"/>
      <c r="I2698" s="134"/>
      <c r="J2698" s="134"/>
      <c r="K2698" s="134"/>
      <c r="L2698" s="134"/>
      <c r="M2698" s="134"/>
      <c r="N2698" s="134"/>
      <c r="O2698" s="134"/>
      <c r="P2698" s="134"/>
      <c r="Q2698" s="134"/>
      <c r="R2698" s="134"/>
      <c r="S2698" s="134"/>
      <c r="T2698" s="134"/>
      <c r="U2698" s="134"/>
      <c r="V2698" s="134"/>
      <c r="W2698" s="134"/>
      <c r="X2698" s="134"/>
    </row>
    <row r="2699" spans="1:24" s="142" customFormat="1" ht="15.75" hidden="1">
      <c r="A2699" s="292"/>
      <c r="B2699" s="231"/>
      <c r="C2699" s="231"/>
      <c r="D2699" s="232"/>
      <c r="E2699" s="134"/>
      <c r="F2699" s="134"/>
      <c r="G2699" s="134"/>
      <c r="H2699" s="134"/>
      <c r="I2699" s="134"/>
      <c r="J2699" s="134"/>
      <c r="K2699" s="134"/>
      <c r="L2699" s="134"/>
      <c r="M2699" s="134"/>
      <c r="N2699" s="134"/>
      <c r="O2699" s="134"/>
      <c r="P2699" s="134"/>
      <c r="Q2699" s="134"/>
      <c r="R2699" s="134"/>
      <c r="S2699" s="134"/>
      <c r="T2699" s="134"/>
      <c r="U2699" s="134"/>
      <c r="V2699" s="134"/>
      <c r="W2699" s="134"/>
      <c r="X2699" s="134"/>
    </row>
    <row r="2700" spans="1:24" s="132" customFormat="1" ht="15.75" hidden="1">
      <c r="A2700" s="292"/>
      <c r="B2700" s="231"/>
      <c r="C2700" s="231"/>
      <c r="D2700" s="232"/>
      <c r="E2700" s="131"/>
      <c r="F2700" s="130"/>
      <c r="G2700" s="130"/>
      <c r="H2700" s="130"/>
      <c r="I2700" s="68"/>
      <c r="J2700" s="68"/>
      <c r="K2700" s="68"/>
      <c r="L2700" s="68"/>
      <c r="M2700" s="130"/>
      <c r="N2700" s="130"/>
      <c r="O2700" s="130"/>
      <c r="P2700" s="130"/>
      <c r="Q2700" s="68"/>
      <c r="R2700" s="68"/>
      <c r="S2700" s="68"/>
      <c r="T2700" s="130"/>
      <c r="U2700" s="130"/>
      <c r="V2700" s="130"/>
      <c r="W2700" s="68"/>
      <c r="X2700" s="68"/>
    </row>
    <row r="2701" spans="1:24" s="132" customFormat="1" ht="15.75" hidden="1">
      <c r="A2701" s="292"/>
      <c r="B2701" s="231"/>
      <c r="C2701" s="231"/>
      <c r="D2701" s="232"/>
      <c r="E2701" s="131"/>
      <c r="F2701" s="130"/>
      <c r="G2701" s="130"/>
      <c r="H2701" s="130"/>
      <c r="I2701" s="68"/>
      <c r="J2701" s="68"/>
      <c r="K2701" s="68"/>
      <c r="L2701" s="68"/>
      <c r="M2701" s="130"/>
      <c r="N2701" s="130"/>
      <c r="O2701" s="130"/>
      <c r="P2701" s="130"/>
      <c r="Q2701" s="68"/>
      <c r="R2701" s="68"/>
      <c r="S2701" s="68"/>
      <c r="T2701" s="130"/>
      <c r="U2701" s="130"/>
      <c r="V2701" s="130"/>
      <c r="W2701" s="68"/>
      <c r="X2701" s="68"/>
    </row>
    <row r="2702" spans="1:24" s="132" customFormat="1" ht="15.75" hidden="1">
      <c r="A2702" s="292"/>
      <c r="B2702" s="231"/>
      <c r="C2702" s="231"/>
      <c r="D2702" s="232"/>
      <c r="E2702" s="131"/>
      <c r="F2702" s="130"/>
      <c r="G2702" s="130"/>
      <c r="H2702" s="130"/>
      <c r="I2702" s="68"/>
      <c r="J2702" s="68"/>
      <c r="K2702" s="68"/>
      <c r="L2702" s="68"/>
      <c r="M2702" s="130"/>
      <c r="N2702" s="130"/>
      <c r="O2702" s="130"/>
      <c r="P2702" s="130"/>
      <c r="Q2702" s="68"/>
      <c r="R2702" s="68"/>
      <c r="S2702" s="68"/>
      <c r="T2702" s="130"/>
      <c r="U2702" s="130"/>
      <c r="V2702" s="130"/>
      <c r="W2702" s="68"/>
      <c r="X2702" s="68"/>
    </row>
    <row r="2703" spans="1:24" s="142" customFormat="1" ht="15.75" hidden="1">
      <c r="A2703" s="292"/>
      <c r="B2703" s="231"/>
      <c r="C2703" s="231"/>
      <c r="D2703" s="232"/>
      <c r="E2703" s="134"/>
      <c r="F2703" s="134"/>
      <c r="G2703" s="134"/>
      <c r="H2703" s="134"/>
      <c r="I2703" s="134"/>
      <c r="J2703" s="134"/>
      <c r="K2703" s="134"/>
      <c r="L2703" s="134"/>
      <c r="M2703" s="134"/>
      <c r="N2703" s="134"/>
      <c r="O2703" s="134"/>
      <c r="P2703" s="134"/>
      <c r="Q2703" s="134"/>
      <c r="R2703" s="134"/>
      <c r="S2703" s="134"/>
      <c r="T2703" s="134"/>
      <c r="U2703" s="134"/>
      <c r="V2703" s="134"/>
      <c r="W2703" s="134"/>
      <c r="X2703" s="134"/>
    </row>
    <row r="2704" spans="1:24" s="132" customFormat="1" ht="15.75" hidden="1">
      <c r="A2704" s="292"/>
      <c r="B2704" s="231"/>
      <c r="C2704" s="231"/>
      <c r="D2704" s="232"/>
      <c r="E2704" s="131"/>
      <c r="F2704" s="130"/>
      <c r="G2704" s="130"/>
      <c r="H2704" s="130"/>
      <c r="I2704" s="68"/>
      <c r="J2704" s="68"/>
      <c r="K2704" s="68"/>
      <c r="L2704" s="68"/>
      <c r="M2704" s="130"/>
      <c r="N2704" s="130"/>
      <c r="O2704" s="130"/>
      <c r="P2704" s="130"/>
      <c r="Q2704" s="68"/>
      <c r="R2704" s="68"/>
      <c r="S2704" s="68"/>
      <c r="T2704" s="130"/>
      <c r="U2704" s="130"/>
      <c r="V2704" s="130"/>
      <c r="W2704" s="68"/>
      <c r="X2704" s="68"/>
    </row>
    <row r="2705" spans="1:24" s="132" customFormat="1" ht="15.75" hidden="1">
      <c r="A2705" s="292"/>
      <c r="B2705" s="231"/>
      <c r="C2705" s="231"/>
      <c r="D2705" s="232"/>
      <c r="E2705" s="131"/>
      <c r="F2705" s="130"/>
      <c r="G2705" s="130"/>
      <c r="H2705" s="130"/>
      <c r="I2705" s="68"/>
      <c r="J2705" s="68"/>
      <c r="K2705" s="68"/>
      <c r="L2705" s="68"/>
      <c r="M2705" s="130"/>
      <c r="N2705" s="130"/>
      <c r="O2705" s="130"/>
      <c r="P2705" s="130"/>
      <c r="Q2705" s="68"/>
      <c r="R2705" s="68"/>
      <c r="S2705" s="68"/>
      <c r="T2705" s="130"/>
      <c r="U2705" s="130"/>
      <c r="V2705" s="130"/>
      <c r="W2705" s="68"/>
      <c r="X2705" s="68"/>
    </row>
    <row r="2706" spans="1:24" s="142" customFormat="1" ht="15.75" hidden="1">
      <c r="A2706" s="292"/>
      <c r="B2706" s="231"/>
      <c r="C2706" s="231"/>
      <c r="D2706" s="232"/>
      <c r="E2706" s="134"/>
      <c r="F2706" s="134"/>
      <c r="G2706" s="134"/>
      <c r="H2706" s="134"/>
      <c r="I2706" s="134"/>
      <c r="J2706" s="134"/>
      <c r="K2706" s="134"/>
      <c r="L2706" s="134"/>
      <c r="M2706" s="134"/>
      <c r="N2706" s="134"/>
      <c r="O2706" s="134"/>
      <c r="P2706" s="134"/>
      <c r="Q2706" s="134"/>
      <c r="R2706" s="134"/>
      <c r="S2706" s="134"/>
      <c r="T2706" s="134"/>
      <c r="U2706" s="134"/>
      <c r="V2706" s="134"/>
      <c r="W2706" s="134"/>
      <c r="X2706" s="134"/>
    </row>
    <row r="2707" spans="1:24" s="132" customFormat="1" ht="15.75" hidden="1">
      <c r="A2707" s="292"/>
      <c r="B2707" s="231"/>
      <c r="C2707" s="231"/>
      <c r="D2707" s="232"/>
      <c r="E2707" s="131"/>
      <c r="F2707" s="130"/>
      <c r="G2707" s="130"/>
      <c r="H2707" s="130"/>
      <c r="I2707" s="68"/>
      <c r="J2707" s="68"/>
      <c r="K2707" s="68"/>
      <c r="L2707" s="68"/>
      <c r="M2707" s="130"/>
      <c r="N2707" s="130"/>
      <c r="O2707" s="130"/>
      <c r="P2707" s="130"/>
      <c r="Q2707" s="68"/>
      <c r="R2707" s="68"/>
      <c r="S2707" s="68"/>
      <c r="T2707" s="130"/>
      <c r="U2707" s="130"/>
      <c r="V2707" s="130"/>
      <c r="W2707" s="68"/>
      <c r="X2707" s="68"/>
    </row>
    <row r="2708" spans="1:24" s="132" customFormat="1" ht="15.75" hidden="1">
      <c r="A2708" s="292"/>
      <c r="B2708" s="231"/>
      <c r="C2708" s="231"/>
      <c r="D2708" s="232"/>
      <c r="E2708" s="131"/>
      <c r="F2708" s="130"/>
      <c r="G2708" s="130"/>
      <c r="H2708" s="130"/>
      <c r="I2708" s="68"/>
      <c r="J2708" s="68"/>
      <c r="K2708" s="68"/>
      <c r="L2708" s="68"/>
      <c r="M2708" s="130"/>
      <c r="N2708" s="130"/>
      <c r="O2708" s="130"/>
      <c r="P2708" s="130"/>
      <c r="Q2708" s="68"/>
      <c r="R2708" s="68"/>
      <c r="S2708" s="68"/>
      <c r="T2708" s="130"/>
      <c r="U2708" s="130"/>
      <c r="V2708" s="130"/>
      <c r="W2708" s="68"/>
      <c r="X2708" s="68"/>
    </row>
    <row r="2709" spans="1:24" s="142" customFormat="1" ht="15.75" hidden="1">
      <c r="A2709" s="292"/>
      <c r="B2709" s="231"/>
      <c r="C2709" s="231"/>
      <c r="D2709" s="232"/>
      <c r="E2709" s="134"/>
      <c r="F2709" s="134"/>
      <c r="G2709" s="134"/>
      <c r="H2709" s="134"/>
      <c r="I2709" s="134"/>
      <c r="J2709" s="134"/>
      <c r="K2709" s="134"/>
      <c r="L2709" s="134"/>
      <c r="M2709" s="134"/>
      <c r="N2709" s="134"/>
      <c r="O2709" s="134"/>
      <c r="P2709" s="134"/>
      <c r="Q2709" s="134"/>
      <c r="R2709" s="134"/>
      <c r="S2709" s="134"/>
      <c r="T2709" s="134"/>
      <c r="U2709" s="134"/>
      <c r="V2709" s="134"/>
      <c r="W2709" s="134"/>
      <c r="X2709" s="134"/>
    </row>
    <row r="2710" spans="1:24" s="132" customFormat="1" ht="15.75" hidden="1">
      <c r="A2710" s="292"/>
      <c r="B2710" s="231"/>
      <c r="C2710" s="231"/>
      <c r="D2710" s="232"/>
      <c r="E2710" s="131"/>
      <c r="F2710" s="130"/>
      <c r="G2710" s="130"/>
      <c r="H2710" s="130"/>
      <c r="I2710" s="68"/>
      <c r="J2710" s="68"/>
      <c r="K2710" s="68"/>
      <c r="L2710" s="68"/>
      <c r="M2710" s="130"/>
      <c r="N2710" s="130"/>
      <c r="O2710" s="130"/>
      <c r="P2710" s="130"/>
      <c r="Q2710" s="68"/>
      <c r="R2710" s="68"/>
      <c r="S2710" s="68"/>
      <c r="T2710" s="130"/>
      <c r="U2710" s="130"/>
      <c r="V2710" s="130"/>
      <c r="W2710" s="68"/>
      <c r="X2710" s="68"/>
    </row>
    <row r="2711" spans="1:24" s="132" customFormat="1" ht="15.75" hidden="1">
      <c r="A2711" s="292"/>
      <c r="B2711" s="231"/>
      <c r="C2711" s="231"/>
      <c r="D2711" s="232"/>
      <c r="E2711" s="131"/>
      <c r="F2711" s="130"/>
      <c r="G2711" s="130"/>
      <c r="H2711" s="130"/>
      <c r="I2711" s="68"/>
      <c r="J2711" s="68"/>
      <c r="K2711" s="68"/>
      <c r="L2711" s="68"/>
      <c r="M2711" s="130"/>
      <c r="N2711" s="130"/>
      <c r="O2711" s="130"/>
      <c r="P2711" s="130"/>
      <c r="Q2711" s="68"/>
      <c r="R2711" s="68"/>
      <c r="S2711" s="68"/>
      <c r="T2711" s="130"/>
      <c r="U2711" s="130"/>
      <c r="V2711" s="130"/>
      <c r="W2711" s="68"/>
      <c r="X2711" s="68"/>
    </row>
    <row r="2712" spans="1:24" s="132" customFormat="1" ht="15.75" hidden="1">
      <c r="A2712" s="292"/>
      <c r="B2712" s="231"/>
      <c r="C2712" s="231"/>
      <c r="D2712" s="232"/>
      <c r="E2712" s="134"/>
      <c r="F2712" s="134"/>
      <c r="G2712" s="134"/>
      <c r="H2712" s="134"/>
      <c r="I2712" s="134"/>
      <c r="J2712" s="134"/>
      <c r="K2712" s="134"/>
      <c r="L2712" s="134"/>
      <c r="M2712" s="134"/>
      <c r="N2712" s="134"/>
      <c r="O2712" s="134"/>
      <c r="P2712" s="134"/>
      <c r="Q2712" s="134"/>
      <c r="R2712" s="134"/>
      <c r="S2712" s="134"/>
      <c r="T2712" s="134"/>
      <c r="U2712" s="134"/>
      <c r="V2712" s="134"/>
      <c r="W2712" s="134"/>
      <c r="X2712" s="134"/>
    </row>
    <row r="2713" spans="1:24" s="132" customFormat="1" ht="15.75" hidden="1">
      <c r="A2713" s="292"/>
      <c r="B2713" s="231"/>
      <c r="C2713" s="231"/>
      <c r="D2713" s="232"/>
      <c r="E2713" s="131"/>
      <c r="F2713" s="130"/>
      <c r="G2713" s="130"/>
      <c r="H2713" s="130"/>
      <c r="I2713" s="68"/>
      <c r="J2713" s="68"/>
      <c r="K2713" s="68"/>
      <c r="L2713" s="68"/>
      <c r="M2713" s="130"/>
      <c r="N2713" s="130"/>
      <c r="O2713" s="130"/>
      <c r="P2713" s="130"/>
      <c r="Q2713" s="68"/>
      <c r="R2713" s="68"/>
      <c r="S2713" s="68"/>
      <c r="T2713" s="130"/>
      <c r="U2713" s="130"/>
      <c r="V2713" s="130"/>
      <c r="W2713" s="68"/>
      <c r="X2713" s="68"/>
    </row>
    <row r="2714" spans="1:24" s="132" customFormat="1" ht="15.75" hidden="1">
      <c r="A2714" s="292"/>
      <c r="B2714" s="231"/>
      <c r="C2714" s="231"/>
      <c r="D2714" s="232"/>
      <c r="E2714" s="131"/>
      <c r="F2714" s="130"/>
      <c r="G2714" s="130"/>
      <c r="H2714" s="130"/>
      <c r="I2714" s="68"/>
      <c r="J2714" s="68"/>
      <c r="K2714" s="68"/>
      <c r="L2714" s="68"/>
      <c r="M2714" s="130"/>
      <c r="N2714" s="130"/>
      <c r="O2714" s="130"/>
      <c r="P2714" s="130"/>
      <c r="Q2714" s="68"/>
      <c r="R2714" s="68"/>
      <c r="S2714" s="68"/>
      <c r="T2714" s="130"/>
      <c r="U2714" s="130"/>
      <c r="V2714" s="130"/>
      <c r="W2714" s="68"/>
      <c r="X2714" s="68"/>
    </row>
    <row r="2715" spans="1:24" s="132" customFormat="1" ht="15.75" hidden="1">
      <c r="A2715" s="292"/>
      <c r="B2715" s="231"/>
      <c r="C2715" s="231"/>
      <c r="D2715" s="232"/>
      <c r="E2715" s="131"/>
      <c r="F2715" s="130"/>
      <c r="G2715" s="130"/>
      <c r="H2715" s="130"/>
      <c r="I2715" s="68"/>
      <c r="J2715" s="68"/>
      <c r="K2715" s="68"/>
      <c r="L2715" s="68"/>
      <c r="M2715" s="130"/>
      <c r="N2715" s="130"/>
      <c r="O2715" s="130"/>
      <c r="P2715" s="130"/>
      <c r="Q2715" s="68"/>
      <c r="R2715" s="68"/>
      <c r="S2715" s="68"/>
      <c r="T2715" s="130"/>
      <c r="U2715" s="130"/>
      <c r="V2715" s="130"/>
      <c r="W2715" s="68"/>
      <c r="X2715" s="68"/>
    </row>
    <row r="2716" spans="1:24" s="132" customFormat="1" ht="15.75" hidden="1">
      <c r="A2716" s="292"/>
      <c r="B2716" s="231"/>
      <c r="C2716" s="231"/>
      <c r="D2716" s="232"/>
      <c r="E2716" s="131"/>
      <c r="F2716" s="130"/>
      <c r="G2716" s="130"/>
      <c r="H2716" s="130"/>
      <c r="I2716" s="68"/>
      <c r="J2716" s="68"/>
      <c r="K2716" s="68"/>
      <c r="L2716" s="68"/>
      <c r="M2716" s="130"/>
      <c r="N2716" s="130"/>
      <c r="O2716" s="130"/>
      <c r="P2716" s="130"/>
      <c r="Q2716" s="68"/>
      <c r="R2716" s="68"/>
      <c r="S2716" s="68"/>
      <c r="T2716" s="130"/>
      <c r="U2716" s="130"/>
      <c r="V2716" s="130"/>
      <c r="W2716" s="68"/>
      <c r="X2716" s="68"/>
    </row>
    <row r="2717" spans="1:24" s="132" customFormat="1" ht="15.75" hidden="1">
      <c r="A2717" s="292"/>
      <c r="B2717" s="231"/>
      <c r="C2717" s="231"/>
      <c r="D2717" s="232"/>
      <c r="E2717" s="134"/>
      <c r="F2717" s="134"/>
      <c r="G2717" s="134"/>
      <c r="H2717" s="134"/>
      <c r="I2717" s="134"/>
      <c r="J2717" s="134"/>
      <c r="K2717" s="134"/>
      <c r="L2717" s="134"/>
      <c r="M2717" s="134"/>
      <c r="N2717" s="134"/>
      <c r="O2717" s="134"/>
      <c r="P2717" s="134"/>
      <c r="Q2717" s="134"/>
      <c r="R2717" s="134"/>
      <c r="S2717" s="134"/>
      <c r="T2717" s="134"/>
      <c r="U2717" s="134"/>
      <c r="V2717" s="134"/>
      <c r="W2717" s="134"/>
      <c r="X2717" s="134"/>
    </row>
    <row r="2718" spans="1:24" s="132" customFormat="1" ht="15.75" hidden="1">
      <c r="A2718" s="292"/>
      <c r="B2718" s="231"/>
      <c r="C2718" s="231"/>
      <c r="D2718" s="232"/>
      <c r="E2718" s="131"/>
      <c r="F2718" s="130"/>
      <c r="G2718" s="130"/>
      <c r="H2718" s="130"/>
      <c r="I2718" s="68"/>
      <c r="J2718" s="68"/>
      <c r="K2718" s="68"/>
      <c r="L2718" s="68"/>
      <c r="M2718" s="130"/>
      <c r="N2718" s="130"/>
      <c r="O2718" s="130"/>
      <c r="P2718" s="130"/>
      <c r="Q2718" s="68"/>
      <c r="R2718" s="68"/>
      <c r="S2718" s="68"/>
      <c r="T2718" s="130"/>
      <c r="U2718" s="130"/>
      <c r="V2718" s="130"/>
      <c r="W2718" s="68"/>
      <c r="X2718" s="68"/>
    </row>
    <row r="2719" spans="1:24" s="132" customFormat="1" ht="15.75" hidden="1">
      <c r="A2719" s="292"/>
      <c r="B2719" s="231"/>
      <c r="C2719" s="231"/>
      <c r="D2719" s="232"/>
      <c r="E2719" s="131"/>
      <c r="F2719" s="130"/>
      <c r="G2719" s="130"/>
      <c r="H2719" s="130"/>
      <c r="I2719" s="68"/>
      <c r="J2719" s="68"/>
      <c r="K2719" s="68"/>
      <c r="L2719" s="68"/>
      <c r="M2719" s="130"/>
      <c r="N2719" s="130"/>
      <c r="O2719" s="130"/>
      <c r="P2719" s="130"/>
      <c r="Q2719" s="68"/>
      <c r="R2719" s="68"/>
      <c r="S2719" s="68"/>
      <c r="T2719" s="130"/>
      <c r="U2719" s="130"/>
      <c r="V2719" s="130"/>
      <c r="W2719" s="68"/>
      <c r="X2719" s="68"/>
    </row>
    <row r="2720" spans="1:24" s="132" customFormat="1" ht="15.75" hidden="1">
      <c r="A2720" s="292"/>
      <c r="B2720" s="231"/>
      <c r="C2720" s="231"/>
      <c r="D2720" s="232"/>
      <c r="E2720" s="134"/>
      <c r="F2720" s="134"/>
      <c r="G2720" s="134"/>
      <c r="H2720" s="134"/>
      <c r="I2720" s="134"/>
      <c r="J2720" s="134"/>
      <c r="K2720" s="134"/>
      <c r="L2720" s="134"/>
      <c r="M2720" s="134"/>
      <c r="N2720" s="134"/>
      <c r="O2720" s="134"/>
      <c r="P2720" s="134"/>
      <c r="Q2720" s="134"/>
      <c r="R2720" s="134"/>
      <c r="S2720" s="134"/>
      <c r="T2720" s="134"/>
      <c r="U2720" s="134"/>
      <c r="V2720" s="134"/>
      <c r="W2720" s="134"/>
      <c r="X2720" s="134"/>
    </row>
    <row r="2721" spans="1:24" s="132" customFormat="1" ht="15.75" hidden="1">
      <c r="A2721" s="292"/>
      <c r="B2721" s="231"/>
      <c r="C2721" s="231"/>
      <c r="D2721" s="232"/>
      <c r="E2721" s="131"/>
      <c r="F2721" s="130"/>
      <c r="G2721" s="130"/>
      <c r="H2721" s="130"/>
      <c r="I2721" s="68"/>
      <c r="J2721" s="68"/>
      <c r="K2721" s="68"/>
      <c r="L2721" s="68"/>
      <c r="M2721" s="130"/>
      <c r="N2721" s="130"/>
      <c r="O2721" s="130"/>
      <c r="P2721" s="130"/>
      <c r="Q2721" s="68"/>
      <c r="R2721" s="68"/>
      <c r="S2721" s="68"/>
      <c r="T2721" s="130"/>
      <c r="U2721" s="130"/>
      <c r="V2721" s="130"/>
      <c r="W2721" s="68"/>
      <c r="X2721" s="68"/>
    </row>
    <row r="2722" spans="1:24" s="132" customFormat="1" ht="15.75" hidden="1">
      <c r="A2722" s="292"/>
      <c r="B2722" s="231"/>
      <c r="C2722" s="231"/>
      <c r="D2722" s="232"/>
      <c r="E2722" s="131"/>
      <c r="F2722" s="130"/>
      <c r="G2722" s="130"/>
      <c r="H2722" s="130"/>
      <c r="I2722" s="68"/>
      <c r="J2722" s="68"/>
      <c r="K2722" s="68"/>
      <c r="L2722" s="68"/>
      <c r="M2722" s="130"/>
      <c r="N2722" s="130"/>
      <c r="O2722" s="130"/>
      <c r="P2722" s="130"/>
      <c r="Q2722" s="68"/>
      <c r="R2722" s="68"/>
      <c r="S2722" s="68"/>
      <c r="T2722" s="130"/>
      <c r="U2722" s="130"/>
      <c r="V2722" s="130"/>
      <c r="W2722" s="68"/>
      <c r="X2722" s="68"/>
    </row>
    <row r="2723" spans="1:24" s="132" customFormat="1" ht="15.75" hidden="1">
      <c r="A2723" s="292"/>
      <c r="B2723" s="231"/>
      <c r="C2723" s="231"/>
      <c r="D2723" s="232"/>
      <c r="E2723" s="131"/>
      <c r="F2723" s="130"/>
      <c r="G2723" s="130"/>
      <c r="H2723" s="130"/>
      <c r="I2723" s="68"/>
      <c r="J2723" s="68"/>
      <c r="K2723" s="68"/>
      <c r="L2723" s="68"/>
      <c r="M2723" s="130"/>
      <c r="N2723" s="130"/>
      <c r="O2723" s="130"/>
      <c r="P2723" s="130"/>
      <c r="Q2723" s="68"/>
      <c r="R2723" s="68"/>
      <c r="S2723" s="68"/>
      <c r="T2723" s="130"/>
      <c r="U2723" s="130"/>
      <c r="V2723" s="130"/>
      <c r="W2723" s="68"/>
      <c r="X2723" s="68"/>
    </row>
    <row r="2724" spans="1:24" s="132" customFormat="1" ht="15.75" hidden="1">
      <c r="A2724" s="292"/>
      <c r="B2724" s="231"/>
      <c r="C2724" s="231"/>
      <c r="D2724" s="232"/>
      <c r="E2724" s="131"/>
      <c r="F2724" s="130"/>
      <c r="G2724" s="130"/>
      <c r="H2724" s="130"/>
      <c r="I2724" s="68"/>
      <c r="J2724" s="68"/>
      <c r="K2724" s="68"/>
      <c r="L2724" s="68"/>
      <c r="M2724" s="130"/>
      <c r="N2724" s="130"/>
      <c r="O2724" s="130"/>
      <c r="P2724" s="130"/>
      <c r="Q2724" s="68"/>
      <c r="R2724" s="68"/>
      <c r="S2724" s="68"/>
      <c r="T2724" s="130"/>
      <c r="U2724" s="130"/>
      <c r="V2724" s="130"/>
      <c r="W2724" s="68"/>
      <c r="X2724" s="68"/>
    </row>
    <row r="2725" spans="1:24" s="132" customFormat="1" ht="15.75" hidden="1">
      <c r="A2725" s="292"/>
      <c r="B2725" s="231"/>
      <c r="C2725" s="231"/>
      <c r="D2725" s="232"/>
      <c r="E2725" s="131"/>
      <c r="F2725" s="130"/>
      <c r="G2725" s="130"/>
      <c r="H2725" s="130"/>
      <c r="I2725" s="68"/>
      <c r="J2725" s="68"/>
      <c r="K2725" s="68"/>
      <c r="L2725" s="68"/>
      <c r="M2725" s="130"/>
      <c r="N2725" s="130"/>
      <c r="O2725" s="130"/>
      <c r="P2725" s="130"/>
      <c r="Q2725" s="68"/>
      <c r="R2725" s="68"/>
      <c r="S2725" s="68"/>
      <c r="T2725" s="130"/>
      <c r="U2725" s="130"/>
      <c r="V2725" s="130"/>
      <c r="W2725" s="68"/>
      <c r="X2725" s="68"/>
    </row>
    <row r="2726" spans="1:24" s="132" customFormat="1" ht="15.75" hidden="1">
      <c r="A2726" s="292"/>
      <c r="B2726" s="231"/>
      <c r="C2726" s="231"/>
      <c r="D2726" s="232"/>
      <c r="E2726" s="131"/>
      <c r="F2726" s="130"/>
      <c r="G2726" s="130"/>
      <c r="H2726" s="130"/>
      <c r="I2726" s="68"/>
      <c r="J2726" s="68"/>
      <c r="K2726" s="68"/>
      <c r="L2726" s="68"/>
      <c r="M2726" s="130"/>
      <c r="N2726" s="130"/>
      <c r="O2726" s="130"/>
      <c r="P2726" s="130"/>
      <c r="Q2726" s="68"/>
      <c r="R2726" s="68"/>
      <c r="S2726" s="68"/>
      <c r="T2726" s="130"/>
      <c r="U2726" s="130"/>
      <c r="V2726" s="130"/>
      <c r="W2726" s="68"/>
      <c r="X2726" s="68"/>
    </row>
    <row r="2727" spans="1:24" s="132" customFormat="1" ht="15.75" hidden="1">
      <c r="A2727" s="292"/>
      <c r="B2727" s="231"/>
      <c r="C2727" s="231"/>
      <c r="D2727" s="232"/>
      <c r="E2727" s="131"/>
      <c r="F2727" s="130"/>
      <c r="G2727" s="130"/>
      <c r="H2727" s="130"/>
      <c r="I2727" s="68"/>
      <c r="J2727" s="68"/>
      <c r="K2727" s="68"/>
      <c r="L2727" s="68"/>
      <c r="M2727" s="130"/>
      <c r="N2727" s="130"/>
      <c r="O2727" s="130"/>
      <c r="P2727" s="130"/>
      <c r="Q2727" s="68"/>
      <c r="R2727" s="68"/>
      <c r="S2727" s="68"/>
      <c r="T2727" s="130"/>
      <c r="U2727" s="130"/>
      <c r="V2727" s="130"/>
      <c r="W2727" s="68"/>
      <c r="X2727" s="68"/>
    </row>
    <row r="2728" spans="1:24" s="132" customFormat="1" ht="15.75" hidden="1">
      <c r="A2728" s="292"/>
      <c r="B2728" s="231"/>
      <c r="C2728" s="231"/>
      <c r="D2728" s="232"/>
      <c r="E2728" s="131"/>
      <c r="F2728" s="130"/>
      <c r="G2728" s="130"/>
      <c r="H2728" s="130"/>
      <c r="I2728" s="68"/>
      <c r="J2728" s="68"/>
      <c r="K2728" s="68"/>
      <c r="L2728" s="68"/>
      <c r="M2728" s="130"/>
      <c r="N2728" s="130"/>
      <c r="O2728" s="130"/>
      <c r="P2728" s="130"/>
      <c r="Q2728" s="68"/>
      <c r="R2728" s="68"/>
      <c r="S2728" s="68"/>
      <c r="T2728" s="130"/>
      <c r="U2728" s="130"/>
      <c r="V2728" s="130"/>
      <c r="W2728" s="68"/>
      <c r="X2728" s="68"/>
    </row>
    <row r="2729" spans="1:24" s="132" customFormat="1" ht="15.75" hidden="1">
      <c r="A2729" s="292"/>
      <c r="B2729" s="231"/>
      <c r="C2729" s="231"/>
      <c r="D2729" s="232"/>
      <c r="E2729" s="134"/>
      <c r="F2729" s="134"/>
      <c r="G2729" s="134"/>
      <c r="H2729" s="134"/>
      <c r="I2729" s="134"/>
      <c r="J2729" s="134"/>
      <c r="K2729" s="134"/>
      <c r="L2729" s="134"/>
      <c r="M2729" s="134"/>
      <c r="N2729" s="134"/>
      <c r="O2729" s="134"/>
      <c r="P2729" s="134"/>
      <c r="Q2729" s="134"/>
      <c r="R2729" s="134"/>
      <c r="S2729" s="134"/>
      <c r="T2729" s="134"/>
      <c r="U2729" s="134"/>
      <c r="V2729" s="134"/>
      <c r="W2729" s="134"/>
      <c r="X2729" s="134"/>
    </row>
    <row r="2730" spans="1:24" s="132" customFormat="1" ht="15.75" hidden="1">
      <c r="A2730" s="292"/>
      <c r="B2730" s="231"/>
      <c r="C2730" s="231"/>
      <c r="D2730" s="232"/>
      <c r="E2730" s="131"/>
      <c r="F2730" s="130"/>
      <c r="G2730" s="130"/>
      <c r="H2730" s="130"/>
      <c r="I2730" s="68"/>
      <c r="J2730" s="68"/>
      <c r="K2730" s="68"/>
      <c r="L2730" s="68"/>
      <c r="M2730" s="130"/>
      <c r="N2730" s="130"/>
      <c r="O2730" s="130"/>
      <c r="P2730" s="130"/>
      <c r="Q2730" s="68"/>
      <c r="R2730" s="68"/>
      <c r="S2730" s="68"/>
      <c r="T2730" s="130"/>
      <c r="U2730" s="130"/>
      <c r="V2730" s="130"/>
      <c r="W2730" s="68"/>
      <c r="X2730" s="68"/>
    </row>
    <row r="2731" spans="1:24" s="132" customFormat="1" ht="15.75" hidden="1">
      <c r="A2731" s="292"/>
      <c r="B2731" s="231"/>
      <c r="C2731" s="231"/>
      <c r="D2731" s="232"/>
      <c r="E2731" s="131"/>
      <c r="F2731" s="130"/>
      <c r="G2731" s="130"/>
      <c r="H2731" s="130"/>
      <c r="I2731" s="68"/>
      <c r="J2731" s="68"/>
      <c r="K2731" s="68"/>
      <c r="L2731" s="68"/>
      <c r="M2731" s="130"/>
      <c r="N2731" s="130"/>
      <c r="O2731" s="130"/>
      <c r="P2731" s="130"/>
      <c r="Q2731" s="68"/>
      <c r="R2731" s="68"/>
      <c r="S2731" s="68"/>
      <c r="T2731" s="130"/>
      <c r="U2731" s="130"/>
      <c r="V2731" s="130"/>
      <c r="W2731" s="68"/>
      <c r="X2731" s="68"/>
    </row>
    <row r="2732" spans="1:24" s="132" customFormat="1" ht="15.75" hidden="1">
      <c r="A2732" s="292"/>
      <c r="B2732" s="231"/>
      <c r="C2732" s="231"/>
      <c r="D2732" s="232"/>
      <c r="E2732" s="134"/>
      <c r="F2732" s="134"/>
      <c r="G2732" s="134"/>
      <c r="H2732" s="134"/>
      <c r="I2732" s="134"/>
      <c r="J2732" s="134"/>
      <c r="K2732" s="134"/>
      <c r="L2732" s="134"/>
      <c r="M2732" s="134"/>
      <c r="N2732" s="134"/>
      <c r="O2732" s="134"/>
      <c r="P2732" s="134"/>
      <c r="Q2732" s="134"/>
      <c r="R2732" s="134"/>
      <c r="S2732" s="134"/>
      <c r="T2732" s="134"/>
      <c r="U2732" s="134"/>
      <c r="V2732" s="134"/>
      <c r="W2732" s="134"/>
      <c r="X2732" s="134"/>
    </row>
    <row r="2733" spans="1:24" s="132" customFormat="1" ht="15.75" hidden="1">
      <c r="A2733" s="292"/>
      <c r="B2733" s="231"/>
      <c r="C2733" s="231"/>
      <c r="D2733" s="232"/>
      <c r="E2733" s="131"/>
      <c r="F2733" s="130"/>
      <c r="G2733" s="130"/>
      <c r="H2733" s="130"/>
      <c r="I2733" s="68"/>
      <c r="J2733" s="68"/>
      <c r="K2733" s="68"/>
      <c r="L2733" s="68"/>
      <c r="M2733" s="130"/>
      <c r="N2733" s="130"/>
      <c r="O2733" s="130"/>
      <c r="P2733" s="130"/>
      <c r="Q2733" s="68"/>
      <c r="R2733" s="68"/>
      <c r="S2733" s="68"/>
      <c r="T2733" s="130"/>
      <c r="U2733" s="130"/>
      <c r="V2733" s="130"/>
      <c r="W2733" s="68"/>
      <c r="X2733" s="68"/>
    </row>
    <row r="2734" spans="1:24" s="132" customFormat="1" ht="15.75" hidden="1">
      <c r="A2734" s="292"/>
      <c r="B2734" s="231"/>
      <c r="C2734" s="231"/>
      <c r="D2734" s="232"/>
      <c r="E2734" s="131"/>
      <c r="F2734" s="130"/>
      <c r="G2734" s="130"/>
      <c r="H2734" s="130"/>
      <c r="I2734" s="68"/>
      <c r="J2734" s="68"/>
      <c r="K2734" s="68"/>
      <c r="L2734" s="68"/>
      <c r="M2734" s="130"/>
      <c r="N2734" s="130"/>
      <c r="O2734" s="130"/>
      <c r="P2734" s="130"/>
      <c r="Q2734" s="68"/>
      <c r="R2734" s="68"/>
      <c r="S2734" s="68"/>
      <c r="T2734" s="130"/>
      <c r="U2734" s="130"/>
      <c r="V2734" s="130"/>
      <c r="W2734" s="68"/>
      <c r="X2734" s="68"/>
    </row>
    <row r="2735" spans="1:24" s="132" customFormat="1" ht="15.75" hidden="1">
      <c r="A2735" s="292"/>
      <c r="B2735" s="231"/>
      <c r="C2735" s="231"/>
      <c r="D2735" s="232"/>
      <c r="E2735" s="134"/>
      <c r="F2735" s="134"/>
      <c r="G2735" s="134"/>
      <c r="H2735" s="134"/>
      <c r="I2735" s="134"/>
      <c r="J2735" s="134"/>
      <c r="K2735" s="134"/>
      <c r="L2735" s="134"/>
      <c r="M2735" s="134"/>
      <c r="N2735" s="134"/>
      <c r="O2735" s="134"/>
      <c r="P2735" s="134"/>
      <c r="Q2735" s="134"/>
      <c r="R2735" s="134"/>
      <c r="S2735" s="134"/>
      <c r="T2735" s="134"/>
      <c r="U2735" s="134"/>
      <c r="V2735" s="134"/>
      <c r="W2735" s="134"/>
      <c r="X2735" s="134"/>
    </row>
    <row r="2736" spans="1:24" s="132" customFormat="1" ht="15.75" hidden="1">
      <c r="A2736" s="292"/>
      <c r="B2736" s="231"/>
      <c r="C2736" s="231"/>
      <c r="D2736" s="232"/>
      <c r="E2736" s="131"/>
      <c r="F2736" s="130"/>
      <c r="G2736" s="130"/>
      <c r="H2736" s="130"/>
      <c r="I2736" s="68"/>
      <c r="J2736" s="68"/>
      <c r="K2736" s="68"/>
      <c r="L2736" s="68"/>
      <c r="M2736" s="130"/>
      <c r="N2736" s="130"/>
      <c r="O2736" s="130"/>
      <c r="P2736" s="130"/>
      <c r="Q2736" s="68"/>
      <c r="R2736" s="68"/>
      <c r="S2736" s="68"/>
      <c r="T2736" s="130"/>
      <c r="U2736" s="130"/>
      <c r="V2736" s="130"/>
      <c r="W2736" s="68"/>
      <c r="X2736" s="68"/>
    </row>
    <row r="2737" spans="1:24" s="132" customFormat="1" ht="15.75" hidden="1">
      <c r="A2737" s="292"/>
      <c r="B2737" s="231"/>
      <c r="C2737" s="231"/>
      <c r="D2737" s="232"/>
      <c r="E2737" s="131"/>
      <c r="F2737" s="130"/>
      <c r="G2737" s="130"/>
      <c r="H2737" s="130"/>
      <c r="I2737" s="68"/>
      <c r="J2737" s="68"/>
      <c r="K2737" s="68"/>
      <c r="L2737" s="68"/>
      <c r="M2737" s="130"/>
      <c r="N2737" s="130"/>
      <c r="O2737" s="130"/>
      <c r="P2737" s="130"/>
      <c r="Q2737" s="68"/>
      <c r="R2737" s="68"/>
      <c r="S2737" s="68"/>
      <c r="T2737" s="130"/>
      <c r="U2737" s="130"/>
      <c r="V2737" s="130"/>
      <c r="W2737" s="68"/>
      <c r="X2737" s="68"/>
    </row>
    <row r="2738" spans="1:24" s="142" customFormat="1" ht="15.75" hidden="1">
      <c r="A2738" s="292"/>
      <c r="B2738" s="231"/>
      <c r="C2738" s="231"/>
      <c r="D2738" s="232"/>
      <c r="E2738" s="134"/>
      <c r="F2738" s="134"/>
      <c r="G2738" s="134"/>
      <c r="H2738" s="134"/>
      <c r="I2738" s="134"/>
      <c r="J2738" s="134"/>
      <c r="K2738" s="134"/>
      <c r="L2738" s="134"/>
      <c r="M2738" s="134"/>
      <c r="N2738" s="134"/>
      <c r="O2738" s="134"/>
      <c r="P2738" s="134"/>
      <c r="Q2738" s="134"/>
      <c r="R2738" s="134"/>
      <c r="S2738" s="134"/>
      <c r="T2738" s="134"/>
      <c r="U2738" s="134"/>
      <c r="V2738" s="134"/>
      <c r="W2738" s="134"/>
      <c r="X2738" s="134"/>
    </row>
    <row r="2739" spans="1:24" s="142" customFormat="1" ht="15.75" hidden="1">
      <c r="A2739" s="292"/>
      <c r="B2739" s="231"/>
      <c r="C2739" s="231"/>
      <c r="D2739" s="232"/>
      <c r="E2739" s="134"/>
      <c r="F2739" s="134"/>
      <c r="G2739" s="134"/>
      <c r="H2739" s="134"/>
      <c r="I2739" s="134"/>
      <c r="J2739" s="134"/>
      <c r="K2739" s="134"/>
      <c r="L2739" s="134"/>
      <c r="M2739" s="134"/>
      <c r="N2739" s="134"/>
      <c r="O2739" s="134"/>
      <c r="P2739" s="134"/>
      <c r="Q2739" s="134"/>
      <c r="R2739" s="134"/>
      <c r="S2739" s="134"/>
      <c r="T2739" s="134"/>
      <c r="U2739" s="134"/>
      <c r="V2739" s="134"/>
      <c r="W2739" s="134"/>
      <c r="X2739" s="134"/>
    </row>
    <row r="2740" spans="1:24" s="142" customFormat="1" ht="15.75" hidden="1">
      <c r="A2740" s="292"/>
      <c r="B2740" s="231"/>
      <c r="C2740" s="231"/>
      <c r="D2740" s="232"/>
      <c r="E2740" s="134"/>
      <c r="F2740" s="134"/>
      <c r="G2740" s="134"/>
      <c r="H2740" s="134"/>
      <c r="I2740" s="134"/>
      <c r="J2740" s="134"/>
      <c r="K2740" s="134"/>
      <c r="L2740" s="134"/>
      <c r="M2740" s="134"/>
      <c r="N2740" s="134"/>
      <c r="O2740" s="134"/>
      <c r="P2740" s="134"/>
      <c r="Q2740" s="134"/>
      <c r="R2740" s="134"/>
      <c r="S2740" s="134"/>
      <c r="T2740" s="134"/>
      <c r="U2740" s="134"/>
      <c r="V2740" s="134"/>
      <c r="W2740" s="134"/>
      <c r="X2740" s="134"/>
    </row>
    <row r="2741" spans="1:24" s="132" customFormat="1" ht="15.75" hidden="1">
      <c r="A2741" s="292"/>
      <c r="B2741" s="231"/>
      <c r="C2741" s="231"/>
      <c r="D2741" s="232"/>
      <c r="E2741" s="131"/>
      <c r="F2741" s="130"/>
      <c r="G2741" s="130"/>
      <c r="H2741" s="130"/>
      <c r="I2741" s="68"/>
      <c r="J2741" s="68"/>
      <c r="K2741" s="68"/>
      <c r="L2741" s="68"/>
      <c r="M2741" s="130"/>
      <c r="N2741" s="130"/>
      <c r="O2741" s="130"/>
      <c r="P2741" s="130"/>
      <c r="Q2741" s="68"/>
      <c r="R2741" s="68"/>
      <c r="S2741" s="68"/>
      <c r="T2741" s="130"/>
      <c r="U2741" s="130"/>
      <c r="V2741" s="130"/>
      <c r="W2741" s="68"/>
      <c r="X2741" s="68"/>
    </row>
    <row r="2742" spans="1:24" s="132" customFormat="1" ht="15.75" hidden="1">
      <c r="A2742" s="292"/>
      <c r="B2742" s="231"/>
      <c r="C2742" s="231"/>
      <c r="D2742" s="232"/>
      <c r="E2742" s="131"/>
      <c r="F2742" s="130"/>
      <c r="G2742" s="130"/>
      <c r="H2742" s="130"/>
      <c r="I2742" s="68"/>
      <c r="J2742" s="68"/>
      <c r="K2742" s="68"/>
      <c r="L2742" s="68"/>
      <c r="M2742" s="130"/>
      <c r="N2742" s="130"/>
      <c r="O2742" s="130"/>
      <c r="P2742" s="130"/>
      <c r="Q2742" s="68"/>
      <c r="R2742" s="68"/>
      <c r="S2742" s="68"/>
      <c r="T2742" s="130"/>
      <c r="U2742" s="130"/>
      <c r="V2742" s="130"/>
      <c r="W2742" s="68"/>
      <c r="X2742" s="68"/>
    </row>
    <row r="2743" spans="1:24" s="132" customFormat="1" ht="15.75" hidden="1">
      <c r="A2743" s="292"/>
      <c r="B2743" s="231"/>
      <c r="C2743" s="231"/>
      <c r="D2743" s="232"/>
      <c r="E2743" s="131"/>
      <c r="F2743" s="130"/>
      <c r="G2743" s="130"/>
      <c r="H2743" s="130"/>
      <c r="I2743" s="68"/>
      <c r="J2743" s="68"/>
      <c r="K2743" s="68"/>
      <c r="L2743" s="68"/>
      <c r="M2743" s="130"/>
      <c r="N2743" s="130"/>
      <c r="O2743" s="130"/>
      <c r="P2743" s="130"/>
      <c r="Q2743" s="68"/>
      <c r="R2743" s="68"/>
      <c r="S2743" s="68"/>
      <c r="T2743" s="130"/>
      <c r="U2743" s="130"/>
      <c r="V2743" s="130"/>
      <c r="W2743" s="68"/>
      <c r="X2743" s="68"/>
    </row>
    <row r="2744" spans="1:24" s="132" customFormat="1" ht="15.75" hidden="1">
      <c r="A2744" s="292"/>
      <c r="B2744" s="231"/>
      <c r="C2744" s="231"/>
      <c r="D2744" s="232"/>
      <c r="E2744" s="131"/>
      <c r="F2744" s="130"/>
      <c r="G2744" s="130"/>
      <c r="H2744" s="130"/>
      <c r="I2744" s="68"/>
      <c r="J2744" s="68"/>
      <c r="K2744" s="68"/>
      <c r="L2744" s="68"/>
      <c r="M2744" s="130"/>
      <c r="N2744" s="130"/>
      <c r="O2744" s="130"/>
      <c r="P2744" s="130"/>
      <c r="Q2744" s="68"/>
      <c r="R2744" s="68"/>
      <c r="S2744" s="68"/>
      <c r="T2744" s="130"/>
      <c r="U2744" s="130"/>
      <c r="V2744" s="130"/>
      <c r="W2744" s="68"/>
      <c r="X2744" s="68"/>
    </row>
    <row r="2745" spans="1:24" s="142" customFormat="1" ht="15.75" hidden="1">
      <c r="A2745" s="292"/>
      <c r="B2745" s="231"/>
      <c r="C2745" s="231"/>
      <c r="D2745" s="232"/>
      <c r="E2745" s="134"/>
      <c r="F2745" s="134"/>
      <c r="G2745" s="134"/>
      <c r="H2745" s="134"/>
      <c r="I2745" s="134"/>
      <c r="J2745" s="134"/>
      <c r="K2745" s="134"/>
      <c r="L2745" s="134"/>
      <c r="M2745" s="134"/>
      <c r="N2745" s="134"/>
      <c r="O2745" s="134"/>
      <c r="P2745" s="134"/>
      <c r="Q2745" s="134"/>
      <c r="R2745" s="134"/>
      <c r="S2745" s="134"/>
      <c r="T2745" s="134"/>
      <c r="U2745" s="134"/>
      <c r="V2745" s="134"/>
      <c r="W2745" s="134"/>
      <c r="X2745" s="134"/>
    </row>
    <row r="2746" spans="1:24" s="142" customFormat="1" ht="15.75" hidden="1">
      <c r="A2746" s="292"/>
      <c r="B2746" s="231"/>
      <c r="C2746" s="231"/>
      <c r="D2746" s="232"/>
      <c r="E2746" s="134"/>
      <c r="F2746" s="134"/>
      <c r="G2746" s="134"/>
      <c r="H2746" s="134"/>
      <c r="I2746" s="134"/>
      <c r="J2746" s="134"/>
      <c r="K2746" s="134"/>
      <c r="L2746" s="134"/>
      <c r="M2746" s="134"/>
      <c r="N2746" s="134"/>
      <c r="O2746" s="134"/>
      <c r="P2746" s="134"/>
      <c r="Q2746" s="134"/>
      <c r="R2746" s="134"/>
      <c r="S2746" s="134"/>
      <c r="T2746" s="134"/>
      <c r="U2746" s="134"/>
      <c r="V2746" s="134"/>
      <c r="W2746" s="134"/>
      <c r="X2746" s="134"/>
    </row>
    <row r="2747" spans="1:24" s="142" customFormat="1" ht="15.75" hidden="1">
      <c r="A2747" s="292"/>
      <c r="B2747" s="231"/>
      <c r="C2747" s="231"/>
      <c r="D2747" s="232"/>
      <c r="E2747" s="134"/>
      <c r="F2747" s="134"/>
      <c r="G2747" s="134"/>
      <c r="H2747" s="134"/>
      <c r="I2747" s="134"/>
      <c r="J2747" s="134"/>
      <c r="K2747" s="134"/>
      <c r="L2747" s="134"/>
      <c r="M2747" s="134"/>
      <c r="N2747" s="134"/>
      <c r="O2747" s="134"/>
      <c r="P2747" s="134"/>
      <c r="Q2747" s="134"/>
      <c r="R2747" s="134"/>
      <c r="S2747" s="134"/>
      <c r="T2747" s="134"/>
      <c r="U2747" s="134"/>
      <c r="V2747" s="134"/>
      <c r="W2747" s="134"/>
      <c r="X2747" s="134"/>
    </row>
    <row r="2748" spans="1:24" s="132" customFormat="1" ht="15.75" hidden="1">
      <c r="A2748" s="292"/>
      <c r="B2748" s="231"/>
      <c r="C2748" s="231"/>
      <c r="D2748" s="232"/>
      <c r="E2748" s="131"/>
      <c r="F2748" s="130"/>
      <c r="G2748" s="130"/>
      <c r="H2748" s="130"/>
      <c r="I2748" s="68"/>
      <c r="J2748" s="68"/>
      <c r="K2748" s="68"/>
      <c r="L2748" s="68"/>
      <c r="M2748" s="130"/>
      <c r="N2748" s="130"/>
      <c r="O2748" s="130"/>
      <c r="P2748" s="130"/>
      <c r="Q2748" s="68"/>
      <c r="R2748" s="68"/>
      <c r="S2748" s="68"/>
      <c r="T2748" s="130"/>
      <c r="U2748" s="130"/>
      <c r="V2748" s="130"/>
      <c r="W2748" s="68"/>
      <c r="X2748" s="68"/>
    </row>
    <row r="2749" spans="1:24" s="132" customFormat="1" ht="15.75" hidden="1">
      <c r="A2749" s="292"/>
      <c r="B2749" s="231"/>
      <c r="C2749" s="231"/>
      <c r="D2749" s="232"/>
      <c r="E2749" s="131"/>
      <c r="F2749" s="130"/>
      <c r="G2749" s="130"/>
      <c r="H2749" s="130"/>
      <c r="I2749" s="68"/>
      <c r="J2749" s="68"/>
      <c r="K2749" s="68"/>
      <c r="L2749" s="68"/>
      <c r="M2749" s="130"/>
      <c r="N2749" s="130"/>
      <c r="O2749" s="130"/>
      <c r="P2749" s="130"/>
      <c r="Q2749" s="68"/>
      <c r="R2749" s="68"/>
      <c r="S2749" s="68"/>
      <c r="T2749" s="130"/>
      <c r="U2749" s="130"/>
      <c r="V2749" s="130"/>
      <c r="W2749" s="68"/>
      <c r="X2749" s="68"/>
    </row>
    <row r="2750" spans="1:24" s="132" customFormat="1" ht="15.75" hidden="1">
      <c r="A2750" s="292"/>
      <c r="B2750" s="231"/>
      <c r="C2750" s="231"/>
      <c r="D2750" s="232"/>
      <c r="E2750" s="131"/>
      <c r="F2750" s="130"/>
      <c r="G2750" s="130"/>
      <c r="H2750" s="130"/>
      <c r="I2750" s="68"/>
      <c r="J2750" s="68"/>
      <c r="K2750" s="68"/>
      <c r="L2750" s="68"/>
      <c r="M2750" s="130"/>
      <c r="N2750" s="130"/>
      <c r="O2750" s="130"/>
      <c r="P2750" s="130"/>
      <c r="Q2750" s="68"/>
      <c r="R2750" s="68"/>
      <c r="S2750" s="68"/>
      <c r="T2750" s="130"/>
      <c r="U2750" s="130"/>
      <c r="V2750" s="130"/>
      <c r="W2750" s="68"/>
      <c r="X2750" s="68"/>
    </row>
    <row r="2751" spans="1:24" s="132" customFormat="1" ht="15.75" hidden="1">
      <c r="A2751" s="292"/>
      <c r="B2751" s="231"/>
      <c r="C2751" s="231"/>
      <c r="D2751" s="232"/>
      <c r="E2751" s="131"/>
      <c r="F2751" s="130"/>
      <c r="G2751" s="130"/>
      <c r="H2751" s="130"/>
      <c r="I2751" s="68"/>
      <c r="J2751" s="68"/>
      <c r="K2751" s="68"/>
      <c r="L2751" s="68"/>
      <c r="M2751" s="130"/>
      <c r="N2751" s="130"/>
      <c r="O2751" s="130"/>
      <c r="P2751" s="130"/>
      <c r="Q2751" s="68"/>
      <c r="R2751" s="68"/>
      <c r="S2751" s="68"/>
      <c r="T2751" s="130"/>
      <c r="U2751" s="130"/>
      <c r="V2751" s="130"/>
      <c r="W2751" s="68"/>
      <c r="X2751" s="68"/>
    </row>
    <row r="2752" spans="1:24" s="142" customFormat="1" ht="15.75" hidden="1">
      <c r="A2752" s="292"/>
      <c r="B2752" s="231"/>
      <c r="C2752" s="231"/>
      <c r="D2752" s="232"/>
      <c r="E2752" s="134"/>
      <c r="F2752" s="134"/>
      <c r="G2752" s="134"/>
      <c r="H2752" s="134"/>
      <c r="I2752" s="134"/>
      <c r="J2752" s="134"/>
      <c r="K2752" s="134"/>
      <c r="L2752" s="134"/>
      <c r="M2752" s="134"/>
      <c r="N2752" s="134"/>
      <c r="O2752" s="134"/>
      <c r="P2752" s="134"/>
      <c r="Q2752" s="134"/>
      <c r="R2752" s="134"/>
      <c r="S2752" s="134"/>
      <c r="T2752" s="134"/>
      <c r="U2752" s="134"/>
      <c r="V2752" s="134"/>
      <c r="W2752" s="134"/>
      <c r="X2752" s="134"/>
    </row>
    <row r="2753" spans="1:24" s="142" customFormat="1" ht="15.75" hidden="1">
      <c r="A2753" s="292"/>
      <c r="B2753" s="231"/>
      <c r="C2753" s="231"/>
      <c r="D2753" s="232"/>
      <c r="E2753" s="134"/>
      <c r="F2753" s="134"/>
      <c r="G2753" s="134"/>
      <c r="H2753" s="134"/>
      <c r="I2753" s="134"/>
      <c r="J2753" s="134"/>
      <c r="K2753" s="134"/>
      <c r="L2753" s="134"/>
      <c r="M2753" s="134"/>
      <c r="N2753" s="134"/>
      <c r="O2753" s="134"/>
      <c r="P2753" s="134"/>
      <c r="Q2753" s="134"/>
      <c r="R2753" s="134"/>
      <c r="S2753" s="134"/>
      <c r="T2753" s="134"/>
      <c r="U2753" s="134"/>
      <c r="V2753" s="134"/>
      <c r="W2753" s="134"/>
      <c r="X2753" s="134"/>
    </row>
    <row r="2754" spans="1:24" s="142" customFormat="1" ht="15.75" hidden="1">
      <c r="A2754" s="292"/>
      <c r="B2754" s="231"/>
      <c r="C2754" s="231"/>
      <c r="D2754" s="232"/>
      <c r="E2754" s="134"/>
      <c r="F2754" s="134"/>
      <c r="G2754" s="134"/>
      <c r="H2754" s="134"/>
      <c r="I2754" s="134"/>
      <c r="J2754" s="134"/>
      <c r="K2754" s="134"/>
      <c r="L2754" s="134"/>
      <c r="M2754" s="134"/>
      <c r="N2754" s="134"/>
      <c r="O2754" s="134"/>
      <c r="P2754" s="134"/>
      <c r="Q2754" s="134"/>
      <c r="R2754" s="134"/>
      <c r="S2754" s="134"/>
      <c r="T2754" s="134"/>
      <c r="U2754" s="134"/>
      <c r="V2754" s="134"/>
      <c r="W2754" s="134"/>
      <c r="X2754" s="134"/>
    </row>
    <row r="2755" spans="1:24" s="132" customFormat="1" ht="15.75" hidden="1">
      <c r="A2755" s="292"/>
      <c r="B2755" s="231"/>
      <c r="C2755" s="231"/>
      <c r="D2755" s="232"/>
      <c r="E2755" s="131"/>
      <c r="F2755" s="130"/>
      <c r="G2755" s="130"/>
      <c r="H2755" s="130"/>
      <c r="I2755" s="68"/>
      <c r="J2755" s="68"/>
      <c r="K2755" s="68"/>
      <c r="L2755" s="68"/>
      <c r="M2755" s="130"/>
      <c r="N2755" s="130"/>
      <c r="O2755" s="130"/>
      <c r="P2755" s="130"/>
      <c r="Q2755" s="68"/>
      <c r="R2755" s="68"/>
      <c r="S2755" s="68"/>
      <c r="T2755" s="130"/>
      <c r="U2755" s="130"/>
      <c r="V2755" s="130"/>
      <c r="W2755" s="68"/>
      <c r="X2755" s="68"/>
    </row>
    <row r="2756" spans="1:24" s="132" customFormat="1" ht="15.75" hidden="1">
      <c r="A2756" s="292"/>
      <c r="B2756" s="231"/>
      <c r="C2756" s="231"/>
      <c r="D2756" s="232"/>
      <c r="E2756" s="131"/>
      <c r="F2756" s="130"/>
      <c r="G2756" s="130"/>
      <c r="H2756" s="130"/>
      <c r="I2756" s="68"/>
      <c r="J2756" s="68"/>
      <c r="K2756" s="68"/>
      <c r="L2756" s="68"/>
      <c r="M2756" s="130"/>
      <c r="N2756" s="130"/>
      <c r="O2756" s="130"/>
      <c r="P2756" s="130"/>
      <c r="Q2756" s="68"/>
      <c r="R2756" s="68"/>
      <c r="S2756" s="68"/>
      <c r="T2756" s="130"/>
      <c r="U2756" s="130"/>
      <c r="V2756" s="130"/>
      <c r="W2756" s="68"/>
      <c r="X2756" s="68"/>
    </row>
    <row r="2757" spans="1:24" s="132" customFormat="1" ht="15.75" hidden="1">
      <c r="A2757" s="292"/>
      <c r="B2757" s="231"/>
      <c r="C2757" s="231"/>
      <c r="D2757" s="232"/>
      <c r="E2757" s="131"/>
      <c r="F2757" s="130"/>
      <c r="G2757" s="130"/>
      <c r="H2757" s="130"/>
      <c r="I2757" s="68"/>
      <c r="J2757" s="68"/>
      <c r="K2757" s="68"/>
      <c r="L2757" s="68"/>
      <c r="M2757" s="130"/>
      <c r="N2757" s="130"/>
      <c r="O2757" s="130"/>
      <c r="P2757" s="130"/>
      <c r="Q2757" s="68"/>
      <c r="R2757" s="68"/>
      <c r="S2757" s="68"/>
      <c r="T2757" s="130"/>
      <c r="U2757" s="130"/>
      <c r="V2757" s="130"/>
      <c r="W2757" s="68"/>
      <c r="X2757" s="68"/>
    </row>
    <row r="2758" spans="1:24" s="132" customFormat="1" ht="15.75" hidden="1">
      <c r="A2758" s="292"/>
      <c r="B2758" s="231"/>
      <c r="C2758" s="231"/>
      <c r="D2758" s="232"/>
      <c r="E2758" s="131"/>
      <c r="F2758" s="130"/>
      <c r="G2758" s="130"/>
      <c r="H2758" s="130"/>
      <c r="I2758" s="68"/>
      <c r="J2758" s="68"/>
      <c r="K2758" s="68"/>
      <c r="L2758" s="68"/>
      <c r="M2758" s="130"/>
      <c r="N2758" s="130"/>
      <c r="O2758" s="130"/>
      <c r="P2758" s="130"/>
      <c r="Q2758" s="68"/>
      <c r="R2758" s="68"/>
      <c r="S2758" s="68"/>
      <c r="T2758" s="130"/>
      <c r="U2758" s="130"/>
      <c r="V2758" s="130"/>
      <c r="W2758" s="68"/>
      <c r="X2758" s="68"/>
    </row>
    <row r="2759" spans="1:24" s="142" customFormat="1" ht="15.75" hidden="1">
      <c r="A2759" s="292"/>
      <c r="B2759" s="231"/>
      <c r="C2759" s="231"/>
      <c r="D2759" s="232"/>
      <c r="E2759" s="134"/>
      <c r="F2759" s="134"/>
      <c r="G2759" s="134"/>
      <c r="H2759" s="134"/>
      <c r="I2759" s="134"/>
      <c r="J2759" s="134"/>
      <c r="K2759" s="134"/>
      <c r="L2759" s="134"/>
      <c r="M2759" s="134"/>
      <c r="N2759" s="134"/>
      <c r="O2759" s="134"/>
      <c r="P2759" s="134"/>
      <c r="Q2759" s="134"/>
      <c r="R2759" s="134"/>
      <c r="S2759" s="134"/>
      <c r="T2759" s="134"/>
      <c r="U2759" s="134"/>
      <c r="V2759" s="134"/>
      <c r="W2759" s="134"/>
      <c r="X2759" s="134"/>
    </row>
    <row r="2760" spans="1:24" s="142" customFormat="1" ht="15.75" hidden="1">
      <c r="A2760" s="292"/>
      <c r="B2760" s="231"/>
      <c r="C2760" s="231"/>
      <c r="D2760" s="232"/>
      <c r="E2760" s="134"/>
      <c r="F2760" s="134"/>
      <c r="G2760" s="134"/>
      <c r="H2760" s="134"/>
      <c r="I2760" s="134"/>
      <c r="J2760" s="134"/>
      <c r="K2760" s="134"/>
      <c r="L2760" s="134"/>
      <c r="M2760" s="134"/>
      <c r="N2760" s="134"/>
      <c r="O2760" s="134"/>
      <c r="P2760" s="134"/>
      <c r="Q2760" s="134"/>
      <c r="R2760" s="134"/>
      <c r="S2760" s="134"/>
      <c r="T2760" s="134"/>
      <c r="U2760" s="134"/>
      <c r="V2760" s="134"/>
      <c r="W2760" s="134"/>
      <c r="X2760" s="134"/>
    </row>
    <row r="2761" spans="1:24" s="142" customFormat="1" ht="15.75" hidden="1">
      <c r="A2761" s="292"/>
      <c r="B2761" s="231"/>
      <c r="C2761" s="231"/>
      <c r="D2761" s="232"/>
      <c r="E2761" s="134"/>
      <c r="F2761" s="134"/>
      <c r="G2761" s="134"/>
      <c r="H2761" s="134"/>
      <c r="I2761" s="134"/>
      <c r="J2761" s="134"/>
      <c r="K2761" s="134"/>
      <c r="L2761" s="134"/>
      <c r="M2761" s="134"/>
      <c r="N2761" s="134"/>
      <c r="O2761" s="134"/>
      <c r="P2761" s="134"/>
      <c r="Q2761" s="134"/>
      <c r="R2761" s="134"/>
      <c r="S2761" s="134"/>
      <c r="T2761" s="134"/>
      <c r="U2761" s="134"/>
      <c r="V2761" s="134"/>
      <c r="W2761" s="134"/>
      <c r="X2761" s="134"/>
    </row>
    <row r="2762" spans="1:24" s="132" customFormat="1" ht="15.75" hidden="1">
      <c r="A2762" s="292"/>
      <c r="B2762" s="231"/>
      <c r="C2762" s="231"/>
      <c r="D2762" s="232"/>
      <c r="E2762" s="131"/>
      <c r="F2762" s="130"/>
      <c r="G2762" s="130"/>
      <c r="H2762" s="130"/>
      <c r="I2762" s="68"/>
      <c r="J2762" s="68"/>
      <c r="K2762" s="68"/>
      <c r="L2762" s="68"/>
      <c r="M2762" s="130"/>
      <c r="N2762" s="130"/>
      <c r="O2762" s="130"/>
      <c r="P2762" s="130"/>
      <c r="Q2762" s="68"/>
      <c r="R2762" s="68"/>
      <c r="S2762" s="68"/>
      <c r="T2762" s="130"/>
      <c r="U2762" s="130"/>
      <c r="V2762" s="130"/>
      <c r="W2762" s="68"/>
      <c r="X2762" s="68"/>
    </row>
    <row r="2763" spans="1:24" s="132" customFormat="1" ht="15.75" hidden="1">
      <c r="A2763" s="292"/>
      <c r="B2763" s="231"/>
      <c r="C2763" s="231"/>
      <c r="D2763" s="232"/>
      <c r="E2763" s="131"/>
      <c r="F2763" s="130"/>
      <c r="G2763" s="130"/>
      <c r="H2763" s="130"/>
      <c r="I2763" s="68"/>
      <c r="J2763" s="68"/>
      <c r="K2763" s="68"/>
      <c r="L2763" s="68"/>
      <c r="M2763" s="130"/>
      <c r="N2763" s="130"/>
      <c r="O2763" s="130"/>
      <c r="P2763" s="130"/>
      <c r="Q2763" s="68"/>
      <c r="R2763" s="68"/>
      <c r="S2763" s="68"/>
      <c r="T2763" s="130"/>
      <c r="U2763" s="130"/>
      <c r="V2763" s="130"/>
      <c r="W2763" s="68"/>
      <c r="X2763" s="68"/>
    </row>
    <row r="2764" spans="1:24" s="132" customFormat="1" ht="15.75" hidden="1">
      <c r="A2764" s="292"/>
      <c r="B2764" s="231"/>
      <c r="C2764" s="231"/>
      <c r="D2764" s="232"/>
      <c r="E2764" s="131"/>
      <c r="F2764" s="130"/>
      <c r="G2764" s="130"/>
      <c r="H2764" s="130"/>
      <c r="I2764" s="68"/>
      <c r="J2764" s="68"/>
      <c r="K2764" s="68"/>
      <c r="L2764" s="68"/>
      <c r="M2764" s="130"/>
      <c r="N2764" s="130"/>
      <c r="O2764" s="130"/>
      <c r="P2764" s="130"/>
      <c r="Q2764" s="68"/>
      <c r="R2764" s="68"/>
      <c r="S2764" s="68"/>
      <c r="T2764" s="130"/>
      <c r="U2764" s="130"/>
      <c r="V2764" s="130"/>
      <c r="W2764" s="68"/>
      <c r="X2764" s="68"/>
    </row>
    <row r="2765" spans="1:24" s="132" customFormat="1" ht="15.75" hidden="1">
      <c r="A2765" s="292"/>
      <c r="B2765" s="231"/>
      <c r="C2765" s="231"/>
      <c r="D2765" s="232"/>
      <c r="E2765" s="131"/>
      <c r="F2765" s="130"/>
      <c r="G2765" s="130"/>
      <c r="H2765" s="130"/>
      <c r="I2765" s="68"/>
      <c r="J2765" s="68"/>
      <c r="K2765" s="68"/>
      <c r="L2765" s="68"/>
      <c r="M2765" s="130"/>
      <c r="N2765" s="130"/>
      <c r="O2765" s="130"/>
      <c r="P2765" s="130"/>
      <c r="Q2765" s="68"/>
      <c r="R2765" s="68"/>
      <c r="S2765" s="68"/>
      <c r="T2765" s="130"/>
      <c r="U2765" s="130"/>
      <c r="V2765" s="130"/>
      <c r="W2765" s="68"/>
      <c r="X2765" s="68"/>
    </row>
    <row r="2766" spans="1:24" s="142" customFormat="1" ht="15.75" hidden="1">
      <c r="A2766" s="292"/>
      <c r="B2766" s="231"/>
      <c r="C2766" s="231"/>
      <c r="D2766" s="232"/>
      <c r="E2766" s="134"/>
      <c r="F2766" s="134"/>
      <c r="G2766" s="134"/>
      <c r="H2766" s="134"/>
      <c r="I2766" s="134"/>
      <c r="J2766" s="134"/>
      <c r="K2766" s="134"/>
      <c r="L2766" s="134"/>
      <c r="M2766" s="134"/>
      <c r="N2766" s="134"/>
      <c r="O2766" s="134"/>
      <c r="P2766" s="134"/>
      <c r="Q2766" s="134"/>
      <c r="R2766" s="134"/>
      <c r="S2766" s="134"/>
      <c r="T2766" s="134"/>
      <c r="U2766" s="134"/>
      <c r="V2766" s="134"/>
      <c r="W2766" s="134"/>
      <c r="X2766" s="134"/>
    </row>
    <row r="2767" spans="1:24" s="142" customFormat="1" ht="15.75" hidden="1">
      <c r="A2767" s="292"/>
      <c r="B2767" s="231"/>
      <c r="C2767" s="231"/>
      <c r="D2767" s="232"/>
      <c r="E2767" s="134"/>
      <c r="F2767" s="134"/>
      <c r="G2767" s="134"/>
      <c r="H2767" s="134"/>
      <c r="I2767" s="134"/>
      <c r="J2767" s="134"/>
      <c r="K2767" s="134"/>
      <c r="L2767" s="134"/>
      <c r="M2767" s="134"/>
      <c r="N2767" s="134"/>
      <c r="O2767" s="134"/>
      <c r="P2767" s="134"/>
      <c r="Q2767" s="134"/>
      <c r="R2767" s="134"/>
      <c r="S2767" s="134"/>
      <c r="T2767" s="134"/>
      <c r="U2767" s="134"/>
      <c r="V2767" s="134"/>
      <c r="W2767" s="134"/>
      <c r="X2767" s="134"/>
    </row>
    <row r="2768" spans="1:24" s="142" customFormat="1" ht="15.75" hidden="1">
      <c r="A2768" s="292"/>
      <c r="B2768" s="231"/>
      <c r="C2768" s="231"/>
      <c r="D2768" s="232"/>
      <c r="E2768" s="134"/>
      <c r="F2768" s="134"/>
      <c r="G2768" s="134"/>
      <c r="H2768" s="134"/>
      <c r="I2768" s="134"/>
      <c r="J2768" s="134"/>
      <c r="K2768" s="134"/>
      <c r="L2768" s="134"/>
      <c r="M2768" s="134"/>
      <c r="N2768" s="134"/>
      <c r="O2768" s="134"/>
      <c r="P2768" s="134"/>
      <c r="Q2768" s="134"/>
      <c r="R2768" s="134"/>
      <c r="S2768" s="134"/>
      <c r="T2768" s="134"/>
      <c r="U2768" s="134"/>
      <c r="V2768" s="134"/>
      <c r="W2768" s="134"/>
      <c r="X2768" s="134"/>
    </row>
    <row r="2769" spans="1:24" s="132" customFormat="1" ht="15.75" hidden="1">
      <c r="A2769" s="292"/>
      <c r="B2769" s="231"/>
      <c r="C2769" s="231"/>
      <c r="D2769" s="232"/>
      <c r="E2769" s="131"/>
      <c r="F2769" s="130"/>
      <c r="G2769" s="130"/>
      <c r="H2769" s="130"/>
      <c r="I2769" s="68"/>
      <c r="J2769" s="68"/>
      <c r="K2769" s="68"/>
      <c r="L2769" s="68"/>
      <c r="M2769" s="130"/>
      <c r="N2769" s="130"/>
      <c r="O2769" s="130"/>
      <c r="P2769" s="130"/>
      <c r="Q2769" s="68"/>
      <c r="R2769" s="68"/>
      <c r="S2769" s="68"/>
      <c r="T2769" s="130"/>
      <c r="U2769" s="130"/>
      <c r="V2769" s="130"/>
      <c r="W2769" s="68"/>
      <c r="X2769" s="68"/>
    </row>
    <row r="2770" spans="1:24" s="132" customFormat="1" ht="15.75" hidden="1">
      <c r="A2770" s="292"/>
      <c r="B2770" s="231"/>
      <c r="C2770" s="231"/>
      <c r="D2770" s="232"/>
      <c r="E2770" s="131"/>
      <c r="F2770" s="130"/>
      <c r="G2770" s="130"/>
      <c r="H2770" s="130"/>
      <c r="I2770" s="68"/>
      <c r="J2770" s="68"/>
      <c r="K2770" s="68"/>
      <c r="L2770" s="68"/>
      <c r="M2770" s="130"/>
      <c r="N2770" s="130"/>
      <c r="O2770" s="130"/>
      <c r="P2770" s="130"/>
      <c r="Q2770" s="68"/>
      <c r="R2770" s="68"/>
      <c r="S2770" s="68"/>
      <c r="T2770" s="130"/>
      <c r="U2770" s="130"/>
      <c r="V2770" s="130"/>
      <c r="W2770" s="68"/>
      <c r="X2770" s="68"/>
    </row>
    <row r="2771" spans="1:24" s="132" customFormat="1" ht="15.75" hidden="1">
      <c r="A2771" s="292"/>
      <c r="B2771" s="231"/>
      <c r="C2771" s="231"/>
      <c r="D2771" s="232"/>
      <c r="E2771" s="131"/>
      <c r="F2771" s="130"/>
      <c r="G2771" s="130"/>
      <c r="H2771" s="130"/>
      <c r="I2771" s="68"/>
      <c r="J2771" s="68"/>
      <c r="K2771" s="68"/>
      <c r="L2771" s="68"/>
      <c r="M2771" s="130"/>
      <c r="N2771" s="130"/>
      <c r="O2771" s="130"/>
      <c r="P2771" s="130"/>
      <c r="Q2771" s="68"/>
      <c r="R2771" s="68"/>
      <c r="S2771" s="68"/>
      <c r="T2771" s="130"/>
      <c r="U2771" s="130"/>
      <c r="V2771" s="130"/>
      <c r="W2771" s="68"/>
      <c r="X2771" s="68"/>
    </row>
    <row r="2772" spans="1:24" s="132" customFormat="1" ht="15.75" hidden="1">
      <c r="A2772" s="292"/>
      <c r="B2772" s="231"/>
      <c r="C2772" s="231"/>
      <c r="D2772" s="232"/>
      <c r="E2772" s="131"/>
      <c r="F2772" s="130"/>
      <c r="G2772" s="130"/>
      <c r="H2772" s="130"/>
      <c r="I2772" s="68"/>
      <c r="J2772" s="68"/>
      <c r="K2772" s="68"/>
      <c r="L2772" s="68"/>
      <c r="M2772" s="130"/>
      <c r="N2772" s="130"/>
      <c r="O2772" s="130"/>
      <c r="P2772" s="130"/>
      <c r="Q2772" s="68"/>
      <c r="R2772" s="68"/>
      <c r="S2772" s="68"/>
      <c r="T2772" s="130"/>
      <c r="U2772" s="130"/>
      <c r="V2772" s="130"/>
      <c r="W2772" s="68"/>
      <c r="X2772" s="68"/>
    </row>
    <row r="2773" spans="1:24" s="132" customFormat="1" ht="15.75" hidden="1">
      <c r="A2773" s="292"/>
      <c r="B2773" s="231"/>
      <c r="C2773" s="231"/>
      <c r="D2773" s="232"/>
      <c r="E2773" s="134"/>
      <c r="F2773" s="134"/>
      <c r="G2773" s="134"/>
      <c r="H2773" s="134"/>
      <c r="I2773" s="134"/>
      <c r="J2773" s="134"/>
      <c r="K2773" s="134"/>
      <c r="L2773" s="134"/>
      <c r="M2773" s="134"/>
      <c r="N2773" s="134"/>
      <c r="O2773" s="134"/>
      <c r="P2773" s="134"/>
      <c r="Q2773" s="134"/>
      <c r="R2773" s="134"/>
      <c r="S2773" s="134"/>
      <c r="T2773" s="134"/>
      <c r="U2773" s="134"/>
      <c r="V2773" s="134"/>
      <c r="W2773" s="134"/>
      <c r="X2773" s="134"/>
    </row>
    <row r="2774" spans="1:24" s="132" customFormat="1" ht="15.75" hidden="1">
      <c r="A2774" s="292"/>
      <c r="B2774" s="231"/>
      <c r="C2774" s="231"/>
      <c r="D2774" s="232"/>
      <c r="E2774" s="134"/>
      <c r="F2774" s="134"/>
      <c r="G2774" s="134"/>
      <c r="H2774" s="134"/>
      <c r="I2774" s="134"/>
      <c r="J2774" s="134"/>
      <c r="K2774" s="134"/>
      <c r="L2774" s="134"/>
      <c r="M2774" s="134"/>
      <c r="N2774" s="134"/>
      <c r="O2774" s="134"/>
      <c r="P2774" s="134"/>
      <c r="Q2774" s="134"/>
      <c r="R2774" s="134"/>
      <c r="S2774" s="134"/>
      <c r="T2774" s="134"/>
      <c r="U2774" s="134"/>
      <c r="V2774" s="134"/>
      <c r="W2774" s="134"/>
      <c r="X2774" s="134"/>
    </row>
    <row r="2775" spans="1:24" s="132" customFormat="1" ht="15.75" hidden="1">
      <c r="A2775" s="292"/>
      <c r="B2775" s="231"/>
      <c r="C2775" s="231"/>
      <c r="D2775" s="232"/>
      <c r="E2775" s="134"/>
      <c r="F2775" s="134"/>
      <c r="G2775" s="134"/>
      <c r="H2775" s="134"/>
      <c r="I2775" s="134"/>
      <c r="J2775" s="134"/>
      <c r="K2775" s="134"/>
      <c r="L2775" s="134"/>
      <c r="M2775" s="134"/>
      <c r="N2775" s="134"/>
      <c r="O2775" s="134"/>
      <c r="P2775" s="134"/>
      <c r="Q2775" s="134"/>
      <c r="R2775" s="134"/>
      <c r="S2775" s="134"/>
      <c r="T2775" s="134"/>
      <c r="U2775" s="134"/>
      <c r="V2775" s="134"/>
      <c r="W2775" s="134"/>
      <c r="X2775" s="134"/>
    </row>
    <row r="2776" spans="1:24" s="132" customFormat="1" ht="15.75" hidden="1">
      <c r="A2776" s="292"/>
      <c r="B2776" s="231"/>
      <c r="C2776" s="231"/>
      <c r="D2776" s="232"/>
      <c r="E2776" s="131"/>
      <c r="F2776" s="130"/>
      <c r="G2776" s="130"/>
      <c r="H2776" s="130"/>
      <c r="I2776" s="68"/>
      <c r="J2776" s="68"/>
      <c r="K2776" s="68"/>
      <c r="L2776" s="68"/>
      <c r="M2776" s="130"/>
      <c r="N2776" s="130"/>
      <c r="O2776" s="130"/>
      <c r="P2776" s="130"/>
      <c r="Q2776" s="68"/>
      <c r="R2776" s="68"/>
      <c r="S2776" s="68"/>
      <c r="T2776" s="130"/>
      <c r="U2776" s="130"/>
      <c r="V2776" s="130"/>
      <c r="W2776" s="68"/>
      <c r="X2776" s="68"/>
    </row>
    <row r="2777" spans="1:24" s="132" customFormat="1" ht="15.75" hidden="1">
      <c r="A2777" s="292"/>
      <c r="B2777" s="231"/>
      <c r="C2777" s="231"/>
      <c r="D2777" s="232"/>
      <c r="E2777" s="131"/>
      <c r="F2777" s="130"/>
      <c r="G2777" s="130"/>
      <c r="H2777" s="130"/>
      <c r="I2777" s="68"/>
      <c r="J2777" s="68"/>
      <c r="K2777" s="68"/>
      <c r="L2777" s="68"/>
      <c r="M2777" s="130"/>
      <c r="N2777" s="130"/>
      <c r="O2777" s="130"/>
      <c r="P2777" s="130"/>
      <c r="Q2777" s="68"/>
      <c r="R2777" s="68"/>
      <c r="S2777" s="68"/>
      <c r="T2777" s="130"/>
      <c r="U2777" s="130"/>
      <c r="V2777" s="130"/>
      <c r="W2777" s="68"/>
      <c r="X2777" s="68"/>
    </row>
    <row r="2778" spans="1:24" s="132" customFormat="1" ht="15.75" hidden="1">
      <c r="A2778" s="292"/>
      <c r="B2778" s="231"/>
      <c r="C2778" s="231"/>
      <c r="D2778" s="232"/>
      <c r="E2778" s="131"/>
      <c r="F2778" s="130"/>
      <c r="G2778" s="130"/>
      <c r="H2778" s="130"/>
      <c r="I2778" s="68"/>
      <c r="J2778" s="68"/>
      <c r="K2778" s="68"/>
      <c r="L2778" s="68"/>
      <c r="M2778" s="130"/>
      <c r="N2778" s="130"/>
      <c r="O2778" s="130"/>
      <c r="P2778" s="130"/>
      <c r="Q2778" s="68"/>
      <c r="R2778" s="68"/>
      <c r="S2778" s="68"/>
      <c r="T2778" s="130"/>
      <c r="U2778" s="130"/>
      <c r="V2778" s="130"/>
      <c r="W2778" s="68"/>
      <c r="X2778" s="68"/>
    </row>
    <row r="2779" spans="1:24" s="132" customFormat="1" ht="15.75" hidden="1">
      <c r="A2779" s="292"/>
      <c r="B2779" s="231"/>
      <c r="C2779" s="231"/>
      <c r="D2779" s="232"/>
      <c r="E2779" s="134"/>
      <c r="F2779" s="134"/>
      <c r="G2779" s="134"/>
      <c r="H2779" s="134"/>
      <c r="I2779" s="134"/>
      <c r="J2779" s="134"/>
      <c r="K2779" s="134"/>
      <c r="L2779" s="134"/>
      <c r="M2779" s="134"/>
      <c r="N2779" s="134"/>
      <c r="O2779" s="134"/>
      <c r="P2779" s="134"/>
      <c r="Q2779" s="134"/>
      <c r="R2779" s="134"/>
      <c r="S2779" s="134"/>
      <c r="T2779" s="134"/>
      <c r="U2779" s="134"/>
      <c r="V2779" s="134"/>
      <c r="W2779" s="134"/>
      <c r="X2779" s="134"/>
    </row>
    <row r="2780" spans="1:24" s="132" customFormat="1" ht="15.75" hidden="1">
      <c r="A2780" s="292"/>
      <c r="B2780" s="231"/>
      <c r="C2780" s="231"/>
      <c r="D2780" s="232"/>
      <c r="E2780" s="131"/>
      <c r="F2780" s="130"/>
      <c r="G2780" s="130"/>
      <c r="H2780" s="130"/>
      <c r="I2780" s="68"/>
      <c r="J2780" s="68"/>
      <c r="K2780" s="68"/>
      <c r="L2780" s="68"/>
      <c r="M2780" s="130"/>
      <c r="N2780" s="130"/>
      <c r="O2780" s="130"/>
      <c r="P2780" s="130"/>
      <c r="Q2780" s="68"/>
      <c r="R2780" s="68"/>
      <c r="S2780" s="68"/>
      <c r="T2780" s="130"/>
      <c r="U2780" s="130"/>
      <c r="V2780" s="130"/>
      <c r="W2780" s="68"/>
      <c r="X2780" s="68"/>
    </row>
    <row r="2781" spans="1:24" s="132" customFormat="1" ht="15.75" hidden="1">
      <c r="A2781" s="292"/>
      <c r="B2781" s="231"/>
      <c r="C2781" s="231"/>
      <c r="D2781" s="232"/>
      <c r="E2781" s="131"/>
      <c r="F2781" s="130"/>
      <c r="G2781" s="130"/>
      <c r="H2781" s="130"/>
      <c r="I2781" s="68"/>
      <c r="J2781" s="68"/>
      <c r="K2781" s="68"/>
      <c r="L2781" s="68"/>
      <c r="M2781" s="130"/>
      <c r="N2781" s="130"/>
      <c r="O2781" s="130"/>
      <c r="P2781" s="130"/>
      <c r="Q2781" s="68"/>
      <c r="R2781" s="68"/>
      <c r="S2781" s="68"/>
      <c r="T2781" s="130"/>
      <c r="U2781" s="130"/>
      <c r="V2781" s="130"/>
      <c r="W2781" s="68"/>
      <c r="X2781" s="68"/>
    </row>
    <row r="2782" spans="1:24" s="132" customFormat="1" ht="15.75" hidden="1">
      <c r="A2782" s="292"/>
      <c r="B2782" s="231"/>
      <c r="C2782" s="231"/>
      <c r="D2782" s="232"/>
      <c r="E2782" s="131"/>
      <c r="F2782" s="130"/>
      <c r="G2782" s="130"/>
      <c r="H2782" s="130"/>
      <c r="I2782" s="68"/>
      <c r="J2782" s="68"/>
      <c r="K2782" s="68"/>
      <c r="L2782" s="68"/>
      <c r="M2782" s="130"/>
      <c r="N2782" s="130"/>
      <c r="O2782" s="130"/>
      <c r="P2782" s="130"/>
      <c r="Q2782" s="68"/>
      <c r="R2782" s="68"/>
      <c r="S2782" s="68"/>
      <c r="T2782" s="130"/>
      <c r="U2782" s="130"/>
      <c r="V2782" s="130"/>
      <c r="W2782" s="68"/>
      <c r="X2782" s="68"/>
    </row>
    <row r="2783" spans="1:24" s="132" customFormat="1" ht="15.75" hidden="1">
      <c r="A2783" s="292"/>
      <c r="B2783" s="231"/>
      <c r="C2783" s="231"/>
      <c r="D2783" s="232"/>
      <c r="E2783" s="134"/>
      <c r="F2783" s="134"/>
      <c r="G2783" s="134"/>
      <c r="H2783" s="134"/>
      <c r="I2783" s="134"/>
      <c r="J2783" s="134"/>
      <c r="K2783" s="134"/>
      <c r="L2783" s="134"/>
      <c r="M2783" s="134"/>
      <c r="N2783" s="134"/>
      <c r="O2783" s="134"/>
      <c r="P2783" s="134"/>
      <c r="Q2783" s="134"/>
      <c r="R2783" s="134"/>
      <c r="S2783" s="134"/>
      <c r="T2783" s="134"/>
      <c r="U2783" s="134"/>
      <c r="V2783" s="134"/>
      <c r="W2783" s="134"/>
      <c r="X2783" s="134"/>
    </row>
    <row r="2784" spans="1:24" s="132" customFormat="1" ht="15.75" hidden="1">
      <c r="A2784" s="292"/>
      <c r="B2784" s="231"/>
      <c r="C2784" s="231"/>
      <c r="D2784" s="232"/>
      <c r="E2784" s="131"/>
      <c r="F2784" s="130"/>
      <c r="G2784" s="130"/>
      <c r="H2784" s="130"/>
      <c r="I2784" s="68"/>
      <c r="J2784" s="68"/>
      <c r="K2784" s="68"/>
      <c r="L2784" s="68"/>
      <c r="M2784" s="130"/>
      <c r="N2784" s="130"/>
      <c r="O2784" s="130"/>
      <c r="P2784" s="130"/>
      <c r="Q2784" s="68"/>
      <c r="R2784" s="68"/>
      <c r="S2784" s="68"/>
      <c r="T2784" s="130"/>
      <c r="U2784" s="130"/>
      <c r="V2784" s="130"/>
      <c r="W2784" s="68"/>
      <c r="X2784" s="68"/>
    </row>
    <row r="2785" spans="1:24" s="132" customFormat="1" ht="15.75" hidden="1">
      <c r="A2785" s="292"/>
      <c r="B2785" s="231"/>
      <c r="C2785" s="231"/>
      <c r="D2785" s="232"/>
      <c r="E2785" s="131"/>
      <c r="F2785" s="130"/>
      <c r="G2785" s="130"/>
      <c r="H2785" s="130"/>
      <c r="I2785" s="68"/>
      <c r="J2785" s="68"/>
      <c r="K2785" s="68"/>
      <c r="L2785" s="68"/>
      <c r="M2785" s="130"/>
      <c r="N2785" s="130"/>
      <c r="O2785" s="130"/>
      <c r="P2785" s="130"/>
      <c r="Q2785" s="68"/>
      <c r="R2785" s="68"/>
      <c r="S2785" s="68"/>
      <c r="T2785" s="130"/>
      <c r="U2785" s="130"/>
      <c r="V2785" s="130"/>
      <c r="W2785" s="68"/>
      <c r="X2785" s="68"/>
    </row>
    <row r="2786" spans="1:24" s="132" customFormat="1" ht="15.75" hidden="1">
      <c r="A2786" s="292"/>
      <c r="B2786" s="231"/>
      <c r="C2786" s="231"/>
      <c r="D2786" s="232"/>
      <c r="E2786" s="131"/>
      <c r="F2786" s="130"/>
      <c r="G2786" s="130"/>
      <c r="H2786" s="130"/>
      <c r="I2786" s="68"/>
      <c r="J2786" s="68"/>
      <c r="K2786" s="68"/>
      <c r="L2786" s="68"/>
      <c r="M2786" s="130"/>
      <c r="N2786" s="130"/>
      <c r="O2786" s="130"/>
      <c r="P2786" s="130"/>
      <c r="Q2786" s="68"/>
      <c r="R2786" s="68"/>
      <c r="S2786" s="68"/>
      <c r="T2786" s="130"/>
      <c r="U2786" s="130"/>
      <c r="V2786" s="130"/>
      <c r="W2786" s="68"/>
      <c r="X2786" s="68"/>
    </row>
    <row r="2787" spans="1:24" s="132" customFormat="1" ht="15.75" hidden="1">
      <c r="A2787" s="292"/>
      <c r="B2787" s="231"/>
      <c r="C2787" s="231"/>
      <c r="D2787" s="232"/>
      <c r="E2787" s="134"/>
      <c r="F2787" s="134"/>
      <c r="G2787" s="134"/>
      <c r="H2787" s="134"/>
      <c r="I2787" s="134"/>
      <c r="J2787" s="134"/>
      <c r="K2787" s="134"/>
      <c r="L2787" s="134"/>
      <c r="M2787" s="134"/>
      <c r="N2787" s="134"/>
      <c r="O2787" s="134"/>
      <c r="P2787" s="134"/>
      <c r="Q2787" s="134"/>
      <c r="R2787" s="134"/>
      <c r="S2787" s="134"/>
      <c r="T2787" s="134"/>
      <c r="U2787" s="134"/>
      <c r="V2787" s="134"/>
      <c r="W2787" s="134"/>
      <c r="X2787" s="134"/>
    </row>
    <row r="2788" spans="1:24" s="132" customFormat="1" ht="15.75" hidden="1">
      <c r="A2788" s="292"/>
      <c r="B2788" s="231"/>
      <c r="C2788" s="231"/>
      <c r="D2788" s="232"/>
      <c r="E2788" s="131"/>
      <c r="F2788" s="130"/>
      <c r="G2788" s="130"/>
      <c r="H2788" s="130"/>
      <c r="I2788" s="68"/>
      <c r="J2788" s="68"/>
      <c r="K2788" s="68"/>
      <c r="L2788" s="68"/>
      <c r="M2788" s="130"/>
      <c r="N2788" s="130"/>
      <c r="O2788" s="130"/>
      <c r="P2788" s="130"/>
      <c r="Q2788" s="68"/>
      <c r="R2788" s="68"/>
      <c r="S2788" s="68"/>
      <c r="T2788" s="130"/>
      <c r="U2788" s="130"/>
      <c r="V2788" s="130"/>
      <c r="W2788" s="68"/>
      <c r="X2788" s="68"/>
    </row>
    <row r="2789" spans="1:24" s="132" customFormat="1" ht="15.75" hidden="1">
      <c r="A2789" s="292"/>
      <c r="B2789" s="231"/>
      <c r="C2789" s="231"/>
      <c r="D2789" s="232"/>
      <c r="E2789" s="131"/>
      <c r="F2789" s="130"/>
      <c r="G2789" s="130"/>
      <c r="H2789" s="130"/>
      <c r="I2789" s="68"/>
      <c r="J2789" s="68"/>
      <c r="K2789" s="68"/>
      <c r="L2789" s="68"/>
      <c r="M2789" s="130"/>
      <c r="N2789" s="130"/>
      <c r="O2789" s="130"/>
      <c r="P2789" s="130"/>
      <c r="Q2789" s="68"/>
      <c r="R2789" s="68"/>
      <c r="S2789" s="68"/>
      <c r="T2789" s="130"/>
      <c r="U2789" s="130"/>
      <c r="V2789" s="130"/>
      <c r="W2789" s="68"/>
      <c r="X2789" s="68"/>
    </row>
    <row r="2790" spans="1:24" s="132" customFormat="1" ht="15.75" hidden="1">
      <c r="A2790" s="292"/>
      <c r="B2790" s="231"/>
      <c r="C2790" s="231"/>
      <c r="D2790" s="232"/>
      <c r="E2790" s="131"/>
      <c r="F2790" s="130"/>
      <c r="G2790" s="130"/>
      <c r="H2790" s="130"/>
      <c r="I2790" s="68"/>
      <c r="J2790" s="68"/>
      <c r="K2790" s="68"/>
      <c r="L2790" s="68"/>
      <c r="M2790" s="130"/>
      <c r="N2790" s="130"/>
      <c r="O2790" s="130"/>
      <c r="P2790" s="130"/>
      <c r="Q2790" s="68"/>
      <c r="R2790" s="68"/>
      <c r="S2790" s="68"/>
      <c r="T2790" s="130"/>
      <c r="U2790" s="130"/>
      <c r="V2790" s="130"/>
      <c r="W2790" s="68"/>
      <c r="X2790" s="68"/>
    </row>
    <row r="2791" spans="1:24" s="132" customFormat="1" ht="15.75" hidden="1">
      <c r="A2791" s="292"/>
      <c r="B2791" s="231"/>
      <c r="C2791" s="231"/>
      <c r="D2791" s="232"/>
      <c r="E2791" s="131"/>
      <c r="F2791" s="130"/>
      <c r="G2791" s="130"/>
      <c r="H2791" s="130"/>
      <c r="I2791" s="68"/>
      <c r="J2791" s="68"/>
      <c r="K2791" s="68"/>
      <c r="L2791" s="68"/>
      <c r="M2791" s="130"/>
      <c r="N2791" s="130"/>
      <c r="O2791" s="130"/>
      <c r="P2791" s="130"/>
      <c r="Q2791" s="68"/>
      <c r="R2791" s="68"/>
      <c r="S2791" s="68"/>
      <c r="T2791" s="130"/>
      <c r="U2791" s="130"/>
      <c r="V2791" s="130"/>
      <c r="W2791" s="68"/>
      <c r="X2791" s="68"/>
    </row>
    <row r="2792" spans="1:24" s="132" customFormat="1" ht="15.75" hidden="1">
      <c r="A2792" s="292"/>
      <c r="B2792" s="231"/>
      <c r="C2792" s="231"/>
      <c r="D2792" s="232"/>
      <c r="E2792" s="131"/>
      <c r="F2792" s="130"/>
      <c r="G2792" s="130"/>
      <c r="H2792" s="130"/>
      <c r="I2792" s="68"/>
      <c r="J2792" s="68"/>
      <c r="K2792" s="68"/>
      <c r="L2792" s="68"/>
      <c r="M2792" s="130"/>
      <c r="N2792" s="130"/>
      <c r="O2792" s="130"/>
      <c r="P2792" s="130"/>
      <c r="Q2792" s="68"/>
      <c r="R2792" s="68"/>
      <c r="S2792" s="68"/>
      <c r="T2792" s="130"/>
      <c r="U2792" s="130"/>
      <c r="V2792" s="130"/>
      <c r="W2792" s="68"/>
      <c r="X2792" s="68"/>
    </row>
    <row r="2793" spans="1:24" s="132" customFormat="1" ht="15.75" hidden="1">
      <c r="A2793" s="292"/>
      <c r="B2793" s="231"/>
      <c r="C2793" s="231"/>
      <c r="D2793" s="232"/>
      <c r="E2793" s="131"/>
      <c r="F2793" s="130"/>
      <c r="G2793" s="130"/>
      <c r="H2793" s="130"/>
      <c r="I2793" s="68"/>
      <c r="J2793" s="68"/>
      <c r="K2793" s="68"/>
      <c r="L2793" s="68"/>
      <c r="M2793" s="130"/>
      <c r="N2793" s="130"/>
      <c r="O2793" s="130"/>
      <c r="P2793" s="130"/>
      <c r="Q2793" s="68"/>
      <c r="R2793" s="68"/>
      <c r="S2793" s="68"/>
      <c r="T2793" s="130"/>
      <c r="U2793" s="130"/>
      <c r="V2793" s="130"/>
      <c r="W2793" s="68"/>
      <c r="X2793" s="68"/>
    </row>
    <row r="2794" spans="1:24" s="132" customFormat="1" ht="15.75" hidden="1">
      <c r="A2794" s="292"/>
      <c r="B2794" s="231"/>
      <c r="C2794" s="231"/>
      <c r="D2794" s="232"/>
      <c r="E2794" s="131"/>
      <c r="F2794" s="130"/>
      <c r="G2794" s="130"/>
      <c r="H2794" s="130"/>
      <c r="I2794" s="68"/>
      <c r="J2794" s="68"/>
      <c r="K2794" s="68"/>
      <c r="L2794" s="68"/>
      <c r="M2794" s="130"/>
      <c r="N2794" s="130"/>
      <c r="O2794" s="130"/>
      <c r="P2794" s="130"/>
      <c r="Q2794" s="68"/>
      <c r="R2794" s="68"/>
      <c r="S2794" s="68"/>
      <c r="T2794" s="130"/>
      <c r="U2794" s="130"/>
      <c r="V2794" s="130"/>
      <c r="W2794" s="68"/>
      <c r="X2794" s="68"/>
    </row>
    <row r="2795" spans="1:24" s="132" customFormat="1" ht="15.75" hidden="1">
      <c r="A2795" s="292"/>
      <c r="B2795" s="231"/>
      <c r="C2795" s="231"/>
      <c r="D2795" s="232"/>
      <c r="E2795" s="131"/>
      <c r="F2795" s="130"/>
      <c r="G2795" s="130"/>
      <c r="H2795" s="130"/>
      <c r="I2795" s="68"/>
      <c r="J2795" s="68"/>
      <c r="K2795" s="68"/>
      <c r="L2795" s="68"/>
      <c r="M2795" s="130"/>
      <c r="N2795" s="130"/>
      <c r="O2795" s="130"/>
      <c r="P2795" s="130"/>
      <c r="Q2795" s="68"/>
      <c r="R2795" s="68"/>
      <c r="S2795" s="68"/>
      <c r="T2795" s="130"/>
      <c r="U2795" s="130"/>
      <c r="V2795" s="130"/>
      <c r="W2795" s="68"/>
      <c r="X2795" s="68"/>
    </row>
    <row r="2796" spans="1:24" s="132" customFormat="1" ht="15.75" hidden="1">
      <c r="A2796" s="292"/>
      <c r="B2796" s="231"/>
      <c r="C2796" s="231"/>
      <c r="D2796" s="232"/>
      <c r="E2796" s="131"/>
      <c r="F2796" s="130"/>
      <c r="G2796" s="130"/>
      <c r="H2796" s="130"/>
      <c r="I2796" s="68"/>
      <c r="J2796" s="68"/>
      <c r="K2796" s="68"/>
      <c r="L2796" s="68"/>
      <c r="M2796" s="130"/>
      <c r="N2796" s="130"/>
      <c r="O2796" s="130"/>
      <c r="P2796" s="130"/>
      <c r="Q2796" s="68"/>
      <c r="R2796" s="68"/>
      <c r="S2796" s="68"/>
      <c r="T2796" s="130"/>
      <c r="U2796" s="130"/>
      <c r="V2796" s="130"/>
      <c r="W2796" s="68"/>
      <c r="X2796" s="68"/>
    </row>
    <row r="2797" spans="1:24" s="132" customFormat="1" ht="15.75" hidden="1">
      <c r="A2797" s="292"/>
      <c r="B2797" s="231"/>
      <c r="C2797" s="231"/>
      <c r="D2797" s="232"/>
      <c r="E2797" s="131"/>
      <c r="F2797" s="130"/>
      <c r="G2797" s="130"/>
      <c r="H2797" s="130"/>
      <c r="I2797" s="68"/>
      <c r="J2797" s="68"/>
      <c r="K2797" s="68"/>
      <c r="L2797" s="68"/>
      <c r="M2797" s="130"/>
      <c r="N2797" s="130"/>
      <c r="O2797" s="130"/>
      <c r="P2797" s="130"/>
      <c r="Q2797" s="68"/>
      <c r="R2797" s="68"/>
      <c r="S2797" s="68"/>
      <c r="T2797" s="130"/>
      <c r="U2797" s="130"/>
      <c r="V2797" s="130"/>
      <c r="W2797" s="68"/>
      <c r="X2797" s="68"/>
    </row>
    <row r="2798" spans="1:24" s="132" customFormat="1" ht="15.75" hidden="1">
      <c r="A2798" s="292"/>
      <c r="B2798" s="231"/>
      <c r="C2798" s="231"/>
      <c r="D2798" s="232"/>
      <c r="E2798" s="134"/>
      <c r="F2798" s="134"/>
      <c r="G2798" s="134"/>
      <c r="H2798" s="134"/>
      <c r="I2798" s="134"/>
      <c r="J2798" s="134"/>
      <c r="K2798" s="134"/>
      <c r="L2798" s="134"/>
      <c r="M2798" s="134"/>
      <c r="N2798" s="134"/>
      <c r="O2798" s="134"/>
      <c r="P2798" s="134"/>
      <c r="Q2798" s="134"/>
      <c r="R2798" s="134"/>
      <c r="S2798" s="134"/>
      <c r="T2798" s="134"/>
      <c r="U2798" s="134"/>
      <c r="V2798" s="134"/>
      <c r="W2798" s="134"/>
      <c r="X2798" s="134"/>
    </row>
    <row r="2799" spans="1:24" s="132" customFormat="1" ht="15.75" hidden="1">
      <c r="A2799" s="292"/>
      <c r="B2799" s="231"/>
      <c r="C2799" s="231"/>
      <c r="D2799" s="232"/>
      <c r="E2799" s="131"/>
      <c r="F2799" s="130"/>
      <c r="G2799" s="130"/>
      <c r="H2799" s="130"/>
      <c r="I2799" s="68"/>
      <c r="J2799" s="68"/>
      <c r="K2799" s="68"/>
      <c r="L2799" s="68"/>
      <c r="M2799" s="130"/>
      <c r="N2799" s="130"/>
      <c r="O2799" s="130"/>
      <c r="P2799" s="130"/>
      <c r="Q2799" s="68"/>
      <c r="R2799" s="68"/>
      <c r="S2799" s="68"/>
      <c r="T2799" s="130"/>
      <c r="U2799" s="130"/>
      <c r="V2799" s="130"/>
      <c r="W2799" s="68"/>
      <c r="X2799" s="68"/>
    </row>
    <row r="2800" spans="1:24" s="132" customFormat="1" ht="15.75" hidden="1">
      <c r="A2800" s="292"/>
      <c r="B2800" s="231"/>
      <c r="C2800" s="231"/>
      <c r="D2800" s="232"/>
      <c r="E2800" s="131"/>
      <c r="F2800" s="130"/>
      <c r="G2800" s="130"/>
      <c r="H2800" s="130"/>
      <c r="I2800" s="68"/>
      <c r="J2800" s="68"/>
      <c r="K2800" s="68"/>
      <c r="L2800" s="68"/>
      <c r="M2800" s="130"/>
      <c r="N2800" s="130"/>
      <c r="O2800" s="130"/>
      <c r="P2800" s="130"/>
      <c r="Q2800" s="68"/>
      <c r="R2800" s="68"/>
      <c r="S2800" s="68"/>
      <c r="T2800" s="130"/>
      <c r="U2800" s="130"/>
      <c r="V2800" s="130"/>
      <c r="W2800" s="68"/>
      <c r="X2800" s="68"/>
    </row>
    <row r="2801" spans="1:24" s="132" customFormat="1" ht="15.75" hidden="1">
      <c r="A2801" s="292"/>
      <c r="B2801" s="231"/>
      <c r="C2801" s="231"/>
      <c r="D2801" s="232"/>
      <c r="E2801" s="134"/>
      <c r="F2801" s="134"/>
      <c r="G2801" s="134"/>
      <c r="H2801" s="134"/>
      <c r="I2801" s="134"/>
      <c r="J2801" s="134"/>
      <c r="K2801" s="134"/>
      <c r="L2801" s="134"/>
      <c r="M2801" s="134"/>
      <c r="N2801" s="134"/>
      <c r="O2801" s="134"/>
      <c r="P2801" s="134"/>
      <c r="Q2801" s="134"/>
      <c r="R2801" s="134"/>
      <c r="S2801" s="134"/>
      <c r="T2801" s="134"/>
      <c r="U2801" s="134"/>
      <c r="V2801" s="134"/>
      <c r="W2801" s="134"/>
      <c r="X2801" s="134"/>
    </row>
    <row r="2802" spans="1:24" s="132" customFormat="1" ht="15.75" hidden="1">
      <c r="A2802" s="292"/>
      <c r="B2802" s="231"/>
      <c r="C2802" s="231"/>
      <c r="D2802" s="232"/>
      <c r="E2802" s="131"/>
      <c r="F2802" s="130"/>
      <c r="G2802" s="130"/>
      <c r="H2802" s="130"/>
      <c r="I2802" s="68"/>
      <c r="J2802" s="68"/>
      <c r="K2802" s="68"/>
      <c r="L2802" s="68"/>
      <c r="M2802" s="130"/>
      <c r="N2802" s="130"/>
      <c r="O2802" s="130"/>
      <c r="P2802" s="130"/>
      <c r="Q2802" s="68"/>
      <c r="R2802" s="68"/>
      <c r="S2802" s="68"/>
      <c r="T2802" s="130"/>
      <c r="U2802" s="130"/>
      <c r="V2802" s="130"/>
      <c r="W2802" s="68"/>
      <c r="X2802" s="68"/>
    </row>
    <row r="2803" spans="1:24" s="132" customFormat="1" ht="15.75" hidden="1">
      <c r="A2803" s="292"/>
      <c r="B2803" s="231"/>
      <c r="C2803" s="231"/>
      <c r="D2803" s="232"/>
      <c r="E2803" s="131"/>
      <c r="F2803" s="130"/>
      <c r="G2803" s="130"/>
      <c r="H2803" s="130"/>
      <c r="I2803" s="68"/>
      <c r="J2803" s="68"/>
      <c r="K2803" s="68"/>
      <c r="L2803" s="68"/>
      <c r="M2803" s="130"/>
      <c r="N2803" s="130"/>
      <c r="O2803" s="130"/>
      <c r="P2803" s="130"/>
      <c r="Q2803" s="68"/>
      <c r="R2803" s="68"/>
      <c r="S2803" s="68"/>
      <c r="T2803" s="130"/>
      <c r="U2803" s="130"/>
      <c r="V2803" s="130"/>
      <c r="W2803" s="68"/>
      <c r="X2803" s="68"/>
    </row>
    <row r="2804" spans="1:24" s="132" customFormat="1" ht="15.75" hidden="1">
      <c r="A2804" s="292"/>
      <c r="B2804" s="231"/>
      <c r="C2804" s="231"/>
      <c r="D2804" s="232"/>
      <c r="E2804" s="131"/>
      <c r="F2804" s="130"/>
      <c r="G2804" s="130"/>
      <c r="H2804" s="130"/>
      <c r="I2804" s="68"/>
      <c r="J2804" s="68"/>
      <c r="K2804" s="68"/>
      <c r="L2804" s="68"/>
      <c r="M2804" s="130"/>
      <c r="N2804" s="130"/>
      <c r="O2804" s="130"/>
      <c r="P2804" s="130"/>
      <c r="Q2804" s="68"/>
      <c r="R2804" s="68"/>
      <c r="S2804" s="68"/>
      <c r="T2804" s="130"/>
      <c r="U2804" s="130"/>
      <c r="V2804" s="130"/>
      <c r="W2804" s="68"/>
      <c r="X2804" s="68"/>
    </row>
    <row r="2805" spans="1:24" s="132" customFormat="1" ht="15.75" hidden="1">
      <c r="A2805" s="292"/>
      <c r="B2805" s="231"/>
      <c r="C2805" s="231"/>
      <c r="D2805" s="232"/>
      <c r="E2805" s="131"/>
      <c r="F2805" s="130"/>
      <c r="G2805" s="130"/>
      <c r="H2805" s="130"/>
      <c r="I2805" s="68"/>
      <c r="J2805" s="68"/>
      <c r="K2805" s="68"/>
      <c r="L2805" s="68"/>
      <c r="M2805" s="130"/>
      <c r="N2805" s="130"/>
      <c r="O2805" s="130"/>
      <c r="P2805" s="130"/>
      <c r="Q2805" s="68"/>
      <c r="R2805" s="68"/>
      <c r="S2805" s="68"/>
      <c r="T2805" s="130"/>
      <c r="U2805" s="130"/>
      <c r="V2805" s="130"/>
      <c r="W2805" s="68"/>
      <c r="X2805" s="68"/>
    </row>
    <row r="2806" spans="1:24" s="132" customFormat="1" ht="15.75" hidden="1">
      <c r="A2806" s="292"/>
      <c r="B2806" s="231"/>
      <c r="C2806" s="231"/>
      <c r="D2806" s="232"/>
      <c r="E2806" s="134"/>
      <c r="F2806" s="134"/>
      <c r="G2806" s="134"/>
      <c r="H2806" s="134"/>
      <c r="I2806" s="134"/>
      <c r="J2806" s="134"/>
      <c r="K2806" s="134"/>
      <c r="L2806" s="134"/>
      <c r="M2806" s="134"/>
      <c r="N2806" s="134"/>
      <c r="O2806" s="134"/>
      <c r="P2806" s="134"/>
      <c r="Q2806" s="134"/>
      <c r="R2806" s="134"/>
      <c r="S2806" s="134"/>
      <c r="T2806" s="134"/>
      <c r="U2806" s="134"/>
      <c r="V2806" s="134"/>
      <c r="W2806" s="134"/>
      <c r="X2806" s="134"/>
    </row>
    <row r="2807" spans="1:24" s="132" customFormat="1" ht="15.75" hidden="1">
      <c r="A2807" s="292"/>
      <c r="B2807" s="231"/>
      <c r="C2807" s="231"/>
      <c r="D2807" s="232"/>
      <c r="E2807" s="131"/>
      <c r="F2807" s="130"/>
      <c r="G2807" s="130"/>
      <c r="H2807" s="130"/>
      <c r="I2807" s="68"/>
      <c r="J2807" s="68"/>
      <c r="K2807" s="68"/>
      <c r="L2807" s="68"/>
      <c r="M2807" s="130"/>
      <c r="N2807" s="130"/>
      <c r="O2807" s="130"/>
      <c r="P2807" s="130"/>
      <c r="Q2807" s="68"/>
      <c r="R2807" s="68"/>
      <c r="S2807" s="68"/>
      <c r="T2807" s="130"/>
      <c r="U2807" s="130"/>
      <c r="V2807" s="130"/>
      <c r="W2807" s="68"/>
      <c r="X2807" s="68"/>
    </row>
    <row r="2808" spans="1:24" s="132" customFormat="1" ht="15.75" hidden="1">
      <c r="A2808" s="292"/>
      <c r="B2808" s="231"/>
      <c r="C2808" s="231"/>
      <c r="D2808" s="232"/>
      <c r="E2808" s="131"/>
      <c r="F2808" s="130"/>
      <c r="G2808" s="130"/>
      <c r="H2808" s="130"/>
      <c r="I2808" s="68"/>
      <c r="J2808" s="68"/>
      <c r="K2808" s="68"/>
      <c r="L2808" s="68"/>
      <c r="M2808" s="130"/>
      <c r="N2808" s="130"/>
      <c r="O2808" s="130"/>
      <c r="P2808" s="130"/>
      <c r="Q2808" s="68"/>
      <c r="R2808" s="68"/>
      <c r="S2808" s="68"/>
      <c r="T2808" s="130"/>
      <c r="U2808" s="130"/>
      <c r="V2808" s="130"/>
      <c r="W2808" s="68"/>
      <c r="X2808" s="68"/>
    </row>
    <row r="2809" spans="1:24" s="132" customFormat="1" ht="15.75" hidden="1">
      <c r="A2809" s="292"/>
      <c r="B2809" s="231"/>
      <c r="C2809" s="231"/>
      <c r="D2809" s="232"/>
      <c r="E2809" s="131"/>
      <c r="F2809" s="130"/>
      <c r="G2809" s="130"/>
      <c r="H2809" s="130"/>
      <c r="I2809" s="68"/>
      <c r="J2809" s="68"/>
      <c r="K2809" s="68"/>
      <c r="L2809" s="68"/>
      <c r="M2809" s="130"/>
      <c r="N2809" s="130"/>
      <c r="O2809" s="130"/>
      <c r="P2809" s="130"/>
      <c r="Q2809" s="68"/>
      <c r="R2809" s="68"/>
      <c r="S2809" s="68"/>
      <c r="T2809" s="130"/>
      <c r="U2809" s="130"/>
      <c r="V2809" s="130"/>
      <c r="W2809" s="68"/>
      <c r="X2809" s="68"/>
    </row>
    <row r="2810" spans="1:24" s="132" customFormat="1" ht="15.75" hidden="1">
      <c r="A2810" s="292"/>
      <c r="B2810" s="231"/>
      <c r="C2810" s="231"/>
      <c r="D2810" s="232"/>
      <c r="E2810" s="131"/>
      <c r="F2810" s="130"/>
      <c r="G2810" s="130"/>
      <c r="H2810" s="130"/>
      <c r="I2810" s="68"/>
      <c r="J2810" s="68"/>
      <c r="K2810" s="68"/>
      <c r="L2810" s="68"/>
      <c r="M2810" s="130"/>
      <c r="N2810" s="130"/>
      <c r="O2810" s="130"/>
      <c r="P2810" s="130"/>
      <c r="Q2810" s="68"/>
      <c r="R2810" s="68"/>
      <c r="S2810" s="68"/>
      <c r="T2810" s="130"/>
      <c r="U2810" s="130"/>
      <c r="V2810" s="130"/>
      <c r="W2810" s="68"/>
      <c r="X2810" s="68"/>
    </row>
    <row r="2811" spans="1:24" s="132" customFormat="1" ht="15.75" hidden="1">
      <c r="A2811" s="292"/>
      <c r="B2811" s="231"/>
      <c r="C2811" s="231"/>
      <c r="D2811" s="232"/>
      <c r="E2811" s="131"/>
      <c r="F2811" s="130"/>
      <c r="G2811" s="130"/>
      <c r="H2811" s="130"/>
      <c r="I2811" s="68"/>
      <c r="J2811" s="68"/>
      <c r="K2811" s="68"/>
      <c r="L2811" s="68"/>
      <c r="M2811" s="130"/>
      <c r="N2811" s="130"/>
      <c r="O2811" s="130"/>
      <c r="P2811" s="130"/>
      <c r="Q2811" s="68"/>
      <c r="R2811" s="68"/>
      <c r="S2811" s="68"/>
      <c r="T2811" s="130"/>
      <c r="U2811" s="130"/>
      <c r="V2811" s="130"/>
      <c r="W2811" s="68"/>
      <c r="X2811" s="68"/>
    </row>
    <row r="2812" spans="1:24" s="132" customFormat="1" ht="15.75" hidden="1">
      <c r="A2812" s="292"/>
      <c r="B2812" s="231"/>
      <c r="C2812" s="231"/>
      <c r="D2812" s="232"/>
      <c r="E2812" s="131"/>
      <c r="F2812" s="130"/>
      <c r="G2812" s="130"/>
      <c r="H2812" s="130"/>
      <c r="I2812" s="68"/>
      <c r="J2812" s="68"/>
      <c r="K2812" s="68"/>
      <c r="L2812" s="68"/>
      <c r="M2812" s="130"/>
      <c r="N2812" s="130"/>
      <c r="O2812" s="130"/>
      <c r="P2812" s="130"/>
      <c r="Q2812" s="68"/>
      <c r="R2812" s="68"/>
      <c r="S2812" s="68"/>
      <c r="T2812" s="130"/>
      <c r="U2812" s="130"/>
      <c r="V2812" s="130"/>
      <c r="W2812" s="68"/>
      <c r="X2812" s="68"/>
    </row>
    <row r="2813" spans="1:24" s="132" customFormat="1" ht="15.75" hidden="1">
      <c r="A2813" s="292"/>
      <c r="B2813" s="231"/>
      <c r="C2813" s="231"/>
      <c r="D2813" s="232"/>
      <c r="E2813" s="134"/>
      <c r="F2813" s="134"/>
      <c r="G2813" s="134"/>
      <c r="H2813" s="134"/>
      <c r="I2813" s="134"/>
      <c r="J2813" s="134"/>
      <c r="K2813" s="134"/>
      <c r="L2813" s="134"/>
      <c r="M2813" s="134"/>
      <c r="N2813" s="134"/>
      <c r="O2813" s="134"/>
      <c r="P2813" s="134"/>
      <c r="Q2813" s="134"/>
      <c r="R2813" s="134"/>
      <c r="S2813" s="134"/>
      <c r="T2813" s="134"/>
      <c r="U2813" s="134"/>
      <c r="V2813" s="134"/>
      <c r="W2813" s="134"/>
      <c r="X2813" s="134"/>
    </row>
    <row r="2814" spans="1:24" s="132" customFormat="1" ht="15.75" hidden="1">
      <c r="A2814" s="292"/>
      <c r="B2814" s="231"/>
      <c r="C2814" s="231"/>
      <c r="D2814" s="232"/>
      <c r="E2814" s="131"/>
      <c r="F2814" s="130"/>
      <c r="G2814" s="130"/>
      <c r="H2814" s="130"/>
      <c r="I2814" s="68"/>
      <c r="J2814" s="68"/>
      <c r="K2814" s="68"/>
      <c r="L2814" s="68"/>
      <c r="M2814" s="130"/>
      <c r="N2814" s="130"/>
      <c r="O2814" s="130"/>
      <c r="P2814" s="130"/>
      <c r="Q2814" s="68"/>
      <c r="R2814" s="68"/>
      <c r="S2814" s="68"/>
      <c r="T2814" s="130"/>
      <c r="U2814" s="130"/>
      <c r="V2814" s="130"/>
      <c r="W2814" s="68"/>
      <c r="X2814" s="68"/>
    </row>
    <row r="2815" spans="1:24" s="132" customFormat="1" ht="15.75" hidden="1">
      <c r="A2815" s="292"/>
      <c r="B2815" s="231"/>
      <c r="C2815" s="231"/>
      <c r="D2815" s="232"/>
      <c r="E2815" s="131"/>
      <c r="F2815" s="130"/>
      <c r="G2815" s="130"/>
      <c r="H2815" s="130"/>
      <c r="I2815" s="68"/>
      <c r="J2815" s="68"/>
      <c r="K2815" s="68"/>
      <c r="L2815" s="68"/>
      <c r="M2815" s="130"/>
      <c r="N2815" s="130"/>
      <c r="O2815" s="130"/>
      <c r="P2815" s="130"/>
      <c r="Q2815" s="68"/>
      <c r="R2815" s="68"/>
      <c r="S2815" s="68"/>
      <c r="T2815" s="130"/>
      <c r="U2815" s="130"/>
      <c r="V2815" s="130"/>
      <c r="W2815" s="68"/>
      <c r="X2815" s="68"/>
    </row>
    <row r="2816" spans="1:24" s="132" customFormat="1" ht="15.75" hidden="1">
      <c r="A2816" s="292"/>
      <c r="B2816" s="231"/>
      <c r="C2816" s="231"/>
      <c r="D2816" s="232"/>
      <c r="E2816" s="131"/>
      <c r="F2816" s="130"/>
      <c r="G2816" s="130"/>
      <c r="H2816" s="130"/>
      <c r="I2816" s="68"/>
      <c r="J2816" s="68"/>
      <c r="K2816" s="68"/>
      <c r="L2816" s="68"/>
      <c r="M2816" s="130"/>
      <c r="N2816" s="130"/>
      <c r="O2816" s="130"/>
      <c r="P2816" s="130"/>
      <c r="Q2816" s="68"/>
      <c r="R2816" s="68"/>
      <c r="S2816" s="68"/>
      <c r="T2816" s="130"/>
      <c r="U2816" s="130"/>
      <c r="V2816" s="130"/>
      <c r="W2816" s="68"/>
      <c r="X2816" s="68"/>
    </row>
    <row r="2817" spans="1:24" s="132" customFormat="1" ht="15.75" hidden="1">
      <c r="A2817" s="292"/>
      <c r="B2817" s="231"/>
      <c r="C2817" s="231"/>
      <c r="D2817" s="232"/>
      <c r="E2817" s="134"/>
      <c r="F2817" s="134"/>
      <c r="G2817" s="134"/>
      <c r="H2817" s="134"/>
      <c r="I2817" s="134"/>
      <c r="J2817" s="134"/>
      <c r="K2817" s="134"/>
      <c r="L2817" s="134"/>
      <c r="M2817" s="134"/>
      <c r="N2817" s="134"/>
      <c r="O2817" s="134"/>
      <c r="P2817" s="134"/>
      <c r="Q2817" s="134"/>
      <c r="R2817" s="134"/>
      <c r="S2817" s="134"/>
      <c r="T2817" s="134"/>
      <c r="U2817" s="134"/>
      <c r="V2817" s="134"/>
      <c r="W2817" s="134"/>
      <c r="X2817" s="68"/>
    </row>
    <row r="2818" spans="1:24" s="132" customFormat="1" ht="15.75" hidden="1">
      <c r="A2818" s="292"/>
      <c r="B2818" s="231"/>
      <c r="C2818" s="231"/>
      <c r="D2818" s="232"/>
      <c r="E2818" s="131"/>
      <c r="F2818" s="130"/>
      <c r="G2818" s="130"/>
      <c r="H2818" s="130"/>
      <c r="I2818" s="68"/>
      <c r="J2818" s="68"/>
      <c r="K2818" s="68"/>
      <c r="L2818" s="68"/>
      <c r="M2818" s="130"/>
      <c r="N2818" s="130"/>
      <c r="O2818" s="130"/>
      <c r="P2818" s="130"/>
      <c r="Q2818" s="68"/>
      <c r="R2818" s="68"/>
      <c r="S2818" s="68"/>
      <c r="T2818" s="130"/>
      <c r="U2818" s="130"/>
      <c r="V2818" s="130"/>
      <c r="W2818" s="68"/>
      <c r="X2818" s="68"/>
    </row>
    <row r="2819" spans="1:24" s="132" customFormat="1" ht="15.75" hidden="1">
      <c r="A2819" s="292"/>
      <c r="B2819" s="231"/>
      <c r="C2819" s="231"/>
      <c r="D2819" s="232"/>
      <c r="E2819" s="131"/>
      <c r="F2819" s="130"/>
      <c r="G2819" s="130"/>
      <c r="H2819" s="130"/>
      <c r="I2819" s="68"/>
      <c r="J2819" s="68"/>
      <c r="K2819" s="68"/>
      <c r="L2819" s="68"/>
      <c r="M2819" s="130"/>
      <c r="N2819" s="130"/>
      <c r="O2819" s="130"/>
      <c r="P2819" s="130"/>
      <c r="Q2819" s="68"/>
      <c r="R2819" s="68"/>
      <c r="S2819" s="68"/>
      <c r="T2819" s="130"/>
      <c r="U2819" s="130"/>
      <c r="V2819" s="130"/>
      <c r="W2819" s="68"/>
      <c r="X2819" s="68"/>
    </row>
    <row r="2820" spans="1:24" s="132" customFormat="1" ht="15.75" hidden="1">
      <c r="A2820" s="292"/>
      <c r="B2820" s="231"/>
      <c r="C2820" s="231"/>
      <c r="D2820" s="232"/>
      <c r="E2820" s="131"/>
      <c r="F2820" s="130"/>
      <c r="G2820" s="130"/>
      <c r="H2820" s="130"/>
      <c r="I2820" s="68"/>
      <c r="J2820" s="68"/>
      <c r="K2820" s="68"/>
      <c r="L2820" s="68"/>
      <c r="M2820" s="130"/>
      <c r="N2820" s="130"/>
      <c r="O2820" s="130"/>
      <c r="P2820" s="130"/>
      <c r="Q2820" s="68"/>
      <c r="R2820" s="68"/>
      <c r="S2820" s="68"/>
      <c r="T2820" s="130"/>
      <c r="U2820" s="130"/>
      <c r="V2820" s="130"/>
      <c r="W2820" s="134"/>
      <c r="X2820" s="68"/>
    </row>
    <row r="2821" spans="1:24" s="132" customFormat="1" ht="15.75" hidden="1">
      <c r="A2821" s="292"/>
      <c r="B2821" s="231"/>
      <c r="C2821" s="231"/>
      <c r="D2821" s="232"/>
      <c r="E2821" s="131"/>
      <c r="F2821" s="130"/>
      <c r="G2821" s="130"/>
      <c r="H2821" s="130"/>
      <c r="I2821" s="68"/>
      <c r="J2821" s="68"/>
      <c r="K2821" s="68"/>
      <c r="L2821" s="68"/>
      <c r="M2821" s="130"/>
      <c r="N2821" s="130"/>
      <c r="O2821" s="130"/>
      <c r="P2821" s="130"/>
      <c r="Q2821" s="68"/>
      <c r="R2821" s="68"/>
      <c r="S2821" s="68"/>
      <c r="T2821" s="130"/>
      <c r="U2821" s="130"/>
      <c r="V2821" s="130"/>
      <c r="W2821" s="68"/>
      <c r="X2821" s="68"/>
    </row>
    <row r="2822" spans="1:24" s="132" customFormat="1" ht="15.75" hidden="1">
      <c r="A2822" s="292"/>
      <c r="B2822" s="231"/>
      <c r="C2822" s="231"/>
      <c r="D2822" s="232"/>
      <c r="E2822" s="131"/>
      <c r="F2822" s="130"/>
      <c r="G2822" s="130"/>
      <c r="H2822" s="130"/>
      <c r="I2822" s="68"/>
      <c r="J2822" s="68"/>
      <c r="K2822" s="68"/>
      <c r="L2822" s="68"/>
      <c r="M2822" s="130"/>
      <c r="N2822" s="130"/>
      <c r="O2822" s="130"/>
      <c r="P2822" s="130"/>
      <c r="Q2822" s="68"/>
      <c r="R2822" s="68"/>
      <c r="S2822" s="68"/>
      <c r="T2822" s="130"/>
      <c r="U2822" s="130"/>
      <c r="V2822" s="130"/>
      <c r="W2822" s="68"/>
      <c r="X2822" s="68"/>
    </row>
    <row r="2823" spans="1:24" s="132" customFormat="1" ht="15.75" hidden="1">
      <c r="A2823" s="292"/>
      <c r="B2823" s="231"/>
      <c r="C2823" s="231"/>
      <c r="D2823" s="232"/>
      <c r="E2823" s="131"/>
      <c r="F2823" s="130"/>
      <c r="G2823" s="130"/>
      <c r="H2823" s="130"/>
      <c r="I2823" s="68"/>
      <c r="J2823" s="68"/>
      <c r="K2823" s="68"/>
      <c r="L2823" s="68"/>
      <c r="M2823" s="130"/>
      <c r="N2823" s="130"/>
      <c r="O2823" s="130"/>
      <c r="P2823" s="130"/>
      <c r="Q2823" s="68"/>
      <c r="R2823" s="68"/>
      <c r="S2823" s="68"/>
      <c r="T2823" s="130"/>
      <c r="U2823" s="130"/>
      <c r="V2823" s="130"/>
      <c r="W2823" s="68"/>
      <c r="X2823" s="68"/>
    </row>
    <row r="2824" spans="1:24" s="132" customFormat="1" ht="15.75" hidden="1">
      <c r="A2824" s="292"/>
      <c r="B2824" s="231"/>
      <c r="C2824" s="231"/>
      <c r="D2824" s="232"/>
      <c r="E2824" s="131"/>
      <c r="F2824" s="130"/>
      <c r="G2824" s="130"/>
      <c r="H2824" s="130"/>
      <c r="I2824" s="68"/>
      <c r="J2824" s="68"/>
      <c r="K2824" s="68"/>
      <c r="L2824" s="68"/>
      <c r="M2824" s="130"/>
      <c r="N2824" s="130"/>
      <c r="O2824" s="130"/>
      <c r="P2824" s="130"/>
      <c r="Q2824" s="68"/>
      <c r="R2824" s="68"/>
      <c r="S2824" s="68"/>
      <c r="T2824" s="130"/>
      <c r="U2824" s="130"/>
      <c r="V2824" s="130"/>
      <c r="W2824" s="68"/>
      <c r="X2824" s="68"/>
    </row>
    <row r="2825" spans="1:24" s="132" customFormat="1" ht="15.75" hidden="1">
      <c r="A2825" s="292"/>
      <c r="B2825" s="231"/>
      <c r="C2825" s="231"/>
      <c r="D2825" s="232"/>
      <c r="E2825" s="134"/>
      <c r="F2825" s="134"/>
      <c r="G2825" s="134"/>
      <c r="H2825" s="134"/>
      <c r="I2825" s="134"/>
      <c r="J2825" s="134"/>
      <c r="K2825" s="134"/>
      <c r="L2825" s="134"/>
      <c r="M2825" s="134"/>
      <c r="N2825" s="134"/>
      <c r="O2825" s="134"/>
      <c r="P2825" s="134"/>
      <c r="Q2825" s="134"/>
      <c r="R2825" s="134"/>
      <c r="S2825" s="134"/>
      <c r="T2825" s="134"/>
      <c r="U2825" s="134"/>
      <c r="V2825" s="134"/>
      <c r="W2825" s="134"/>
      <c r="X2825" s="68"/>
    </row>
    <row r="2826" spans="1:24" s="132" customFormat="1" ht="15.75" hidden="1">
      <c r="A2826" s="292"/>
      <c r="B2826" s="231"/>
      <c r="C2826" s="231"/>
      <c r="D2826" s="232"/>
      <c r="E2826" s="131"/>
      <c r="F2826" s="130"/>
      <c r="G2826" s="130"/>
      <c r="H2826" s="130"/>
      <c r="I2826" s="68"/>
      <c r="J2826" s="68"/>
      <c r="K2826" s="68"/>
      <c r="L2826" s="68"/>
      <c r="M2826" s="130"/>
      <c r="N2826" s="130"/>
      <c r="O2826" s="130"/>
      <c r="P2826" s="130"/>
      <c r="Q2826" s="68"/>
      <c r="R2826" s="68"/>
      <c r="S2826" s="68"/>
      <c r="T2826" s="130"/>
      <c r="U2826" s="130"/>
      <c r="V2826" s="130"/>
      <c r="W2826" s="68"/>
      <c r="X2826" s="68"/>
    </row>
    <row r="2827" spans="1:24" s="132" customFormat="1" ht="15.75" hidden="1">
      <c r="A2827" s="292"/>
      <c r="B2827" s="231"/>
      <c r="C2827" s="231"/>
      <c r="D2827" s="232"/>
      <c r="E2827" s="131"/>
      <c r="F2827" s="130"/>
      <c r="G2827" s="130"/>
      <c r="H2827" s="130"/>
      <c r="I2827" s="68"/>
      <c r="J2827" s="68"/>
      <c r="K2827" s="68"/>
      <c r="L2827" s="68"/>
      <c r="M2827" s="130"/>
      <c r="N2827" s="130"/>
      <c r="O2827" s="130"/>
      <c r="P2827" s="130"/>
      <c r="Q2827" s="68"/>
      <c r="R2827" s="68"/>
      <c r="S2827" s="68"/>
      <c r="T2827" s="130"/>
      <c r="U2827" s="130"/>
      <c r="V2827" s="130"/>
      <c r="W2827" s="68"/>
      <c r="X2827" s="68"/>
    </row>
    <row r="2828" spans="1:24" s="132" customFormat="1" ht="15.75" hidden="1">
      <c r="A2828" s="292"/>
      <c r="B2828" s="231"/>
      <c r="C2828" s="231"/>
      <c r="D2828" s="232"/>
      <c r="E2828" s="131"/>
      <c r="F2828" s="130"/>
      <c r="G2828" s="130"/>
      <c r="H2828" s="130"/>
      <c r="I2828" s="68"/>
      <c r="J2828" s="68"/>
      <c r="K2828" s="68"/>
      <c r="L2828" s="68"/>
      <c r="M2828" s="130"/>
      <c r="N2828" s="130"/>
      <c r="O2828" s="130"/>
      <c r="P2828" s="130"/>
      <c r="Q2828" s="68"/>
      <c r="R2828" s="68"/>
      <c r="S2828" s="68"/>
      <c r="T2828" s="130"/>
      <c r="U2828" s="130"/>
      <c r="V2828" s="130"/>
      <c r="W2828" s="68"/>
      <c r="X2828" s="68"/>
    </row>
    <row r="2829" spans="1:24" s="132" customFormat="1" ht="15.75" hidden="1">
      <c r="A2829" s="292"/>
      <c r="B2829" s="231"/>
      <c r="C2829" s="231"/>
      <c r="D2829" s="232"/>
      <c r="E2829" s="131"/>
      <c r="F2829" s="130"/>
      <c r="G2829" s="130"/>
      <c r="H2829" s="130"/>
      <c r="I2829" s="68"/>
      <c r="J2829" s="68"/>
      <c r="K2829" s="68"/>
      <c r="L2829" s="68"/>
      <c r="M2829" s="130"/>
      <c r="N2829" s="130"/>
      <c r="O2829" s="130"/>
      <c r="P2829" s="130"/>
      <c r="Q2829" s="68"/>
      <c r="R2829" s="68"/>
      <c r="S2829" s="68"/>
      <c r="T2829" s="130"/>
      <c r="U2829" s="130"/>
      <c r="V2829" s="130"/>
      <c r="W2829" s="68"/>
      <c r="X2829" s="68"/>
    </row>
    <row r="2830" spans="1:24" s="132" customFormat="1" ht="15.75" hidden="1">
      <c r="A2830" s="292"/>
      <c r="B2830" s="231"/>
      <c r="C2830" s="231"/>
      <c r="D2830" s="232"/>
      <c r="E2830" s="131"/>
      <c r="F2830" s="130"/>
      <c r="G2830" s="130"/>
      <c r="H2830" s="130"/>
      <c r="I2830" s="68"/>
      <c r="J2830" s="68"/>
      <c r="K2830" s="68"/>
      <c r="L2830" s="68"/>
      <c r="M2830" s="130"/>
      <c r="N2830" s="130"/>
      <c r="O2830" s="130"/>
      <c r="P2830" s="130"/>
      <c r="Q2830" s="68"/>
      <c r="R2830" s="68"/>
      <c r="S2830" s="68"/>
      <c r="T2830" s="130"/>
      <c r="U2830" s="130"/>
      <c r="V2830" s="130"/>
      <c r="W2830" s="68"/>
      <c r="X2830" s="68"/>
    </row>
    <row r="2831" spans="1:24" s="132" customFormat="1" ht="15.75" hidden="1">
      <c r="A2831" s="292"/>
      <c r="B2831" s="231"/>
      <c r="C2831" s="231"/>
      <c r="D2831" s="232"/>
      <c r="E2831" s="68"/>
      <c r="F2831" s="68"/>
      <c r="G2831" s="68"/>
      <c r="H2831" s="68"/>
      <c r="I2831" s="68"/>
      <c r="J2831" s="68"/>
      <c r="K2831" s="68"/>
      <c r="L2831" s="68"/>
      <c r="M2831" s="68"/>
      <c r="N2831" s="68"/>
      <c r="O2831" s="68"/>
      <c r="P2831" s="68"/>
      <c r="Q2831" s="68"/>
      <c r="R2831" s="68"/>
      <c r="S2831" s="68"/>
      <c r="T2831" s="68"/>
      <c r="U2831" s="68"/>
      <c r="V2831" s="68"/>
      <c r="W2831" s="68"/>
      <c r="X2831" s="68"/>
    </row>
    <row r="2832" spans="1:24" s="132" customFormat="1" ht="15.75" hidden="1">
      <c r="A2832" s="292"/>
      <c r="B2832" s="231"/>
      <c r="C2832" s="231"/>
      <c r="D2832" s="232"/>
      <c r="E2832" s="131"/>
      <c r="F2832" s="130"/>
      <c r="G2832" s="130"/>
      <c r="H2832" s="130"/>
      <c r="I2832" s="68"/>
      <c r="J2832" s="68"/>
      <c r="K2832" s="68"/>
      <c r="L2832" s="68"/>
      <c r="M2832" s="130"/>
      <c r="N2832" s="130"/>
      <c r="O2832" s="130"/>
      <c r="P2832" s="130"/>
      <c r="Q2832" s="137"/>
      <c r="R2832" s="137"/>
      <c r="S2832" s="137"/>
      <c r="T2832" s="130"/>
      <c r="U2832" s="130"/>
      <c r="V2832" s="130"/>
      <c r="W2832" s="68"/>
      <c r="X2832" s="68"/>
    </row>
    <row r="2833" spans="1:24" s="132" customFormat="1" ht="15.75" hidden="1">
      <c r="A2833" s="292"/>
      <c r="B2833" s="231"/>
      <c r="C2833" s="231"/>
      <c r="D2833" s="232"/>
      <c r="E2833" s="131"/>
      <c r="F2833" s="130"/>
      <c r="G2833" s="130"/>
      <c r="H2833" s="130"/>
      <c r="I2833" s="68"/>
      <c r="J2833" s="68"/>
      <c r="K2833" s="68"/>
      <c r="L2833" s="68"/>
      <c r="M2833" s="130"/>
      <c r="N2833" s="130"/>
      <c r="O2833" s="130"/>
      <c r="P2833" s="130"/>
      <c r="Q2833" s="137"/>
      <c r="R2833" s="137"/>
      <c r="S2833" s="137"/>
      <c r="T2833" s="130"/>
      <c r="U2833" s="130"/>
      <c r="V2833" s="130"/>
      <c r="W2833" s="68"/>
      <c r="X2833" s="68"/>
    </row>
    <row r="2834" spans="1:24" s="132" customFormat="1" ht="15.75" hidden="1">
      <c r="A2834" s="292"/>
      <c r="B2834" s="231"/>
      <c r="C2834" s="231"/>
      <c r="D2834" s="232"/>
      <c r="E2834" s="131"/>
      <c r="F2834" s="130"/>
      <c r="G2834" s="130"/>
      <c r="H2834" s="130"/>
      <c r="I2834" s="68"/>
      <c r="J2834" s="68"/>
      <c r="K2834" s="68"/>
      <c r="L2834" s="68"/>
      <c r="M2834" s="130"/>
      <c r="N2834" s="130"/>
      <c r="O2834" s="130"/>
      <c r="P2834" s="130"/>
      <c r="Q2834" s="68"/>
      <c r="R2834" s="68"/>
      <c r="S2834" s="68"/>
      <c r="T2834" s="130"/>
      <c r="U2834" s="130"/>
      <c r="V2834" s="130"/>
      <c r="W2834" s="68"/>
      <c r="X2834" s="68"/>
    </row>
    <row r="2835" spans="1:24" s="132" customFormat="1" ht="15.75" hidden="1">
      <c r="A2835" s="292"/>
      <c r="B2835" s="231"/>
      <c r="C2835" s="231"/>
      <c r="D2835" s="232"/>
      <c r="E2835" s="68"/>
      <c r="F2835" s="68"/>
      <c r="G2835" s="68"/>
      <c r="H2835" s="68"/>
      <c r="I2835" s="68"/>
      <c r="J2835" s="68"/>
      <c r="K2835" s="68"/>
      <c r="L2835" s="68"/>
      <c r="M2835" s="68"/>
      <c r="N2835" s="68"/>
      <c r="O2835" s="68"/>
      <c r="P2835" s="68"/>
      <c r="Q2835" s="68"/>
      <c r="R2835" s="68"/>
      <c r="S2835" s="68"/>
      <c r="T2835" s="68"/>
      <c r="U2835" s="68"/>
      <c r="V2835" s="68"/>
      <c r="W2835" s="68"/>
      <c r="X2835" s="68"/>
    </row>
    <row r="2836" spans="1:24" s="132" customFormat="1" ht="15.75" hidden="1">
      <c r="A2836" s="292"/>
      <c r="B2836" s="231"/>
      <c r="C2836" s="231"/>
      <c r="D2836" s="232"/>
      <c r="E2836" s="68"/>
      <c r="F2836" s="68"/>
      <c r="G2836" s="68"/>
      <c r="H2836" s="68"/>
      <c r="I2836" s="68"/>
      <c r="J2836" s="68"/>
      <c r="K2836" s="68"/>
      <c r="L2836" s="68"/>
      <c r="M2836" s="68"/>
      <c r="N2836" s="68"/>
      <c r="O2836" s="68"/>
      <c r="P2836" s="68"/>
      <c r="Q2836" s="68"/>
      <c r="R2836" s="68"/>
      <c r="S2836" s="68"/>
      <c r="T2836" s="68"/>
      <c r="U2836" s="68"/>
      <c r="V2836" s="68"/>
      <c r="W2836" s="68"/>
      <c r="X2836" s="68"/>
    </row>
    <row r="2837" spans="1:24" s="132" customFormat="1" ht="15.75" hidden="1">
      <c r="A2837" s="292"/>
      <c r="B2837" s="231"/>
      <c r="C2837" s="231"/>
      <c r="D2837" s="232"/>
      <c r="E2837" s="68"/>
      <c r="F2837" s="68"/>
      <c r="G2837" s="68"/>
      <c r="H2837" s="68"/>
      <c r="I2837" s="68"/>
      <c r="J2837" s="68"/>
      <c r="K2837" s="68"/>
      <c r="L2837" s="68"/>
      <c r="M2837" s="68"/>
      <c r="N2837" s="68"/>
      <c r="O2837" s="68"/>
      <c r="P2837" s="68"/>
      <c r="Q2837" s="68"/>
      <c r="R2837" s="68"/>
      <c r="S2837" s="68"/>
      <c r="T2837" s="68"/>
      <c r="U2837" s="68"/>
      <c r="V2837" s="68"/>
      <c r="W2837" s="68"/>
      <c r="X2837" s="68"/>
    </row>
    <row r="2838" spans="1:24" s="132" customFormat="1" ht="15.75" hidden="1">
      <c r="A2838" s="292"/>
      <c r="B2838" s="231"/>
      <c r="C2838" s="231"/>
      <c r="D2838" s="232"/>
      <c r="E2838" s="131"/>
      <c r="F2838" s="130"/>
      <c r="G2838" s="130"/>
      <c r="H2838" s="130"/>
      <c r="I2838" s="68"/>
      <c r="J2838" s="68"/>
      <c r="K2838" s="68"/>
      <c r="L2838" s="68"/>
      <c r="M2838" s="130"/>
      <c r="N2838" s="130"/>
      <c r="O2838" s="130"/>
      <c r="P2838" s="130"/>
      <c r="Q2838" s="137"/>
      <c r="R2838" s="137"/>
      <c r="S2838" s="137"/>
      <c r="T2838" s="130"/>
      <c r="U2838" s="130"/>
      <c r="V2838" s="130"/>
      <c r="W2838" s="68"/>
      <c r="X2838" s="68"/>
    </row>
    <row r="2839" spans="1:24" s="132" customFormat="1" ht="15.75" hidden="1">
      <c r="A2839" s="292"/>
      <c r="B2839" s="231"/>
      <c r="C2839" s="231"/>
      <c r="D2839" s="232"/>
      <c r="E2839" s="131"/>
      <c r="F2839" s="130"/>
      <c r="G2839" s="130"/>
      <c r="H2839" s="130"/>
      <c r="I2839" s="68"/>
      <c r="J2839" s="68"/>
      <c r="K2839" s="68"/>
      <c r="L2839" s="68"/>
      <c r="M2839" s="130"/>
      <c r="N2839" s="130"/>
      <c r="O2839" s="130"/>
      <c r="P2839" s="130"/>
      <c r="Q2839" s="137"/>
      <c r="R2839" s="137"/>
      <c r="S2839" s="137"/>
      <c r="T2839" s="130"/>
      <c r="U2839" s="130"/>
      <c r="V2839" s="130"/>
      <c r="W2839" s="68"/>
      <c r="X2839" s="68"/>
    </row>
    <row r="2840" spans="1:24" s="132" customFormat="1" ht="15.75" hidden="1">
      <c r="A2840" s="292"/>
      <c r="B2840" s="231"/>
      <c r="C2840" s="231"/>
      <c r="D2840" s="232"/>
      <c r="E2840" s="131"/>
      <c r="F2840" s="130"/>
      <c r="G2840" s="130"/>
      <c r="H2840" s="130"/>
      <c r="I2840" s="68"/>
      <c r="J2840" s="68"/>
      <c r="K2840" s="68"/>
      <c r="L2840" s="68"/>
      <c r="M2840" s="130"/>
      <c r="N2840" s="130"/>
      <c r="O2840" s="130"/>
      <c r="P2840" s="130"/>
      <c r="Q2840" s="68"/>
      <c r="R2840" s="68"/>
      <c r="S2840" s="68"/>
      <c r="T2840" s="130"/>
      <c r="U2840" s="130"/>
      <c r="V2840" s="130"/>
      <c r="W2840" s="68"/>
      <c r="X2840" s="68"/>
    </row>
    <row r="2841" spans="1:24" s="132" customFormat="1" ht="15.75" hidden="1">
      <c r="A2841" s="292"/>
      <c r="B2841" s="231"/>
      <c r="C2841" s="231"/>
      <c r="D2841" s="232"/>
      <c r="E2841" s="68"/>
      <c r="F2841" s="68"/>
      <c r="G2841" s="68"/>
      <c r="H2841" s="68"/>
      <c r="I2841" s="68"/>
      <c r="J2841" s="68"/>
      <c r="K2841" s="68"/>
      <c r="L2841" s="68"/>
      <c r="M2841" s="68"/>
      <c r="N2841" s="68"/>
      <c r="O2841" s="68"/>
      <c r="P2841" s="68"/>
      <c r="Q2841" s="68"/>
      <c r="R2841" s="68"/>
      <c r="S2841" s="68"/>
      <c r="T2841" s="68"/>
      <c r="U2841" s="68"/>
      <c r="V2841" s="68"/>
      <c r="W2841" s="68"/>
      <c r="X2841" s="68"/>
    </row>
    <row r="2842" spans="1:24" s="132" customFormat="1" ht="15.75" hidden="1">
      <c r="A2842" s="292"/>
      <c r="B2842" s="231"/>
      <c r="C2842" s="231"/>
      <c r="D2842" s="232"/>
      <c r="E2842" s="68"/>
      <c r="F2842" s="68"/>
      <c r="G2842" s="68"/>
      <c r="H2842" s="68"/>
      <c r="I2842" s="68"/>
      <c r="J2842" s="68"/>
      <c r="K2842" s="68"/>
      <c r="L2842" s="68"/>
      <c r="M2842" s="68"/>
      <c r="N2842" s="68"/>
      <c r="O2842" s="68"/>
      <c r="P2842" s="68"/>
      <c r="Q2842" s="68"/>
      <c r="R2842" s="68"/>
      <c r="S2842" s="68"/>
      <c r="T2842" s="68"/>
      <c r="U2842" s="68"/>
      <c r="V2842" s="68"/>
      <c r="W2842" s="68"/>
      <c r="X2842" s="68"/>
    </row>
    <row r="2843" spans="1:24" s="132" customFormat="1" ht="15.75" hidden="1">
      <c r="A2843" s="292"/>
      <c r="B2843" s="231"/>
      <c r="C2843" s="231"/>
      <c r="D2843" s="232"/>
      <c r="E2843" s="68"/>
      <c r="F2843" s="68"/>
      <c r="G2843" s="68"/>
      <c r="H2843" s="68"/>
      <c r="I2843" s="68"/>
      <c r="J2843" s="68"/>
      <c r="K2843" s="68"/>
      <c r="L2843" s="68"/>
      <c r="M2843" s="68"/>
      <c r="N2843" s="68"/>
      <c r="O2843" s="68"/>
      <c r="P2843" s="68"/>
      <c r="Q2843" s="68"/>
      <c r="R2843" s="68"/>
      <c r="S2843" s="68"/>
      <c r="T2843" s="68"/>
      <c r="U2843" s="68"/>
      <c r="V2843" s="68"/>
      <c r="W2843" s="68"/>
      <c r="X2843" s="68"/>
    </row>
    <row r="2844" spans="1:24" s="132" customFormat="1" ht="15.75" hidden="1">
      <c r="A2844" s="292"/>
      <c r="B2844" s="231"/>
      <c r="C2844" s="231"/>
      <c r="D2844" s="232"/>
      <c r="E2844" s="131"/>
      <c r="F2844" s="130"/>
      <c r="G2844" s="130"/>
      <c r="H2844" s="130"/>
      <c r="I2844" s="68"/>
      <c r="J2844" s="68"/>
      <c r="K2844" s="68"/>
      <c r="L2844" s="68"/>
      <c r="M2844" s="130"/>
      <c r="N2844" s="130"/>
      <c r="O2844" s="130"/>
      <c r="P2844" s="130"/>
      <c r="Q2844" s="137"/>
      <c r="R2844" s="137"/>
      <c r="S2844" s="137"/>
      <c r="T2844" s="130"/>
      <c r="U2844" s="130"/>
      <c r="V2844" s="130"/>
      <c r="W2844" s="68"/>
      <c r="X2844" s="68"/>
    </row>
    <row r="2845" spans="1:24" s="132" customFormat="1" ht="15.75" hidden="1">
      <c r="A2845" s="292"/>
      <c r="B2845" s="231"/>
      <c r="C2845" s="231"/>
      <c r="D2845" s="232"/>
      <c r="E2845" s="131"/>
      <c r="F2845" s="130"/>
      <c r="G2845" s="130"/>
      <c r="H2845" s="130"/>
      <c r="I2845" s="68"/>
      <c r="J2845" s="68"/>
      <c r="K2845" s="68"/>
      <c r="L2845" s="68"/>
      <c r="M2845" s="130"/>
      <c r="N2845" s="130"/>
      <c r="O2845" s="130"/>
      <c r="P2845" s="130"/>
      <c r="Q2845" s="137"/>
      <c r="R2845" s="137"/>
      <c r="S2845" s="137"/>
      <c r="T2845" s="130"/>
      <c r="U2845" s="130"/>
      <c r="V2845" s="130"/>
      <c r="W2845" s="68"/>
      <c r="X2845" s="68"/>
    </row>
    <row r="2846" spans="1:24" s="132" customFormat="1" ht="15.75" hidden="1">
      <c r="A2846" s="292"/>
      <c r="B2846" s="231"/>
      <c r="C2846" s="231"/>
      <c r="D2846" s="232"/>
      <c r="E2846" s="131"/>
      <c r="F2846" s="130"/>
      <c r="G2846" s="130"/>
      <c r="H2846" s="130"/>
      <c r="I2846" s="68"/>
      <c r="J2846" s="68"/>
      <c r="K2846" s="68"/>
      <c r="L2846" s="68"/>
      <c r="M2846" s="130"/>
      <c r="N2846" s="130"/>
      <c r="O2846" s="130"/>
      <c r="P2846" s="130"/>
      <c r="Q2846" s="68"/>
      <c r="R2846" s="68"/>
      <c r="S2846" s="68"/>
      <c r="T2846" s="130"/>
      <c r="U2846" s="130"/>
      <c r="V2846" s="130"/>
      <c r="W2846" s="68"/>
      <c r="X2846" s="68"/>
    </row>
    <row r="2847" spans="1:24" s="132" customFormat="1" ht="15.75" hidden="1">
      <c r="A2847" s="292"/>
      <c r="B2847" s="231"/>
      <c r="C2847" s="231"/>
      <c r="D2847" s="232"/>
      <c r="E2847" s="68"/>
      <c r="F2847" s="68"/>
      <c r="G2847" s="68"/>
      <c r="H2847" s="68"/>
      <c r="I2847" s="68"/>
      <c r="J2847" s="68"/>
      <c r="K2847" s="68"/>
      <c r="L2847" s="68"/>
      <c r="M2847" s="68"/>
      <c r="N2847" s="68"/>
      <c r="O2847" s="68"/>
      <c r="P2847" s="68"/>
      <c r="Q2847" s="68"/>
      <c r="R2847" s="68"/>
      <c r="S2847" s="68"/>
      <c r="T2847" s="68"/>
      <c r="U2847" s="68"/>
      <c r="V2847" s="68"/>
      <c r="W2847" s="68"/>
      <c r="X2847" s="68"/>
    </row>
    <row r="2848" spans="1:24" s="132" customFormat="1" ht="15.75" hidden="1">
      <c r="A2848" s="292"/>
      <c r="B2848" s="231"/>
      <c r="C2848" s="231"/>
      <c r="D2848" s="232"/>
      <c r="E2848" s="68"/>
      <c r="F2848" s="68"/>
      <c r="G2848" s="68"/>
      <c r="H2848" s="68"/>
      <c r="I2848" s="68"/>
      <c r="J2848" s="68"/>
      <c r="K2848" s="68"/>
      <c r="L2848" s="68"/>
      <c r="M2848" s="68"/>
      <c r="N2848" s="68"/>
      <c r="O2848" s="68"/>
      <c r="P2848" s="68"/>
      <c r="Q2848" s="68"/>
      <c r="R2848" s="68"/>
      <c r="S2848" s="68"/>
      <c r="T2848" s="68"/>
      <c r="U2848" s="68"/>
      <c r="V2848" s="68"/>
      <c r="W2848" s="68"/>
      <c r="X2848" s="68"/>
    </row>
    <row r="2849" spans="1:24" s="132" customFormat="1" ht="15.75" hidden="1">
      <c r="A2849" s="292"/>
      <c r="B2849" s="231"/>
      <c r="C2849" s="231"/>
      <c r="D2849" s="232"/>
      <c r="E2849" s="68"/>
      <c r="F2849" s="68"/>
      <c r="G2849" s="68"/>
      <c r="H2849" s="68"/>
      <c r="I2849" s="68"/>
      <c r="J2849" s="68"/>
      <c r="K2849" s="68"/>
      <c r="L2849" s="68"/>
      <c r="M2849" s="68"/>
      <c r="N2849" s="68"/>
      <c r="O2849" s="68"/>
      <c r="P2849" s="68"/>
      <c r="Q2849" s="68"/>
      <c r="R2849" s="68"/>
      <c r="S2849" s="68"/>
      <c r="T2849" s="68"/>
      <c r="U2849" s="68"/>
      <c r="V2849" s="68"/>
      <c r="W2849" s="68"/>
      <c r="X2849" s="68"/>
    </row>
    <row r="2850" spans="1:24" s="132" customFormat="1" ht="15.75" hidden="1">
      <c r="A2850" s="292"/>
      <c r="B2850" s="231"/>
      <c r="C2850" s="231"/>
      <c r="D2850" s="232"/>
      <c r="E2850" s="131"/>
      <c r="F2850" s="130"/>
      <c r="G2850" s="130"/>
      <c r="H2850" s="130"/>
      <c r="I2850" s="68"/>
      <c r="J2850" s="68"/>
      <c r="K2850" s="68"/>
      <c r="L2850" s="68"/>
      <c r="M2850" s="130"/>
      <c r="N2850" s="130"/>
      <c r="O2850" s="130"/>
      <c r="P2850" s="130"/>
      <c r="Q2850" s="137"/>
      <c r="R2850" s="137"/>
      <c r="S2850" s="137"/>
      <c r="T2850" s="130"/>
      <c r="U2850" s="130"/>
      <c r="V2850" s="130"/>
      <c r="W2850" s="68"/>
      <c r="X2850" s="68"/>
    </row>
    <row r="2851" spans="1:24" s="132" customFormat="1" ht="15.75" hidden="1">
      <c r="A2851" s="292"/>
      <c r="B2851" s="231"/>
      <c r="C2851" s="231"/>
      <c r="D2851" s="232"/>
      <c r="E2851" s="131"/>
      <c r="F2851" s="130"/>
      <c r="G2851" s="130"/>
      <c r="H2851" s="130"/>
      <c r="I2851" s="68"/>
      <c r="J2851" s="68"/>
      <c r="K2851" s="68"/>
      <c r="L2851" s="68"/>
      <c r="M2851" s="130"/>
      <c r="N2851" s="130"/>
      <c r="O2851" s="130"/>
      <c r="P2851" s="130"/>
      <c r="Q2851" s="137"/>
      <c r="R2851" s="137"/>
      <c r="S2851" s="137"/>
      <c r="T2851" s="130"/>
      <c r="U2851" s="130"/>
      <c r="V2851" s="130"/>
      <c r="W2851" s="68"/>
      <c r="X2851" s="68"/>
    </row>
    <row r="2852" spans="1:24" s="132" customFormat="1" ht="15.75" hidden="1">
      <c r="A2852" s="292"/>
      <c r="B2852" s="231"/>
      <c r="C2852" s="231"/>
      <c r="D2852" s="232"/>
      <c r="E2852" s="131"/>
      <c r="F2852" s="130"/>
      <c r="G2852" s="130"/>
      <c r="H2852" s="130"/>
      <c r="I2852" s="68"/>
      <c r="J2852" s="68"/>
      <c r="K2852" s="68"/>
      <c r="L2852" s="68"/>
      <c r="M2852" s="130"/>
      <c r="N2852" s="130"/>
      <c r="O2852" s="130"/>
      <c r="P2852" s="130"/>
      <c r="Q2852" s="68"/>
      <c r="R2852" s="68"/>
      <c r="S2852" s="68"/>
      <c r="T2852" s="130"/>
      <c r="U2852" s="130"/>
      <c r="V2852" s="130"/>
      <c r="W2852" s="68"/>
      <c r="X2852" s="68"/>
    </row>
    <row r="2853" spans="1:24" s="132" customFormat="1" ht="15.75" hidden="1">
      <c r="A2853" s="292"/>
      <c r="B2853" s="231"/>
      <c r="C2853" s="231"/>
      <c r="D2853" s="232"/>
      <c r="E2853" s="68"/>
      <c r="F2853" s="68"/>
      <c r="G2853" s="68"/>
      <c r="H2853" s="68"/>
      <c r="I2853" s="68"/>
      <c r="J2853" s="68"/>
      <c r="K2853" s="68"/>
      <c r="L2853" s="68"/>
      <c r="M2853" s="68"/>
      <c r="N2853" s="68"/>
      <c r="O2853" s="68"/>
      <c r="P2853" s="68"/>
      <c r="Q2853" s="68"/>
      <c r="R2853" s="68"/>
      <c r="S2853" s="68"/>
      <c r="T2853" s="68"/>
      <c r="U2853" s="68"/>
      <c r="V2853" s="68"/>
      <c r="W2853" s="68"/>
      <c r="X2853" s="68"/>
    </row>
    <row r="2854" spans="1:24" s="132" customFormat="1" ht="15.75" hidden="1">
      <c r="A2854" s="292"/>
      <c r="B2854" s="231"/>
      <c r="C2854" s="231"/>
      <c r="D2854" s="232"/>
      <c r="E2854" s="68"/>
      <c r="F2854" s="68"/>
      <c r="G2854" s="68"/>
      <c r="H2854" s="68"/>
      <c r="I2854" s="68"/>
      <c r="J2854" s="68"/>
      <c r="K2854" s="68"/>
      <c r="L2854" s="68"/>
      <c r="M2854" s="68"/>
      <c r="N2854" s="68"/>
      <c r="O2854" s="68"/>
      <c r="P2854" s="68"/>
      <c r="Q2854" s="68"/>
      <c r="R2854" s="68"/>
      <c r="S2854" s="68"/>
      <c r="T2854" s="68"/>
      <c r="U2854" s="68"/>
      <c r="V2854" s="68"/>
      <c r="W2854" s="68"/>
      <c r="X2854" s="68"/>
    </row>
    <row r="2855" spans="1:24" s="132" customFormat="1" ht="15.75" hidden="1">
      <c r="A2855" s="292"/>
      <c r="B2855" s="231"/>
      <c r="C2855" s="231"/>
      <c r="D2855" s="232"/>
      <c r="E2855" s="68"/>
      <c r="F2855" s="68"/>
      <c r="G2855" s="68"/>
      <c r="H2855" s="68"/>
      <c r="I2855" s="68"/>
      <c r="J2855" s="68"/>
      <c r="K2855" s="68"/>
      <c r="L2855" s="68"/>
      <c r="M2855" s="68"/>
      <c r="N2855" s="68"/>
      <c r="O2855" s="68"/>
      <c r="P2855" s="68"/>
      <c r="Q2855" s="68"/>
      <c r="R2855" s="68"/>
      <c r="S2855" s="68"/>
      <c r="T2855" s="68"/>
      <c r="U2855" s="68"/>
      <c r="V2855" s="68"/>
      <c r="W2855" s="68"/>
      <c r="X2855" s="68"/>
    </row>
    <row r="2856" spans="1:24" s="132" customFormat="1" ht="15.75" hidden="1">
      <c r="A2856" s="292"/>
      <c r="B2856" s="231"/>
      <c r="C2856" s="231"/>
      <c r="D2856" s="232"/>
      <c r="E2856" s="131"/>
      <c r="F2856" s="130"/>
      <c r="G2856" s="130"/>
      <c r="H2856" s="130"/>
      <c r="I2856" s="68"/>
      <c r="J2856" s="68"/>
      <c r="K2856" s="68"/>
      <c r="L2856" s="68"/>
      <c r="M2856" s="130"/>
      <c r="N2856" s="130"/>
      <c r="O2856" s="130"/>
      <c r="P2856" s="130"/>
      <c r="Q2856" s="137"/>
      <c r="R2856" s="137"/>
      <c r="S2856" s="137"/>
      <c r="T2856" s="130"/>
      <c r="U2856" s="130"/>
      <c r="V2856" s="130"/>
      <c r="W2856" s="68"/>
      <c r="X2856" s="68"/>
    </row>
    <row r="2857" spans="1:24" s="132" customFormat="1" ht="15.75" hidden="1">
      <c r="A2857" s="292"/>
      <c r="B2857" s="231"/>
      <c r="C2857" s="231"/>
      <c r="D2857" s="232"/>
      <c r="E2857" s="131"/>
      <c r="F2857" s="130"/>
      <c r="G2857" s="130"/>
      <c r="H2857" s="130"/>
      <c r="I2857" s="68"/>
      <c r="J2857" s="68"/>
      <c r="K2857" s="68"/>
      <c r="L2857" s="68"/>
      <c r="M2857" s="130"/>
      <c r="N2857" s="130"/>
      <c r="O2857" s="130"/>
      <c r="P2857" s="130"/>
      <c r="Q2857" s="137"/>
      <c r="R2857" s="137"/>
      <c r="S2857" s="137"/>
      <c r="T2857" s="130"/>
      <c r="U2857" s="130"/>
      <c r="V2857" s="130"/>
      <c r="W2857" s="68"/>
      <c r="X2857" s="68"/>
    </row>
    <row r="2858" spans="1:24" s="132" customFormat="1" ht="15.75" hidden="1">
      <c r="A2858" s="292"/>
      <c r="B2858" s="231"/>
      <c r="C2858" s="231"/>
      <c r="D2858" s="232"/>
      <c r="E2858" s="131"/>
      <c r="F2858" s="130"/>
      <c r="G2858" s="130"/>
      <c r="H2858" s="130"/>
      <c r="I2858" s="68"/>
      <c r="J2858" s="68"/>
      <c r="K2858" s="68"/>
      <c r="L2858" s="68"/>
      <c r="M2858" s="130"/>
      <c r="N2858" s="130"/>
      <c r="O2858" s="130"/>
      <c r="P2858" s="130"/>
      <c r="Q2858" s="68"/>
      <c r="R2858" s="68"/>
      <c r="S2858" s="68"/>
      <c r="T2858" s="130"/>
      <c r="U2858" s="130"/>
      <c r="V2858" s="130"/>
      <c r="W2858" s="68"/>
      <c r="X2858" s="68"/>
    </row>
    <row r="2859" spans="1:24" s="132" customFormat="1" ht="15.75" hidden="1">
      <c r="A2859" s="292"/>
      <c r="B2859" s="231"/>
      <c r="C2859" s="231"/>
      <c r="D2859" s="232"/>
      <c r="E2859" s="68"/>
      <c r="F2859" s="68"/>
      <c r="G2859" s="68"/>
      <c r="H2859" s="68"/>
      <c r="I2859" s="68"/>
      <c r="J2859" s="68"/>
      <c r="K2859" s="68"/>
      <c r="L2859" s="68"/>
      <c r="M2859" s="68"/>
      <c r="N2859" s="68"/>
      <c r="O2859" s="68"/>
      <c r="P2859" s="68"/>
      <c r="Q2859" s="68"/>
      <c r="R2859" s="68"/>
      <c r="S2859" s="68"/>
      <c r="T2859" s="68"/>
      <c r="U2859" s="68"/>
      <c r="V2859" s="68"/>
      <c r="W2859" s="68"/>
      <c r="X2859" s="68"/>
    </row>
    <row r="2860" spans="1:24" s="132" customFormat="1" ht="15.75" hidden="1">
      <c r="A2860" s="292"/>
      <c r="B2860" s="231"/>
      <c r="C2860" s="231"/>
      <c r="D2860" s="232"/>
      <c r="E2860" s="68"/>
      <c r="F2860" s="68"/>
      <c r="G2860" s="68"/>
      <c r="H2860" s="68"/>
      <c r="I2860" s="68"/>
      <c r="J2860" s="68"/>
      <c r="K2860" s="68"/>
      <c r="L2860" s="68"/>
      <c r="M2860" s="68"/>
      <c r="N2860" s="68"/>
      <c r="O2860" s="68"/>
      <c r="P2860" s="68"/>
      <c r="Q2860" s="68"/>
      <c r="R2860" s="68"/>
      <c r="S2860" s="68"/>
      <c r="T2860" s="68"/>
      <c r="U2860" s="68"/>
      <c r="V2860" s="68"/>
      <c r="W2860" s="68"/>
      <c r="X2860" s="68"/>
    </row>
    <row r="2861" spans="1:24" s="132" customFormat="1" ht="15.75" hidden="1">
      <c r="A2861" s="292"/>
      <c r="B2861" s="231"/>
      <c r="C2861" s="231"/>
      <c r="D2861" s="232"/>
      <c r="E2861" s="68"/>
      <c r="F2861" s="68"/>
      <c r="G2861" s="68"/>
      <c r="H2861" s="68"/>
      <c r="I2861" s="68"/>
      <c r="J2861" s="68"/>
      <c r="K2861" s="68"/>
      <c r="L2861" s="68"/>
      <c r="M2861" s="68"/>
      <c r="N2861" s="68"/>
      <c r="O2861" s="68"/>
      <c r="P2861" s="68"/>
      <c r="Q2861" s="68"/>
      <c r="R2861" s="68"/>
      <c r="S2861" s="68"/>
      <c r="T2861" s="68"/>
      <c r="U2861" s="68"/>
      <c r="V2861" s="68"/>
      <c r="W2861" s="68"/>
      <c r="X2861" s="68"/>
    </row>
    <row r="2862" spans="1:24" s="132" customFormat="1" ht="15.75" hidden="1">
      <c r="A2862" s="292"/>
      <c r="B2862" s="231"/>
      <c r="C2862" s="231"/>
      <c r="D2862" s="232"/>
      <c r="E2862" s="131"/>
      <c r="F2862" s="130"/>
      <c r="G2862" s="130"/>
      <c r="H2862" s="130"/>
      <c r="I2862" s="68"/>
      <c r="J2862" s="68"/>
      <c r="K2862" s="68"/>
      <c r="L2862" s="68"/>
      <c r="M2862" s="130"/>
      <c r="N2862" s="130"/>
      <c r="O2862" s="130"/>
      <c r="P2862" s="130"/>
      <c r="Q2862" s="68"/>
      <c r="R2862" s="68"/>
      <c r="S2862" s="68"/>
      <c r="T2862" s="130"/>
      <c r="U2862" s="130"/>
      <c r="V2862" s="130"/>
      <c r="W2862" s="68"/>
      <c r="X2862" s="68"/>
    </row>
    <row r="2863" spans="1:24" s="132" customFormat="1" ht="15.75" hidden="1">
      <c r="A2863" s="292"/>
      <c r="B2863" s="231"/>
      <c r="C2863" s="231"/>
      <c r="D2863" s="232"/>
      <c r="E2863" s="131"/>
      <c r="F2863" s="130"/>
      <c r="G2863" s="130"/>
      <c r="H2863" s="130"/>
      <c r="I2863" s="68"/>
      <c r="J2863" s="68"/>
      <c r="K2863" s="68"/>
      <c r="L2863" s="68"/>
      <c r="M2863" s="130"/>
      <c r="N2863" s="130"/>
      <c r="O2863" s="130"/>
      <c r="P2863" s="130"/>
      <c r="Q2863" s="68"/>
      <c r="R2863" s="68"/>
      <c r="S2863" s="68"/>
      <c r="T2863" s="130"/>
      <c r="U2863" s="130"/>
      <c r="V2863" s="130"/>
      <c r="W2863" s="68"/>
      <c r="X2863" s="68"/>
    </row>
    <row r="2864" spans="1:24" s="132" customFormat="1" ht="15.75" hidden="1">
      <c r="A2864" s="292"/>
      <c r="B2864" s="231"/>
      <c r="C2864" s="231"/>
      <c r="D2864" s="232"/>
      <c r="E2864" s="131"/>
      <c r="F2864" s="130"/>
      <c r="G2864" s="130"/>
      <c r="H2864" s="130"/>
      <c r="I2864" s="68"/>
      <c r="J2864" s="68"/>
      <c r="K2864" s="68"/>
      <c r="L2864" s="68"/>
      <c r="M2864" s="130"/>
      <c r="N2864" s="130"/>
      <c r="O2864" s="130"/>
      <c r="P2864" s="130"/>
      <c r="Q2864" s="68"/>
      <c r="R2864" s="68"/>
      <c r="S2864" s="68"/>
      <c r="T2864" s="130"/>
      <c r="U2864" s="130"/>
      <c r="V2864" s="130"/>
      <c r="W2864" s="68"/>
      <c r="X2864" s="68"/>
    </row>
    <row r="2865" spans="1:24" s="132" customFormat="1" ht="15.75" hidden="1">
      <c r="A2865" s="292"/>
      <c r="B2865" s="231"/>
      <c r="C2865" s="231"/>
      <c r="D2865" s="232"/>
      <c r="E2865" s="131"/>
      <c r="F2865" s="130"/>
      <c r="G2865" s="130"/>
      <c r="H2865" s="130"/>
      <c r="I2865" s="68"/>
      <c r="J2865" s="68"/>
      <c r="K2865" s="68"/>
      <c r="L2865" s="68"/>
      <c r="M2865" s="130"/>
      <c r="N2865" s="130"/>
      <c r="O2865" s="130"/>
      <c r="P2865" s="130"/>
      <c r="Q2865" s="68"/>
      <c r="R2865" s="68"/>
      <c r="S2865" s="68"/>
      <c r="T2865" s="130"/>
      <c r="U2865" s="130"/>
      <c r="V2865" s="130"/>
      <c r="W2865" s="68"/>
      <c r="X2865" s="68"/>
    </row>
    <row r="2866" spans="1:24" s="132" customFormat="1" ht="15.75" hidden="1">
      <c r="A2866" s="292"/>
      <c r="B2866" s="231"/>
      <c r="C2866" s="231"/>
      <c r="D2866" s="232"/>
      <c r="E2866" s="134"/>
      <c r="F2866" s="134"/>
      <c r="G2866" s="134"/>
      <c r="H2866" s="134"/>
      <c r="I2866" s="134"/>
      <c r="J2866" s="134"/>
      <c r="K2866" s="134"/>
      <c r="L2866" s="134"/>
      <c r="M2866" s="134"/>
      <c r="N2866" s="134"/>
      <c r="O2866" s="134"/>
      <c r="P2866" s="134"/>
      <c r="Q2866" s="134"/>
      <c r="R2866" s="134"/>
      <c r="S2866" s="134"/>
      <c r="T2866" s="134"/>
      <c r="U2866" s="134"/>
      <c r="V2866" s="134"/>
      <c r="W2866" s="134"/>
      <c r="X2866" s="134"/>
    </row>
    <row r="2867" spans="1:24" s="132" customFormat="1" ht="15.75" hidden="1">
      <c r="A2867" s="292"/>
      <c r="B2867" s="231"/>
      <c r="C2867" s="231"/>
      <c r="D2867" s="232"/>
      <c r="E2867" s="134"/>
      <c r="F2867" s="134"/>
      <c r="G2867" s="134"/>
      <c r="H2867" s="134"/>
      <c r="I2867" s="134"/>
      <c r="J2867" s="134"/>
      <c r="K2867" s="134"/>
      <c r="L2867" s="134"/>
      <c r="M2867" s="134"/>
      <c r="N2867" s="134"/>
      <c r="O2867" s="134"/>
      <c r="P2867" s="134"/>
      <c r="Q2867" s="134"/>
      <c r="R2867" s="134"/>
      <c r="S2867" s="134"/>
      <c r="T2867" s="134"/>
      <c r="U2867" s="134"/>
      <c r="V2867" s="134"/>
      <c r="W2867" s="134"/>
      <c r="X2867" s="134"/>
    </row>
    <row r="2868" spans="1:24" s="132" customFormat="1" ht="15.75" hidden="1">
      <c r="A2868" s="292"/>
      <c r="B2868" s="231"/>
      <c r="C2868" s="231"/>
      <c r="D2868" s="232"/>
      <c r="E2868" s="134"/>
      <c r="F2868" s="134"/>
      <c r="G2868" s="134"/>
      <c r="H2868" s="134"/>
      <c r="I2868" s="134"/>
      <c r="J2868" s="134"/>
      <c r="K2868" s="134"/>
      <c r="L2868" s="134"/>
      <c r="M2868" s="134"/>
      <c r="N2868" s="134"/>
      <c r="O2868" s="134"/>
      <c r="P2868" s="134"/>
      <c r="Q2868" s="134"/>
      <c r="R2868" s="134"/>
      <c r="S2868" s="134"/>
      <c r="T2868" s="134"/>
      <c r="U2868" s="134"/>
      <c r="V2868" s="134"/>
      <c r="W2868" s="134"/>
      <c r="X2868" s="134"/>
    </row>
    <row r="2869" spans="1:24" s="132" customFormat="1" ht="15.75" hidden="1">
      <c r="A2869" s="292"/>
      <c r="B2869" s="231"/>
      <c r="C2869" s="231"/>
      <c r="D2869" s="232"/>
      <c r="E2869" s="134"/>
      <c r="F2869" s="134"/>
      <c r="G2869" s="134"/>
      <c r="H2869" s="134"/>
      <c r="I2869" s="134"/>
      <c r="J2869" s="134"/>
      <c r="K2869" s="134"/>
      <c r="L2869" s="134"/>
      <c r="M2869" s="134"/>
      <c r="N2869" s="134"/>
      <c r="O2869" s="134"/>
      <c r="P2869" s="134"/>
      <c r="Q2869" s="134"/>
      <c r="R2869" s="134"/>
      <c r="S2869" s="134"/>
      <c r="T2869" s="134"/>
      <c r="U2869" s="134"/>
      <c r="V2869" s="134"/>
      <c r="W2869" s="134"/>
      <c r="X2869" s="134"/>
    </row>
    <row r="2870" spans="1:24" s="132" customFormat="1" ht="15.75" hidden="1">
      <c r="A2870" s="292"/>
      <c r="B2870" s="231"/>
      <c r="C2870" s="231"/>
      <c r="D2870" s="232"/>
      <c r="E2870" s="131"/>
      <c r="F2870" s="130"/>
      <c r="G2870" s="130"/>
      <c r="H2870" s="130"/>
      <c r="I2870" s="68"/>
      <c r="J2870" s="68"/>
      <c r="K2870" s="68"/>
      <c r="L2870" s="68"/>
      <c r="M2870" s="130"/>
      <c r="N2870" s="130"/>
      <c r="O2870" s="130"/>
      <c r="P2870" s="130"/>
      <c r="Q2870" s="68"/>
      <c r="R2870" s="68"/>
      <c r="S2870" s="68"/>
      <c r="T2870" s="130"/>
      <c r="U2870" s="130"/>
      <c r="V2870" s="130"/>
      <c r="W2870" s="68"/>
      <c r="X2870" s="68"/>
    </row>
    <row r="2871" spans="1:24" s="132" customFormat="1" ht="15.75" hidden="1">
      <c r="A2871" s="292"/>
      <c r="B2871" s="231"/>
      <c r="C2871" s="231"/>
      <c r="D2871" s="232"/>
      <c r="E2871" s="131"/>
      <c r="F2871" s="130"/>
      <c r="G2871" s="130"/>
      <c r="H2871" s="130"/>
      <c r="I2871" s="68"/>
      <c r="J2871" s="68"/>
      <c r="K2871" s="68"/>
      <c r="L2871" s="68"/>
      <c r="M2871" s="130"/>
      <c r="N2871" s="130"/>
      <c r="O2871" s="148"/>
      <c r="P2871" s="130"/>
      <c r="Q2871" s="68"/>
      <c r="R2871" s="68"/>
      <c r="S2871" s="68"/>
      <c r="T2871" s="130"/>
      <c r="U2871" s="130"/>
      <c r="V2871" s="130"/>
      <c r="W2871" s="68"/>
      <c r="X2871" s="68"/>
    </row>
    <row r="2872" spans="1:24" s="132" customFormat="1" ht="15.75" hidden="1">
      <c r="A2872" s="292"/>
      <c r="B2872" s="231"/>
      <c r="C2872" s="231"/>
      <c r="D2872" s="232"/>
      <c r="E2872" s="131"/>
      <c r="F2872" s="130"/>
      <c r="G2872" s="130"/>
      <c r="H2872" s="130"/>
      <c r="I2872" s="68"/>
      <c r="J2872" s="68"/>
      <c r="K2872" s="68"/>
      <c r="L2872" s="68"/>
      <c r="M2872" s="130"/>
      <c r="N2872" s="130"/>
      <c r="O2872" s="130"/>
      <c r="P2872" s="130"/>
      <c r="Q2872" s="68"/>
      <c r="R2872" s="68"/>
      <c r="S2872" s="68"/>
      <c r="T2872" s="130"/>
      <c r="U2872" s="130"/>
      <c r="V2872" s="130"/>
      <c r="W2872" s="68"/>
      <c r="X2872" s="68"/>
    </row>
    <row r="2873" spans="1:24" s="132" customFormat="1" ht="15.75" hidden="1">
      <c r="A2873" s="292"/>
      <c r="B2873" s="231"/>
      <c r="C2873" s="231"/>
      <c r="D2873" s="232"/>
      <c r="E2873" s="131"/>
      <c r="F2873" s="130"/>
      <c r="G2873" s="130"/>
      <c r="H2873" s="130"/>
      <c r="I2873" s="68"/>
      <c r="J2873" s="68"/>
      <c r="K2873" s="68"/>
      <c r="L2873" s="68"/>
      <c r="M2873" s="130"/>
      <c r="N2873" s="130"/>
      <c r="O2873" s="130"/>
      <c r="P2873" s="130"/>
      <c r="Q2873" s="68"/>
      <c r="R2873" s="68"/>
      <c r="S2873" s="68"/>
      <c r="T2873" s="130"/>
      <c r="U2873" s="130"/>
      <c r="V2873" s="130"/>
      <c r="W2873" s="68"/>
      <c r="X2873" s="68"/>
    </row>
    <row r="2874" spans="1:24" s="132" customFormat="1" ht="15.75" hidden="1">
      <c r="A2874" s="292"/>
      <c r="B2874" s="231"/>
      <c r="C2874" s="231"/>
      <c r="D2874" s="232"/>
      <c r="E2874" s="131"/>
      <c r="F2874" s="130"/>
      <c r="G2874" s="130"/>
      <c r="H2874" s="130"/>
      <c r="I2874" s="68"/>
      <c r="J2874" s="68"/>
      <c r="K2874" s="68"/>
      <c r="L2874" s="68"/>
      <c r="M2874" s="130"/>
      <c r="N2874" s="130"/>
      <c r="O2874" s="130"/>
      <c r="P2874" s="130"/>
      <c r="Q2874" s="68"/>
      <c r="R2874" s="68"/>
      <c r="S2874" s="68"/>
      <c r="T2874" s="130"/>
      <c r="U2874" s="130"/>
      <c r="V2874" s="130"/>
      <c r="W2874" s="68"/>
      <c r="X2874" s="68"/>
    </row>
    <row r="2875" spans="1:24" s="132" customFormat="1" ht="15.75" hidden="1">
      <c r="A2875" s="292"/>
      <c r="B2875" s="231"/>
      <c r="C2875" s="231"/>
      <c r="D2875" s="232"/>
      <c r="E2875" s="131"/>
      <c r="F2875" s="130"/>
      <c r="G2875" s="130"/>
      <c r="H2875" s="130"/>
      <c r="I2875" s="68"/>
      <c r="J2875" s="68"/>
      <c r="K2875" s="68"/>
      <c r="L2875" s="68"/>
      <c r="M2875" s="130"/>
      <c r="N2875" s="130"/>
      <c r="O2875" s="130"/>
      <c r="P2875" s="130"/>
      <c r="Q2875" s="68"/>
      <c r="R2875" s="68"/>
      <c r="S2875" s="68"/>
      <c r="T2875" s="130"/>
      <c r="U2875" s="130"/>
      <c r="V2875" s="130"/>
      <c r="W2875" s="68"/>
      <c r="X2875" s="68"/>
    </row>
    <row r="2876" spans="1:24" s="132" customFormat="1" ht="15.75" hidden="1">
      <c r="A2876" s="292"/>
      <c r="B2876" s="231"/>
      <c r="C2876" s="231"/>
      <c r="D2876" s="232"/>
      <c r="E2876" s="68"/>
      <c r="F2876" s="68"/>
      <c r="G2876" s="68"/>
      <c r="H2876" s="68"/>
      <c r="I2876" s="68"/>
      <c r="J2876" s="68"/>
      <c r="K2876" s="68"/>
      <c r="L2876" s="68"/>
      <c r="M2876" s="68"/>
      <c r="N2876" s="68"/>
      <c r="O2876" s="68"/>
      <c r="P2876" s="68"/>
      <c r="Q2876" s="68"/>
      <c r="R2876" s="68"/>
      <c r="S2876" s="68"/>
      <c r="T2876" s="68"/>
      <c r="U2876" s="68"/>
      <c r="V2876" s="68"/>
      <c r="W2876" s="68"/>
      <c r="X2876" s="68"/>
    </row>
    <row r="2877" spans="1:24" s="132" customFormat="1" ht="15.75" hidden="1">
      <c r="A2877" s="292"/>
      <c r="B2877" s="231"/>
      <c r="C2877" s="231"/>
      <c r="D2877" s="232"/>
      <c r="E2877" s="131"/>
      <c r="F2877" s="130"/>
      <c r="G2877" s="130"/>
      <c r="H2877" s="130"/>
      <c r="I2877" s="68"/>
      <c r="J2877" s="68"/>
      <c r="K2877" s="68"/>
      <c r="L2877" s="68"/>
      <c r="M2877" s="130"/>
      <c r="N2877" s="130"/>
      <c r="O2877" s="130"/>
      <c r="P2877" s="130"/>
      <c r="Q2877" s="68"/>
      <c r="R2877" s="68"/>
      <c r="S2877" s="68"/>
      <c r="T2877" s="130"/>
      <c r="U2877" s="130"/>
      <c r="V2877" s="130"/>
      <c r="W2877" s="68"/>
      <c r="X2877" s="68"/>
    </row>
    <row r="2878" spans="1:24" s="132" customFormat="1" ht="15.75" hidden="1">
      <c r="A2878" s="292"/>
      <c r="B2878" s="231"/>
      <c r="C2878" s="231"/>
      <c r="D2878" s="232"/>
      <c r="E2878" s="131"/>
      <c r="F2878" s="130"/>
      <c r="G2878" s="130"/>
      <c r="H2878" s="130"/>
      <c r="I2878" s="68"/>
      <c r="J2878" s="68"/>
      <c r="K2878" s="68"/>
      <c r="L2878" s="68"/>
      <c r="M2878" s="130"/>
      <c r="N2878" s="130"/>
      <c r="O2878" s="130"/>
      <c r="P2878" s="130"/>
      <c r="Q2878" s="68"/>
      <c r="R2878" s="68"/>
      <c r="S2878" s="68"/>
      <c r="T2878" s="130"/>
      <c r="U2878" s="130"/>
      <c r="V2878" s="130"/>
      <c r="W2878" s="68"/>
      <c r="X2878" s="68"/>
    </row>
    <row r="2879" spans="1:24" s="132" customFormat="1" ht="15.75" hidden="1">
      <c r="A2879" s="292"/>
      <c r="B2879" s="231"/>
      <c r="C2879" s="231"/>
      <c r="D2879" s="232"/>
      <c r="E2879" s="68"/>
      <c r="F2879" s="68"/>
      <c r="G2879" s="68"/>
      <c r="H2879" s="68"/>
      <c r="I2879" s="68"/>
      <c r="J2879" s="68"/>
      <c r="K2879" s="68"/>
      <c r="L2879" s="68"/>
      <c r="M2879" s="68"/>
      <c r="N2879" s="68"/>
      <c r="O2879" s="68"/>
      <c r="P2879" s="68"/>
      <c r="Q2879" s="68"/>
      <c r="R2879" s="68"/>
      <c r="S2879" s="68"/>
      <c r="T2879" s="68"/>
      <c r="U2879" s="68"/>
      <c r="V2879" s="68"/>
      <c r="W2879" s="68"/>
      <c r="X2879" s="68"/>
    </row>
    <row r="2880" spans="1:24" s="132" customFormat="1" ht="15.75" hidden="1">
      <c r="A2880" s="292"/>
      <c r="B2880" s="231"/>
      <c r="C2880" s="231"/>
      <c r="D2880" s="232"/>
      <c r="E2880" s="131"/>
      <c r="F2880" s="130"/>
      <c r="G2880" s="130"/>
      <c r="H2880" s="130"/>
      <c r="I2880" s="68"/>
      <c r="J2880" s="68"/>
      <c r="K2880" s="68"/>
      <c r="L2880" s="68"/>
      <c r="M2880" s="130"/>
      <c r="N2880" s="130"/>
      <c r="O2880" s="130"/>
      <c r="P2880" s="130"/>
      <c r="Q2880" s="68"/>
      <c r="R2880" s="68"/>
      <c r="S2880" s="68"/>
      <c r="T2880" s="130"/>
      <c r="U2880" s="130"/>
      <c r="V2880" s="130"/>
      <c r="W2880" s="68"/>
      <c r="X2880" s="68"/>
    </row>
    <row r="2881" spans="1:24" s="132" customFormat="1" ht="15.75" hidden="1">
      <c r="A2881" s="292"/>
      <c r="B2881" s="231"/>
      <c r="C2881" s="231"/>
      <c r="D2881" s="232"/>
      <c r="E2881" s="131"/>
      <c r="F2881" s="130"/>
      <c r="G2881" s="130"/>
      <c r="H2881" s="130"/>
      <c r="I2881" s="68"/>
      <c r="J2881" s="68"/>
      <c r="K2881" s="68"/>
      <c r="L2881" s="68"/>
      <c r="M2881" s="130"/>
      <c r="N2881" s="130"/>
      <c r="O2881" s="130"/>
      <c r="P2881" s="130"/>
      <c r="Q2881" s="68"/>
      <c r="R2881" s="68"/>
      <c r="S2881" s="68"/>
      <c r="T2881" s="130"/>
      <c r="U2881" s="130"/>
      <c r="V2881" s="130"/>
      <c r="W2881" s="68"/>
      <c r="X2881" s="68"/>
    </row>
    <row r="2882" spans="1:24" s="132" customFormat="1" ht="15.75" hidden="1">
      <c r="A2882" s="292"/>
      <c r="B2882" s="231"/>
      <c r="C2882" s="231"/>
      <c r="D2882" s="232"/>
      <c r="E2882" s="131"/>
      <c r="F2882" s="130"/>
      <c r="G2882" s="130"/>
      <c r="H2882" s="130"/>
      <c r="I2882" s="68"/>
      <c r="J2882" s="68"/>
      <c r="K2882" s="68"/>
      <c r="L2882" s="68"/>
      <c r="M2882" s="130"/>
      <c r="N2882" s="130"/>
      <c r="O2882" s="130"/>
      <c r="P2882" s="130"/>
      <c r="Q2882" s="68"/>
      <c r="R2882" s="68"/>
      <c r="S2882" s="68"/>
      <c r="T2882" s="130"/>
      <c r="U2882" s="130"/>
      <c r="V2882" s="130"/>
      <c r="W2882" s="68"/>
      <c r="X2882" s="68"/>
    </row>
    <row r="2883" spans="1:24" s="132" customFormat="1" ht="15.75" hidden="1">
      <c r="A2883" s="292"/>
      <c r="B2883" s="231"/>
      <c r="C2883" s="231"/>
      <c r="D2883" s="232"/>
      <c r="E2883" s="131"/>
      <c r="F2883" s="130"/>
      <c r="G2883" s="130"/>
      <c r="H2883" s="130"/>
      <c r="I2883" s="68"/>
      <c r="J2883" s="68"/>
      <c r="K2883" s="68"/>
      <c r="L2883" s="68"/>
      <c r="M2883" s="130"/>
      <c r="N2883" s="130"/>
      <c r="O2883" s="130"/>
      <c r="P2883" s="130"/>
      <c r="Q2883" s="68"/>
      <c r="R2883" s="68"/>
      <c r="S2883" s="68"/>
      <c r="T2883" s="130"/>
      <c r="U2883" s="130"/>
      <c r="V2883" s="130"/>
      <c r="W2883" s="68"/>
      <c r="X2883" s="68"/>
    </row>
    <row r="2884" spans="1:24" s="132" customFormat="1" ht="15.75" hidden="1">
      <c r="A2884" s="292"/>
      <c r="B2884" s="231"/>
      <c r="C2884" s="231"/>
      <c r="D2884" s="232"/>
      <c r="E2884" s="131"/>
      <c r="F2884" s="130"/>
      <c r="G2884" s="130"/>
      <c r="H2884" s="130"/>
      <c r="I2884" s="68"/>
      <c r="J2884" s="68"/>
      <c r="K2884" s="68"/>
      <c r="L2884" s="68"/>
      <c r="M2884" s="130"/>
      <c r="N2884" s="130"/>
      <c r="O2884" s="130"/>
      <c r="P2884" s="130"/>
      <c r="Q2884" s="68"/>
      <c r="R2884" s="68"/>
      <c r="S2884" s="68"/>
      <c r="T2884" s="130"/>
      <c r="U2884" s="130"/>
      <c r="V2884" s="130"/>
      <c r="W2884" s="68"/>
      <c r="X2884" s="68"/>
    </row>
    <row r="2885" spans="1:24" s="132" customFormat="1" ht="15.75" hidden="1">
      <c r="A2885" s="292"/>
      <c r="B2885" s="231"/>
      <c r="C2885" s="231"/>
      <c r="D2885" s="232"/>
      <c r="E2885" s="131"/>
      <c r="F2885" s="130"/>
      <c r="G2885" s="130"/>
      <c r="H2885" s="130"/>
      <c r="I2885" s="68"/>
      <c r="J2885" s="68"/>
      <c r="K2885" s="68"/>
      <c r="L2885" s="68"/>
      <c r="M2885" s="130"/>
      <c r="N2885" s="130"/>
      <c r="O2885" s="130"/>
      <c r="P2885" s="130"/>
      <c r="Q2885" s="68"/>
      <c r="R2885" s="68"/>
      <c r="S2885" s="68"/>
      <c r="T2885" s="130"/>
      <c r="U2885" s="130"/>
      <c r="V2885" s="130"/>
      <c r="W2885" s="68"/>
      <c r="X2885" s="68"/>
    </row>
    <row r="2886" spans="1:24" s="132" customFormat="1" ht="15.75" hidden="1">
      <c r="A2886" s="292"/>
      <c r="B2886" s="231"/>
      <c r="C2886" s="231"/>
      <c r="D2886" s="232"/>
      <c r="E2886" s="131"/>
      <c r="F2886" s="130"/>
      <c r="G2886" s="130"/>
      <c r="H2886" s="130"/>
      <c r="I2886" s="68"/>
      <c r="J2886" s="68"/>
      <c r="K2886" s="68"/>
      <c r="L2886" s="68"/>
      <c r="M2886" s="130"/>
      <c r="N2886" s="130"/>
      <c r="O2886" s="130"/>
      <c r="P2886" s="130"/>
      <c r="Q2886" s="68"/>
      <c r="R2886" s="68"/>
      <c r="S2886" s="68"/>
      <c r="T2886" s="130"/>
      <c r="U2886" s="130"/>
      <c r="V2886" s="130"/>
      <c r="W2886" s="68"/>
      <c r="X2886" s="68"/>
    </row>
    <row r="2887" spans="1:24" s="132" customFormat="1" ht="15.75" hidden="1">
      <c r="A2887" s="292"/>
      <c r="B2887" s="231"/>
      <c r="C2887" s="231"/>
      <c r="D2887" s="232"/>
      <c r="E2887" s="131"/>
      <c r="F2887" s="130"/>
      <c r="G2887" s="130"/>
      <c r="H2887" s="130"/>
      <c r="I2887" s="68"/>
      <c r="J2887" s="68"/>
      <c r="K2887" s="68"/>
      <c r="L2887" s="68"/>
      <c r="M2887" s="130"/>
      <c r="N2887" s="130"/>
      <c r="O2887" s="130"/>
      <c r="P2887" s="130"/>
      <c r="Q2887" s="68"/>
      <c r="R2887" s="68"/>
      <c r="S2887" s="68"/>
      <c r="T2887" s="130"/>
      <c r="U2887" s="130"/>
      <c r="V2887" s="130"/>
      <c r="W2887" s="68"/>
      <c r="X2887" s="68"/>
    </row>
    <row r="2888" spans="1:24" s="132" customFormat="1" ht="15.75" hidden="1">
      <c r="A2888" s="292"/>
      <c r="B2888" s="231"/>
      <c r="C2888" s="231"/>
      <c r="D2888" s="232"/>
      <c r="E2888" s="131"/>
      <c r="F2888" s="130"/>
      <c r="G2888" s="130"/>
      <c r="H2888" s="130"/>
      <c r="I2888" s="68"/>
      <c r="J2888" s="68"/>
      <c r="K2888" s="68"/>
      <c r="L2888" s="68"/>
      <c r="M2888" s="130"/>
      <c r="N2888" s="130"/>
      <c r="O2888" s="130"/>
      <c r="P2888" s="130"/>
      <c r="Q2888" s="68"/>
      <c r="R2888" s="68"/>
      <c r="S2888" s="68"/>
      <c r="T2888" s="130"/>
      <c r="U2888" s="130"/>
      <c r="V2888" s="130"/>
      <c r="W2888" s="68"/>
      <c r="X2888" s="68"/>
    </row>
    <row r="2889" spans="1:24" s="132" customFormat="1" ht="15.75" hidden="1">
      <c r="A2889" s="292"/>
      <c r="B2889" s="231"/>
      <c r="C2889" s="231"/>
      <c r="D2889" s="232"/>
      <c r="E2889" s="131"/>
      <c r="F2889" s="130"/>
      <c r="G2889" s="130"/>
      <c r="H2889" s="130"/>
      <c r="I2889" s="68"/>
      <c r="J2889" s="68"/>
      <c r="K2889" s="68"/>
      <c r="L2889" s="68"/>
      <c r="M2889" s="130"/>
      <c r="N2889" s="130"/>
      <c r="O2889" s="130"/>
      <c r="P2889" s="130"/>
      <c r="Q2889" s="68"/>
      <c r="R2889" s="68"/>
      <c r="S2889" s="68"/>
      <c r="T2889" s="130"/>
      <c r="U2889" s="130"/>
      <c r="V2889" s="130"/>
      <c r="W2889" s="68"/>
      <c r="X2889" s="68"/>
    </row>
    <row r="2890" spans="1:24" s="132" customFormat="1" ht="15.75" hidden="1">
      <c r="A2890" s="292"/>
      <c r="B2890" s="231"/>
      <c r="C2890" s="231"/>
      <c r="D2890" s="232"/>
      <c r="E2890" s="131"/>
      <c r="F2890" s="130"/>
      <c r="G2890" s="130"/>
      <c r="H2890" s="130"/>
      <c r="I2890" s="68"/>
      <c r="J2890" s="68"/>
      <c r="K2890" s="68"/>
      <c r="L2890" s="68"/>
      <c r="M2890" s="130"/>
      <c r="N2890" s="130"/>
      <c r="O2890" s="130"/>
      <c r="P2890" s="130"/>
      <c r="Q2890" s="68"/>
      <c r="R2890" s="68"/>
      <c r="S2890" s="68"/>
      <c r="T2890" s="130"/>
      <c r="U2890" s="130"/>
      <c r="V2890" s="130"/>
      <c r="W2890" s="68"/>
      <c r="X2890" s="68"/>
    </row>
    <row r="2891" spans="1:24" s="132" customFormat="1" ht="15.75" hidden="1">
      <c r="A2891" s="292"/>
      <c r="B2891" s="231"/>
      <c r="C2891" s="231"/>
      <c r="D2891" s="232"/>
      <c r="E2891" s="131"/>
      <c r="F2891" s="130"/>
      <c r="G2891" s="130"/>
      <c r="H2891" s="130"/>
      <c r="I2891" s="68"/>
      <c r="J2891" s="68"/>
      <c r="K2891" s="68"/>
      <c r="L2891" s="68"/>
      <c r="M2891" s="130"/>
      <c r="N2891" s="130"/>
      <c r="O2891" s="130"/>
      <c r="P2891" s="130"/>
      <c r="Q2891" s="68"/>
      <c r="R2891" s="68"/>
      <c r="S2891" s="68"/>
      <c r="T2891" s="130"/>
      <c r="U2891" s="130"/>
      <c r="V2891" s="130"/>
      <c r="W2891" s="68"/>
      <c r="X2891" s="68"/>
    </row>
    <row r="2892" spans="1:24" s="132" customFormat="1" ht="15.75" hidden="1">
      <c r="A2892" s="292"/>
      <c r="B2892" s="231"/>
      <c r="C2892" s="231"/>
      <c r="D2892" s="232"/>
      <c r="E2892" s="131"/>
      <c r="F2892" s="130"/>
      <c r="G2892" s="130"/>
      <c r="H2892" s="130"/>
      <c r="I2892" s="68"/>
      <c r="J2892" s="68"/>
      <c r="K2892" s="68"/>
      <c r="L2892" s="68"/>
      <c r="M2892" s="130"/>
      <c r="N2892" s="130"/>
      <c r="O2892" s="130"/>
      <c r="P2892" s="130"/>
      <c r="Q2892" s="68"/>
      <c r="R2892" s="68"/>
      <c r="S2892" s="68"/>
      <c r="T2892" s="130"/>
      <c r="U2892" s="130"/>
      <c r="V2892" s="130"/>
      <c r="W2892" s="68"/>
      <c r="X2892" s="68"/>
    </row>
    <row r="2893" spans="1:24" s="132" customFormat="1" ht="15.75" hidden="1">
      <c r="A2893" s="292"/>
      <c r="B2893" s="231"/>
      <c r="C2893" s="231"/>
      <c r="D2893" s="232"/>
      <c r="E2893" s="131"/>
      <c r="F2893" s="130"/>
      <c r="G2893" s="130"/>
      <c r="H2893" s="130"/>
      <c r="I2893" s="68"/>
      <c r="J2893" s="68"/>
      <c r="K2893" s="68"/>
      <c r="L2893" s="68"/>
      <c r="M2893" s="130"/>
      <c r="N2893" s="130"/>
      <c r="O2893" s="130"/>
      <c r="P2893" s="130"/>
      <c r="Q2893" s="68"/>
      <c r="R2893" s="68"/>
      <c r="S2893" s="68"/>
      <c r="T2893" s="130"/>
      <c r="U2893" s="130"/>
      <c r="V2893" s="130"/>
      <c r="W2893" s="68"/>
      <c r="X2893" s="68"/>
    </row>
    <row r="2894" spans="1:24" s="132" customFormat="1" ht="15.75" hidden="1">
      <c r="A2894" s="292"/>
      <c r="B2894" s="231"/>
      <c r="C2894" s="231"/>
      <c r="D2894" s="232"/>
      <c r="E2894" s="131"/>
      <c r="F2894" s="130"/>
      <c r="G2894" s="130"/>
      <c r="H2894" s="130"/>
      <c r="I2894" s="68"/>
      <c r="J2894" s="68"/>
      <c r="K2894" s="68"/>
      <c r="L2894" s="68"/>
      <c r="M2894" s="130"/>
      <c r="N2894" s="130"/>
      <c r="O2894" s="130"/>
      <c r="P2894" s="130"/>
      <c r="Q2894" s="68"/>
      <c r="R2894" s="68"/>
      <c r="S2894" s="68"/>
      <c r="T2894" s="130"/>
      <c r="U2894" s="130"/>
      <c r="V2894" s="130"/>
      <c r="W2894" s="68"/>
      <c r="X2894" s="68"/>
    </row>
    <row r="2895" spans="1:24" s="132" customFormat="1" ht="15.75" hidden="1">
      <c r="A2895" s="292"/>
      <c r="B2895" s="231"/>
      <c r="C2895" s="231"/>
      <c r="D2895" s="232"/>
      <c r="E2895" s="131"/>
      <c r="F2895" s="130"/>
      <c r="G2895" s="130"/>
      <c r="H2895" s="130"/>
      <c r="I2895" s="68"/>
      <c r="J2895" s="68"/>
      <c r="K2895" s="68"/>
      <c r="L2895" s="68"/>
      <c r="M2895" s="130"/>
      <c r="N2895" s="130"/>
      <c r="O2895" s="130"/>
      <c r="P2895" s="130"/>
      <c r="Q2895" s="68"/>
      <c r="R2895" s="68"/>
      <c r="S2895" s="68"/>
      <c r="T2895" s="130"/>
      <c r="U2895" s="130"/>
      <c r="V2895" s="130"/>
      <c r="W2895" s="68"/>
      <c r="X2895" s="68"/>
    </row>
    <row r="2896" spans="1:24" s="132" customFormat="1" ht="15.75" hidden="1">
      <c r="A2896" s="292"/>
      <c r="B2896" s="231"/>
      <c r="C2896" s="231"/>
      <c r="D2896" s="232"/>
      <c r="E2896" s="131"/>
      <c r="F2896" s="130"/>
      <c r="G2896" s="130"/>
      <c r="H2896" s="130"/>
      <c r="I2896" s="68"/>
      <c r="J2896" s="68"/>
      <c r="K2896" s="68"/>
      <c r="L2896" s="68"/>
      <c r="M2896" s="130"/>
      <c r="N2896" s="130"/>
      <c r="O2896" s="130"/>
      <c r="P2896" s="130"/>
      <c r="Q2896" s="68"/>
      <c r="R2896" s="68"/>
      <c r="S2896" s="68"/>
      <c r="T2896" s="130"/>
      <c r="U2896" s="130"/>
      <c r="V2896" s="130"/>
      <c r="W2896" s="68"/>
      <c r="X2896" s="68"/>
    </row>
    <row r="2897" spans="1:24" s="132" customFormat="1" ht="15.75" hidden="1">
      <c r="A2897" s="292"/>
      <c r="B2897" s="231"/>
      <c r="C2897" s="231"/>
      <c r="D2897" s="232"/>
      <c r="E2897" s="131"/>
      <c r="F2897" s="130"/>
      <c r="G2897" s="130"/>
      <c r="H2897" s="130"/>
      <c r="I2897" s="68"/>
      <c r="J2897" s="68"/>
      <c r="K2897" s="68"/>
      <c r="L2897" s="68"/>
      <c r="M2897" s="130"/>
      <c r="N2897" s="130"/>
      <c r="O2897" s="130"/>
      <c r="P2897" s="130"/>
      <c r="Q2897" s="68"/>
      <c r="R2897" s="68"/>
      <c r="S2897" s="68"/>
      <c r="T2897" s="130"/>
      <c r="U2897" s="130"/>
      <c r="V2897" s="130"/>
      <c r="W2897" s="68"/>
      <c r="X2897" s="68"/>
    </row>
    <row r="2898" spans="1:24" s="132" customFormat="1" ht="15.75" hidden="1">
      <c r="A2898" s="292"/>
      <c r="B2898" s="231"/>
      <c r="C2898" s="231"/>
      <c r="D2898" s="232"/>
      <c r="E2898" s="131"/>
      <c r="F2898" s="130"/>
      <c r="G2898" s="130"/>
      <c r="H2898" s="130"/>
      <c r="I2898" s="68"/>
      <c r="J2898" s="68"/>
      <c r="K2898" s="68"/>
      <c r="L2898" s="68"/>
      <c r="M2898" s="130"/>
      <c r="N2898" s="130"/>
      <c r="O2898" s="130"/>
      <c r="P2898" s="130"/>
      <c r="Q2898" s="68"/>
      <c r="R2898" s="68"/>
      <c r="S2898" s="68"/>
      <c r="T2898" s="130"/>
      <c r="U2898" s="130"/>
      <c r="V2898" s="130"/>
      <c r="W2898" s="68"/>
      <c r="X2898" s="68"/>
    </row>
    <row r="2899" spans="1:24" s="132" customFormat="1" ht="15.75" hidden="1">
      <c r="A2899" s="292"/>
      <c r="B2899" s="231"/>
      <c r="C2899" s="231"/>
      <c r="D2899" s="232"/>
      <c r="E2899" s="131"/>
      <c r="F2899" s="130"/>
      <c r="G2899" s="130"/>
      <c r="H2899" s="130"/>
      <c r="I2899" s="68"/>
      <c r="J2899" s="68"/>
      <c r="K2899" s="68"/>
      <c r="L2899" s="68"/>
      <c r="M2899" s="130"/>
      <c r="N2899" s="130"/>
      <c r="O2899" s="130"/>
      <c r="P2899" s="130"/>
      <c r="Q2899" s="68"/>
      <c r="R2899" s="68"/>
      <c r="S2899" s="68"/>
      <c r="T2899" s="130"/>
      <c r="U2899" s="130"/>
      <c r="V2899" s="130"/>
      <c r="W2899" s="68"/>
      <c r="X2899" s="68"/>
    </row>
    <row r="2900" spans="1:24" s="132" customFormat="1" ht="15.75" hidden="1">
      <c r="A2900" s="292"/>
      <c r="B2900" s="231"/>
      <c r="C2900" s="231"/>
      <c r="D2900" s="232"/>
      <c r="E2900" s="131"/>
      <c r="F2900" s="130"/>
      <c r="G2900" s="130"/>
      <c r="H2900" s="130"/>
      <c r="I2900" s="68"/>
      <c r="J2900" s="68"/>
      <c r="K2900" s="68"/>
      <c r="L2900" s="68"/>
      <c r="M2900" s="130"/>
      <c r="N2900" s="130"/>
      <c r="O2900" s="130"/>
      <c r="P2900" s="130"/>
      <c r="Q2900" s="68"/>
      <c r="R2900" s="68"/>
      <c r="S2900" s="68"/>
      <c r="T2900" s="130"/>
      <c r="U2900" s="130"/>
      <c r="V2900" s="130"/>
      <c r="W2900" s="68"/>
      <c r="X2900" s="68"/>
    </row>
    <row r="2901" spans="1:24" s="132" customFormat="1" ht="15.75" hidden="1">
      <c r="A2901" s="292"/>
      <c r="B2901" s="231"/>
      <c r="C2901" s="231"/>
      <c r="D2901" s="232"/>
      <c r="E2901" s="134"/>
      <c r="F2901" s="134"/>
      <c r="G2901" s="134"/>
      <c r="H2901" s="134"/>
      <c r="I2901" s="134"/>
      <c r="J2901" s="134"/>
      <c r="K2901" s="134"/>
      <c r="L2901" s="134"/>
      <c r="M2901" s="134"/>
      <c r="N2901" s="134"/>
      <c r="O2901" s="134"/>
      <c r="P2901" s="134"/>
      <c r="Q2901" s="134"/>
      <c r="R2901" s="134"/>
      <c r="S2901" s="134"/>
      <c r="T2901" s="134"/>
      <c r="U2901" s="134"/>
      <c r="V2901" s="134"/>
      <c r="W2901" s="134"/>
      <c r="X2901" s="134"/>
    </row>
    <row r="2902" spans="1:24" s="132" customFormat="1" ht="15.75" hidden="1">
      <c r="A2902" s="292"/>
      <c r="B2902" s="231"/>
      <c r="C2902" s="231"/>
      <c r="D2902" s="232"/>
      <c r="E2902" s="131"/>
      <c r="F2902" s="130"/>
      <c r="G2902" s="130"/>
      <c r="H2902" s="130"/>
      <c r="I2902" s="68"/>
      <c r="J2902" s="68"/>
      <c r="K2902" s="68"/>
      <c r="L2902" s="68"/>
      <c r="M2902" s="130"/>
      <c r="N2902" s="130"/>
      <c r="O2902" s="130"/>
      <c r="P2902" s="130"/>
      <c r="Q2902" s="68"/>
      <c r="R2902" s="68"/>
      <c r="S2902" s="68"/>
      <c r="T2902" s="130"/>
      <c r="U2902" s="130"/>
      <c r="V2902" s="130"/>
      <c r="W2902" s="68"/>
      <c r="X2902" s="68"/>
    </row>
    <row r="2903" spans="1:24" s="132" customFormat="1" ht="15.75" hidden="1">
      <c r="A2903" s="292"/>
      <c r="B2903" s="231"/>
      <c r="C2903" s="231"/>
      <c r="D2903" s="232"/>
      <c r="E2903" s="131"/>
      <c r="F2903" s="130"/>
      <c r="G2903" s="130"/>
      <c r="H2903" s="130"/>
      <c r="I2903" s="68"/>
      <c r="J2903" s="68"/>
      <c r="K2903" s="68"/>
      <c r="L2903" s="68"/>
      <c r="M2903" s="130"/>
      <c r="N2903" s="130"/>
      <c r="O2903" s="130"/>
      <c r="P2903" s="130"/>
      <c r="Q2903" s="68"/>
      <c r="R2903" s="68"/>
      <c r="S2903" s="68"/>
      <c r="T2903" s="130"/>
      <c r="U2903" s="130"/>
      <c r="V2903" s="130"/>
      <c r="W2903" s="68"/>
      <c r="X2903" s="68"/>
    </row>
    <row r="2904" spans="1:24" s="132" customFormat="1" ht="15.75" hidden="1">
      <c r="A2904" s="292"/>
      <c r="B2904" s="231"/>
      <c r="C2904" s="231"/>
      <c r="D2904" s="232"/>
      <c r="E2904" s="134"/>
      <c r="F2904" s="134"/>
      <c r="G2904" s="134"/>
      <c r="H2904" s="134"/>
      <c r="I2904" s="134"/>
      <c r="J2904" s="134"/>
      <c r="K2904" s="134"/>
      <c r="L2904" s="134"/>
      <c r="M2904" s="134"/>
      <c r="N2904" s="134"/>
      <c r="O2904" s="134"/>
      <c r="P2904" s="134"/>
      <c r="Q2904" s="134"/>
      <c r="R2904" s="134"/>
      <c r="S2904" s="134"/>
      <c r="T2904" s="134"/>
      <c r="U2904" s="134"/>
      <c r="V2904" s="134"/>
      <c r="W2904" s="134"/>
      <c r="X2904" s="134"/>
    </row>
    <row r="2905" spans="1:24" s="132" customFormat="1" ht="15.75" hidden="1">
      <c r="A2905" s="292"/>
      <c r="B2905" s="231"/>
      <c r="C2905" s="231"/>
      <c r="D2905" s="232"/>
      <c r="E2905" s="134"/>
      <c r="F2905" s="134"/>
      <c r="G2905" s="134"/>
      <c r="H2905" s="134"/>
      <c r="I2905" s="134"/>
      <c r="J2905" s="134"/>
      <c r="K2905" s="134"/>
      <c r="L2905" s="134"/>
      <c r="M2905" s="134"/>
      <c r="N2905" s="134"/>
      <c r="O2905" s="134"/>
      <c r="P2905" s="134"/>
      <c r="Q2905" s="134"/>
      <c r="R2905" s="134"/>
      <c r="S2905" s="134"/>
      <c r="T2905" s="134"/>
      <c r="U2905" s="134"/>
      <c r="V2905" s="134"/>
      <c r="W2905" s="134"/>
      <c r="X2905" s="134"/>
    </row>
    <row r="2906" spans="1:24" s="132" customFormat="1" ht="15.75" hidden="1">
      <c r="A2906" s="292"/>
      <c r="B2906" s="231"/>
      <c r="C2906" s="231"/>
      <c r="D2906" s="232"/>
      <c r="E2906" s="131"/>
      <c r="F2906" s="130"/>
      <c r="G2906" s="130"/>
      <c r="H2906" s="130"/>
      <c r="I2906" s="68"/>
      <c r="J2906" s="68"/>
      <c r="K2906" s="68"/>
      <c r="L2906" s="68"/>
      <c r="M2906" s="130"/>
      <c r="N2906" s="130"/>
      <c r="O2906" s="130"/>
      <c r="P2906" s="130"/>
      <c r="Q2906" s="68"/>
      <c r="R2906" s="68"/>
      <c r="S2906" s="68"/>
      <c r="T2906" s="130"/>
      <c r="U2906" s="130"/>
      <c r="V2906" s="130"/>
      <c r="W2906" s="68"/>
      <c r="X2906" s="68"/>
    </row>
    <row r="2907" spans="1:24" s="132" customFormat="1" ht="15.75" hidden="1">
      <c r="A2907" s="292"/>
      <c r="B2907" s="231"/>
      <c r="C2907" s="231"/>
      <c r="D2907" s="232"/>
      <c r="E2907" s="131"/>
      <c r="F2907" s="130"/>
      <c r="G2907" s="130"/>
      <c r="H2907" s="130"/>
      <c r="I2907" s="68"/>
      <c r="J2907" s="68"/>
      <c r="K2907" s="68"/>
      <c r="L2907" s="68"/>
      <c r="M2907" s="130"/>
      <c r="N2907" s="130"/>
      <c r="O2907" s="130"/>
      <c r="P2907" s="130"/>
      <c r="Q2907" s="68"/>
      <c r="R2907" s="68"/>
      <c r="S2907" s="68"/>
      <c r="T2907" s="130"/>
      <c r="U2907" s="130"/>
      <c r="V2907" s="130"/>
      <c r="W2907" s="68"/>
      <c r="X2907" s="68"/>
    </row>
    <row r="2908" spans="1:24" s="132" customFormat="1" ht="15.75" hidden="1">
      <c r="A2908" s="292"/>
      <c r="B2908" s="231"/>
      <c r="C2908" s="231"/>
      <c r="D2908" s="232"/>
      <c r="E2908" s="131"/>
      <c r="F2908" s="130"/>
      <c r="G2908" s="130"/>
      <c r="H2908" s="130"/>
      <c r="I2908" s="68"/>
      <c r="J2908" s="68"/>
      <c r="K2908" s="68"/>
      <c r="L2908" s="68"/>
      <c r="M2908" s="130"/>
      <c r="N2908" s="130"/>
      <c r="O2908" s="130"/>
      <c r="P2908" s="130"/>
      <c r="Q2908" s="68"/>
      <c r="R2908" s="68"/>
      <c r="S2908" s="68"/>
      <c r="T2908" s="130"/>
      <c r="U2908" s="130"/>
      <c r="V2908" s="130"/>
      <c r="W2908" s="68"/>
      <c r="X2908" s="68"/>
    </row>
    <row r="2909" spans="1:24" s="132" customFormat="1" ht="15.75" hidden="1">
      <c r="A2909" s="292"/>
      <c r="B2909" s="231"/>
      <c r="C2909" s="231"/>
      <c r="D2909" s="232"/>
      <c r="E2909" s="134"/>
      <c r="F2909" s="134"/>
      <c r="G2909" s="134"/>
      <c r="H2909" s="134"/>
      <c r="I2909" s="134"/>
      <c r="J2909" s="134"/>
      <c r="K2909" s="134"/>
      <c r="L2909" s="134"/>
      <c r="M2909" s="134"/>
      <c r="N2909" s="134"/>
      <c r="O2909" s="134"/>
      <c r="P2909" s="134"/>
      <c r="Q2909" s="134"/>
      <c r="R2909" s="134"/>
      <c r="S2909" s="134"/>
      <c r="T2909" s="134"/>
      <c r="U2909" s="134"/>
      <c r="V2909" s="134"/>
      <c r="W2909" s="134"/>
      <c r="X2909" s="134"/>
    </row>
    <row r="2910" spans="1:24" s="132" customFormat="1" ht="15.75" hidden="1">
      <c r="A2910" s="292"/>
      <c r="B2910" s="231"/>
      <c r="C2910" s="231"/>
      <c r="D2910" s="232"/>
      <c r="E2910" s="134"/>
      <c r="F2910" s="134"/>
      <c r="G2910" s="134"/>
      <c r="H2910" s="134"/>
      <c r="I2910" s="134"/>
      <c r="J2910" s="134"/>
      <c r="K2910" s="134"/>
      <c r="L2910" s="134"/>
      <c r="M2910" s="134"/>
      <c r="N2910" s="134"/>
      <c r="O2910" s="134"/>
      <c r="P2910" s="134"/>
      <c r="Q2910" s="134"/>
      <c r="R2910" s="134"/>
      <c r="S2910" s="134"/>
      <c r="T2910" s="134"/>
      <c r="U2910" s="134"/>
      <c r="V2910" s="134"/>
      <c r="W2910" s="134"/>
      <c r="X2910" s="134"/>
    </row>
    <row r="2911" spans="1:24" s="132" customFormat="1" ht="15.75" hidden="1">
      <c r="A2911" s="292"/>
      <c r="B2911" s="231"/>
      <c r="C2911" s="231"/>
      <c r="D2911" s="232"/>
      <c r="E2911" s="134"/>
      <c r="F2911" s="134"/>
      <c r="G2911" s="134"/>
      <c r="H2911" s="134"/>
      <c r="I2911" s="134"/>
      <c r="J2911" s="134"/>
      <c r="K2911" s="134"/>
      <c r="L2911" s="134"/>
      <c r="M2911" s="134"/>
      <c r="N2911" s="134"/>
      <c r="O2911" s="134"/>
      <c r="P2911" s="134"/>
      <c r="Q2911" s="134"/>
      <c r="R2911" s="134"/>
      <c r="S2911" s="134"/>
      <c r="T2911" s="134"/>
      <c r="U2911" s="134"/>
      <c r="V2911" s="134"/>
      <c r="W2911" s="134"/>
      <c r="X2911" s="134"/>
    </row>
    <row r="2912" spans="1:24" s="132" customFormat="1" ht="15.75" hidden="1">
      <c r="A2912" s="292"/>
      <c r="B2912" s="231"/>
      <c r="C2912" s="231"/>
      <c r="D2912" s="232"/>
      <c r="E2912" s="131"/>
      <c r="F2912" s="130"/>
      <c r="G2912" s="130"/>
      <c r="H2912" s="130"/>
      <c r="I2912" s="68"/>
      <c r="J2912" s="68"/>
      <c r="K2912" s="68"/>
      <c r="L2912" s="68"/>
      <c r="M2912" s="130"/>
      <c r="N2912" s="130"/>
      <c r="O2912" s="130"/>
      <c r="P2912" s="130"/>
      <c r="Q2912" s="68"/>
      <c r="R2912" s="68"/>
      <c r="S2912" s="68"/>
      <c r="T2912" s="130"/>
      <c r="U2912" s="130"/>
      <c r="V2912" s="130"/>
      <c r="W2912" s="68"/>
      <c r="X2912" s="68"/>
    </row>
    <row r="2913" spans="1:24" s="132" customFormat="1" ht="15.75" hidden="1">
      <c r="A2913" s="292"/>
      <c r="B2913" s="231"/>
      <c r="C2913" s="231"/>
      <c r="D2913" s="232"/>
      <c r="E2913" s="131"/>
      <c r="F2913" s="130"/>
      <c r="G2913" s="130"/>
      <c r="H2913" s="130"/>
      <c r="I2913" s="68"/>
      <c r="J2913" s="68"/>
      <c r="K2913" s="68"/>
      <c r="L2913" s="68"/>
      <c r="M2913" s="130"/>
      <c r="N2913" s="130"/>
      <c r="O2913" s="130"/>
      <c r="P2913" s="130"/>
      <c r="Q2913" s="68"/>
      <c r="R2913" s="68"/>
      <c r="S2913" s="68"/>
      <c r="T2913" s="130"/>
      <c r="U2913" s="130"/>
      <c r="V2913" s="130"/>
      <c r="W2913" s="68"/>
      <c r="X2913" s="68"/>
    </row>
    <row r="2914" spans="1:24" s="132" customFormat="1" ht="15.75" hidden="1">
      <c r="A2914" s="292"/>
      <c r="B2914" s="231"/>
      <c r="C2914" s="231"/>
      <c r="D2914" s="232"/>
      <c r="E2914" s="131"/>
      <c r="F2914" s="130"/>
      <c r="G2914" s="130"/>
      <c r="H2914" s="130"/>
      <c r="I2914" s="68"/>
      <c r="J2914" s="68"/>
      <c r="K2914" s="68"/>
      <c r="L2914" s="68"/>
      <c r="M2914" s="130"/>
      <c r="N2914" s="130"/>
      <c r="O2914" s="130"/>
      <c r="P2914" s="130"/>
      <c r="Q2914" s="68"/>
      <c r="R2914" s="68"/>
      <c r="S2914" s="68"/>
      <c r="T2914" s="130"/>
      <c r="U2914" s="130"/>
      <c r="V2914" s="130"/>
      <c r="W2914" s="68"/>
      <c r="X2914" s="68"/>
    </row>
    <row r="2915" spans="1:24" s="132" customFormat="1" ht="15.75" hidden="1">
      <c r="A2915" s="292"/>
      <c r="B2915" s="231"/>
      <c r="C2915" s="231"/>
      <c r="D2915" s="232"/>
      <c r="E2915" s="131"/>
      <c r="F2915" s="130"/>
      <c r="G2915" s="130"/>
      <c r="H2915" s="130"/>
      <c r="I2915" s="68"/>
      <c r="J2915" s="68"/>
      <c r="K2915" s="68"/>
      <c r="L2915" s="68"/>
      <c r="M2915" s="130"/>
      <c r="N2915" s="130"/>
      <c r="O2915" s="130"/>
      <c r="P2915" s="130"/>
      <c r="Q2915" s="68"/>
      <c r="R2915" s="68"/>
      <c r="S2915" s="68"/>
      <c r="T2915" s="130"/>
      <c r="U2915" s="130"/>
      <c r="V2915" s="130"/>
      <c r="W2915" s="68"/>
      <c r="X2915" s="68"/>
    </row>
    <row r="2916" spans="1:24" s="132" customFormat="1" ht="15.75" hidden="1">
      <c r="A2916" s="292"/>
      <c r="B2916" s="231"/>
      <c r="C2916" s="231"/>
      <c r="D2916" s="232"/>
      <c r="E2916" s="131"/>
      <c r="F2916" s="130"/>
      <c r="G2916" s="130"/>
      <c r="H2916" s="130"/>
      <c r="I2916" s="68"/>
      <c r="J2916" s="68"/>
      <c r="K2916" s="68"/>
      <c r="L2916" s="68"/>
      <c r="M2916" s="130"/>
      <c r="N2916" s="130"/>
      <c r="O2916" s="130"/>
      <c r="P2916" s="130"/>
      <c r="Q2916" s="68"/>
      <c r="R2916" s="68"/>
      <c r="S2916" s="68"/>
      <c r="T2916" s="130"/>
      <c r="U2916" s="130"/>
      <c r="V2916" s="130"/>
      <c r="W2916" s="68"/>
      <c r="X2916" s="68"/>
    </row>
    <row r="2917" spans="1:24" s="132" customFormat="1" ht="15.75" hidden="1">
      <c r="A2917" s="292"/>
      <c r="B2917" s="231"/>
      <c r="C2917" s="231"/>
      <c r="D2917" s="232"/>
      <c r="E2917" s="134"/>
      <c r="F2917" s="134"/>
      <c r="G2917" s="134"/>
      <c r="H2917" s="134"/>
      <c r="I2917" s="134"/>
      <c r="J2917" s="134"/>
      <c r="K2917" s="134"/>
      <c r="L2917" s="134"/>
      <c r="M2917" s="134"/>
      <c r="N2917" s="134"/>
      <c r="O2917" s="134"/>
      <c r="P2917" s="134"/>
      <c r="Q2917" s="134"/>
      <c r="R2917" s="134"/>
      <c r="S2917" s="134"/>
      <c r="T2917" s="134"/>
      <c r="U2917" s="134"/>
      <c r="V2917" s="134"/>
      <c r="W2917" s="134"/>
      <c r="X2917" s="134"/>
    </row>
    <row r="2918" spans="1:24" s="132" customFormat="1" ht="15.75" hidden="1">
      <c r="A2918" s="292"/>
      <c r="B2918" s="231"/>
      <c r="C2918" s="231"/>
      <c r="D2918" s="232"/>
      <c r="E2918" s="131"/>
      <c r="F2918" s="130"/>
      <c r="G2918" s="130"/>
      <c r="H2918" s="130"/>
      <c r="I2918" s="68"/>
      <c r="J2918" s="68"/>
      <c r="K2918" s="68"/>
      <c r="L2918" s="68"/>
      <c r="M2918" s="130"/>
      <c r="N2918" s="130"/>
      <c r="O2918" s="130"/>
      <c r="P2918" s="130"/>
      <c r="Q2918" s="68"/>
      <c r="R2918" s="68"/>
      <c r="S2918" s="68"/>
      <c r="T2918" s="130"/>
      <c r="U2918" s="130"/>
      <c r="V2918" s="130"/>
      <c r="W2918" s="68"/>
      <c r="X2918" s="68"/>
    </row>
    <row r="2919" spans="1:24" s="132" customFormat="1" ht="15.75" hidden="1">
      <c r="A2919" s="292"/>
      <c r="B2919" s="231"/>
      <c r="C2919" s="231"/>
      <c r="D2919" s="232"/>
      <c r="E2919" s="131"/>
      <c r="F2919" s="130"/>
      <c r="G2919" s="130"/>
      <c r="H2919" s="130"/>
      <c r="I2919" s="68"/>
      <c r="J2919" s="68"/>
      <c r="K2919" s="68"/>
      <c r="L2919" s="68"/>
      <c r="M2919" s="130"/>
      <c r="N2919" s="130"/>
      <c r="O2919" s="130"/>
      <c r="P2919" s="130"/>
      <c r="Q2919" s="68"/>
      <c r="R2919" s="68"/>
      <c r="S2919" s="68"/>
      <c r="T2919" s="130"/>
      <c r="U2919" s="130"/>
      <c r="V2919" s="130"/>
      <c r="W2919" s="68"/>
      <c r="X2919" s="68"/>
    </row>
    <row r="2920" spans="1:24" s="132" customFormat="1" ht="15.75" hidden="1">
      <c r="A2920" s="292"/>
      <c r="B2920" s="231"/>
      <c r="C2920" s="231"/>
      <c r="D2920" s="232"/>
      <c r="E2920" s="134"/>
      <c r="F2920" s="134"/>
      <c r="G2920" s="134"/>
      <c r="H2920" s="134"/>
      <c r="I2920" s="134"/>
      <c r="J2920" s="134"/>
      <c r="K2920" s="134"/>
      <c r="L2920" s="134"/>
      <c r="M2920" s="134"/>
      <c r="N2920" s="134"/>
      <c r="O2920" s="134"/>
      <c r="P2920" s="134"/>
      <c r="Q2920" s="134"/>
      <c r="R2920" s="134"/>
      <c r="S2920" s="134"/>
      <c r="T2920" s="134"/>
      <c r="U2920" s="134"/>
      <c r="V2920" s="134"/>
      <c r="W2920" s="134"/>
      <c r="X2920" s="134"/>
    </row>
    <row r="2921" spans="1:24" s="132" customFormat="1" ht="15.75" hidden="1">
      <c r="A2921" s="292"/>
      <c r="B2921" s="231"/>
      <c r="C2921" s="231"/>
      <c r="D2921" s="232"/>
      <c r="E2921" s="131"/>
      <c r="F2921" s="130"/>
      <c r="G2921" s="130"/>
      <c r="H2921" s="130"/>
      <c r="I2921" s="68"/>
      <c r="J2921" s="68"/>
      <c r="K2921" s="68"/>
      <c r="L2921" s="68"/>
      <c r="M2921" s="130"/>
      <c r="N2921" s="130"/>
      <c r="O2921" s="130"/>
      <c r="P2921" s="130"/>
      <c r="Q2921" s="68"/>
      <c r="R2921" s="68"/>
      <c r="S2921" s="68"/>
      <c r="T2921" s="130"/>
      <c r="U2921" s="130"/>
      <c r="V2921" s="130"/>
      <c r="W2921" s="68"/>
      <c r="X2921" s="68"/>
    </row>
    <row r="2922" spans="1:24" s="132" customFormat="1" ht="15.75" hidden="1">
      <c r="A2922" s="292"/>
      <c r="B2922" s="231"/>
      <c r="C2922" s="231"/>
      <c r="D2922" s="232"/>
      <c r="E2922" s="131"/>
      <c r="F2922" s="130"/>
      <c r="G2922" s="130"/>
      <c r="H2922" s="130"/>
      <c r="I2922" s="68"/>
      <c r="J2922" s="68"/>
      <c r="K2922" s="68"/>
      <c r="L2922" s="68"/>
      <c r="M2922" s="130"/>
      <c r="N2922" s="130"/>
      <c r="O2922" s="130"/>
      <c r="P2922" s="130"/>
      <c r="Q2922" s="68"/>
      <c r="R2922" s="68"/>
      <c r="S2922" s="68"/>
      <c r="T2922" s="130"/>
      <c r="U2922" s="130"/>
      <c r="V2922" s="130"/>
      <c r="W2922" s="68"/>
      <c r="X2922" s="68"/>
    </row>
    <row r="2923" spans="1:24" s="132" customFormat="1" ht="15.75" hidden="1">
      <c r="A2923" s="292"/>
      <c r="B2923" s="231"/>
      <c r="C2923" s="231"/>
      <c r="D2923" s="232"/>
      <c r="E2923" s="134"/>
      <c r="F2923" s="134"/>
      <c r="G2923" s="134"/>
      <c r="H2923" s="134"/>
      <c r="I2923" s="134"/>
      <c r="J2923" s="134"/>
      <c r="K2923" s="134"/>
      <c r="L2923" s="134"/>
      <c r="M2923" s="134"/>
      <c r="N2923" s="134"/>
      <c r="O2923" s="134"/>
      <c r="P2923" s="134"/>
      <c r="Q2923" s="134"/>
      <c r="R2923" s="134"/>
      <c r="S2923" s="134"/>
      <c r="T2923" s="134"/>
      <c r="U2923" s="134"/>
      <c r="V2923" s="134"/>
      <c r="W2923" s="134"/>
      <c r="X2923" s="134"/>
    </row>
    <row r="2924" spans="1:24" s="132" customFormat="1" ht="15.75" hidden="1">
      <c r="A2924" s="292"/>
      <c r="B2924" s="231"/>
      <c r="C2924" s="231"/>
      <c r="D2924" s="232"/>
      <c r="E2924" s="131"/>
      <c r="F2924" s="130"/>
      <c r="G2924" s="130"/>
      <c r="H2924" s="130"/>
      <c r="I2924" s="68"/>
      <c r="J2924" s="68"/>
      <c r="K2924" s="68"/>
      <c r="L2924" s="68"/>
      <c r="M2924" s="130"/>
      <c r="N2924" s="130"/>
      <c r="O2924" s="130"/>
      <c r="P2924" s="130"/>
      <c r="Q2924" s="68"/>
      <c r="R2924" s="68"/>
      <c r="S2924" s="68"/>
      <c r="T2924" s="130"/>
      <c r="U2924" s="130"/>
      <c r="V2924" s="130"/>
      <c r="W2924" s="68"/>
      <c r="X2924" s="68"/>
    </row>
    <row r="2925" spans="1:24" s="132" customFormat="1" ht="15.75" hidden="1">
      <c r="A2925" s="292"/>
      <c r="B2925" s="231"/>
      <c r="C2925" s="231"/>
      <c r="D2925" s="232"/>
      <c r="E2925" s="131"/>
      <c r="F2925" s="130"/>
      <c r="G2925" s="130"/>
      <c r="H2925" s="130"/>
      <c r="I2925" s="68"/>
      <c r="J2925" s="68"/>
      <c r="K2925" s="68"/>
      <c r="L2925" s="68"/>
      <c r="M2925" s="130"/>
      <c r="N2925" s="130"/>
      <c r="O2925" s="130"/>
      <c r="P2925" s="130"/>
      <c r="Q2925" s="68"/>
      <c r="R2925" s="68"/>
      <c r="S2925" s="68"/>
      <c r="T2925" s="130"/>
      <c r="U2925" s="130"/>
      <c r="V2925" s="130"/>
      <c r="W2925" s="68"/>
      <c r="X2925" s="68"/>
    </row>
    <row r="2926" spans="1:24" s="132" customFormat="1" ht="15.75" hidden="1">
      <c r="A2926" s="292"/>
      <c r="B2926" s="231"/>
      <c r="C2926" s="231"/>
      <c r="D2926" s="232"/>
      <c r="E2926" s="134"/>
      <c r="F2926" s="134"/>
      <c r="G2926" s="134"/>
      <c r="H2926" s="134"/>
      <c r="I2926" s="134"/>
      <c r="J2926" s="134"/>
      <c r="K2926" s="134"/>
      <c r="L2926" s="134"/>
      <c r="M2926" s="134"/>
      <c r="N2926" s="134"/>
      <c r="O2926" s="134"/>
      <c r="P2926" s="134"/>
      <c r="Q2926" s="134"/>
      <c r="R2926" s="134"/>
      <c r="S2926" s="134"/>
      <c r="T2926" s="134"/>
      <c r="U2926" s="134"/>
      <c r="V2926" s="134"/>
      <c r="W2926" s="134"/>
      <c r="X2926" s="134"/>
    </row>
    <row r="2927" spans="1:24" s="132" customFormat="1" ht="15.75" hidden="1">
      <c r="A2927" s="292"/>
      <c r="B2927" s="231"/>
      <c r="C2927" s="231"/>
      <c r="D2927" s="232"/>
      <c r="E2927" s="131"/>
      <c r="F2927" s="130"/>
      <c r="G2927" s="130"/>
      <c r="H2927" s="130"/>
      <c r="I2927" s="68"/>
      <c r="J2927" s="68"/>
      <c r="K2927" s="68"/>
      <c r="L2927" s="68"/>
      <c r="M2927" s="130"/>
      <c r="N2927" s="130"/>
      <c r="O2927" s="130"/>
      <c r="P2927" s="130"/>
      <c r="Q2927" s="68"/>
      <c r="R2927" s="68"/>
      <c r="S2927" s="68"/>
      <c r="T2927" s="130"/>
      <c r="U2927" s="130"/>
      <c r="V2927" s="130"/>
      <c r="W2927" s="68"/>
      <c r="X2927" s="68"/>
    </row>
    <row r="2928" spans="1:24" s="132" customFormat="1" ht="15.75" hidden="1">
      <c r="A2928" s="292"/>
      <c r="B2928" s="231"/>
      <c r="C2928" s="231"/>
      <c r="D2928" s="232"/>
      <c r="E2928" s="131"/>
      <c r="F2928" s="130"/>
      <c r="G2928" s="130"/>
      <c r="H2928" s="130"/>
      <c r="I2928" s="68"/>
      <c r="J2928" s="68"/>
      <c r="K2928" s="68"/>
      <c r="L2928" s="68"/>
      <c r="M2928" s="130"/>
      <c r="N2928" s="130"/>
      <c r="O2928" s="130"/>
      <c r="P2928" s="130"/>
      <c r="Q2928" s="68"/>
      <c r="R2928" s="68"/>
      <c r="S2928" s="68"/>
      <c r="T2928" s="130"/>
      <c r="U2928" s="130"/>
      <c r="V2928" s="130"/>
      <c r="W2928" s="68"/>
      <c r="X2928" s="68"/>
    </row>
    <row r="2929" spans="1:24" s="132" customFormat="1" ht="15.75" hidden="1">
      <c r="A2929" s="292"/>
      <c r="B2929" s="231"/>
      <c r="C2929" s="231"/>
      <c r="D2929" s="232"/>
      <c r="E2929" s="134"/>
      <c r="F2929" s="134"/>
      <c r="G2929" s="134"/>
      <c r="H2929" s="134"/>
      <c r="I2929" s="134"/>
      <c r="J2929" s="134"/>
      <c r="K2929" s="134"/>
      <c r="L2929" s="134"/>
      <c r="M2929" s="134"/>
      <c r="N2929" s="134"/>
      <c r="O2929" s="134"/>
      <c r="P2929" s="134"/>
      <c r="Q2929" s="134"/>
      <c r="R2929" s="134"/>
      <c r="S2929" s="134"/>
      <c r="T2929" s="134"/>
      <c r="U2929" s="134"/>
      <c r="V2929" s="134"/>
      <c r="W2929" s="134"/>
      <c r="X2929" s="134"/>
    </row>
    <row r="2930" spans="1:24" s="132" customFormat="1" ht="15.75" hidden="1">
      <c r="A2930" s="292"/>
      <c r="B2930" s="231"/>
      <c r="C2930" s="231"/>
      <c r="D2930" s="232"/>
      <c r="E2930" s="131"/>
      <c r="F2930" s="130"/>
      <c r="G2930" s="130"/>
      <c r="H2930" s="130"/>
      <c r="I2930" s="68"/>
      <c r="J2930" s="68"/>
      <c r="K2930" s="68"/>
      <c r="L2930" s="68"/>
      <c r="M2930" s="130"/>
      <c r="N2930" s="130"/>
      <c r="O2930" s="130"/>
      <c r="P2930" s="130"/>
      <c r="Q2930" s="68"/>
      <c r="R2930" s="68"/>
      <c r="S2930" s="68"/>
      <c r="T2930" s="130"/>
      <c r="U2930" s="130"/>
      <c r="V2930" s="130"/>
      <c r="W2930" s="68"/>
      <c r="X2930" s="68"/>
    </row>
    <row r="2931" spans="1:24" s="132" customFormat="1" ht="15.75" hidden="1">
      <c r="A2931" s="292"/>
      <c r="B2931" s="231"/>
      <c r="C2931" s="231"/>
      <c r="D2931" s="232"/>
      <c r="E2931" s="131"/>
      <c r="F2931" s="130"/>
      <c r="G2931" s="130"/>
      <c r="H2931" s="130"/>
      <c r="I2931" s="68"/>
      <c r="J2931" s="68"/>
      <c r="K2931" s="68"/>
      <c r="L2931" s="68"/>
      <c r="M2931" s="130"/>
      <c r="N2931" s="130"/>
      <c r="O2931" s="130"/>
      <c r="P2931" s="130"/>
      <c r="Q2931" s="68"/>
      <c r="R2931" s="68"/>
      <c r="S2931" s="68"/>
      <c r="T2931" s="130"/>
      <c r="U2931" s="130"/>
      <c r="V2931" s="130"/>
      <c r="W2931" s="68"/>
      <c r="X2931" s="68"/>
    </row>
    <row r="2932" spans="1:24" s="132" customFormat="1" ht="15.75" hidden="1">
      <c r="A2932" s="292"/>
      <c r="B2932" s="231"/>
      <c r="C2932" s="231"/>
      <c r="D2932" s="232"/>
      <c r="E2932" s="134"/>
      <c r="F2932" s="134"/>
      <c r="G2932" s="134"/>
      <c r="H2932" s="134"/>
      <c r="I2932" s="134"/>
      <c r="J2932" s="134"/>
      <c r="K2932" s="134"/>
      <c r="L2932" s="134"/>
      <c r="M2932" s="134"/>
      <c r="N2932" s="134"/>
      <c r="O2932" s="134"/>
      <c r="P2932" s="134"/>
      <c r="Q2932" s="134"/>
      <c r="R2932" s="134"/>
      <c r="S2932" s="134"/>
      <c r="T2932" s="134"/>
      <c r="U2932" s="134"/>
      <c r="V2932" s="134"/>
      <c r="W2932" s="134"/>
      <c r="X2932" s="134"/>
    </row>
    <row r="2933" spans="1:24" s="132" customFormat="1" ht="15.75" hidden="1">
      <c r="A2933" s="292"/>
      <c r="B2933" s="231"/>
      <c r="C2933" s="231"/>
      <c r="D2933" s="232"/>
      <c r="E2933" s="131"/>
      <c r="F2933" s="130"/>
      <c r="G2933" s="130"/>
      <c r="H2933" s="130"/>
      <c r="I2933" s="68"/>
      <c r="J2933" s="68"/>
      <c r="K2933" s="68"/>
      <c r="L2933" s="68"/>
      <c r="M2933" s="130"/>
      <c r="N2933" s="130"/>
      <c r="O2933" s="130"/>
      <c r="P2933" s="130"/>
      <c r="Q2933" s="68"/>
      <c r="R2933" s="68"/>
      <c r="S2933" s="68"/>
      <c r="T2933" s="130"/>
      <c r="U2933" s="130"/>
      <c r="V2933" s="130"/>
      <c r="W2933" s="68"/>
      <c r="X2933" s="68"/>
    </row>
    <row r="2934" spans="1:24" s="132" customFormat="1" ht="15.75" hidden="1">
      <c r="A2934" s="292"/>
      <c r="B2934" s="231"/>
      <c r="C2934" s="231"/>
      <c r="D2934" s="232"/>
      <c r="E2934" s="131"/>
      <c r="F2934" s="130"/>
      <c r="G2934" s="130"/>
      <c r="H2934" s="130"/>
      <c r="I2934" s="68"/>
      <c r="J2934" s="68"/>
      <c r="K2934" s="68"/>
      <c r="L2934" s="68"/>
      <c r="M2934" s="130"/>
      <c r="N2934" s="130"/>
      <c r="O2934" s="130"/>
      <c r="P2934" s="130"/>
      <c r="Q2934" s="68"/>
      <c r="R2934" s="68"/>
      <c r="S2934" s="68"/>
      <c r="T2934" s="130"/>
      <c r="U2934" s="130"/>
      <c r="V2934" s="130"/>
      <c r="W2934" s="68"/>
      <c r="X2934" s="68"/>
    </row>
    <row r="2935" spans="1:24" s="132" customFormat="1" ht="15.75" hidden="1">
      <c r="A2935" s="292"/>
      <c r="B2935" s="231"/>
      <c r="C2935" s="231"/>
      <c r="D2935" s="232"/>
      <c r="E2935" s="134"/>
      <c r="F2935" s="134"/>
      <c r="G2935" s="134"/>
      <c r="H2935" s="134"/>
      <c r="I2935" s="134"/>
      <c r="J2935" s="134"/>
      <c r="K2935" s="134"/>
      <c r="L2935" s="134"/>
      <c r="M2935" s="134"/>
      <c r="N2935" s="134"/>
      <c r="O2935" s="134"/>
      <c r="P2935" s="134"/>
      <c r="Q2935" s="134"/>
      <c r="R2935" s="134"/>
      <c r="S2935" s="134"/>
      <c r="T2935" s="134"/>
      <c r="U2935" s="134"/>
      <c r="V2935" s="134"/>
      <c r="W2935" s="134"/>
      <c r="X2935" s="134"/>
    </row>
    <row r="2936" spans="1:24" s="132" customFormat="1" ht="15.75" hidden="1">
      <c r="A2936" s="292"/>
      <c r="B2936" s="231"/>
      <c r="C2936" s="231"/>
      <c r="D2936" s="232"/>
      <c r="E2936" s="131"/>
      <c r="F2936" s="130"/>
      <c r="G2936" s="130"/>
      <c r="H2936" s="130"/>
      <c r="I2936" s="68"/>
      <c r="J2936" s="68"/>
      <c r="K2936" s="68"/>
      <c r="L2936" s="68"/>
      <c r="M2936" s="130"/>
      <c r="N2936" s="130"/>
      <c r="O2936" s="130"/>
      <c r="P2936" s="130"/>
      <c r="Q2936" s="68"/>
      <c r="R2936" s="68"/>
      <c r="S2936" s="68"/>
      <c r="T2936" s="130"/>
      <c r="U2936" s="130"/>
      <c r="V2936" s="130"/>
      <c r="W2936" s="68"/>
      <c r="X2936" s="68"/>
    </row>
    <row r="2937" spans="1:24" s="132" customFormat="1" ht="15.75" hidden="1">
      <c r="A2937" s="292"/>
      <c r="B2937" s="231"/>
      <c r="C2937" s="231"/>
      <c r="D2937" s="232"/>
      <c r="E2937" s="131"/>
      <c r="F2937" s="130"/>
      <c r="G2937" s="130"/>
      <c r="H2937" s="130"/>
      <c r="I2937" s="68"/>
      <c r="J2937" s="68"/>
      <c r="K2937" s="68"/>
      <c r="L2937" s="68"/>
      <c r="M2937" s="130"/>
      <c r="N2937" s="130"/>
      <c r="O2937" s="130"/>
      <c r="P2937" s="130"/>
      <c r="Q2937" s="68"/>
      <c r="R2937" s="68"/>
      <c r="S2937" s="68"/>
      <c r="T2937" s="130"/>
      <c r="U2937" s="130"/>
      <c r="V2937" s="130"/>
      <c r="W2937" s="68"/>
      <c r="X2937" s="68"/>
    </row>
    <row r="2938" spans="1:24" s="132" customFormat="1" ht="15.75" hidden="1">
      <c r="A2938" s="292"/>
      <c r="B2938" s="231"/>
      <c r="C2938" s="231"/>
      <c r="D2938" s="232"/>
      <c r="E2938" s="134"/>
      <c r="F2938" s="134"/>
      <c r="G2938" s="134"/>
      <c r="H2938" s="134"/>
      <c r="I2938" s="134"/>
      <c r="J2938" s="134"/>
      <c r="K2938" s="134"/>
      <c r="L2938" s="134"/>
      <c r="M2938" s="134"/>
      <c r="N2938" s="134"/>
      <c r="O2938" s="134"/>
      <c r="P2938" s="134"/>
      <c r="Q2938" s="134"/>
      <c r="R2938" s="134"/>
      <c r="S2938" s="134"/>
      <c r="T2938" s="134"/>
      <c r="U2938" s="134"/>
      <c r="V2938" s="134"/>
      <c r="W2938" s="134"/>
      <c r="X2938" s="134"/>
    </row>
    <row r="2939" spans="1:24" s="132" customFormat="1" ht="15.75" hidden="1">
      <c r="A2939" s="292"/>
      <c r="B2939" s="231"/>
      <c r="C2939" s="231"/>
      <c r="D2939" s="232"/>
      <c r="E2939" s="131"/>
      <c r="F2939" s="130"/>
      <c r="G2939" s="130"/>
      <c r="H2939" s="130"/>
      <c r="I2939" s="68"/>
      <c r="J2939" s="68"/>
      <c r="K2939" s="68"/>
      <c r="L2939" s="68"/>
      <c r="M2939" s="130"/>
      <c r="N2939" s="130"/>
      <c r="O2939" s="130"/>
      <c r="P2939" s="130"/>
      <c r="Q2939" s="68"/>
      <c r="R2939" s="68"/>
      <c r="S2939" s="68"/>
      <c r="T2939" s="130"/>
      <c r="U2939" s="130"/>
      <c r="V2939" s="130"/>
      <c r="W2939" s="68"/>
      <c r="X2939" s="68"/>
    </row>
    <row r="2940" spans="1:24" s="132" customFormat="1" ht="15.75" hidden="1">
      <c r="A2940" s="292"/>
      <c r="B2940" s="231"/>
      <c r="C2940" s="231"/>
      <c r="D2940" s="232"/>
      <c r="E2940" s="131"/>
      <c r="F2940" s="130"/>
      <c r="G2940" s="130"/>
      <c r="H2940" s="130"/>
      <c r="I2940" s="68"/>
      <c r="J2940" s="68"/>
      <c r="K2940" s="68"/>
      <c r="L2940" s="68"/>
      <c r="M2940" s="130"/>
      <c r="N2940" s="130"/>
      <c r="O2940" s="130"/>
      <c r="P2940" s="130"/>
      <c r="Q2940" s="68"/>
      <c r="R2940" s="68"/>
      <c r="S2940" s="68"/>
      <c r="T2940" s="130"/>
      <c r="U2940" s="130"/>
      <c r="V2940" s="130"/>
      <c r="W2940" s="68"/>
      <c r="X2940" s="68"/>
    </row>
    <row r="2941" spans="1:24" s="132" customFormat="1" ht="15.75" hidden="1">
      <c r="A2941" s="292"/>
      <c r="B2941" s="231"/>
      <c r="C2941" s="231"/>
      <c r="D2941" s="232"/>
      <c r="E2941" s="134"/>
      <c r="F2941" s="134"/>
      <c r="G2941" s="134"/>
      <c r="H2941" s="134"/>
      <c r="I2941" s="134"/>
      <c r="J2941" s="134"/>
      <c r="K2941" s="134"/>
      <c r="L2941" s="134"/>
      <c r="M2941" s="134"/>
      <c r="N2941" s="134"/>
      <c r="O2941" s="134"/>
      <c r="P2941" s="134"/>
      <c r="Q2941" s="134"/>
      <c r="R2941" s="134"/>
      <c r="S2941" s="134"/>
      <c r="T2941" s="134"/>
      <c r="U2941" s="134"/>
      <c r="V2941" s="134"/>
      <c r="W2941" s="134"/>
      <c r="X2941" s="134"/>
    </row>
    <row r="2942" spans="1:24" s="132" customFormat="1" ht="15.75" hidden="1">
      <c r="A2942" s="292"/>
      <c r="B2942" s="231"/>
      <c r="C2942" s="231"/>
      <c r="D2942" s="232"/>
      <c r="E2942" s="131"/>
      <c r="F2942" s="130"/>
      <c r="G2942" s="130"/>
      <c r="H2942" s="130"/>
      <c r="I2942" s="68"/>
      <c r="J2942" s="68"/>
      <c r="K2942" s="68"/>
      <c r="L2942" s="68"/>
      <c r="M2942" s="130"/>
      <c r="N2942" s="130"/>
      <c r="O2942" s="130"/>
      <c r="P2942" s="130"/>
      <c r="Q2942" s="68"/>
      <c r="R2942" s="68"/>
      <c r="S2942" s="68"/>
      <c r="T2942" s="130"/>
      <c r="U2942" s="130"/>
      <c r="V2942" s="130"/>
      <c r="W2942" s="68"/>
      <c r="X2942" s="68"/>
    </row>
    <row r="2943" spans="1:24" s="132" customFormat="1" ht="15.75" hidden="1">
      <c r="A2943" s="292"/>
      <c r="B2943" s="231"/>
      <c r="C2943" s="231"/>
      <c r="D2943" s="232"/>
      <c r="E2943" s="131"/>
      <c r="F2943" s="130"/>
      <c r="G2943" s="130"/>
      <c r="H2943" s="130"/>
      <c r="I2943" s="68"/>
      <c r="J2943" s="68"/>
      <c r="K2943" s="68"/>
      <c r="L2943" s="68"/>
      <c r="M2943" s="130"/>
      <c r="N2943" s="130"/>
      <c r="O2943" s="130"/>
      <c r="P2943" s="130"/>
      <c r="Q2943" s="68"/>
      <c r="R2943" s="68"/>
      <c r="S2943" s="68"/>
      <c r="T2943" s="130"/>
      <c r="U2943" s="130"/>
      <c r="V2943" s="130"/>
      <c r="W2943" s="68"/>
      <c r="X2943" s="68"/>
    </row>
    <row r="2944" spans="1:24" s="132" customFormat="1" ht="15.75" hidden="1">
      <c r="A2944" s="292"/>
      <c r="B2944" s="231"/>
      <c r="C2944" s="231"/>
      <c r="D2944" s="232"/>
      <c r="E2944" s="131"/>
      <c r="F2944" s="130"/>
      <c r="G2944" s="130"/>
      <c r="H2944" s="130"/>
      <c r="I2944" s="68"/>
      <c r="J2944" s="68"/>
      <c r="K2944" s="68"/>
      <c r="L2944" s="68"/>
      <c r="M2944" s="130"/>
      <c r="N2944" s="130"/>
      <c r="O2944" s="130"/>
      <c r="P2944" s="130"/>
      <c r="Q2944" s="68"/>
      <c r="R2944" s="68"/>
      <c r="S2944" s="68"/>
      <c r="T2944" s="130"/>
      <c r="U2944" s="130"/>
      <c r="V2944" s="130"/>
      <c r="W2944" s="68"/>
      <c r="X2944" s="68"/>
    </row>
    <row r="2945" spans="1:24" s="132" customFormat="1" ht="15.75" hidden="1">
      <c r="A2945" s="292"/>
      <c r="B2945" s="231"/>
      <c r="C2945" s="231"/>
      <c r="D2945" s="232"/>
      <c r="E2945" s="131"/>
      <c r="F2945" s="130"/>
      <c r="G2945" s="130"/>
      <c r="H2945" s="130"/>
      <c r="I2945" s="68"/>
      <c r="J2945" s="68"/>
      <c r="K2945" s="68"/>
      <c r="L2945" s="68"/>
      <c r="M2945" s="130"/>
      <c r="N2945" s="130"/>
      <c r="O2945" s="130"/>
      <c r="P2945" s="130"/>
      <c r="Q2945" s="68"/>
      <c r="R2945" s="68"/>
      <c r="S2945" s="68"/>
      <c r="T2945" s="130"/>
      <c r="U2945" s="130"/>
      <c r="V2945" s="130"/>
      <c r="W2945" s="68"/>
      <c r="X2945" s="68"/>
    </row>
    <row r="2946" spans="1:24" s="142" customFormat="1" ht="15.75" hidden="1">
      <c r="A2946" s="292"/>
      <c r="B2946" s="231"/>
      <c r="C2946" s="231"/>
      <c r="D2946" s="232"/>
      <c r="E2946" s="149"/>
      <c r="F2946" s="149"/>
      <c r="G2946" s="149"/>
      <c r="H2946" s="149"/>
      <c r="I2946" s="149"/>
      <c r="J2946" s="149"/>
      <c r="K2946" s="149"/>
      <c r="L2946" s="149"/>
      <c r="M2946" s="149"/>
      <c r="N2946" s="149"/>
      <c r="O2946" s="149"/>
      <c r="P2946" s="149"/>
      <c r="Q2946" s="149"/>
      <c r="R2946" s="149"/>
      <c r="S2946" s="149"/>
      <c r="T2946" s="149"/>
      <c r="U2946" s="149"/>
      <c r="V2946" s="149"/>
      <c r="W2946" s="149"/>
      <c r="X2946" s="149"/>
    </row>
    <row r="2947" spans="1:24" s="132" customFormat="1" ht="15.75" hidden="1">
      <c r="A2947" s="292"/>
      <c r="B2947" s="231"/>
      <c r="C2947" s="231"/>
      <c r="D2947" s="232"/>
      <c r="E2947" s="131"/>
      <c r="F2947" s="130"/>
      <c r="G2947" s="130"/>
      <c r="H2947" s="130"/>
      <c r="I2947" s="68"/>
      <c r="J2947" s="68"/>
      <c r="K2947" s="68"/>
      <c r="L2947" s="68"/>
      <c r="M2947" s="130"/>
      <c r="N2947" s="130"/>
      <c r="O2947" s="130"/>
      <c r="P2947" s="130"/>
      <c r="Q2947" s="68"/>
      <c r="R2947" s="68"/>
      <c r="S2947" s="68"/>
      <c r="T2947" s="130"/>
      <c r="U2947" s="130"/>
      <c r="V2947" s="130"/>
      <c r="W2947" s="68"/>
      <c r="X2947" s="68"/>
    </row>
    <row r="2948" spans="1:24" s="132" customFormat="1" ht="15.75" hidden="1">
      <c r="A2948" s="292"/>
      <c r="B2948" s="231"/>
      <c r="C2948" s="231"/>
      <c r="D2948" s="232"/>
      <c r="E2948" s="131"/>
      <c r="F2948" s="130"/>
      <c r="G2948" s="130"/>
      <c r="H2948" s="130"/>
      <c r="I2948" s="68"/>
      <c r="J2948" s="68"/>
      <c r="K2948" s="68"/>
      <c r="L2948" s="68"/>
      <c r="M2948" s="130"/>
      <c r="N2948" s="130"/>
      <c r="O2948" s="130"/>
      <c r="P2948" s="130"/>
      <c r="Q2948" s="68"/>
      <c r="R2948" s="68"/>
      <c r="S2948" s="68"/>
      <c r="T2948" s="130"/>
      <c r="U2948" s="130"/>
      <c r="V2948" s="130"/>
      <c r="W2948" s="68"/>
      <c r="X2948" s="68"/>
    </row>
    <row r="2949" spans="1:24" s="142" customFormat="1" ht="15.75" hidden="1">
      <c r="A2949" s="292"/>
      <c r="B2949" s="231"/>
      <c r="C2949" s="231"/>
      <c r="D2949" s="232"/>
      <c r="E2949" s="149"/>
      <c r="F2949" s="149"/>
      <c r="G2949" s="149"/>
      <c r="H2949" s="149"/>
      <c r="I2949" s="149"/>
      <c r="J2949" s="149"/>
      <c r="K2949" s="149"/>
      <c r="L2949" s="149"/>
      <c r="M2949" s="149"/>
      <c r="N2949" s="149"/>
      <c r="O2949" s="149"/>
      <c r="P2949" s="149"/>
      <c r="Q2949" s="149"/>
      <c r="R2949" s="149"/>
      <c r="S2949" s="149"/>
      <c r="T2949" s="149"/>
      <c r="U2949" s="149"/>
      <c r="V2949" s="149"/>
      <c r="W2949" s="149"/>
      <c r="X2949" s="149"/>
    </row>
    <row r="2950" spans="1:24" s="132" customFormat="1" ht="15.75" hidden="1">
      <c r="A2950" s="292"/>
      <c r="B2950" s="231"/>
      <c r="C2950" s="231"/>
      <c r="D2950" s="232"/>
      <c r="E2950" s="131"/>
      <c r="F2950" s="130"/>
      <c r="G2950" s="130"/>
      <c r="H2950" s="130"/>
      <c r="I2950" s="68"/>
      <c r="J2950" s="68"/>
      <c r="K2950" s="68"/>
      <c r="L2950" s="68"/>
      <c r="M2950" s="130"/>
      <c r="N2950" s="130"/>
      <c r="O2950" s="130"/>
      <c r="P2950" s="130"/>
      <c r="Q2950" s="68"/>
      <c r="R2950" s="68"/>
      <c r="S2950" s="68"/>
      <c r="T2950" s="130"/>
      <c r="U2950" s="130"/>
      <c r="V2950" s="130"/>
      <c r="W2950" s="68"/>
      <c r="X2950" s="68"/>
    </row>
    <row r="2951" spans="1:24" s="132" customFormat="1" ht="15.75" hidden="1">
      <c r="A2951" s="292"/>
      <c r="B2951" s="231"/>
      <c r="C2951" s="231"/>
      <c r="D2951" s="232"/>
      <c r="E2951" s="131"/>
      <c r="F2951" s="130"/>
      <c r="G2951" s="130"/>
      <c r="H2951" s="130"/>
      <c r="I2951" s="68"/>
      <c r="J2951" s="68"/>
      <c r="K2951" s="68"/>
      <c r="L2951" s="68"/>
      <c r="M2951" s="130"/>
      <c r="N2951" s="130"/>
      <c r="O2951" s="130"/>
      <c r="P2951" s="130"/>
      <c r="Q2951" s="68"/>
      <c r="R2951" s="68"/>
      <c r="S2951" s="68"/>
      <c r="T2951" s="130"/>
      <c r="U2951" s="130"/>
      <c r="V2951" s="130"/>
      <c r="W2951" s="68"/>
      <c r="X2951" s="68"/>
    </row>
    <row r="2952" spans="1:24" s="142" customFormat="1" ht="15.75" hidden="1">
      <c r="A2952" s="292"/>
      <c r="B2952" s="231"/>
      <c r="C2952" s="231"/>
      <c r="D2952" s="232"/>
      <c r="E2952" s="149"/>
      <c r="F2952" s="149"/>
      <c r="G2952" s="149"/>
      <c r="H2952" s="149"/>
      <c r="I2952" s="149"/>
      <c r="J2952" s="149"/>
      <c r="K2952" s="149"/>
      <c r="L2952" s="149"/>
      <c r="M2952" s="149"/>
      <c r="N2952" s="149"/>
      <c r="O2952" s="149"/>
      <c r="P2952" s="149"/>
      <c r="Q2952" s="149"/>
      <c r="R2952" s="149"/>
      <c r="S2952" s="149"/>
      <c r="T2952" s="149"/>
      <c r="U2952" s="149"/>
      <c r="V2952" s="149"/>
      <c r="W2952" s="149"/>
      <c r="X2952" s="149"/>
    </row>
    <row r="2953" spans="1:24" s="132" customFormat="1" ht="15.75" hidden="1">
      <c r="A2953" s="292"/>
      <c r="B2953" s="231"/>
      <c r="C2953" s="231"/>
      <c r="D2953" s="232"/>
      <c r="E2953" s="131"/>
      <c r="F2953" s="130"/>
      <c r="G2953" s="130"/>
      <c r="H2953" s="130"/>
      <c r="I2953" s="68"/>
      <c r="J2953" s="68"/>
      <c r="K2953" s="68"/>
      <c r="L2953" s="68"/>
      <c r="M2953" s="130"/>
      <c r="N2953" s="130"/>
      <c r="O2953" s="130"/>
      <c r="P2953" s="130"/>
      <c r="Q2953" s="68"/>
      <c r="R2953" s="68"/>
      <c r="S2953" s="68"/>
      <c r="T2953" s="130"/>
      <c r="U2953" s="130"/>
      <c r="V2953" s="130"/>
      <c r="W2953" s="68"/>
      <c r="X2953" s="68"/>
    </row>
    <row r="2954" spans="1:24" s="132" customFormat="1" ht="15.75" hidden="1">
      <c r="A2954" s="292"/>
      <c r="B2954" s="231"/>
      <c r="C2954" s="231"/>
      <c r="D2954" s="232"/>
      <c r="E2954" s="131"/>
      <c r="F2954" s="130"/>
      <c r="G2954" s="130"/>
      <c r="H2954" s="130"/>
      <c r="I2954" s="68"/>
      <c r="J2954" s="68"/>
      <c r="K2954" s="68"/>
      <c r="L2954" s="68"/>
      <c r="M2954" s="130"/>
      <c r="N2954" s="130"/>
      <c r="O2954" s="130"/>
      <c r="P2954" s="130"/>
      <c r="Q2954" s="68"/>
      <c r="R2954" s="68"/>
      <c r="S2954" s="68"/>
      <c r="T2954" s="130"/>
      <c r="U2954" s="130"/>
      <c r="V2954" s="130"/>
      <c r="W2954" s="68"/>
      <c r="X2954" s="68"/>
    </row>
    <row r="2955" spans="1:24" s="142" customFormat="1" ht="15.75" hidden="1">
      <c r="A2955" s="292"/>
      <c r="B2955" s="231"/>
      <c r="C2955" s="231"/>
      <c r="D2955" s="232"/>
      <c r="E2955" s="134"/>
      <c r="F2955" s="134"/>
      <c r="G2955" s="134"/>
      <c r="H2955" s="134"/>
      <c r="I2955" s="134"/>
      <c r="J2955" s="134"/>
      <c r="K2955" s="134"/>
      <c r="L2955" s="134"/>
      <c r="M2955" s="134"/>
      <c r="N2955" s="134"/>
      <c r="O2955" s="134"/>
      <c r="P2955" s="134"/>
      <c r="Q2955" s="134"/>
      <c r="R2955" s="134"/>
      <c r="S2955" s="134"/>
      <c r="T2955" s="134"/>
      <c r="U2955" s="134"/>
      <c r="V2955" s="134"/>
      <c r="W2955" s="134"/>
      <c r="X2955" s="134"/>
    </row>
    <row r="2956" spans="1:24" s="142" customFormat="1" ht="15.75" hidden="1">
      <c r="A2956" s="292"/>
      <c r="B2956" s="231"/>
      <c r="C2956" s="231"/>
      <c r="D2956" s="232"/>
      <c r="E2956" s="134"/>
      <c r="F2956" s="134"/>
      <c r="G2956" s="134"/>
      <c r="H2956" s="134"/>
      <c r="I2956" s="134"/>
      <c r="J2956" s="134"/>
      <c r="K2956" s="134"/>
      <c r="L2956" s="134"/>
      <c r="M2956" s="134"/>
      <c r="N2956" s="134"/>
      <c r="O2956" s="134"/>
      <c r="P2956" s="134"/>
      <c r="Q2956" s="134"/>
      <c r="R2956" s="134"/>
      <c r="S2956" s="134"/>
      <c r="T2956" s="134"/>
      <c r="U2956" s="134"/>
      <c r="V2956" s="134"/>
      <c r="W2956" s="134"/>
      <c r="X2956" s="134"/>
    </row>
    <row r="2957" spans="1:24" s="132" customFormat="1" ht="15.75" hidden="1">
      <c r="A2957" s="292"/>
      <c r="B2957" s="231"/>
      <c r="C2957" s="231"/>
      <c r="D2957" s="232"/>
      <c r="E2957" s="131"/>
      <c r="F2957" s="130"/>
      <c r="G2957" s="130"/>
      <c r="H2957" s="130"/>
      <c r="I2957" s="68"/>
      <c r="J2957" s="68"/>
      <c r="K2957" s="68"/>
      <c r="L2957" s="68"/>
      <c r="M2957" s="130"/>
      <c r="N2957" s="130"/>
      <c r="O2957" s="130"/>
      <c r="P2957" s="130"/>
      <c r="Q2957" s="68"/>
      <c r="R2957" s="68"/>
      <c r="S2957" s="68"/>
      <c r="T2957" s="130"/>
      <c r="U2957" s="130"/>
      <c r="V2957" s="130"/>
      <c r="W2957" s="68"/>
      <c r="X2957" s="68"/>
    </row>
    <row r="2958" spans="1:24" s="132" customFormat="1" ht="15.75" hidden="1">
      <c r="A2958" s="292"/>
      <c r="B2958" s="231"/>
      <c r="C2958" s="231"/>
      <c r="D2958" s="231"/>
      <c r="E2958" s="131"/>
      <c r="F2958" s="130"/>
      <c r="G2958" s="130"/>
      <c r="H2958" s="130"/>
      <c r="I2958" s="68"/>
      <c r="J2958" s="68"/>
      <c r="K2958" s="68"/>
      <c r="L2958" s="68"/>
      <c r="M2958" s="130"/>
      <c r="N2958" s="130"/>
      <c r="O2958" s="130"/>
      <c r="P2958" s="130"/>
      <c r="Q2958" s="68"/>
      <c r="R2958" s="68"/>
      <c r="S2958" s="68"/>
      <c r="T2958" s="130"/>
      <c r="U2958" s="130"/>
      <c r="V2958" s="130"/>
      <c r="W2958" s="68"/>
      <c r="X2958" s="68"/>
    </row>
    <row r="2959" spans="1:24" s="132" customFormat="1" ht="15.75" hidden="1">
      <c r="A2959" s="292"/>
      <c r="B2959" s="231"/>
      <c r="C2959" s="231"/>
      <c r="D2959" s="232"/>
      <c r="E2959" s="131"/>
      <c r="F2959" s="130"/>
      <c r="G2959" s="130"/>
      <c r="H2959" s="130"/>
      <c r="I2959" s="68"/>
      <c r="J2959" s="68"/>
      <c r="K2959" s="68"/>
      <c r="L2959" s="68"/>
      <c r="M2959" s="130"/>
      <c r="N2959" s="130"/>
      <c r="O2959" s="130"/>
      <c r="P2959" s="130"/>
      <c r="Q2959" s="68"/>
      <c r="R2959" s="68"/>
      <c r="S2959" s="68"/>
      <c r="T2959" s="130"/>
      <c r="U2959" s="130"/>
      <c r="V2959" s="130"/>
      <c r="W2959" s="68"/>
      <c r="X2959" s="68"/>
    </row>
    <row r="2960" spans="1:24" s="132" customFormat="1" ht="15.75" hidden="1">
      <c r="A2960" s="292"/>
      <c r="B2960" s="231"/>
      <c r="C2960" s="231"/>
      <c r="D2960" s="232"/>
      <c r="E2960" s="131"/>
      <c r="F2960" s="130"/>
      <c r="G2960" s="130"/>
      <c r="H2960" s="130"/>
      <c r="I2960" s="68"/>
      <c r="J2960" s="68"/>
      <c r="K2960" s="68"/>
      <c r="L2960" s="68"/>
      <c r="M2960" s="130"/>
      <c r="N2960" s="130"/>
      <c r="O2960" s="130"/>
      <c r="P2960" s="130"/>
      <c r="Q2960" s="68"/>
      <c r="R2960" s="68"/>
      <c r="S2960" s="68"/>
      <c r="T2960" s="130"/>
      <c r="U2960" s="130"/>
      <c r="V2960" s="130"/>
      <c r="W2960" s="68"/>
      <c r="X2960" s="68"/>
    </row>
    <row r="2961" spans="1:28" s="132" customFormat="1" ht="15.75" hidden="1">
      <c r="A2961" s="292"/>
      <c r="B2961" s="231"/>
      <c r="C2961" s="231"/>
      <c r="D2961" s="232"/>
      <c r="E2961" s="131"/>
      <c r="F2961" s="130"/>
      <c r="G2961" s="130"/>
      <c r="H2961" s="130"/>
      <c r="I2961" s="68"/>
      <c r="J2961" s="68"/>
      <c r="K2961" s="68"/>
      <c r="L2961" s="68"/>
      <c r="M2961" s="130"/>
      <c r="N2961" s="130"/>
      <c r="O2961" s="130"/>
      <c r="P2961" s="130"/>
      <c r="Q2961" s="68"/>
      <c r="R2961" s="68"/>
      <c r="S2961" s="68"/>
      <c r="T2961" s="130"/>
      <c r="U2961" s="130"/>
      <c r="V2961" s="130"/>
      <c r="W2961" s="68"/>
      <c r="X2961" s="68"/>
    </row>
    <row r="2962" spans="1:28" s="142" customFormat="1" ht="15.75" hidden="1">
      <c r="A2962" s="292"/>
      <c r="B2962" s="231"/>
      <c r="C2962" s="231"/>
      <c r="D2962" s="232"/>
      <c r="E2962" s="134"/>
      <c r="F2962" s="134"/>
      <c r="G2962" s="134"/>
      <c r="H2962" s="134"/>
      <c r="I2962" s="134"/>
      <c r="J2962" s="134"/>
      <c r="K2962" s="134"/>
      <c r="L2962" s="134"/>
      <c r="M2962" s="134"/>
      <c r="N2962" s="134"/>
      <c r="O2962" s="134"/>
      <c r="P2962" s="134"/>
      <c r="Q2962" s="134"/>
      <c r="R2962" s="134"/>
      <c r="S2962" s="134"/>
      <c r="T2962" s="134"/>
      <c r="U2962" s="134"/>
      <c r="V2962" s="134"/>
      <c r="W2962" s="134"/>
      <c r="X2962" s="134"/>
    </row>
    <row r="2963" spans="1:28" s="142" customFormat="1" ht="15.75" hidden="1">
      <c r="A2963" s="292"/>
      <c r="B2963" s="231"/>
      <c r="C2963" s="231"/>
      <c r="D2963" s="232"/>
      <c r="E2963" s="134"/>
      <c r="F2963" s="134"/>
      <c r="G2963" s="134"/>
      <c r="H2963" s="134"/>
      <c r="I2963" s="134"/>
      <c r="J2963" s="134"/>
      <c r="K2963" s="134"/>
      <c r="L2963" s="134"/>
      <c r="M2963" s="134"/>
      <c r="N2963" s="134"/>
      <c r="O2963" s="134"/>
      <c r="P2963" s="134"/>
      <c r="Q2963" s="134"/>
      <c r="R2963" s="134"/>
      <c r="S2963" s="134"/>
      <c r="T2963" s="134"/>
      <c r="U2963" s="134"/>
      <c r="V2963" s="134"/>
      <c r="W2963" s="134"/>
      <c r="X2963" s="134"/>
    </row>
    <row r="2964" spans="1:28" s="132" customFormat="1" ht="15.75" hidden="1">
      <c r="A2964" s="292"/>
      <c r="B2964" s="231"/>
      <c r="C2964" s="231"/>
      <c r="D2964" s="232"/>
      <c r="E2964" s="131"/>
      <c r="F2964" s="130"/>
      <c r="G2964" s="130"/>
      <c r="H2964" s="130"/>
      <c r="I2964" s="68"/>
      <c r="J2964" s="68"/>
      <c r="K2964" s="68"/>
      <c r="L2964" s="68"/>
      <c r="M2964" s="130"/>
      <c r="N2964" s="130"/>
      <c r="O2964" s="130"/>
      <c r="P2964" s="130"/>
      <c r="Q2964" s="68"/>
      <c r="R2964" s="68"/>
      <c r="S2964" s="68"/>
      <c r="T2964" s="130"/>
      <c r="U2964" s="130"/>
      <c r="V2964" s="130"/>
      <c r="W2964" s="68"/>
      <c r="X2964" s="68"/>
    </row>
    <row r="2965" spans="1:28" s="132" customFormat="1" ht="15.75" hidden="1">
      <c r="A2965" s="292"/>
      <c r="B2965" s="231"/>
      <c r="C2965" s="231"/>
      <c r="D2965" s="232"/>
      <c r="E2965" s="131"/>
      <c r="F2965" s="130"/>
      <c r="G2965" s="130"/>
      <c r="H2965" s="130"/>
      <c r="I2965" s="68"/>
      <c r="J2965" s="68"/>
      <c r="K2965" s="68"/>
      <c r="L2965" s="68"/>
      <c r="M2965" s="130"/>
      <c r="N2965" s="130"/>
      <c r="O2965" s="130"/>
      <c r="P2965" s="130"/>
      <c r="Q2965" s="68"/>
      <c r="R2965" s="68"/>
      <c r="S2965" s="68"/>
      <c r="T2965" s="130"/>
      <c r="U2965" s="130"/>
      <c r="V2965" s="130"/>
      <c r="W2965" s="68"/>
      <c r="X2965" s="68"/>
    </row>
    <row r="2966" spans="1:28" s="132" customFormat="1" ht="15.75" hidden="1">
      <c r="A2966" s="292"/>
      <c r="B2966" s="231"/>
      <c r="C2966" s="231"/>
      <c r="D2966" s="232"/>
      <c r="E2966" s="131"/>
      <c r="F2966" s="130"/>
      <c r="G2966" s="130"/>
      <c r="H2966" s="130"/>
      <c r="I2966" s="68"/>
      <c r="J2966" s="68"/>
      <c r="K2966" s="68"/>
      <c r="L2966" s="68"/>
      <c r="M2966" s="130"/>
      <c r="N2966" s="130"/>
      <c r="O2966" s="130"/>
      <c r="P2966" s="130"/>
      <c r="Q2966" s="68"/>
      <c r="R2966" s="68"/>
      <c r="S2966" s="68"/>
      <c r="T2966" s="130"/>
      <c r="U2966" s="130"/>
      <c r="V2966" s="130"/>
      <c r="W2966" s="68"/>
      <c r="X2966" s="68"/>
    </row>
    <row r="2967" spans="1:28" ht="15.75" hidden="1">
      <c r="A2967" s="292"/>
      <c r="B2967" s="231"/>
      <c r="C2967" s="231"/>
      <c r="D2967" s="232"/>
      <c r="E2967" s="114"/>
      <c r="F2967" s="108"/>
      <c r="G2967" s="108"/>
      <c r="H2967" s="108"/>
      <c r="I2967" s="109"/>
      <c r="J2967" s="110"/>
      <c r="K2967" s="108"/>
      <c r="L2967" s="108"/>
      <c r="M2967" s="108"/>
      <c r="N2967" s="108"/>
      <c r="O2967" s="108"/>
      <c r="P2967" s="108"/>
      <c r="Q2967" s="109"/>
      <c r="R2967" s="109"/>
      <c r="S2967" s="109"/>
      <c r="T2967" s="108"/>
      <c r="U2967" s="108"/>
      <c r="V2967" s="108"/>
      <c r="W2967" s="109"/>
      <c r="X2967" s="109"/>
      <c r="Y2967" s="111"/>
      <c r="AB2967" s="111"/>
    </row>
    <row r="2968" spans="1:28" ht="15.75" hidden="1">
      <c r="A2968" s="292"/>
      <c r="B2968" s="231"/>
      <c r="C2968" s="231"/>
      <c r="D2968" s="232"/>
      <c r="E2968" s="109"/>
      <c r="F2968" s="109"/>
      <c r="G2968" s="109"/>
      <c r="H2968" s="109"/>
      <c r="I2968" s="109"/>
      <c r="J2968" s="109"/>
      <c r="K2968" s="109"/>
      <c r="L2968" s="109"/>
      <c r="M2968" s="109"/>
      <c r="N2968" s="109"/>
      <c r="O2968" s="109"/>
      <c r="P2968" s="109"/>
      <c r="Q2968" s="109"/>
      <c r="R2968" s="109"/>
      <c r="S2968" s="109"/>
      <c r="T2968" s="109"/>
      <c r="U2968" s="109"/>
      <c r="V2968" s="109"/>
      <c r="W2968" s="109"/>
      <c r="X2968" s="109"/>
      <c r="Y2968" s="111"/>
      <c r="AB2968" s="111"/>
    </row>
    <row r="2969" spans="1:28" ht="15.75" hidden="1">
      <c r="A2969" s="292"/>
      <c r="B2969" s="231"/>
      <c r="C2969" s="231"/>
      <c r="D2969" s="232"/>
      <c r="E2969" s="109"/>
      <c r="F2969" s="109"/>
      <c r="G2969" s="109"/>
      <c r="H2969" s="109"/>
      <c r="I2969" s="109"/>
      <c r="J2969" s="109"/>
      <c r="K2969" s="109"/>
      <c r="L2969" s="109"/>
      <c r="M2969" s="109"/>
      <c r="N2969" s="109"/>
      <c r="O2969" s="109"/>
      <c r="P2969" s="109"/>
      <c r="Q2969" s="109"/>
      <c r="R2969" s="109"/>
      <c r="S2969" s="109"/>
      <c r="T2969" s="109"/>
      <c r="U2969" s="109"/>
      <c r="V2969" s="109"/>
      <c r="W2969" s="109"/>
      <c r="X2969" s="109"/>
      <c r="Y2969" s="111"/>
      <c r="AB2969" s="111"/>
    </row>
    <row r="2970" spans="1:28" s="142" customFormat="1" ht="15.75" hidden="1">
      <c r="A2970" s="292"/>
      <c r="B2970" s="231"/>
      <c r="C2970" s="231"/>
      <c r="D2970" s="232"/>
      <c r="E2970" s="134"/>
      <c r="F2970" s="134"/>
      <c r="G2970" s="134"/>
      <c r="H2970" s="134"/>
      <c r="I2970" s="134"/>
      <c r="J2970" s="134"/>
      <c r="K2970" s="134"/>
      <c r="L2970" s="134"/>
      <c r="M2970" s="134"/>
      <c r="N2970" s="134"/>
      <c r="O2970" s="134"/>
      <c r="P2970" s="134"/>
      <c r="Q2970" s="134"/>
      <c r="R2970" s="134"/>
      <c r="S2970" s="134"/>
      <c r="T2970" s="134"/>
      <c r="U2970" s="134"/>
      <c r="V2970" s="134"/>
      <c r="W2970" s="134"/>
      <c r="X2970" s="134"/>
    </row>
    <row r="2971" spans="1:28" s="142" customFormat="1" ht="15.75" hidden="1">
      <c r="A2971" s="292"/>
      <c r="B2971" s="231"/>
      <c r="C2971" s="231"/>
      <c r="D2971" s="232"/>
      <c r="E2971" s="134"/>
      <c r="F2971" s="134"/>
      <c r="G2971" s="134"/>
      <c r="H2971" s="134"/>
      <c r="I2971" s="134"/>
      <c r="J2971" s="134"/>
      <c r="K2971" s="134"/>
      <c r="L2971" s="134"/>
      <c r="M2971" s="134"/>
      <c r="N2971" s="134"/>
      <c r="O2971" s="134"/>
      <c r="P2971" s="134"/>
      <c r="Q2971" s="134"/>
      <c r="R2971" s="134"/>
      <c r="S2971" s="134"/>
      <c r="T2971" s="134"/>
      <c r="U2971" s="134"/>
      <c r="V2971" s="134"/>
      <c r="W2971" s="134"/>
      <c r="X2971" s="134"/>
    </row>
    <row r="2972" spans="1:28" s="142" customFormat="1" ht="15.75" hidden="1">
      <c r="A2972" s="292"/>
      <c r="B2972" s="231"/>
      <c r="C2972" s="231"/>
      <c r="D2972" s="232"/>
      <c r="E2972" s="134"/>
      <c r="F2972" s="134"/>
      <c r="G2972" s="134"/>
      <c r="H2972" s="134"/>
      <c r="I2972" s="134"/>
      <c r="J2972" s="134"/>
      <c r="K2972" s="134"/>
      <c r="L2972" s="134"/>
      <c r="M2972" s="134"/>
      <c r="N2972" s="134"/>
      <c r="O2972" s="134"/>
      <c r="P2972" s="134"/>
      <c r="Q2972" s="134"/>
      <c r="R2972" s="134"/>
      <c r="S2972" s="134"/>
      <c r="T2972" s="134"/>
      <c r="U2972" s="134"/>
      <c r="V2972" s="134"/>
      <c r="W2972" s="134"/>
      <c r="X2972" s="134"/>
    </row>
    <row r="2973" spans="1:28" s="142" customFormat="1" ht="15.75" hidden="1">
      <c r="A2973" s="292"/>
      <c r="B2973" s="231"/>
      <c r="C2973" s="231"/>
      <c r="D2973" s="232"/>
      <c r="E2973" s="134"/>
      <c r="F2973" s="134"/>
      <c r="G2973" s="134"/>
      <c r="H2973" s="134"/>
      <c r="I2973" s="134"/>
      <c r="J2973" s="134"/>
      <c r="K2973" s="134"/>
      <c r="L2973" s="134"/>
      <c r="M2973" s="134"/>
      <c r="N2973" s="134"/>
      <c r="O2973" s="134"/>
      <c r="P2973" s="134"/>
      <c r="Q2973" s="134"/>
      <c r="R2973" s="134"/>
      <c r="S2973" s="134"/>
      <c r="T2973" s="134"/>
      <c r="U2973" s="134"/>
      <c r="V2973" s="134"/>
      <c r="W2973" s="134"/>
      <c r="X2973" s="134"/>
    </row>
    <row r="2974" spans="1:28" s="132" customFormat="1" ht="15.75" hidden="1">
      <c r="A2974" s="292"/>
      <c r="B2974" s="231"/>
      <c r="C2974" s="231"/>
      <c r="D2974" s="232"/>
      <c r="E2974" s="131"/>
      <c r="F2974" s="130"/>
      <c r="G2974" s="130"/>
      <c r="H2974" s="130"/>
      <c r="I2974" s="68"/>
      <c r="J2974" s="68"/>
      <c r="K2974" s="68"/>
      <c r="L2974" s="68"/>
      <c r="M2974" s="130"/>
      <c r="N2974" s="130"/>
      <c r="O2974" s="130"/>
      <c r="P2974" s="130"/>
      <c r="Q2974" s="68"/>
      <c r="R2974" s="68"/>
      <c r="S2974" s="68"/>
      <c r="T2974" s="130"/>
      <c r="U2974" s="130"/>
      <c r="V2974" s="130"/>
      <c r="W2974" s="68"/>
      <c r="X2974" s="68"/>
    </row>
    <row r="2975" spans="1:28" s="132" customFormat="1" ht="15.75" hidden="1">
      <c r="A2975" s="292"/>
      <c r="B2975" s="231"/>
      <c r="C2975" s="231"/>
      <c r="D2975" s="232"/>
      <c r="E2975" s="131"/>
      <c r="F2975" s="130"/>
      <c r="G2975" s="130"/>
      <c r="H2975" s="130"/>
      <c r="I2975" s="68"/>
      <c r="J2975" s="68"/>
      <c r="K2975" s="68"/>
      <c r="L2975" s="68"/>
      <c r="M2975" s="130"/>
      <c r="N2975" s="130"/>
      <c r="O2975" s="130"/>
      <c r="P2975" s="130"/>
      <c r="Q2975" s="68"/>
      <c r="R2975" s="68"/>
      <c r="S2975" s="68"/>
      <c r="T2975" s="130"/>
      <c r="U2975" s="130"/>
      <c r="V2975" s="130"/>
      <c r="W2975" s="68"/>
      <c r="X2975" s="68"/>
    </row>
    <row r="2976" spans="1:28" s="132" customFormat="1" ht="15.75" hidden="1">
      <c r="A2976" s="292"/>
      <c r="B2976" s="231"/>
      <c r="C2976" s="231"/>
      <c r="D2976" s="232"/>
      <c r="E2976" s="131"/>
      <c r="F2976" s="130"/>
      <c r="G2976" s="130"/>
      <c r="H2976" s="130"/>
      <c r="I2976" s="68"/>
      <c r="J2976" s="68"/>
      <c r="K2976" s="68"/>
      <c r="L2976" s="68"/>
      <c r="M2976" s="130"/>
      <c r="N2976" s="130"/>
      <c r="O2976" s="130"/>
      <c r="P2976" s="130"/>
      <c r="Q2976" s="68"/>
      <c r="R2976" s="68"/>
      <c r="S2976" s="68"/>
      <c r="T2976" s="130"/>
      <c r="U2976" s="130"/>
      <c r="V2976" s="130"/>
      <c r="W2976" s="68"/>
      <c r="X2976" s="68"/>
    </row>
    <row r="2977" spans="1:28" ht="15.75" hidden="1">
      <c r="A2977" s="292"/>
      <c r="B2977" s="231"/>
      <c r="C2977" s="231"/>
      <c r="D2977" s="232"/>
      <c r="E2977" s="114"/>
      <c r="F2977" s="108"/>
      <c r="G2977" s="108"/>
      <c r="H2977" s="108"/>
      <c r="I2977" s="109"/>
      <c r="J2977" s="110"/>
      <c r="K2977" s="108"/>
      <c r="L2977" s="108"/>
      <c r="M2977" s="108"/>
      <c r="N2977" s="108"/>
      <c r="O2977" s="108"/>
      <c r="P2977" s="108"/>
      <c r="Q2977" s="109"/>
      <c r="R2977" s="109"/>
      <c r="S2977" s="109"/>
      <c r="T2977" s="108"/>
      <c r="U2977" s="108"/>
      <c r="V2977" s="108"/>
      <c r="W2977" s="109"/>
      <c r="X2977" s="109"/>
      <c r="Y2977" s="111"/>
      <c r="AB2977" s="111"/>
    </row>
    <row r="2978" spans="1:28" ht="15.75" hidden="1">
      <c r="A2978" s="292"/>
      <c r="B2978" s="231"/>
      <c r="C2978" s="231"/>
      <c r="D2978" s="232"/>
      <c r="E2978" s="109"/>
      <c r="F2978" s="109"/>
      <c r="G2978" s="109"/>
      <c r="H2978" s="109"/>
      <c r="I2978" s="109"/>
      <c r="J2978" s="109"/>
      <c r="K2978" s="109"/>
      <c r="L2978" s="109"/>
      <c r="M2978" s="109"/>
      <c r="N2978" s="109"/>
      <c r="O2978" s="109"/>
      <c r="P2978" s="109"/>
      <c r="Q2978" s="109"/>
      <c r="R2978" s="109"/>
      <c r="S2978" s="109"/>
      <c r="T2978" s="109"/>
      <c r="U2978" s="109"/>
      <c r="V2978" s="109"/>
      <c r="W2978" s="109"/>
      <c r="X2978" s="109"/>
      <c r="Y2978" s="111"/>
      <c r="AB2978" s="111"/>
    </row>
    <row r="2979" spans="1:28" ht="15.75" hidden="1">
      <c r="A2979" s="292"/>
      <c r="B2979" s="231"/>
      <c r="C2979" s="231"/>
      <c r="D2979" s="232"/>
      <c r="E2979" s="8"/>
      <c r="F2979" s="8"/>
      <c r="G2979" s="8"/>
      <c r="H2979" s="8"/>
      <c r="I2979" s="8"/>
      <c r="J2979" s="8"/>
      <c r="K2979" s="8"/>
      <c r="L2979" s="8"/>
      <c r="M2979" s="8"/>
      <c r="N2979" s="8"/>
      <c r="O2979" s="8"/>
      <c r="P2979" s="8"/>
      <c r="Q2979" s="8"/>
      <c r="R2979" s="8"/>
      <c r="S2979" s="8"/>
      <c r="T2979" s="8"/>
      <c r="U2979" s="8"/>
      <c r="V2979" s="8"/>
      <c r="W2979" s="8"/>
      <c r="X2979" s="8"/>
      <c r="Y2979" s="111"/>
      <c r="AB2979" s="111"/>
    </row>
    <row r="2980" spans="1:28" s="142" customFormat="1" ht="15.75" hidden="1">
      <c r="A2980" s="292"/>
      <c r="B2980" s="231"/>
      <c r="C2980" s="231"/>
      <c r="D2980" s="232"/>
      <c r="E2980" s="134"/>
      <c r="F2980" s="134"/>
      <c r="G2980" s="134"/>
      <c r="H2980" s="134"/>
      <c r="I2980" s="134"/>
      <c r="J2980" s="134"/>
      <c r="K2980" s="134"/>
      <c r="L2980" s="134"/>
      <c r="M2980" s="134"/>
      <c r="N2980" s="134"/>
      <c r="O2980" s="134"/>
      <c r="P2980" s="134"/>
      <c r="Q2980" s="134"/>
      <c r="R2980" s="134"/>
      <c r="S2980" s="134"/>
      <c r="T2980" s="134"/>
      <c r="U2980" s="134"/>
      <c r="V2980" s="134"/>
      <c r="W2980" s="134"/>
      <c r="X2980" s="134"/>
    </row>
    <row r="2981" spans="1:28" s="142" customFormat="1" ht="15.75" hidden="1">
      <c r="A2981" s="292"/>
      <c r="B2981" s="231"/>
      <c r="C2981" s="231"/>
      <c r="D2981" s="232"/>
      <c r="E2981" s="134"/>
      <c r="F2981" s="134"/>
      <c r="G2981" s="134"/>
      <c r="H2981" s="134"/>
      <c r="I2981" s="134"/>
      <c r="J2981" s="134"/>
      <c r="K2981" s="134"/>
      <c r="L2981" s="134"/>
      <c r="M2981" s="134"/>
      <c r="N2981" s="134"/>
      <c r="O2981" s="134"/>
      <c r="P2981" s="134"/>
      <c r="Q2981" s="134"/>
      <c r="R2981" s="134"/>
      <c r="S2981" s="134"/>
      <c r="T2981" s="134"/>
      <c r="U2981" s="134"/>
      <c r="V2981" s="134"/>
      <c r="W2981" s="134"/>
      <c r="X2981" s="134"/>
    </row>
    <row r="2982" spans="1:28" s="142" customFormat="1" ht="15.75" hidden="1">
      <c r="A2982" s="292"/>
      <c r="B2982" s="231"/>
      <c r="C2982" s="231"/>
      <c r="D2982" s="232"/>
      <c r="E2982" s="134"/>
      <c r="F2982" s="134"/>
      <c r="G2982" s="134"/>
      <c r="H2982" s="134"/>
      <c r="I2982" s="134"/>
      <c r="J2982" s="134"/>
      <c r="K2982" s="134"/>
      <c r="L2982" s="134"/>
      <c r="M2982" s="134"/>
      <c r="N2982" s="134"/>
      <c r="O2982" s="134"/>
      <c r="P2982" s="134"/>
      <c r="Q2982" s="134"/>
      <c r="R2982" s="134"/>
      <c r="S2982" s="134"/>
      <c r="T2982" s="134"/>
      <c r="U2982" s="134"/>
      <c r="V2982" s="134"/>
      <c r="W2982" s="134"/>
      <c r="X2982" s="134"/>
    </row>
    <row r="2983" spans="1:28" s="142" customFormat="1" ht="15.75" hidden="1">
      <c r="A2983" s="292"/>
      <c r="B2983" s="231"/>
      <c r="C2983" s="231"/>
      <c r="D2983" s="232"/>
      <c r="E2983" s="134"/>
      <c r="F2983" s="134"/>
      <c r="G2983" s="134"/>
      <c r="H2983" s="134"/>
      <c r="I2983" s="134"/>
      <c r="J2983" s="134"/>
      <c r="K2983" s="134"/>
      <c r="L2983" s="134"/>
      <c r="M2983" s="134"/>
      <c r="N2983" s="134"/>
      <c r="O2983" s="134"/>
      <c r="P2983" s="134"/>
      <c r="Q2983" s="134"/>
      <c r="R2983" s="134"/>
      <c r="S2983" s="134"/>
      <c r="T2983" s="134"/>
      <c r="U2983" s="134"/>
      <c r="V2983" s="134"/>
      <c r="W2983" s="134"/>
      <c r="X2983" s="134"/>
    </row>
    <row r="2984" spans="1:28" s="132" customFormat="1" ht="15.75" hidden="1">
      <c r="A2984" s="292"/>
      <c r="B2984" s="231"/>
      <c r="C2984" s="231"/>
      <c r="D2984" s="232"/>
      <c r="E2984" s="131"/>
      <c r="F2984" s="130"/>
      <c r="G2984" s="130"/>
      <c r="H2984" s="130"/>
      <c r="I2984" s="68"/>
      <c r="J2984" s="68"/>
      <c r="K2984" s="68"/>
      <c r="L2984" s="68"/>
      <c r="M2984" s="130"/>
      <c r="N2984" s="130"/>
      <c r="O2984" s="130"/>
      <c r="P2984" s="130"/>
      <c r="Q2984" s="68"/>
      <c r="R2984" s="68"/>
      <c r="S2984" s="68"/>
      <c r="T2984" s="130"/>
      <c r="U2984" s="130"/>
      <c r="V2984" s="130"/>
      <c r="W2984" s="68"/>
      <c r="X2984" s="68"/>
    </row>
    <row r="2985" spans="1:28" s="132" customFormat="1" ht="15.75" hidden="1">
      <c r="A2985" s="292"/>
      <c r="B2985" s="231"/>
      <c r="C2985" s="231"/>
      <c r="D2985" s="232"/>
      <c r="E2985" s="131"/>
      <c r="F2985" s="130"/>
      <c r="G2985" s="130"/>
      <c r="H2985" s="130"/>
      <c r="I2985" s="68"/>
      <c r="J2985" s="68"/>
      <c r="K2985" s="68"/>
      <c r="L2985" s="68"/>
      <c r="M2985" s="130"/>
      <c r="N2985" s="130"/>
      <c r="O2985" s="130"/>
      <c r="P2985" s="130"/>
      <c r="Q2985" s="68"/>
      <c r="R2985" s="68"/>
      <c r="S2985" s="68"/>
      <c r="T2985" s="130"/>
      <c r="U2985" s="130"/>
      <c r="V2985" s="130"/>
      <c r="W2985" s="68"/>
      <c r="X2985" s="68"/>
    </row>
    <row r="2986" spans="1:28" s="132" customFormat="1" ht="15.75" hidden="1">
      <c r="A2986" s="292"/>
      <c r="B2986" s="231"/>
      <c r="C2986" s="231"/>
      <c r="D2986" s="232"/>
      <c r="E2986" s="131"/>
      <c r="F2986" s="130"/>
      <c r="G2986" s="130"/>
      <c r="H2986" s="130"/>
      <c r="I2986" s="68"/>
      <c r="J2986" s="68"/>
      <c r="K2986" s="68"/>
      <c r="L2986" s="68"/>
      <c r="M2986" s="130"/>
      <c r="N2986" s="130"/>
      <c r="O2986" s="130"/>
      <c r="P2986" s="130"/>
      <c r="Q2986" s="68"/>
      <c r="R2986" s="68"/>
      <c r="S2986" s="68"/>
      <c r="T2986" s="130"/>
      <c r="U2986" s="130"/>
      <c r="V2986" s="130"/>
      <c r="W2986" s="68"/>
      <c r="X2986" s="68"/>
    </row>
    <row r="2987" spans="1:28" ht="15.75" hidden="1">
      <c r="A2987" s="292"/>
      <c r="B2987" s="231"/>
      <c r="C2987" s="231"/>
      <c r="D2987" s="232"/>
      <c r="E2987" s="114"/>
      <c r="F2987" s="108"/>
      <c r="G2987" s="108"/>
      <c r="H2987" s="108"/>
      <c r="I2987" s="109"/>
      <c r="J2987" s="110"/>
      <c r="K2987" s="108"/>
      <c r="L2987" s="108"/>
      <c r="M2987" s="108"/>
      <c r="N2987" s="108"/>
      <c r="O2987" s="108"/>
      <c r="P2987" s="108"/>
      <c r="Q2987" s="109"/>
      <c r="R2987" s="109"/>
      <c r="S2987" s="109"/>
      <c r="T2987" s="108"/>
      <c r="U2987" s="108"/>
      <c r="V2987" s="108"/>
      <c r="W2987" s="109"/>
      <c r="X2987" s="109"/>
      <c r="Y2987" s="111"/>
      <c r="AB2987" s="111"/>
    </row>
    <row r="2988" spans="1:28" ht="15.75" hidden="1">
      <c r="A2988" s="292"/>
      <c r="B2988" s="231"/>
      <c r="C2988" s="231"/>
      <c r="D2988" s="232"/>
      <c r="E2988" s="109"/>
      <c r="F2988" s="109"/>
      <c r="G2988" s="109"/>
      <c r="H2988" s="109"/>
      <c r="I2988" s="109"/>
      <c r="J2988" s="109"/>
      <c r="K2988" s="109"/>
      <c r="L2988" s="109"/>
      <c r="M2988" s="109"/>
      <c r="N2988" s="109"/>
      <c r="O2988" s="109"/>
      <c r="P2988" s="109"/>
      <c r="Q2988" s="109"/>
      <c r="R2988" s="109"/>
      <c r="S2988" s="109"/>
      <c r="T2988" s="109"/>
      <c r="U2988" s="109"/>
      <c r="V2988" s="109"/>
      <c r="W2988" s="109"/>
      <c r="X2988" s="109"/>
      <c r="Y2988" s="111"/>
      <c r="AB2988" s="111"/>
    </row>
    <row r="2989" spans="1:28" ht="15.75" hidden="1">
      <c r="A2989" s="292"/>
      <c r="B2989" s="231"/>
      <c r="C2989" s="231"/>
      <c r="D2989" s="232"/>
      <c r="E2989" s="8"/>
      <c r="F2989" s="8"/>
      <c r="G2989" s="8"/>
      <c r="H2989" s="8"/>
      <c r="I2989" s="8"/>
      <c r="J2989" s="8"/>
      <c r="K2989" s="8"/>
      <c r="L2989" s="8"/>
      <c r="M2989" s="8"/>
      <c r="N2989" s="8"/>
      <c r="O2989" s="8"/>
      <c r="P2989" s="8"/>
      <c r="Q2989" s="8"/>
      <c r="R2989" s="8"/>
      <c r="S2989" s="8"/>
      <c r="T2989" s="8"/>
      <c r="U2989" s="8"/>
      <c r="V2989" s="8"/>
      <c r="W2989" s="8"/>
      <c r="X2989" s="8"/>
      <c r="Y2989" s="111"/>
      <c r="AB2989" s="111"/>
    </row>
    <row r="2990" spans="1:28" s="142" customFormat="1" ht="15.75" hidden="1">
      <c r="A2990" s="292"/>
      <c r="B2990" s="231"/>
      <c r="C2990" s="231"/>
      <c r="D2990" s="232"/>
      <c r="E2990" s="134"/>
      <c r="F2990" s="134"/>
      <c r="G2990" s="134"/>
      <c r="H2990" s="134"/>
      <c r="I2990" s="134"/>
      <c r="J2990" s="134"/>
      <c r="K2990" s="134"/>
      <c r="L2990" s="134"/>
      <c r="M2990" s="134"/>
      <c r="N2990" s="134"/>
      <c r="O2990" s="134"/>
      <c r="P2990" s="134"/>
      <c r="Q2990" s="134"/>
      <c r="R2990" s="134"/>
      <c r="S2990" s="134"/>
      <c r="T2990" s="134"/>
      <c r="U2990" s="134"/>
      <c r="V2990" s="134"/>
      <c r="W2990" s="134"/>
      <c r="X2990" s="134"/>
    </row>
    <row r="2991" spans="1:28" s="142" customFormat="1" ht="15.75" hidden="1">
      <c r="A2991" s="292"/>
      <c r="B2991" s="231"/>
      <c r="C2991" s="231"/>
      <c r="D2991" s="232"/>
      <c r="E2991" s="134"/>
      <c r="F2991" s="134"/>
      <c r="G2991" s="134"/>
      <c r="H2991" s="134"/>
      <c r="I2991" s="134"/>
      <c r="J2991" s="134"/>
      <c r="K2991" s="134"/>
      <c r="L2991" s="134"/>
      <c r="M2991" s="134"/>
      <c r="N2991" s="134"/>
      <c r="O2991" s="134"/>
      <c r="P2991" s="134"/>
      <c r="Q2991" s="134"/>
      <c r="R2991" s="134"/>
      <c r="S2991" s="134"/>
      <c r="T2991" s="134"/>
      <c r="U2991" s="134"/>
      <c r="V2991" s="134"/>
      <c r="W2991" s="134"/>
      <c r="X2991" s="134"/>
    </row>
    <row r="2992" spans="1:28" s="142" customFormat="1" ht="15.75" hidden="1">
      <c r="A2992" s="292"/>
      <c r="B2992" s="231"/>
      <c r="C2992" s="231"/>
      <c r="D2992" s="232"/>
      <c r="E2992" s="134"/>
      <c r="F2992" s="134"/>
      <c r="G2992" s="134"/>
      <c r="H2992" s="134"/>
      <c r="I2992" s="134"/>
      <c r="J2992" s="134"/>
      <c r="K2992" s="134"/>
      <c r="L2992" s="134"/>
      <c r="M2992" s="134"/>
      <c r="N2992" s="134"/>
      <c r="O2992" s="134"/>
      <c r="P2992" s="134"/>
      <c r="Q2992" s="134"/>
      <c r="R2992" s="134"/>
      <c r="S2992" s="134"/>
      <c r="T2992" s="134"/>
      <c r="U2992" s="134"/>
      <c r="V2992" s="134"/>
      <c r="W2992" s="134"/>
      <c r="X2992" s="134"/>
    </row>
    <row r="2993" spans="1:28" s="142" customFormat="1" ht="15.75" hidden="1">
      <c r="A2993" s="292"/>
      <c r="B2993" s="231"/>
      <c r="C2993" s="231"/>
      <c r="D2993" s="232"/>
      <c r="E2993" s="134"/>
      <c r="F2993" s="134"/>
      <c r="G2993" s="134"/>
      <c r="H2993" s="134"/>
      <c r="I2993" s="134"/>
      <c r="J2993" s="134"/>
      <c r="K2993" s="134"/>
      <c r="L2993" s="134"/>
      <c r="M2993" s="134"/>
      <c r="N2993" s="134"/>
      <c r="O2993" s="134"/>
      <c r="P2993" s="134"/>
      <c r="Q2993" s="134"/>
      <c r="R2993" s="134"/>
      <c r="S2993" s="134"/>
      <c r="T2993" s="134"/>
      <c r="U2993" s="134"/>
      <c r="V2993" s="134"/>
      <c r="W2993" s="134"/>
      <c r="X2993" s="134"/>
    </row>
    <row r="2994" spans="1:28" s="132" customFormat="1" ht="15.75" hidden="1">
      <c r="A2994" s="292"/>
      <c r="B2994" s="231"/>
      <c r="C2994" s="231"/>
      <c r="D2994" s="232"/>
      <c r="E2994" s="131"/>
      <c r="F2994" s="130"/>
      <c r="G2994" s="130"/>
      <c r="H2994" s="130"/>
      <c r="I2994" s="68"/>
      <c r="J2994" s="68"/>
      <c r="K2994" s="68"/>
      <c r="L2994" s="68"/>
      <c r="M2994" s="130"/>
      <c r="N2994" s="130"/>
      <c r="O2994" s="130"/>
      <c r="P2994" s="130"/>
      <c r="Q2994" s="68"/>
      <c r="R2994" s="68"/>
      <c r="S2994" s="68"/>
      <c r="T2994" s="130"/>
      <c r="U2994" s="130"/>
      <c r="V2994" s="130"/>
      <c r="W2994" s="68"/>
      <c r="X2994" s="68"/>
    </row>
    <row r="2995" spans="1:28" s="132" customFormat="1" ht="15.75" hidden="1">
      <c r="A2995" s="292"/>
      <c r="B2995" s="231"/>
      <c r="C2995" s="231"/>
      <c r="D2995" s="232"/>
      <c r="E2995" s="131"/>
      <c r="F2995" s="130"/>
      <c r="G2995" s="130"/>
      <c r="H2995" s="130"/>
      <c r="I2995" s="68"/>
      <c r="J2995" s="68"/>
      <c r="K2995" s="68"/>
      <c r="L2995" s="68"/>
      <c r="M2995" s="130"/>
      <c r="N2995" s="130"/>
      <c r="O2995" s="130"/>
      <c r="P2995" s="130"/>
      <c r="Q2995" s="68"/>
      <c r="R2995" s="68"/>
      <c r="S2995" s="68"/>
      <c r="T2995" s="130"/>
      <c r="U2995" s="130"/>
      <c r="V2995" s="130"/>
      <c r="W2995" s="68"/>
      <c r="X2995" s="68"/>
    </row>
    <row r="2996" spans="1:28" s="132" customFormat="1" ht="15.75" hidden="1">
      <c r="A2996" s="292"/>
      <c r="B2996" s="231"/>
      <c r="C2996" s="231"/>
      <c r="D2996" s="232"/>
      <c r="E2996" s="131"/>
      <c r="F2996" s="130"/>
      <c r="G2996" s="130"/>
      <c r="H2996" s="130"/>
      <c r="I2996" s="68"/>
      <c r="J2996" s="68"/>
      <c r="K2996" s="68"/>
      <c r="L2996" s="68"/>
      <c r="M2996" s="130"/>
      <c r="N2996" s="130"/>
      <c r="O2996" s="130"/>
      <c r="P2996" s="130"/>
      <c r="Q2996" s="68"/>
      <c r="R2996" s="68"/>
      <c r="S2996" s="68"/>
      <c r="T2996" s="130"/>
      <c r="U2996" s="130"/>
      <c r="V2996" s="130"/>
      <c r="W2996" s="68"/>
      <c r="X2996" s="68"/>
    </row>
    <row r="2997" spans="1:28" ht="15.75" hidden="1">
      <c r="A2997" s="292"/>
      <c r="B2997" s="231"/>
      <c r="C2997" s="231"/>
      <c r="D2997" s="232"/>
      <c r="E2997" s="114"/>
      <c r="F2997" s="108"/>
      <c r="G2997" s="108"/>
      <c r="H2997" s="108"/>
      <c r="I2997" s="109"/>
      <c r="J2997" s="110"/>
      <c r="K2997" s="108"/>
      <c r="L2997" s="108"/>
      <c r="M2997" s="108"/>
      <c r="N2997" s="108"/>
      <c r="O2997" s="108"/>
      <c r="P2997" s="108"/>
      <c r="Q2997" s="109"/>
      <c r="R2997" s="109"/>
      <c r="S2997" s="109"/>
      <c r="T2997" s="108"/>
      <c r="U2997" s="108"/>
      <c r="V2997" s="108"/>
      <c r="W2997" s="109"/>
      <c r="X2997" s="109"/>
      <c r="Y2997" s="111"/>
      <c r="AB2997" s="111"/>
    </row>
    <row r="2998" spans="1:28" ht="15.75" hidden="1">
      <c r="A2998" s="292"/>
      <c r="B2998" s="231"/>
      <c r="C2998" s="231"/>
      <c r="D2998" s="232"/>
      <c r="E2998" s="109"/>
      <c r="F2998" s="109"/>
      <c r="G2998" s="109"/>
      <c r="H2998" s="109"/>
      <c r="I2998" s="109"/>
      <c r="J2998" s="109"/>
      <c r="K2998" s="109"/>
      <c r="L2998" s="109"/>
      <c r="M2998" s="109"/>
      <c r="N2998" s="109"/>
      <c r="O2998" s="109"/>
      <c r="P2998" s="109"/>
      <c r="Q2998" s="109"/>
      <c r="R2998" s="109"/>
      <c r="S2998" s="109"/>
      <c r="T2998" s="109"/>
      <c r="U2998" s="109"/>
      <c r="V2998" s="109"/>
      <c r="W2998" s="109"/>
      <c r="X2998" s="109"/>
      <c r="Y2998" s="111"/>
      <c r="AB2998" s="111"/>
    </row>
    <row r="2999" spans="1:28" ht="15.75" hidden="1">
      <c r="A2999" s="292"/>
      <c r="B2999" s="231"/>
      <c r="C2999" s="231"/>
      <c r="D2999" s="232"/>
      <c r="E2999" s="8"/>
      <c r="F2999" s="8"/>
      <c r="G2999" s="8"/>
      <c r="H2999" s="8"/>
      <c r="I2999" s="8"/>
      <c r="J2999" s="8"/>
      <c r="K2999" s="8"/>
      <c r="L2999" s="8"/>
      <c r="M2999" s="8"/>
      <c r="N2999" s="8"/>
      <c r="O2999" s="8"/>
      <c r="P2999" s="8"/>
      <c r="Q2999" s="8"/>
      <c r="R2999" s="8"/>
      <c r="S2999" s="8"/>
      <c r="T2999" s="8"/>
      <c r="U2999" s="8"/>
      <c r="V2999" s="8"/>
      <c r="W2999" s="8"/>
      <c r="X2999" s="8"/>
      <c r="Y2999" s="111"/>
      <c r="AB2999" s="111"/>
    </row>
    <row r="3000" spans="1:28" s="142" customFormat="1" ht="15.75" hidden="1">
      <c r="A3000" s="292"/>
      <c r="B3000" s="231"/>
      <c r="C3000" s="231"/>
      <c r="D3000" s="232"/>
      <c r="E3000" s="130"/>
      <c r="F3000" s="130"/>
      <c r="G3000" s="130"/>
      <c r="H3000" s="130"/>
      <c r="I3000" s="134"/>
      <c r="J3000" s="134"/>
      <c r="K3000" s="134"/>
      <c r="L3000" s="134"/>
      <c r="M3000" s="130"/>
      <c r="N3000" s="130"/>
      <c r="O3000" s="130"/>
      <c r="P3000" s="130"/>
      <c r="Q3000" s="134"/>
      <c r="R3000" s="134"/>
      <c r="S3000" s="134"/>
      <c r="T3000" s="130"/>
      <c r="U3000" s="130"/>
      <c r="V3000" s="130"/>
      <c r="W3000" s="134"/>
      <c r="X3000" s="134"/>
    </row>
    <row r="3001" spans="1:28" s="142" customFormat="1" ht="15.75" hidden="1">
      <c r="A3001" s="292"/>
      <c r="B3001" s="231"/>
      <c r="C3001" s="231"/>
      <c r="D3001" s="232"/>
      <c r="E3001" s="130"/>
      <c r="F3001" s="130"/>
      <c r="G3001" s="130"/>
      <c r="H3001" s="130"/>
      <c r="I3001" s="134"/>
      <c r="J3001" s="134"/>
      <c r="K3001" s="134"/>
      <c r="L3001" s="134"/>
      <c r="M3001" s="130"/>
      <c r="N3001" s="130"/>
      <c r="O3001" s="130"/>
      <c r="P3001" s="130"/>
      <c r="Q3001" s="134"/>
      <c r="R3001" s="134"/>
      <c r="S3001" s="134"/>
      <c r="T3001" s="130"/>
      <c r="U3001" s="130"/>
      <c r="V3001" s="130"/>
      <c r="W3001" s="134"/>
      <c r="X3001" s="134"/>
    </row>
    <row r="3002" spans="1:28" s="142" customFormat="1" ht="15.75" hidden="1">
      <c r="A3002" s="292"/>
      <c r="B3002" s="231"/>
      <c r="C3002" s="231"/>
      <c r="D3002" s="232"/>
      <c r="E3002" s="130"/>
      <c r="F3002" s="130"/>
      <c r="G3002" s="130"/>
      <c r="H3002" s="130"/>
      <c r="I3002" s="134"/>
      <c r="J3002" s="134"/>
      <c r="K3002" s="134"/>
      <c r="L3002" s="134"/>
      <c r="M3002" s="130"/>
      <c r="N3002" s="130"/>
      <c r="O3002" s="130"/>
      <c r="P3002" s="130"/>
      <c r="Q3002" s="134"/>
      <c r="R3002" s="134"/>
      <c r="S3002" s="134"/>
      <c r="T3002" s="130"/>
      <c r="U3002" s="130"/>
      <c r="V3002" s="130"/>
      <c r="W3002" s="134"/>
      <c r="X3002" s="134"/>
      <c r="AA3002" s="139"/>
    </row>
    <row r="3003" spans="1:28" s="142" customFormat="1" ht="15.75" hidden="1">
      <c r="A3003" s="292"/>
      <c r="B3003" s="231"/>
      <c r="C3003" s="231"/>
      <c r="D3003" s="232"/>
      <c r="E3003" s="130"/>
      <c r="F3003" s="130"/>
      <c r="G3003" s="130"/>
      <c r="H3003" s="130"/>
      <c r="I3003" s="134"/>
      <c r="J3003" s="134"/>
      <c r="K3003" s="134"/>
      <c r="L3003" s="134"/>
      <c r="M3003" s="130"/>
      <c r="N3003" s="130"/>
      <c r="O3003" s="130"/>
      <c r="P3003" s="130"/>
      <c r="Q3003" s="134"/>
      <c r="R3003" s="134"/>
      <c r="S3003" s="134"/>
      <c r="T3003" s="130"/>
      <c r="U3003" s="130"/>
      <c r="V3003" s="130"/>
      <c r="W3003" s="134"/>
      <c r="X3003" s="134"/>
      <c r="AA3003" s="139"/>
    </row>
    <row r="3004" spans="1:28" s="142" customFormat="1" ht="15.75" hidden="1">
      <c r="A3004" s="292"/>
      <c r="B3004" s="231"/>
      <c r="C3004" s="231"/>
      <c r="D3004" s="232"/>
      <c r="E3004" s="134"/>
      <c r="F3004" s="134"/>
      <c r="G3004" s="134"/>
      <c r="H3004" s="134"/>
      <c r="I3004" s="134"/>
      <c r="J3004" s="134"/>
      <c r="K3004" s="134"/>
      <c r="L3004" s="134"/>
      <c r="M3004" s="134"/>
      <c r="N3004" s="134"/>
      <c r="O3004" s="134"/>
      <c r="P3004" s="134"/>
      <c r="Q3004" s="134"/>
      <c r="R3004" s="134"/>
      <c r="S3004" s="134"/>
      <c r="T3004" s="134"/>
      <c r="U3004" s="134"/>
      <c r="V3004" s="134"/>
      <c r="W3004" s="134"/>
      <c r="X3004" s="134"/>
    </row>
    <row r="3005" spans="1:28" s="142" customFormat="1" ht="15.75" hidden="1">
      <c r="A3005" s="292"/>
      <c r="B3005" s="231"/>
      <c r="C3005" s="231"/>
      <c r="D3005" s="232"/>
      <c r="E3005" s="134"/>
      <c r="F3005" s="134"/>
      <c r="G3005" s="134"/>
      <c r="H3005" s="134"/>
      <c r="I3005" s="134"/>
      <c r="J3005" s="134"/>
      <c r="K3005" s="134"/>
      <c r="L3005" s="134"/>
      <c r="M3005" s="134"/>
      <c r="N3005" s="134"/>
      <c r="O3005" s="134"/>
      <c r="P3005" s="134"/>
      <c r="Q3005" s="134"/>
      <c r="R3005" s="134"/>
      <c r="S3005" s="134"/>
      <c r="T3005" s="134"/>
      <c r="U3005" s="134"/>
      <c r="V3005" s="134"/>
      <c r="W3005" s="134"/>
      <c r="X3005" s="134"/>
    </row>
    <row r="3006" spans="1:28" s="132" customFormat="1" ht="15.75" hidden="1">
      <c r="A3006" s="292"/>
      <c r="B3006" s="231"/>
      <c r="C3006" s="231"/>
      <c r="D3006" s="232"/>
      <c r="E3006" s="131"/>
      <c r="F3006" s="130"/>
      <c r="G3006" s="130"/>
      <c r="H3006" s="130"/>
      <c r="I3006" s="68"/>
      <c r="J3006" s="68"/>
      <c r="K3006" s="68"/>
      <c r="L3006" s="68"/>
      <c r="M3006" s="130"/>
      <c r="N3006" s="130"/>
      <c r="O3006" s="130"/>
      <c r="P3006" s="130"/>
      <c r="Q3006" s="68"/>
      <c r="R3006" s="68"/>
      <c r="S3006" s="68"/>
      <c r="T3006" s="130"/>
      <c r="U3006" s="130"/>
      <c r="V3006" s="130"/>
      <c r="W3006" s="68"/>
      <c r="X3006" s="68"/>
    </row>
    <row r="3007" spans="1:28" s="132" customFormat="1" ht="15.75" hidden="1">
      <c r="A3007" s="292"/>
      <c r="B3007" s="231"/>
      <c r="C3007" s="231"/>
      <c r="D3007" s="232"/>
      <c r="E3007" s="131"/>
      <c r="F3007" s="130"/>
      <c r="G3007" s="130"/>
      <c r="H3007" s="130"/>
      <c r="I3007" s="68"/>
      <c r="J3007" s="68"/>
      <c r="K3007" s="68"/>
      <c r="L3007" s="68"/>
      <c r="M3007" s="130"/>
      <c r="N3007" s="130"/>
      <c r="O3007" s="130"/>
      <c r="P3007" s="130"/>
      <c r="Q3007" s="68"/>
      <c r="R3007" s="68"/>
      <c r="S3007" s="68"/>
      <c r="T3007" s="130"/>
      <c r="U3007" s="130"/>
      <c r="V3007" s="130"/>
      <c r="W3007" s="68"/>
      <c r="X3007" s="68"/>
    </row>
    <row r="3008" spans="1:28" s="132" customFormat="1" ht="15.75" hidden="1">
      <c r="A3008" s="292"/>
      <c r="B3008" s="231"/>
      <c r="C3008" s="231"/>
      <c r="D3008" s="232"/>
      <c r="E3008" s="131"/>
      <c r="F3008" s="130"/>
      <c r="G3008" s="130"/>
      <c r="H3008" s="130"/>
      <c r="I3008" s="68"/>
      <c r="J3008" s="68"/>
      <c r="K3008" s="68"/>
      <c r="L3008" s="68"/>
      <c r="M3008" s="130"/>
      <c r="N3008" s="130"/>
      <c r="O3008" s="130"/>
      <c r="P3008" s="130"/>
      <c r="Q3008" s="68"/>
      <c r="R3008" s="68"/>
      <c r="S3008" s="68"/>
      <c r="T3008" s="130"/>
      <c r="U3008" s="130"/>
      <c r="V3008" s="130"/>
      <c r="W3008" s="68"/>
      <c r="X3008" s="68"/>
    </row>
    <row r="3009" spans="1:24" s="132" customFormat="1" ht="15.75" hidden="1">
      <c r="A3009" s="292"/>
      <c r="B3009" s="231"/>
      <c r="C3009" s="231"/>
      <c r="D3009" s="232"/>
      <c r="E3009" s="131"/>
      <c r="F3009" s="130"/>
      <c r="G3009" s="130"/>
      <c r="H3009" s="130"/>
      <c r="I3009" s="68"/>
      <c r="J3009" s="68"/>
      <c r="K3009" s="68"/>
      <c r="L3009" s="68"/>
      <c r="M3009" s="130"/>
      <c r="N3009" s="130"/>
      <c r="O3009" s="130"/>
      <c r="P3009" s="130"/>
      <c r="Q3009" s="68"/>
      <c r="R3009" s="68"/>
      <c r="S3009" s="68"/>
      <c r="T3009" s="130"/>
      <c r="U3009" s="130"/>
      <c r="V3009" s="130"/>
      <c r="W3009" s="68"/>
      <c r="X3009" s="68"/>
    </row>
    <row r="3010" spans="1:24" s="142" customFormat="1" ht="15.75" hidden="1">
      <c r="A3010" s="292"/>
      <c r="B3010" s="231"/>
      <c r="C3010" s="231"/>
      <c r="D3010" s="232"/>
      <c r="E3010" s="134"/>
      <c r="F3010" s="134"/>
      <c r="G3010" s="134"/>
      <c r="H3010" s="134"/>
      <c r="I3010" s="134"/>
      <c r="J3010" s="134"/>
      <c r="K3010" s="134"/>
      <c r="L3010" s="134"/>
      <c r="M3010" s="134"/>
      <c r="N3010" s="134"/>
      <c r="O3010" s="134"/>
      <c r="P3010" s="134"/>
      <c r="Q3010" s="134"/>
      <c r="R3010" s="134"/>
      <c r="S3010" s="134"/>
      <c r="T3010" s="134"/>
      <c r="U3010" s="134"/>
      <c r="V3010" s="134"/>
      <c r="W3010" s="134"/>
      <c r="X3010" s="134"/>
    </row>
    <row r="3011" spans="1:24" s="142" customFormat="1" ht="15.75" hidden="1">
      <c r="A3011" s="292"/>
      <c r="B3011" s="231"/>
      <c r="C3011" s="231"/>
      <c r="D3011" s="232"/>
      <c r="E3011" s="134"/>
      <c r="F3011" s="134"/>
      <c r="G3011" s="134"/>
      <c r="H3011" s="134"/>
      <c r="I3011" s="134"/>
      <c r="J3011" s="134"/>
      <c r="K3011" s="134"/>
      <c r="L3011" s="134"/>
      <c r="M3011" s="134"/>
      <c r="N3011" s="134"/>
      <c r="O3011" s="134"/>
      <c r="P3011" s="134"/>
      <c r="Q3011" s="134"/>
      <c r="R3011" s="134"/>
      <c r="S3011" s="134"/>
      <c r="T3011" s="134"/>
      <c r="U3011" s="134"/>
      <c r="V3011" s="134"/>
      <c r="W3011" s="134"/>
      <c r="X3011" s="134"/>
    </row>
    <row r="3012" spans="1:24" s="132" customFormat="1" ht="15.75" hidden="1">
      <c r="A3012" s="292"/>
      <c r="B3012" s="231"/>
      <c r="C3012" s="231"/>
      <c r="D3012" s="232"/>
      <c r="E3012" s="131"/>
      <c r="F3012" s="130"/>
      <c r="G3012" s="130"/>
      <c r="H3012" s="130"/>
      <c r="I3012" s="68"/>
      <c r="J3012" s="68"/>
      <c r="K3012" s="68"/>
      <c r="L3012" s="68"/>
      <c r="M3012" s="130"/>
      <c r="N3012" s="130"/>
      <c r="O3012" s="130"/>
      <c r="P3012" s="130"/>
      <c r="Q3012" s="68"/>
      <c r="R3012" s="68"/>
      <c r="S3012" s="68"/>
      <c r="T3012" s="130"/>
      <c r="U3012" s="130"/>
      <c r="V3012" s="130"/>
      <c r="W3012" s="68"/>
      <c r="X3012" s="68"/>
    </row>
    <row r="3013" spans="1:24" s="132" customFormat="1" ht="15.75" hidden="1">
      <c r="A3013" s="292"/>
      <c r="B3013" s="231"/>
      <c r="C3013" s="231"/>
      <c r="D3013" s="232"/>
      <c r="E3013" s="131"/>
      <c r="F3013" s="130"/>
      <c r="G3013" s="130"/>
      <c r="H3013" s="130"/>
      <c r="I3013" s="68"/>
      <c r="J3013" s="68"/>
      <c r="K3013" s="68"/>
      <c r="L3013" s="68"/>
      <c r="M3013" s="130"/>
      <c r="N3013" s="130"/>
      <c r="O3013" s="130"/>
      <c r="P3013" s="130"/>
      <c r="Q3013" s="68"/>
      <c r="R3013" s="68"/>
      <c r="S3013" s="68"/>
      <c r="T3013" s="130"/>
      <c r="U3013" s="130"/>
      <c r="V3013" s="130"/>
      <c r="W3013" s="68"/>
      <c r="X3013" s="68"/>
    </row>
    <row r="3014" spans="1:24" s="132" customFormat="1" ht="15.75" hidden="1">
      <c r="A3014" s="292"/>
      <c r="B3014" s="231"/>
      <c r="C3014" s="231"/>
      <c r="D3014" s="232"/>
      <c r="E3014" s="131"/>
      <c r="F3014" s="130"/>
      <c r="G3014" s="130"/>
      <c r="H3014" s="130"/>
      <c r="I3014" s="68"/>
      <c r="J3014" s="68"/>
      <c r="K3014" s="68"/>
      <c r="L3014" s="68"/>
      <c r="M3014" s="130"/>
      <c r="N3014" s="130"/>
      <c r="O3014" s="130"/>
      <c r="P3014" s="130"/>
      <c r="Q3014" s="68"/>
      <c r="R3014" s="68"/>
      <c r="S3014" s="68"/>
      <c r="T3014" s="130"/>
      <c r="U3014" s="130"/>
      <c r="V3014" s="130"/>
      <c r="W3014" s="68"/>
      <c r="X3014" s="68"/>
    </row>
    <row r="3015" spans="1:24" s="132" customFormat="1" ht="15.75" hidden="1">
      <c r="A3015" s="292"/>
      <c r="B3015" s="231"/>
      <c r="C3015" s="231"/>
      <c r="D3015" s="232"/>
      <c r="E3015" s="131"/>
      <c r="F3015" s="130"/>
      <c r="G3015" s="130"/>
      <c r="H3015" s="130"/>
      <c r="I3015" s="68"/>
      <c r="J3015" s="68"/>
      <c r="K3015" s="68"/>
      <c r="L3015" s="68"/>
      <c r="M3015" s="130"/>
      <c r="N3015" s="130"/>
      <c r="O3015" s="130"/>
      <c r="P3015" s="130"/>
      <c r="Q3015" s="68"/>
      <c r="R3015" s="68"/>
      <c r="S3015" s="68"/>
      <c r="T3015" s="130"/>
      <c r="U3015" s="130"/>
      <c r="V3015" s="130"/>
      <c r="W3015" s="68"/>
      <c r="X3015" s="68"/>
    </row>
    <row r="3016" spans="1:24" s="132" customFormat="1" ht="15.75" hidden="1">
      <c r="A3016" s="292"/>
      <c r="B3016" s="231"/>
      <c r="C3016" s="231"/>
      <c r="D3016" s="232"/>
      <c r="E3016" s="149"/>
      <c r="F3016" s="149"/>
      <c r="G3016" s="149"/>
      <c r="H3016" s="149"/>
      <c r="I3016" s="149"/>
      <c r="J3016" s="149"/>
      <c r="K3016" s="149"/>
      <c r="L3016" s="149"/>
      <c r="M3016" s="149"/>
      <c r="N3016" s="149"/>
      <c r="O3016" s="149"/>
      <c r="P3016" s="149"/>
      <c r="Q3016" s="149"/>
      <c r="R3016" s="149"/>
      <c r="S3016" s="149"/>
      <c r="T3016" s="149"/>
      <c r="U3016" s="149"/>
      <c r="V3016" s="149"/>
      <c r="W3016" s="149"/>
      <c r="X3016" s="149"/>
    </row>
    <row r="3017" spans="1:24" s="132" customFormat="1" ht="15.75" hidden="1">
      <c r="A3017" s="292"/>
      <c r="B3017" s="231"/>
      <c r="C3017" s="231"/>
      <c r="D3017" s="232"/>
      <c r="E3017" s="131"/>
      <c r="F3017" s="130"/>
      <c r="G3017" s="130"/>
      <c r="H3017" s="130"/>
      <c r="I3017" s="68"/>
      <c r="J3017" s="68"/>
      <c r="K3017" s="68"/>
      <c r="L3017" s="68"/>
      <c r="M3017" s="130"/>
      <c r="N3017" s="130"/>
      <c r="O3017" s="130"/>
      <c r="P3017" s="130"/>
      <c r="Q3017" s="68"/>
      <c r="R3017" s="68"/>
      <c r="S3017" s="68"/>
      <c r="T3017" s="130"/>
      <c r="U3017" s="130"/>
      <c r="V3017" s="130"/>
      <c r="W3017" s="68"/>
      <c r="X3017" s="68"/>
    </row>
    <row r="3018" spans="1:24" s="132" customFormat="1" ht="15.75" hidden="1">
      <c r="A3018" s="292"/>
      <c r="B3018" s="231"/>
      <c r="C3018" s="231"/>
      <c r="D3018" s="232"/>
      <c r="E3018" s="131"/>
      <c r="F3018" s="130"/>
      <c r="G3018" s="130"/>
      <c r="H3018" s="130"/>
      <c r="I3018" s="68"/>
      <c r="J3018" s="68"/>
      <c r="K3018" s="68"/>
      <c r="L3018" s="68"/>
      <c r="M3018" s="130"/>
      <c r="N3018" s="130"/>
      <c r="O3018" s="130"/>
      <c r="P3018" s="130"/>
      <c r="Q3018" s="68"/>
      <c r="R3018" s="68"/>
      <c r="S3018" s="68"/>
      <c r="T3018" s="130"/>
      <c r="U3018" s="130"/>
      <c r="V3018" s="130"/>
      <c r="W3018" s="68"/>
      <c r="X3018" s="68"/>
    </row>
    <row r="3019" spans="1:24" s="132" customFormat="1" ht="15.75" hidden="1">
      <c r="A3019" s="292"/>
      <c r="B3019" s="231"/>
      <c r="C3019" s="231"/>
      <c r="D3019" s="232"/>
      <c r="E3019" s="131"/>
      <c r="F3019" s="130"/>
      <c r="G3019" s="130"/>
      <c r="H3019" s="130"/>
      <c r="I3019" s="68"/>
      <c r="J3019" s="68"/>
      <c r="K3019" s="68"/>
      <c r="L3019" s="68"/>
      <c r="M3019" s="130"/>
      <c r="N3019" s="130"/>
      <c r="O3019" s="130"/>
      <c r="P3019" s="130"/>
      <c r="Q3019" s="68"/>
      <c r="R3019" s="68"/>
      <c r="S3019" s="68"/>
      <c r="T3019" s="130"/>
      <c r="U3019" s="130"/>
      <c r="V3019" s="130"/>
      <c r="W3019" s="68"/>
      <c r="X3019" s="68"/>
    </row>
    <row r="3020" spans="1:24" s="142" customFormat="1" ht="15.75" hidden="1">
      <c r="A3020" s="292"/>
      <c r="B3020" s="231"/>
      <c r="C3020" s="231"/>
      <c r="D3020" s="232"/>
      <c r="E3020" s="134"/>
      <c r="F3020" s="134"/>
      <c r="G3020" s="134"/>
      <c r="H3020" s="134"/>
      <c r="I3020" s="134"/>
      <c r="J3020" s="134"/>
      <c r="K3020" s="134"/>
      <c r="L3020" s="134"/>
      <c r="M3020" s="134"/>
      <c r="N3020" s="134"/>
      <c r="O3020" s="134"/>
      <c r="P3020" s="134"/>
      <c r="Q3020" s="134"/>
      <c r="R3020" s="134"/>
      <c r="S3020" s="134"/>
      <c r="T3020" s="134"/>
      <c r="U3020" s="134"/>
      <c r="V3020" s="134"/>
      <c r="W3020" s="134"/>
      <c r="X3020" s="134"/>
    </row>
    <row r="3021" spans="1:24" s="132" customFormat="1" ht="15.75" hidden="1">
      <c r="A3021" s="292"/>
      <c r="B3021" s="231"/>
      <c r="C3021" s="231"/>
      <c r="D3021" s="232"/>
      <c r="E3021" s="131"/>
      <c r="F3021" s="130"/>
      <c r="G3021" s="130"/>
      <c r="H3021" s="130"/>
      <c r="I3021" s="68"/>
      <c r="J3021" s="68"/>
      <c r="K3021" s="68"/>
      <c r="L3021" s="68"/>
      <c r="M3021" s="130"/>
      <c r="N3021" s="130"/>
      <c r="O3021" s="130"/>
      <c r="P3021" s="130"/>
      <c r="Q3021" s="68"/>
      <c r="R3021" s="68"/>
      <c r="S3021" s="68"/>
      <c r="T3021" s="130"/>
      <c r="U3021" s="130"/>
      <c r="V3021" s="130"/>
      <c r="W3021" s="68"/>
      <c r="X3021" s="68"/>
    </row>
    <row r="3022" spans="1:24" s="132" customFormat="1" ht="15.75" hidden="1">
      <c r="A3022" s="292"/>
      <c r="B3022" s="231"/>
      <c r="C3022" s="231"/>
      <c r="D3022" s="232"/>
      <c r="E3022" s="131"/>
      <c r="F3022" s="130"/>
      <c r="G3022" s="130"/>
      <c r="H3022" s="130"/>
      <c r="I3022" s="68"/>
      <c r="J3022" s="68"/>
      <c r="K3022" s="68"/>
      <c r="L3022" s="68"/>
      <c r="M3022" s="130"/>
      <c r="N3022" s="130"/>
      <c r="O3022" s="130"/>
      <c r="P3022" s="130"/>
      <c r="Q3022" s="68"/>
      <c r="R3022" s="68"/>
      <c r="S3022" s="68"/>
      <c r="T3022" s="130"/>
      <c r="U3022" s="130"/>
      <c r="V3022" s="130"/>
      <c r="W3022" s="68"/>
      <c r="X3022" s="68"/>
    </row>
    <row r="3023" spans="1:24" s="132" customFormat="1" ht="15.75" hidden="1">
      <c r="A3023" s="292"/>
      <c r="B3023" s="231"/>
      <c r="C3023" s="231"/>
      <c r="D3023" s="232"/>
      <c r="E3023" s="131"/>
      <c r="F3023" s="130"/>
      <c r="G3023" s="130"/>
      <c r="H3023" s="130"/>
      <c r="I3023" s="68"/>
      <c r="J3023" s="68"/>
      <c r="K3023" s="68"/>
      <c r="L3023" s="68"/>
      <c r="M3023" s="130"/>
      <c r="N3023" s="130"/>
      <c r="O3023" s="130"/>
      <c r="P3023" s="130"/>
      <c r="Q3023" s="68"/>
      <c r="R3023" s="68"/>
      <c r="S3023" s="68"/>
      <c r="T3023" s="130"/>
      <c r="U3023" s="130"/>
      <c r="V3023" s="130"/>
      <c r="W3023" s="68"/>
      <c r="X3023" s="68"/>
    </row>
    <row r="3024" spans="1:24" s="142" customFormat="1" ht="15.75" hidden="1">
      <c r="A3024" s="292"/>
      <c r="B3024" s="231"/>
      <c r="C3024" s="231"/>
      <c r="D3024" s="232"/>
      <c r="E3024" s="134"/>
      <c r="F3024" s="134"/>
      <c r="G3024" s="134"/>
      <c r="H3024" s="134"/>
      <c r="I3024" s="134"/>
      <c r="J3024" s="134"/>
      <c r="K3024" s="134"/>
      <c r="L3024" s="134"/>
      <c r="M3024" s="134"/>
      <c r="N3024" s="134"/>
      <c r="O3024" s="134"/>
      <c r="P3024" s="134"/>
      <c r="Q3024" s="134"/>
      <c r="R3024" s="134"/>
      <c r="S3024" s="134"/>
      <c r="T3024" s="134"/>
      <c r="U3024" s="134"/>
      <c r="V3024" s="134"/>
      <c r="W3024" s="134"/>
      <c r="X3024" s="134"/>
    </row>
    <row r="3025" spans="1:24" s="142" customFormat="1" ht="15.75" hidden="1">
      <c r="A3025" s="292"/>
      <c r="B3025" s="231"/>
      <c r="C3025" s="231"/>
      <c r="D3025" s="232"/>
      <c r="E3025" s="134"/>
      <c r="F3025" s="134"/>
      <c r="G3025" s="134"/>
      <c r="H3025" s="134"/>
      <c r="I3025" s="134"/>
      <c r="J3025" s="134"/>
      <c r="K3025" s="134"/>
      <c r="L3025" s="134"/>
      <c r="M3025" s="134"/>
      <c r="N3025" s="134"/>
      <c r="O3025" s="134"/>
      <c r="P3025" s="134"/>
      <c r="Q3025" s="134"/>
      <c r="R3025" s="134"/>
      <c r="S3025" s="134"/>
      <c r="T3025" s="134"/>
      <c r="U3025" s="134"/>
      <c r="V3025" s="134"/>
      <c r="W3025" s="134"/>
      <c r="X3025" s="134"/>
    </row>
    <row r="3026" spans="1:24" s="142" customFormat="1" ht="15.75" hidden="1">
      <c r="A3026" s="292"/>
      <c r="B3026" s="231"/>
      <c r="C3026" s="231"/>
      <c r="D3026" s="232"/>
      <c r="E3026" s="134"/>
      <c r="F3026" s="134"/>
      <c r="G3026" s="134"/>
      <c r="H3026" s="134"/>
      <c r="I3026" s="134"/>
      <c r="J3026" s="134"/>
      <c r="K3026" s="134"/>
      <c r="L3026" s="134"/>
      <c r="M3026" s="134"/>
      <c r="N3026" s="134"/>
      <c r="O3026" s="134"/>
      <c r="P3026" s="134"/>
      <c r="Q3026" s="134"/>
      <c r="R3026" s="134"/>
      <c r="S3026" s="134"/>
      <c r="T3026" s="134"/>
      <c r="U3026" s="134"/>
      <c r="V3026" s="134"/>
      <c r="W3026" s="134"/>
      <c r="X3026" s="134"/>
    </row>
    <row r="3027" spans="1:24" s="132" customFormat="1" ht="15.75" hidden="1">
      <c r="A3027" s="292"/>
      <c r="B3027" s="231"/>
      <c r="C3027" s="231"/>
      <c r="D3027" s="232"/>
      <c r="E3027" s="131"/>
      <c r="F3027" s="130"/>
      <c r="G3027" s="130"/>
      <c r="H3027" s="130"/>
      <c r="I3027" s="68"/>
      <c r="J3027" s="68"/>
      <c r="K3027" s="68"/>
      <c r="L3027" s="68"/>
      <c r="M3027" s="130"/>
      <c r="N3027" s="130"/>
      <c r="O3027" s="130"/>
      <c r="P3027" s="130"/>
      <c r="Q3027" s="68"/>
      <c r="R3027" s="68"/>
      <c r="S3027" s="68"/>
      <c r="T3027" s="130"/>
      <c r="U3027" s="130"/>
      <c r="V3027" s="130"/>
      <c r="W3027" s="68"/>
      <c r="X3027" s="68"/>
    </row>
    <row r="3028" spans="1:24" s="132" customFormat="1" ht="15.75" hidden="1">
      <c r="A3028" s="292"/>
      <c r="B3028" s="231"/>
      <c r="C3028" s="231"/>
      <c r="D3028" s="232"/>
      <c r="E3028" s="131"/>
      <c r="F3028" s="130"/>
      <c r="G3028" s="130"/>
      <c r="H3028" s="130"/>
      <c r="I3028" s="68"/>
      <c r="J3028" s="68"/>
      <c r="K3028" s="68"/>
      <c r="L3028" s="68"/>
      <c r="M3028" s="130"/>
      <c r="N3028" s="130"/>
      <c r="O3028" s="130"/>
      <c r="P3028" s="130"/>
      <c r="Q3028" s="68"/>
      <c r="R3028" s="68"/>
      <c r="S3028" s="68"/>
      <c r="T3028" s="130"/>
      <c r="U3028" s="130"/>
      <c r="V3028" s="130"/>
      <c r="W3028" s="68"/>
      <c r="X3028" s="68"/>
    </row>
    <row r="3029" spans="1:24" s="132" customFormat="1" ht="15.75" hidden="1">
      <c r="A3029" s="292"/>
      <c r="B3029" s="231"/>
      <c r="C3029" s="231"/>
      <c r="D3029" s="232"/>
      <c r="E3029" s="131"/>
      <c r="F3029" s="130"/>
      <c r="G3029" s="130"/>
      <c r="H3029" s="130"/>
      <c r="I3029" s="68"/>
      <c r="J3029" s="68"/>
      <c r="K3029" s="68"/>
      <c r="L3029" s="68"/>
      <c r="M3029" s="130"/>
      <c r="N3029" s="130"/>
      <c r="O3029" s="130"/>
      <c r="P3029" s="130"/>
      <c r="Q3029" s="68"/>
      <c r="R3029" s="68"/>
      <c r="S3029" s="68"/>
      <c r="T3029" s="130"/>
      <c r="U3029" s="130"/>
      <c r="V3029" s="130"/>
      <c r="W3029" s="68"/>
      <c r="X3029" s="68"/>
    </row>
    <row r="3030" spans="1:24" s="142" customFormat="1" ht="15.75" hidden="1">
      <c r="A3030" s="292"/>
      <c r="B3030" s="231"/>
      <c r="C3030" s="231"/>
      <c r="D3030" s="232"/>
      <c r="E3030" s="134"/>
      <c r="F3030" s="134"/>
      <c r="G3030" s="134"/>
      <c r="H3030" s="134"/>
      <c r="I3030" s="134"/>
      <c r="J3030" s="134"/>
      <c r="K3030" s="134"/>
      <c r="L3030" s="134"/>
      <c r="M3030" s="134"/>
      <c r="N3030" s="134"/>
      <c r="O3030" s="134"/>
      <c r="P3030" s="134"/>
      <c r="Q3030" s="134"/>
      <c r="R3030" s="134"/>
      <c r="S3030" s="134"/>
      <c r="T3030" s="134"/>
      <c r="U3030" s="134"/>
      <c r="V3030" s="134"/>
      <c r="W3030" s="134"/>
      <c r="X3030" s="134"/>
    </row>
    <row r="3031" spans="1:24" s="142" customFormat="1" ht="15.75" hidden="1">
      <c r="A3031" s="292"/>
      <c r="B3031" s="231"/>
      <c r="C3031" s="231"/>
      <c r="D3031" s="232"/>
      <c r="E3031" s="134"/>
      <c r="F3031" s="134"/>
      <c r="G3031" s="134"/>
      <c r="H3031" s="134"/>
      <c r="I3031" s="134"/>
      <c r="J3031" s="134"/>
      <c r="K3031" s="134"/>
      <c r="L3031" s="134"/>
      <c r="M3031" s="134"/>
      <c r="N3031" s="134"/>
      <c r="O3031" s="134"/>
      <c r="P3031" s="134"/>
      <c r="Q3031" s="134"/>
      <c r="R3031" s="134"/>
      <c r="S3031" s="134"/>
      <c r="T3031" s="134"/>
      <c r="U3031" s="134"/>
      <c r="V3031" s="134"/>
      <c r="W3031" s="134"/>
      <c r="X3031" s="134"/>
    </row>
    <row r="3032" spans="1:24" s="142" customFormat="1" ht="15.75" hidden="1">
      <c r="A3032" s="292"/>
      <c r="B3032" s="231"/>
      <c r="C3032" s="231"/>
      <c r="D3032" s="232"/>
      <c r="E3032" s="134"/>
      <c r="F3032" s="134"/>
      <c r="G3032" s="134"/>
      <c r="H3032" s="134"/>
      <c r="I3032" s="134"/>
      <c r="J3032" s="134"/>
      <c r="K3032" s="134"/>
      <c r="L3032" s="134"/>
      <c r="M3032" s="134"/>
      <c r="N3032" s="134"/>
      <c r="O3032" s="134"/>
      <c r="P3032" s="134"/>
      <c r="Q3032" s="134"/>
      <c r="R3032" s="134"/>
      <c r="S3032" s="134"/>
      <c r="T3032" s="134"/>
      <c r="U3032" s="134"/>
      <c r="V3032" s="134"/>
      <c r="W3032" s="134"/>
      <c r="X3032" s="134"/>
    </row>
    <row r="3033" spans="1:24" s="132" customFormat="1" ht="15.75" hidden="1">
      <c r="A3033" s="292"/>
      <c r="B3033" s="231"/>
      <c r="C3033" s="231"/>
      <c r="D3033" s="232"/>
      <c r="E3033" s="131"/>
      <c r="F3033" s="130"/>
      <c r="G3033" s="130"/>
      <c r="H3033" s="130"/>
      <c r="I3033" s="68"/>
      <c r="J3033" s="68"/>
      <c r="K3033" s="68"/>
      <c r="L3033" s="68"/>
      <c r="M3033" s="130"/>
      <c r="N3033" s="130"/>
      <c r="O3033" s="130"/>
      <c r="P3033" s="130"/>
      <c r="Q3033" s="68"/>
      <c r="R3033" s="68"/>
      <c r="S3033" s="68"/>
      <c r="T3033" s="130"/>
      <c r="U3033" s="130"/>
      <c r="V3033" s="130"/>
      <c r="W3033" s="68"/>
      <c r="X3033" s="68"/>
    </row>
    <row r="3034" spans="1:24" s="132" customFormat="1" ht="15.75" hidden="1">
      <c r="A3034" s="292"/>
      <c r="B3034" s="231"/>
      <c r="C3034" s="231"/>
      <c r="D3034" s="232"/>
      <c r="E3034" s="131"/>
      <c r="F3034" s="130"/>
      <c r="G3034" s="130"/>
      <c r="H3034" s="130"/>
      <c r="I3034" s="68"/>
      <c r="J3034" s="68"/>
      <c r="K3034" s="68"/>
      <c r="L3034" s="68"/>
      <c r="M3034" s="130"/>
      <c r="N3034" s="130"/>
      <c r="O3034" s="130"/>
      <c r="P3034" s="130"/>
      <c r="Q3034" s="68"/>
      <c r="R3034" s="68"/>
      <c r="S3034" s="68"/>
      <c r="T3034" s="130"/>
      <c r="U3034" s="130"/>
      <c r="V3034" s="130"/>
      <c r="W3034" s="68"/>
      <c r="X3034" s="68"/>
    </row>
    <row r="3035" spans="1:24" s="142" customFormat="1" ht="15.75" hidden="1">
      <c r="A3035" s="292"/>
      <c r="B3035" s="231"/>
      <c r="C3035" s="231"/>
      <c r="D3035" s="232"/>
      <c r="E3035" s="134"/>
      <c r="F3035" s="134"/>
      <c r="G3035" s="134"/>
      <c r="H3035" s="134"/>
      <c r="I3035" s="134"/>
      <c r="J3035" s="134"/>
      <c r="K3035" s="134"/>
      <c r="L3035" s="134"/>
      <c r="M3035" s="134"/>
      <c r="N3035" s="134"/>
      <c r="O3035" s="134"/>
      <c r="P3035" s="134"/>
      <c r="Q3035" s="134"/>
      <c r="R3035" s="134"/>
      <c r="S3035" s="134"/>
      <c r="T3035" s="134"/>
      <c r="U3035" s="134"/>
      <c r="V3035" s="134"/>
      <c r="W3035" s="134"/>
      <c r="X3035" s="134"/>
    </row>
    <row r="3036" spans="1:24" s="132" customFormat="1" ht="15.75" hidden="1">
      <c r="A3036" s="292"/>
      <c r="B3036" s="231"/>
      <c r="C3036" s="231"/>
      <c r="D3036" s="232"/>
      <c r="E3036" s="131"/>
      <c r="F3036" s="130"/>
      <c r="G3036" s="130"/>
      <c r="H3036" s="130"/>
      <c r="I3036" s="68"/>
      <c r="J3036" s="68"/>
      <c r="K3036" s="68"/>
      <c r="L3036" s="68"/>
      <c r="M3036" s="130"/>
      <c r="N3036" s="130"/>
      <c r="O3036" s="130"/>
      <c r="P3036" s="130"/>
      <c r="Q3036" s="68"/>
      <c r="R3036" s="68"/>
      <c r="S3036" s="68"/>
      <c r="T3036" s="130"/>
      <c r="U3036" s="130"/>
      <c r="V3036" s="130"/>
      <c r="W3036" s="68"/>
      <c r="X3036" s="68"/>
    </row>
    <row r="3037" spans="1:24" s="132" customFormat="1" ht="15.75" hidden="1">
      <c r="A3037" s="292"/>
      <c r="B3037" s="231"/>
      <c r="C3037" s="231"/>
      <c r="D3037" s="232"/>
      <c r="E3037" s="131"/>
      <c r="F3037" s="130"/>
      <c r="G3037" s="130"/>
      <c r="H3037" s="130"/>
      <c r="I3037" s="68"/>
      <c r="J3037" s="68"/>
      <c r="K3037" s="68"/>
      <c r="L3037" s="68"/>
      <c r="M3037" s="130"/>
      <c r="N3037" s="130"/>
      <c r="O3037" s="130"/>
      <c r="P3037" s="130"/>
      <c r="Q3037" s="68"/>
      <c r="R3037" s="68"/>
      <c r="S3037" s="68"/>
      <c r="T3037" s="130"/>
      <c r="U3037" s="130"/>
      <c r="V3037" s="130"/>
      <c r="W3037" s="68"/>
      <c r="X3037" s="68"/>
    </row>
    <row r="3038" spans="1:24" s="132" customFormat="1" ht="15.75" hidden="1">
      <c r="A3038" s="292"/>
      <c r="B3038" s="231"/>
      <c r="C3038" s="231"/>
      <c r="D3038" s="232"/>
      <c r="E3038" s="131"/>
      <c r="F3038" s="130"/>
      <c r="G3038" s="130"/>
      <c r="H3038" s="130"/>
      <c r="I3038" s="68"/>
      <c r="J3038" s="68"/>
      <c r="K3038" s="68"/>
      <c r="L3038" s="68"/>
      <c r="M3038" s="130"/>
      <c r="N3038" s="130"/>
      <c r="O3038" s="130"/>
      <c r="P3038" s="130"/>
      <c r="Q3038" s="68"/>
      <c r="R3038" s="68"/>
      <c r="S3038" s="68"/>
      <c r="T3038" s="130"/>
      <c r="U3038" s="130"/>
      <c r="V3038" s="130"/>
      <c r="W3038" s="68"/>
      <c r="X3038" s="68"/>
    </row>
    <row r="3039" spans="1:24" s="142" customFormat="1" ht="15.75" hidden="1">
      <c r="A3039" s="292"/>
      <c r="B3039" s="231"/>
      <c r="C3039" s="231"/>
      <c r="D3039" s="232"/>
      <c r="E3039" s="134"/>
      <c r="F3039" s="134"/>
      <c r="G3039" s="134"/>
      <c r="H3039" s="134"/>
      <c r="I3039" s="134"/>
      <c r="J3039" s="134"/>
      <c r="K3039" s="134"/>
      <c r="L3039" s="134"/>
      <c r="M3039" s="134"/>
      <c r="N3039" s="134"/>
      <c r="O3039" s="134"/>
      <c r="P3039" s="134"/>
      <c r="Q3039" s="134"/>
      <c r="R3039" s="134"/>
      <c r="S3039" s="134"/>
      <c r="T3039" s="134"/>
      <c r="U3039" s="134"/>
      <c r="V3039" s="134"/>
      <c r="W3039" s="134"/>
      <c r="X3039" s="134"/>
    </row>
    <row r="3040" spans="1:24" s="142" customFormat="1" ht="15.75" hidden="1">
      <c r="A3040" s="292"/>
      <c r="B3040" s="231"/>
      <c r="C3040" s="231"/>
      <c r="D3040" s="232"/>
      <c r="E3040" s="134"/>
      <c r="F3040" s="134"/>
      <c r="G3040" s="134"/>
      <c r="H3040" s="134"/>
      <c r="I3040" s="134"/>
      <c r="J3040" s="134"/>
      <c r="K3040" s="134"/>
      <c r="L3040" s="134"/>
      <c r="M3040" s="134"/>
      <c r="N3040" s="134"/>
      <c r="O3040" s="134"/>
      <c r="P3040" s="134"/>
      <c r="Q3040" s="134"/>
      <c r="R3040" s="134"/>
      <c r="S3040" s="134"/>
      <c r="T3040" s="134"/>
      <c r="U3040" s="134"/>
      <c r="V3040" s="134"/>
      <c r="W3040" s="134"/>
      <c r="X3040" s="134"/>
    </row>
    <row r="3041" spans="1:28" s="132" customFormat="1" ht="15.75" hidden="1">
      <c r="A3041" s="292"/>
      <c r="B3041" s="231"/>
      <c r="C3041" s="231"/>
      <c r="D3041" s="232"/>
      <c r="E3041" s="131"/>
      <c r="F3041" s="130"/>
      <c r="G3041" s="130"/>
      <c r="H3041" s="130"/>
      <c r="I3041" s="68"/>
      <c r="J3041" s="68"/>
      <c r="K3041" s="68"/>
      <c r="L3041" s="68"/>
      <c r="M3041" s="130"/>
      <c r="N3041" s="130"/>
      <c r="O3041" s="130"/>
      <c r="P3041" s="130"/>
      <c r="Q3041" s="68"/>
      <c r="R3041" s="68"/>
      <c r="S3041" s="68"/>
      <c r="T3041" s="130"/>
      <c r="U3041" s="130"/>
      <c r="V3041" s="130"/>
      <c r="W3041" s="68"/>
      <c r="X3041" s="68"/>
    </row>
    <row r="3042" spans="1:28" s="132" customFormat="1" ht="15.75" hidden="1">
      <c r="A3042" s="292"/>
      <c r="B3042" s="231"/>
      <c r="C3042" s="231"/>
      <c r="D3042" s="232"/>
      <c r="E3042" s="131"/>
      <c r="F3042" s="130"/>
      <c r="G3042" s="130"/>
      <c r="H3042" s="130"/>
      <c r="I3042" s="68"/>
      <c r="J3042" s="68"/>
      <c r="K3042" s="68"/>
      <c r="L3042" s="68"/>
      <c r="M3042" s="130"/>
      <c r="N3042" s="130"/>
      <c r="O3042" s="130"/>
      <c r="P3042" s="130"/>
      <c r="Q3042" s="68"/>
      <c r="R3042" s="68"/>
      <c r="S3042" s="68"/>
      <c r="T3042" s="130"/>
      <c r="U3042" s="130"/>
      <c r="V3042" s="130"/>
      <c r="W3042" s="68"/>
      <c r="X3042" s="68"/>
    </row>
    <row r="3043" spans="1:28" s="132" customFormat="1" ht="15.75" hidden="1">
      <c r="A3043" s="292"/>
      <c r="B3043" s="231"/>
      <c r="C3043" s="231"/>
      <c r="D3043" s="232"/>
      <c r="E3043" s="131"/>
      <c r="F3043" s="130"/>
      <c r="G3043" s="130"/>
      <c r="H3043" s="130"/>
      <c r="I3043" s="68"/>
      <c r="J3043" s="68"/>
      <c r="K3043" s="68"/>
      <c r="L3043" s="68"/>
      <c r="M3043" s="130"/>
      <c r="N3043" s="130"/>
      <c r="O3043" s="130"/>
      <c r="P3043" s="130"/>
      <c r="Q3043" s="68"/>
      <c r="R3043" s="68"/>
      <c r="S3043" s="68"/>
      <c r="T3043" s="130"/>
      <c r="U3043" s="130"/>
      <c r="V3043" s="130"/>
      <c r="W3043" s="68"/>
      <c r="X3043" s="68"/>
    </row>
    <row r="3044" spans="1:28" s="132" customFormat="1" ht="15.75" hidden="1">
      <c r="A3044" s="292"/>
      <c r="B3044" s="231"/>
      <c r="C3044" s="231"/>
      <c r="D3044" s="232"/>
      <c r="E3044" s="131"/>
      <c r="F3044" s="130"/>
      <c r="G3044" s="130"/>
      <c r="H3044" s="130"/>
      <c r="I3044" s="68"/>
      <c r="J3044" s="68"/>
      <c r="K3044" s="68"/>
      <c r="L3044" s="68"/>
      <c r="M3044" s="130"/>
      <c r="N3044" s="130"/>
      <c r="O3044" s="130"/>
      <c r="P3044" s="130"/>
      <c r="Q3044" s="68"/>
      <c r="R3044" s="68"/>
      <c r="S3044" s="68"/>
      <c r="T3044" s="130"/>
      <c r="U3044" s="130"/>
      <c r="V3044" s="130"/>
      <c r="W3044" s="68"/>
      <c r="X3044" s="68"/>
    </row>
    <row r="3045" spans="1:28" ht="15.75" hidden="1">
      <c r="A3045" s="292"/>
      <c r="B3045" s="231"/>
      <c r="C3045" s="231"/>
      <c r="D3045" s="232"/>
      <c r="E3045" s="108"/>
      <c r="F3045" s="108"/>
      <c r="G3045" s="108"/>
      <c r="H3045" s="108"/>
      <c r="I3045" s="108"/>
      <c r="J3045" s="108"/>
      <c r="K3045" s="108"/>
      <c r="L3045" s="108"/>
      <c r="M3045" s="108"/>
      <c r="N3045" s="108"/>
      <c r="O3045" s="108"/>
      <c r="P3045" s="108"/>
      <c r="Q3045" s="108"/>
      <c r="R3045" s="108"/>
      <c r="S3045" s="108"/>
      <c r="T3045" s="108"/>
      <c r="U3045" s="108"/>
      <c r="V3045" s="108"/>
      <c r="W3045" s="108"/>
      <c r="X3045" s="108"/>
      <c r="Y3045" s="111"/>
      <c r="AB3045" s="111"/>
    </row>
    <row r="3046" spans="1:28" ht="15.75" hidden="1">
      <c r="A3046" s="292"/>
      <c r="B3046" s="231"/>
      <c r="C3046" s="231"/>
      <c r="D3046" s="232"/>
      <c r="E3046" s="108"/>
      <c r="F3046" s="108"/>
      <c r="G3046" s="108"/>
      <c r="H3046" s="108"/>
      <c r="I3046" s="108"/>
      <c r="J3046" s="108"/>
      <c r="K3046" s="108"/>
      <c r="L3046" s="108"/>
      <c r="M3046" s="108"/>
      <c r="N3046" s="108"/>
      <c r="O3046" s="108"/>
      <c r="P3046" s="108"/>
      <c r="Q3046" s="108"/>
      <c r="R3046" s="108"/>
      <c r="S3046" s="108"/>
      <c r="T3046" s="108"/>
      <c r="U3046" s="108"/>
      <c r="V3046" s="108"/>
      <c r="W3046" s="108"/>
      <c r="X3046" s="108"/>
      <c r="Y3046" s="111"/>
      <c r="AB3046" s="111"/>
    </row>
    <row r="3047" spans="1:28" ht="15.75" hidden="1">
      <c r="A3047" s="292"/>
      <c r="B3047" s="231"/>
      <c r="C3047" s="231"/>
      <c r="D3047" s="232"/>
      <c r="E3047" s="108"/>
      <c r="F3047" s="108"/>
      <c r="G3047" s="108"/>
      <c r="H3047" s="108"/>
      <c r="I3047" s="108"/>
      <c r="J3047" s="108"/>
      <c r="K3047" s="108"/>
      <c r="L3047" s="108"/>
      <c r="M3047" s="108"/>
      <c r="N3047" s="108"/>
      <c r="O3047" s="108"/>
      <c r="P3047" s="108"/>
      <c r="Q3047" s="108"/>
      <c r="R3047" s="108"/>
      <c r="S3047" s="108"/>
      <c r="T3047" s="108"/>
      <c r="U3047" s="108"/>
      <c r="V3047" s="108"/>
      <c r="W3047" s="108"/>
      <c r="X3047" s="108"/>
      <c r="Y3047" s="111"/>
      <c r="AB3047" s="111"/>
    </row>
    <row r="3048" spans="1:28" ht="15.75" hidden="1">
      <c r="A3048" s="292"/>
      <c r="B3048" s="231"/>
      <c r="C3048" s="231"/>
      <c r="D3048" s="232"/>
      <c r="E3048" s="108"/>
      <c r="F3048" s="108"/>
      <c r="G3048" s="108"/>
      <c r="H3048" s="108"/>
      <c r="I3048" s="108"/>
      <c r="J3048" s="108"/>
      <c r="K3048" s="108"/>
      <c r="L3048" s="108"/>
      <c r="M3048" s="108"/>
      <c r="N3048" s="108"/>
      <c r="O3048" s="108"/>
      <c r="P3048" s="108"/>
      <c r="Q3048" s="108"/>
      <c r="R3048" s="108"/>
      <c r="S3048" s="108"/>
      <c r="T3048" s="108"/>
      <c r="U3048" s="108"/>
      <c r="V3048" s="108"/>
      <c r="W3048" s="108"/>
      <c r="X3048" s="108"/>
      <c r="Y3048" s="111"/>
      <c r="AB3048" s="111"/>
    </row>
    <row r="3049" spans="1:28" ht="15.75" hidden="1">
      <c r="A3049" s="292"/>
      <c r="B3049" s="231"/>
      <c r="C3049" s="231"/>
      <c r="D3049" s="232"/>
      <c r="E3049" s="108"/>
      <c r="F3049" s="108"/>
      <c r="G3049" s="108"/>
      <c r="H3049" s="108"/>
      <c r="I3049" s="108"/>
      <c r="J3049" s="108"/>
      <c r="K3049" s="108"/>
      <c r="L3049" s="108"/>
      <c r="M3049" s="108"/>
      <c r="N3049" s="108"/>
      <c r="O3049" s="108"/>
      <c r="P3049" s="108"/>
      <c r="Q3049" s="108"/>
      <c r="R3049" s="108"/>
      <c r="S3049" s="108"/>
      <c r="T3049" s="108"/>
      <c r="U3049" s="108"/>
      <c r="V3049" s="108"/>
      <c r="W3049" s="108"/>
      <c r="X3049" s="108"/>
      <c r="Y3049" s="111"/>
      <c r="AB3049" s="111"/>
    </row>
    <row r="3050" spans="1:28" ht="15.75" hidden="1">
      <c r="A3050" s="292"/>
      <c r="B3050" s="231"/>
      <c r="C3050" s="231"/>
      <c r="D3050" s="232"/>
      <c r="E3050" s="114"/>
      <c r="F3050" s="108"/>
      <c r="G3050" s="108"/>
      <c r="H3050" s="108"/>
      <c r="I3050" s="109"/>
      <c r="J3050" s="110"/>
      <c r="K3050" s="108"/>
      <c r="L3050" s="108"/>
      <c r="M3050" s="108"/>
      <c r="N3050" s="108"/>
      <c r="O3050" s="108"/>
      <c r="P3050" s="108"/>
      <c r="Q3050" s="109"/>
      <c r="R3050" s="109"/>
      <c r="S3050" s="109"/>
      <c r="T3050" s="108"/>
      <c r="U3050" s="108"/>
      <c r="V3050" s="108"/>
      <c r="W3050" s="109"/>
      <c r="X3050" s="109"/>
      <c r="Y3050" s="111"/>
      <c r="AB3050" s="111"/>
    </row>
    <row r="3051" spans="1:28" ht="15.75" hidden="1">
      <c r="A3051" s="292"/>
      <c r="B3051" s="231"/>
      <c r="C3051" s="231"/>
      <c r="D3051" s="232"/>
      <c r="E3051" s="114"/>
      <c r="F3051" s="108"/>
      <c r="G3051" s="108"/>
      <c r="H3051" s="108"/>
      <c r="I3051" s="109"/>
      <c r="J3051" s="110"/>
      <c r="K3051" s="108"/>
      <c r="L3051" s="108"/>
      <c r="M3051" s="108"/>
      <c r="N3051" s="108"/>
      <c r="O3051" s="108"/>
      <c r="P3051" s="108"/>
      <c r="Q3051" s="109"/>
      <c r="R3051" s="109"/>
      <c r="S3051" s="109"/>
      <c r="T3051" s="108"/>
      <c r="U3051" s="108"/>
      <c r="V3051" s="108"/>
      <c r="W3051" s="109"/>
      <c r="X3051" s="109"/>
      <c r="Y3051" s="111"/>
      <c r="AB3051" s="111"/>
    </row>
    <row r="3052" spans="1:28" ht="15.75" hidden="1">
      <c r="A3052" s="292"/>
      <c r="B3052" s="231"/>
      <c r="C3052" s="231"/>
      <c r="D3052" s="232"/>
      <c r="E3052" s="114"/>
      <c r="F3052" s="108"/>
      <c r="G3052" s="108"/>
      <c r="H3052" s="108"/>
      <c r="I3052" s="109"/>
      <c r="J3052" s="110"/>
      <c r="K3052" s="108"/>
      <c r="L3052" s="108"/>
      <c r="M3052" s="108"/>
      <c r="N3052" s="108"/>
      <c r="O3052" s="108"/>
      <c r="P3052" s="108"/>
      <c r="Q3052" s="109"/>
      <c r="R3052" s="109"/>
      <c r="S3052" s="109"/>
      <c r="T3052" s="108"/>
      <c r="U3052" s="108"/>
      <c r="V3052" s="108"/>
      <c r="W3052" s="109"/>
      <c r="X3052" s="109"/>
      <c r="Y3052" s="111"/>
      <c r="AB3052" s="111"/>
    </row>
    <row r="3053" spans="1:28" ht="15.75" hidden="1">
      <c r="A3053" s="292"/>
      <c r="B3053" s="231"/>
      <c r="C3053" s="231"/>
      <c r="D3053" s="232"/>
      <c r="E3053" s="114"/>
      <c r="F3053" s="108"/>
      <c r="G3053" s="108"/>
      <c r="H3053" s="108"/>
      <c r="I3053" s="109"/>
      <c r="J3053" s="110"/>
      <c r="K3053" s="108"/>
      <c r="L3053" s="108"/>
      <c r="M3053" s="108"/>
      <c r="N3053" s="108"/>
      <c r="O3053" s="108"/>
      <c r="P3053" s="108"/>
      <c r="Q3053" s="109"/>
      <c r="R3053" s="109"/>
      <c r="S3053" s="109"/>
      <c r="T3053" s="108"/>
      <c r="U3053" s="108"/>
      <c r="V3053" s="108"/>
      <c r="W3053" s="109"/>
      <c r="X3053" s="109"/>
      <c r="Y3053" s="111"/>
      <c r="AB3053" s="111"/>
    </row>
    <row r="3054" spans="1:28" s="132" customFormat="1" ht="15.75" hidden="1">
      <c r="A3054" s="292"/>
      <c r="B3054" s="231"/>
      <c r="C3054" s="231"/>
      <c r="D3054" s="232"/>
      <c r="E3054" s="131"/>
      <c r="F3054" s="130"/>
      <c r="G3054" s="130"/>
      <c r="H3054" s="130"/>
      <c r="I3054" s="68"/>
      <c r="J3054" s="68"/>
      <c r="K3054" s="68"/>
      <c r="L3054" s="68"/>
      <c r="M3054" s="130"/>
      <c r="N3054" s="130"/>
      <c r="O3054" s="130"/>
      <c r="P3054" s="130"/>
      <c r="Q3054" s="68"/>
      <c r="R3054" s="68"/>
      <c r="S3054" s="68"/>
      <c r="T3054" s="130"/>
      <c r="U3054" s="130"/>
      <c r="V3054" s="130"/>
      <c r="W3054" s="68"/>
      <c r="X3054" s="68"/>
    </row>
    <row r="3055" spans="1:28" ht="15.75" hidden="1">
      <c r="A3055" s="292"/>
      <c r="B3055" s="231"/>
      <c r="C3055" s="231"/>
      <c r="D3055" s="232"/>
      <c r="E3055" s="108"/>
      <c r="F3055" s="108"/>
      <c r="G3055" s="108"/>
      <c r="H3055" s="108"/>
      <c r="I3055" s="108"/>
      <c r="J3055" s="108"/>
      <c r="K3055" s="108"/>
      <c r="L3055" s="108"/>
      <c r="M3055" s="108"/>
      <c r="N3055" s="108"/>
      <c r="O3055" s="108"/>
      <c r="P3055" s="108"/>
      <c r="Q3055" s="108"/>
      <c r="R3055" s="108"/>
      <c r="S3055" s="108"/>
      <c r="T3055" s="108"/>
      <c r="U3055" s="108"/>
      <c r="V3055" s="108"/>
      <c r="W3055" s="108"/>
      <c r="X3055" s="108"/>
      <c r="Y3055" s="111"/>
      <c r="AB3055" s="111"/>
    </row>
    <row r="3056" spans="1:28" ht="15.75" hidden="1">
      <c r="A3056" s="292"/>
      <c r="B3056" s="231"/>
      <c r="C3056" s="231"/>
      <c r="D3056" s="232"/>
      <c r="E3056" s="108"/>
      <c r="F3056" s="108"/>
      <c r="G3056" s="108"/>
      <c r="H3056" s="108"/>
      <c r="I3056" s="108"/>
      <c r="J3056" s="108"/>
      <c r="K3056" s="108"/>
      <c r="L3056" s="108"/>
      <c r="M3056" s="108"/>
      <c r="N3056" s="108"/>
      <c r="O3056" s="108"/>
      <c r="P3056" s="108"/>
      <c r="Q3056" s="108"/>
      <c r="R3056" s="108"/>
      <c r="S3056" s="108"/>
      <c r="T3056" s="108"/>
      <c r="U3056" s="108"/>
      <c r="V3056" s="108"/>
      <c r="W3056" s="108"/>
      <c r="X3056" s="108"/>
      <c r="Y3056" s="111"/>
      <c r="AB3056" s="111"/>
    </row>
    <row r="3057" spans="1:28" ht="15.75" hidden="1">
      <c r="A3057" s="292"/>
      <c r="B3057" s="231"/>
      <c r="C3057" s="231"/>
      <c r="D3057" s="232"/>
      <c r="E3057" s="108"/>
      <c r="F3057" s="108"/>
      <c r="G3057" s="108"/>
      <c r="H3057" s="108"/>
      <c r="I3057" s="108"/>
      <c r="J3057" s="108"/>
      <c r="K3057" s="108"/>
      <c r="L3057" s="108"/>
      <c r="M3057" s="108"/>
      <c r="N3057" s="108"/>
      <c r="O3057" s="108"/>
      <c r="P3057" s="108"/>
      <c r="Q3057" s="108"/>
      <c r="R3057" s="108"/>
      <c r="S3057" s="108"/>
      <c r="T3057" s="108"/>
      <c r="U3057" s="108"/>
      <c r="V3057" s="108"/>
      <c r="W3057" s="108"/>
      <c r="X3057" s="108"/>
      <c r="Y3057" s="111"/>
      <c r="AB3057" s="111"/>
    </row>
    <row r="3058" spans="1:28" ht="15.75" hidden="1">
      <c r="A3058" s="292"/>
      <c r="B3058" s="231"/>
      <c r="C3058" s="231"/>
      <c r="D3058" s="232"/>
      <c r="E3058" s="108"/>
      <c r="F3058" s="108"/>
      <c r="G3058" s="108"/>
      <c r="H3058" s="108"/>
      <c r="I3058" s="108"/>
      <c r="J3058" s="108"/>
      <c r="K3058" s="108"/>
      <c r="L3058" s="108"/>
      <c r="M3058" s="108"/>
      <c r="N3058" s="108"/>
      <c r="O3058" s="108"/>
      <c r="P3058" s="108"/>
      <c r="Q3058" s="108"/>
      <c r="R3058" s="108"/>
      <c r="S3058" s="108"/>
      <c r="T3058" s="108"/>
      <c r="U3058" s="108"/>
      <c r="V3058" s="108"/>
      <c r="W3058" s="108"/>
      <c r="X3058" s="108"/>
      <c r="Y3058" s="111"/>
      <c r="AB3058" s="111"/>
    </row>
    <row r="3059" spans="1:28" ht="15.75" hidden="1">
      <c r="A3059" s="292"/>
      <c r="B3059" s="231"/>
      <c r="C3059" s="231"/>
      <c r="D3059" s="232"/>
      <c r="E3059" s="108"/>
      <c r="F3059" s="108"/>
      <c r="G3059" s="108"/>
      <c r="H3059" s="108"/>
      <c r="I3059" s="108"/>
      <c r="J3059" s="108"/>
      <c r="K3059" s="108"/>
      <c r="L3059" s="108"/>
      <c r="M3059" s="108"/>
      <c r="N3059" s="108"/>
      <c r="O3059" s="108"/>
      <c r="P3059" s="108"/>
      <c r="Q3059" s="108"/>
      <c r="R3059" s="108"/>
      <c r="S3059" s="108"/>
      <c r="T3059" s="108"/>
      <c r="U3059" s="108"/>
      <c r="V3059" s="108"/>
      <c r="W3059" s="108"/>
      <c r="X3059" s="108"/>
      <c r="Y3059" s="111"/>
      <c r="AB3059" s="111"/>
    </row>
    <row r="3060" spans="1:28" ht="15.75" hidden="1">
      <c r="A3060" s="292"/>
      <c r="B3060" s="231"/>
      <c r="C3060" s="231"/>
      <c r="D3060" s="232"/>
      <c r="E3060" s="114"/>
      <c r="F3060" s="108"/>
      <c r="G3060" s="108"/>
      <c r="H3060" s="108"/>
      <c r="I3060" s="109"/>
      <c r="J3060" s="110"/>
      <c r="K3060" s="108"/>
      <c r="L3060" s="108"/>
      <c r="M3060" s="108"/>
      <c r="N3060" s="108"/>
      <c r="O3060" s="108"/>
      <c r="P3060" s="108"/>
      <c r="Q3060" s="109"/>
      <c r="R3060" s="109"/>
      <c r="S3060" s="109"/>
      <c r="T3060" s="108"/>
      <c r="U3060" s="108"/>
      <c r="V3060" s="108"/>
      <c r="W3060" s="109"/>
      <c r="X3060" s="109"/>
      <c r="Y3060" s="111"/>
      <c r="AB3060" s="111"/>
    </row>
    <row r="3061" spans="1:28" ht="15.75" hidden="1">
      <c r="A3061" s="292"/>
      <c r="B3061" s="231"/>
      <c r="C3061" s="231"/>
      <c r="D3061" s="232"/>
      <c r="E3061" s="114"/>
      <c r="F3061" s="108"/>
      <c r="G3061" s="108"/>
      <c r="H3061" s="108"/>
      <c r="I3061" s="109"/>
      <c r="J3061" s="110"/>
      <c r="K3061" s="108"/>
      <c r="L3061" s="108"/>
      <c r="M3061" s="108"/>
      <c r="N3061" s="108"/>
      <c r="O3061" s="108"/>
      <c r="P3061" s="108"/>
      <c r="Q3061" s="109"/>
      <c r="R3061" s="109"/>
      <c r="S3061" s="109"/>
      <c r="T3061" s="108"/>
      <c r="U3061" s="108"/>
      <c r="V3061" s="108"/>
      <c r="W3061" s="109"/>
      <c r="X3061" s="109"/>
      <c r="Y3061" s="111"/>
      <c r="AB3061" s="111"/>
    </row>
    <row r="3062" spans="1:28" ht="15.75" hidden="1">
      <c r="A3062" s="292"/>
      <c r="B3062" s="231"/>
      <c r="C3062" s="231"/>
      <c r="D3062" s="232"/>
      <c r="E3062" s="114"/>
      <c r="F3062" s="108"/>
      <c r="G3062" s="108"/>
      <c r="H3062" s="108"/>
      <c r="I3062" s="109"/>
      <c r="J3062" s="110"/>
      <c r="K3062" s="108"/>
      <c r="L3062" s="108"/>
      <c r="M3062" s="108"/>
      <c r="N3062" s="108"/>
      <c r="O3062" s="108"/>
      <c r="P3062" s="108"/>
      <c r="Q3062" s="109"/>
      <c r="R3062" s="109"/>
      <c r="S3062" s="109"/>
      <c r="T3062" s="108"/>
      <c r="U3062" s="108"/>
      <c r="V3062" s="108"/>
      <c r="W3062" s="109"/>
      <c r="X3062" s="109"/>
      <c r="Y3062" s="111"/>
      <c r="AB3062" s="111"/>
    </row>
    <row r="3063" spans="1:28" ht="15.75" hidden="1">
      <c r="A3063" s="292"/>
      <c r="B3063" s="231"/>
      <c r="C3063" s="231"/>
      <c r="D3063" s="232"/>
      <c r="E3063" s="114"/>
      <c r="F3063" s="108"/>
      <c r="G3063" s="108"/>
      <c r="H3063" s="108"/>
      <c r="I3063" s="109"/>
      <c r="J3063" s="110"/>
      <c r="K3063" s="108"/>
      <c r="L3063" s="108"/>
      <c r="M3063" s="108"/>
      <c r="N3063" s="108"/>
      <c r="O3063" s="108"/>
      <c r="P3063" s="108"/>
      <c r="Q3063" s="109"/>
      <c r="R3063" s="109"/>
      <c r="S3063" s="109"/>
      <c r="T3063" s="108"/>
      <c r="U3063" s="108"/>
      <c r="V3063" s="108"/>
      <c r="W3063" s="109"/>
      <c r="X3063" s="109"/>
      <c r="Y3063" s="111"/>
      <c r="AB3063" s="111"/>
    </row>
    <row r="3064" spans="1:28" s="132" customFormat="1" ht="15.75" hidden="1">
      <c r="A3064" s="292"/>
      <c r="B3064" s="231"/>
      <c r="C3064" s="231"/>
      <c r="D3064" s="232"/>
      <c r="E3064" s="131"/>
      <c r="F3064" s="130"/>
      <c r="G3064" s="130"/>
      <c r="H3064" s="130"/>
      <c r="I3064" s="68"/>
      <c r="J3064" s="68"/>
      <c r="K3064" s="68"/>
      <c r="L3064" s="68"/>
      <c r="M3064" s="130"/>
      <c r="N3064" s="130"/>
      <c r="O3064" s="130"/>
      <c r="P3064" s="130"/>
      <c r="Q3064" s="68"/>
      <c r="R3064" s="68"/>
      <c r="S3064" s="68"/>
      <c r="T3064" s="130"/>
      <c r="U3064" s="130"/>
      <c r="V3064" s="130"/>
      <c r="W3064" s="68"/>
      <c r="X3064" s="68"/>
    </row>
    <row r="3065" spans="1:28" s="142" customFormat="1" ht="15.75" hidden="1">
      <c r="A3065" s="292"/>
      <c r="B3065" s="231"/>
      <c r="C3065" s="231"/>
      <c r="D3065" s="232"/>
      <c r="E3065" s="134"/>
      <c r="F3065" s="134"/>
      <c r="G3065" s="134"/>
      <c r="H3065" s="134"/>
      <c r="I3065" s="134"/>
      <c r="J3065" s="134"/>
      <c r="K3065" s="134"/>
      <c r="L3065" s="134"/>
      <c r="M3065" s="134"/>
      <c r="N3065" s="134"/>
      <c r="O3065" s="134"/>
      <c r="P3065" s="134"/>
      <c r="Q3065" s="134"/>
      <c r="R3065" s="134"/>
      <c r="S3065" s="134"/>
      <c r="T3065" s="134"/>
      <c r="U3065" s="134"/>
      <c r="V3065" s="134"/>
      <c r="W3065" s="134"/>
      <c r="X3065" s="134"/>
    </row>
    <row r="3066" spans="1:28" s="142" customFormat="1" ht="15.75" hidden="1">
      <c r="A3066" s="292"/>
      <c r="B3066" s="231"/>
      <c r="C3066" s="231"/>
      <c r="D3066" s="232"/>
      <c r="E3066" s="134"/>
      <c r="F3066" s="134"/>
      <c r="G3066" s="134"/>
      <c r="H3066" s="134"/>
      <c r="I3066" s="134"/>
      <c r="J3066" s="134"/>
      <c r="K3066" s="134"/>
      <c r="L3066" s="134"/>
      <c r="M3066" s="134"/>
      <c r="N3066" s="134"/>
      <c r="O3066" s="134"/>
      <c r="P3066" s="134"/>
      <c r="Q3066" s="134"/>
      <c r="R3066" s="134"/>
      <c r="S3066" s="134"/>
      <c r="T3066" s="134"/>
      <c r="U3066" s="134"/>
      <c r="V3066" s="134"/>
      <c r="W3066" s="134"/>
      <c r="X3066" s="134"/>
    </row>
    <row r="3067" spans="1:28" s="132" customFormat="1" ht="15.75" hidden="1">
      <c r="A3067" s="292"/>
      <c r="B3067" s="231"/>
      <c r="C3067" s="231"/>
      <c r="D3067" s="232"/>
      <c r="E3067" s="131"/>
      <c r="F3067" s="130"/>
      <c r="G3067" s="130"/>
      <c r="H3067" s="130"/>
      <c r="I3067" s="146"/>
      <c r="J3067" s="146"/>
      <c r="K3067" s="146"/>
      <c r="L3067" s="146"/>
      <c r="M3067" s="130"/>
      <c r="N3067" s="130"/>
      <c r="O3067" s="130"/>
      <c r="P3067" s="130"/>
      <c r="Q3067" s="68"/>
      <c r="R3067" s="68"/>
      <c r="S3067" s="68"/>
      <c r="T3067" s="130"/>
      <c r="U3067" s="130"/>
      <c r="V3067" s="130"/>
      <c r="W3067" s="68"/>
      <c r="X3067" s="68"/>
    </row>
    <row r="3068" spans="1:28" ht="15.75" hidden="1">
      <c r="A3068" s="292"/>
      <c r="B3068" s="231"/>
      <c r="C3068" s="231"/>
      <c r="D3068" s="232"/>
      <c r="E3068" s="114"/>
      <c r="F3068" s="108"/>
      <c r="G3068" s="108"/>
      <c r="H3068" s="108"/>
      <c r="I3068" s="109"/>
      <c r="J3068" s="110"/>
      <c r="K3068" s="108"/>
      <c r="L3068" s="108"/>
      <c r="M3068" s="108"/>
      <c r="N3068" s="108"/>
      <c r="O3068" s="108"/>
      <c r="P3068" s="108"/>
      <c r="Q3068" s="109"/>
      <c r="R3068" s="109"/>
      <c r="S3068" s="109"/>
      <c r="T3068" s="108"/>
      <c r="U3068" s="108"/>
      <c r="V3068" s="108"/>
      <c r="W3068" s="109"/>
      <c r="X3068" s="109"/>
      <c r="Y3068" s="111"/>
      <c r="AB3068" s="111"/>
    </row>
    <row r="3069" spans="1:28" ht="15.75" hidden="1">
      <c r="A3069" s="292"/>
      <c r="B3069" s="231"/>
      <c r="C3069" s="231"/>
      <c r="D3069" s="232"/>
      <c r="E3069" s="114"/>
      <c r="F3069" s="108"/>
      <c r="G3069" s="108"/>
      <c r="H3069" s="108"/>
      <c r="I3069" s="109"/>
      <c r="J3069" s="110"/>
      <c r="K3069" s="108"/>
      <c r="L3069" s="108"/>
      <c r="M3069" s="108"/>
      <c r="N3069" s="108"/>
      <c r="O3069" s="108"/>
      <c r="P3069" s="108"/>
      <c r="Q3069" s="109"/>
      <c r="R3069" s="109"/>
      <c r="S3069" s="109"/>
      <c r="T3069" s="108"/>
      <c r="U3069" s="108"/>
      <c r="V3069" s="108"/>
      <c r="W3069" s="109"/>
      <c r="X3069" s="109"/>
      <c r="Y3069" s="111"/>
      <c r="AB3069" s="111"/>
    </row>
    <row r="3070" spans="1:28" ht="15.75" hidden="1">
      <c r="A3070" s="292"/>
      <c r="B3070" s="231"/>
      <c r="C3070" s="231"/>
      <c r="D3070" s="232"/>
      <c r="E3070" s="114"/>
      <c r="F3070" s="108"/>
      <c r="G3070" s="108"/>
      <c r="H3070" s="108"/>
      <c r="I3070" s="109"/>
      <c r="J3070" s="110"/>
      <c r="K3070" s="108"/>
      <c r="L3070" s="108"/>
      <c r="M3070" s="108"/>
      <c r="N3070" s="108"/>
      <c r="O3070" s="108"/>
      <c r="P3070" s="108"/>
      <c r="Q3070" s="109"/>
      <c r="R3070" s="109"/>
      <c r="S3070" s="109"/>
      <c r="T3070" s="108"/>
      <c r="U3070" s="108"/>
      <c r="V3070" s="108"/>
      <c r="W3070" s="109"/>
      <c r="X3070" s="109"/>
      <c r="Y3070" s="111"/>
      <c r="AB3070" s="111"/>
    </row>
    <row r="3071" spans="1:28" s="132" customFormat="1" ht="15.75" hidden="1">
      <c r="A3071" s="292"/>
      <c r="B3071" s="231"/>
      <c r="C3071" s="231"/>
      <c r="D3071" s="232"/>
      <c r="E3071" s="131"/>
      <c r="F3071" s="130"/>
      <c r="G3071" s="130"/>
      <c r="H3071" s="130"/>
      <c r="I3071" s="68"/>
      <c r="J3071" s="68"/>
      <c r="K3071" s="68"/>
      <c r="L3071" s="68"/>
      <c r="M3071" s="130"/>
      <c r="N3071" s="130"/>
      <c r="O3071" s="130"/>
      <c r="P3071" s="130"/>
      <c r="Q3071" s="68"/>
      <c r="R3071" s="68"/>
      <c r="S3071" s="68"/>
      <c r="T3071" s="130"/>
      <c r="U3071" s="130"/>
      <c r="V3071" s="130"/>
      <c r="W3071" s="68"/>
      <c r="X3071" s="68"/>
    </row>
    <row r="3072" spans="1:28" s="132" customFormat="1" ht="15.75" hidden="1">
      <c r="A3072" s="292"/>
      <c r="B3072" s="231"/>
      <c r="C3072" s="231"/>
      <c r="D3072" s="232"/>
      <c r="E3072" s="131"/>
      <c r="F3072" s="130"/>
      <c r="G3072" s="130"/>
      <c r="H3072" s="130"/>
      <c r="I3072" s="146"/>
      <c r="J3072" s="146"/>
      <c r="K3072" s="146"/>
      <c r="L3072" s="146"/>
      <c r="M3072" s="130"/>
      <c r="N3072" s="130"/>
      <c r="O3072" s="130"/>
      <c r="P3072" s="130"/>
      <c r="Q3072" s="68"/>
      <c r="R3072" s="68"/>
      <c r="S3072" s="68"/>
      <c r="T3072" s="130"/>
      <c r="U3072" s="130"/>
      <c r="V3072" s="130"/>
      <c r="W3072" s="68"/>
      <c r="X3072" s="68"/>
    </row>
    <row r="3073" spans="1:27" s="132" customFormat="1" ht="15.75" hidden="1">
      <c r="A3073" s="292"/>
      <c r="B3073" s="231"/>
      <c r="C3073" s="231"/>
      <c r="D3073" s="232"/>
      <c r="E3073" s="131"/>
      <c r="F3073" s="130"/>
      <c r="G3073" s="130"/>
      <c r="H3073" s="130"/>
      <c r="I3073" s="146"/>
      <c r="J3073" s="146"/>
      <c r="K3073" s="146"/>
      <c r="L3073" s="146"/>
      <c r="M3073" s="130"/>
      <c r="N3073" s="130"/>
      <c r="O3073" s="130"/>
      <c r="P3073" s="130"/>
      <c r="Q3073" s="68"/>
      <c r="R3073" s="68"/>
      <c r="S3073" s="68"/>
      <c r="T3073" s="130"/>
      <c r="U3073" s="130"/>
      <c r="V3073" s="130"/>
      <c r="W3073" s="68"/>
      <c r="X3073" s="68"/>
    </row>
    <row r="3074" spans="1:27" s="132" customFormat="1" ht="15.75" hidden="1">
      <c r="A3074" s="292"/>
      <c r="B3074" s="231"/>
      <c r="C3074" s="231"/>
      <c r="D3074" s="232"/>
      <c r="E3074" s="131"/>
      <c r="F3074" s="130"/>
      <c r="G3074" s="130"/>
      <c r="H3074" s="130"/>
      <c r="I3074" s="146"/>
      <c r="J3074" s="146"/>
      <c r="K3074" s="146"/>
      <c r="L3074" s="146"/>
      <c r="M3074" s="130"/>
      <c r="N3074" s="130"/>
      <c r="O3074" s="130"/>
      <c r="P3074" s="130"/>
      <c r="Q3074" s="68"/>
      <c r="R3074" s="68"/>
      <c r="S3074" s="68"/>
      <c r="T3074" s="130"/>
      <c r="U3074" s="130"/>
      <c r="V3074" s="130"/>
      <c r="W3074" s="68"/>
      <c r="X3074" s="68"/>
    </row>
    <row r="3075" spans="1:27" s="132" customFormat="1" ht="15.75" hidden="1">
      <c r="A3075" s="292"/>
      <c r="B3075" s="231"/>
      <c r="C3075" s="231"/>
      <c r="D3075" s="232"/>
      <c r="E3075" s="131"/>
      <c r="F3075" s="130"/>
      <c r="G3075" s="130"/>
      <c r="H3075" s="130"/>
      <c r="I3075" s="146"/>
      <c r="J3075" s="146"/>
      <c r="K3075" s="146"/>
      <c r="L3075" s="146"/>
      <c r="M3075" s="130"/>
      <c r="N3075" s="130"/>
      <c r="O3075" s="130"/>
      <c r="P3075" s="130"/>
      <c r="Q3075" s="68"/>
      <c r="R3075" s="68"/>
      <c r="S3075" s="68"/>
      <c r="T3075" s="130"/>
      <c r="U3075" s="130"/>
      <c r="V3075" s="130"/>
      <c r="W3075" s="68"/>
      <c r="X3075" s="68"/>
    </row>
    <row r="3076" spans="1:27" s="132" customFormat="1" ht="15.75" hidden="1">
      <c r="A3076" s="292"/>
      <c r="B3076" s="231"/>
      <c r="C3076" s="231"/>
      <c r="D3076" s="232"/>
      <c r="E3076" s="131"/>
      <c r="F3076" s="130"/>
      <c r="G3076" s="130"/>
      <c r="H3076" s="130"/>
      <c r="I3076" s="146"/>
      <c r="J3076" s="146"/>
      <c r="K3076" s="146"/>
      <c r="L3076" s="146"/>
      <c r="M3076" s="130"/>
      <c r="N3076" s="130"/>
      <c r="O3076" s="130"/>
      <c r="P3076" s="130"/>
      <c r="Q3076" s="68"/>
      <c r="R3076" s="68"/>
      <c r="S3076" s="68"/>
      <c r="T3076" s="130"/>
      <c r="U3076" s="130"/>
      <c r="V3076" s="130"/>
      <c r="W3076" s="68"/>
      <c r="X3076" s="68"/>
    </row>
    <row r="3077" spans="1:27" s="132" customFormat="1" ht="15.75" hidden="1">
      <c r="A3077" s="292"/>
      <c r="B3077" s="231"/>
      <c r="C3077" s="231"/>
      <c r="D3077" s="232"/>
      <c r="E3077" s="131"/>
      <c r="F3077" s="130"/>
      <c r="G3077" s="130"/>
      <c r="H3077" s="130"/>
      <c r="I3077" s="146"/>
      <c r="J3077" s="146"/>
      <c r="K3077" s="146"/>
      <c r="L3077" s="146"/>
      <c r="M3077" s="130"/>
      <c r="N3077" s="130"/>
      <c r="O3077" s="130"/>
      <c r="P3077" s="130"/>
      <c r="Q3077" s="68"/>
      <c r="R3077" s="68"/>
      <c r="S3077" s="68"/>
      <c r="T3077" s="130"/>
      <c r="U3077" s="130"/>
      <c r="V3077" s="130"/>
      <c r="W3077" s="68"/>
      <c r="X3077" s="68"/>
    </row>
    <row r="3078" spans="1:27" s="132" customFormat="1" ht="15.75" hidden="1">
      <c r="A3078" s="292"/>
      <c r="B3078" s="231"/>
      <c r="C3078" s="231"/>
      <c r="D3078" s="232"/>
      <c r="E3078" s="131"/>
      <c r="F3078" s="130"/>
      <c r="G3078" s="130"/>
      <c r="H3078" s="130"/>
      <c r="I3078" s="146"/>
      <c r="J3078" s="146"/>
      <c r="K3078" s="146"/>
      <c r="L3078" s="146"/>
      <c r="M3078" s="130"/>
      <c r="N3078" s="130"/>
      <c r="O3078" s="130"/>
      <c r="P3078" s="130"/>
      <c r="Q3078" s="68"/>
      <c r="R3078" s="68"/>
      <c r="S3078" s="68"/>
      <c r="T3078" s="130"/>
      <c r="U3078" s="130"/>
      <c r="V3078" s="130"/>
      <c r="W3078" s="68"/>
      <c r="X3078" s="68"/>
    </row>
    <row r="3079" spans="1:27" s="132" customFormat="1" ht="15.75" hidden="1">
      <c r="A3079" s="292"/>
      <c r="B3079" s="231"/>
      <c r="C3079" s="231"/>
      <c r="D3079" s="232"/>
      <c r="E3079" s="131"/>
      <c r="F3079" s="130"/>
      <c r="G3079" s="130"/>
      <c r="H3079" s="130"/>
      <c r="I3079" s="146"/>
      <c r="J3079" s="146"/>
      <c r="K3079" s="146"/>
      <c r="L3079" s="146"/>
      <c r="M3079" s="130"/>
      <c r="N3079" s="130"/>
      <c r="O3079" s="130"/>
      <c r="P3079" s="130"/>
      <c r="Q3079" s="68"/>
      <c r="R3079" s="68"/>
      <c r="S3079" s="68"/>
      <c r="T3079" s="130"/>
      <c r="U3079" s="130"/>
      <c r="V3079" s="130"/>
      <c r="W3079" s="68"/>
      <c r="X3079" s="68"/>
    </row>
    <row r="3080" spans="1:27" s="132" customFormat="1" ht="15.75" hidden="1">
      <c r="A3080" s="292"/>
      <c r="B3080" s="231"/>
      <c r="C3080" s="231"/>
      <c r="D3080" s="232"/>
      <c r="E3080" s="131"/>
      <c r="F3080" s="130"/>
      <c r="G3080" s="130"/>
      <c r="H3080" s="130"/>
      <c r="I3080" s="146"/>
      <c r="J3080" s="146"/>
      <c r="K3080" s="146"/>
      <c r="L3080" s="146"/>
      <c r="M3080" s="130"/>
      <c r="N3080" s="130"/>
      <c r="O3080" s="130"/>
      <c r="P3080" s="130"/>
      <c r="Q3080" s="68"/>
      <c r="R3080" s="68"/>
      <c r="S3080" s="68"/>
      <c r="T3080" s="130"/>
      <c r="U3080" s="130"/>
      <c r="V3080" s="130"/>
      <c r="W3080" s="68"/>
      <c r="X3080" s="68"/>
    </row>
    <row r="3081" spans="1:27" s="132" customFormat="1" ht="15.75" hidden="1">
      <c r="A3081" s="292"/>
      <c r="B3081" s="231"/>
      <c r="C3081" s="231"/>
      <c r="D3081" s="232"/>
      <c r="E3081" s="131"/>
      <c r="F3081" s="130"/>
      <c r="G3081" s="130"/>
      <c r="H3081" s="130"/>
      <c r="I3081" s="146"/>
      <c r="J3081" s="146"/>
      <c r="K3081" s="146"/>
      <c r="L3081" s="146"/>
      <c r="M3081" s="130"/>
      <c r="N3081" s="130"/>
      <c r="O3081" s="130"/>
      <c r="P3081" s="130"/>
      <c r="Q3081" s="68"/>
      <c r="R3081" s="68"/>
      <c r="S3081" s="68"/>
      <c r="T3081" s="130"/>
      <c r="U3081" s="130"/>
      <c r="V3081" s="130"/>
      <c r="W3081" s="68"/>
      <c r="X3081" s="68"/>
    </row>
    <row r="3082" spans="1:27" s="132" customFormat="1" ht="15.75" hidden="1">
      <c r="A3082" s="292"/>
      <c r="B3082" s="231"/>
      <c r="C3082" s="231"/>
      <c r="D3082" s="232"/>
      <c r="E3082" s="131"/>
      <c r="F3082" s="130"/>
      <c r="G3082" s="130"/>
      <c r="H3082" s="130"/>
      <c r="I3082" s="146"/>
      <c r="J3082" s="146"/>
      <c r="K3082" s="146"/>
      <c r="L3082" s="146"/>
      <c r="M3082" s="130"/>
      <c r="N3082" s="130"/>
      <c r="O3082" s="130"/>
      <c r="P3082" s="130"/>
      <c r="Q3082" s="68"/>
      <c r="R3082" s="68"/>
      <c r="S3082" s="68"/>
      <c r="T3082" s="130"/>
      <c r="U3082" s="130"/>
      <c r="V3082" s="130"/>
      <c r="W3082" s="68"/>
      <c r="X3082" s="68"/>
    </row>
    <row r="3083" spans="1:27" s="132" customFormat="1" ht="15.75" hidden="1">
      <c r="A3083" s="292"/>
      <c r="B3083" s="231"/>
      <c r="C3083" s="231"/>
      <c r="D3083" s="232"/>
      <c r="E3083" s="131"/>
      <c r="F3083" s="130"/>
      <c r="G3083" s="130"/>
      <c r="H3083" s="130"/>
      <c r="I3083" s="146"/>
      <c r="J3083" s="146"/>
      <c r="K3083" s="146"/>
      <c r="L3083" s="146"/>
      <c r="M3083" s="130"/>
      <c r="N3083" s="130"/>
      <c r="O3083" s="130"/>
      <c r="P3083" s="130"/>
      <c r="Q3083" s="68"/>
      <c r="R3083" s="68"/>
      <c r="S3083" s="68"/>
      <c r="T3083" s="130"/>
      <c r="U3083" s="130"/>
      <c r="V3083" s="130"/>
      <c r="W3083" s="68"/>
      <c r="X3083" s="68"/>
      <c r="AA3083" s="151"/>
    </row>
    <row r="3084" spans="1:27" s="132" customFormat="1" ht="15.75" hidden="1">
      <c r="A3084" s="292"/>
      <c r="B3084" s="231"/>
      <c r="C3084" s="231"/>
      <c r="D3084" s="232"/>
      <c r="E3084" s="131"/>
      <c r="F3084" s="130"/>
      <c r="G3084" s="130"/>
      <c r="H3084" s="130"/>
      <c r="I3084" s="146"/>
      <c r="J3084" s="146"/>
      <c r="K3084" s="146"/>
      <c r="L3084" s="146"/>
      <c r="M3084" s="130"/>
      <c r="N3084" s="130"/>
      <c r="O3084" s="130"/>
      <c r="P3084" s="130"/>
      <c r="Q3084" s="68"/>
      <c r="R3084" s="68"/>
      <c r="S3084" s="68"/>
      <c r="T3084" s="130"/>
      <c r="U3084" s="130"/>
      <c r="V3084" s="130"/>
      <c r="W3084" s="68"/>
      <c r="X3084" s="68"/>
    </row>
    <row r="3085" spans="1:27" s="132" customFormat="1" ht="15.75" hidden="1">
      <c r="A3085" s="292"/>
      <c r="B3085" s="231"/>
      <c r="C3085" s="231"/>
      <c r="D3085" s="232"/>
      <c r="E3085" s="131"/>
      <c r="F3085" s="130"/>
      <c r="G3085" s="130"/>
      <c r="H3085" s="130"/>
      <c r="I3085" s="146"/>
      <c r="J3085" s="146"/>
      <c r="K3085" s="146"/>
      <c r="L3085" s="146"/>
      <c r="M3085" s="130"/>
      <c r="N3085" s="130"/>
      <c r="O3085" s="130"/>
      <c r="P3085" s="130"/>
      <c r="Q3085" s="68"/>
      <c r="R3085" s="68"/>
      <c r="S3085" s="68"/>
      <c r="T3085" s="130"/>
      <c r="U3085" s="130"/>
      <c r="V3085" s="130"/>
      <c r="W3085" s="68"/>
      <c r="X3085" s="68"/>
    </row>
    <row r="3086" spans="1:27" s="132" customFormat="1" ht="15.75" hidden="1">
      <c r="A3086" s="292"/>
      <c r="B3086" s="231"/>
      <c r="C3086" s="231"/>
      <c r="D3086" s="232"/>
      <c r="E3086" s="131"/>
      <c r="F3086" s="130"/>
      <c r="G3086" s="130"/>
      <c r="H3086" s="130"/>
      <c r="I3086" s="146"/>
      <c r="J3086" s="146"/>
      <c r="K3086" s="146"/>
      <c r="L3086" s="146"/>
      <c r="M3086" s="130"/>
      <c r="N3086" s="130"/>
      <c r="O3086" s="130"/>
      <c r="P3086" s="130"/>
      <c r="Q3086" s="68"/>
      <c r="R3086" s="68"/>
      <c r="S3086" s="68"/>
      <c r="T3086" s="130"/>
      <c r="U3086" s="130"/>
      <c r="V3086" s="130"/>
      <c r="W3086" s="68"/>
      <c r="X3086" s="68"/>
    </row>
    <row r="3087" spans="1:27" s="132" customFormat="1" ht="15.75" hidden="1">
      <c r="A3087" s="292"/>
      <c r="B3087" s="231"/>
      <c r="C3087" s="231"/>
      <c r="D3087" s="232"/>
      <c r="E3087" s="150"/>
      <c r="F3087" s="150"/>
      <c r="G3087" s="150"/>
      <c r="H3087" s="150"/>
      <c r="I3087" s="150"/>
      <c r="J3087" s="150"/>
      <c r="K3087" s="150"/>
      <c r="L3087" s="150"/>
      <c r="M3087" s="150"/>
      <c r="N3087" s="150"/>
      <c r="O3087" s="150"/>
      <c r="P3087" s="150"/>
      <c r="Q3087" s="150"/>
      <c r="R3087" s="150"/>
      <c r="S3087" s="150"/>
      <c r="T3087" s="150"/>
      <c r="U3087" s="150"/>
      <c r="V3087" s="150"/>
      <c r="W3087" s="150"/>
      <c r="X3087" s="150"/>
    </row>
    <row r="3088" spans="1:27" s="132" customFormat="1" ht="15.75" hidden="1">
      <c r="A3088" s="292"/>
      <c r="B3088" s="231"/>
      <c r="C3088" s="231"/>
      <c r="D3088" s="232"/>
      <c r="E3088" s="150"/>
      <c r="F3088" s="150"/>
      <c r="G3088" s="150"/>
      <c r="H3088" s="150"/>
      <c r="I3088" s="150"/>
      <c r="J3088" s="150"/>
      <c r="K3088" s="150"/>
      <c r="L3088" s="150"/>
      <c r="M3088" s="150"/>
      <c r="N3088" s="150"/>
      <c r="O3088" s="150"/>
      <c r="P3088" s="150"/>
      <c r="Q3088" s="150"/>
      <c r="R3088" s="150"/>
      <c r="S3088" s="150"/>
      <c r="T3088" s="150"/>
      <c r="U3088" s="150"/>
      <c r="V3088" s="150"/>
      <c r="W3088" s="150"/>
      <c r="X3088" s="150"/>
    </row>
    <row r="3089" spans="1:24" s="132" customFormat="1" ht="15.75" hidden="1">
      <c r="A3089" s="292"/>
      <c r="B3089" s="231"/>
      <c r="C3089" s="231"/>
      <c r="D3089" s="232"/>
      <c r="E3089" s="131"/>
      <c r="F3089" s="130"/>
      <c r="G3089" s="130"/>
      <c r="H3089" s="130"/>
      <c r="I3089" s="146"/>
      <c r="J3089" s="146"/>
      <c r="K3089" s="146"/>
      <c r="L3089" s="146"/>
      <c r="M3089" s="130"/>
      <c r="N3089" s="130"/>
      <c r="O3089" s="130"/>
      <c r="P3089" s="130"/>
      <c r="Q3089" s="68"/>
      <c r="R3089" s="68"/>
      <c r="S3089" s="68"/>
      <c r="T3089" s="130"/>
      <c r="U3089" s="130"/>
      <c r="V3089" s="130"/>
      <c r="W3089" s="68"/>
      <c r="X3089" s="68"/>
    </row>
    <row r="3090" spans="1:24" s="132" customFormat="1" ht="15.75" hidden="1">
      <c r="A3090" s="292"/>
      <c r="B3090" s="231"/>
      <c r="C3090" s="231"/>
      <c r="D3090" s="232"/>
      <c r="E3090" s="131"/>
      <c r="F3090" s="130"/>
      <c r="G3090" s="130"/>
      <c r="H3090" s="130"/>
      <c r="I3090" s="146"/>
      <c r="J3090" s="146"/>
      <c r="K3090" s="146"/>
      <c r="L3090" s="146"/>
      <c r="M3090" s="130"/>
      <c r="N3090" s="130"/>
      <c r="O3090" s="130"/>
      <c r="P3090" s="130"/>
      <c r="Q3090" s="68"/>
      <c r="R3090" s="68"/>
      <c r="S3090" s="68"/>
      <c r="T3090" s="130"/>
      <c r="U3090" s="130"/>
      <c r="V3090" s="130"/>
      <c r="W3090" s="68"/>
      <c r="X3090" s="68"/>
    </row>
    <row r="3091" spans="1:24" s="132" customFormat="1" ht="15.75" hidden="1">
      <c r="A3091" s="292"/>
      <c r="B3091" s="231"/>
      <c r="C3091" s="231"/>
      <c r="D3091" s="232"/>
      <c r="E3091" s="131"/>
      <c r="F3091" s="130"/>
      <c r="G3091" s="130"/>
      <c r="H3091" s="130"/>
      <c r="I3091" s="146"/>
      <c r="J3091" s="146"/>
      <c r="K3091" s="146"/>
      <c r="L3091" s="146"/>
      <c r="M3091" s="130"/>
      <c r="N3091" s="130"/>
      <c r="O3091" s="130"/>
      <c r="P3091" s="130"/>
      <c r="Q3091" s="68"/>
      <c r="R3091" s="68"/>
      <c r="S3091" s="68"/>
      <c r="T3091" s="130"/>
      <c r="U3091" s="130"/>
      <c r="V3091" s="130"/>
      <c r="W3091" s="68"/>
      <c r="X3091" s="68"/>
    </row>
    <row r="3092" spans="1:24" s="132" customFormat="1" ht="15.75" hidden="1">
      <c r="A3092" s="292"/>
      <c r="B3092" s="231"/>
      <c r="C3092" s="231"/>
      <c r="D3092" s="232"/>
      <c r="E3092" s="150"/>
      <c r="F3092" s="150"/>
      <c r="G3092" s="150"/>
      <c r="H3092" s="150"/>
      <c r="I3092" s="150"/>
      <c r="J3092" s="150"/>
      <c r="K3092" s="150"/>
      <c r="L3092" s="150"/>
      <c r="M3092" s="150"/>
      <c r="N3092" s="150"/>
      <c r="O3092" s="150"/>
      <c r="P3092" s="150"/>
      <c r="Q3092" s="150"/>
      <c r="R3092" s="150"/>
      <c r="S3092" s="150"/>
      <c r="T3092" s="150"/>
      <c r="U3092" s="150"/>
      <c r="V3092" s="150"/>
      <c r="W3092" s="150"/>
      <c r="X3092" s="150"/>
    </row>
    <row r="3093" spans="1:24" s="132" customFormat="1" ht="15.75" hidden="1">
      <c r="A3093" s="292"/>
      <c r="B3093" s="231"/>
      <c r="C3093" s="231"/>
      <c r="D3093" s="232"/>
      <c r="E3093" s="131"/>
      <c r="F3093" s="130"/>
      <c r="G3093" s="130"/>
      <c r="H3093" s="130"/>
      <c r="I3093" s="146"/>
      <c r="J3093" s="146"/>
      <c r="K3093" s="146"/>
      <c r="L3093" s="146"/>
      <c r="M3093" s="130"/>
      <c r="N3093" s="130"/>
      <c r="O3093" s="130"/>
      <c r="P3093" s="130"/>
      <c r="Q3093" s="68"/>
      <c r="R3093" s="68"/>
      <c r="S3093" s="68"/>
      <c r="T3093" s="130"/>
      <c r="U3093" s="130"/>
      <c r="V3093" s="130"/>
      <c r="W3093" s="68"/>
      <c r="X3093" s="68"/>
    </row>
    <row r="3094" spans="1:24" s="132" customFormat="1" ht="15.75" hidden="1">
      <c r="A3094" s="292"/>
      <c r="B3094" s="231"/>
      <c r="C3094" s="231"/>
      <c r="D3094" s="232"/>
      <c r="E3094" s="131"/>
      <c r="F3094" s="130"/>
      <c r="G3094" s="130"/>
      <c r="H3094" s="130"/>
      <c r="I3094" s="146"/>
      <c r="J3094" s="146"/>
      <c r="K3094" s="146"/>
      <c r="L3094" s="146"/>
      <c r="M3094" s="130"/>
      <c r="N3094" s="130"/>
      <c r="O3094" s="130"/>
      <c r="P3094" s="130"/>
      <c r="Q3094" s="68"/>
      <c r="R3094" s="68"/>
      <c r="S3094" s="68"/>
      <c r="T3094" s="130"/>
      <c r="U3094" s="130"/>
      <c r="V3094" s="130"/>
      <c r="W3094" s="68"/>
      <c r="X3094" s="68"/>
    </row>
    <row r="3095" spans="1:24" s="132" customFormat="1" ht="15.75" hidden="1">
      <c r="A3095" s="292"/>
      <c r="B3095" s="231"/>
      <c r="C3095" s="231"/>
      <c r="D3095" s="232"/>
      <c r="E3095" s="150"/>
      <c r="F3095" s="150"/>
      <c r="G3095" s="150"/>
      <c r="H3095" s="150"/>
      <c r="I3095" s="150"/>
      <c r="J3095" s="150"/>
      <c r="K3095" s="150"/>
      <c r="L3095" s="150"/>
      <c r="M3095" s="150"/>
      <c r="N3095" s="150"/>
      <c r="O3095" s="150"/>
      <c r="P3095" s="150"/>
      <c r="Q3095" s="150"/>
      <c r="R3095" s="150"/>
      <c r="S3095" s="150"/>
      <c r="T3095" s="150"/>
      <c r="U3095" s="150"/>
      <c r="V3095" s="150"/>
      <c r="W3095" s="150"/>
      <c r="X3095" s="150"/>
    </row>
    <row r="3096" spans="1:24" s="132" customFormat="1" ht="15.75" hidden="1">
      <c r="A3096" s="292"/>
      <c r="B3096" s="231"/>
      <c r="C3096" s="231"/>
      <c r="D3096" s="232"/>
      <c r="E3096" s="150"/>
      <c r="F3096" s="150"/>
      <c r="G3096" s="150"/>
      <c r="H3096" s="150"/>
      <c r="I3096" s="150"/>
      <c r="J3096" s="150"/>
      <c r="K3096" s="150"/>
      <c r="L3096" s="150"/>
      <c r="M3096" s="150"/>
      <c r="N3096" s="150"/>
      <c r="O3096" s="150"/>
      <c r="P3096" s="150"/>
      <c r="Q3096" s="150"/>
      <c r="R3096" s="150"/>
      <c r="S3096" s="150"/>
      <c r="T3096" s="150"/>
      <c r="U3096" s="150"/>
      <c r="V3096" s="150"/>
      <c r="W3096" s="150"/>
      <c r="X3096" s="150"/>
    </row>
    <row r="3097" spans="1:24" s="132" customFormat="1" ht="15.75" hidden="1">
      <c r="A3097" s="292"/>
      <c r="B3097" s="231"/>
      <c r="C3097" s="231"/>
      <c r="D3097" s="232"/>
      <c r="E3097" s="131"/>
      <c r="F3097" s="130"/>
      <c r="G3097" s="130"/>
      <c r="H3097" s="130"/>
      <c r="I3097" s="146"/>
      <c r="J3097" s="146"/>
      <c r="K3097" s="146"/>
      <c r="L3097" s="146"/>
      <c r="M3097" s="130"/>
      <c r="N3097" s="130"/>
      <c r="O3097" s="130"/>
      <c r="P3097" s="130"/>
      <c r="Q3097" s="68"/>
      <c r="R3097" s="68"/>
      <c r="S3097" s="68"/>
      <c r="T3097" s="130"/>
      <c r="U3097" s="130"/>
      <c r="V3097" s="130"/>
      <c r="W3097" s="68"/>
      <c r="X3097" s="68"/>
    </row>
    <row r="3098" spans="1:24" s="132" customFormat="1" ht="15.75" hidden="1">
      <c r="A3098" s="292"/>
      <c r="B3098" s="231"/>
      <c r="C3098" s="231"/>
      <c r="D3098" s="232"/>
      <c r="E3098" s="131"/>
      <c r="F3098" s="130"/>
      <c r="G3098" s="130"/>
      <c r="H3098" s="130"/>
      <c r="I3098" s="146"/>
      <c r="J3098" s="146"/>
      <c r="K3098" s="146"/>
      <c r="L3098" s="146"/>
      <c r="M3098" s="130"/>
      <c r="N3098" s="130"/>
      <c r="O3098" s="130"/>
      <c r="P3098" s="130"/>
      <c r="Q3098" s="68"/>
      <c r="R3098" s="68"/>
      <c r="S3098" s="68"/>
      <c r="T3098" s="130"/>
      <c r="U3098" s="130"/>
      <c r="V3098" s="130"/>
      <c r="W3098" s="68"/>
      <c r="X3098" s="68"/>
    </row>
    <row r="3099" spans="1:24" s="132" customFormat="1" ht="15.75" hidden="1">
      <c r="A3099" s="292"/>
      <c r="B3099" s="231"/>
      <c r="C3099" s="231"/>
      <c r="D3099" s="232"/>
      <c r="E3099" s="131"/>
      <c r="F3099" s="130"/>
      <c r="G3099" s="130"/>
      <c r="H3099" s="130"/>
      <c r="I3099" s="146"/>
      <c r="J3099" s="146"/>
      <c r="K3099" s="146"/>
      <c r="L3099" s="146"/>
      <c r="M3099" s="130"/>
      <c r="N3099" s="130"/>
      <c r="O3099" s="130"/>
      <c r="P3099" s="130"/>
      <c r="Q3099" s="68"/>
      <c r="R3099" s="68"/>
      <c r="S3099" s="68"/>
      <c r="T3099" s="130"/>
      <c r="U3099" s="130"/>
      <c r="V3099" s="130"/>
      <c r="W3099" s="68"/>
      <c r="X3099" s="68"/>
    </row>
    <row r="3100" spans="1:24" s="132" customFormat="1" ht="15.75" hidden="1">
      <c r="A3100" s="292"/>
      <c r="B3100" s="231"/>
      <c r="C3100" s="231"/>
      <c r="D3100" s="232"/>
      <c r="E3100" s="150"/>
      <c r="F3100" s="150"/>
      <c r="G3100" s="150"/>
      <c r="H3100" s="150"/>
      <c r="I3100" s="150"/>
      <c r="J3100" s="150"/>
      <c r="K3100" s="150"/>
      <c r="L3100" s="150"/>
      <c r="M3100" s="150"/>
      <c r="N3100" s="150"/>
      <c r="O3100" s="150"/>
      <c r="P3100" s="150"/>
      <c r="Q3100" s="150"/>
      <c r="R3100" s="150"/>
      <c r="S3100" s="150"/>
      <c r="T3100" s="150"/>
      <c r="U3100" s="150"/>
      <c r="V3100" s="150"/>
      <c r="W3100" s="150"/>
      <c r="X3100" s="150"/>
    </row>
    <row r="3101" spans="1:24" s="132" customFormat="1" ht="15.75" hidden="1">
      <c r="A3101" s="292"/>
      <c r="B3101" s="231"/>
      <c r="C3101" s="231"/>
      <c r="D3101" s="232"/>
      <c r="E3101" s="131"/>
      <c r="F3101" s="130"/>
      <c r="G3101" s="130"/>
      <c r="H3101" s="130"/>
      <c r="I3101" s="146"/>
      <c r="J3101" s="146"/>
      <c r="K3101" s="146"/>
      <c r="L3101" s="146"/>
      <c r="M3101" s="130"/>
      <c r="N3101" s="130"/>
      <c r="O3101" s="130"/>
      <c r="P3101" s="130"/>
      <c r="Q3101" s="68"/>
      <c r="R3101" s="68"/>
      <c r="S3101" s="68"/>
      <c r="T3101" s="130"/>
      <c r="U3101" s="130"/>
      <c r="V3101" s="130"/>
      <c r="W3101" s="68"/>
      <c r="X3101" s="68"/>
    </row>
    <row r="3102" spans="1:24" s="132" customFormat="1" ht="15.75" hidden="1">
      <c r="A3102" s="292"/>
      <c r="B3102" s="231"/>
      <c r="C3102" s="231"/>
      <c r="D3102" s="232"/>
      <c r="E3102" s="131"/>
      <c r="F3102" s="130"/>
      <c r="G3102" s="130"/>
      <c r="H3102" s="130"/>
      <c r="I3102" s="146"/>
      <c r="J3102" s="146"/>
      <c r="K3102" s="146"/>
      <c r="L3102" s="146"/>
      <c r="M3102" s="130"/>
      <c r="N3102" s="130"/>
      <c r="O3102" s="130"/>
      <c r="P3102" s="130"/>
      <c r="Q3102" s="68"/>
      <c r="R3102" s="68"/>
      <c r="S3102" s="68"/>
      <c r="T3102" s="130"/>
      <c r="U3102" s="130"/>
      <c r="V3102" s="130"/>
      <c r="W3102" s="68"/>
      <c r="X3102" s="68"/>
    </row>
    <row r="3103" spans="1:24" s="132" customFormat="1" ht="15.75" hidden="1">
      <c r="A3103" s="292"/>
      <c r="B3103" s="231"/>
      <c r="C3103" s="231"/>
      <c r="D3103" s="232"/>
      <c r="E3103" s="131"/>
      <c r="F3103" s="130"/>
      <c r="G3103" s="130"/>
      <c r="H3103" s="130"/>
      <c r="I3103" s="146"/>
      <c r="J3103" s="146"/>
      <c r="K3103" s="146"/>
      <c r="L3103" s="146"/>
      <c r="M3103" s="130"/>
      <c r="N3103" s="130"/>
      <c r="O3103" s="130"/>
      <c r="P3103" s="130"/>
      <c r="Q3103" s="68"/>
      <c r="R3103" s="68"/>
      <c r="S3103" s="68"/>
      <c r="T3103" s="130"/>
      <c r="U3103" s="130"/>
      <c r="V3103" s="130"/>
      <c r="W3103" s="68"/>
      <c r="X3103" s="68"/>
    </row>
    <row r="3104" spans="1:24" s="132" customFormat="1" ht="15.75" hidden="1">
      <c r="A3104" s="292"/>
      <c r="B3104" s="231"/>
      <c r="C3104" s="231"/>
      <c r="D3104" s="232"/>
      <c r="E3104" s="131"/>
      <c r="F3104" s="130"/>
      <c r="G3104" s="130"/>
      <c r="H3104" s="130"/>
      <c r="I3104" s="146"/>
      <c r="J3104" s="146"/>
      <c r="K3104" s="146"/>
      <c r="L3104" s="146"/>
      <c r="M3104" s="130"/>
      <c r="N3104" s="130"/>
      <c r="O3104" s="130"/>
      <c r="P3104" s="130"/>
      <c r="Q3104" s="68"/>
      <c r="R3104" s="68"/>
      <c r="S3104" s="68"/>
      <c r="T3104" s="130"/>
      <c r="U3104" s="130"/>
      <c r="V3104" s="130"/>
      <c r="W3104" s="68"/>
      <c r="X3104" s="68"/>
    </row>
    <row r="3105" spans="1:27" s="132" customFormat="1" ht="15.75" hidden="1">
      <c r="A3105" s="292"/>
      <c r="B3105" s="231"/>
      <c r="C3105" s="231"/>
      <c r="D3105" s="232"/>
      <c r="E3105" s="131"/>
      <c r="F3105" s="130"/>
      <c r="G3105" s="130"/>
      <c r="H3105" s="130"/>
      <c r="I3105" s="146"/>
      <c r="J3105" s="146"/>
      <c r="K3105" s="146"/>
      <c r="L3105" s="146"/>
      <c r="M3105" s="130"/>
      <c r="N3105" s="130"/>
      <c r="O3105" s="130"/>
      <c r="P3105" s="130"/>
      <c r="Q3105" s="68"/>
      <c r="R3105" s="68"/>
      <c r="S3105" s="68"/>
      <c r="T3105" s="130"/>
      <c r="U3105" s="130"/>
      <c r="V3105" s="130"/>
      <c r="W3105" s="68"/>
      <c r="X3105" s="68"/>
    </row>
    <row r="3106" spans="1:27" s="132" customFormat="1" ht="15.75" hidden="1">
      <c r="A3106" s="292"/>
      <c r="B3106" s="231"/>
      <c r="C3106" s="231"/>
      <c r="D3106" s="232"/>
      <c r="E3106" s="131"/>
      <c r="F3106" s="130"/>
      <c r="G3106" s="130"/>
      <c r="H3106" s="130"/>
      <c r="I3106" s="146"/>
      <c r="J3106" s="146"/>
      <c r="K3106" s="146"/>
      <c r="L3106" s="146"/>
      <c r="M3106" s="130"/>
      <c r="N3106" s="130"/>
      <c r="O3106" s="130"/>
      <c r="P3106" s="130"/>
      <c r="Q3106" s="68"/>
      <c r="R3106" s="68"/>
      <c r="S3106" s="68"/>
      <c r="T3106" s="130"/>
      <c r="U3106" s="130"/>
      <c r="V3106" s="130"/>
      <c r="W3106" s="68"/>
      <c r="X3106" s="68"/>
    </row>
    <row r="3107" spans="1:27" s="132" customFormat="1" ht="15.75" hidden="1">
      <c r="A3107" s="292"/>
      <c r="B3107" s="231"/>
      <c r="C3107" s="231"/>
      <c r="D3107" s="232"/>
      <c r="E3107" s="131"/>
      <c r="F3107" s="130"/>
      <c r="G3107" s="130"/>
      <c r="H3107" s="130"/>
      <c r="I3107" s="146"/>
      <c r="J3107" s="146"/>
      <c r="K3107" s="146"/>
      <c r="L3107" s="146"/>
      <c r="M3107" s="130"/>
      <c r="N3107" s="130"/>
      <c r="O3107" s="130"/>
      <c r="P3107" s="130"/>
      <c r="Q3107" s="68"/>
      <c r="R3107" s="68"/>
      <c r="S3107" s="68"/>
      <c r="T3107" s="130"/>
      <c r="U3107" s="130"/>
      <c r="V3107" s="130"/>
      <c r="W3107" s="68"/>
      <c r="X3107" s="68"/>
    </row>
    <row r="3108" spans="1:27" s="132" customFormat="1" ht="15.75" hidden="1">
      <c r="A3108" s="292"/>
      <c r="B3108" s="231"/>
      <c r="C3108" s="231"/>
      <c r="D3108" s="232"/>
      <c r="E3108" s="131"/>
      <c r="F3108" s="130"/>
      <c r="G3108" s="130"/>
      <c r="H3108" s="130"/>
      <c r="I3108" s="68"/>
      <c r="J3108" s="68"/>
      <c r="K3108" s="68"/>
      <c r="L3108" s="68"/>
      <c r="M3108" s="130"/>
      <c r="N3108" s="130"/>
      <c r="O3108" s="130"/>
      <c r="P3108" s="130"/>
      <c r="Q3108" s="68"/>
      <c r="R3108" s="68"/>
      <c r="S3108" s="68"/>
      <c r="T3108" s="130"/>
      <c r="U3108" s="130"/>
      <c r="V3108" s="130"/>
      <c r="W3108" s="68"/>
      <c r="X3108" s="68"/>
    </row>
    <row r="3109" spans="1:27" s="132" customFormat="1" ht="15.75" hidden="1">
      <c r="A3109" s="292"/>
      <c r="B3109" s="231"/>
      <c r="C3109" s="231"/>
      <c r="D3109" s="232"/>
      <c r="E3109" s="131"/>
      <c r="F3109" s="130"/>
      <c r="G3109" s="130"/>
      <c r="H3109" s="130"/>
      <c r="I3109" s="68"/>
      <c r="J3109" s="68"/>
      <c r="K3109" s="68"/>
      <c r="L3109" s="68"/>
      <c r="M3109" s="130"/>
      <c r="N3109" s="130"/>
      <c r="O3109" s="130"/>
      <c r="P3109" s="130"/>
      <c r="Q3109" s="68"/>
      <c r="R3109" s="68"/>
      <c r="S3109" s="68"/>
      <c r="T3109" s="130"/>
      <c r="U3109" s="130"/>
      <c r="V3109" s="130"/>
      <c r="W3109" s="68"/>
      <c r="X3109" s="68"/>
    </row>
    <row r="3110" spans="1:27" s="132" customFormat="1" ht="15.75" hidden="1">
      <c r="A3110" s="292"/>
      <c r="B3110" s="231"/>
      <c r="C3110" s="231"/>
      <c r="D3110" s="232"/>
      <c r="E3110" s="131"/>
      <c r="F3110" s="130"/>
      <c r="G3110" s="130"/>
      <c r="H3110" s="130"/>
      <c r="I3110" s="68"/>
      <c r="J3110" s="68"/>
      <c r="K3110" s="68"/>
      <c r="L3110" s="68"/>
      <c r="M3110" s="130"/>
      <c r="N3110" s="130"/>
      <c r="O3110" s="130"/>
      <c r="P3110" s="130"/>
      <c r="Q3110" s="68"/>
      <c r="R3110" s="68"/>
      <c r="S3110" s="68"/>
      <c r="T3110" s="130"/>
      <c r="U3110" s="130"/>
      <c r="V3110" s="130"/>
      <c r="W3110" s="68"/>
      <c r="X3110" s="68"/>
    </row>
    <row r="3111" spans="1:27" s="132" customFormat="1" ht="15.75" hidden="1">
      <c r="A3111" s="292"/>
      <c r="B3111" s="231"/>
      <c r="C3111" s="231"/>
      <c r="D3111" s="232"/>
      <c r="E3111" s="131"/>
      <c r="F3111" s="130"/>
      <c r="G3111" s="130"/>
      <c r="H3111" s="130"/>
      <c r="I3111" s="68"/>
      <c r="J3111" s="68"/>
      <c r="K3111" s="68"/>
      <c r="L3111" s="68"/>
      <c r="M3111" s="130"/>
      <c r="N3111" s="130"/>
      <c r="O3111" s="130"/>
      <c r="P3111" s="130"/>
      <c r="Q3111" s="68"/>
      <c r="R3111" s="68"/>
      <c r="S3111" s="68"/>
      <c r="T3111" s="130"/>
      <c r="U3111" s="130"/>
      <c r="V3111" s="130"/>
      <c r="W3111" s="68"/>
      <c r="X3111" s="68"/>
    </row>
    <row r="3112" spans="1:27" s="132" customFormat="1" ht="15.75" hidden="1">
      <c r="A3112" s="292"/>
      <c r="B3112" s="231"/>
      <c r="C3112" s="231"/>
      <c r="D3112" s="232"/>
      <c r="E3112" s="131"/>
      <c r="F3112" s="130"/>
      <c r="G3112" s="130"/>
      <c r="H3112" s="130"/>
      <c r="I3112" s="68"/>
      <c r="J3112" s="68"/>
      <c r="K3112" s="68"/>
      <c r="L3112" s="68"/>
      <c r="M3112" s="130"/>
      <c r="N3112" s="130"/>
      <c r="O3112" s="130"/>
      <c r="P3112" s="130"/>
      <c r="Q3112" s="68"/>
      <c r="R3112" s="68"/>
      <c r="S3112" s="68"/>
      <c r="T3112" s="130"/>
      <c r="U3112" s="130"/>
      <c r="V3112" s="130"/>
      <c r="W3112" s="68"/>
      <c r="X3112" s="68"/>
    </row>
    <row r="3113" spans="1:27" s="132" customFormat="1" ht="15.75" hidden="1">
      <c r="A3113" s="292"/>
      <c r="B3113" s="231"/>
      <c r="C3113" s="231"/>
      <c r="D3113" s="232"/>
      <c r="E3113" s="131"/>
      <c r="F3113" s="130"/>
      <c r="G3113" s="130"/>
      <c r="H3113" s="130"/>
      <c r="I3113" s="68"/>
      <c r="J3113" s="68"/>
      <c r="K3113" s="68"/>
      <c r="L3113" s="68"/>
      <c r="M3113" s="130"/>
      <c r="N3113" s="130"/>
      <c r="O3113" s="130"/>
      <c r="P3113" s="130"/>
      <c r="Q3113" s="68"/>
      <c r="R3113" s="68"/>
      <c r="S3113" s="68"/>
      <c r="T3113" s="130"/>
      <c r="U3113" s="130"/>
      <c r="V3113" s="130"/>
      <c r="W3113" s="68"/>
      <c r="X3113" s="68"/>
    </row>
    <row r="3114" spans="1:27" s="132" customFormat="1" ht="15.75" hidden="1">
      <c r="A3114" s="292"/>
      <c r="B3114" s="231"/>
      <c r="C3114" s="231"/>
      <c r="D3114" s="232"/>
      <c r="E3114" s="131"/>
      <c r="F3114" s="130"/>
      <c r="G3114" s="130"/>
      <c r="H3114" s="130"/>
      <c r="I3114" s="68"/>
      <c r="J3114" s="68"/>
      <c r="K3114" s="68"/>
      <c r="L3114" s="68"/>
      <c r="M3114" s="130"/>
      <c r="N3114" s="130"/>
      <c r="O3114" s="130"/>
      <c r="P3114" s="130"/>
      <c r="Q3114" s="68"/>
      <c r="R3114" s="68"/>
      <c r="S3114" s="68"/>
      <c r="T3114" s="130"/>
      <c r="U3114" s="130"/>
      <c r="V3114" s="130"/>
      <c r="W3114" s="68"/>
      <c r="X3114" s="68"/>
    </row>
    <row r="3115" spans="1:27" s="132" customFormat="1" ht="15.75" hidden="1">
      <c r="A3115" s="292"/>
      <c r="B3115" s="231"/>
      <c r="C3115" s="231"/>
      <c r="D3115" s="232"/>
      <c r="E3115" s="131"/>
      <c r="F3115" s="130"/>
      <c r="G3115" s="130"/>
      <c r="H3115" s="130"/>
      <c r="I3115" s="68"/>
      <c r="J3115" s="68"/>
      <c r="K3115" s="68"/>
      <c r="L3115" s="68"/>
      <c r="M3115" s="130"/>
      <c r="N3115" s="130"/>
      <c r="O3115" s="130"/>
      <c r="P3115" s="130"/>
      <c r="Q3115" s="68"/>
      <c r="R3115" s="68"/>
      <c r="S3115" s="68"/>
      <c r="T3115" s="130"/>
      <c r="U3115" s="130"/>
      <c r="V3115" s="130"/>
      <c r="W3115" s="68"/>
      <c r="X3115" s="68"/>
    </row>
    <row r="3116" spans="1:27" s="132" customFormat="1" ht="15.75" hidden="1">
      <c r="A3116" s="292"/>
      <c r="B3116" s="231"/>
      <c r="C3116" s="231"/>
      <c r="D3116" s="232"/>
      <c r="E3116" s="131"/>
      <c r="F3116" s="130"/>
      <c r="G3116" s="130"/>
      <c r="H3116" s="130"/>
      <c r="I3116" s="68"/>
      <c r="J3116" s="68"/>
      <c r="K3116" s="68"/>
      <c r="L3116" s="68"/>
      <c r="M3116" s="130"/>
      <c r="N3116" s="130"/>
      <c r="O3116" s="130"/>
      <c r="P3116" s="130"/>
      <c r="Q3116" s="68"/>
      <c r="R3116" s="68"/>
      <c r="S3116" s="68"/>
      <c r="T3116" s="130"/>
      <c r="U3116" s="130"/>
      <c r="V3116" s="130"/>
      <c r="W3116" s="68"/>
      <c r="X3116" s="68"/>
    </row>
    <row r="3117" spans="1:27" s="132" customFormat="1" ht="15.75" hidden="1">
      <c r="A3117" s="292"/>
      <c r="B3117" s="231"/>
      <c r="C3117" s="231"/>
      <c r="D3117" s="232"/>
      <c r="E3117" s="131"/>
      <c r="F3117" s="130"/>
      <c r="G3117" s="130"/>
      <c r="H3117" s="130"/>
      <c r="I3117" s="68"/>
      <c r="J3117" s="68"/>
      <c r="K3117" s="68"/>
      <c r="L3117" s="68"/>
      <c r="M3117" s="130"/>
      <c r="N3117" s="130"/>
      <c r="O3117" s="130"/>
      <c r="P3117" s="130"/>
      <c r="Q3117" s="68"/>
      <c r="R3117" s="68"/>
      <c r="S3117" s="68"/>
      <c r="T3117" s="130"/>
      <c r="U3117" s="130"/>
      <c r="V3117" s="130"/>
      <c r="W3117" s="68"/>
      <c r="X3117" s="68"/>
    </row>
    <row r="3118" spans="1:27" s="132" customFormat="1" ht="15.75" hidden="1">
      <c r="A3118" s="292"/>
      <c r="B3118" s="231"/>
      <c r="C3118" s="231"/>
      <c r="D3118" s="232"/>
      <c r="E3118" s="131"/>
      <c r="F3118" s="130"/>
      <c r="G3118" s="130"/>
      <c r="H3118" s="130"/>
      <c r="I3118" s="68"/>
      <c r="J3118" s="68"/>
      <c r="K3118" s="68"/>
      <c r="L3118" s="68"/>
      <c r="M3118" s="130"/>
      <c r="N3118" s="130"/>
      <c r="O3118" s="130"/>
      <c r="P3118" s="130"/>
      <c r="Q3118" s="68"/>
      <c r="R3118" s="68"/>
      <c r="S3118" s="68"/>
      <c r="T3118" s="130"/>
      <c r="U3118" s="130"/>
      <c r="V3118" s="130"/>
      <c r="W3118" s="68"/>
      <c r="X3118" s="68"/>
    </row>
    <row r="3119" spans="1:27" s="142" customFormat="1" ht="15.75" hidden="1">
      <c r="A3119" s="292"/>
      <c r="B3119" s="231"/>
      <c r="C3119" s="231"/>
      <c r="D3119" s="232"/>
      <c r="E3119" s="130"/>
      <c r="F3119" s="130"/>
      <c r="G3119" s="130"/>
      <c r="H3119" s="130"/>
      <c r="I3119" s="134"/>
      <c r="J3119" s="134"/>
      <c r="K3119" s="134"/>
      <c r="L3119" s="134"/>
      <c r="M3119" s="130"/>
      <c r="N3119" s="130"/>
      <c r="O3119" s="130"/>
      <c r="P3119" s="130"/>
      <c r="Q3119" s="134"/>
      <c r="R3119" s="134"/>
      <c r="S3119" s="134"/>
      <c r="T3119" s="130"/>
      <c r="U3119" s="130"/>
      <c r="V3119" s="130"/>
      <c r="W3119" s="134"/>
      <c r="X3119" s="134"/>
      <c r="AA3119" s="139"/>
    </row>
    <row r="3120" spans="1:27" s="142" customFormat="1" ht="15.75" hidden="1">
      <c r="A3120" s="292"/>
      <c r="B3120" s="231"/>
      <c r="C3120" s="231"/>
      <c r="D3120" s="232"/>
      <c r="E3120" s="130"/>
      <c r="F3120" s="130"/>
      <c r="G3120" s="130"/>
      <c r="H3120" s="130"/>
      <c r="I3120" s="134"/>
      <c r="J3120" s="134"/>
      <c r="K3120" s="134"/>
      <c r="L3120" s="134"/>
      <c r="M3120" s="130"/>
      <c r="N3120" s="130"/>
      <c r="O3120" s="130"/>
      <c r="P3120" s="130"/>
      <c r="Q3120" s="134"/>
      <c r="R3120" s="134"/>
      <c r="S3120" s="134"/>
      <c r="T3120" s="130"/>
      <c r="U3120" s="130"/>
      <c r="V3120" s="130"/>
      <c r="W3120" s="134"/>
      <c r="X3120" s="134"/>
      <c r="AA3120" s="139"/>
    </row>
    <row r="3121" spans="1:24" s="132" customFormat="1" ht="15.75" hidden="1">
      <c r="A3121" s="292"/>
      <c r="B3121" s="231"/>
      <c r="C3121" s="231"/>
      <c r="D3121" s="232"/>
      <c r="E3121" s="131"/>
      <c r="F3121" s="130"/>
      <c r="G3121" s="130"/>
      <c r="H3121" s="130"/>
      <c r="I3121" s="146"/>
      <c r="J3121" s="146"/>
      <c r="K3121" s="146"/>
      <c r="L3121" s="146"/>
      <c r="M3121" s="130"/>
      <c r="N3121" s="130"/>
      <c r="O3121" s="130"/>
      <c r="P3121" s="130"/>
      <c r="Q3121" s="68"/>
      <c r="R3121" s="68"/>
      <c r="S3121" s="68"/>
      <c r="T3121" s="130"/>
      <c r="U3121" s="130"/>
      <c r="V3121" s="130"/>
      <c r="W3121" s="68"/>
      <c r="X3121" s="68"/>
    </row>
    <row r="3122" spans="1:24" s="132" customFormat="1" ht="15.75" hidden="1">
      <c r="A3122" s="292"/>
      <c r="B3122" s="231"/>
      <c r="C3122" s="231"/>
      <c r="D3122" s="232"/>
      <c r="E3122" s="131"/>
      <c r="F3122" s="152"/>
      <c r="G3122" s="130"/>
      <c r="H3122" s="130"/>
      <c r="I3122" s="68"/>
      <c r="J3122" s="68"/>
      <c r="K3122" s="68"/>
      <c r="L3122" s="68"/>
      <c r="M3122" s="130"/>
      <c r="N3122" s="130"/>
      <c r="O3122" s="130"/>
      <c r="P3122" s="130"/>
      <c r="Q3122" s="68"/>
      <c r="R3122" s="68"/>
      <c r="S3122" s="68"/>
      <c r="T3122" s="130"/>
      <c r="U3122" s="130"/>
      <c r="V3122" s="130"/>
      <c r="W3122" s="68"/>
      <c r="X3122" s="68"/>
    </row>
    <row r="3123" spans="1:24" s="132" customFormat="1" ht="15.75" hidden="1">
      <c r="A3123" s="292"/>
      <c r="B3123" s="231"/>
      <c r="C3123" s="231"/>
      <c r="D3123" s="232"/>
      <c r="E3123" s="131"/>
      <c r="F3123" s="152"/>
      <c r="G3123" s="130"/>
      <c r="H3123" s="130"/>
      <c r="I3123" s="68"/>
      <c r="J3123" s="68"/>
      <c r="K3123" s="68"/>
      <c r="L3123" s="68"/>
      <c r="M3123" s="130"/>
      <c r="N3123" s="130"/>
      <c r="O3123" s="130"/>
      <c r="P3123" s="130"/>
      <c r="Q3123" s="68"/>
      <c r="R3123" s="68"/>
      <c r="S3123" s="68"/>
      <c r="T3123" s="130"/>
      <c r="U3123" s="130"/>
      <c r="V3123" s="130"/>
      <c r="W3123" s="68"/>
      <c r="X3123" s="68"/>
    </row>
    <row r="3124" spans="1:24" s="132" customFormat="1" ht="15.75" hidden="1">
      <c r="A3124" s="292"/>
      <c r="B3124" s="231"/>
      <c r="C3124" s="231"/>
      <c r="D3124" s="232"/>
      <c r="E3124" s="161"/>
      <c r="F3124" s="152"/>
      <c r="G3124" s="130"/>
      <c r="H3124" s="130"/>
      <c r="I3124" s="68"/>
      <c r="J3124" s="68"/>
      <c r="K3124" s="68"/>
      <c r="L3124" s="68"/>
      <c r="M3124" s="130"/>
      <c r="N3124" s="130"/>
      <c r="O3124" s="130"/>
      <c r="P3124" s="130"/>
      <c r="Q3124" s="68"/>
      <c r="R3124" s="68"/>
      <c r="S3124" s="68"/>
      <c r="T3124" s="130"/>
      <c r="U3124" s="130"/>
      <c r="V3124" s="130"/>
      <c r="W3124" s="68"/>
      <c r="X3124" s="68"/>
    </row>
    <row r="3125" spans="1:24" s="132" customFormat="1" ht="15.75" hidden="1">
      <c r="A3125" s="292"/>
      <c r="B3125" s="231"/>
      <c r="C3125" s="231"/>
      <c r="D3125" s="232"/>
      <c r="E3125" s="131"/>
      <c r="F3125" s="152"/>
      <c r="G3125" s="130"/>
      <c r="H3125" s="130"/>
      <c r="I3125" s="68"/>
      <c r="J3125" s="68"/>
      <c r="K3125" s="68"/>
      <c r="L3125" s="68"/>
      <c r="M3125" s="130"/>
      <c r="N3125" s="130"/>
      <c r="O3125" s="130"/>
      <c r="P3125" s="130"/>
      <c r="Q3125" s="68"/>
      <c r="R3125" s="68"/>
      <c r="S3125" s="68"/>
      <c r="T3125" s="130"/>
      <c r="U3125" s="130"/>
      <c r="V3125" s="130"/>
      <c r="W3125" s="68"/>
      <c r="X3125" s="68"/>
    </row>
    <row r="3126" spans="1:24" s="132" customFormat="1" ht="15.75" hidden="1">
      <c r="A3126" s="292"/>
      <c r="B3126" s="231"/>
      <c r="C3126" s="231"/>
      <c r="D3126" s="232"/>
      <c r="E3126" s="131"/>
      <c r="F3126" s="152"/>
      <c r="G3126" s="130"/>
      <c r="H3126" s="130"/>
      <c r="I3126" s="68"/>
      <c r="J3126" s="68"/>
      <c r="K3126" s="68"/>
      <c r="L3126" s="68"/>
      <c r="M3126" s="130"/>
      <c r="N3126" s="130"/>
      <c r="O3126" s="130"/>
      <c r="P3126" s="130"/>
      <c r="Q3126" s="68"/>
      <c r="R3126" s="68"/>
      <c r="S3126" s="68"/>
      <c r="T3126" s="130"/>
      <c r="U3126" s="130"/>
      <c r="V3126" s="130"/>
      <c r="W3126" s="68"/>
      <c r="X3126" s="68"/>
    </row>
    <row r="3127" spans="1:24" s="132" customFormat="1" ht="15.75" hidden="1">
      <c r="A3127" s="292"/>
      <c r="B3127" s="231"/>
      <c r="C3127" s="231"/>
      <c r="D3127" s="232"/>
      <c r="E3127" s="131"/>
      <c r="F3127" s="152"/>
      <c r="G3127" s="130"/>
      <c r="H3127" s="130"/>
      <c r="I3127" s="68"/>
      <c r="J3127" s="68"/>
      <c r="K3127" s="68"/>
      <c r="L3127" s="68"/>
      <c r="M3127" s="130"/>
      <c r="N3127" s="130"/>
      <c r="O3127" s="130"/>
      <c r="P3127" s="130"/>
      <c r="Q3127" s="68"/>
      <c r="R3127" s="68"/>
      <c r="S3127" s="68"/>
      <c r="T3127" s="130"/>
      <c r="U3127" s="130"/>
      <c r="V3127" s="130"/>
      <c r="W3127" s="68"/>
      <c r="X3127" s="68"/>
    </row>
    <row r="3128" spans="1:24" s="132" customFormat="1" ht="15.75" hidden="1">
      <c r="A3128" s="292"/>
      <c r="B3128" s="231"/>
      <c r="C3128" s="231"/>
      <c r="D3128" s="232"/>
      <c r="E3128" s="131"/>
      <c r="F3128" s="152"/>
      <c r="G3128" s="130"/>
      <c r="H3128" s="130"/>
      <c r="I3128" s="68"/>
      <c r="J3128" s="68"/>
      <c r="K3128" s="68"/>
      <c r="L3128" s="68"/>
      <c r="M3128" s="130"/>
      <c r="N3128" s="130"/>
      <c r="O3128" s="130"/>
      <c r="P3128" s="130"/>
      <c r="Q3128" s="68"/>
      <c r="R3128" s="68"/>
      <c r="S3128" s="68"/>
      <c r="T3128" s="130"/>
      <c r="U3128" s="130"/>
      <c r="V3128" s="130"/>
      <c r="W3128" s="68"/>
      <c r="X3128" s="68"/>
    </row>
    <row r="3129" spans="1:24" s="132" customFormat="1" ht="15.75" hidden="1">
      <c r="A3129" s="292"/>
      <c r="B3129" s="231"/>
      <c r="C3129" s="231"/>
      <c r="D3129" s="232"/>
      <c r="E3129" s="131"/>
      <c r="F3129" s="152"/>
      <c r="G3129" s="130"/>
      <c r="H3129" s="130"/>
      <c r="I3129" s="68"/>
      <c r="J3129" s="68"/>
      <c r="K3129" s="68"/>
      <c r="L3129" s="68"/>
      <c r="M3129" s="130"/>
      <c r="N3129" s="130"/>
      <c r="O3129" s="130"/>
      <c r="P3129" s="130"/>
      <c r="Q3129" s="68"/>
      <c r="R3129" s="68"/>
      <c r="S3129" s="68"/>
      <c r="T3129" s="130"/>
      <c r="U3129" s="130"/>
      <c r="V3129" s="130"/>
      <c r="W3129" s="68"/>
      <c r="X3129" s="68"/>
    </row>
    <row r="3130" spans="1:24" s="132" customFormat="1" ht="15.75" hidden="1">
      <c r="A3130" s="292"/>
      <c r="B3130" s="231"/>
      <c r="C3130" s="231"/>
      <c r="D3130" s="232"/>
      <c r="E3130" s="131"/>
      <c r="F3130" s="152"/>
      <c r="G3130" s="130"/>
      <c r="H3130" s="130"/>
      <c r="I3130" s="68"/>
      <c r="J3130" s="68"/>
      <c r="K3130" s="68"/>
      <c r="L3130" s="68"/>
      <c r="M3130" s="130"/>
      <c r="N3130" s="130"/>
      <c r="O3130" s="130"/>
      <c r="P3130" s="130"/>
      <c r="Q3130" s="68"/>
      <c r="R3130" s="68"/>
      <c r="S3130" s="68"/>
      <c r="T3130" s="130"/>
      <c r="U3130" s="130"/>
      <c r="V3130" s="130"/>
      <c r="W3130" s="68"/>
      <c r="X3130" s="68"/>
    </row>
    <row r="3131" spans="1:24" s="132" customFormat="1" ht="15.75" hidden="1">
      <c r="A3131" s="292"/>
      <c r="B3131" s="231"/>
      <c r="C3131" s="231"/>
      <c r="D3131" s="232"/>
      <c r="E3131" s="131"/>
      <c r="F3131" s="152"/>
      <c r="G3131" s="130"/>
      <c r="H3131" s="130"/>
      <c r="I3131" s="68"/>
      <c r="J3131" s="68"/>
      <c r="K3131" s="68"/>
      <c r="L3131" s="68"/>
      <c r="M3131" s="130"/>
      <c r="N3131" s="130"/>
      <c r="O3131" s="130"/>
      <c r="P3131" s="130"/>
      <c r="Q3131" s="68"/>
      <c r="R3131" s="68"/>
      <c r="S3131" s="68"/>
      <c r="T3131" s="130"/>
      <c r="U3131" s="130"/>
      <c r="V3131" s="130"/>
      <c r="W3131" s="68"/>
      <c r="X3131" s="68"/>
    </row>
    <row r="3132" spans="1:24" s="132" customFormat="1" ht="15.75" hidden="1">
      <c r="A3132" s="292"/>
      <c r="B3132" s="231"/>
      <c r="C3132" s="231"/>
      <c r="D3132" s="232"/>
      <c r="E3132" s="131"/>
      <c r="F3132" s="152"/>
      <c r="G3132" s="130"/>
      <c r="H3132" s="130"/>
      <c r="I3132" s="68"/>
      <c r="J3132" s="68"/>
      <c r="K3132" s="68"/>
      <c r="L3132" s="68"/>
      <c r="M3132" s="130"/>
      <c r="N3132" s="130"/>
      <c r="O3132" s="130"/>
      <c r="P3132" s="130"/>
      <c r="Q3132" s="68"/>
      <c r="R3132" s="68"/>
      <c r="S3132" s="68"/>
      <c r="T3132" s="130"/>
      <c r="U3132" s="130"/>
      <c r="V3132" s="130"/>
      <c r="W3132" s="68"/>
      <c r="X3132" s="68"/>
    </row>
    <row r="3133" spans="1:24" s="132" customFormat="1" ht="15.75" hidden="1">
      <c r="A3133" s="292"/>
      <c r="B3133" s="231"/>
      <c r="C3133" s="231"/>
      <c r="D3133" s="232"/>
      <c r="E3133" s="131"/>
      <c r="F3133" s="152"/>
      <c r="G3133" s="130"/>
      <c r="H3133" s="130"/>
      <c r="I3133" s="68"/>
      <c r="J3133" s="68"/>
      <c r="K3133" s="68"/>
      <c r="L3133" s="68"/>
      <c r="M3133" s="130"/>
      <c r="N3133" s="130"/>
      <c r="O3133" s="130"/>
      <c r="P3133" s="130"/>
      <c r="Q3133" s="68"/>
      <c r="R3133" s="68"/>
      <c r="S3133" s="68"/>
      <c r="T3133" s="130"/>
      <c r="U3133" s="130"/>
      <c r="V3133" s="130"/>
      <c r="W3133" s="68"/>
      <c r="X3133" s="68"/>
    </row>
    <row r="3134" spans="1:24" s="132" customFormat="1" ht="15.75" hidden="1">
      <c r="A3134" s="292"/>
      <c r="B3134" s="231"/>
      <c r="C3134" s="231"/>
      <c r="D3134" s="232"/>
      <c r="E3134" s="131"/>
      <c r="F3134" s="152"/>
      <c r="G3134" s="130"/>
      <c r="H3134" s="130"/>
      <c r="I3134" s="68"/>
      <c r="J3134" s="68"/>
      <c r="K3134" s="68"/>
      <c r="L3134" s="68"/>
      <c r="M3134" s="130"/>
      <c r="N3134" s="130"/>
      <c r="O3134" s="130"/>
      <c r="P3134" s="130"/>
      <c r="Q3134" s="68"/>
      <c r="R3134" s="68"/>
      <c r="S3134" s="68"/>
      <c r="T3134" s="130"/>
      <c r="U3134" s="130"/>
      <c r="V3134" s="130"/>
      <c r="W3134" s="68"/>
      <c r="X3134" s="68"/>
    </row>
    <row r="3135" spans="1:24" s="132" customFormat="1" ht="15.75" hidden="1">
      <c r="A3135" s="292"/>
      <c r="B3135" s="231"/>
      <c r="C3135" s="231"/>
      <c r="D3135" s="232"/>
      <c r="E3135" s="131"/>
      <c r="F3135" s="152"/>
      <c r="G3135" s="130"/>
      <c r="H3135" s="130"/>
      <c r="I3135" s="68"/>
      <c r="J3135" s="68"/>
      <c r="K3135" s="68"/>
      <c r="L3135" s="68"/>
      <c r="M3135" s="130"/>
      <c r="N3135" s="130"/>
      <c r="O3135" s="130"/>
      <c r="P3135" s="130"/>
      <c r="Q3135" s="68"/>
      <c r="R3135" s="68"/>
      <c r="S3135" s="68"/>
      <c r="T3135" s="130"/>
      <c r="U3135" s="130"/>
      <c r="V3135" s="130"/>
      <c r="W3135" s="68"/>
      <c r="X3135" s="68"/>
    </row>
    <row r="3136" spans="1:24" s="132" customFormat="1" ht="15.75" hidden="1">
      <c r="A3136" s="292"/>
      <c r="B3136" s="231"/>
      <c r="C3136" s="231"/>
      <c r="D3136" s="232"/>
      <c r="E3136" s="131"/>
      <c r="F3136" s="152"/>
      <c r="G3136" s="130"/>
      <c r="H3136" s="130"/>
      <c r="I3136" s="68"/>
      <c r="J3136" s="68"/>
      <c r="K3136" s="68"/>
      <c r="L3136" s="68"/>
      <c r="M3136" s="130"/>
      <c r="N3136" s="130"/>
      <c r="O3136" s="130"/>
      <c r="P3136" s="130"/>
      <c r="Q3136" s="68"/>
      <c r="R3136" s="68"/>
      <c r="S3136" s="68"/>
      <c r="T3136" s="130"/>
      <c r="U3136" s="130"/>
      <c r="V3136" s="130"/>
      <c r="W3136" s="68"/>
      <c r="X3136" s="68"/>
    </row>
    <row r="3137" spans="1:24" s="132" customFormat="1" ht="15.75" hidden="1">
      <c r="A3137" s="292"/>
      <c r="B3137" s="231"/>
      <c r="C3137" s="231"/>
      <c r="D3137" s="232"/>
      <c r="E3137" s="131"/>
      <c r="F3137" s="152"/>
      <c r="G3137" s="130"/>
      <c r="H3137" s="130"/>
      <c r="I3137" s="68"/>
      <c r="J3137" s="68"/>
      <c r="K3137" s="68"/>
      <c r="L3137" s="68"/>
      <c r="M3137" s="130"/>
      <c r="N3137" s="130"/>
      <c r="O3137" s="130"/>
      <c r="P3137" s="130"/>
      <c r="Q3137" s="68"/>
      <c r="R3137" s="68"/>
      <c r="S3137" s="68"/>
      <c r="T3137" s="130"/>
      <c r="U3137" s="130"/>
      <c r="V3137" s="130"/>
      <c r="W3137" s="68"/>
      <c r="X3137" s="68"/>
    </row>
    <row r="3138" spans="1:24" s="132" customFormat="1" ht="15.75" hidden="1">
      <c r="A3138" s="292"/>
      <c r="B3138" s="231"/>
      <c r="C3138" s="231"/>
      <c r="D3138" s="232"/>
      <c r="E3138" s="131"/>
      <c r="F3138" s="152"/>
      <c r="G3138" s="130"/>
      <c r="H3138" s="130"/>
      <c r="I3138" s="68"/>
      <c r="J3138" s="68"/>
      <c r="K3138" s="68"/>
      <c r="L3138" s="68"/>
      <c r="M3138" s="130"/>
      <c r="N3138" s="130"/>
      <c r="O3138" s="130"/>
      <c r="P3138" s="130"/>
      <c r="Q3138" s="68"/>
      <c r="R3138" s="68"/>
      <c r="S3138" s="68"/>
      <c r="T3138" s="130"/>
      <c r="U3138" s="130"/>
      <c r="V3138" s="130"/>
      <c r="W3138" s="68"/>
      <c r="X3138" s="68"/>
    </row>
    <row r="3139" spans="1:24" s="132" customFormat="1" ht="15.75" hidden="1">
      <c r="A3139" s="292"/>
      <c r="B3139" s="231"/>
      <c r="C3139" s="231"/>
      <c r="D3139" s="232"/>
      <c r="E3139" s="131"/>
      <c r="F3139" s="152"/>
      <c r="G3139" s="130"/>
      <c r="H3139" s="130"/>
      <c r="I3139" s="68"/>
      <c r="J3139" s="68"/>
      <c r="K3139" s="68"/>
      <c r="L3139" s="68"/>
      <c r="M3139" s="130"/>
      <c r="N3139" s="130"/>
      <c r="O3139" s="130"/>
      <c r="P3139" s="130"/>
      <c r="Q3139" s="68"/>
      <c r="R3139" s="68"/>
      <c r="S3139" s="68"/>
      <c r="T3139" s="130"/>
      <c r="U3139" s="130"/>
      <c r="V3139" s="130"/>
      <c r="W3139" s="68"/>
      <c r="X3139" s="68"/>
    </row>
    <row r="3140" spans="1:24" s="132" customFormat="1" ht="15.75" hidden="1">
      <c r="A3140" s="292"/>
      <c r="B3140" s="231"/>
      <c r="C3140" s="231"/>
      <c r="D3140" s="232"/>
      <c r="E3140" s="131"/>
      <c r="F3140" s="152"/>
      <c r="G3140" s="130"/>
      <c r="H3140" s="130"/>
      <c r="I3140" s="68"/>
      <c r="J3140" s="68"/>
      <c r="K3140" s="68"/>
      <c r="L3140" s="68"/>
      <c r="M3140" s="130"/>
      <c r="N3140" s="130"/>
      <c r="O3140" s="130"/>
      <c r="P3140" s="130"/>
      <c r="Q3140" s="68"/>
      <c r="R3140" s="68"/>
      <c r="S3140" s="68"/>
      <c r="T3140" s="130"/>
      <c r="U3140" s="130"/>
      <c r="V3140" s="130"/>
      <c r="W3140" s="68"/>
      <c r="X3140" s="68"/>
    </row>
    <row r="3141" spans="1:24" s="132" customFormat="1" ht="15.75" hidden="1">
      <c r="A3141" s="292"/>
      <c r="B3141" s="231"/>
      <c r="C3141" s="231"/>
      <c r="D3141" s="232"/>
      <c r="E3141" s="131"/>
      <c r="F3141" s="152"/>
      <c r="G3141" s="130"/>
      <c r="H3141" s="130"/>
      <c r="I3141" s="68"/>
      <c r="J3141" s="68"/>
      <c r="K3141" s="68"/>
      <c r="L3141" s="68"/>
      <c r="M3141" s="130"/>
      <c r="N3141" s="130"/>
      <c r="O3141" s="130"/>
      <c r="P3141" s="130"/>
      <c r="Q3141" s="68"/>
      <c r="R3141" s="68"/>
      <c r="S3141" s="68"/>
      <c r="T3141" s="130"/>
      <c r="U3141" s="130"/>
      <c r="V3141" s="130"/>
      <c r="W3141" s="68"/>
      <c r="X3141" s="68"/>
    </row>
    <row r="3142" spans="1:24" s="132" customFormat="1" ht="15.75" hidden="1">
      <c r="A3142" s="292"/>
      <c r="B3142" s="231"/>
      <c r="C3142" s="231"/>
      <c r="D3142" s="232"/>
      <c r="E3142" s="131"/>
      <c r="F3142" s="152"/>
      <c r="G3142" s="130"/>
      <c r="H3142" s="130"/>
      <c r="I3142" s="68"/>
      <c r="J3142" s="68"/>
      <c r="K3142" s="68"/>
      <c r="L3142" s="68"/>
      <c r="M3142" s="130"/>
      <c r="N3142" s="130"/>
      <c r="O3142" s="130"/>
      <c r="P3142" s="130"/>
      <c r="Q3142" s="68"/>
      <c r="R3142" s="68"/>
      <c r="S3142" s="68"/>
      <c r="T3142" s="130"/>
      <c r="U3142" s="130"/>
      <c r="V3142" s="130"/>
      <c r="W3142" s="68"/>
      <c r="X3142" s="68"/>
    </row>
    <row r="3143" spans="1:24" s="132" customFormat="1" ht="15.75" hidden="1">
      <c r="A3143" s="292"/>
      <c r="B3143" s="231"/>
      <c r="C3143" s="231"/>
      <c r="D3143" s="232"/>
      <c r="E3143" s="131"/>
      <c r="F3143" s="152"/>
      <c r="G3143" s="130"/>
      <c r="H3143" s="130"/>
      <c r="I3143" s="68"/>
      <c r="J3143" s="68"/>
      <c r="K3143" s="68"/>
      <c r="L3143" s="68"/>
      <c r="M3143" s="130"/>
      <c r="N3143" s="130"/>
      <c r="O3143" s="130"/>
      <c r="P3143" s="130"/>
      <c r="Q3143" s="68"/>
      <c r="R3143" s="68"/>
      <c r="S3143" s="68"/>
      <c r="T3143" s="130"/>
      <c r="U3143" s="130"/>
      <c r="V3143" s="130"/>
      <c r="W3143" s="68"/>
      <c r="X3143" s="68"/>
    </row>
    <row r="3144" spans="1:24" s="132" customFormat="1" ht="15.75" hidden="1">
      <c r="A3144" s="292"/>
      <c r="B3144" s="231"/>
      <c r="C3144" s="231"/>
      <c r="D3144" s="232"/>
      <c r="E3144" s="131"/>
      <c r="F3144" s="152"/>
      <c r="G3144" s="130"/>
      <c r="H3144" s="130"/>
      <c r="I3144" s="68"/>
      <c r="J3144" s="68"/>
      <c r="K3144" s="68"/>
      <c r="L3144" s="68"/>
      <c r="M3144" s="130"/>
      <c r="N3144" s="130"/>
      <c r="O3144" s="130"/>
      <c r="P3144" s="130"/>
      <c r="Q3144" s="68"/>
      <c r="R3144" s="68"/>
      <c r="S3144" s="68"/>
      <c r="T3144" s="130"/>
      <c r="U3144" s="130"/>
      <c r="V3144" s="130"/>
      <c r="W3144" s="68"/>
      <c r="X3144" s="68"/>
    </row>
    <row r="3145" spans="1:24" s="132" customFormat="1" ht="15.75" hidden="1">
      <c r="A3145" s="292"/>
      <c r="B3145" s="231"/>
      <c r="C3145" s="231"/>
      <c r="D3145" s="232"/>
      <c r="E3145" s="131"/>
      <c r="F3145" s="152"/>
      <c r="G3145" s="130"/>
      <c r="H3145" s="130"/>
      <c r="I3145" s="68"/>
      <c r="J3145" s="68"/>
      <c r="K3145" s="68"/>
      <c r="L3145" s="68"/>
      <c r="M3145" s="130"/>
      <c r="N3145" s="130"/>
      <c r="O3145" s="130"/>
      <c r="P3145" s="130"/>
      <c r="Q3145" s="68"/>
      <c r="R3145" s="68"/>
      <c r="S3145" s="68"/>
      <c r="T3145" s="130"/>
      <c r="U3145" s="130"/>
      <c r="V3145" s="130"/>
      <c r="W3145" s="68"/>
      <c r="X3145" s="68"/>
    </row>
    <row r="3146" spans="1:24" s="132" customFormat="1" ht="15.75" hidden="1">
      <c r="A3146" s="292"/>
      <c r="B3146" s="231"/>
      <c r="C3146" s="231"/>
      <c r="D3146" s="232"/>
      <c r="E3146" s="131"/>
      <c r="F3146" s="152"/>
      <c r="G3146" s="130"/>
      <c r="H3146" s="130"/>
      <c r="I3146" s="68"/>
      <c r="J3146" s="68"/>
      <c r="K3146" s="68"/>
      <c r="L3146" s="68"/>
      <c r="M3146" s="130"/>
      <c r="N3146" s="130"/>
      <c r="O3146" s="130"/>
      <c r="P3146" s="130"/>
      <c r="Q3146" s="68"/>
      <c r="R3146" s="68"/>
      <c r="S3146" s="68"/>
      <c r="T3146" s="130"/>
      <c r="U3146" s="130"/>
      <c r="V3146" s="130"/>
      <c r="W3146" s="68"/>
      <c r="X3146" s="68"/>
    </row>
    <row r="3147" spans="1:24" s="132" customFormat="1" ht="15.75" hidden="1">
      <c r="A3147" s="292"/>
      <c r="B3147" s="231"/>
      <c r="C3147" s="231"/>
      <c r="D3147" s="232"/>
      <c r="E3147" s="131"/>
      <c r="F3147" s="152"/>
      <c r="G3147" s="130"/>
      <c r="H3147" s="130"/>
      <c r="I3147" s="68"/>
      <c r="J3147" s="68"/>
      <c r="K3147" s="68"/>
      <c r="L3147" s="68"/>
      <c r="M3147" s="130"/>
      <c r="N3147" s="130"/>
      <c r="O3147" s="130"/>
      <c r="P3147" s="130"/>
      <c r="Q3147" s="68"/>
      <c r="R3147" s="68"/>
      <c r="S3147" s="68"/>
      <c r="T3147" s="130"/>
      <c r="U3147" s="130"/>
      <c r="V3147" s="130"/>
      <c r="W3147" s="68"/>
      <c r="X3147" s="68"/>
    </row>
    <row r="3148" spans="1:24" s="132" customFormat="1" ht="15.75" hidden="1">
      <c r="A3148" s="292"/>
      <c r="B3148" s="231"/>
      <c r="C3148" s="231"/>
      <c r="D3148" s="232"/>
      <c r="E3148" s="131"/>
      <c r="F3148" s="152"/>
      <c r="G3148" s="130"/>
      <c r="H3148" s="130"/>
      <c r="I3148" s="68"/>
      <c r="J3148" s="68"/>
      <c r="K3148" s="68"/>
      <c r="L3148" s="68"/>
      <c r="M3148" s="130"/>
      <c r="N3148" s="130"/>
      <c r="O3148" s="130"/>
      <c r="P3148" s="130"/>
      <c r="Q3148" s="68"/>
      <c r="R3148" s="68"/>
      <c r="S3148" s="68"/>
      <c r="T3148" s="130"/>
      <c r="U3148" s="130"/>
      <c r="V3148" s="130"/>
      <c r="W3148" s="68"/>
      <c r="X3148" s="68"/>
    </row>
    <row r="3149" spans="1:24" s="132" customFormat="1" ht="15.75" hidden="1">
      <c r="A3149" s="292"/>
      <c r="B3149" s="231"/>
      <c r="C3149" s="231"/>
      <c r="D3149" s="232"/>
      <c r="E3149" s="131"/>
      <c r="F3149" s="152"/>
      <c r="G3149" s="130"/>
      <c r="H3149" s="130"/>
      <c r="I3149" s="68"/>
      <c r="J3149" s="68"/>
      <c r="K3149" s="68"/>
      <c r="L3149" s="68"/>
      <c r="M3149" s="130"/>
      <c r="N3149" s="130"/>
      <c r="O3149" s="130"/>
      <c r="P3149" s="130"/>
      <c r="Q3149" s="68"/>
      <c r="R3149" s="68"/>
      <c r="S3149" s="68"/>
      <c r="T3149" s="130"/>
      <c r="U3149" s="130"/>
      <c r="V3149" s="130"/>
      <c r="W3149" s="68"/>
      <c r="X3149" s="68"/>
    </row>
    <row r="3150" spans="1:24" s="132" customFormat="1" ht="15.75" hidden="1">
      <c r="A3150" s="292"/>
      <c r="B3150" s="231"/>
      <c r="C3150" s="231"/>
      <c r="D3150" s="232"/>
      <c r="E3150" s="131"/>
      <c r="F3150" s="152"/>
      <c r="G3150" s="130"/>
      <c r="H3150" s="130"/>
      <c r="I3150" s="68"/>
      <c r="J3150" s="68"/>
      <c r="K3150" s="68"/>
      <c r="L3150" s="68"/>
      <c r="M3150" s="130"/>
      <c r="N3150" s="130"/>
      <c r="O3150" s="130"/>
      <c r="P3150" s="130"/>
      <c r="Q3150" s="68"/>
      <c r="R3150" s="68"/>
      <c r="S3150" s="68"/>
      <c r="T3150" s="130"/>
      <c r="U3150" s="130"/>
      <c r="V3150" s="130"/>
      <c r="W3150" s="68"/>
      <c r="X3150" s="68"/>
    </row>
    <row r="3151" spans="1:24" s="132" customFormat="1" ht="15.75" hidden="1">
      <c r="A3151" s="292"/>
      <c r="B3151" s="231"/>
      <c r="C3151" s="231"/>
      <c r="D3151" s="232"/>
      <c r="E3151" s="131"/>
      <c r="F3151" s="152"/>
      <c r="G3151" s="130"/>
      <c r="H3151" s="130"/>
      <c r="I3151" s="68"/>
      <c r="J3151" s="68"/>
      <c r="K3151" s="68"/>
      <c r="L3151" s="68"/>
      <c r="M3151" s="130"/>
      <c r="N3151" s="130"/>
      <c r="O3151" s="130"/>
      <c r="P3151" s="130"/>
      <c r="Q3151" s="68"/>
      <c r="R3151" s="68"/>
      <c r="S3151" s="68"/>
      <c r="T3151" s="130"/>
      <c r="U3151" s="130"/>
      <c r="V3151" s="130"/>
      <c r="W3151" s="68"/>
      <c r="X3151" s="68"/>
    </row>
    <row r="3152" spans="1:24" s="132" customFormat="1" ht="15.75" hidden="1">
      <c r="A3152" s="292"/>
      <c r="B3152" s="231"/>
      <c r="C3152" s="231"/>
      <c r="D3152" s="232"/>
      <c r="E3152" s="131"/>
      <c r="F3152" s="152"/>
      <c r="G3152" s="130"/>
      <c r="H3152" s="130"/>
      <c r="I3152" s="68"/>
      <c r="J3152" s="68"/>
      <c r="K3152" s="68"/>
      <c r="L3152" s="68"/>
      <c r="M3152" s="130"/>
      <c r="N3152" s="130"/>
      <c r="O3152" s="130"/>
      <c r="P3152" s="130"/>
      <c r="Q3152" s="68"/>
      <c r="R3152" s="68"/>
      <c r="S3152" s="68"/>
      <c r="T3152" s="130"/>
      <c r="U3152" s="130"/>
      <c r="V3152" s="130"/>
      <c r="W3152" s="68"/>
      <c r="X3152" s="68"/>
    </row>
    <row r="3153" spans="1:24" s="132" customFormat="1" ht="15.75" hidden="1">
      <c r="A3153" s="292"/>
      <c r="B3153" s="231"/>
      <c r="C3153" s="231"/>
      <c r="D3153" s="232"/>
      <c r="E3153" s="131"/>
      <c r="F3153" s="152"/>
      <c r="G3153" s="130"/>
      <c r="H3153" s="130"/>
      <c r="I3153" s="68"/>
      <c r="J3153" s="68"/>
      <c r="K3153" s="68"/>
      <c r="L3153" s="68"/>
      <c r="M3153" s="130"/>
      <c r="N3153" s="130"/>
      <c r="O3153" s="130"/>
      <c r="P3153" s="130"/>
      <c r="Q3153" s="68"/>
      <c r="R3153" s="68"/>
      <c r="S3153" s="68"/>
      <c r="T3153" s="130"/>
      <c r="U3153" s="130"/>
      <c r="V3153" s="130"/>
      <c r="W3153" s="68"/>
      <c r="X3153" s="68"/>
    </row>
    <row r="3154" spans="1:24" s="132" customFormat="1" ht="15.75" hidden="1">
      <c r="A3154" s="292"/>
      <c r="B3154" s="231"/>
      <c r="C3154" s="231"/>
      <c r="D3154" s="232"/>
      <c r="E3154" s="131"/>
      <c r="F3154" s="152"/>
      <c r="G3154" s="130"/>
      <c r="H3154" s="130"/>
      <c r="I3154" s="68"/>
      <c r="J3154" s="68"/>
      <c r="K3154" s="68"/>
      <c r="L3154" s="68"/>
      <c r="M3154" s="130"/>
      <c r="N3154" s="130"/>
      <c r="O3154" s="130"/>
      <c r="P3154" s="130"/>
      <c r="Q3154" s="68"/>
      <c r="R3154" s="68"/>
      <c r="S3154" s="68"/>
      <c r="T3154" s="130"/>
      <c r="U3154" s="130"/>
      <c r="V3154" s="130"/>
      <c r="W3154" s="68"/>
      <c r="X3154" s="68"/>
    </row>
    <row r="3155" spans="1:24" s="132" customFormat="1" ht="15.75" hidden="1">
      <c r="A3155" s="292"/>
      <c r="B3155" s="231"/>
      <c r="C3155" s="231"/>
      <c r="D3155" s="232"/>
      <c r="E3155" s="131"/>
      <c r="F3155" s="152"/>
      <c r="G3155" s="130"/>
      <c r="H3155" s="130"/>
      <c r="I3155" s="68"/>
      <c r="J3155" s="68"/>
      <c r="K3155" s="68"/>
      <c r="L3155" s="68"/>
      <c r="M3155" s="130"/>
      <c r="N3155" s="130"/>
      <c r="O3155" s="130"/>
      <c r="P3155" s="130"/>
      <c r="Q3155" s="68"/>
      <c r="R3155" s="68"/>
      <c r="S3155" s="68"/>
      <c r="T3155" s="130"/>
      <c r="U3155" s="130"/>
      <c r="V3155" s="130"/>
      <c r="W3155" s="68"/>
      <c r="X3155" s="68"/>
    </row>
    <row r="3156" spans="1:24" s="132" customFormat="1" ht="15.75" hidden="1">
      <c r="A3156" s="292"/>
      <c r="B3156" s="231"/>
      <c r="C3156" s="231"/>
      <c r="D3156" s="232"/>
      <c r="E3156" s="131"/>
      <c r="F3156" s="152"/>
      <c r="G3156" s="130"/>
      <c r="H3156" s="130"/>
      <c r="I3156" s="68"/>
      <c r="J3156" s="68"/>
      <c r="K3156" s="68"/>
      <c r="L3156" s="68"/>
      <c r="M3156" s="130"/>
      <c r="N3156" s="130"/>
      <c r="O3156" s="130"/>
      <c r="P3156" s="130"/>
      <c r="Q3156" s="68"/>
      <c r="R3156" s="68"/>
      <c r="S3156" s="68"/>
      <c r="T3156" s="130"/>
      <c r="U3156" s="130"/>
      <c r="V3156" s="130"/>
      <c r="W3156" s="68"/>
      <c r="X3156" s="68"/>
    </row>
    <row r="3157" spans="1:24" s="132" customFormat="1" ht="15.75" hidden="1">
      <c r="A3157" s="292"/>
      <c r="B3157" s="231"/>
      <c r="C3157" s="231"/>
      <c r="D3157" s="232"/>
      <c r="E3157" s="131"/>
      <c r="F3157" s="152"/>
      <c r="G3157" s="130"/>
      <c r="H3157" s="130"/>
      <c r="I3157" s="68"/>
      <c r="J3157" s="68"/>
      <c r="K3157" s="68"/>
      <c r="L3157" s="68"/>
      <c r="M3157" s="130"/>
      <c r="N3157" s="130"/>
      <c r="O3157" s="130"/>
      <c r="P3157" s="130"/>
      <c r="Q3157" s="68"/>
      <c r="R3157" s="68"/>
      <c r="S3157" s="68"/>
      <c r="T3157" s="130"/>
      <c r="U3157" s="130"/>
      <c r="V3157" s="130"/>
      <c r="W3157" s="68"/>
      <c r="X3157" s="68"/>
    </row>
    <row r="3158" spans="1:24" s="132" customFormat="1" ht="15.75" hidden="1">
      <c r="A3158" s="292"/>
      <c r="B3158" s="231"/>
      <c r="C3158" s="231"/>
      <c r="D3158" s="232"/>
      <c r="E3158" s="131"/>
      <c r="F3158" s="152"/>
      <c r="G3158" s="130"/>
      <c r="H3158" s="130"/>
      <c r="I3158" s="68"/>
      <c r="J3158" s="68"/>
      <c r="K3158" s="68"/>
      <c r="L3158" s="68"/>
      <c r="M3158" s="130"/>
      <c r="N3158" s="130"/>
      <c r="O3158" s="130"/>
      <c r="P3158" s="130"/>
      <c r="Q3158" s="68"/>
      <c r="R3158" s="68"/>
      <c r="S3158" s="68"/>
      <c r="T3158" s="130"/>
      <c r="U3158" s="130"/>
      <c r="V3158" s="130"/>
      <c r="W3158" s="68"/>
      <c r="X3158" s="68"/>
    </row>
    <row r="3159" spans="1:24" s="132" customFormat="1" ht="15" hidden="1" customHeight="1">
      <c r="A3159" s="292"/>
      <c r="B3159" s="231"/>
      <c r="C3159" s="231"/>
      <c r="D3159" s="232"/>
      <c r="E3159" s="131"/>
      <c r="F3159" s="152"/>
      <c r="G3159" s="130"/>
      <c r="H3159" s="130"/>
      <c r="I3159" s="68"/>
      <c r="J3159" s="68"/>
      <c r="K3159" s="68"/>
      <c r="L3159" s="68"/>
      <c r="M3159" s="130"/>
      <c r="N3159" s="130"/>
      <c r="O3159" s="130"/>
      <c r="P3159" s="130"/>
      <c r="Q3159" s="68"/>
      <c r="R3159" s="68"/>
      <c r="S3159" s="68"/>
      <c r="T3159" s="130"/>
      <c r="U3159" s="130"/>
      <c r="V3159" s="130"/>
      <c r="W3159" s="68"/>
      <c r="X3159" s="68"/>
    </row>
    <row r="3160" spans="1:24" s="132" customFormat="1" ht="15.75" hidden="1">
      <c r="A3160" s="292"/>
      <c r="B3160" s="231"/>
      <c r="C3160" s="231"/>
      <c r="D3160" s="232"/>
      <c r="E3160" s="131"/>
      <c r="F3160" s="152"/>
      <c r="G3160" s="130"/>
      <c r="H3160" s="130"/>
      <c r="I3160" s="68"/>
      <c r="J3160" s="68"/>
      <c r="K3160" s="68"/>
      <c r="L3160" s="68"/>
      <c r="M3160" s="130"/>
      <c r="N3160" s="130"/>
      <c r="O3160" s="130"/>
      <c r="P3160" s="130"/>
      <c r="Q3160" s="68"/>
      <c r="R3160" s="68"/>
      <c r="S3160" s="68"/>
      <c r="T3160" s="130"/>
      <c r="U3160" s="130"/>
      <c r="V3160" s="130"/>
      <c r="W3160" s="68"/>
      <c r="X3160" s="68"/>
    </row>
    <row r="3161" spans="1:24" s="132" customFormat="1" ht="15.75" hidden="1">
      <c r="A3161" s="292"/>
      <c r="B3161" s="231"/>
      <c r="C3161" s="231"/>
      <c r="D3161" s="232"/>
      <c r="E3161" s="131"/>
      <c r="F3161" s="152"/>
      <c r="G3161" s="130"/>
      <c r="H3161" s="130"/>
      <c r="I3161" s="68"/>
      <c r="J3161" s="68"/>
      <c r="K3161" s="68"/>
      <c r="L3161" s="68"/>
      <c r="M3161" s="130"/>
      <c r="N3161" s="130"/>
      <c r="O3161" s="130"/>
      <c r="P3161" s="130"/>
      <c r="Q3161" s="68"/>
      <c r="R3161" s="68"/>
      <c r="S3161" s="68"/>
      <c r="T3161" s="130"/>
      <c r="U3161" s="130"/>
      <c r="V3161" s="130"/>
      <c r="W3161" s="68"/>
      <c r="X3161" s="68"/>
    </row>
    <row r="3162" spans="1:24" s="132" customFormat="1" ht="15.75" hidden="1">
      <c r="A3162" s="292"/>
      <c r="B3162" s="231"/>
      <c r="C3162" s="231"/>
      <c r="D3162" s="232"/>
      <c r="E3162" s="131"/>
      <c r="F3162" s="152"/>
      <c r="G3162" s="130"/>
      <c r="H3162" s="130"/>
      <c r="I3162" s="68"/>
      <c r="J3162" s="68"/>
      <c r="K3162" s="68"/>
      <c r="L3162" s="68"/>
      <c r="M3162" s="130"/>
      <c r="N3162" s="130"/>
      <c r="O3162" s="130"/>
      <c r="P3162" s="130"/>
      <c r="Q3162" s="68"/>
      <c r="R3162" s="68"/>
      <c r="S3162" s="68"/>
      <c r="T3162" s="130"/>
      <c r="U3162" s="130"/>
      <c r="V3162" s="130"/>
      <c r="W3162" s="68"/>
      <c r="X3162" s="68"/>
    </row>
    <row r="3163" spans="1:24" s="132" customFormat="1" ht="15.75" hidden="1">
      <c r="A3163" s="292"/>
      <c r="B3163" s="231"/>
      <c r="C3163" s="231"/>
      <c r="D3163" s="232"/>
      <c r="E3163" s="131"/>
      <c r="F3163" s="152"/>
      <c r="G3163" s="130"/>
      <c r="H3163" s="130"/>
      <c r="I3163" s="68"/>
      <c r="J3163" s="68"/>
      <c r="K3163" s="68"/>
      <c r="L3163" s="68"/>
      <c r="M3163" s="130"/>
      <c r="N3163" s="130"/>
      <c r="O3163" s="130"/>
      <c r="P3163" s="130"/>
      <c r="Q3163" s="68"/>
      <c r="R3163" s="68"/>
      <c r="S3163" s="68"/>
      <c r="T3163" s="130"/>
      <c r="U3163" s="130"/>
      <c r="V3163" s="130"/>
      <c r="W3163" s="68"/>
      <c r="X3163" s="68"/>
    </row>
    <row r="3164" spans="1:24" s="132" customFormat="1" ht="15.75" hidden="1">
      <c r="A3164" s="292"/>
      <c r="B3164" s="231"/>
      <c r="C3164" s="231"/>
      <c r="D3164" s="232"/>
      <c r="E3164" s="131"/>
      <c r="F3164" s="152"/>
      <c r="G3164" s="130"/>
      <c r="H3164" s="130"/>
      <c r="I3164" s="68"/>
      <c r="J3164" s="68"/>
      <c r="K3164" s="68"/>
      <c r="L3164" s="68"/>
      <c r="M3164" s="130"/>
      <c r="N3164" s="130"/>
      <c r="O3164" s="130"/>
      <c r="P3164" s="130"/>
      <c r="Q3164" s="68"/>
      <c r="R3164" s="68"/>
      <c r="S3164" s="68"/>
      <c r="T3164" s="130"/>
      <c r="U3164" s="130"/>
      <c r="V3164" s="130"/>
      <c r="W3164" s="68"/>
      <c r="X3164" s="68"/>
    </row>
    <row r="3165" spans="1:24" s="132" customFormat="1" ht="15.75" hidden="1">
      <c r="A3165" s="292"/>
      <c r="B3165" s="231"/>
      <c r="C3165" s="231"/>
      <c r="D3165" s="232"/>
      <c r="E3165" s="131"/>
      <c r="F3165" s="152"/>
      <c r="G3165" s="130"/>
      <c r="H3165" s="130"/>
      <c r="I3165" s="68"/>
      <c r="J3165" s="68"/>
      <c r="K3165" s="68"/>
      <c r="L3165" s="68"/>
      <c r="M3165" s="130"/>
      <c r="N3165" s="130"/>
      <c r="O3165" s="130"/>
      <c r="P3165" s="130"/>
      <c r="Q3165" s="68"/>
      <c r="R3165" s="68"/>
      <c r="S3165" s="68"/>
      <c r="T3165" s="130"/>
      <c r="U3165" s="130"/>
      <c r="V3165" s="130"/>
      <c r="W3165" s="68"/>
      <c r="X3165" s="68"/>
    </row>
    <row r="3166" spans="1:24" s="132" customFormat="1" ht="15.75" hidden="1">
      <c r="A3166" s="292"/>
      <c r="B3166" s="231"/>
      <c r="C3166" s="231"/>
      <c r="D3166" s="232"/>
      <c r="E3166" s="131"/>
      <c r="F3166" s="152"/>
      <c r="G3166" s="130"/>
      <c r="H3166" s="130"/>
      <c r="I3166" s="68"/>
      <c r="J3166" s="68"/>
      <c r="K3166" s="68"/>
      <c r="L3166" s="68"/>
      <c r="M3166" s="130"/>
      <c r="N3166" s="130"/>
      <c r="O3166" s="130"/>
      <c r="P3166" s="130"/>
      <c r="Q3166" s="68"/>
      <c r="R3166" s="68"/>
      <c r="S3166" s="68"/>
      <c r="T3166" s="130"/>
      <c r="U3166" s="130"/>
      <c r="V3166" s="130"/>
      <c r="W3166" s="68"/>
      <c r="X3166" s="68"/>
    </row>
    <row r="3167" spans="1:24" s="132" customFormat="1" ht="15.75" hidden="1">
      <c r="A3167" s="292"/>
      <c r="B3167" s="231"/>
      <c r="C3167" s="231"/>
      <c r="D3167" s="232"/>
      <c r="E3167" s="131"/>
      <c r="F3167" s="152"/>
      <c r="G3167" s="130"/>
      <c r="H3167" s="130"/>
      <c r="I3167" s="68"/>
      <c r="J3167" s="68"/>
      <c r="K3167" s="68"/>
      <c r="L3167" s="68"/>
      <c r="M3167" s="130"/>
      <c r="N3167" s="130"/>
      <c r="O3167" s="130"/>
      <c r="P3167" s="130"/>
      <c r="Q3167" s="68"/>
      <c r="R3167" s="68"/>
      <c r="S3167" s="68"/>
      <c r="T3167" s="130"/>
      <c r="U3167" s="130"/>
      <c r="V3167" s="130"/>
      <c r="W3167" s="68"/>
      <c r="X3167" s="68"/>
    </row>
    <row r="3168" spans="1:24" s="132" customFormat="1" ht="15.75" hidden="1">
      <c r="A3168" s="292"/>
      <c r="B3168" s="231"/>
      <c r="C3168" s="231"/>
      <c r="D3168" s="232"/>
      <c r="E3168" s="131"/>
      <c r="F3168" s="152"/>
      <c r="G3168" s="130"/>
      <c r="H3168" s="130"/>
      <c r="I3168" s="68"/>
      <c r="J3168" s="68"/>
      <c r="K3168" s="68"/>
      <c r="L3168" s="68"/>
      <c r="M3168" s="130"/>
      <c r="N3168" s="130"/>
      <c r="O3168" s="130"/>
      <c r="P3168" s="130"/>
      <c r="Q3168" s="68"/>
      <c r="R3168" s="68"/>
      <c r="S3168" s="68"/>
      <c r="T3168" s="130"/>
      <c r="U3168" s="130"/>
      <c r="V3168" s="130"/>
      <c r="W3168" s="68"/>
      <c r="X3168" s="68"/>
    </row>
    <row r="3169" spans="1:24" s="132" customFormat="1" ht="15.75" hidden="1">
      <c r="A3169" s="292"/>
      <c r="B3169" s="231"/>
      <c r="C3169" s="231"/>
      <c r="D3169" s="232"/>
      <c r="E3169" s="131"/>
      <c r="F3169" s="152"/>
      <c r="G3169" s="130"/>
      <c r="H3169" s="130"/>
      <c r="I3169" s="68"/>
      <c r="J3169" s="68"/>
      <c r="K3169" s="68"/>
      <c r="L3169" s="68"/>
      <c r="M3169" s="130"/>
      <c r="N3169" s="130"/>
      <c r="O3169" s="130"/>
      <c r="P3169" s="130"/>
      <c r="Q3169" s="68"/>
      <c r="R3169" s="68"/>
      <c r="S3169" s="68"/>
      <c r="T3169" s="130"/>
      <c r="U3169" s="130"/>
      <c r="V3169" s="130"/>
      <c r="W3169" s="68"/>
      <c r="X3169" s="68"/>
    </row>
    <row r="3170" spans="1:24" s="132" customFormat="1" ht="15.75" hidden="1">
      <c r="A3170" s="292"/>
      <c r="B3170" s="231"/>
      <c r="C3170" s="231"/>
      <c r="D3170" s="232"/>
      <c r="E3170" s="131"/>
      <c r="F3170" s="152"/>
      <c r="G3170" s="130"/>
      <c r="H3170" s="130"/>
      <c r="I3170" s="68"/>
      <c r="J3170" s="68"/>
      <c r="K3170" s="68"/>
      <c r="L3170" s="68"/>
      <c r="M3170" s="130"/>
      <c r="N3170" s="130"/>
      <c r="O3170" s="130"/>
      <c r="P3170" s="130"/>
      <c r="Q3170" s="68"/>
      <c r="R3170" s="68"/>
      <c r="S3170" s="68"/>
      <c r="T3170" s="130"/>
      <c r="U3170" s="130"/>
      <c r="V3170" s="130"/>
      <c r="W3170" s="68"/>
      <c r="X3170" s="68"/>
    </row>
    <row r="3171" spans="1:24" s="132" customFormat="1" ht="15.75" hidden="1">
      <c r="A3171" s="292"/>
      <c r="B3171" s="231"/>
      <c r="C3171" s="231"/>
      <c r="D3171" s="232"/>
      <c r="E3171" s="131"/>
      <c r="F3171" s="152"/>
      <c r="G3171" s="130"/>
      <c r="H3171" s="130"/>
      <c r="I3171" s="68"/>
      <c r="J3171" s="68"/>
      <c r="K3171" s="68"/>
      <c r="L3171" s="68"/>
      <c r="M3171" s="130"/>
      <c r="N3171" s="130"/>
      <c r="O3171" s="130"/>
      <c r="P3171" s="130"/>
      <c r="Q3171" s="68"/>
      <c r="R3171" s="68"/>
      <c r="S3171" s="68"/>
      <c r="T3171" s="130"/>
      <c r="U3171" s="130"/>
      <c r="V3171" s="130"/>
      <c r="W3171" s="68"/>
      <c r="X3171" s="68"/>
    </row>
    <row r="3172" spans="1:24" s="132" customFormat="1" ht="15.75" hidden="1">
      <c r="A3172" s="292"/>
      <c r="B3172" s="231"/>
      <c r="C3172" s="231"/>
      <c r="D3172" s="232"/>
      <c r="E3172" s="131"/>
      <c r="F3172" s="152"/>
      <c r="G3172" s="130"/>
      <c r="H3172" s="130"/>
      <c r="I3172" s="68"/>
      <c r="J3172" s="68"/>
      <c r="K3172" s="68"/>
      <c r="L3172" s="68"/>
      <c r="M3172" s="130"/>
      <c r="N3172" s="130"/>
      <c r="O3172" s="130"/>
      <c r="P3172" s="130"/>
      <c r="Q3172" s="68"/>
      <c r="R3172" s="68"/>
      <c r="S3172" s="68"/>
      <c r="T3172" s="130"/>
      <c r="U3172" s="130"/>
      <c r="V3172" s="130"/>
      <c r="W3172" s="68"/>
      <c r="X3172" s="68"/>
    </row>
    <row r="3173" spans="1:24" s="132" customFormat="1" ht="15.75" hidden="1">
      <c r="A3173" s="292"/>
      <c r="B3173" s="231"/>
      <c r="C3173" s="231"/>
      <c r="D3173" s="232"/>
      <c r="E3173" s="131"/>
      <c r="F3173" s="152"/>
      <c r="G3173" s="130"/>
      <c r="H3173" s="130"/>
      <c r="I3173" s="68"/>
      <c r="J3173" s="68"/>
      <c r="K3173" s="68"/>
      <c r="L3173" s="68"/>
      <c r="M3173" s="130"/>
      <c r="N3173" s="130"/>
      <c r="O3173" s="130"/>
      <c r="P3173" s="130"/>
      <c r="Q3173" s="68"/>
      <c r="R3173" s="68"/>
      <c r="S3173" s="68"/>
      <c r="T3173" s="130"/>
      <c r="U3173" s="130"/>
      <c r="V3173" s="130"/>
      <c r="W3173" s="68"/>
      <c r="X3173" s="68"/>
    </row>
    <row r="3174" spans="1:24" s="132" customFormat="1" ht="15.75" hidden="1">
      <c r="A3174" s="292"/>
      <c r="B3174" s="231"/>
      <c r="C3174" s="231"/>
      <c r="D3174" s="232"/>
      <c r="E3174" s="131"/>
      <c r="F3174" s="152"/>
      <c r="G3174" s="130"/>
      <c r="H3174" s="130"/>
      <c r="I3174" s="68"/>
      <c r="J3174" s="68"/>
      <c r="K3174" s="68"/>
      <c r="L3174" s="68"/>
      <c r="M3174" s="130"/>
      <c r="N3174" s="130"/>
      <c r="O3174" s="130"/>
      <c r="P3174" s="130"/>
      <c r="Q3174" s="68"/>
      <c r="R3174" s="68"/>
      <c r="S3174" s="68"/>
      <c r="T3174" s="130"/>
      <c r="U3174" s="130"/>
      <c r="V3174" s="130"/>
      <c r="W3174" s="68"/>
      <c r="X3174" s="68"/>
    </row>
    <row r="3175" spans="1:24" s="132" customFormat="1" ht="15.75" hidden="1">
      <c r="A3175" s="292"/>
      <c r="B3175" s="231"/>
      <c r="C3175" s="231"/>
      <c r="D3175" s="232"/>
      <c r="E3175" s="131"/>
      <c r="F3175" s="152"/>
      <c r="G3175" s="130"/>
      <c r="H3175" s="130"/>
      <c r="I3175" s="68"/>
      <c r="J3175" s="68"/>
      <c r="K3175" s="68"/>
      <c r="L3175" s="68"/>
      <c r="M3175" s="130"/>
      <c r="N3175" s="130"/>
      <c r="O3175" s="130"/>
      <c r="P3175" s="130"/>
      <c r="Q3175" s="68"/>
      <c r="R3175" s="68"/>
      <c r="S3175" s="68"/>
      <c r="T3175" s="130"/>
      <c r="U3175" s="130"/>
      <c r="V3175" s="130"/>
      <c r="W3175" s="68"/>
      <c r="X3175" s="68"/>
    </row>
    <row r="3176" spans="1:24" s="132" customFormat="1" ht="15.75" hidden="1">
      <c r="A3176" s="292"/>
      <c r="B3176" s="231"/>
      <c r="C3176" s="231"/>
      <c r="D3176" s="232"/>
      <c r="E3176" s="131"/>
      <c r="F3176" s="152"/>
      <c r="G3176" s="130"/>
      <c r="H3176" s="130"/>
      <c r="I3176" s="68"/>
      <c r="J3176" s="68"/>
      <c r="K3176" s="68"/>
      <c r="L3176" s="68"/>
      <c r="M3176" s="130"/>
      <c r="N3176" s="130"/>
      <c r="O3176" s="130"/>
      <c r="P3176" s="130"/>
      <c r="Q3176" s="68"/>
      <c r="R3176" s="68"/>
      <c r="S3176" s="68"/>
      <c r="T3176" s="130"/>
      <c r="U3176" s="130"/>
      <c r="V3176" s="130"/>
      <c r="W3176" s="68"/>
      <c r="X3176" s="68"/>
    </row>
    <row r="3177" spans="1:24" s="132" customFormat="1" ht="15.75" hidden="1">
      <c r="A3177" s="292"/>
      <c r="B3177" s="231"/>
      <c r="C3177" s="231"/>
      <c r="D3177" s="232"/>
      <c r="E3177" s="131"/>
      <c r="F3177" s="152"/>
      <c r="G3177" s="130"/>
      <c r="H3177" s="130"/>
      <c r="I3177" s="68"/>
      <c r="J3177" s="68"/>
      <c r="K3177" s="68"/>
      <c r="L3177" s="68"/>
      <c r="M3177" s="130"/>
      <c r="N3177" s="130"/>
      <c r="O3177" s="130"/>
      <c r="P3177" s="130"/>
      <c r="Q3177" s="68"/>
      <c r="R3177" s="68"/>
      <c r="S3177" s="68"/>
      <c r="T3177" s="130"/>
      <c r="U3177" s="130"/>
      <c r="V3177" s="130"/>
      <c r="W3177" s="68"/>
      <c r="X3177" s="68"/>
    </row>
    <row r="3178" spans="1:24" s="132" customFormat="1" ht="15.75" hidden="1">
      <c r="A3178" s="292"/>
      <c r="B3178" s="231"/>
      <c r="C3178" s="231"/>
      <c r="D3178" s="232"/>
      <c r="E3178" s="131"/>
      <c r="F3178" s="152"/>
      <c r="G3178" s="130"/>
      <c r="H3178" s="130"/>
      <c r="I3178" s="68"/>
      <c r="J3178" s="68"/>
      <c r="K3178" s="68"/>
      <c r="L3178" s="68"/>
      <c r="M3178" s="130"/>
      <c r="N3178" s="130"/>
      <c r="O3178" s="130"/>
      <c r="P3178" s="130"/>
      <c r="Q3178" s="68"/>
      <c r="R3178" s="68"/>
      <c r="S3178" s="68"/>
      <c r="T3178" s="130"/>
      <c r="U3178" s="130"/>
      <c r="V3178" s="130"/>
      <c r="W3178" s="68"/>
      <c r="X3178" s="68"/>
    </row>
    <row r="3179" spans="1:24" s="132" customFormat="1" ht="15.75" hidden="1">
      <c r="A3179" s="292"/>
      <c r="B3179" s="231"/>
      <c r="C3179" s="231"/>
      <c r="D3179" s="232"/>
      <c r="E3179" s="131"/>
      <c r="F3179" s="152"/>
      <c r="G3179" s="130"/>
      <c r="H3179" s="130"/>
      <c r="I3179" s="68"/>
      <c r="J3179" s="68"/>
      <c r="K3179" s="68"/>
      <c r="L3179" s="68"/>
      <c r="M3179" s="130"/>
      <c r="N3179" s="130"/>
      <c r="O3179" s="130"/>
      <c r="P3179" s="130"/>
      <c r="Q3179" s="68"/>
      <c r="R3179" s="68"/>
      <c r="S3179" s="68"/>
      <c r="T3179" s="130"/>
      <c r="U3179" s="130"/>
      <c r="V3179" s="130"/>
      <c r="W3179" s="68"/>
      <c r="X3179" s="68"/>
    </row>
    <row r="3180" spans="1:24" s="132" customFormat="1" ht="15.75" hidden="1">
      <c r="A3180" s="292"/>
      <c r="B3180" s="231"/>
      <c r="C3180" s="231"/>
      <c r="D3180" s="232"/>
      <c r="E3180" s="131"/>
      <c r="F3180" s="152"/>
      <c r="G3180" s="130"/>
      <c r="H3180" s="130"/>
      <c r="I3180" s="68"/>
      <c r="J3180" s="68"/>
      <c r="K3180" s="68"/>
      <c r="L3180" s="68"/>
      <c r="M3180" s="130"/>
      <c r="N3180" s="130"/>
      <c r="O3180" s="130"/>
      <c r="P3180" s="130"/>
      <c r="Q3180" s="68"/>
      <c r="R3180" s="68"/>
      <c r="S3180" s="68"/>
      <c r="T3180" s="130"/>
      <c r="U3180" s="130"/>
      <c r="V3180" s="130"/>
      <c r="W3180" s="68"/>
      <c r="X3180" s="68"/>
    </row>
    <row r="3181" spans="1:24" s="132" customFormat="1" ht="15.75" hidden="1">
      <c r="A3181" s="292"/>
      <c r="B3181" s="231"/>
      <c r="C3181" s="231"/>
      <c r="D3181" s="232"/>
      <c r="E3181" s="131"/>
      <c r="F3181" s="152"/>
      <c r="G3181" s="130"/>
      <c r="H3181" s="130"/>
      <c r="I3181" s="68"/>
      <c r="J3181" s="68"/>
      <c r="K3181" s="68"/>
      <c r="L3181" s="68"/>
      <c r="M3181" s="130"/>
      <c r="N3181" s="130"/>
      <c r="O3181" s="130"/>
      <c r="P3181" s="130"/>
      <c r="Q3181" s="68"/>
      <c r="R3181" s="68"/>
      <c r="S3181" s="68"/>
      <c r="T3181" s="130"/>
      <c r="U3181" s="130"/>
      <c r="V3181" s="130"/>
      <c r="W3181" s="68"/>
      <c r="X3181" s="68"/>
    </row>
    <row r="3182" spans="1:24" s="132" customFormat="1" ht="15.75" hidden="1">
      <c r="A3182" s="292"/>
      <c r="B3182" s="231"/>
      <c r="C3182" s="231"/>
      <c r="D3182" s="232"/>
      <c r="E3182" s="131"/>
      <c r="F3182" s="152"/>
      <c r="G3182" s="130"/>
      <c r="H3182" s="130"/>
      <c r="I3182" s="68"/>
      <c r="J3182" s="68"/>
      <c r="K3182" s="68"/>
      <c r="L3182" s="68"/>
      <c r="M3182" s="130"/>
      <c r="N3182" s="130"/>
      <c r="O3182" s="130"/>
      <c r="P3182" s="130"/>
      <c r="Q3182" s="68"/>
      <c r="R3182" s="68"/>
      <c r="S3182" s="68"/>
      <c r="T3182" s="130"/>
      <c r="U3182" s="130"/>
      <c r="V3182" s="130"/>
      <c r="W3182" s="68"/>
      <c r="X3182" s="68"/>
    </row>
    <row r="3183" spans="1:24" s="132" customFormat="1" ht="15.75" hidden="1">
      <c r="A3183" s="292"/>
      <c r="B3183" s="231"/>
      <c r="C3183" s="231"/>
      <c r="D3183" s="232"/>
      <c r="E3183" s="131"/>
      <c r="F3183" s="152"/>
      <c r="G3183" s="130"/>
      <c r="H3183" s="130"/>
      <c r="I3183" s="68"/>
      <c r="J3183" s="68"/>
      <c r="K3183" s="68"/>
      <c r="L3183" s="68"/>
      <c r="M3183" s="130"/>
      <c r="N3183" s="130"/>
      <c r="O3183" s="130"/>
      <c r="P3183" s="130"/>
      <c r="Q3183" s="68"/>
      <c r="R3183" s="68"/>
      <c r="S3183" s="68"/>
      <c r="T3183" s="130"/>
      <c r="U3183" s="130"/>
      <c r="V3183" s="130"/>
      <c r="W3183" s="68"/>
      <c r="X3183" s="68"/>
    </row>
    <row r="3184" spans="1:24" s="132" customFormat="1" ht="15.75" hidden="1">
      <c r="A3184" s="292"/>
      <c r="B3184" s="231"/>
      <c r="C3184" s="231"/>
      <c r="D3184" s="232"/>
      <c r="E3184" s="131"/>
      <c r="F3184" s="152"/>
      <c r="G3184" s="130"/>
      <c r="H3184" s="130"/>
      <c r="I3184" s="68"/>
      <c r="J3184" s="68"/>
      <c r="K3184" s="68"/>
      <c r="L3184" s="68"/>
      <c r="M3184" s="130"/>
      <c r="N3184" s="130"/>
      <c r="O3184" s="130"/>
      <c r="P3184" s="130"/>
      <c r="Q3184" s="68"/>
      <c r="R3184" s="68"/>
      <c r="S3184" s="68"/>
      <c r="T3184" s="130"/>
      <c r="U3184" s="130"/>
      <c r="V3184" s="130"/>
      <c r="W3184" s="68"/>
      <c r="X3184" s="68"/>
    </row>
    <row r="3185" spans="1:24" s="132" customFormat="1" ht="15.75" hidden="1">
      <c r="A3185" s="292"/>
      <c r="B3185" s="231"/>
      <c r="C3185" s="231"/>
      <c r="D3185" s="232"/>
      <c r="E3185" s="131"/>
      <c r="F3185" s="152"/>
      <c r="G3185" s="130"/>
      <c r="H3185" s="130"/>
      <c r="I3185" s="68"/>
      <c r="J3185" s="68"/>
      <c r="K3185" s="68"/>
      <c r="L3185" s="68"/>
      <c r="M3185" s="130"/>
      <c r="N3185" s="130"/>
      <c r="O3185" s="130"/>
      <c r="P3185" s="130"/>
      <c r="Q3185" s="68"/>
      <c r="R3185" s="68"/>
      <c r="S3185" s="68"/>
      <c r="T3185" s="130"/>
      <c r="U3185" s="130"/>
      <c r="V3185" s="130"/>
      <c r="W3185" s="68"/>
      <c r="X3185" s="68"/>
    </row>
    <row r="3186" spans="1:24" s="132" customFormat="1" ht="15.75" hidden="1">
      <c r="A3186" s="292"/>
      <c r="B3186" s="231"/>
      <c r="C3186" s="231"/>
      <c r="D3186" s="232"/>
      <c r="E3186" s="131"/>
      <c r="F3186" s="152"/>
      <c r="G3186" s="130"/>
      <c r="H3186" s="130"/>
      <c r="I3186" s="68"/>
      <c r="J3186" s="68"/>
      <c r="K3186" s="68"/>
      <c r="L3186" s="68"/>
      <c r="M3186" s="130"/>
      <c r="N3186" s="130"/>
      <c r="O3186" s="130"/>
      <c r="P3186" s="130"/>
      <c r="Q3186" s="68"/>
      <c r="R3186" s="68"/>
      <c r="S3186" s="68"/>
      <c r="T3186" s="130"/>
      <c r="U3186" s="130"/>
      <c r="V3186" s="130"/>
      <c r="W3186" s="68"/>
      <c r="X3186" s="68"/>
    </row>
    <row r="3187" spans="1:24" s="132" customFormat="1" ht="15.75" hidden="1">
      <c r="A3187" s="292"/>
      <c r="B3187" s="231"/>
      <c r="C3187" s="231"/>
      <c r="D3187" s="232"/>
      <c r="E3187" s="131"/>
      <c r="F3187" s="130"/>
      <c r="G3187" s="130"/>
      <c r="H3187" s="130"/>
      <c r="I3187" s="68"/>
      <c r="J3187" s="68"/>
      <c r="K3187" s="68"/>
      <c r="L3187" s="68"/>
      <c r="M3187" s="130"/>
      <c r="N3187" s="130"/>
      <c r="O3187" s="130"/>
      <c r="P3187" s="130"/>
      <c r="Q3187" s="68"/>
      <c r="R3187" s="68"/>
      <c r="S3187" s="68"/>
      <c r="T3187" s="130"/>
      <c r="U3187" s="130"/>
      <c r="V3187" s="130"/>
      <c r="W3187" s="68"/>
      <c r="X3187" s="68"/>
    </row>
    <row r="3188" spans="1:24" s="132" customFormat="1" ht="15.75" hidden="1">
      <c r="A3188" s="292"/>
      <c r="B3188" s="231"/>
      <c r="C3188" s="231"/>
      <c r="D3188" s="232"/>
      <c r="E3188" s="131"/>
      <c r="F3188" s="130"/>
      <c r="G3188" s="130"/>
      <c r="H3188" s="130"/>
      <c r="I3188" s="68"/>
      <c r="J3188" s="68"/>
      <c r="K3188" s="68"/>
      <c r="L3188" s="68"/>
      <c r="M3188" s="130"/>
      <c r="N3188" s="130"/>
      <c r="O3188" s="130"/>
      <c r="P3188" s="130"/>
      <c r="Q3188" s="68"/>
      <c r="R3188" s="68"/>
      <c r="S3188" s="68"/>
      <c r="T3188" s="130"/>
      <c r="U3188" s="130"/>
      <c r="V3188" s="130"/>
      <c r="W3188" s="68"/>
      <c r="X3188" s="68"/>
    </row>
    <row r="3189" spans="1:24" s="132" customFormat="1" ht="15.75" hidden="1">
      <c r="A3189" s="292"/>
      <c r="B3189" s="231"/>
      <c r="C3189" s="231"/>
      <c r="D3189" s="232"/>
      <c r="E3189" s="131"/>
      <c r="F3189" s="130"/>
      <c r="G3189" s="130"/>
      <c r="H3189" s="130"/>
      <c r="I3189" s="68"/>
      <c r="J3189" s="68"/>
      <c r="K3189" s="68"/>
      <c r="L3189" s="68"/>
      <c r="M3189" s="130"/>
      <c r="N3189" s="130"/>
      <c r="O3189" s="130"/>
      <c r="P3189" s="130"/>
      <c r="Q3189" s="68"/>
      <c r="R3189" s="68"/>
      <c r="S3189" s="68"/>
      <c r="T3189" s="130"/>
      <c r="U3189" s="130"/>
      <c r="V3189" s="130"/>
      <c r="W3189" s="68"/>
      <c r="X3189" s="68"/>
    </row>
    <row r="3190" spans="1:24" s="132" customFormat="1" ht="15.75" hidden="1">
      <c r="A3190" s="292"/>
      <c r="B3190" s="231"/>
      <c r="C3190" s="231"/>
      <c r="D3190" s="232"/>
      <c r="E3190" s="131"/>
      <c r="F3190" s="130"/>
      <c r="G3190" s="130"/>
      <c r="H3190" s="130"/>
      <c r="I3190" s="68"/>
      <c r="J3190" s="68"/>
      <c r="K3190" s="68"/>
      <c r="L3190" s="68"/>
      <c r="M3190" s="130"/>
      <c r="N3190" s="130"/>
      <c r="O3190" s="130"/>
      <c r="P3190" s="130"/>
      <c r="Q3190" s="68"/>
      <c r="R3190" s="68"/>
      <c r="S3190" s="68"/>
      <c r="T3190" s="130"/>
      <c r="U3190" s="130"/>
      <c r="V3190" s="130"/>
      <c r="W3190" s="68"/>
      <c r="X3190" s="68"/>
    </row>
    <row r="3191" spans="1:24" s="132" customFormat="1" ht="15.75" hidden="1">
      <c r="A3191" s="292"/>
      <c r="B3191" s="231"/>
      <c r="C3191" s="231"/>
      <c r="D3191" s="232"/>
      <c r="E3191" s="131"/>
      <c r="F3191" s="130"/>
      <c r="G3191" s="130"/>
      <c r="H3191" s="130"/>
      <c r="I3191" s="68"/>
      <c r="J3191" s="68"/>
      <c r="K3191" s="68"/>
      <c r="L3191" s="68"/>
      <c r="M3191" s="130"/>
      <c r="N3191" s="130"/>
      <c r="O3191" s="130"/>
      <c r="P3191" s="130"/>
      <c r="Q3191" s="68"/>
      <c r="R3191" s="68"/>
      <c r="S3191" s="68"/>
      <c r="T3191" s="130"/>
      <c r="U3191" s="130"/>
      <c r="V3191" s="130"/>
      <c r="W3191" s="68"/>
      <c r="X3191" s="68"/>
    </row>
    <row r="3192" spans="1:24" s="132" customFormat="1" ht="15.75" hidden="1">
      <c r="A3192" s="292"/>
      <c r="B3192" s="231"/>
      <c r="C3192" s="231"/>
      <c r="D3192" s="232"/>
      <c r="E3192" s="131"/>
      <c r="F3192" s="130"/>
      <c r="G3192" s="130"/>
      <c r="H3192" s="130"/>
      <c r="I3192" s="68"/>
      <c r="J3192" s="68"/>
      <c r="K3192" s="68"/>
      <c r="L3192" s="68"/>
      <c r="M3192" s="130"/>
      <c r="N3192" s="130"/>
      <c r="O3192" s="130"/>
      <c r="P3192" s="130"/>
      <c r="Q3192" s="68"/>
      <c r="R3192" s="68"/>
      <c r="S3192" s="68"/>
      <c r="T3192" s="130"/>
      <c r="U3192" s="130"/>
      <c r="V3192" s="130"/>
      <c r="W3192" s="68"/>
      <c r="X3192" s="68"/>
    </row>
    <row r="3193" spans="1:24" s="132" customFormat="1" ht="15.75" hidden="1">
      <c r="A3193" s="292"/>
      <c r="B3193" s="231"/>
      <c r="C3193" s="231"/>
      <c r="D3193" s="232"/>
      <c r="E3193" s="131"/>
      <c r="F3193" s="130"/>
      <c r="G3193" s="130"/>
      <c r="H3193" s="130"/>
      <c r="I3193" s="68"/>
      <c r="J3193" s="68"/>
      <c r="K3193" s="68"/>
      <c r="L3193" s="68"/>
      <c r="M3193" s="130"/>
      <c r="N3193" s="130"/>
      <c r="O3193" s="130"/>
      <c r="P3193" s="130"/>
      <c r="Q3193" s="68"/>
      <c r="R3193" s="68"/>
      <c r="S3193" s="68"/>
      <c r="T3193" s="130"/>
      <c r="U3193" s="130"/>
      <c r="V3193" s="130"/>
      <c r="W3193" s="68"/>
      <c r="X3193" s="68"/>
    </row>
    <row r="3194" spans="1:24" s="132" customFormat="1" ht="15.75" hidden="1">
      <c r="A3194" s="292"/>
      <c r="B3194" s="231"/>
      <c r="C3194" s="231"/>
      <c r="D3194" s="232"/>
      <c r="E3194" s="131"/>
      <c r="F3194" s="130"/>
      <c r="G3194" s="130"/>
      <c r="H3194" s="130"/>
      <c r="I3194" s="68"/>
      <c r="J3194" s="68"/>
      <c r="K3194" s="68"/>
      <c r="L3194" s="68"/>
      <c r="M3194" s="130"/>
      <c r="N3194" s="130"/>
      <c r="O3194" s="130"/>
      <c r="P3194" s="130"/>
      <c r="Q3194" s="68"/>
      <c r="R3194" s="68"/>
      <c r="S3194" s="68"/>
      <c r="T3194" s="130"/>
      <c r="U3194" s="130"/>
      <c r="V3194" s="130"/>
      <c r="W3194" s="68"/>
      <c r="X3194" s="68"/>
    </row>
    <row r="3195" spans="1:24" s="132" customFormat="1" ht="15.75" hidden="1">
      <c r="A3195" s="292"/>
      <c r="B3195" s="231"/>
      <c r="C3195" s="231"/>
      <c r="D3195" s="232"/>
      <c r="E3195" s="131"/>
      <c r="F3195" s="130"/>
      <c r="G3195" s="130"/>
      <c r="H3195" s="130"/>
      <c r="I3195" s="68"/>
      <c r="J3195" s="68"/>
      <c r="K3195" s="68"/>
      <c r="L3195" s="68"/>
      <c r="M3195" s="130"/>
      <c r="N3195" s="130"/>
      <c r="O3195" s="130"/>
      <c r="P3195" s="130"/>
      <c r="Q3195" s="68"/>
      <c r="R3195" s="68"/>
      <c r="S3195" s="68"/>
      <c r="T3195" s="130"/>
      <c r="U3195" s="130"/>
      <c r="V3195" s="130"/>
      <c r="W3195" s="68"/>
      <c r="X3195" s="68"/>
    </row>
    <row r="3196" spans="1:24" s="132" customFormat="1" ht="15.75" hidden="1">
      <c r="A3196" s="292"/>
      <c r="B3196" s="231"/>
      <c r="C3196" s="231"/>
      <c r="D3196" s="232"/>
      <c r="E3196" s="131"/>
      <c r="F3196" s="130"/>
      <c r="G3196" s="130"/>
      <c r="H3196" s="130"/>
      <c r="I3196" s="68"/>
      <c r="J3196" s="68"/>
      <c r="K3196" s="68"/>
      <c r="L3196" s="68"/>
      <c r="M3196" s="130"/>
      <c r="N3196" s="130"/>
      <c r="O3196" s="130"/>
      <c r="P3196" s="130"/>
      <c r="Q3196" s="68"/>
      <c r="R3196" s="68"/>
      <c r="S3196" s="68"/>
      <c r="T3196" s="130"/>
      <c r="U3196" s="130"/>
      <c r="V3196" s="130"/>
      <c r="W3196" s="68"/>
      <c r="X3196" s="68"/>
    </row>
    <row r="3197" spans="1:24" s="132" customFormat="1" ht="15.75" hidden="1">
      <c r="A3197" s="292"/>
      <c r="B3197" s="231"/>
      <c r="C3197" s="231"/>
      <c r="D3197" s="232"/>
      <c r="E3197" s="131"/>
      <c r="F3197" s="130"/>
      <c r="G3197" s="130"/>
      <c r="H3197" s="130"/>
      <c r="I3197" s="68"/>
      <c r="J3197" s="68"/>
      <c r="K3197" s="68"/>
      <c r="L3197" s="68"/>
      <c r="M3197" s="130"/>
      <c r="N3197" s="130"/>
      <c r="O3197" s="130"/>
      <c r="P3197" s="130"/>
      <c r="Q3197" s="68"/>
      <c r="R3197" s="68"/>
      <c r="S3197" s="68"/>
      <c r="T3197" s="130"/>
      <c r="U3197" s="130"/>
      <c r="V3197" s="130"/>
      <c r="W3197" s="68"/>
      <c r="X3197" s="68"/>
    </row>
    <row r="3198" spans="1:24" s="132" customFormat="1" ht="15.75" hidden="1">
      <c r="A3198" s="292"/>
      <c r="B3198" s="231"/>
      <c r="C3198" s="231"/>
      <c r="D3198" s="232"/>
      <c r="E3198" s="131"/>
      <c r="F3198" s="130"/>
      <c r="G3198" s="130"/>
      <c r="H3198" s="130"/>
      <c r="I3198" s="68"/>
      <c r="J3198" s="68"/>
      <c r="K3198" s="68"/>
      <c r="L3198" s="68"/>
      <c r="M3198" s="130"/>
      <c r="N3198" s="130"/>
      <c r="O3198" s="130"/>
      <c r="P3198" s="130"/>
      <c r="Q3198" s="68"/>
      <c r="R3198" s="68"/>
      <c r="S3198" s="68"/>
      <c r="T3198" s="130"/>
      <c r="U3198" s="130"/>
      <c r="V3198" s="130"/>
      <c r="W3198" s="68"/>
      <c r="X3198" s="68"/>
    </row>
    <row r="3199" spans="1:24" s="132" customFormat="1" ht="15.75" hidden="1">
      <c r="A3199" s="292"/>
      <c r="B3199" s="231"/>
      <c r="C3199" s="231"/>
      <c r="D3199" s="232"/>
      <c r="E3199" s="131"/>
      <c r="F3199" s="130"/>
      <c r="G3199" s="130"/>
      <c r="H3199" s="130"/>
      <c r="I3199" s="68"/>
      <c r="J3199" s="68"/>
      <c r="K3199" s="68"/>
      <c r="L3199" s="68"/>
      <c r="M3199" s="130"/>
      <c r="N3199" s="130"/>
      <c r="O3199" s="130"/>
      <c r="P3199" s="130"/>
      <c r="Q3199" s="68"/>
      <c r="R3199" s="68"/>
      <c r="S3199" s="68"/>
      <c r="T3199" s="130"/>
      <c r="U3199" s="130"/>
      <c r="V3199" s="130"/>
      <c r="W3199" s="68"/>
      <c r="X3199" s="68"/>
    </row>
    <row r="3200" spans="1:24" s="132" customFormat="1" ht="15.75" hidden="1">
      <c r="A3200" s="292"/>
      <c r="B3200" s="231"/>
      <c r="C3200" s="231"/>
      <c r="D3200" s="232"/>
      <c r="E3200" s="131"/>
      <c r="F3200" s="130"/>
      <c r="G3200" s="130"/>
      <c r="H3200" s="130"/>
      <c r="I3200" s="68"/>
      <c r="J3200" s="68"/>
      <c r="K3200" s="68"/>
      <c r="L3200" s="68"/>
      <c r="M3200" s="130"/>
      <c r="N3200" s="130"/>
      <c r="O3200" s="130"/>
      <c r="P3200" s="130"/>
      <c r="Q3200" s="68"/>
      <c r="R3200" s="68"/>
      <c r="S3200" s="68"/>
      <c r="T3200" s="130"/>
      <c r="U3200" s="130"/>
      <c r="V3200" s="130"/>
      <c r="W3200" s="68"/>
      <c r="X3200" s="68"/>
    </row>
    <row r="3201" spans="1:24" s="132" customFormat="1" ht="15.75" hidden="1">
      <c r="A3201" s="292"/>
      <c r="B3201" s="231"/>
      <c r="C3201" s="231"/>
      <c r="D3201" s="232"/>
      <c r="E3201" s="131"/>
      <c r="F3201" s="130"/>
      <c r="G3201" s="130"/>
      <c r="H3201" s="130"/>
      <c r="I3201" s="68"/>
      <c r="J3201" s="68"/>
      <c r="K3201" s="68"/>
      <c r="L3201" s="68"/>
      <c r="M3201" s="130"/>
      <c r="N3201" s="130"/>
      <c r="O3201" s="130"/>
      <c r="P3201" s="130"/>
      <c r="Q3201" s="68"/>
      <c r="R3201" s="68"/>
      <c r="S3201" s="68"/>
      <c r="T3201" s="130"/>
      <c r="U3201" s="130"/>
      <c r="V3201" s="130"/>
      <c r="W3201" s="68"/>
      <c r="X3201" s="68"/>
    </row>
    <row r="3202" spans="1:24" s="132" customFormat="1" ht="15.75" hidden="1">
      <c r="A3202" s="292"/>
      <c r="B3202" s="231"/>
      <c r="C3202" s="231"/>
      <c r="D3202" s="232"/>
      <c r="E3202" s="131"/>
      <c r="F3202" s="130"/>
      <c r="G3202" s="130"/>
      <c r="H3202" s="130"/>
      <c r="I3202" s="68"/>
      <c r="J3202" s="68"/>
      <c r="K3202" s="68"/>
      <c r="L3202" s="68"/>
      <c r="M3202" s="130"/>
      <c r="N3202" s="130"/>
      <c r="O3202" s="130"/>
      <c r="P3202" s="130"/>
      <c r="Q3202" s="68"/>
      <c r="R3202" s="68"/>
      <c r="S3202" s="68"/>
      <c r="T3202" s="130"/>
      <c r="U3202" s="130"/>
      <c r="V3202" s="130"/>
      <c r="W3202" s="68"/>
      <c r="X3202" s="68"/>
    </row>
    <row r="3203" spans="1:24" s="132" customFormat="1" ht="15.75" hidden="1">
      <c r="A3203" s="292"/>
      <c r="B3203" s="231"/>
      <c r="C3203" s="231"/>
      <c r="D3203" s="232"/>
      <c r="E3203" s="131"/>
      <c r="F3203" s="130"/>
      <c r="G3203" s="130"/>
      <c r="H3203" s="130"/>
      <c r="I3203" s="68"/>
      <c r="J3203" s="68"/>
      <c r="K3203" s="68"/>
      <c r="L3203" s="68"/>
      <c r="M3203" s="130"/>
      <c r="N3203" s="130"/>
      <c r="O3203" s="130"/>
      <c r="P3203" s="130"/>
      <c r="Q3203" s="68"/>
      <c r="R3203" s="68"/>
      <c r="S3203" s="68"/>
      <c r="T3203" s="130"/>
      <c r="U3203" s="130"/>
      <c r="V3203" s="130"/>
      <c r="W3203" s="68"/>
      <c r="X3203" s="68"/>
    </row>
    <row r="3204" spans="1:24" s="132" customFormat="1" ht="15.75" hidden="1">
      <c r="A3204" s="292"/>
      <c r="B3204" s="231"/>
      <c r="C3204" s="231"/>
      <c r="D3204" s="232"/>
      <c r="E3204" s="131"/>
      <c r="F3204" s="130"/>
      <c r="G3204" s="130"/>
      <c r="H3204" s="130"/>
      <c r="I3204" s="68"/>
      <c r="J3204" s="68"/>
      <c r="K3204" s="68"/>
      <c r="L3204" s="68"/>
      <c r="M3204" s="130"/>
      <c r="N3204" s="130"/>
      <c r="O3204" s="130"/>
      <c r="P3204" s="130"/>
      <c r="Q3204" s="68"/>
      <c r="R3204" s="68"/>
      <c r="S3204" s="68"/>
      <c r="T3204" s="130"/>
      <c r="U3204" s="130"/>
      <c r="V3204" s="130"/>
      <c r="W3204" s="68"/>
      <c r="X3204" s="68"/>
    </row>
    <row r="3205" spans="1:24" s="132" customFormat="1" ht="15.75" hidden="1">
      <c r="A3205" s="292"/>
      <c r="B3205" s="231"/>
      <c r="C3205" s="231"/>
      <c r="D3205" s="232"/>
      <c r="E3205" s="131"/>
      <c r="F3205" s="130"/>
      <c r="G3205" s="130"/>
      <c r="H3205" s="130"/>
      <c r="I3205" s="68"/>
      <c r="J3205" s="68"/>
      <c r="K3205" s="68"/>
      <c r="L3205" s="68"/>
      <c r="M3205" s="130"/>
      <c r="N3205" s="130"/>
      <c r="O3205" s="130"/>
      <c r="P3205" s="130"/>
      <c r="Q3205" s="68"/>
      <c r="R3205" s="68"/>
      <c r="S3205" s="68"/>
      <c r="T3205" s="130"/>
      <c r="U3205" s="130"/>
      <c r="V3205" s="130"/>
      <c r="W3205" s="68"/>
      <c r="X3205" s="68"/>
    </row>
    <row r="3206" spans="1:24" s="132" customFormat="1" ht="15.75" hidden="1">
      <c r="A3206" s="292"/>
      <c r="B3206" s="231"/>
      <c r="C3206" s="231"/>
      <c r="D3206" s="232"/>
      <c r="E3206" s="131"/>
      <c r="F3206" s="130"/>
      <c r="G3206" s="130"/>
      <c r="H3206" s="130"/>
      <c r="I3206" s="68"/>
      <c r="J3206" s="68"/>
      <c r="K3206" s="68"/>
      <c r="L3206" s="68"/>
      <c r="M3206" s="130"/>
      <c r="N3206" s="130"/>
      <c r="O3206" s="130"/>
      <c r="P3206" s="130"/>
      <c r="Q3206" s="68"/>
      <c r="R3206" s="68"/>
      <c r="S3206" s="68"/>
      <c r="T3206" s="130"/>
      <c r="U3206" s="130"/>
      <c r="V3206" s="130"/>
      <c r="W3206" s="68"/>
      <c r="X3206" s="68"/>
    </row>
    <row r="3207" spans="1:24" s="132" customFormat="1" ht="15.75" hidden="1">
      <c r="A3207" s="292"/>
      <c r="B3207" s="231"/>
      <c r="C3207" s="231"/>
      <c r="D3207" s="232"/>
      <c r="E3207" s="131"/>
      <c r="F3207" s="130"/>
      <c r="G3207" s="130"/>
      <c r="H3207" s="130"/>
      <c r="I3207" s="68"/>
      <c r="J3207" s="68"/>
      <c r="K3207" s="68"/>
      <c r="L3207" s="68"/>
      <c r="M3207" s="130"/>
      <c r="N3207" s="130"/>
      <c r="O3207" s="130"/>
      <c r="P3207" s="130"/>
      <c r="Q3207" s="68"/>
      <c r="R3207" s="68"/>
      <c r="S3207" s="68"/>
      <c r="T3207" s="130"/>
      <c r="U3207" s="130"/>
      <c r="V3207" s="130"/>
      <c r="W3207" s="68"/>
      <c r="X3207" s="68"/>
    </row>
    <row r="3208" spans="1:24" s="142" customFormat="1" ht="15.75" hidden="1">
      <c r="A3208" s="292"/>
      <c r="B3208" s="231"/>
      <c r="C3208" s="231"/>
      <c r="D3208" s="232"/>
      <c r="E3208" s="134"/>
      <c r="F3208" s="134"/>
      <c r="G3208" s="134"/>
      <c r="H3208" s="134"/>
      <c r="I3208" s="134"/>
      <c r="J3208" s="134"/>
      <c r="K3208" s="134"/>
      <c r="L3208" s="134"/>
      <c r="M3208" s="134"/>
      <c r="N3208" s="134"/>
      <c r="O3208" s="134"/>
      <c r="P3208" s="134"/>
      <c r="Q3208" s="134"/>
      <c r="R3208" s="134"/>
      <c r="S3208" s="134"/>
      <c r="T3208" s="134"/>
      <c r="U3208" s="134"/>
      <c r="V3208" s="134"/>
      <c r="W3208" s="134"/>
      <c r="X3208" s="134"/>
    </row>
    <row r="3209" spans="1:24" s="132" customFormat="1" ht="15.75" hidden="1">
      <c r="A3209" s="292"/>
      <c r="B3209" s="231"/>
      <c r="C3209" s="231"/>
      <c r="D3209" s="232"/>
      <c r="E3209" s="131"/>
      <c r="F3209" s="130"/>
      <c r="G3209" s="130"/>
      <c r="H3209" s="130"/>
      <c r="I3209" s="68"/>
      <c r="J3209" s="68"/>
      <c r="K3209" s="68"/>
      <c r="L3209" s="68"/>
      <c r="M3209" s="130"/>
      <c r="N3209" s="130"/>
      <c r="O3209" s="130"/>
      <c r="P3209" s="130"/>
      <c r="Q3209" s="68"/>
      <c r="R3209" s="68"/>
      <c r="S3209" s="68"/>
      <c r="T3209" s="130"/>
      <c r="U3209" s="130"/>
      <c r="V3209" s="130"/>
      <c r="W3209" s="68"/>
      <c r="X3209" s="68"/>
    </row>
    <row r="3210" spans="1:24" s="132" customFormat="1" ht="15.75" hidden="1">
      <c r="A3210" s="292"/>
      <c r="B3210" s="231"/>
      <c r="C3210" s="231"/>
      <c r="D3210" s="232"/>
      <c r="E3210" s="131"/>
      <c r="F3210" s="130"/>
      <c r="G3210" s="130"/>
      <c r="H3210" s="130"/>
      <c r="I3210" s="68"/>
      <c r="J3210" s="68"/>
      <c r="K3210" s="68"/>
      <c r="L3210" s="68"/>
      <c r="M3210" s="130"/>
      <c r="N3210" s="130"/>
      <c r="O3210" s="130"/>
      <c r="P3210" s="130"/>
      <c r="Q3210" s="68"/>
      <c r="R3210" s="68"/>
      <c r="S3210" s="68"/>
      <c r="T3210" s="130"/>
      <c r="U3210" s="130"/>
      <c r="V3210" s="130"/>
      <c r="W3210" s="68"/>
      <c r="X3210" s="68"/>
    </row>
    <row r="3211" spans="1:24" s="132" customFormat="1" ht="15.75" hidden="1">
      <c r="A3211" s="292"/>
      <c r="B3211" s="231"/>
      <c r="C3211" s="231"/>
      <c r="D3211" s="232"/>
      <c r="E3211" s="131"/>
      <c r="F3211" s="152"/>
      <c r="G3211" s="130"/>
      <c r="H3211" s="130"/>
      <c r="I3211" s="68"/>
      <c r="J3211" s="68"/>
      <c r="K3211" s="68"/>
      <c r="L3211" s="68"/>
      <c r="M3211" s="130"/>
      <c r="N3211" s="130"/>
      <c r="O3211" s="130"/>
      <c r="P3211" s="130"/>
      <c r="Q3211" s="68"/>
      <c r="R3211" s="68"/>
      <c r="S3211" s="68"/>
      <c r="T3211" s="130"/>
      <c r="U3211" s="130"/>
      <c r="V3211" s="130"/>
      <c r="W3211" s="68"/>
      <c r="X3211" s="68"/>
    </row>
    <row r="3212" spans="1:24" s="132" customFormat="1" ht="15.75" hidden="1">
      <c r="A3212" s="292"/>
      <c r="B3212" s="231"/>
      <c r="C3212" s="231"/>
      <c r="D3212" s="232"/>
      <c r="E3212" s="131"/>
      <c r="F3212" s="152"/>
      <c r="G3212" s="130"/>
      <c r="H3212" s="130"/>
      <c r="I3212" s="68"/>
      <c r="J3212" s="68"/>
      <c r="K3212" s="68"/>
      <c r="L3212" s="68"/>
      <c r="M3212" s="130"/>
      <c r="N3212" s="130"/>
      <c r="O3212" s="130"/>
      <c r="P3212" s="130"/>
      <c r="Q3212" s="68"/>
      <c r="R3212" s="68"/>
      <c r="S3212" s="68"/>
      <c r="T3212" s="130"/>
      <c r="U3212" s="130"/>
      <c r="V3212" s="130"/>
      <c r="W3212" s="68"/>
      <c r="X3212" s="68"/>
    </row>
    <row r="3213" spans="1:24" s="132" customFormat="1" ht="15.75" hidden="1">
      <c r="A3213" s="292"/>
      <c r="B3213" s="231"/>
      <c r="C3213" s="231"/>
      <c r="D3213" s="232"/>
      <c r="E3213" s="131"/>
      <c r="F3213" s="152"/>
      <c r="G3213" s="130"/>
      <c r="H3213" s="130"/>
      <c r="I3213" s="68"/>
      <c r="J3213" s="68"/>
      <c r="K3213" s="68"/>
      <c r="L3213" s="68"/>
      <c r="M3213" s="130"/>
      <c r="N3213" s="130"/>
      <c r="O3213" s="130"/>
      <c r="P3213" s="130"/>
      <c r="Q3213" s="68"/>
      <c r="R3213" s="68"/>
      <c r="S3213" s="68"/>
      <c r="T3213" s="130"/>
      <c r="U3213" s="130"/>
      <c r="V3213" s="130"/>
      <c r="W3213" s="68"/>
      <c r="X3213" s="68"/>
    </row>
    <row r="3214" spans="1:24" s="132" customFormat="1" ht="15.75" hidden="1">
      <c r="A3214" s="292"/>
      <c r="B3214" s="231"/>
      <c r="C3214" s="231"/>
      <c r="D3214" s="232"/>
      <c r="E3214" s="131"/>
      <c r="F3214" s="131"/>
      <c r="G3214" s="131"/>
      <c r="H3214" s="131"/>
      <c r="I3214" s="131"/>
      <c r="J3214" s="131"/>
      <c r="K3214" s="131"/>
      <c r="L3214" s="131"/>
      <c r="M3214" s="131"/>
      <c r="N3214" s="131"/>
      <c r="O3214" s="131"/>
      <c r="P3214" s="131"/>
      <c r="Q3214" s="131"/>
      <c r="R3214" s="131"/>
      <c r="S3214" s="131"/>
      <c r="T3214" s="131"/>
      <c r="U3214" s="131"/>
      <c r="V3214" s="131"/>
      <c r="W3214" s="131"/>
      <c r="X3214" s="131"/>
    </row>
    <row r="3215" spans="1:24" s="132" customFormat="1" ht="15.75" hidden="1">
      <c r="A3215" s="292"/>
      <c r="B3215" s="231"/>
      <c r="C3215" s="231"/>
      <c r="D3215" s="232"/>
      <c r="E3215" s="131"/>
      <c r="F3215" s="152"/>
      <c r="G3215" s="130"/>
      <c r="H3215" s="130"/>
      <c r="I3215" s="68"/>
      <c r="J3215" s="68"/>
      <c r="K3215" s="68"/>
      <c r="L3215" s="68"/>
      <c r="M3215" s="153"/>
      <c r="N3215" s="153"/>
      <c r="O3215" s="153"/>
      <c r="P3215" s="153"/>
      <c r="Q3215" s="68"/>
      <c r="R3215" s="68"/>
      <c r="S3215" s="68"/>
      <c r="T3215" s="130"/>
      <c r="U3215" s="130"/>
      <c r="V3215" s="130"/>
      <c r="W3215" s="68"/>
      <c r="X3215" s="68"/>
    </row>
    <row r="3216" spans="1:24" s="132" customFormat="1" ht="15.75" hidden="1">
      <c r="A3216" s="292"/>
      <c r="B3216" s="231"/>
      <c r="C3216" s="231"/>
      <c r="D3216" s="232"/>
      <c r="E3216" s="131"/>
      <c r="F3216" s="152"/>
      <c r="G3216" s="130"/>
      <c r="H3216" s="130"/>
      <c r="I3216" s="68"/>
      <c r="J3216" s="68"/>
      <c r="K3216" s="68"/>
      <c r="L3216" s="68"/>
      <c r="M3216" s="153"/>
      <c r="N3216" s="153"/>
      <c r="O3216" s="153"/>
      <c r="P3216" s="153"/>
      <c r="Q3216" s="68"/>
      <c r="R3216" s="68"/>
      <c r="S3216" s="68"/>
      <c r="T3216" s="130"/>
      <c r="U3216" s="130"/>
      <c r="V3216" s="130"/>
      <c r="W3216" s="68"/>
      <c r="X3216" s="68"/>
    </row>
    <row r="3217" spans="1:24" s="132" customFormat="1" ht="15.75" hidden="1">
      <c r="A3217" s="292"/>
      <c r="B3217" s="231"/>
      <c r="C3217" s="231"/>
      <c r="D3217" s="232"/>
      <c r="E3217" s="134"/>
      <c r="F3217" s="134"/>
      <c r="G3217" s="134"/>
      <c r="H3217" s="134"/>
      <c r="I3217" s="134"/>
      <c r="J3217" s="134"/>
      <c r="K3217" s="134"/>
      <c r="L3217" s="134"/>
      <c r="M3217" s="134"/>
      <c r="N3217" s="134"/>
      <c r="O3217" s="134"/>
      <c r="P3217" s="134"/>
      <c r="Q3217" s="134"/>
      <c r="R3217" s="134"/>
      <c r="S3217" s="134"/>
      <c r="T3217" s="134"/>
      <c r="U3217" s="134"/>
      <c r="V3217" s="134"/>
      <c r="W3217" s="134"/>
      <c r="X3217" s="134"/>
    </row>
    <row r="3218" spans="1:24" s="132" customFormat="1" ht="15.75" hidden="1">
      <c r="A3218" s="292"/>
      <c r="B3218" s="231"/>
      <c r="C3218" s="231"/>
      <c r="D3218" s="232"/>
      <c r="E3218" s="131"/>
      <c r="F3218" s="130"/>
      <c r="G3218" s="130"/>
      <c r="H3218" s="130"/>
      <c r="I3218" s="68"/>
      <c r="J3218" s="68"/>
      <c r="K3218" s="68"/>
      <c r="L3218" s="68"/>
      <c r="M3218" s="130"/>
      <c r="N3218" s="130"/>
      <c r="O3218" s="130"/>
      <c r="P3218" s="130"/>
      <c r="Q3218" s="68"/>
      <c r="R3218" s="68"/>
      <c r="S3218" s="68"/>
      <c r="T3218" s="130"/>
      <c r="U3218" s="130"/>
      <c r="V3218" s="130"/>
      <c r="W3218" s="68"/>
      <c r="X3218" s="68"/>
    </row>
    <row r="3219" spans="1:24" s="132" customFormat="1" ht="15.75" hidden="1">
      <c r="A3219" s="292"/>
      <c r="B3219" s="231"/>
      <c r="C3219" s="231"/>
      <c r="D3219" s="232"/>
      <c r="E3219" s="131"/>
      <c r="F3219" s="130"/>
      <c r="G3219" s="130"/>
      <c r="H3219" s="130"/>
      <c r="I3219" s="68"/>
      <c r="J3219" s="68"/>
      <c r="K3219" s="68"/>
      <c r="L3219" s="68"/>
      <c r="M3219" s="130"/>
      <c r="N3219" s="130"/>
      <c r="O3219" s="130"/>
      <c r="P3219" s="130"/>
      <c r="Q3219" s="68"/>
      <c r="R3219" s="68"/>
      <c r="S3219" s="68"/>
      <c r="T3219" s="130"/>
      <c r="U3219" s="130"/>
      <c r="V3219" s="130"/>
      <c r="W3219" s="68"/>
      <c r="X3219" s="68"/>
    </row>
    <row r="3220" spans="1:24" s="132" customFormat="1" ht="15.75" hidden="1">
      <c r="A3220" s="292"/>
      <c r="B3220" s="231"/>
      <c r="C3220" s="231"/>
      <c r="D3220" s="232"/>
      <c r="E3220" s="131"/>
      <c r="F3220" s="130"/>
      <c r="G3220" s="130"/>
      <c r="H3220" s="130"/>
      <c r="I3220" s="68"/>
      <c r="J3220" s="68"/>
      <c r="K3220" s="68"/>
      <c r="L3220" s="68"/>
      <c r="M3220" s="130"/>
      <c r="N3220" s="130"/>
      <c r="O3220" s="130"/>
      <c r="P3220" s="130"/>
      <c r="Q3220" s="68"/>
      <c r="R3220" s="68"/>
      <c r="S3220" s="68"/>
      <c r="T3220" s="130"/>
      <c r="U3220" s="130"/>
      <c r="V3220" s="130"/>
      <c r="W3220" s="68"/>
      <c r="X3220" s="68"/>
    </row>
    <row r="3221" spans="1:24" s="132" customFormat="1" ht="15.75" hidden="1">
      <c r="A3221" s="292"/>
      <c r="B3221" s="231"/>
      <c r="C3221" s="231"/>
      <c r="D3221" s="232"/>
      <c r="E3221" s="131"/>
      <c r="F3221" s="130"/>
      <c r="G3221" s="130"/>
      <c r="H3221" s="130"/>
      <c r="I3221" s="68"/>
      <c r="J3221" s="68"/>
      <c r="K3221" s="68"/>
      <c r="L3221" s="68"/>
      <c r="M3221" s="130"/>
      <c r="N3221" s="130"/>
      <c r="O3221" s="130"/>
      <c r="P3221" s="130"/>
      <c r="Q3221" s="68"/>
      <c r="R3221" s="68"/>
      <c r="S3221" s="68"/>
      <c r="T3221" s="130"/>
      <c r="U3221" s="130"/>
      <c r="V3221" s="130"/>
      <c r="W3221" s="68"/>
      <c r="X3221" s="68"/>
    </row>
    <row r="3222" spans="1:24" s="132" customFormat="1" ht="15.75" hidden="1">
      <c r="A3222" s="292"/>
      <c r="B3222" s="231"/>
      <c r="C3222" s="231"/>
      <c r="D3222" s="232"/>
      <c r="E3222" s="131"/>
      <c r="F3222" s="130"/>
      <c r="G3222" s="130"/>
      <c r="H3222" s="130"/>
      <c r="I3222" s="68"/>
      <c r="J3222" s="68"/>
      <c r="K3222" s="68"/>
      <c r="L3222" s="68"/>
      <c r="M3222" s="130"/>
      <c r="N3222" s="130"/>
      <c r="O3222" s="130"/>
      <c r="P3222" s="130"/>
      <c r="Q3222" s="68"/>
      <c r="R3222" s="68"/>
      <c r="S3222" s="68"/>
      <c r="T3222" s="130"/>
      <c r="U3222" s="130"/>
      <c r="V3222" s="130"/>
      <c r="W3222" s="68"/>
      <c r="X3222" s="68"/>
    </row>
    <row r="3223" spans="1:24" s="132" customFormat="1" ht="15.75" hidden="1">
      <c r="A3223" s="292"/>
      <c r="B3223" s="231"/>
      <c r="C3223" s="231"/>
      <c r="D3223" s="232"/>
      <c r="E3223" s="131"/>
      <c r="F3223" s="130"/>
      <c r="G3223" s="130"/>
      <c r="H3223" s="130"/>
      <c r="I3223" s="68"/>
      <c r="J3223" s="68"/>
      <c r="K3223" s="68"/>
      <c r="L3223" s="68"/>
      <c r="M3223" s="130"/>
      <c r="N3223" s="130"/>
      <c r="O3223" s="130"/>
      <c r="P3223" s="130"/>
      <c r="Q3223" s="68"/>
      <c r="R3223" s="68"/>
      <c r="S3223" s="68"/>
      <c r="T3223" s="130"/>
      <c r="U3223" s="130"/>
      <c r="V3223" s="130"/>
      <c r="W3223" s="68"/>
      <c r="X3223" s="68"/>
    </row>
    <row r="3224" spans="1:24" s="132" customFormat="1" ht="15.75" hidden="1">
      <c r="A3224" s="292"/>
      <c r="B3224" s="231"/>
      <c r="C3224" s="231"/>
      <c r="D3224" s="232"/>
      <c r="E3224" s="131"/>
      <c r="F3224" s="130"/>
      <c r="G3224" s="130"/>
      <c r="H3224" s="130"/>
      <c r="I3224" s="68"/>
      <c r="J3224" s="68"/>
      <c r="K3224" s="68"/>
      <c r="L3224" s="68"/>
      <c r="M3224" s="130"/>
      <c r="N3224" s="130"/>
      <c r="O3224" s="130"/>
      <c r="P3224" s="130"/>
      <c r="Q3224" s="68"/>
      <c r="R3224" s="68"/>
      <c r="S3224" s="68"/>
      <c r="T3224" s="130"/>
      <c r="U3224" s="130"/>
      <c r="V3224" s="130"/>
      <c r="W3224" s="68"/>
      <c r="X3224" s="68"/>
    </row>
    <row r="3225" spans="1:24" s="132" customFormat="1" ht="15.75" hidden="1">
      <c r="A3225" s="292"/>
      <c r="B3225" s="231"/>
      <c r="C3225" s="231"/>
      <c r="D3225" s="232"/>
      <c r="E3225" s="131"/>
      <c r="F3225" s="130"/>
      <c r="G3225" s="130"/>
      <c r="H3225" s="130"/>
      <c r="I3225" s="68"/>
      <c r="J3225" s="68"/>
      <c r="K3225" s="68"/>
      <c r="L3225" s="68"/>
      <c r="M3225" s="130"/>
      <c r="N3225" s="130"/>
      <c r="O3225" s="130"/>
      <c r="P3225" s="130"/>
      <c r="Q3225" s="68"/>
      <c r="R3225" s="68"/>
      <c r="S3225" s="68"/>
      <c r="T3225" s="130"/>
      <c r="U3225" s="130"/>
      <c r="V3225" s="130"/>
      <c r="W3225" s="68"/>
      <c r="X3225" s="68"/>
    </row>
    <row r="3226" spans="1:24" s="132" customFormat="1" ht="15.75" hidden="1">
      <c r="A3226" s="292"/>
      <c r="B3226" s="231"/>
      <c r="C3226" s="231"/>
      <c r="D3226" s="232"/>
      <c r="E3226" s="131"/>
      <c r="F3226" s="130"/>
      <c r="G3226" s="130"/>
      <c r="H3226" s="130"/>
      <c r="I3226" s="68"/>
      <c r="J3226" s="68"/>
      <c r="K3226" s="68"/>
      <c r="L3226" s="68"/>
      <c r="M3226" s="130"/>
      <c r="N3226" s="130"/>
      <c r="O3226" s="130"/>
      <c r="P3226" s="130"/>
      <c r="Q3226" s="68"/>
      <c r="R3226" s="68"/>
      <c r="S3226" s="68"/>
      <c r="T3226" s="130"/>
      <c r="U3226" s="130"/>
      <c r="V3226" s="130"/>
      <c r="W3226" s="68"/>
      <c r="X3226" s="68"/>
    </row>
    <row r="3227" spans="1:24" s="132" customFormat="1" ht="15.75" hidden="1">
      <c r="A3227" s="292"/>
      <c r="B3227" s="231"/>
      <c r="C3227" s="231"/>
      <c r="D3227" s="232"/>
      <c r="E3227" s="131"/>
      <c r="F3227" s="130"/>
      <c r="G3227" s="130"/>
      <c r="H3227" s="130"/>
      <c r="I3227" s="68"/>
      <c r="J3227" s="68"/>
      <c r="K3227" s="68"/>
      <c r="L3227" s="68"/>
      <c r="M3227" s="130"/>
      <c r="N3227" s="130"/>
      <c r="O3227" s="130"/>
      <c r="P3227" s="130"/>
      <c r="Q3227" s="68"/>
      <c r="R3227" s="68"/>
      <c r="S3227" s="68"/>
      <c r="T3227" s="130"/>
      <c r="U3227" s="130"/>
      <c r="V3227" s="130"/>
      <c r="W3227" s="68"/>
      <c r="X3227" s="68"/>
    </row>
    <row r="3228" spans="1:24" s="132" customFormat="1" ht="15.75" hidden="1">
      <c r="A3228" s="292"/>
      <c r="B3228" s="231"/>
      <c r="C3228" s="231"/>
      <c r="D3228" s="232"/>
      <c r="E3228" s="131"/>
      <c r="F3228" s="130"/>
      <c r="G3228" s="130"/>
      <c r="H3228" s="130"/>
      <c r="I3228" s="68"/>
      <c r="J3228" s="68"/>
      <c r="K3228" s="68"/>
      <c r="L3228" s="68"/>
      <c r="M3228" s="130"/>
      <c r="N3228" s="130"/>
      <c r="O3228" s="130"/>
      <c r="P3228" s="130"/>
      <c r="Q3228" s="68"/>
      <c r="R3228" s="68"/>
      <c r="S3228" s="68"/>
      <c r="T3228" s="130"/>
      <c r="U3228" s="130"/>
      <c r="V3228" s="130"/>
      <c r="W3228" s="68"/>
      <c r="X3228" s="68"/>
    </row>
    <row r="3229" spans="1:24" s="132" customFormat="1" ht="15.75" hidden="1">
      <c r="A3229" s="292"/>
      <c r="B3229" s="231"/>
      <c r="C3229" s="231"/>
      <c r="D3229" s="232"/>
      <c r="E3229" s="131"/>
      <c r="F3229" s="130"/>
      <c r="G3229" s="130"/>
      <c r="H3229" s="130"/>
      <c r="I3229" s="68"/>
      <c r="J3229" s="68"/>
      <c r="K3229" s="68"/>
      <c r="L3229" s="68"/>
      <c r="M3229" s="130"/>
      <c r="N3229" s="130"/>
      <c r="O3229" s="130"/>
      <c r="P3229" s="130"/>
      <c r="Q3229" s="68"/>
      <c r="R3229" s="68"/>
      <c r="S3229" s="68"/>
      <c r="T3229" s="130"/>
      <c r="U3229" s="130"/>
      <c r="V3229" s="130"/>
      <c r="W3229" s="68"/>
      <c r="X3229" s="68"/>
    </row>
    <row r="3230" spans="1:24" s="132" customFormat="1" ht="15.75" hidden="1">
      <c r="A3230" s="292"/>
      <c r="B3230" s="231"/>
      <c r="C3230" s="231"/>
      <c r="D3230" s="232"/>
      <c r="E3230" s="131"/>
      <c r="F3230" s="130"/>
      <c r="G3230" s="130"/>
      <c r="H3230" s="130"/>
      <c r="I3230" s="68"/>
      <c r="J3230" s="68"/>
      <c r="K3230" s="68"/>
      <c r="L3230" s="68"/>
      <c r="M3230" s="130"/>
      <c r="N3230" s="130"/>
      <c r="O3230" s="130"/>
      <c r="P3230" s="130"/>
      <c r="Q3230" s="68"/>
      <c r="R3230" s="68"/>
      <c r="S3230" s="68"/>
      <c r="T3230" s="130"/>
      <c r="U3230" s="130"/>
      <c r="V3230" s="130"/>
      <c r="W3230" s="68"/>
      <c r="X3230" s="68"/>
    </row>
    <row r="3231" spans="1:24" s="132" customFormat="1" ht="15.75" hidden="1">
      <c r="A3231" s="292"/>
      <c r="B3231" s="231"/>
      <c r="C3231" s="231"/>
      <c r="D3231" s="232"/>
      <c r="E3231" s="131"/>
      <c r="F3231" s="130"/>
      <c r="G3231" s="130"/>
      <c r="H3231" s="130"/>
      <c r="I3231" s="68"/>
      <c r="J3231" s="68"/>
      <c r="K3231" s="68"/>
      <c r="L3231" s="68"/>
      <c r="M3231" s="130"/>
      <c r="N3231" s="130"/>
      <c r="O3231" s="130"/>
      <c r="P3231" s="130"/>
      <c r="Q3231" s="68"/>
      <c r="R3231" s="68"/>
      <c r="S3231" s="68"/>
      <c r="T3231" s="130"/>
      <c r="U3231" s="130"/>
      <c r="V3231" s="130"/>
      <c r="W3231" s="68"/>
      <c r="X3231" s="68"/>
    </row>
    <row r="3232" spans="1:24" s="132" customFormat="1" ht="15.75" hidden="1">
      <c r="A3232" s="292"/>
      <c r="B3232" s="231"/>
      <c r="C3232" s="231"/>
      <c r="D3232" s="232"/>
      <c r="E3232" s="131"/>
      <c r="F3232" s="130"/>
      <c r="G3232" s="130"/>
      <c r="H3232" s="130"/>
      <c r="I3232" s="68"/>
      <c r="J3232" s="68"/>
      <c r="K3232" s="68"/>
      <c r="L3232" s="68"/>
      <c r="M3232" s="130"/>
      <c r="N3232" s="130"/>
      <c r="O3232" s="130"/>
      <c r="P3232" s="130"/>
      <c r="Q3232" s="68"/>
      <c r="R3232" s="68"/>
      <c r="S3232" s="68"/>
      <c r="T3232" s="130"/>
      <c r="U3232" s="130"/>
      <c r="V3232" s="130"/>
      <c r="W3232" s="68"/>
      <c r="X3232" s="68"/>
    </row>
    <row r="3233" spans="1:24" s="132" customFormat="1" ht="15.75" hidden="1">
      <c r="A3233" s="292"/>
      <c r="B3233" s="231"/>
      <c r="C3233" s="231"/>
      <c r="D3233" s="232"/>
      <c r="E3233" s="131"/>
      <c r="F3233" s="130"/>
      <c r="G3233" s="130"/>
      <c r="H3233" s="130"/>
      <c r="I3233" s="68"/>
      <c r="J3233" s="68"/>
      <c r="K3233" s="68"/>
      <c r="L3233" s="68"/>
      <c r="M3233" s="130"/>
      <c r="N3233" s="130"/>
      <c r="O3233" s="130"/>
      <c r="P3233" s="130"/>
      <c r="Q3233" s="68"/>
      <c r="R3233" s="68"/>
      <c r="S3233" s="68"/>
      <c r="T3233" s="130"/>
      <c r="U3233" s="130"/>
      <c r="V3233" s="130"/>
      <c r="W3233" s="68"/>
      <c r="X3233" s="68"/>
    </row>
    <row r="3234" spans="1:24" s="132" customFormat="1" ht="15.75" hidden="1">
      <c r="A3234" s="292"/>
      <c r="B3234" s="231"/>
      <c r="C3234" s="231"/>
      <c r="D3234" s="232"/>
      <c r="E3234" s="131"/>
      <c r="F3234" s="130"/>
      <c r="G3234" s="130"/>
      <c r="H3234" s="130"/>
      <c r="I3234" s="68"/>
      <c r="J3234" s="68"/>
      <c r="K3234" s="68"/>
      <c r="L3234" s="68"/>
      <c r="M3234" s="130"/>
      <c r="N3234" s="130"/>
      <c r="O3234" s="130"/>
      <c r="P3234" s="130"/>
      <c r="Q3234" s="68"/>
      <c r="R3234" s="68"/>
      <c r="S3234" s="68"/>
      <c r="T3234" s="130"/>
      <c r="U3234" s="130"/>
      <c r="V3234" s="130"/>
      <c r="W3234" s="68"/>
      <c r="X3234" s="68"/>
    </row>
    <row r="3235" spans="1:24" s="132" customFormat="1" ht="15.75" hidden="1">
      <c r="A3235" s="292"/>
      <c r="B3235" s="231"/>
      <c r="C3235" s="231"/>
      <c r="D3235" s="232"/>
      <c r="E3235" s="131"/>
      <c r="F3235" s="130"/>
      <c r="G3235" s="130"/>
      <c r="H3235" s="130"/>
      <c r="I3235" s="68"/>
      <c r="J3235" s="68"/>
      <c r="K3235" s="68"/>
      <c r="L3235" s="68"/>
      <c r="M3235" s="130"/>
      <c r="N3235" s="130"/>
      <c r="O3235" s="130"/>
      <c r="P3235" s="130"/>
      <c r="Q3235" s="68"/>
      <c r="R3235" s="68"/>
      <c r="S3235" s="68"/>
      <c r="T3235" s="130"/>
      <c r="U3235" s="130"/>
      <c r="V3235" s="130"/>
      <c r="W3235" s="68"/>
      <c r="X3235" s="68"/>
    </row>
    <row r="3236" spans="1:24" s="132" customFormat="1" ht="15.75" hidden="1">
      <c r="A3236" s="292"/>
      <c r="B3236" s="231"/>
      <c r="C3236" s="231"/>
      <c r="D3236" s="232"/>
      <c r="E3236" s="131"/>
      <c r="F3236" s="130"/>
      <c r="G3236" s="130"/>
      <c r="H3236" s="130"/>
      <c r="I3236" s="68"/>
      <c r="J3236" s="68"/>
      <c r="K3236" s="68"/>
      <c r="L3236" s="68"/>
      <c r="M3236" s="130"/>
      <c r="N3236" s="130"/>
      <c r="O3236" s="130"/>
      <c r="P3236" s="130"/>
      <c r="Q3236" s="68"/>
      <c r="R3236" s="68"/>
      <c r="S3236" s="68"/>
      <c r="T3236" s="130"/>
      <c r="U3236" s="130"/>
      <c r="V3236" s="130"/>
      <c r="W3236" s="68"/>
      <c r="X3236" s="68"/>
    </row>
    <row r="3237" spans="1:24" s="132" customFormat="1" ht="15.75" hidden="1">
      <c r="A3237" s="292"/>
      <c r="B3237" s="231"/>
      <c r="C3237" s="231"/>
      <c r="D3237" s="232"/>
      <c r="E3237" s="131"/>
      <c r="F3237" s="130"/>
      <c r="G3237" s="130"/>
      <c r="H3237" s="130"/>
      <c r="I3237" s="68"/>
      <c r="J3237" s="68"/>
      <c r="K3237" s="68"/>
      <c r="L3237" s="68"/>
      <c r="M3237" s="130"/>
      <c r="N3237" s="130"/>
      <c r="O3237" s="130"/>
      <c r="P3237" s="130"/>
      <c r="Q3237" s="68"/>
      <c r="R3237" s="68"/>
      <c r="S3237" s="68"/>
      <c r="T3237" s="130"/>
      <c r="U3237" s="130"/>
      <c r="V3237" s="130"/>
      <c r="W3237" s="68"/>
      <c r="X3237" s="68"/>
    </row>
    <row r="3238" spans="1:24" s="132" customFormat="1" ht="15.75" hidden="1">
      <c r="A3238" s="292"/>
      <c r="B3238" s="231"/>
      <c r="C3238" s="231"/>
      <c r="D3238" s="232"/>
      <c r="E3238" s="131"/>
      <c r="F3238" s="130"/>
      <c r="G3238" s="130"/>
      <c r="H3238" s="130"/>
      <c r="I3238" s="68"/>
      <c r="J3238" s="68"/>
      <c r="K3238" s="68"/>
      <c r="L3238" s="68"/>
      <c r="M3238" s="130"/>
      <c r="N3238" s="130"/>
      <c r="O3238" s="130"/>
      <c r="P3238" s="130"/>
      <c r="Q3238" s="68"/>
      <c r="R3238" s="68"/>
      <c r="S3238" s="68"/>
      <c r="T3238" s="130"/>
      <c r="U3238" s="130"/>
      <c r="V3238" s="130"/>
      <c r="W3238" s="68"/>
      <c r="X3238" s="68"/>
    </row>
    <row r="3239" spans="1:24" s="132" customFormat="1" ht="15.75" hidden="1">
      <c r="A3239" s="292"/>
      <c r="B3239" s="231"/>
      <c r="C3239" s="231"/>
      <c r="D3239" s="232"/>
      <c r="E3239" s="131"/>
      <c r="F3239" s="130"/>
      <c r="G3239" s="130"/>
      <c r="H3239" s="130"/>
      <c r="I3239" s="68"/>
      <c r="J3239" s="68"/>
      <c r="K3239" s="68"/>
      <c r="L3239" s="68"/>
      <c r="M3239" s="130"/>
      <c r="N3239" s="130"/>
      <c r="O3239" s="130"/>
      <c r="P3239" s="130"/>
      <c r="Q3239" s="68"/>
      <c r="R3239" s="68"/>
      <c r="S3239" s="68"/>
      <c r="T3239" s="130"/>
      <c r="U3239" s="130"/>
      <c r="V3239" s="130"/>
      <c r="W3239" s="68"/>
      <c r="X3239" s="68"/>
    </row>
    <row r="3240" spans="1:24" s="132" customFormat="1" ht="15.75" hidden="1">
      <c r="A3240" s="292"/>
      <c r="B3240" s="231"/>
      <c r="C3240" s="231"/>
      <c r="D3240" s="232"/>
      <c r="E3240" s="131"/>
      <c r="F3240" s="130"/>
      <c r="G3240" s="130"/>
      <c r="H3240" s="130"/>
      <c r="I3240" s="68"/>
      <c r="J3240" s="68"/>
      <c r="K3240" s="68"/>
      <c r="L3240" s="68"/>
      <c r="M3240" s="130"/>
      <c r="N3240" s="130"/>
      <c r="O3240" s="130"/>
      <c r="P3240" s="130"/>
      <c r="Q3240" s="68"/>
      <c r="R3240" s="68"/>
      <c r="S3240" s="68"/>
      <c r="T3240" s="130"/>
      <c r="U3240" s="130"/>
      <c r="V3240" s="130"/>
      <c r="W3240" s="68"/>
      <c r="X3240" s="68"/>
    </row>
    <row r="3241" spans="1:24" s="132" customFormat="1" ht="15.75" hidden="1">
      <c r="A3241" s="292"/>
      <c r="B3241" s="231"/>
      <c r="C3241" s="231"/>
      <c r="D3241" s="232"/>
      <c r="E3241" s="131"/>
      <c r="F3241" s="130"/>
      <c r="G3241" s="130"/>
      <c r="H3241" s="130"/>
      <c r="I3241" s="68"/>
      <c r="J3241" s="68"/>
      <c r="K3241" s="68"/>
      <c r="L3241" s="68"/>
      <c r="M3241" s="130"/>
      <c r="N3241" s="130"/>
      <c r="O3241" s="130"/>
      <c r="P3241" s="130"/>
      <c r="Q3241" s="68"/>
      <c r="R3241" s="68"/>
      <c r="S3241" s="68"/>
      <c r="T3241" s="130"/>
      <c r="U3241" s="130"/>
      <c r="V3241" s="130"/>
      <c r="W3241" s="68"/>
      <c r="X3241" s="68"/>
    </row>
    <row r="3242" spans="1:24" s="132" customFormat="1" ht="15.75" hidden="1">
      <c r="A3242" s="292"/>
      <c r="B3242" s="231"/>
      <c r="C3242" s="231"/>
      <c r="D3242" s="232"/>
      <c r="E3242" s="131"/>
      <c r="F3242" s="130"/>
      <c r="G3242" s="130"/>
      <c r="H3242" s="130"/>
      <c r="I3242" s="68"/>
      <c r="J3242" s="68"/>
      <c r="K3242" s="68"/>
      <c r="L3242" s="68"/>
      <c r="M3242" s="130"/>
      <c r="N3242" s="130"/>
      <c r="O3242" s="130"/>
      <c r="P3242" s="130"/>
      <c r="Q3242" s="68"/>
      <c r="R3242" s="68"/>
      <c r="S3242" s="68"/>
      <c r="T3242" s="130"/>
      <c r="U3242" s="130"/>
      <c r="V3242" s="130"/>
      <c r="W3242" s="68"/>
      <c r="X3242" s="68"/>
    </row>
    <row r="3243" spans="1:24" s="132" customFormat="1" ht="15.75" hidden="1">
      <c r="A3243" s="292"/>
      <c r="B3243" s="231"/>
      <c r="C3243" s="231"/>
      <c r="D3243" s="232"/>
      <c r="E3243" s="131"/>
      <c r="F3243" s="130"/>
      <c r="G3243" s="130"/>
      <c r="H3243" s="130"/>
      <c r="I3243" s="68"/>
      <c r="J3243" s="68"/>
      <c r="K3243" s="68"/>
      <c r="L3243" s="68"/>
      <c r="M3243" s="130"/>
      <c r="N3243" s="130"/>
      <c r="O3243" s="130"/>
      <c r="P3243" s="130"/>
      <c r="Q3243" s="68"/>
      <c r="R3243" s="68"/>
      <c r="S3243" s="68"/>
      <c r="T3243" s="130"/>
      <c r="U3243" s="130"/>
      <c r="V3243" s="130"/>
      <c r="W3243" s="68"/>
      <c r="X3243" s="68"/>
    </row>
    <row r="3244" spans="1:24" s="132" customFormat="1" ht="15.75" hidden="1">
      <c r="A3244" s="292"/>
      <c r="B3244" s="231"/>
      <c r="C3244" s="231"/>
      <c r="D3244" s="232"/>
      <c r="E3244" s="131"/>
      <c r="F3244" s="130"/>
      <c r="G3244" s="130"/>
      <c r="H3244" s="130"/>
      <c r="I3244" s="68"/>
      <c r="J3244" s="68"/>
      <c r="K3244" s="68"/>
      <c r="L3244" s="68"/>
      <c r="M3244" s="130"/>
      <c r="N3244" s="130"/>
      <c r="O3244" s="130"/>
      <c r="P3244" s="130"/>
      <c r="Q3244" s="68"/>
      <c r="R3244" s="68"/>
      <c r="S3244" s="68"/>
      <c r="T3244" s="130"/>
      <c r="U3244" s="130"/>
      <c r="V3244" s="130"/>
      <c r="W3244" s="68"/>
      <c r="X3244" s="68"/>
    </row>
    <row r="3245" spans="1:24" s="132" customFormat="1" ht="15.75" hidden="1">
      <c r="A3245" s="292"/>
      <c r="B3245" s="231"/>
      <c r="C3245" s="231"/>
      <c r="D3245" s="232"/>
      <c r="E3245" s="131"/>
      <c r="F3245" s="130"/>
      <c r="G3245" s="130"/>
      <c r="H3245" s="130"/>
      <c r="I3245" s="68"/>
      <c r="J3245" s="68"/>
      <c r="K3245" s="68"/>
      <c r="L3245" s="68"/>
      <c r="M3245" s="130"/>
      <c r="N3245" s="130"/>
      <c r="O3245" s="130"/>
      <c r="P3245" s="130"/>
      <c r="Q3245" s="68"/>
      <c r="R3245" s="68"/>
      <c r="S3245" s="68"/>
      <c r="T3245" s="130"/>
      <c r="U3245" s="130"/>
      <c r="V3245" s="130"/>
      <c r="W3245" s="68"/>
      <c r="X3245" s="68"/>
    </row>
    <row r="3246" spans="1:24" s="132" customFormat="1" ht="15.75" hidden="1">
      <c r="A3246" s="292"/>
      <c r="B3246" s="231"/>
      <c r="C3246" s="231"/>
      <c r="D3246" s="232"/>
      <c r="E3246" s="131"/>
      <c r="F3246" s="130"/>
      <c r="G3246" s="130"/>
      <c r="H3246" s="130"/>
      <c r="I3246" s="68"/>
      <c r="J3246" s="68"/>
      <c r="K3246" s="68"/>
      <c r="L3246" s="68"/>
      <c r="M3246" s="130"/>
      <c r="N3246" s="130"/>
      <c r="O3246" s="130"/>
      <c r="P3246" s="130"/>
      <c r="Q3246" s="68"/>
      <c r="R3246" s="68"/>
      <c r="S3246" s="68"/>
      <c r="T3246" s="130"/>
      <c r="U3246" s="130"/>
      <c r="V3246" s="130"/>
      <c r="W3246" s="68"/>
      <c r="X3246" s="68"/>
    </row>
    <row r="3247" spans="1:24" s="132" customFormat="1" ht="15.75" hidden="1">
      <c r="A3247" s="292"/>
      <c r="B3247" s="231"/>
      <c r="C3247" s="231"/>
      <c r="D3247" s="232"/>
      <c r="E3247" s="131"/>
      <c r="F3247" s="130"/>
      <c r="G3247" s="130"/>
      <c r="H3247" s="130"/>
      <c r="I3247" s="68"/>
      <c r="J3247" s="68"/>
      <c r="K3247" s="68"/>
      <c r="L3247" s="68"/>
      <c r="M3247" s="130"/>
      <c r="N3247" s="130"/>
      <c r="O3247" s="130"/>
      <c r="P3247" s="130"/>
      <c r="Q3247" s="68"/>
      <c r="R3247" s="68"/>
      <c r="S3247" s="68"/>
      <c r="T3247" s="130"/>
      <c r="U3247" s="130"/>
      <c r="V3247" s="130"/>
      <c r="W3247" s="68"/>
      <c r="X3247" s="68"/>
    </row>
    <row r="3248" spans="1:24" s="132" customFormat="1" ht="15.75" hidden="1">
      <c r="A3248" s="292"/>
      <c r="B3248" s="231"/>
      <c r="C3248" s="231"/>
      <c r="D3248" s="232"/>
      <c r="E3248" s="131"/>
      <c r="F3248" s="130"/>
      <c r="G3248" s="130"/>
      <c r="H3248" s="130"/>
      <c r="I3248" s="68"/>
      <c r="J3248" s="68"/>
      <c r="K3248" s="68"/>
      <c r="L3248" s="68"/>
      <c r="M3248" s="130"/>
      <c r="N3248" s="130"/>
      <c r="O3248" s="130"/>
      <c r="P3248" s="130"/>
      <c r="Q3248" s="68"/>
      <c r="R3248" s="68"/>
      <c r="S3248" s="68"/>
      <c r="T3248" s="130"/>
      <c r="U3248" s="130"/>
      <c r="V3248" s="130"/>
      <c r="W3248" s="68"/>
      <c r="X3248" s="68"/>
    </row>
    <row r="3249" spans="1:28" s="132" customFormat="1" ht="15.75" hidden="1">
      <c r="A3249" s="292"/>
      <c r="B3249" s="231"/>
      <c r="C3249" s="231"/>
      <c r="D3249" s="232"/>
      <c r="E3249" s="131"/>
      <c r="F3249" s="130"/>
      <c r="G3249" s="130"/>
      <c r="H3249" s="130"/>
      <c r="I3249" s="68"/>
      <c r="J3249" s="68"/>
      <c r="K3249" s="68"/>
      <c r="L3249" s="68"/>
      <c r="M3249" s="130"/>
      <c r="N3249" s="130"/>
      <c r="O3249" s="130"/>
      <c r="P3249" s="130"/>
      <c r="Q3249" s="68"/>
      <c r="R3249" s="68"/>
      <c r="S3249" s="68"/>
      <c r="T3249" s="130"/>
      <c r="U3249" s="130"/>
      <c r="V3249" s="130"/>
      <c r="W3249" s="68"/>
      <c r="X3249" s="68"/>
    </row>
    <row r="3250" spans="1:28" s="132" customFormat="1" ht="15.75" hidden="1">
      <c r="A3250" s="292"/>
      <c r="B3250" s="231"/>
      <c r="C3250" s="231"/>
      <c r="D3250" s="232"/>
      <c r="E3250" s="131"/>
      <c r="F3250" s="130"/>
      <c r="G3250" s="130"/>
      <c r="H3250" s="130"/>
      <c r="I3250" s="68"/>
      <c r="J3250" s="68"/>
      <c r="K3250" s="68"/>
      <c r="L3250" s="68"/>
      <c r="M3250" s="130"/>
      <c r="N3250" s="130"/>
      <c r="O3250" s="130"/>
      <c r="P3250" s="130"/>
      <c r="Q3250" s="68"/>
      <c r="R3250" s="68"/>
      <c r="S3250" s="68"/>
      <c r="T3250" s="130"/>
      <c r="U3250" s="130"/>
      <c r="V3250" s="130"/>
      <c r="W3250" s="68"/>
      <c r="X3250" s="68"/>
    </row>
    <row r="3251" spans="1:28" s="132" customFormat="1" ht="15.75" hidden="1">
      <c r="A3251" s="292"/>
      <c r="B3251" s="231"/>
      <c r="C3251" s="231"/>
      <c r="D3251" s="232"/>
      <c r="E3251" s="131"/>
      <c r="F3251" s="130"/>
      <c r="G3251" s="130"/>
      <c r="H3251" s="130"/>
      <c r="I3251" s="68"/>
      <c r="J3251" s="68"/>
      <c r="K3251" s="68"/>
      <c r="L3251" s="68"/>
      <c r="M3251" s="130"/>
      <c r="N3251" s="130"/>
      <c r="O3251" s="130"/>
      <c r="P3251" s="130"/>
      <c r="Q3251" s="68"/>
      <c r="R3251" s="68"/>
      <c r="S3251" s="68"/>
      <c r="T3251" s="130"/>
      <c r="U3251" s="130"/>
      <c r="V3251" s="130"/>
      <c r="W3251" s="68"/>
      <c r="X3251" s="68"/>
    </row>
    <row r="3252" spans="1:28" s="132" customFormat="1" ht="15.75" hidden="1">
      <c r="A3252" s="292"/>
      <c r="B3252" s="231"/>
      <c r="C3252" s="231"/>
      <c r="D3252" s="232"/>
      <c r="E3252" s="131"/>
      <c r="F3252" s="130"/>
      <c r="G3252" s="130"/>
      <c r="H3252" s="130"/>
      <c r="I3252" s="68"/>
      <c r="J3252" s="68"/>
      <c r="K3252" s="68"/>
      <c r="L3252" s="68"/>
      <c r="M3252" s="130"/>
      <c r="N3252" s="130"/>
      <c r="O3252" s="130"/>
      <c r="P3252" s="130"/>
      <c r="Q3252" s="68"/>
      <c r="R3252" s="68"/>
      <c r="S3252" s="68"/>
      <c r="T3252" s="130"/>
      <c r="U3252" s="130"/>
      <c r="V3252" s="130"/>
      <c r="W3252" s="68"/>
      <c r="X3252" s="68"/>
    </row>
    <row r="3253" spans="1:28" s="132" customFormat="1" ht="15.75" hidden="1">
      <c r="A3253" s="292"/>
      <c r="B3253" s="231"/>
      <c r="C3253" s="231"/>
      <c r="D3253" s="232"/>
      <c r="E3253" s="131"/>
      <c r="F3253" s="130"/>
      <c r="G3253" s="130"/>
      <c r="H3253" s="130"/>
      <c r="I3253" s="68"/>
      <c r="J3253" s="68"/>
      <c r="K3253" s="68"/>
      <c r="L3253" s="68"/>
      <c r="M3253" s="130"/>
      <c r="N3253" s="130"/>
      <c r="O3253" s="130"/>
      <c r="P3253" s="130"/>
      <c r="Q3253" s="68"/>
      <c r="R3253" s="68"/>
      <c r="S3253" s="68"/>
      <c r="T3253" s="130"/>
      <c r="U3253" s="130"/>
      <c r="V3253" s="130"/>
      <c r="W3253" s="68"/>
      <c r="X3253" s="68"/>
    </row>
    <row r="3254" spans="1:28" s="132" customFormat="1" ht="15.75" hidden="1">
      <c r="A3254" s="292"/>
      <c r="B3254" s="231"/>
      <c r="C3254" s="231"/>
      <c r="D3254" s="232"/>
      <c r="E3254" s="131"/>
      <c r="F3254" s="130"/>
      <c r="G3254" s="130"/>
      <c r="H3254" s="130"/>
      <c r="I3254" s="68"/>
      <c r="J3254" s="68"/>
      <c r="K3254" s="68"/>
      <c r="L3254" s="68"/>
      <c r="M3254" s="130"/>
      <c r="N3254" s="130"/>
      <c r="O3254" s="130"/>
      <c r="P3254" s="130"/>
      <c r="Q3254" s="68"/>
      <c r="R3254" s="68"/>
      <c r="S3254" s="68"/>
      <c r="T3254" s="130"/>
      <c r="U3254" s="130"/>
      <c r="V3254" s="130"/>
      <c r="W3254" s="68"/>
      <c r="X3254" s="68"/>
    </row>
    <row r="3255" spans="1:28" s="132" customFormat="1" ht="15.75" hidden="1">
      <c r="A3255" s="292"/>
      <c r="B3255" s="231"/>
      <c r="C3255" s="231"/>
      <c r="D3255" s="232"/>
      <c r="E3255" s="131"/>
      <c r="F3255" s="130"/>
      <c r="G3255" s="130"/>
      <c r="H3255" s="130"/>
      <c r="I3255" s="68"/>
      <c r="J3255" s="68"/>
      <c r="K3255" s="68"/>
      <c r="L3255" s="68"/>
      <c r="M3255" s="130"/>
      <c r="N3255" s="130"/>
      <c r="O3255" s="130"/>
      <c r="P3255" s="130"/>
      <c r="Q3255" s="68"/>
      <c r="R3255" s="68"/>
      <c r="S3255" s="68"/>
      <c r="T3255" s="130"/>
      <c r="U3255" s="130"/>
      <c r="V3255" s="130"/>
      <c r="W3255" s="68"/>
      <c r="X3255" s="68"/>
    </row>
    <row r="3256" spans="1:28" s="132" customFormat="1" ht="15.75" hidden="1">
      <c r="A3256" s="292"/>
      <c r="B3256" s="231"/>
      <c r="C3256" s="231"/>
      <c r="D3256" s="232"/>
      <c r="E3256" s="131"/>
      <c r="F3256" s="130"/>
      <c r="G3256" s="130"/>
      <c r="H3256" s="130"/>
      <c r="I3256" s="68"/>
      <c r="J3256" s="68"/>
      <c r="K3256" s="68"/>
      <c r="L3256" s="68"/>
      <c r="M3256" s="130"/>
      <c r="N3256" s="130"/>
      <c r="O3256" s="130"/>
      <c r="P3256" s="130"/>
      <c r="Q3256" s="68"/>
      <c r="R3256" s="68"/>
      <c r="S3256" s="68"/>
      <c r="T3256" s="130"/>
      <c r="U3256" s="130"/>
      <c r="V3256" s="130"/>
      <c r="W3256" s="68"/>
      <c r="X3256" s="68"/>
    </row>
    <row r="3257" spans="1:28" s="132" customFormat="1" ht="15.75" hidden="1">
      <c r="A3257" s="292"/>
      <c r="B3257" s="231"/>
      <c r="C3257" s="231"/>
      <c r="D3257" s="232"/>
      <c r="E3257" s="131"/>
      <c r="F3257" s="130"/>
      <c r="G3257" s="130"/>
      <c r="H3257" s="130"/>
      <c r="I3257" s="68"/>
      <c r="J3257" s="68"/>
      <c r="K3257" s="68"/>
      <c r="L3257" s="68"/>
      <c r="M3257" s="130"/>
      <c r="N3257" s="130"/>
      <c r="O3257" s="130"/>
      <c r="P3257" s="130"/>
      <c r="Q3257" s="68"/>
      <c r="R3257" s="68"/>
      <c r="S3257" s="68"/>
      <c r="T3257" s="130"/>
      <c r="U3257" s="130"/>
      <c r="V3257" s="130"/>
      <c r="W3257" s="68"/>
      <c r="X3257" s="68"/>
    </row>
    <row r="3258" spans="1:28" s="132" customFormat="1" ht="15.75" hidden="1">
      <c r="A3258" s="292"/>
      <c r="B3258" s="231"/>
      <c r="C3258" s="231"/>
      <c r="D3258" s="232"/>
      <c r="E3258" s="131"/>
      <c r="F3258" s="130"/>
      <c r="G3258" s="130"/>
      <c r="H3258" s="130"/>
      <c r="I3258" s="68"/>
      <c r="J3258" s="68"/>
      <c r="K3258" s="68"/>
      <c r="L3258" s="68"/>
      <c r="M3258" s="68"/>
      <c r="N3258" s="68"/>
      <c r="O3258" s="68"/>
      <c r="P3258" s="68"/>
      <c r="Q3258" s="68"/>
      <c r="R3258" s="68"/>
      <c r="S3258" s="68"/>
      <c r="T3258" s="130"/>
      <c r="U3258" s="130"/>
      <c r="V3258" s="130"/>
      <c r="W3258" s="68"/>
      <c r="X3258" s="68"/>
    </row>
    <row r="3259" spans="1:28" s="132" customFormat="1" ht="15.75" hidden="1">
      <c r="A3259" s="292"/>
      <c r="B3259" s="231"/>
      <c r="C3259" s="231"/>
      <c r="D3259" s="232"/>
      <c r="E3259" s="131"/>
      <c r="F3259" s="131"/>
      <c r="G3259" s="131"/>
      <c r="H3259" s="130"/>
      <c r="I3259" s="68"/>
      <c r="J3259" s="68"/>
      <c r="K3259" s="68"/>
      <c r="L3259" s="68"/>
      <c r="M3259" s="68"/>
      <c r="N3259" s="68"/>
      <c r="O3259" s="68"/>
      <c r="P3259" s="68"/>
      <c r="Q3259" s="68"/>
      <c r="R3259" s="68"/>
      <c r="S3259" s="68"/>
      <c r="T3259" s="130"/>
      <c r="U3259" s="130"/>
      <c r="V3259" s="130"/>
      <c r="W3259" s="68"/>
      <c r="X3259" s="68"/>
    </row>
    <row r="3260" spans="1:28" ht="15.75" hidden="1">
      <c r="A3260" s="292"/>
      <c r="B3260" s="231"/>
      <c r="C3260" s="231"/>
      <c r="D3260" s="232"/>
      <c r="E3260" s="117"/>
      <c r="F3260" s="117"/>
      <c r="G3260" s="117"/>
      <c r="H3260" s="117"/>
      <c r="I3260" s="117"/>
      <c r="J3260" s="117"/>
      <c r="K3260" s="117"/>
      <c r="L3260" s="117"/>
      <c r="M3260" s="117"/>
      <c r="N3260" s="117"/>
      <c r="O3260" s="117"/>
      <c r="P3260" s="117"/>
      <c r="Q3260" s="117"/>
      <c r="R3260" s="117"/>
      <c r="S3260" s="117"/>
      <c r="T3260" s="117"/>
      <c r="U3260" s="117"/>
      <c r="V3260" s="117"/>
      <c r="W3260" s="117"/>
      <c r="X3260" s="117"/>
      <c r="Y3260" s="111"/>
      <c r="AB3260" s="111"/>
    </row>
    <row r="3261" spans="1:28" ht="15.75" hidden="1">
      <c r="A3261" s="292"/>
      <c r="B3261" s="231"/>
      <c r="C3261" s="231"/>
      <c r="D3261" s="232"/>
      <c r="E3261" s="111"/>
      <c r="F3261" s="111"/>
      <c r="G3261" s="111"/>
      <c r="H3261" s="111"/>
      <c r="I3261" s="111"/>
      <c r="J3261" s="111"/>
      <c r="K3261" s="111"/>
      <c r="L3261" s="111"/>
      <c r="M3261" s="111"/>
      <c r="N3261" s="111"/>
      <c r="O3261" s="111"/>
      <c r="P3261" s="111"/>
      <c r="Q3261" s="111"/>
      <c r="R3261" s="111"/>
      <c r="S3261" s="111"/>
      <c r="T3261" s="108"/>
      <c r="U3261" s="108"/>
      <c r="V3261" s="130"/>
      <c r="W3261" s="111"/>
      <c r="X3261" s="111"/>
      <c r="AB3261" s="111"/>
    </row>
    <row r="3262" spans="1:28" ht="15.75" hidden="1">
      <c r="A3262" s="292"/>
      <c r="B3262" s="231"/>
      <c r="C3262" s="231"/>
      <c r="D3262" s="232"/>
      <c r="I3262" s="154"/>
      <c r="J3262" s="132"/>
      <c r="T3262" s="108"/>
      <c r="U3262" s="108"/>
      <c r="V3262" s="130"/>
      <c r="AB3262" s="111"/>
    </row>
    <row r="3263" spans="1:28" ht="15.75" hidden="1">
      <c r="A3263" s="292"/>
      <c r="B3263" s="231"/>
      <c r="C3263" s="231"/>
      <c r="D3263" s="232"/>
      <c r="I3263" s="154"/>
      <c r="J3263" s="132"/>
      <c r="AB3263" s="111"/>
    </row>
    <row r="3264" spans="1:28" ht="15.75" hidden="1">
      <c r="A3264" s="292"/>
      <c r="B3264" s="231"/>
      <c r="C3264" s="231"/>
      <c r="D3264" s="232"/>
      <c r="I3264" s="154"/>
      <c r="J3264" s="132"/>
      <c r="AB3264" s="111"/>
    </row>
    <row r="3265" spans="1:28" ht="15.75" hidden="1">
      <c r="A3265" s="292"/>
      <c r="B3265" s="231"/>
      <c r="C3265" s="231"/>
      <c r="D3265" s="232"/>
      <c r="I3265" s="154"/>
      <c r="J3265" s="132"/>
      <c r="AB3265" s="111"/>
    </row>
    <row r="3266" spans="1:28" ht="15.75" hidden="1">
      <c r="A3266" s="292"/>
      <c r="B3266" s="231"/>
      <c r="C3266" s="231"/>
      <c r="D3266" s="232"/>
      <c r="I3266" s="154"/>
      <c r="J3266" s="132"/>
      <c r="AB3266" s="111"/>
    </row>
    <row r="3267" spans="1:28" ht="15.75" hidden="1">
      <c r="A3267" s="292"/>
      <c r="B3267" s="231"/>
      <c r="C3267" s="231"/>
      <c r="D3267" s="232"/>
      <c r="I3267" s="154"/>
      <c r="J3267" s="132"/>
      <c r="AB3267" s="111"/>
    </row>
    <row r="3268" spans="1:28" ht="15.75" hidden="1">
      <c r="A3268" s="292"/>
      <c r="B3268" s="231"/>
      <c r="C3268" s="231"/>
      <c r="D3268" s="232"/>
      <c r="I3268" s="154"/>
      <c r="J3268" s="132"/>
      <c r="AB3268" s="111"/>
    </row>
    <row r="3269" spans="1:28" ht="15.75" hidden="1">
      <c r="A3269" s="292"/>
      <c r="B3269" s="231"/>
      <c r="C3269" s="231"/>
      <c r="D3269" s="232"/>
      <c r="I3269" s="154"/>
      <c r="J3269" s="132"/>
      <c r="AB3269" s="111"/>
    </row>
    <row r="3270" spans="1:28" ht="15.75" hidden="1">
      <c r="A3270" s="292"/>
      <c r="B3270" s="231"/>
      <c r="C3270" s="231"/>
      <c r="D3270" s="232"/>
      <c r="I3270" s="154"/>
      <c r="J3270" s="132"/>
      <c r="AB3270" s="111"/>
    </row>
    <row r="3271" spans="1:28" ht="15.75" hidden="1">
      <c r="A3271" s="292"/>
      <c r="B3271" s="231"/>
      <c r="C3271" s="231"/>
      <c r="D3271" s="232"/>
      <c r="I3271" s="154"/>
      <c r="J3271" s="132"/>
      <c r="AB3271" s="111"/>
    </row>
    <row r="3272" spans="1:28" ht="15.75" hidden="1">
      <c r="A3272" s="292"/>
      <c r="B3272" s="231"/>
      <c r="C3272" s="231"/>
      <c r="D3272" s="232"/>
      <c r="I3272" s="154"/>
      <c r="J3272" s="132"/>
      <c r="AB3272" s="111"/>
    </row>
    <row r="3273" spans="1:28" ht="15.75" hidden="1">
      <c r="A3273" s="292"/>
      <c r="B3273" s="231"/>
      <c r="C3273" s="231"/>
      <c r="D3273" s="232"/>
      <c r="I3273" s="154"/>
      <c r="J3273" s="132"/>
      <c r="AB3273" s="111"/>
    </row>
    <row r="3274" spans="1:28" ht="15.75" hidden="1">
      <c r="A3274" s="292"/>
      <c r="B3274" s="231"/>
      <c r="C3274" s="231"/>
      <c r="D3274" s="232"/>
      <c r="I3274" s="154"/>
      <c r="J3274" s="132"/>
      <c r="AB3274" s="111"/>
    </row>
    <row r="3275" spans="1:28" ht="15.75" hidden="1">
      <c r="A3275" s="292"/>
      <c r="B3275" s="231"/>
      <c r="C3275" s="231"/>
      <c r="D3275" s="232"/>
      <c r="I3275" s="154"/>
      <c r="J3275" s="132"/>
    </row>
    <row r="3276" spans="1:28" ht="15.75" hidden="1">
      <c r="A3276" s="292"/>
      <c r="B3276" s="231"/>
      <c r="C3276" s="231"/>
      <c r="D3276" s="232"/>
      <c r="I3276" s="154"/>
      <c r="J3276" s="132"/>
    </row>
    <row r="3277" spans="1:28" ht="15.75" hidden="1">
      <c r="A3277" s="292"/>
      <c r="B3277" s="231"/>
      <c r="C3277" s="231"/>
      <c r="D3277" s="232"/>
      <c r="I3277" s="154"/>
      <c r="J3277" s="132"/>
    </row>
    <row r="3278" spans="1:28" ht="15.75" hidden="1">
      <c r="A3278" s="292"/>
      <c r="B3278" s="231"/>
      <c r="C3278" s="231"/>
      <c r="D3278" s="232"/>
      <c r="I3278" s="154"/>
      <c r="J3278" s="132"/>
    </row>
    <row r="3279" spans="1:28" ht="15.75" hidden="1">
      <c r="A3279" s="292"/>
      <c r="B3279" s="231"/>
      <c r="C3279" s="231"/>
      <c r="D3279" s="232"/>
      <c r="I3279" s="154"/>
      <c r="J3279" s="132"/>
    </row>
    <row r="3280" spans="1:28" ht="15.75" hidden="1">
      <c r="A3280" s="292"/>
      <c r="B3280" s="231"/>
      <c r="C3280" s="231"/>
      <c r="D3280" s="232"/>
      <c r="I3280" s="154"/>
      <c r="J3280" s="132"/>
    </row>
    <row r="3281" spans="1:10" ht="15.75" hidden="1">
      <c r="A3281" s="292"/>
      <c r="B3281" s="231"/>
      <c r="C3281" s="231"/>
      <c r="D3281" s="232"/>
      <c r="I3281" s="154"/>
      <c r="J3281" s="132"/>
    </row>
    <row r="3282" spans="1:10" ht="15.75" hidden="1">
      <c r="A3282" s="292"/>
      <c r="B3282" s="231"/>
      <c r="C3282" s="231"/>
      <c r="D3282" s="232"/>
      <c r="I3282" s="154"/>
      <c r="J3282" s="132"/>
    </row>
    <row r="3283" spans="1:10" ht="15.75" hidden="1">
      <c r="A3283" s="292"/>
      <c r="B3283" s="231"/>
      <c r="C3283" s="231"/>
      <c r="D3283" s="232"/>
      <c r="I3283" s="154"/>
      <c r="J3283" s="132"/>
    </row>
    <row r="3284" spans="1:10" ht="15.75" hidden="1">
      <c r="A3284" s="292"/>
      <c r="B3284" s="231"/>
      <c r="C3284" s="231"/>
      <c r="D3284" s="232"/>
      <c r="I3284" s="154"/>
      <c r="J3284" s="132"/>
    </row>
    <row r="3285" spans="1:10" ht="15.75" hidden="1">
      <c r="A3285" s="292"/>
      <c r="B3285" s="231"/>
      <c r="C3285" s="231"/>
      <c r="D3285" s="232"/>
      <c r="I3285" s="154"/>
      <c r="J3285" s="132"/>
    </row>
    <row r="3286" spans="1:10" ht="15.75" hidden="1">
      <c r="A3286" s="292"/>
      <c r="B3286" s="231"/>
      <c r="C3286" s="231"/>
      <c r="D3286" s="232"/>
      <c r="I3286" s="154"/>
      <c r="J3286" s="132"/>
    </row>
    <row r="3287" spans="1:10" ht="15.75" hidden="1">
      <c r="A3287" s="292"/>
      <c r="B3287" s="231"/>
      <c r="C3287" s="231"/>
      <c r="D3287" s="232"/>
      <c r="I3287" s="154"/>
      <c r="J3287" s="132"/>
    </row>
    <row r="3288" spans="1:10" ht="15.75" hidden="1">
      <c r="A3288" s="292"/>
      <c r="B3288" s="231"/>
      <c r="C3288" s="231"/>
      <c r="D3288" s="232"/>
      <c r="I3288" s="154"/>
      <c r="J3288" s="132"/>
    </row>
    <row r="3289" spans="1:10" ht="15.75" hidden="1">
      <c r="A3289" s="292"/>
      <c r="B3289" s="231"/>
      <c r="C3289" s="231"/>
      <c r="D3289" s="232"/>
      <c r="I3289" s="154"/>
      <c r="J3289" s="132"/>
    </row>
    <row r="3290" spans="1:10" ht="15.75" hidden="1">
      <c r="A3290" s="292"/>
      <c r="B3290" s="231"/>
      <c r="C3290" s="231"/>
      <c r="D3290" s="232"/>
      <c r="I3290" s="154"/>
      <c r="J3290" s="132"/>
    </row>
    <row r="3291" spans="1:10" ht="15.75" hidden="1">
      <c r="A3291" s="292"/>
      <c r="B3291" s="231"/>
      <c r="C3291" s="231"/>
      <c r="D3291" s="232"/>
      <c r="I3291" s="154"/>
      <c r="J3291" s="132"/>
    </row>
    <row r="3292" spans="1:10" ht="15.75" hidden="1">
      <c r="A3292" s="292"/>
      <c r="B3292" s="231"/>
      <c r="C3292" s="231"/>
      <c r="D3292" s="232"/>
      <c r="I3292" s="154"/>
      <c r="J3292" s="132"/>
    </row>
    <row r="3293" spans="1:10" ht="15.75" hidden="1">
      <c r="A3293" s="292"/>
      <c r="B3293" s="231"/>
      <c r="C3293" s="231"/>
      <c r="D3293" s="232"/>
      <c r="I3293" s="154"/>
      <c r="J3293" s="132"/>
    </row>
    <row r="3294" spans="1:10" ht="15.75" hidden="1">
      <c r="A3294" s="292"/>
      <c r="B3294" s="231"/>
      <c r="C3294" s="231"/>
      <c r="D3294" s="232"/>
      <c r="I3294" s="154"/>
      <c r="J3294" s="132"/>
    </row>
    <row r="3295" spans="1:10" ht="15.75" hidden="1">
      <c r="A3295" s="292"/>
      <c r="B3295" s="231"/>
      <c r="C3295" s="231"/>
      <c r="D3295" s="232"/>
      <c r="I3295" s="154"/>
      <c r="J3295" s="132"/>
    </row>
    <row r="3296" spans="1:10" ht="15.75" hidden="1">
      <c r="A3296" s="292"/>
      <c r="B3296" s="231"/>
      <c r="C3296" s="231"/>
      <c r="D3296" s="232"/>
      <c r="I3296" s="154"/>
      <c r="J3296" s="132"/>
    </row>
    <row r="3297" spans="1:10" ht="15.75" hidden="1">
      <c r="A3297" s="292"/>
      <c r="B3297" s="231"/>
      <c r="C3297" s="231"/>
      <c r="D3297" s="232"/>
      <c r="I3297" s="154"/>
      <c r="J3297" s="132"/>
    </row>
    <row r="3298" spans="1:10" ht="15.75" hidden="1">
      <c r="A3298" s="292"/>
      <c r="B3298" s="231"/>
      <c r="C3298" s="231"/>
      <c r="D3298" s="232"/>
      <c r="I3298" s="154"/>
      <c r="J3298" s="132"/>
    </row>
    <row r="3299" spans="1:10" ht="15.75" hidden="1">
      <c r="A3299" s="292"/>
      <c r="B3299" s="231"/>
      <c r="C3299" s="231"/>
      <c r="D3299" s="232"/>
      <c r="I3299" s="154"/>
      <c r="J3299" s="132"/>
    </row>
    <row r="3300" spans="1:10" ht="15.75" hidden="1">
      <c r="A3300" s="292"/>
      <c r="B3300" s="231"/>
      <c r="C3300" s="231"/>
      <c r="D3300" s="232"/>
      <c r="I3300" s="154"/>
      <c r="J3300" s="132"/>
    </row>
    <row r="3301" spans="1:10" ht="15.75" hidden="1">
      <c r="A3301" s="292"/>
      <c r="B3301" s="231"/>
      <c r="C3301" s="231"/>
      <c r="D3301" s="232"/>
      <c r="I3301" s="154"/>
      <c r="J3301" s="132"/>
    </row>
    <row r="3302" spans="1:10" ht="15.75" hidden="1">
      <c r="A3302" s="292"/>
      <c r="B3302" s="231"/>
      <c r="C3302" s="231"/>
      <c r="D3302" s="232"/>
      <c r="I3302" s="154"/>
      <c r="J3302" s="132"/>
    </row>
    <row r="3303" spans="1:10" ht="15.75" hidden="1">
      <c r="A3303" s="292"/>
      <c r="B3303" s="231"/>
      <c r="C3303" s="231"/>
      <c r="D3303" s="232"/>
      <c r="I3303" s="154"/>
      <c r="J3303" s="132"/>
    </row>
    <row r="3304" spans="1:10" ht="15.75" hidden="1">
      <c r="A3304" s="292"/>
      <c r="B3304" s="231"/>
      <c r="C3304" s="231"/>
      <c r="D3304" s="232"/>
      <c r="I3304" s="154"/>
      <c r="J3304" s="132"/>
    </row>
    <row r="3305" spans="1:10" ht="15.75" hidden="1">
      <c r="A3305" s="292"/>
      <c r="B3305" s="231"/>
      <c r="C3305" s="231"/>
      <c r="D3305" s="232"/>
    </row>
    <row r="3306" spans="1:10" ht="15.75" hidden="1">
      <c r="A3306" s="292"/>
      <c r="B3306" s="231"/>
      <c r="C3306" s="231"/>
      <c r="D3306" s="232"/>
    </row>
    <row r="3307" spans="1:10" ht="15.75" hidden="1">
      <c r="A3307" s="292"/>
      <c r="B3307" s="231"/>
      <c r="C3307" s="231"/>
      <c r="D3307" s="232"/>
    </row>
    <row r="3308" spans="1:10" ht="15.75" hidden="1">
      <c r="A3308" s="292"/>
      <c r="B3308" s="231"/>
      <c r="C3308" s="231"/>
      <c r="D3308" s="232"/>
    </row>
    <row r="3309" spans="1:10" ht="15.75" hidden="1">
      <c r="A3309" s="292"/>
      <c r="B3309" s="231"/>
      <c r="C3309" s="231"/>
      <c r="D3309" s="232"/>
    </row>
    <row r="3310" spans="1:10" ht="15.75" hidden="1">
      <c r="A3310" s="292"/>
      <c r="B3310" s="231"/>
      <c r="C3310" s="231"/>
      <c r="D3310" s="232"/>
    </row>
    <row r="3311" spans="1:10" ht="15.75" hidden="1">
      <c r="A3311" s="292"/>
      <c r="B3311" s="231"/>
      <c r="C3311" s="231"/>
      <c r="D3311" s="232"/>
    </row>
    <row r="3312" spans="1:10" ht="15.75" hidden="1">
      <c r="A3312" s="292"/>
      <c r="B3312" s="231"/>
      <c r="C3312" s="231"/>
      <c r="D3312" s="232"/>
    </row>
    <row r="3313" spans="1:10" ht="15.75" hidden="1">
      <c r="A3313" s="292"/>
      <c r="B3313" s="231"/>
      <c r="C3313" s="231"/>
      <c r="D3313" s="232"/>
    </row>
    <row r="3314" spans="1:10" ht="15.75" hidden="1">
      <c r="A3314" s="292"/>
      <c r="B3314" s="231"/>
      <c r="C3314" s="231"/>
      <c r="D3314" s="232"/>
      <c r="E3314" s="161"/>
      <c r="F3314" s="161"/>
      <c r="J3314" s="132"/>
    </row>
    <row r="3315" spans="1:10" ht="15.75" hidden="1">
      <c r="A3315" s="292"/>
      <c r="B3315" s="231"/>
      <c r="C3315" s="231"/>
      <c r="D3315" s="232"/>
    </row>
    <row r="3316" spans="1:10" ht="15.75" hidden="1">
      <c r="A3316" s="292"/>
      <c r="B3316" s="231"/>
      <c r="C3316" s="231"/>
      <c r="D3316" s="232"/>
    </row>
    <row r="3317" spans="1:10" ht="15.75" hidden="1">
      <c r="A3317" s="292"/>
      <c r="B3317" s="231"/>
      <c r="C3317" s="231"/>
      <c r="D3317" s="232"/>
    </row>
    <row r="3318" spans="1:10" ht="15.75" hidden="1">
      <c r="A3318" s="292"/>
      <c r="B3318" s="231"/>
      <c r="C3318" s="231"/>
      <c r="D3318" s="232"/>
    </row>
    <row r="3319" spans="1:10" ht="15.75" hidden="1">
      <c r="A3319" s="292"/>
      <c r="B3319" s="231"/>
      <c r="C3319" s="231"/>
      <c r="D3319" s="232"/>
    </row>
    <row r="3320" spans="1:10" ht="15.75" hidden="1">
      <c r="A3320" s="292"/>
      <c r="B3320" s="231"/>
      <c r="C3320" s="231"/>
      <c r="D3320" s="232"/>
    </row>
    <row r="3321" spans="1:10" ht="15.75" hidden="1">
      <c r="A3321" s="292"/>
      <c r="B3321" s="231"/>
      <c r="C3321" s="231"/>
      <c r="D3321" s="232"/>
    </row>
    <row r="3322" spans="1:10" ht="15.75" hidden="1">
      <c r="A3322" s="292"/>
      <c r="B3322" s="231"/>
      <c r="C3322" s="231"/>
      <c r="D3322" s="232"/>
    </row>
    <row r="3323" spans="1:10" ht="15.75" hidden="1">
      <c r="A3323" s="292"/>
      <c r="B3323" s="231"/>
      <c r="C3323" s="231"/>
      <c r="D3323" s="232"/>
    </row>
    <row r="3324" spans="1:10" ht="15.75" hidden="1">
      <c r="A3324" s="292"/>
      <c r="B3324" s="231"/>
      <c r="C3324" s="231"/>
      <c r="D3324" s="232"/>
    </row>
    <row r="3325" spans="1:10" ht="15.75" hidden="1">
      <c r="A3325" s="292"/>
      <c r="B3325" s="231"/>
      <c r="C3325" s="231"/>
      <c r="D3325" s="232"/>
    </row>
    <row r="3326" spans="1:10" ht="15.75" hidden="1">
      <c r="A3326" s="292"/>
      <c r="B3326" s="231"/>
      <c r="C3326" s="231"/>
      <c r="D3326" s="232"/>
    </row>
    <row r="3327" spans="1:10" ht="15.75" hidden="1">
      <c r="A3327" s="292"/>
      <c r="B3327" s="231"/>
      <c r="C3327" s="231"/>
      <c r="D3327" s="232"/>
    </row>
    <row r="3328" spans="1:10" ht="15.75" hidden="1">
      <c r="A3328" s="292"/>
      <c r="B3328" s="231"/>
      <c r="C3328" s="231"/>
      <c r="D3328" s="232"/>
    </row>
    <row r="3329" spans="1:4" ht="15.75" hidden="1">
      <c r="A3329" s="292"/>
      <c r="B3329" s="231"/>
      <c r="C3329" s="231"/>
      <c r="D3329" s="232"/>
    </row>
    <row r="3330" spans="1:4" ht="15.75" hidden="1">
      <c r="A3330" s="292"/>
      <c r="B3330" s="231"/>
      <c r="C3330" s="231"/>
      <c r="D3330" s="232"/>
    </row>
    <row r="3331" spans="1:4" ht="15.75" hidden="1">
      <c r="A3331" s="292"/>
      <c r="B3331" s="231"/>
      <c r="C3331" s="231"/>
      <c r="D3331" s="232"/>
    </row>
    <row r="3332" spans="1:4" ht="15.75" hidden="1">
      <c r="A3332" s="292"/>
      <c r="B3332" s="231"/>
      <c r="C3332" s="231"/>
      <c r="D3332" s="232"/>
    </row>
    <row r="3333" spans="1:4" ht="15.75" hidden="1">
      <c r="A3333" s="292"/>
      <c r="B3333" s="231"/>
      <c r="C3333" s="231"/>
      <c r="D3333" s="232"/>
    </row>
    <row r="3334" spans="1:4" ht="15.75" hidden="1">
      <c r="A3334" s="292"/>
      <c r="B3334" s="231"/>
      <c r="C3334" s="231"/>
      <c r="D3334" s="232"/>
    </row>
    <row r="3335" spans="1:4" ht="15.75" hidden="1">
      <c r="A3335" s="292"/>
      <c r="B3335" s="231"/>
      <c r="C3335" s="231"/>
      <c r="D3335" s="232"/>
    </row>
    <row r="3336" spans="1:4" ht="15.75" hidden="1">
      <c r="A3336" s="292"/>
      <c r="B3336" s="231"/>
      <c r="C3336" s="231"/>
      <c r="D3336" s="232"/>
    </row>
    <row r="3337" spans="1:4" ht="15.75" hidden="1">
      <c r="A3337" s="292"/>
      <c r="B3337" s="231"/>
      <c r="C3337" s="231"/>
      <c r="D3337" s="232"/>
    </row>
    <row r="3338" spans="1:4" ht="15.75" hidden="1">
      <c r="A3338" s="292"/>
      <c r="B3338" s="231"/>
      <c r="C3338" s="231"/>
      <c r="D3338" s="232"/>
    </row>
    <row r="3339" spans="1:4" ht="15.75" hidden="1">
      <c r="A3339" s="292"/>
      <c r="B3339" s="231"/>
      <c r="C3339" s="231"/>
      <c r="D3339" s="232"/>
    </row>
    <row r="3340" spans="1:4" ht="15.75" hidden="1">
      <c r="A3340" s="292"/>
      <c r="B3340" s="231"/>
      <c r="C3340" s="231"/>
      <c r="D3340" s="232"/>
    </row>
    <row r="3341" spans="1:4" ht="15.75" hidden="1">
      <c r="A3341" s="292"/>
      <c r="B3341" s="231"/>
      <c r="C3341" s="231"/>
      <c r="D3341" s="232"/>
    </row>
    <row r="3342" spans="1:4" ht="15.75" hidden="1">
      <c r="A3342" s="292"/>
      <c r="B3342" s="231"/>
      <c r="C3342" s="231"/>
      <c r="D3342" s="232"/>
    </row>
    <row r="3343" spans="1:4" ht="15.75" hidden="1">
      <c r="A3343" s="292"/>
      <c r="B3343" s="231"/>
      <c r="C3343" s="231"/>
      <c r="D3343" s="232"/>
    </row>
    <row r="3344" spans="1:4" ht="15.75" hidden="1">
      <c r="A3344" s="292"/>
      <c r="B3344" s="231"/>
      <c r="C3344" s="231"/>
      <c r="D3344" s="232"/>
    </row>
    <row r="3345" spans="1:4" ht="15.75" hidden="1">
      <c r="A3345" s="292"/>
      <c r="B3345" s="231"/>
      <c r="C3345" s="231"/>
      <c r="D3345" s="232"/>
    </row>
    <row r="3346" spans="1:4" ht="15.75" hidden="1">
      <c r="A3346" s="292"/>
      <c r="B3346" s="231"/>
      <c r="C3346" s="231"/>
      <c r="D3346" s="232"/>
    </row>
    <row r="3347" spans="1:4" ht="15.75" hidden="1">
      <c r="A3347" s="292"/>
      <c r="B3347" s="231"/>
      <c r="C3347" s="231"/>
      <c r="D3347" s="232"/>
    </row>
    <row r="3348" spans="1:4" ht="15.75" hidden="1">
      <c r="A3348" s="292"/>
      <c r="B3348" s="231"/>
      <c r="C3348" s="231"/>
      <c r="D3348" s="232"/>
    </row>
    <row r="3349" spans="1:4" ht="15.75" hidden="1">
      <c r="A3349" s="292"/>
      <c r="B3349" s="231"/>
      <c r="C3349" s="231"/>
      <c r="D3349" s="232"/>
    </row>
    <row r="3350" spans="1:4" ht="15.75" hidden="1">
      <c r="A3350" s="292"/>
      <c r="B3350" s="231"/>
      <c r="C3350" s="231"/>
      <c r="D3350" s="232"/>
    </row>
    <row r="3351" spans="1:4" ht="15.75" hidden="1">
      <c r="A3351" s="292"/>
      <c r="B3351" s="231"/>
      <c r="C3351" s="231"/>
      <c r="D3351" s="232"/>
    </row>
    <row r="3352" spans="1:4" ht="15.75" hidden="1">
      <c r="A3352" s="292"/>
      <c r="B3352" s="231"/>
      <c r="C3352" s="231"/>
      <c r="D3352" s="232"/>
    </row>
    <row r="3353" spans="1:4" ht="15.75" hidden="1">
      <c r="A3353" s="292"/>
      <c r="B3353" s="231"/>
      <c r="C3353" s="231"/>
      <c r="D3353" s="232"/>
    </row>
    <row r="3354" spans="1:4" ht="15.75" hidden="1">
      <c r="A3354" s="292"/>
      <c r="B3354" s="231"/>
      <c r="C3354" s="231"/>
      <c r="D3354" s="232"/>
    </row>
    <row r="3355" spans="1:4" ht="15.75" hidden="1">
      <c r="A3355" s="292"/>
      <c r="B3355" s="231"/>
      <c r="C3355" s="231"/>
      <c r="D3355" s="232"/>
    </row>
    <row r="3356" spans="1:4" ht="15.75" hidden="1">
      <c r="A3356" s="292"/>
      <c r="B3356" s="231"/>
      <c r="C3356" s="231"/>
      <c r="D3356" s="232"/>
    </row>
    <row r="3357" spans="1:4" ht="15.75" hidden="1">
      <c r="A3357" s="292"/>
      <c r="B3357" s="231"/>
      <c r="C3357" s="231"/>
      <c r="D3357" s="232"/>
    </row>
    <row r="3358" spans="1:4" ht="15.75" hidden="1">
      <c r="A3358" s="292"/>
      <c r="B3358" s="231"/>
      <c r="C3358" s="231"/>
      <c r="D3358" s="232"/>
    </row>
    <row r="3359" spans="1:4" ht="15.75" hidden="1">
      <c r="A3359" s="292"/>
      <c r="B3359" s="231"/>
      <c r="C3359" s="231"/>
      <c r="D3359" s="232"/>
    </row>
    <row r="3360" spans="1:4" ht="15.75" hidden="1">
      <c r="A3360" s="292"/>
      <c r="B3360" s="231"/>
      <c r="C3360" s="231"/>
      <c r="D3360" s="232"/>
    </row>
    <row r="3361" spans="1:4" ht="15.75" hidden="1">
      <c r="A3361" s="292"/>
      <c r="B3361" s="231"/>
      <c r="C3361" s="231"/>
      <c r="D3361" s="232"/>
    </row>
    <row r="3362" spans="1:4" ht="15.75" hidden="1">
      <c r="A3362" s="292"/>
      <c r="B3362" s="231"/>
      <c r="C3362" s="231"/>
      <c r="D3362" s="232"/>
    </row>
    <row r="3363" spans="1:4" ht="15.75" hidden="1">
      <c r="A3363" s="292"/>
      <c r="B3363" s="231"/>
      <c r="C3363" s="231"/>
      <c r="D3363" s="232"/>
    </row>
    <row r="3364" spans="1:4" ht="15.75" hidden="1">
      <c r="A3364" s="292"/>
      <c r="B3364" s="231"/>
      <c r="C3364" s="231"/>
      <c r="D3364" s="232"/>
    </row>
    <row r="3365" spans="1:4" ht="15.75" hidden="1">
      <c r="A3365" s="292"/>
      <c r="B3365" s="231"/>
      <c r="C3365" s="231"/>
      <c r="D3365" s="232"/>
    </row>
    <row r="3366" spans="1:4" ht="15.75" hidden="1">
      <c r="A3366" s="292"/>
      <c r="B3366" s="231"/>
      <c r="C3366" s="231"/>
      <c r="D3366" s="232"/>
    </row>
    <row r="3367" spans="1:4" ht="15.75" hidden="1">
      <c r="A3367" s="292"/>
      <c r="B3367" s="231"/>
      <c r="C3367" s="231"/>
      <c r="D3367" s="232"/>
    </row>
    <row r="3368" spans="1:4" ht="15.75" hidden="1">
      <c r="A3368" s="292"/>
      <c r="B3368" s="231"/>
      <c r="C3368" s="231"/>
      <c r="D3368" s="232"/>
    </row>
    <row r="3369" spans="1:4" ht="15.75" hidden="1">
      <c r="A3369" s="292"/>
      <c r="B3369" s="231"/>
      <c r="C3369" s="231"/>
      <c r="D3369" s="232"/>
    </row>
    <row r="3370" spans="1:4" ht="15.75" hidden="1">
      <c r="A3370" s="292"/>
      <c r="B3370" s="231"/>
      <c r="C3370" s="231"/>
      <c r="D3370" s="232"/>
    </row>
    <row r="3371" spans="1:4" ht="15.75" hidden="1">
      <c r="A3371" s="292"/>
      <c r="B3371" s="231"/>
      <c r="C3371" s="231"/>
      <c r="D3371" s="232"/>
    </row>
    <row r="3372" spans="1:4" ht="15.75" hidden="1">
      <c r="A3372" s="292"/>
      <c r="B3372" s="231"/>
      <c r="C3372" s="231"/>
      <c r="D3372" s="232"/>
    </row>
    <row r="3373" spans="1:4" ht="15.75" hidden="1">
      <c r="A3373" s="292"/>
      <c r="B3373" s="231"/>
      <c r="C3373" s="231"/>
      <c r="D3373" s="232"/>
    </row>
    <row r="3374" spans="1:4" ht="15.75" hidden="1">
      <c r="A3374" s="292"/>
      <c r="B3374" s="231"/>
      <c r="C3374" s="231"/>
      <c r="D3374" s="232"/>
    </row>
    <row r="3375" spans="1:4" ht="15.75" hidden="1">
      <c r="A3375" s="292"/>
      <c r="B3375" s="231"/>
      <c r="C3375" s="231"/>
      <c r="D3375" s="232"/>
    </row>
    <row r="3376" spans="1:4" ht="15.75" hidden="1">
      <c r="A3376" s="292"/>
      <c r="B3376" s="231"/>
      <c r="C3376" s="231"/>
      <c r="D3376" s="232"/>
    </row>
    <row r="3377" spans="1:4" ht="15.75" hidden="1">
      <c r="A3377" s="292"/>
      <c r="B3377" s="231"/>
      <c r="C3377" s="231"/>
      <c r="D3377" s="232"/>
    </row>
    <row r="3378" spans="1:4" ht="15.75" hidden="1">
      <c r="A3378" s="292"/>
      <c r="B3378" s="231"/>
      <c r="C3378" s="231"/>
      <c r="D3378" s="232"/>
    </row>
    <row r="3379" spans="1:4" ht="15.75" hidden="1">
      <c r="A3379" s="292"/>
      <c r="B3379" s="231"/>
      <c r="C3379" s="231"/>
      <c r="D3379" s="232"/>
    </row>
    <row r="3380" spans="1:4" ht="15.75" hidden="1">
      <c r="A3380" s="292"/>
      <c r="B3380" s="231"/>
      <c r="C3380" s="231"/>
      <c r="D3380" s="232"/>
    </row>
    <row r="3381" spans="1:4" ht="15.75" hidden="1">
      <c r="A3381" s="292"/>
      <c r="B3381" s="231"/>
      <c r="C3381" s="231"/>
      <c r="D3381" s="232"/>
    </row>
    <row r="3382" spans="1:4" ht="15.75" hidden="1">
      <c r="A3382" s="292"/>
      <c r="B3382" s="231"/>
      <c r="C3382" s="231"/>
      <c r="D3382" s="231"/>
    </row>
    <row r="3383" spans="1:4" ht="15.75" hidden="1">
      <c r="A3383" s="292"/>
      <c r="B3383" s="231"/>
      <c r="C3383" s="231"/>
      <c r="D3383" s="232"/>
    </row>
    <row r="3384" spans="1:4" ht="15.75" hidden="1">
      <c r="A3384" s="292"/>
      <c r="B3384" s="231"/>
      <c r="C3384" s="231"/>
      <c r="D3384" s="232"/>
    </row>
    <row r="3385" spans="1:4" ht="15.75" hidden="1">
      <c r="A3385" s="292"/>
      <c r="B3385" s="231"/>
      <c r="C3385" s="231"/>
      <c r="D3385" s="232"/>
    </row>
    <row r="3386" spans="1:4" ht="15.75" hidden="1">
      <c r="A3386" s="292"/>
      <c r="B3386" s="231"/>
      <c r="C3386" s="231"/>
      <c r="D3386" s="232"/>
    </row>
    <row r="3387" spans="1:4" ht="15.75" hidden="1">
      <c r="A3387" s="292"/>
      <c r="B3387" s="231"/>
      <c r="C3387" s="231"/>
      <c r="D3387" s="231"/>
    </row>
    <row r="3388" spans="1:4" ht="15.75" hidden="1">
      <c r="A3388" s="292"/>
      <c r="B3388" s="231"/>
      <c r="C3388" s="231"/>
      <c r="D3388" s="232"/>
    </row>
    <row r="3389" spans="1:4" ht="15.75" hidden="1">
      <c r="A3389" s="292"/>
      <c r="B3389" s="231"/>
      <c r="C3389" s="231"/>
      <c r="D3389" s="232"/>
    </row>
    <row r="3390" spans="1:4" ht="15.75" hidden="1">
      <c r="A3390" s="292"/>
      <c r="B3390" s="231"/>
      <c r="C3390" s="231"/>
      <c r="D3390" s="231"/>
    </row>
    <row r="3391" spans="1:4" ht="15.75" hidden="1">
      <c r="A3391" s="292"/>
      <c r="B3391" s="231"/>
      <c r="C3391" s="231"/>
      <c r="D3391" s="231"/>
    </row>
    <row r="3392" spans="1:4" ht="15.75" hidden="1">
      <c r="A3392" s="292"/>
      <c r="B3392" s="231"/>
      <c r="C3392" s="231"/>
      <c r="D3392" s="232"/>
    </row>
    <row r="3393" spans="1:4" ht="15.75" hidden="1">
      <c r="A3393" s="292"/>
      <c r="B3393" s="231"/>
      <c r="C3393" s="231"/>
      <c r="D3393" s="232"/>
    </row>
    <row r="3394" spans="1:4" ht="15.75" hidden="1">
      <c r="A3394" s="292"/>
      <c r="B3394" s="231"/>
      <c r="C3394" s="231"/>
      <c r="D3394" s="232"/>
    </row>
    <row r="3395" spans="1:4" ht="15.75" hidden="1">
      <c r="A3395" s="292"/>
      <c r="B3395" s="231"/>
      <c r="C3395" s="231"/>
      <c r="D3395" s="232"/>
    </row>
    <row r="3396" spans="1:4" ht="15.75" hidden="1">
      <c r="A3396" s="292"/>
      <c r="B3396" s="231"/>
      <c r="C3396" s="231"/>
      <c r="D3396" s="232"/>
    </row>
    <row r="3397" spans="1:4" ht="15.75" hidden="1">
      <c r="A3397" s="292"/>
      <c r="B3397" s="231"/>
      <c r="C3397" s="231"/>
      <c r="D3397" s="232"/>
    </row>
    <row r="3398" spans="1:4" ht="15.75" hidden="1">
      <c r="A3398" s="292"/>
      <c r="B3398" s="231"/>
      <c r="C3398" s="231"/>
      <c r="D3398" s="232"/>
    </row>
    <row r="3399" spans="1:4" ht="15.75" hidden="1">
      <c r="A3399" s="292"/>
      <c r="B3399" s="231"/>
      <c r="C3399" s="231"/>
      <c r="D3399" s="232"/>
    </row>
    <row r="3400" spans="1:4" ht="15.75" hidden="1">
      <c r="A3400" s="292"/>
      <c r="B3400" s="231"/>
      <c r="C3400" s="231"/>
      <c r="D3400" s="232"/>
    </row>
    <row r="3401" spans="1:4" ht="15.75" hidden="1">
      <c r="A3401" s="292"/>
      <c r="B3401" s="231"/>
      <c r="C3401" s="231"/>
      <c r="D3401" s="232"/>
    </row>
    <row r="3402" spans="1:4" ht="15.75" hidden="1">
      <c r="A3402" s="292"/>
      <c r="B3402" s="231"/>
      <c r="C3402" s="231"/>
      <c r="D3402" s="232"/>
    </row>
    <row r="3403" spans="1:4" ht="15.75" hidden="1">
      <c r="A3403" s="292"/>
      <c r="B3403" s="231"/>
      <c r="C3403" s="231"/>
      <c r="D3403" s="232"/>
    </row>
    <row r="3404" spans="1:4" ht="15.75" hidden="1">
      <c r="A3404" s="292"/>
      <c r="B3404" s="231"/>
      <c r="C3404" s="231"/>
      <c r="D3404" s="232"/>
    </row>
    <row r="3405" spans="1:4" ht="15.75" hidden="1">
      <c r="A3405" s="292"/>
      <c r="B3405" s="231"/>
      <c r="C3405" s="231"/>
      <c r="D3405" s="232"/>
    </row>
    <row r="3406" spans="1:4" ht="15.75" hidden="1">
      <c r="A3406" s="292"/>
      <c r="B3406" s="231"/>
      <c r="C3406" s="231"/>
      <c r="D3406" s="232"/>
    </row>
    <row r="3407" spans="1:4" ht="15.75" hidden="1">
      <c r="A3407" s="292"/>
      <c r="B3407" s="231"/>
      <c r="C3407" s="231"/>
      <c r="D3407" s="232"/>
    </row>
    <row r="3408" spans="1:4" ht="15.75" hidden="1">
      <c r="A3408" s="292"/>
      <c r="B3408" s="231"/>
      <c r="C3408" s="231"/>
      <c r="D3408" s="232"/>
    </row>
    <row r="3409" spans="1:4" ht="15.75" hidden="1">
      <c r="A3409" s="292"/>
      <c r="B3409" s="231"/>
      <c r="C3409" s="231"/>
      <c r="D3409" s="232"/>
    </row>
    <row r="3410" spans="1:4" ht="15.75" hidden="1">
      <c r="A3410" s="292"/>
      <c r="B3410" s="231"/>
      <c r="C3410" s="231"/>
      <c r="D3410" s="232"/>
    </row>
    <row r="3411" spans="1:4" ht="15.75" hidden="1">
      <c r="A3411" s="292"/>
      <c r="B3411" s="231"/>
      <c r="C3411" s="231"/>
      <c r="D3411" s="232"/>
    </row>
    <row r="3412" spans="1:4" ht="15.75" hidden="1">
      <c r="A3412" s="292"/>
      <c r="B3412" s="231"/>
      <c r="C3412" s="231"/>
      <c r="D3412" s="232"/>
    </row>
    <row r="3413" spans="1:4" ht="15.75" hidden="1">
      <c r="A3413" s="292"/>
      <c r="B3413" s="231"/>
      <c r="C3413" s="231"/>
      <c r="D3413" s="232"/>
    </row>
    <row r="3414" spans="1:4" ht="15.75" hidden="1">
      <c r="A3414" s="292"/>
      <c r="B3414" s="231"/>
      <c r="C3414" s="231"/>
      <c r="D3414" s="232"/>
    </row>
    <row r="3415" spans="1:4" ht="15.75" hidden="1">
      <c r="A3415" s="292"/>
      <c r="B3415" s="231"/>
      <c r="C3415" s="231"/>
      <c r="D3415" s="232"/>
    </row>
    <row r="3416" spans="1:4" ht="15.75" hidden="1">
      <c r="A3416" s="292"/>
      <c r="B3416" s="231"/>
      <c r="C3416" s="231"/>
      <c r="D3416" s="232"/>
    </row>
    <row r="3417" spans="1:4" ht="15.75" hidden="1">
      <c r="A3417" s="292"/>
      <c r="B3417" s="231"/>
      <c r="C3417" s="231"/>
      <c r="D3417" s="232"/>
    </row>
    <row r="3418" spans="1:4" ht="15.75" hidden="1">
      <c r="A3418" s="292"/>
      <c r="B3418" s="231"/>
      <c r="C3418" s="231"/>
      <c r="D3418" s="232"/>
    </row>
    <row r="3419" spans="1:4" ht="15.75" hidden="1">
      <c r="A3419" s="292"/>
      <c r="B3419" s="231"/>
      <c r="C3419" s="231"/>
      <c r="D3419" s="232"/>
    </row>
    <row r="3420" spans="1:4" ht="15.75" hidden="1">
      <c r="A3420" s="292"/>
      <c r="B3420" s="231"/>
      <c r="C3420" s="231"/>
      <c r="D3420" s="232"/>
    </row>
    <row r="3421" spans="1:4" ht="15.75" hidden="1">
      <c r="A3421" s="292"/>
      <c r="B3421" s="231"/>
      <c r="C3421" s="231"/>
      <c r="D3421" s="232"/>
    </row>
    <row r="3422" spans="1:4" ht="15.75" hidden="1">
      <c r="A3422" s="292"/>
      <c r="B3422" s="231"/>
      <c r="C3422" s="231"/>
      <c r="D3422" s="232"/>
    </row>
    <row r="3423" spans="1:4" ht="15.75" hidden="1">
      <c r="A3423" s="292"/>
      <c r="B3423" s="231"/>
      <c r="C3423" s="231"/>
      <c r="D3423" s="232"/>
    </row>
    <row r="3424" spans="1:4" ht="15.75" hidden="1">
      <c r="A3424" s="292"/>
      <c r="B3424" s="231"/>
      <c r="C3424" s="231"/>
      <c r="D3424" s="232"/>
    </row>
    <row r="3425" spans="1:4" ht="15.75" hidden="1">
      <c r="A3425" s="292"/>
      <c r="B3425" s="231"/>
      <c r="C3425" s="231"/>
      <c r="D3425" s="232"/>
    </row>
    <row r="3426" spans="1:4" ht="15.75" hidden="1">
      <c r="A3426" s="292"/>
      <c r="B3426" s="231"/>
      <c r="C3426" s="231"/>
      <c r="D3426" s="232"/>
    </row>
    <row r="3427" spans="1:4" ht="15.75" hidden="1">
      <c r="A3427" s="292"/>
      <c r="B3427" s="231"/>
      <c r="C3427" s="231"/>
      <c r="D3427" s="232"/>
    </row>
    <row r="3428" spans="1:4" ht="15.75" hidden="1">
      <c r="A3428" s="292"/>
      <c r="B3428" s="231"/>
      <c r="C3428" s="231"/>
      <c r="D3428" s="232"/>
    </row>
    <row r="3429" spans="1:4" ht="15.75" hidden="1">
      <c r="A3429" s="292"/>
      <c r="B3429" s="231"/>
      <c r="C3429" s="231"/>
      <c r="D3429" s="232"/>
    </row>
    <row r="3430" spans="1:4" ht="15.75" hidden="1">
      <c r="A3430" s="292"/>
      <c r="B3430" s="231"/>
      <c r="C3430" s="231"/>
      <c r="D3430" s="232"/>
    </row>
    <row r="3431" spans="1:4" ht="15.75" hidden="1">
      <c r="A3431" s="292"/>
      <c r="B3431" s="231"/>
      <c r="C3431" s="231"/>
      <c r="D3431" s="232"/>
    </row>
    <row r="3432" spans="1:4" ht="15.75" hidden="1">
      <c r="A3432" s="292"/>
      <c r="B3432" s="231"/>
      <c r="C3432" s="231"/>
      <c r="D3432" s="232"/>
    </row>
    <row r="3433" spans="1:4" ht="15.75" hidden="1">
      <c r="A3433" s="292"/>
      <c r="B3433" s="231"/>
      <c r="C3433" s="231"/>
      <c r="D3433" s="232"/>
    </row>
    <row r="3434" spans="1:4" ht="15.75" hidden="1">
      <c r="A3434" s="292"/>
      <c r="B3434" s="231"/>
      <c r="C3434" s="231"/>
      <c r="D3434" s="232"/>
    </row>
    <row r="3435" spans="1:4" ht="15.75" hidden="1">
      <c r="A3435" s="292"/>
      <c r="B3435" s="231"/>
      <c r="C3435" s="231"/>
      <c r="D3435" s="232"/>
    </row>
    <row r="3436" spans="1:4" ht="15.75" hidden="1">
      <c r="A3436" s="292"/>
      <c r="B3436" s="231"/>
      <c r="C3436" s="231"/>
      <c r="D3436" s="232"/>
    </row>
    <row r="3437" spans="1:4" ht="15.75" hidden="1">
      <c r="A3437" s="292"/>
      <c r="B3437" s="231"/>
      <c r="C3437" s="231"/>
      <c r="D3437" s="232"/>
    </row>
    <row r="3438" spans="1:4" ht="15.75" hidden="1">
      <c r="A3438" s="292"/>
      <c r="B3438" s="231"/>
      <c r="C3438" s="231"/>
      <c r="D3438" s="232"/>
    </row>
    <row r="3439" spans="1:4" ht="15.75" hidden="1">
      <c r="A3439" s="292"/>
      <c r="B3439" s="231"/>
      <c r="C3439" s="231"/>
      <c r="D3439" s="232"/>
    </row>
    <row r="3440" spans="1:4" ht="15.75" hidden="1">
      <c r="A3440" s="292"/>
      <c r="B3440" s="231"/>
      <c r="C3440" s="231"/>
      <c r="D3440" s="232"/>
    </row>
    <row r="3441" spans="1:4" ht="15.75" hidden="1">
      <c r="A3441" s="292"/>
      <c r="B3441" s="231"/>
      <c r="C3441" s="231"/>
      <c r="D3441" s="232"/>
    </row>
    <row r="3442" spans="1:4" ht="15.75" hidden="1">
      <c r="A3442" s="292"/>
      <c r="B3442" s="231"/>
      <c r="C3442" s="231"/>
      <c r="D3442" s="232"/>
    </row>
    <row r="3443" spans="1:4" ht="15.75" hidden="1">
      <c r="A3443" s="292"/>
      <c r="B3443" s="231"/>
      <c r="C3443" s="231"/>
      <c r="D3443" s="232"/>
    </row>
    <row r="3444" spans="1:4" ht="15.75" hidden="1">
      <c r="A3444" s="292"/>
      <c r="B3444" s="231"/>
      <c r="C3444" s="231"/>
      <c r="D3444" s="232"/>
    </row>
    <row r="3445" spans="1:4" ht="15.75" hidden="1">
      <c r="A3445" s="292"/>
      <c r="B3445" s="231"/>
      <c r="C3445" s="231"/>
      <c r="D3445" s="232"/>
    </row>
    <row r="3446" spans="1:4" ht="15.75" hidden="1">
      <c r="A3446" s="292"/>
      <c r="B3446" s="231"/>
      <c r="C3446" s="231"/>
      <c r="D3446" s="232"/>
    </row>
    <row r="3447" spans="1:4" ht="15.75" hidden="1">
      <c r="A3447" s="292"/>
      <c r="B3447" s="231"/>
      <c r="C3447" s="231"/>
      <c r="D3447" s="232"/>
    </row>
    <row r="3448" spans="1:4" ht="15.75" hidden="1">
      <c r="A3448" s="292"/>
      <c r="B3448" s="231"/>
      <c r="C3448" s="231"/>
      <c r="D3448" s="232"/>
    </row>
    <row r="3449" spans="1:4" ht="15.75" hidden="1">
      <c r="A3449" s="292"/>
      <c r="B3449" s="231"/>
      <c r="C3449" s="231"/>
      <c r="D3449" s="232"/>
    </row>
    <row r="3450" spans="1:4" ht="15.75" hidden="1">
      <c r="A3450" s="292"/>
      <c r="B3450" s="231"/>
      <c r="C3450" s="231"/>
      <c r="D3450" s="232"/>
    </row>
    <row r="3451" spans="1:4" ht="15.75" hidden="1">
      <c r="A3451" s="292"/>
      <c r="B3451" s="231"/>
      <c r="C3451" s="231"/>
      <c r="D3451" s="232"/>
    </row>
    <row r="3452" spans="1:4" ht="15.75" hidden="1">
      <c r="A3452" s="292"/>
      <c r="B3452" s="231"/>
      <c r="C3452" s="231"/>
      <c r="D3452" s="232"/>
    </row>
    <row r="3453" spans="1:4" ht="15.75" hidden="1">
      <c r="A3453" s="292"/>
      <c r="B3453" s="231"/>
      <c r="C3453" s="231"/>
      <c r="D3453" s="232"/>
    </row>
    <row r="3454" spans="1:4" ht="15.75" hidden="1">
      <c r="A3454" s="292"/>
      <c r="B3454" s="231"/>
      <c r="C3454" s="231"/>
      <c r="D3454" s="232"/>
    </row>
    <row r="3455" spans="1:4" ht="15.75" hidden="1">
      <c r="A3455" s="292"/>
      <c r="B3455" s="231"/>
      <c r="C3455" s="231"/>
      <c r="D3455" s="232"/>
    </row>
    <row r="3456" spans="1:4" ht="15.75" hidden="1">
      <c r="A3456" s="292"/>
      <c r="B3456" s="231"/>
      <c r="C3456" s="231"/>
      <c r="D3456" s="232"/>
    </row>
    <row r="3457" spans="1:4" ht="15.75" hidden="1">
      <c r="A3457" s="292"/>
      <c r="B3457" s="231"/>
      <c r="C3457" s="231"/>
      <c r="D3457" s="232"/>
    </row>
    <row r="3458" spans="1:4" ht="15.75" hidden="1">
      <c r="A3458" s="292"/>
      <c r="B3458" s="231"/>
      <c r="C3458" s="231"/>
      <c r="D3458" s="232"/>
    </row>
    <row r="3459" spans="1:4" ht="15.75" hidden="1">
      <c r="A3459" s="292"/>
      <c r="B3459" s="231"/>
      <c r="C3459" s="231"/>
      <c r="D3459" s="232"/>
    </row>
    <row r="3460" spans="1:4" ht="15.75" hidden="1">
      <c r="A3460" s="292"/>
      <c r="B3460" s="231"/>
      <c r="C3460" s="231"/>
      <c r="D3460" s="232"/>
    </row>
    <row r="3461" spans="1:4" ht="15.75" hidden="1">
      <c r="A3461" s="292"/>
      <c r="B3461" s="231"/>
      <c r="C3461" s="231"/>
      <c r="D3461" s="232"/>
    </row>
    <row r="3462" spans="1:4" ht="15.75" hidden="1">
      <c r="A3462" s="292"/>
      <c r="B3462" s="231"/>
      <c r="C3462" s="231"/>
      <c r="D3462" s="232"/>
    </row>
    <row r="3463" spans="1:4" ht="15.75" hidden="1">
      <c r="A3463" s="292"/>
      <c r="B3463" s="231"/>
      <c r="C3463" s="231"/>
      <c r="D3463" s="232"/>
    </row>
    <row r="3464" spans="1:4" ht="15.75" hidden="1">
      <c r="A3464" s="292"/>
      <c r="B3464" s="231"/>
      <c r="C3464" s="231"/>
      <c r="D3464" s="232"/>
    </row>
    <row r="3465" spans="1:4" ht="15.75" hidden="1">
      <c r="A3465" s="292"/>
      <c r="B3465" s="231"/>
      <c r="C3465" s="231"/>
      <c r="D3465" s="232"/>
    </row>
    <row r="3466" spans="1:4" ht="15.75" hidden="1">
      <c r="A3466" s="292"/>
      <c r="B3466" s="231"/>
      <c r="C3466" s="231"/>
      <c r="D3466" s="232"/>
    </row>
    <row r="3467" spans="1:4" ht="15.75" hidden="1">
      <c r="A3467" s="292"/>
      <c r="B3467" s="231"/>
      <c r="C3467" s="231"/>
      <c r="D3467" s="232"/>
    </row>
    <row r="3468" spans="1:4" ht="15.75" hidden="1">
      <c r="A3468" s="292"/>
      <c r="B3468" s="231"/>
      <c r="C3468" s="231"/>
      <c r="D3468" s="232"/>
    </row>
    <row r="3469" spans="1:4" ht="15.75" hidden="1">
      <c r="A3469" s="292"/>
      <c r="B3469" s="231"/>
      <c r="C3469" s="231"/>
      <c r="D3469" s="232"/>
    </row>
    <row r="3470" spans="1:4" ht="15.75" hidden="1">
      <c r="A3470" s="292"/>
      <c r="B3470" s="231"/>
      <c r="C3470" s="231"/>
      <c r="D3470" s="232"/>
    </row>
    <row r="3471" spans="1:4" ht="15.75" hidden="1">
      <c r="A3471" s="292"/>
      <c r="B3471" s="231"/>
      <c r="C3471" s="231"/>
      <c r="D3471" s="232"/>
    </row>
    <row r="3472" spans="1:4" ht="15.75" hidden="1">
      <c r="A3472" s="292"/>
      <c r="B3472" s="231"/>
      <c r="C3472" s="231"/>
      <c r="D3472" s="232"/>
    </row>
    <row r="3473" spans="1:4" ht="15.75" hidden="1">
      <c r="A3473" s="292"/>
      <c r="B3473" s="231"/>
      <c r="C3473" s="231"/>
      <c r="D3473" s="232"/>
    </row>
    <row r="3474" spans="1:4" ht="15.75" hidden="1">
      <c r="A3474" s="292"/>
      <c r="B3474" s="231"/>
      <c r="C3474" s="231"/>
      <c r="D3474" s="232"/>
    </row>
    <row r="3475" spans="1:4" ht="15.75" hidden="1">
      <c r="A3475" s="292"/>
      <c r="B3475" s="231"/>
      <c r="C3475" s="231"/>
      <c r="D3475" s="232"/>
    </row>
    <row r="3476" spans="1:4" ht="15.75" hidden="1">
      <c r="A3476" s="292"/>
      <c r="B3476" s="231"/>
      <c r="C3476" s="231"/>
      <c r="D3476" s="232"/>
    </row>
    <row r="3477" spans="1:4" ht="15.75" hidden="1">
      <c r="A3477" s="292"/>
      <c r="B3477" s="231"/>
      <c r="C3477" s="231"/>
      <c r="D3477" s="232"/>
    </row>
    <row r="3478" spans="1:4" ht="15.75" hidden="1">
      <c r="A3478" s="292"/>
      <c r="B3478" s="231"/>
      <c r="C3478" s="231"/>
      <c r="D3478" s="232"/>
    </row>
    <row r="3479" spans="1:4" ht="15.75" hidden="1">
      <c r="A3479" s="292"/>
      <c r="B3479" s="231"/>
      <c r="C3479" s="231"/>
      <c r="D3479" s="232"/>
    </row>
    <row r="3480" spans="1:4" ht="15.75" hidden="1">
      <c r="A3480" s="292"/>
      <c r="B3480" s="231"/>
      <c r="C3480" s="231"/>
      <c r="D3480" s="232"/>
    </row>
    <row r="3481" spans="1:4" ht="15.75" hidden="1">
      <c r="A3481" s="292"/>
      <c r="B3481" s="231"/>
      <c r="C3481" s="231"/>
      <c r="D3481" s="232"/>
    </row>
    <row r="3482" spans="1:4" ht="15.75" hidden="1">
      <c r="A3482" s="292"/>
      <c r="B3482" s="231"/>
      <c r="C3482" s="231"/>
      <c r="D3482" s="232"/>
    </row>
    <row r="3483" spans="1:4" ht="15.75" hidden="1">
      <c r="A3483" s="292"/>
      <c r="B3483" s="231"/>
      <c r="C3483" s="231"/>
      <c r="D3483" s="232"/>
    </row>
    <row r="3484" spans="1:4" ht="15.75" hidden="1">
      <c r="A3484" s="292"/>
      <c r="B3484" s="231"/>
      <c r="C3484" s="231"/>
      <c r="D3484" s="232"/>
    </row>
    <row r="3485" spans="1:4" ht="15.75" hidden="1">
      <c r="A3485" s="292"/>
      <c r="B3485" s="231"/>
      <c r="C3485" s="231"/>
      <c r="D3485" s="232"/>
    </row>
    <row r="3486" spans="1:4" ht="15.75" hidden="1">
      <c r="A3486" s="292"/>
      <c r="B3486" s="231"/>
      <c r="C3486" s="231"/>
      <c r="D3486" s="232"/>
    </row>
    <row r="3487" spans="1:4" ht="15.75" hidden="1">
      <c r="A3487" s="292"/>
      <c r="B3487" s="231"/>
      <c r="C3487" s="231"/>
      <c r="D3487" s="232"/>
    </row>
    <row r="3488" spans="1:4" ht="15.75" hidden="1">
      <c r="A3488" s="292"/>
      <c r="B3488" s="231"/>
      <c r="C3488" s="231"/>
      <c r="D3488" s="232"/>
    </row>
    <row r="3489" spans="1:4" ht="15.75" hidden="1">
      <c r="A3489" s="292"/>
      <c r="B3489" s="231"/>
      <c r="C3489" s="231"/>
      <c r="D3489" s="232"/>
    </row>
    <row r="3490" spans="1:4" ht="15.75" hidden="1">
      <c r="A3490" s="292"/>
      <c r="B3490" s="231"/>
      <c r="C3490" s="231"/>
      <c r="D3490" s="232"/>
    </row>
    <row r="3491" spans="1:4" ht="15.75" hidden="1">
      <c r="A3491" s="292"/>
      <c r="B3491" s="231"/>
      <c r="C3491" s="231"/>
      <c r="D3491" s="232"/>
    </row>
    <row r="3492" spans="1:4" ht="15.75" hidden="1">
      <c r="A3492" s="292"/>
      <c r="B3492" s="231"/>
      <c r="C3492" s="231"/>
      <c r="D3492" s="232"/>
    </row>
    <row r="3493" spans="1:4" ht="15.75" hidden="1">
      <c r="A3493" s="292"/>
      <c r="B3493" s="231"/>
      <c r="C3493" s="231"/>
      <c r="D3493" s="232"/>
    </row>
    <row r="3494" spans="1:4" ht="15.75" hidden="1">
      <c r="A3494" s="292"/>
      <c r="B3494" s="231"/>
      <c r="C3494" s="231"/>
      <c r="D3494" s="232"/>
    </row>
    <row r="3495" spans="1:4" ht="15.75" hidden="1">
      <c r="A3495" s="292"/>
      <c r="B3495" s="231"/>
      <c r="C3495" s="231"/>
      <c r="D3495" s="232"/>
    </row>
    <row r="3496" spans="1:4" ht="15.75" hidden="1">
      <c r="A3496" s="292"/>
      <c r="B3496" s="231"/>
      <c r="C3496" s="231"/>
      <c r="D3496" s="232"/>
    </row>
    <row r="3497" spans="1:4" ht="15.75" hidden="1">
      <c r="A3497" s="292"/>
      <c r="B3497" s="231"/>
      <c r="C3497" s="231"/>
      <c r="D3497" s="232"/>
    </row>
    <row r="3498" spans="1:4" ht="15.75" hidden="1">
      <c r="A3498" s="292"/>
      <c r="B3498" s="231"/>
      <c r="C3498" s="231"/>
      <c r="D3498" s="232"/>
    </row>
    <row r="3499" spans="1:4" ht="15.75" hidden="1">
      <c r="A3499" s="292"/>
      <c r="B3499" s="231"/>
      <c r="C3499" s="231"/>
      <c r="D3499" s="232"/>
    </row>
    <row r="3500" spans="1:4" ht="15.75" hidden="1">
      <c r="A3500" s="292"/>
      <c r="B3500" s="231"/>
      <c r="C3500" s="231"/>
      <c r="D3500" s="232"/>
    </row>
    <row r="3501" spans="1:4" ht="15.75" hidden="1">
      <c r="A3501" s="292"/>
      <c r="B3501" s="231"/>
      <c r="C3501" s="231"/>
      <c r="D3501" s="232"/>
    </row>
    <row r="3502" spans="1:4" ht="15.75" hidden="1">
      <c r="A3502" s="292"/>
      <c r="B3502" s="231"/>
      <c r="C3502" s="231"/>
      <c r="D3502" s="232"/>
    </row>
    <row r="3503" spans="1:4" ht="15.75" hidden="1">
      <c r="A3503" s="292"/>
      <c r="B3503" s="231"/>
      <c r="C3503" s="231"/>
      <c r="D3503" s="232"/>
    </row>
    <row r="3504" spans="1:4" ht="15.75" hidden="1">
      <c r="A3504" s="292"/>
      <c r="B3504" s="231"/>
      <c r="C3504" s="231"/>
      <c r="D3504" s="232"/>
    </row>
    <row r="3505" spans="1:4" ht="15.75" hidden="1">
      <c r="A3505" s="292"/>
      <c r="B3505" s="231"/>
      <c r="C3505" s="231"/>
      <c r="D3505" s="232"/>
    </row>
    <row r="3506" spans="1:4" ht="15.75" hidden="1">
      <c r="A3506" s="292"/>
      <c r="B3506" s="231"/>
      <c r="C3506" s="231"/>
      <c r="D3506" s="232"/>
    </row>
    <row r="3507" spans="1:4" ht="15.75" hidden="1">
      <c r="A3507" s="292"/>
      <c r="B3507" s="231"/>
      <c r="C3507" s="231"/>
      <c r="D3507" s="232"/>
    </row>
    <row r="3508" spans="1:4" ht="15.75" hidden="1">
      <c r="A3508" s="292"/>
      <c r="B3508" s="231"/>
      <c r="C3508" s="231"/>
      <c r="D3508" s="232"/>
    </row>
    <row r="3509" spans="1:4" ht="15.75" hidden="1">
      <c r="A3509" s="292"/>
      <c r="B3509" s="231"/>
      <c r="C3509" s="231"/>
      <c r="D3509" s="232"/>
    </row>
    <row r="3510" spans="1:4" ht="15.75" hidden="1">
      <c r="A3510" s="292"/>
      <c r="B3510" s="231"/>
      <c r="C3510" s="231"/>
      <c r="D3510" s="232"/>
    </row>
    <row r="3511" spans="1:4" ht="15.75" hidden="1">
      <c r="A3511" s="292"/>
      <c r="B3511" s="231"/>
      <c r="C3511" s="231"/>
      <c r="D3511" s="232"/>
    </row>
    <row r="3512" spans="1:4" ht="15.75" hidden="1">
      <c r="A3512" s="292"/>
      <c r="B3512" s="231"/>
      <c r="C3512" s="231"/>
      <c r="D3512" s="232"/>
    </row>
    <row r="3513" spans="1:4" ht="15.75" hidden="1">
      <c r="A3513" s="292"/>
      <c r="B3513" s="231"/>
      <c r="C3513" s="231"/>
      <c r="D3513" s="232"/>
    </row>
    <row r="3514" spans="1:4" ht="15.75" hidden="1">
      <c r="A3514" s="292"/>
      <c r="B3514" s="231"/>
      <c r="C3514" s="231"/>
      <c r="D3514" s="232"/>
    </row>
    <row r="3515" spans="1:4" ht="15.75" hidden="1">
      <c r="A3515" s="292"/>
      <c r="B3515" s="231"/>
      <c r="C3515" s="231"/>
      <c r="D3515" s="232"/>
    </row>
    <row r="3516" spans="1:4" ht="15.75" hidden="1">
      <c r="A3516" s="292"/>
      <c r="B3516" s="231"/>
      <c r="C3516" s="231"/>
      <c r="D3516" s="232"/>
    </row>
    <row r="3517" spans="1:4" ht="15.75" hidden="1">
      <c r="A3517" s="292"/>
      <c r="B3517" s="231"/>
      <c r="C3517" s="231"/>
      <c r="D3517" s="232"/>
    </row>
    <row r="3518" spans="1:4" ht="15.75" hidden="1">
      <c r="A3518" s="292"/>
      <c r="B3518" s="231"/>
      <c r="C3518" s="231"/>
      <c r="D3518" s="232"/>
    </row>
    <row r="3519" spans="1:4" ht="15.75" hidden="1">
      <c r="A3519" s="292"/>
      <c r="B3519" s="231"/>
      <c r="C3519" s="231"/>
      <c r="D3519" s="232"/>
    </row>
    <row r="3520" spans="1:4" ht="15.75" hidden="1">
      <c r="A3520" s="292"/>
      <c r="B3520" s="231"/>
      <c r="C3520" s="231"/>
      <c r="D3520" s="232"/>
    </row>
    <row r="3521" spans="1:4" ht="15.75" hidden="1">
      <c r="A3521" s="292"/>
      <c r="B3521" s="231"/>
      <c r="C3521" s="231"/>
      <c r="D3521" s="232"/>
    </row>
    <row r="3522" spans="1:4" ht="15.75" hidden="1">
      <c r="A3522" s="292"/>
      <c r="B3522" s="231"/>
      <c r="C3522" s="231"/>
      <c r="D3522" s="232"/>
    </row>
    <row r="3523" spans="1:4" ht="15.75" hidden="1">
      <c r="A3523" s="292"/>
      <c r="B3523" s="231"/>
      <c r="C3523" s="231"/>
      <c r="D3523" s="232"/>
    </row>
    <row r="3524" spans="1:4" ht="15.75" hidden="1">
      <c r="A3524" s="292"/>
      <c r="B3524" s="231"/>
      <c r="C3524" s="231"/>
      <c r="D3524" s="232"/>
    </row>
    <row r="3525" spans="1:4" ht="15.75" hidden="1">
      <c r="A3525" s="292"/>
      <c r="B3525" s="231"/>
      <c r="C3525" s="231"/>
      <c r="D3525" s="232"/>
    </row>
    <row r="3526" spans="1:4" ht="15.75" hidden="1">
      <c r="A3526" s="292"/>
      <c r="B3526" s="231"/>
      <c r="C3526" s="231"/>
      <c r="D3526" s="232"/>
    </row>
    <row r="3527" spans="1:4" ht="15.75" hidden="1">
      <c r="A3527" s="292"/>
      <c r="B3527" s="231"/>
      <c r="C3527" s="231"/>
      <c r="D3527" s="232"/>
    </row>
    <row r="3528" spans="1:4" ht="15.75" hidden="1">
      <c r="A3528" s="292"/>
      <c r="B3528" s="231"/>
      <c r="C3528" s="231"/>
      <c r="D3528" s="232"/>
    </row>
    <row r="3529" spans="1:4" ht="15.75" hidden="1">
      <c r="A3529" s="292"/>
      <c r="B3529" s="231"/>
      <c r="C3529" s="231"/>
      <c r="D3529" s="232"/>
    </row>
    <row r="3530" spans="1:4" ht="15.75" hidden="1">
      <c r="A3530" s="292"/>
      <c r="B3530" s="231"/>
      <c r="C3530" s="231"/>
      <c r="D3530" s="232"/>
    </row>
    <row r="3531" spans="1:4" ht="15.75" hidden="1">
      <c r="A3531" s="292"/>
      <c r="B3531" s="231"/>
      <c r="C3531" s="231"/>
      <c r="D3531" s="232"/>
    </row>
    <row r="3532" spans="1:4" ht="15.75" hidden="1">
      <c r="A3532" s="292"/>
      <c r="B3532" s="231"/>
      <c r="C3532" s="231"/>
      <c r="D3532" s="232"/>
    </row>
    <row r="3533" spans="1:4" ht="15.75" hidden="1">
      <c r="A3533" s="292"/>
      <c r="B3533" s="231"/>
      <c r="C3533" s="231"/>
      <c r="D3533" s="232"/>
    </row>
    <row r="3534" spans="1:4" ht="15.75" hidden="1">
      <c r="A3534" s="292"/>
      <c r="B3534" s="231"/>
      <c r="C3534" s="231"/>
      <c r="D3534" s="232"/>
    </row>
    <row r="3535" spans="1:4" ht="15.75" hidden="1">
      <c r="A3535" s="292"/>
      <c r="B3535" s="231"/>
      <c r="C3535" s="231"/>
      <c r="D3535" s="232"/>
    </row>
    <row r="3536" spans="1:4" ht="15.75" hidden="1">
      <c r="A3536" s="292"/>
      <c r="B3536" s="231"/>
      <c r="C3536" s="231"/>
      <c r="D3536" s="232"/>
    </row>
    <row r="3537" spans="1:4" ht="15.75" hidden="1">
      <c r="A3537" s="292"/>
      <c r="B3537" s="231"/>
      <c r="C3537" s="231"/>
      <c r="D3537" s="232"/>
    </row>
    <row r="3538" spans="1:4" ht="15.75" hidden="1">
      <c r="A3538" s="292"/>
      <c r="B3538" s="231"/>
      <c r="C3538" s="231"/>
      <c r="D3538" s="232"/>
    </row>
    <row r="3539" spans="1:4" ht="15.75" hidden="1">
      <c r="A3539" s="292"/>
      <c r="B3539" s="231"/>
      <c r="C3539" s="231"/>
      <c r="D3539" s="232"/>
    </row>
    <row r="3540" spans="1:4" ht="15.75" hidden="1">
      <c r="A3540" s="292"/>
      <c r="B3540" s="231"/>
      <c r="C3540" s="231"/>
      <c r="D3540" s="232"/>
    </row>
    <row r="3541" spans="1:4" ht="15.75" hidden="1">
      <c r="A3541" s="292"/>
      <c r="B3541" s="231"/>
      <c r="C3541" s="231"/>
      <c r="D3541" s="232"/>
    </row>
    <row r="3542" spans="1:4" ht="15.75" hidden="1">
      <c r="A3542" s="292"/>
      <c r="B3542" s="231"/>
      <c r="C3542" s="231"/>
      <c r="D3542" s="232"/>
    </row>
    <row r="3543" spans="1:4" ht="15.75" hidden="1">
      <c r="A3543" s="292"/>
      <c r="B3543" s="231"/>
      <c r="C3543" s="231"/>
      <c r="D3543" s="232"/>
    </row>
    <row r="3544" spans="1:4" ht="15.75" hidden="1">
      <c r="A3544" s="292"/>
      <c r="B3544" s="231"/>
      <c r="C3544" s="231"/>
      <c r="D3544" s="232"/>
    </row>
    <row r="3545" spans="1:4" ht="15.75" hidden="1">
      <c r="A3545" s="292"/>
      <c r="B3545" s="231"/>
      <c r="C3545" s="231"/>
      <c r="D3545" s="232"/>
    </row>
    <row r="3546" spans="1:4" ht="15.75" hidden="1">
      <c r="A3546" s="292"/>
      <c r="B3546" s="226"/>
      <c r="C3546" s="226"/>
      <c r="D3546" s="229"/>
    </row>
    <row r="3547" spans="1:4" ht="15.75" hidden="1">
      <c r="A3547" s="292"/>
      <c r="B3547" s="226"/>
      <c r="C3547" s="226"/>
      <c r="D3547" s="229"/>
    </row>
    <row r="3548" spans="1:4" ht="15.75" hidden="1">
      <c r="A3548" s="292"/>
      <c r="B3548" s="226"/>
      <c r="C3548" s="226"/>
      <c r="D3548" s="229"/>
    </row>
    <row r="3549" spans="1:4" ht="15.75" hidden="1">
      <c r="A3549" s="292"/>
      <c r="B3549" s="231"/>
      <c r="C3549" s="231"/>
      <c r="D3549" s="232"/>
    </row>
    <row r="3550" spans="1:4" ht="15.75" hidden="1">
      <c r="A3550" s="292"/>
      <c r="B3550" s="231"/>
      <c r="C3550" s="231"/>
      <c r="D3550" s="232"/>
    </row>
    <row r="3551" spans="1:4" ht="15.75" hidden="1">
      <c r="A3551" s="292"/>
      <c r="B3551" s="231"/>
      <c r="C3551" s="231"/>
      <c r="D3551" s="232"/>
    </row>
    <row r="3552" spans="1:4" ht="15.75" hidden="1">
      <c r="A3552" s="292"/>
      <c r="B3552" s="231"/>
      <c r="C3552" s="231"/>
      <c r="D3552" s="232"/>
    </row>
    <row r="3553" spans="1:4" ht="15.75" hidden="1">
      <c r="A3553" s="292"/>
      <c r="B3553" s="231"/>
      <c r="C3553" s="231"/>
      <c r="D3553" s="268"/>
    </row>
    <row r="3554" spans="1:4" ht="15.75" hidden="1">
      <c r="A3554" s="292"/>
      <c r="B3554" s="231"/>
      <c r="C3554" s="231"/>
      <c r="D3554" s="232"/>
    </row>
    <row r="3555" spans="1:4" ht="15.75" hidden="1">
      <c r="A3555" s="292"/>
      <c r="B3555" s="231"/>
      <c r="C3555" s="231"/>
      <c r="D3555" s="232"/>
    </row>
    <row r="3556" spans="1:4" ht="15.75" hidden="1">
      <c r="A3556" s="292"/>
      <c r="B3556" s="231"/>
      <c r="C3556" s="231"/>
      <c r="D3556" s="268"/>
    </row>
    <row r="3557" spans="1:4" ht="15.75" hidden="1">
      <c r="A3557" s="292"/>
      <c r="B3557" s="231"/>
      <c r="C3557" s="231"/>
      <c r="D3557" s="232"/>
    </row>
    <row r="3558" spans="1:4" ht="15.75" hidden="1">
      <c r="A3558" s="292"/>
      <c r="B3558" s="231"/>
      <c r="C3558" s="231"/>
      <c r="D3558" s="232"/>
    </row>
    <row r="3559" spans="1:4" ht="15.75" hidden="1">
      <c r="A3559" s="292"/>
      <c r="B3559" s="231"/>
      <c r="C3559" s="231"/>
      <c r="D3559" s="232"/>
    </row>
    <row r="3560" spans="1:4" ht="15.75" hidden="1">
      <c r="A3560" s="292"/>
      <c r="B3560" s="231"/>
      <c r="C3560" s="231"/>
      <c r="D3560" s="268"/>
    </row>
    <row r="3561" spans="1:4" ht="15.75" hidden="1">
      <c r="A3561" s="292"/>
      <c r="B3561" s="231"/>
      <c r="C3561" s="231"/>
      <c r="D3561" s="232"/>
    </row>
    <row r="3562" spans="1:4" ht="15.75" hidden="1">
      <c r="A3562" s="292"/>
      <c r="B3562" s="231"/>
      <c r="C3562" s="231"/>
      <c r="D3562" s="232"/>
    </row>
    <row r="3563" spans="1:4" ht="15.75" hidden="1">
      <c r="A3563" s="292"/>
      <c r="B3563" s="231"/>
      <c r="C3563" s="231"/>
      <c r="D3563" s="268"/>
    </row>
    <row r="3564" spans="1:4" ht="15.75" hidden="1">
      <c r="A3564" s="292"/>
      <c r="B3564" s="231"/>
      <c r="C3564" s="231"/>
      <c r="D3564" s="232"/>
    </row>
    <row r="3565" spans="1:4" ht="15.75" hidden="1">
      <c r="A3565" s="292"/>
      <c r="B3565" s="231"/>
      <c r="C3565" s="231"/>
      <c r="D3565" s="232"/>
    </row>
    <row r="3566" spans="1:4" ht="15.75" hidden="1">
      <c r="A3566" s="292"/>
      <c r="B3566" s="231"/>
      <c r="C3566" s="231"/>
      <c r="D3566" s="268"/>
    </row>
    <row r="3567" spans="1:4" ht="15.75" hidden="1">
      <c r="A3567" s="292"/>
      <c r="B3567" s="231"/>
      <c r="C3567" s="231"/>
      <c r="D3567" s="232"/>
    </row>
    <row r="3568" spans="1:4" ht="15.75" hidden="1">
      <c r="A3568" s="292"/>
      <c r="B3568" s="231"/>
      <c r="C3568" s="231"/>
      <c r="D3568" s="232"/>
    </row>
    <row r="3569" spans="1:4" ht="15.75" hidden="1">
      <c r="A3569" s="292"/>
      <c r="B3569" s="231"/>
      <c r="C3569" s="231"/>
      <c r="D3569" s="269"/>
    </row>
    <row r="3570" spans="1:4" ht="15.75" hidden="1">
      <c r="A3570" s="292"/>
      <c r="B3570" s="271"/>
      <c r="C3570" s="271"/>
      <c r="D3570" s="270"/>
    </row>
    <row r="3571" spans="1:4" hidden="1">
      <c r="A3571" s="292"/>
      <c r="D3571" s="193"/>
    </row>
    <row r="3572" spans="1:4" hidden="1">
      <c r="A3572" s="292"/>
      <c r="D3572" s="193"/>
    </row>
    <row r="3573" spans="1:4" hidden="1">
      <c r="A3573" s="292"/>
      <c r="D3573" s="193"/>
    </row>
    <row r="3574" spans="1:4" hidden="1">
      <c r="A3574" s="292"/>
      <c r="D3574" s="193"/>
    </row>
    <row r="3575" spans="1:4" hidden="1">
      <c r="A3575" s="292"/>
      <c r="D3575" s="193"/>
    </row>
    <row r="3576" spans="1:4" hidden="1">
      <c r="A3576" s="292"/>
      <c r="D3576" s="193"/>
    </row>
    <row r="3577" spans="1:4" hidden="1">
      <c r="A3577" s="292"/>
      <c r="D3577" s="193"/>
    </row>
    <row r="3578" spans="1:4" hidden="1">
      <c r="A3578" s="292"/>
      <c r="D3578" s="193"/>
    </row>
    <row r="3579" spans="1:4" hidden="1">
      <c r="A3579" s="292"/>
      <c r="D3579" s="193"/>
    </row>
    <row r="3580" spans="1:4" hidden="1">
      <c r="A3580" s="292"/>
      <c r="D3580" s="193"/>
    </row>
    <row r="3581" spans="1:4" hidden="1">
      <c r="A3581" s="292"/>
      <c r="D3581" s="193"/>
    </row>
    <row r="3582" spans="1:4" hidden="1">
      <c r="A3582" s="292"/>
      <c r="D3582" s="193"/>
    </row>
    <row r="3583" spans="1:4" hidden="1">
      <c r="A3583" s="292"/>
      <c r="D3583" s="193"/>
    </row>
    <row r="3584" spans="1:4" hidden="1">
      <c r="A3584" s="292"/>
      <c r="D3584" s="193"/>
    </row>
    <row r="3585" spans="1:4" hidden="1">
      <c r="A3585" s="292"/>
      <c r="D3585" s="193"/>
    </row>
    <row r="3586" spans="1:4" hidden="1">
      <c r="A3586" s="292"/>
      <c r="D3586" s="193"/>
    </row>
    <row r="3587" spans="1:4" hidden="1">
      <c r="A3587" s="292"/>
      <c r="D3587" s="193"/>
    </row>
    <row r="3588" spans="1:4" hidden="1">
      <c r="A3588" s="292"/>
      <c r="D3588" s="193"/>
    </row>
    <row r="3589" spans="1:4" hidden="1">
      <c r="A3589" s="292"/>
      <c r="D3589" s="193"/>
    </row>
    <row r="3590" spans="1:4" hidden="1">
      <c r="A3590" s="292"/>
      <c r="D3590" s="193"/>
    </row>
    <row r="3591" spans="1:4" hidden="1">
      <c r="A3591" s="292"/>
      <c r="D3591" s="193"/>
    </row>
    <row r="3592" spans="1:4" hidden="1">
      <c r="A3592" s="292"/>
      <c r="D3592" s="193"/>
    </row>
    <row r="3593" spans="1:4" hidden="1">
      <c r="A3593" s="292"/>
      <c r="D3593" s="193"/>
    </row>
    <row r="3594" spans="1:4" hidden="1">
      <c r="A3594" s="292"/>
      <c r="D3594" s="193"/>
    </row>
    <row r="3595" spans="1:4" hidden="1">
      <c r="A3595" s="292"/>
      <c r="D3595" s="193"/>
    </row>
    <row r="3596" spans="1:4" hidden="1">
      <c r="A3596" s="292"/>
      <c r="D3596" s="193"/>
    </row>
    <row r="3597" spans="1:4" hidden="1">
      <c r="A3597" s="292"/>
      <c r="D3597" s="193"/>
    </row>
    <row r="3598" spans="1:4" hidden="1">
      <c r="A3598" s="292"/>
      <c r="D3598" s="193"/>
    </row>
    <row r="3599" spans="1:4" hidden="1">
      <c r="A3599" s="292"/>
      <c r="D3599" s="193"/>
    </row>
    <row r="3600" spans="1:4" hidden="1">
      <c r="A3600" s="292"/>
      <c r="D3600" s="193"/>
    </row>
    <row r="3601" spans="1:4" hidden="1">
      <c r="A3601" s="292"/>
      <c r="D3601" s="193"/>
    </row>
    <row r="3602" spans="1:4" hidden="1">
      <c r="A3602" s="292"/>
      <c r="D3602" s="193"/>
    </row>
    <row r="3603" spans="1:4" hidden="1">
      <c r="A3603" s="292"/>
      <c r="D3603" s="193"/>
    </row>
    <row r="3604" spans="1:4" hidden="1">
      <c r="A3604" s="292"/>
      <c r="D3604" s="193"/>
    </row>
    <row r="3605" spans="1:4" hidden="1">
      <c r="A3605" s="292"/>
      <c r="D3605" s="193"/>
    </row>
    <row r="3606" spans="1:4" hidden="1">
      <c r="A3606" s="292"/>
      <c r="D3606" s="193"/>
    </row>
    <row r="3607" spans="1:4" hidden="1">
      <c r="A3607" s="292"/>
      <c r="D3607" s="193"/>
    </row>
    <row r="3608" spans="1:4" hidden="1">
      <c r="A3608" s="292"/>
      <c r="D3608" s="193"/>
    </row>
    <row r="3609" spans="1:4" hidden="1">
      <c r="A3609" s="292"/>
      <c r="D3609" s="193"/>
    </row>
    <row r="3610" spans="1:4" hidden="1">
      <c r="A3610" s="292"/>
      <c r="D3610" s="193"/>
    </row>
    <row r="3611" spans="1:4" hidden="1">
      <c r="A3611" s="292"/>
      <c r="D3611" s="193"/>
    </row>
    <row r="3612" spans="1:4" hidden="1">
      <c r="A3612" s="292"/>
      <c r="D3612" s="193"/>
    </row>
    <row r="3613" spans="1:4" hidden="1">
      <c r="A3613" s="292"/>
      <c r="D3613" s="193"/>
    </row>
    <row r="3614" spans="1:4" hidden="1">
      <c r="A3614" s="292"/>
      <c r="D3614" s="193"/>
    </row>
    <row r="3615" spans="1:4" hidden="1">
      <c r="A3615" s="292"/>
      <c r="D3615" s="193"/>
    </row>
    <row r="3616" spans="1:4" hidden="1">
      <c r="A3616" s="292"/>
      <c r="D3616" s="193"/>
    </row>
    <row r="3617" spans="1:4" hidden="1">
      <c r="A3617" s="292"/>
      <c r="D3617" s="193"/>
    </row>
    <row r="3618" spans="1:4" hidden="1">
      <c r="A3618" s="292"/>
      <c r="D3618" s="193"/>
    </row>
    <row r="3619" spans="1:4" hidden="1">
      <c r="A3619" s="292"/>
      <c r="D3619" s="193"/>
    </row>
    <row r="3620" spans="1:4" hidden="1">
      <c r="A3620" s="292"/>
      <c r="D3620" s="193"/>
    </row>
    <row r="3621" spans="1:4" hidden="1">
      <c r="A3621" s="292"/>
      <c r="D3621" s="193"/>
    </row>
    <row r="3622" spans="1:4" hidden="1">
      <c r="A3622" s="292"/>
      <c r="D3622" s="193"/>
    </row>
    <row r="3623" spans="1:4" hidden="1">
      <c r="A3623" s="292"/>
    </row>
    <row r="3624" spans="1:4" hidden="1">
      <c r="A3624" s="292"/>
    </row>
    <row r="3625" spans="1:4" hidden="1">
      <c r="A3625" s="292"/>
    </row>
    <row r="3626" spans="1:4" hidden="1">
      <c r="D3626" s="193"/>
    </row>
    <row r="3627" spans="1:4" hidden="1">
      <c r="D3627" s="193"/>
    </row>
    <row r="3628" spans="1:4" hidden="1">
      <c r="D3628" s="193"/>
    </row>
    <row r="3629" spans="1:4" hidden="1">
      <c r="D3629" s="193"/>
    </row>
    <row r="3630" spans="1:4" hidden="1">
      <c r="D3630" s="193"/>
    </row>
    <row r="3631" spans="1:4" hidden="1">
      <c r="D3631" s="193"/>
    </row>
    <row r="3632" spans="1:4" hidden="1">
      <c r="D3632" s="193"/>
    </row>
    <row r="3633" spans="4:4" hidden="1">
      <c r="D3633" s="193"/>
    </row>
    <row r="3634" spans="4:4" hidden="1"/>
    <row r="3635" spans="4:4" hidden="1"/>
    <row r="3636" spans="4:4" hidden="1"/>
  </sheetData>
  <autoFilter ref="A4:BS3636">
    <filterColumn colId="0">
      <filters>
        <filter val="66-34600-S1"/>
        <filter val="66-34700-S1"/>
        <filter val="66-34900-01"/>
        <filter val="66-34900-02"/>
        <filter val="66-34900-S2"/>
      </filters>
    </filterColumn>
  </autoFilter>
  <mergeCells count="2">
    <mergeCell ref="A1:A3"/>
    <mergeCell ref="B2:D2"/>
  </mergeCells>
  <phoneticPr fontId="82" type="noConversion"/>
  <conditionalFormatting sqref="W2347:X2347 W2073:X2073 W2248:X2248 W2189:X2189 W2353:X2353 W2311:X2311 E2311:T2311 E2353:T2353 E2189:T2189 E2248:T2248 E2073:T2073 E2347:T2347">
    <cfRule type="duplicateValues" dxfId="123" priority="141"/>
  </conditionalFormatting>
  <conditionalFormatting sqref="E3260:X3260">
    <cfRule type="duplicateValues" dxfId="122" priority="142"/>
  </conditionalFormatting>
  <conditionalFormatting sqref="AA3002:AA3003">
    <cfRule type="duplicateValues" dxfId="121" priority="140"/>
  </conditionalFormatting>
  <conditionalFormatting sqref="AA3083">
    <cfRule type="duplicateValues" dxfId="120" priority="139"/>
  </conditionalFormatting>
  <conditionalFormatting sqref="AA3119">
    <cfRule type="duplicateValues" dxfId="119" priority="138"/>
  </conditionalFormatting>
  <conditionalFormatting sqref="AA3120">
    <cfRule type="duplicateValues" dxfId="118" priority="137"/>
  </conditionalFormatting>
  <conditionalFormatting sqref="W2183:X2183 E2183:T2183">
    <cfRule type="duplicateValues" dxfId="117" priority="136"/>
  </conditionalFormatting>
  <conditionalFormatting sqref="W2195:X2195 E2195:T2195">
    <cfRule type="duplicateValues" dxfId="116" priority="135"/>
  </conditionalFormatting>
  <conditionalFormatting sqref="W2329:X2329 E2329:T2329">
    <cfRule type="duplicateValues" dxfId="115" priority="134"/>
  </conditionalFormatting>
  <conditionalFormatting sqref="W2260:X2260 E2260:T2260">
    <cfRule type="duplicateValues" dxfId="114" priority="133"/>
  </conditionalFormatting>
  <conditionalFormatting sqref="W2254:X2254 E2254:T2254">
    <cfRule type="duplicateValues" dxfId="113" priority="132"/>
  </conditionalFormatting>
  <conditionalFormatting sqref="A1107:A1162 A1018:A1022 A770:A791 A793:A825 A827:A895 A697:A716 A996:A1013 A897:A936 A940:A941 A719:A766 A1164:A1048576 A662:A694 A938 A949:A993 A1024:A1102 A1:A660">
    <cfRule type="duplicateValues" dxfId="112" priority="24"/>
  </conditionalFormatting>
  <conditionalFormatting sqref="A767:A769">
    <cfRule type="duplicateValues" dxfId="111" priority="23"/>
  </conditionalFormatting>
  <conditionalFormatting sqref="A792">
    <cfRule type="duplicateValues" dxfId="110" priority="22"/>
  </conditionalFormatting>
  <conditionalFormatting sqref="A994:A995">
    <cfRule type="duplicateValues" dxfId="109" priority="21"/>
  </conditionalFormatting>
  <conditionalFormatting sqref="A945">
    <cfRule type="duplicateValues" dxfId="108" priority="19"/>
  </conditionalFormatting>
  <conditionalFormatting sqref="A826">
    <cfRule type="duplicateValues" dxfId="107" priority="18"/>
  </conditionalFormatting>
  <conditionalFormatting sqref="A696">
    <cfRule type="duplicateValues" dxfId="106" priority="17"/>
  </conditionalFormatting>
  <conditionalFormatting sqref="A695">
    <cfRule type="duplicateValues" dxfId="105" priority="16"/>
  </conditionalFormatting>
  <conditionalFormatting sqref="A1103:A1106">
    <cfRule type="duplicateValues" dxfId="104" priority="15"/>
  </conditionalFormatting>
  <conditionalFormatting sqref="A942:A944">
    <cfRule type="duplicateValues" dxfId="103" priority="14"/>
  </conditionalFormatting>
  <conditionalFormatting sqref="A1014 A1016:A1017">
    <cfRule type="duplicateValues" dxfId="102" priority="13"/>
  </conditionalFormatting>
  <conditionalFormatting sqref="A896">
    <cfRule type="duplicateValues" dxfId="101" priority="12"/>
  </conditionalFormatting>
  <conditionalFormatting sqref="A1023">
    <cfRule type="duplicateValues" dxfId="100" priority="10"/>
  </conditionalFormatting>
  <conditionalFormatting sqref="A946 A948">
    <cfRule type="duplicateValues" dxfId="99" priority="9"/>
  </conditionalFormatting>
  <conditionalFormatting sqref="A1015">
    <cfRule type="duplicateValues" dxfId="98" priority="8"/>
  </conditionalFormatting>
  <conditionalFormatting sqref="A939">
    <cfRule type="duplicateValues" dxfId="97" priority="7"/>
  </conditionalFormatting>
  <conditionalFormatting sqref="A718">
    <cfRule type="duplicateValues" dxfId="96" priority="6"/>
  </conditionalFormatting>
  <conditionalFormatting sqref="A1163">
    <cfRule type="duplicateValues" dxfId="95" priority="5"/>
  </conditionalFormatting>
  <conditionalFormatting sqref="A661">
    <cfRule type="duplicateValues" dxfId="94" priority="4"/>
  </conditionalFormatting>
  <conditionalFormatting sqref="A947">
    <cfRule type="duplicateValues" dxfId="93" priority="3"/>
  </conditionalFormatting>
  <conditionalFormatting sqref="A937">
    <cfRule type="duplicateValues" dxfId="92" priority="2"/>
  </conditionalFormatting>
  <conditionalFormatting sqref="A717">
    <cfRule type="duplicateValues" dxfId="91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</sheetPr>
  <dimension ref="A1:BX3583"/>
  <sheetViews>
    <sheetView workbookViewId="0">
      <pane xSplit="1" ySplit="5" topLeftCell="B2885" activePane="bottomRight" state="frozen"/>
      <selection pane="topRight" activeCell="B1" sqref="B1"/>
      <selection pane="bottomLeft" activeCell="A6" sqref="A6"/>
      <selection pane="bottomRight" activeCell="D2896" sqref="D2896"/>
    </sheetView>
  </sheetViews>
  <sheetFormatPr defaultRowHeight="15"/>
  <cols>
    <col min="1" max="1" width="20" style="71" customWidth="1"/>
    <col min="2" max="3" width="12.140625" style="193" customWidth="1"/>
    <col min="4" max="4" width="12.7109375" style="193" bestFit="1" customWidth="1"/>
    <col min="5" max="5" width="9.85546875" style="193" customWidth="1"/>
    <col min="6" max="6" width="11.42578125" style="193" customWidth="1"/>
    <col min="7" max="7" width="10.7109375" style="71" customWidth="1"/>
    <col min="8" max="9" width="20" style="71" customWidth="1"/>
    <col min="10" max="10" width="9.85546875" style="112" customWidth="1"/>
    <col min="11" max="11" width="12" style="112" customWidth="1"/>
    <col min="12" max="13" width="9.85546875" style="112" customWidth="1"/>
    <col min="14" max="14" width="11" style="112" customWidth="1"/>
    <col min="15" max="15" width="13.85546875" style="112" customWidth="1"/>
    <col min="16" max="17" width="12.140625" style="112" customWidth="1"/>
    <col min="18" max="21" width="11.85546875" style="112" customWidth="1"/>
    <col min="22" max="22" width="11" style="112" bestFit="1" customWidth="1"/>
    <col min="23" max="23" width="9.7109375" style="112" bestFit="1" customWidth="1"/>
    <col min="24" max="24" width="11" style="112" customWidth="1"/>
    <col min="25" max="25" width="11" style="112" bestFit="1" customWidth="1"/>
    <col min="26" max="26" width="10.28515625" style="112" bestFit="1" customWidth="1"/>
    <col min="27" max="27" width="11" style="112" customWidth="1"/>
    <col min="28" max="29" width="11" style="112" bestFit="1" customWidth="1"/>
    <col min="30" max="30" width="10.140625" style="112" bestFit="1" customWidth="1"/>
    <col min="31" max="31" width="11.42578125" style="112" bestFit="1" customWidth="1"/>
    <col min="32" max="32" width="13.140625" style="112" bestFit="1" customWidth="1"/>
    <col min="33" max="33" width="10.140625" style="112" bestFit="1" customWidth="1"/>
    <col min="34" max="35" width="9.28515625" style="112" bestFit="1" customWidth="1"/>
    <col min="36" max="16384" width="9.140625" style="112"/>
  </cols>
  <sheetData>
    <row r="1" spans="1:33" ht="15" customHeight="1">
      <c r="A1" s="359" t="s">
        <v>2052</v>
      </c>
      <c r="B1" s="183"/>
      <c r="C1" s="183"/>
      <c r="D1" s="183"/>
      <c r="E1" s="183"/>
      <c r="F1" s="183"/>
      <c r="G1" s="101"/>
      <c r="H1" s="359" t="s">
        <v>2052</v>
      </c>
      <c r="I1" s="359" t="s">
        <v>2052</v>
      </c>
      <c r="J1" s="101"/>
      <c r="K1" s="101"/>
      <c r="L1" s="101"/>
      <c r="M1" s="101"/>
      <c r="N1" s="155"/>
      <c r="O1" s="101"/>
      <c r="P1" s="156"/>
      <c r="Q1" s="101"/>
      <c r="R1" s="101"/>
      <c r="S1" s="101"/>
      <c r="T1" s="101"/>
      <c r="U1" s="101"/>
      <c r="V1" s="103"/>
      <c r="W1" s="103"/>
      <c r="X1" s="103"/>
      <c r="Y1" s="103"/>
      <c r="Z1" s="103"/>
      <c r="AA1" s="103"/>
      <c r="AB1" s="103"/>
      <c r="AC1" s="103"/>
    </row>
    <row r="2" spans="1:33">
      <c r="A2" s="359"/>
      <c r="B2" s="360" t="s">
        <v>2183</v>
      </c>
      <c r="C2" s="361"/>
      <c r="D2" s="361"/>
      <c r="E2" s="361"/>
      <c r="F2" s="361"/>
      <c r="G2" s="362"/>
      <c r="H2" s="359"/>
      <c r="I2" s="359"/>
      <c r="J2" s="157"/>
      <c r="K2" s="157"/>
      <c r="L2" s="157"/>
      <c r="M2" s="157"/>
      <c r="N2" s="157"/>
      <c r="O2" s="157"/>
      <c r="P2" s="158"/>
      <c r="Q2" s="157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E2" s="154"/>
      <c r="AF2" s="154"/>
    </row>
    <row r="3" spans="1:33" ht="64.5" customHeight="1" thickBot="1">
      <c r="A3" s="359"/>
      <c r="B3" s="184" t="s">
        <v>3414</v>
      </c>
      <c r="C3" s="184" t="s">
        <v>3413</v>
      </c>
      <c r="D3" s="185" t="s">
        <v>3409</v>
      </c>
      <c r="E3" s="185" t="s">
        <v>2184</v>
      </c>
      <c r="F3" s="186" t="s">
        <v>2185</v>
      </c>
      <c r="G3" s="167" t="s">
        <v>2186</v>
      </c>
      <c r="H3" s="359"/>
      <c r="I3" s="359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59"/>
      <c r="Z3" s="103"/>
      <c r="AA3" s="103"/>
      <c r="AB3" s="103"/>
      <c r="AC3" s="103"/>
    </row>
    <row r="4" spans="1:33" s="106" customFormat="1">
      <c r="A4" s="169"/>
      <c r="B4" s="187" t="s">
        <v>13</v>
      </c>
      <c r="C4" s="188" t="s">
        <v>14</v>
      </c>
      <c r="D4" s="188" t="s">
        <v>2187</v>
      </c>
      <c r="E4" s="189" t="s">
        <v>2188</v>
      </c>
      <c r="F4" s="190" t="s">
        <v>2189</v>
      </c>
      <c r="G4" s="168" t="s">
        <v>15</v>
      </c>
      <c r="H4" s="169"/>
      <c r="I4" s="169"/>
      <c r="J4" s="102"/>
      <c r="K4" s="102"/>
      <c r="L4" s="102"/>
      <c r="M4" s="102"/>
      <c r="N4" s="103"/>
      <c r="O4" s="103"/>
      <c r="P4" s="103"/>
      <c r="Q4" s="103"/>
      <c r="R4" s="102"/>
      <c r="S4" s="102"/>
      <c r="T4" s="102"/>
      <c r="U4" s="102"/>
      <c r="V4" s="104"/>
      <c r="W4" s="104"/>
      <c r="X4" s="104"/>
      <c r="Y4" s="104"/>
      <c r="Z4" s="104"/>
      <c r="AA4" s="104"/>
      <c r="AB4" s="105"/>
      <c r="AC4" s="102"/>
    </row>
    <row r="5" spans="1:33">
      <c r="A5" s="162">
        <v>1</v>
      </c>
      <c r="B5" s="191">
        <v>15</v>
      </c>
      <c r="C5" s="192">
        <v>16</v>
      </c>
      <c r="D5" s="191">
        <v>17</v>
      </c>
      <c r="E5" s="192">
        <v>18</v>
      </c>
      <c r="F5" s="191">
        <v>19</v>
      </c>
      <c r="G5" s="170">
        <v>20</v>
      </c>
      <c r="H5" s="162">
        <v>1</v>
      </c>
      <c r="I5" s="162">
        <v>1</v>
      </c>
      <c r="J5" s="108"/>
      <c r="K5" s="108"/>
      <c r="L5" s="108"/>
      <c r="M5" s="108"/>
      <c r="N5" s="108"/>
      <c r="O5" s="110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11"/>
      <c r="AG5" s="111"/>
    </row>
    <row r="6" spans="1:33" ht="15.75">
      <c r="A6" s="292" t="str">
        <f>LEFT(H6,6)&amp;"00"&amp;RIGHT(H6,3)</f>
        <v>68-01600-01</v>
      </c>
      <c r="B6" s="195">
        <v>33752</v>
      </c>
      <c r="C6" s="195">
        <v>33752</v>
      </c>
      <c r="D6" s="195">
        <v>33752</v>
      </c>
      <c r="E6" s="195">
        <v>33752</v>
      </c>
      <c r="F6" s="196">
        <v>33752</v>
      </c>
      <c r="G6" s="170">
        <v>33752</v>
      </c>
      <c r="H6" s="314" t="str">
        <f>TRIM(SUBSTITUTE(I6,CHAR(10)," "))</f>
        <v>68-01600-01</v>
      </c>
      <c r="I6" s="194" t="s">
        <v>3078</v>
      </c>
      <c r="J6" s="114"/>
      <c r="K6" s="108"/>
      <c r="L6" s="108"/>
      <c r="M6" s="108"/>
      <c r="N6" s="109"/>
      <c r="O6" s="110"/>
      <c r="P6" s="108"/>
      <c r="Q6" s="108"/>
      <c r="R6" s="108"/>
      <c r="S6" s="108"/>
      <c r="T6" s="108"/>
      <c r="U6" s="108"/>
      <c r="V6" s="109"/>
      <c r="W6" s="109"/>
      <c r="X6" s="109"/>
      <c r="Y6" s="108"/>
      <c r="Z6" s="108"/>
      <c r="AA6" s="108"/>
      <c r="AB6" s="109"/>
      <c r="AC6" s="109"/>
      <c r="AD6" s="111"/>
      <c r="AG6" s="111"/>
    </row>
    <row r="7" spans="1:33" ht="15.75">
      <c r="A7" s="292" t="str">
        <f t="shared" ref="A7:A70" si="0">LEFT(H7,6)&amp;"00"&amp;RIGHT(H7,3)</f>
        <v>68-01600-02</v>
      </c>
      <c r="B7" s="198">
        <v>19286.316000000003</v>
      </c>
      <c r="C7" s="198">
        <v>19286.316000000003</v>
      </c>
      <c r="D7" s="198">
        <v>19286.316000000003</v>
      </c>
      <c r="E7" s="198">
        <v>19286.316000000003</v>
      </c>
      <c r="F7" s="199">
        <v>19286.316000000003</v>
      </c>
      <c r="G7" s="170">
        <v>19286.316000000003</v>
      </c>
      <c r="H7" s="314" t="str">
        <f t="shared" ref="H7:H70" si="1">TRIM(SUBSTITUTE(I7,CHAR(10)," "))</f>
        <v>68-01600-02</v>
      </c>
      <c r="I7" s="197" t="s">
        <v>3079</v>
      </c>
      <c r="J7" s="114"/>
      <c r="K7" s="108"/>
      <c r="L7" s="108"/>
      <c r="M7" s="108"/>
      <c r="N7" s="109"/>
      <c r="O7" s="110"/>
      <c r="P7" s="108"/>
      <c r="Q7" s="108"/>
      <c r="R7" s="108"/>
      <c r="S7" s="108"/>
      <c r="T7" s="108"/>
      <c r="U7" s="108"/>
      <c r="V7" s="109"/>
      <c r="W7" s="109"/>
      <c r="X7" s="109"/>
      <c r="Y7" s="108"/>
      <c r="Z7" s="108"/>
      <c r="AA7" s="108"/>
      <c r="AB7" s="109"/>
      <c r="AC7" s="109"/>
      <c r="AD7" s="111"/>
      <c r="AG7" s="111"/>
    </row>
    <row r="8" spans="1:33" ht="15.75">
      <c r="A8" s="292" t="str">
        <f t="shared" si="0"/>
        <v>68-01600-03</v>
      </c>
      <c r="B8" s="198">
        <v>12065.5584</v>
      </c>
      <c r="C8" s="198">
        <v>12065.5584</v>
      </c>
      <c r="D8" s="198">
        <v>12065.5584</v>
      </c>
      <c r="E8" s="198">
        <v>12065.5584</v>
      </c>
      <c r="F8" s="199">
        <v>12065.5584</v>
      </c>
      <c r="G8" s="170">
        <v>12065.5584</v>
      </c>
      <c r="H8" s="314" t="str">
        <f t="shared" si="1"/>
        <v>68-01600-03</v>
      </c>
      <c r="I8" s="197" t="s">
        <v>3080</v>
      </c>
      <c r="J8" s="108"/>
      <c r="K8" s="108"/>
      <c r="L8" s="108"/>
      <c r="M8" s="108"/>
      <c r="N8" s="108"/>
      <c r="O8" s="110"/>
      <c r="P8" s="108"/>
      <c r="Q8" s="108"/>
      <c r="R8" s="108"/>
      <c r="S8" s="108"/>
      <c r="T8" s="108"/>
      <c r="U8" s="108"/>
      <c r="V8" s="108"/>
      <c r="W8" s="108"/>
      <c r="X8" s="108"/>
      <c r="Y8" s="108"/>
      <c r="Z8" s="108"/>
      <c r="AA8" s="108"/>
      <c r="AB8" s="108"/>
      <c r="AC8" s="108"/>
      <c r="AD8" s="111"/>
      <c r="AG8" s="111"/>
    </row>
    <row r="9" spans="1:33" ht="15.75">
      <c r="A9" s="292" t="str">
        <f t="shared" si="0"/>
        <v>68-01600-04</v>
      </c>
      <c r="B9" s="198">
        <v>8017.6320000000005</v>
      </c>
      <c r="C9" s="198">
        <v>8017.6320000000005</v>
      </c>
      <c r="D9" s="198">
        <v>8017.6320000000005</v>
      </c>
      <c r="E9" s="198">
        <v>8017.6320000000005</v>
      </c>
      <c r="F9" s="199">
        <v>8017.6320000000005</v>
      </c>
      <c r="G9" s="170">
        <v>8017.6320000000005</v>
      </c>
      <c r="H9" s="314" t="str">
        <f t="shared" si="1"/>
        <v>68-01600-04</v>
      </c>
      <c r="I9" s="197" t="s">
        <v>3081</v>
      </c>
      <c r="J9" s="114"/>
      <c r="K9" s="108"/>
      <c r="L9" s="108"/>
      <c r="M9" s="108"/>
      <c r="N9" s="109"/>
      <c r="O9" s="110"/>
      <c r="P9" s="108"/>
      <c r="Q9" s="108"/>
      <c r="R9" s="108"/>
      <c r="S9" s="108"/>
      <c r="T9" s="108"/>
      <c r="U9" s="108"/>
      <c r="V9" s="109"/>
      <c r="W9" s="109"/>
      <c r="X9" s="109"/>
      <c r="Y9" s="108"/>
      <c r="Z9" s="108"/>
      <c r="AA9" s="108"/>
      <c r="AB9" s="109"/>
      <c r="AC9" s="109"/>
      <c r="AD9" s="111"/>
      <c r="AG9" s="111"/>
    </row>
    <row r="10" spans="1:33" ht="15.75">
      <c r="A10" s="292" t="str">
        <f t="shared" si="0"/>
        <v>68-01600-B2</v>
      </c>
      <c r="B10" s="198">
        <v>20083.190399999999</v>
      </c>
      <c r="C10" s="198">
        <v>20083.190399999999</v>
      </c>
      <c r="D10" s="198">
        <v>20083.190399999999</v>
      </c>
      <c r="E10" s="198">
        <v>20083.190399999999</v>
      </c>
      <c r="F10" s="199">
        <v>20083.190399999999</v>
      </c>
      <c r="G10" s="170">
        <v>20083.190399999999</v>
      </c>
      <c r="H10" s="314" t="str">
        <f t="shared" si="1"/>
        <v>68-01600-B2</v>
      </c>
      <c r="I10" s="197" t="s">
        <v>3082</v>
      </c>
      <c r="J10" s="114"/>
      <c r="K10" s="108"/>
      <c r="L10" s="108"/>
      <c r="M10" s="108"/>
      <c r="N10" s="109"/>
      <c r="O10" s="110"/>
      <c r="P10" s="108"/>
      <c r="Q10" s="108"/>
      <c r="R10" s="108"/>
      <c r="S10" s="108"/>
      <c r="T10" s="108"/>
      <c r="U10" s="108"/>
      <c r="V10" s="109"/>
      <c r="W10" s="109"/>
      <c r="X10" s="109"/>
      <c r="Y10" s="108"/>
      <c r="Z10" s="108"/>
      <c r="AA10" s="108"/>
      <c r="AB10" s="109"/>
      <c r="AC10" s="109"/>
      <c r="AD10" s="111"/>
      <c r="AG10" s="111"/>
    </row>
    <row r="11" spans="1:33" ht="15.75">
      <c r="A11" s="292" t="str">
        <f t="shared" si="0"/>
        <v>68-01600-B3</v>
      </c>
      <c r="B11" s="201">
        <v>39369.506399999998</v>
      </c>
      <c r="C11" s="201">
        <v>39369.506399999998</v>
      </c>
      <c r="D11" s="201">
        <v>39369.506399999998</v>
      </c>
      <c r="E11" s="201">
        <v>39369.506399999998</v>
      </c>
      <c r="F11" s="199">
        <v>39369.506399999998</v>
      </c>
      <c r="G11" s="170">
        <v>39369.506399999998</v>
      </c>
      <c r="H11" s="314" t="str">
        <f t="shared" si="1"/>
        <v>68-01600-B3</v>
      </c>
      <c r="I11" s="200" t="s">
        <v>3083</v>
      </c>
      <c r="J11" s="108"/>
      <c r="K11" s="108"/>
      <c r="L11" s="108"/>
      <c r="M11" s="108"/>
      <c r="N11" s="108"/>
      <c r="O11" s="110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  <c r="AA11" s="108"/>
      <c r="AB11" s="108"/>
      <c r="AC11" s="108"/>
      <c r="AD11" s="111"/>
      <c r="AG11" s="111"/>
    </row>
    <row r="12" spans="1:33" ht="15.75">
      <c r="A12" s="292" t="str">
        <f t="shared" si="0"/>
        <v>68-01600-L2</v>
      </c>
      <c r="B12" s="201">
        <v>53038.591200000003</v>
      </c>
      <c r="C12" s="201">
        <v>53038.591200000003</v>
      </c>
      <c r="D12" s="201">
        <v>53038.591200000003</v>
      </c>
      <c r="E12" s="201">
        <v>53038.591200000003</v>
      </c>
      <c r="F12" s="199">
        <v>53038.591200000003</v>
      </c>
      <c r="G12" s="170">
        <v>53038.591200000003</v>
      </c>
      <c r="H12" s="314" t="str">
        <f t="shared" si="1"/>
        <v>68-01600-L2</v>
      </c>
      <c r="I12" s="200" t="s">
        <v>3084</v>
      </c>
      <c r="J12" s="108"/>
      <c r="K12" s="108"/>
      <c r="L12" s="108"/>
      <c r="M12" s="108"/>
      <c r="N12" s="108"/>
      <c r="O12" s="110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  <c r="AA12" s="108"/>
      <c r="AB12" s="108"/>
      <c r="AC12" s="108"/>
      <c r="AD12" s="111"/>
      <c r="AG12" s="111"/>
    </row>
    <row r="13" spans="1:33" ht="15.75">
      <c r="A13" s="292" t="str">
        <f t="shared" si="0"/>
        <v>68-01600-L3</v>
      </c>
      <c r="B13" s="201">
        <v>65104.149600000004</v>
      </c>
      <c r="C13" s="201">
        <v>65104.149600000004</v>
      </c>
      <c r="D13" s="201">
        <v>65104.149600000004</v>
      </c>
      <c r="E13" s="201">
        <v>65104.149600000004</v>
      </c>
      <c r="F13" s="199">
        <v>65104.149600000004</v>
      </c>
      <c r="G13" s="170">
        <v>65104.149600000004</v>
      </c>
      <c r="H13" s="314" t="str">
        <f t="shared" si="1"/>
        <v>68-01600-L3</v>
      </c>
      <c r="I13" s="200" t="s">
        <v>3085</v>
      </c>
      <c r="J13" s="108"/>
      <c r="K13" s="108"/>
      <c r="L13" s="108"/>
      <c r="M13" s="108"/>
      <c r="N13" s="108"/>
      <c r="O13" s="110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  <c r="AA13" s="108"/>
      <c r="AB13" s="108"/>
      <c r="AC13" s="108"/>
      <c r="AD13" s="111"/>
      <c r="AG13" s="111"/>
    </row>
    <row r="14" spans="1:33" ht="15.75">
      <c r="A14" s="292" t="str">
        <f t="shared" si="0"/>
        <v>68-01600-S4</v>
      </c>
      <c r="B14" s="203">
        <v>73121.781600000002</v>
      </c>
      <c r="C14" s="203">
        <v>73121.781600000002</v>
      </c>
      <c r="D14" s="203">
        <v>73121.781600000002</v>
      </c>
      <c r="E14" s="203">
        <v>73121.781600000002</v>
      </c>
      <c r="F14" s="199">
        <v>73121.781600000002</v>
      </c>
      <c r="G14" s="170">
        <v>73121.781600000002</v>
      </c>
      <c r="H14" s="314" t="str">
        <f t="shared" si="1"/>
        <v>68-01600-S4</v>
      </c>
      <c r="I14" s="202" t="s">
        <v>3086</v>
      </c>
      <c r="J14" s="114"/>
      <c r="K14" s="108"/>
      <c r="L14" s="108"/>
      <c r="M14" s="108"/>
      <c r="N14" s="109"/>
      <c r="O14" s="110"/>
      <c r="P14" s="108"/>
      <c r="Q14" s="108"/>
      <c r="R14" s="108"/>
      <c r="S14" s="108"/>
      <c r="T14" s="108"/>
      <c r="U14" s="108"/>
      <c r="V14" s="109"/>
      <c r="W14" s="109"/>
      <c r="X14" s="109"/>
      <c r="Y14" s="108"/>
      <c r="Z14" s="108"/>
      <c r="AA14" s="108"/>
      <c r="AB14" s="109"/>
      <c r="AC14" s="109"/>
      <c r="AD14" s="111"/>
      <c r="AG14" s="111"/>
    </row>
    <row r="15" spans="1:33" ht="15.75">
      <c r="A15" s="292" t="str">
        <f t="shared" si="0"/>
        <v>68-01700-01</v>
      </c>
      <c r="B15" s="205">
        <v>25147.9872</v>
      </c>
      <c r="C15" s="205">
        <v>25147.9872</v>
      </c>
      <c r="D15" s="205">
        <v>25147.9872</v>
      </c>
      <c r="E15" s="205">
        <v>25147.9872</v>
      </c>
      <c r="F15" s="199">
        <v>25147.9872</v>
      </c>
      <c r="G15" s="170">
        <v>25147.9872</v>
      </c>
      <c r="H15" s="314" t="str">
        <f t="shared" si="1"/>
        <v>68-01700-01</v>
      </c>
      <c r="I15" s="204" t="s">
        <v>2314</v>
      </c>
      <c r="J15" s="114"/>
      <c r="K15" s="108"/>
      <c r="L15" s="108"/>
      <c r="M15" s="108"/>
      <c r="N15" s="109"/>
      <c r="O15" s="110"/>
      <c r="P15" s="108"/>
      <c r="Q15" s="108"/>
      <c r="R15" s="108"/>
      <c r="S15" s="108"/>
      <c r="T15" s="108"/>
      <c r="U15" s="108"/>
      <c r="V15" s="109"/>
      <c r="W15" s="109"/>
      <c r="X15" s="109"/>
      <c r="Y15" s="108"/>
      <c r="Z15" s="108"/>
      <c r="AA15" s="108"/>
      <c r="AB15" s="109"/>
      <c r="AC15" s="109"/>
      <c r="AD15" s="111"/>
      <c r="AG15" s="111"/>
    </row>
    <row r="16" spans="1:33" ht="15.75">
      <c r="A16" s="292" t="str">
        <f t="shared" si="0"/>
        <v>68-01700-02</v>
      </c>
      <c r="B16" s="198">
        <v>20376.518400000004</v>
      </c>
      <c r="C16" s="198">
        <v>20376.518400000004</v>
      </c>
      <c r="D16" s="198">
        <v>20376.518400000004</v>
      </c>
      <c r="E16" s="198">
        <v>20376.518400000004</v>
      </c>
      <c r="F16" s="199">
        <v>20376.518400000004</v>
      </c>
      <c r="G16" s="170">
        <v>20376.518400000004</v>
      </c>
      <c r="H16" s="314" t="str">
        <f t="shared" si="1"/>
        <v>68-01700-02</v>
      </c>
      <c r="I16" s="206" t="s">
        <v>2315</v>
      </c>
      <c r="J16" s="114"/>
      <c r="K16" s="108"/>
      <c r="L16" s="108"/>
      <c r="M16" s="108"/>
      <c r="N16" s="109"/>
      <c r="O16" s="110"/>
      <c r="P16" s="108"/>
      <c r="Q16" s="108"/>
      <c r="R16" s="108"/>
      <c r="S16" s="108"/>
      <c r="T16" s="108"/>
      <c r="U16" s="108"/>
      <c r="V16" s="109"/>
      <c r="W16" s="109"/>
      <c r="X16" s="109"/>
      <c r="Y16" s="108"/>
      <c r="Z16" s="108"/>
      <c r="AA16" s="108"/>
      <c r="AB16" s="109"/>
      <c r="AC16" s="109"/>
      <c r="AD16" s="111"/>
      <c r="AG16" s="111"/>
    </row>
    <row r="17" spans="1:33" ht="15.75">
      <c r="A17" s="292" t="str">
        <f t="shared" si="0"/>
        <v>68-01700-03</v>
      </c>
      <c r="B17" s="198">
        <v>12759.768000000002</v>
      </c>
      <c r="C17" s="198">
        <v>12759.768000000002</v>
      </c>
      <c r="D17" s="198">
        <v>12759.768000000002</v>
      </c>
      <c r="E17" s="198">
        <v>12759.768000000002</v>
      </c>
      <c r="F17" s="199">
        <v>12759.768000000002</v>
      </c>
      <c r="G17" s="170">
        <v>12759.768000000002</v>
      </c>
      <c r="H17" s="314" t="str">
        <f t="shared" si="1"/>
        <v>68-01700-03</v>
      </c>
      <c r="I17" s="206" t="s">
        <v>2316</v>
      </c>
      <c r="J17" s="108"/>
      <c r="K17" s="108"/>
      <c r="L17" s="108"/>
      <c r="M17" s="108"/>
      <c r="N17" s="108"/>
      <c r="O17" s="110"/>
      <c r="P17" s="108"/>
      <c r="Q17" s="108"/>
      <c r="R17" s="108"/>
      <c r="S17" s="108"/>
      <c r="T17" s="108"/>
      <c r="U17" s="108"/>
      <c r="V17" s="108"/>
      <c r="W17" s="108"/>
      <c r="X17" s="108"/>
      <c r="Y17" s="108"/>
      <c r="Z17" s="108"/>
      <c r="AA17" s="108"/>
      <c r="AB17" s="108"/>
      <c r="AC17" s="108"/>
      <c r="AD17" s="111"/>
      <c r="AG17" s="111"/>
    </row>
    <row r="18" spans="1:33" ht="15.75">
      <c r="A18" s="292" t="str">
        <f t="shared" si="0"/>
        <v>68-01700-04</v>
      </c>
      <c r="B18" s="198">
        <v>10100.2608</v>
      </c>
      <c r="C18" s="198">
        <v>10100.2608</v>
      </c>
      <c r="D18" s="198">
        <v>10100.2608</v>
      </c>
      <c r="E18" s="198">
        <v>10100.2608</v>
      </c>
      <c r="F18" s="199">
        <v>10100.2608</v>
      </c>
      <c r="G18" s="170">
        <v>10100.2608</v>
      </c>
      <c r="H18" s="314" t="str">
        <f t="shared" si="1"/>
        <v>68-01700-04</v>
      </c>
      <c r="I18" s="206" t="s">
        <v>2317</v>
      </c>
      <c r="J18" s="108"/>
      <c r="K18" s="108"/>
      <c r="L18" s="108"/>
      <c r="M18" s="108"/>
      <c r="N18" s="108"/>
      <c r="O18" s="110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11"/>
      <c r="AG18" s="111"/>
    </row>
    <row r="19" spans="1:33" ht="15.75">
      <c r="A19" s="292" t="str">
        <f t="shared" si="0"/>
        <v>68-01700-S4</v>
      </c>
      <c r="B19" s="198">
        <v>68384.534400000004</v>
      </c>
      <c r="C19" s="198">
        <v>68384.534400000004</v>
      </c>
      <c r="D19" s="198">
        <v>68384.534400000004</v>
      </c>
      <c r="E19" s="198">
        <v>68384.534400000004</v>
      </c>
      <c r="F19" s="199">
        <v>68384.534400000004</v>
      </c>
      <c r="G19" s="170">
        <v>68384.534400000004</v>
      </c>
      <c r="H19" s="314" t="str">
        <f t="shared" si="1"/>
        <v>68-01700-S4</v>
      </c>
      <c r="I19" s="206" t="s">
        <v>2313</v>
      </c>
      <c r="J19" s="108"/>
      <c r="K19" s="108"/>
      <c r="L19" s="108"/>
      <c r="M19" s="108"/>
      <c r="N19" s="108"/>
      <c r="O19" s="110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11"/>
      <c r="AG19" s="111"/>
    </row>
    <row r="20" spans="1:33" ht="15.75">
      <c r="A20" s="292" t="str">
        <f t="shared" si="0"/>
        <v>68-02600-01</v>
      </c>
      <c r="B20" s="198">
        <v>32735.404800000004</v>
      </c>
      <c r="C20" s="198">
        <v>32735.404800000004</v>
      </c>
      <c r="D20" s="198">
        <v>32735.404800000004</v>
      </c>
      <c r="E20" s="198">
        <v>32735.404800000004</v>
      </c>
      <c r="F20" s="199">
        <v>32735.404800000004</v>
      </c>
      <c r="G20" s="170">
        <v>32735.404800000004</v>
      </c>
      <c r="H20" s="314" t="str">
        <f t="shared" si="1"/>
        <v>68-02600-01</v>
      </c>
      <c r="I20" s="206" t="s">
        <v>2054</v>
      </c>
      <c r="J20" s="114"/>
      <c r="K20" s="108"/>
      <c r="L20" s="108"/>
      <c r="M20" s="108"/>
      <c r="N20" s="109"/>
      <c r="O20" s="110"/>
      <c r="P20" s="108"/>
      <c r="Q20" s="108"/>
      <c r="R20" s="108"/>
      <c r="S20" s="108"/>
      <c r="T20" s="108"/>
      <c r="U20" s="108"/>
      <c r="V20" s="109"/>
      <c r="W20" s="109"/>
      <c r="X20" s="109"/>
      <c r="Y20" s="108"/>
      <c r="Z20" s="108"/>
      <c r="AA20" s="108"/>
      <c r="AB20" s="109"/>
      <c r="AC20" s="109"/>
      <c r="AD20" s="111"/>
      <c r="AG20" s="111"/>
    </row>
    <row r="21" spans="1:33" ht="15.75">
      <c r="A21" s="292" t="str">
        <f t="shared" si="0"/>
        <v>68-02600-02</v>
      </c>
      <c r="B21" s="198">
        <v>22004.488800000003</v>
      </c>
      <c r="C21" s="198">
        <v>22004.488800000003</v>
      </c>
      <c r="D21" s="198">
        <v>22004.488800000003</v>
      </c>
      <c r="E21" s="198">
        <v>22004.488800000003</v>
      </c>
      <c r="F21" s="199">
        <v>22004.488800000003</v>
      </c>
      <c r="G21" s="170">
        <v>22004.488800000003</v>
      </c>
      <c r="H21" s="314" t="str">
        <f t="shared" si="1"/>
        <v>68-02600-02</v>
      </c>
      <c r="I21" s="204" t="s">
        <v>2055</v>
      </c>
      <c r="J21" s="114"/>
      <c r="K21" s="108"/>
      <c r="L21" s="108"/>
      <c r="M21" s="108"/>
      <c r="N21" s="109"/>
      <c r="O21" s="110"/>
      <c r="P21" s="108"/>
      <c r="Q21" s="108"/>
      <c r="R21" s="108"/>
      <c r="S21" s="108"/>
      <c r="T21" s="108"/>
      <c r="U21" s="108"/>
      <c r="V21" s="109"/>
      <c r="W21" s="109"/>
      <c r="X21" s="109"/>
      <c r="Y21" s="108"/>
      <c r="Z21" s="108"/>
      <c r="AA21" s="108"/>
      <c r="AB21" s="109"/>
      <c r="AC21" s="109"/>
      <c r="AD21" s="111"/>
      <c r="AG21" s="111"/>
    </row>
    <row r="22" spans="1:33" ht="15.75">
      <c r="A22" s="292" t="str">
        <f t="shared" si="0"/>
        <v>68-02600-03</v>
      </c>
      <c r="B22" s="198">
        <v>14133.520800000002</v>
      </c>
      <c r="C22" s="198">
        <v>14133.520800000002</v>
      </c>
      <c r="D22" s="198">
        <v>14133.520800000002</v>
      </c>
      <c r="E22" s="198">
        <v>14133.520800000002</v>
      </c>
      <c r="F22" s="199">
        <v>14133.520800000002</v>
      </c>
      <c r="G22" s="170">
        <v>14133.520800000002</v>
      </c>
      <c r="H22" s="314" t="str">
        <f t="shared" si="1"/>
        <v>68-02600-03</v>
      </c>
      <c r="I22" s="206" t="s">
        <v>2056</v>
      </c>
      <c r="J22" s="114"/>
      <c r="K22" s="108"/>
      <c r="L22" s="108"/>
      <c r="M22" s="108"/>
      <c r="N22" s="109"/>
      <c r="O22" s="110"/>
      <c r="P22" s="108"/>
      <c r="Q22" s="108"/>
      <c r="R22" s="108"/>
      <c r="S22" s="108"/>
      <c r="T22" s="108"/>
      <c r="U22" s="108"/>
      <c r="V22" s="109"/>
      <c r="W22" s="109"/>
      <c r="X22" s="109"/>
      <c r="Y22" s="108"/>
      <c r="Z22" s="108"/>
      <c r="AA22" s="108"/>
      <c r="AB22" s="109"/>
      <c r="AC22" s="109"/>
      <c r="AD22" s="111"/>
      <c r="AG22" s="111"/>
    </row>
    <row r="23" spans="1:33" ht="15.75">
      <c r="A23" s="292" t="str">
        <f t="shared" si="0"/>
        <v>68-02600-B2</v>
      </c>
      <c r="B23" s="198">
        <v>36138.009600000005</v>
      </c>
      <c r="C23" s="198">
        <v>36138.009600000005</v>
      </c>
      <c r="D23" s="198">
        <v>36138.009600000005</v>
      </c>
      <c r="E23" s="198">
        <v>36138.009600000005</v>
      </c>
      <c r="F23" s="199">
        <v>36138.009600000005</v>
      </c>
      <c r="G23" s="170">
        <v>36138.009600000005</v>
      </c>
      <c r="H23" s="314" t="str">
        <f t="shared" si="1"/>
        <v>68-02600-B2</v>
      </c>
      <c r="I23" s="206" t="s">
        <v>2058</v>
      </c>
      <c r="J23" s="108"/>
      <c r="K23" s="108"/>
      <c r="L23" s="108"/>
      <c r="M23" s="108"/>
      <c r="N23" s="108"/>
      <c r="O23" s="110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11"/>
      <c r="AG23" s="111"/>
    </row>
    <row r="24" spans="1:33" ht="15.75">
      <c r="A24" s="292" t="str">
        <f t="shared" si="0"/>
        <v>68-02600-L2</v>
      </c>
      <c r="B24" s="198">
        <v>54739.893600000003</v>
      </c>
      <c r="C24" s="198">
        <v>54739.893600000003</v>
      </c>
      <c r="D24" s="198">
        <v>54739.893600000003</v>
      </c>
      <c r="E24" s="198">
        <v>54739.893600000003</v>
      </c>
      <c r="F24" s="199">
        <v>54739.893600000003</v>
      </c>
      <c r="G24" s="170">
        <v>54739.893600000003</v>
      </c>
      <c r="H24" s="314" t="str">
        <f t="shared" si="1"/>
        <v>68-02600-L2</v>
      </c>
      <c r="I24" s="206" t="s">
        <v>2057</v>
      </c>
      <c r="J24" s="108"/>
      <c r="K24" s="108"/>
      <c r="L24" s="108"/>
      <c r="M24" s="108"/>
      <c r="N24" s="108"/>
      <c r="O24" s="110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11"/>
      <c r="AG24" s="111"/>
    </row>
    <row r="25" spans="1:33" ht="15.75">
      <c r="A25" s="292" t="str">
        <f t="shared" si="0"/>
        <v>68-02600-S3</v>
      </c>
      <c r="B25" s="207">
        <v>68873.414400000009</v>
      </c>
      <c r="C25" s="207">
        <v>68873.414400000009</v>
      </c>
      <c r="D25" s="207">
        <v>68873.414400000009</v>
      </c>
      <c r="E25" s="207">
        <v>68873.414400000009</v>
      </c>
      <c r="F25" s="199">
        <v>68873.414400000009</v>
      </c>
      <c r="G25" s="170">
        <v>68873.414400000009</v>
      </c>
      <c r="H25" s="314" t="str">
        <f t="shared" si="1"/>
        <v>68-02600-S3</v>
      </c>
      <c r="I25" s="204" t="s">
        <v>2053</v>
      </c>
      <c r="J25" s="108"/>
      <c r="K25" s="108"/>
      <c r="L25" s="108"/>
      <c r="M25" s="108"/>
      <c r="N25" s="108"/>
      <c r="O25" s="110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11"/>
      <c r="AG25" s="111"/>
    </row>
    <row r="26" spans="1:33" ht="15.75">
      <c r="A26" s="292" t="str">
        <f t="shared" si="0"/>
        <v>68-02700-01</v>
      </c>
      <c r="B26" s="207">
        <v>38912.9856</v>
      </c>
      <c r="C26" s="207">
        <v>38912.9856</v>
      </c>
      <c r="D26" s="207">
        <v>38912.9856</v>
      </c>
      <c r="E26" s="207">
        <v>38912.9856</v>
      </c>
      <c r="F26" s="199">
        <v>38912.9856</v>
      </c>
      <c r="G26" s="170">
        <v>38912.9856</v>
      </c>
      <c r="H26" s="314" t="str">
        <f t="shared" si="1"/>
        <v>68-02700-01</v>
      </c>
      <c r="I26" s="204" t="s">
        <v>2060</v>
      </c>
      <c r="J26" s="114"/>
      <c r="K26" s="108"/>
      <c r="L26" s="108"/>
      <c r="M26" s="108"/>
      <c r="N26" s="109"/>
      <c r="O26" s="110"/>
      <c r="P26" s="108"/>
      <c r="Q26" s="108"/>
      <c r="R26" s="108"/>
      <c r="S26" s="108"/>
      <c r="T26" s="108"/>
      <c r="U26" s="108"/>
      <c r="V26" s="109"/>
      <c r="W26" s="109"/>
      <c r="X26" s="109"/>
      <c r="Y26" s="108"/>
      <c r="Z26" s="108"/>
      <c r="AA26" s="108"/>
      <c r="AB26" s="109"/>
      <c r="AC26" s="109"/>
      <c r="AD26" s="111"/>
      <c r="AG26" s="111"/>
    </row>
    <row r="27" spans="1:33" ht="15.75">
      <c r="A27" s="292" t="str">
        <f t="shared" si="0"/>
        <v>68-02700-02</v>
      </c>
      <c r="B27" s="198">
        <v>24649.329600000005</v>
      </c>
      <c r="C27" s="198">
        <v>24649.329600000005</v>
      </c>
      <c r="D27" s="198">
        <v>24649.329600000005</v>
      </c>
      <c r="E27" s="198">
        <v>24649.329600000005</v>
      </c>
      <c r="F27" s="199">
        <v>24649.329600000005</v>
      </c>
      <c r="G27" s="170">
        <v>24649.329600000005</v>
      </c>
      <c r="H27" s="314" t="str">
        <f t="shared" si="1"/>
        <v>68-02700-02</v>
      </c>
      <c r="I27" s="206" t="s">
        <v>2061</v>
      </c>
      <c r="J27" s="114"/>
      <c r="K27" s="108"/>
      <c r="L27" s="108"/>
      <c r="M27" s="108"/>
      <c r="N27" s="109"/>
      <c r="O27" s="110"/>
      <c r="P27" s="108"/>
      <c r="Q27" s="108"/>
      <c r="R27" s="108"/>
      <c r="S27" s="108"/>
      <c r="T27" s="108"/>
      <c r="U27" s="108"/>
      <c r="V27" s="109"/>
      <c r="W27" s="109"/>
      <c r="X27" s="109"/>
      <c r="Y27" s="108"/>
      <c r="Z27" s="108"/>
      <c r="AA27" s="108"/>
      <c r="AB27" s="109"/>
      <c r="AC27" s="109"/>
      <c r="AD27" s="111"/>
      <c r="AG27" s="111"/>
    </row>
    <row r="28" spans="1:33" ht="15.75">
      <c r="A28" s="292" t="str">
        <f t="shared" si="0"/>
        <v>68-02700-03</v>
      </c>
      <c r="B28" s="198">
        <v>12671.769600000001</v>
      </c>
      <c r="C28" s="198">
        <v>12671.769600000001</v>
      </c>
      <c r="D28" s="198">
        <v>12671.769600000001</v>
      </c>
      <c r="E28" s="198">
        <v>12671.769600000001</v>
      </c>
      <c r="F28" s="199">
        <v>12671.769600000001</v>
      </c>
      <c r="G28" s="170">
        <v>12671.769600000001</v>
      </c>
      <c r="H28" s="314" t="str">
        <f t="shared" si="1"/>
        <v>68-02700-03</v>
      </c>
      <c r="I28" s="206" t="s">
        <v>2062</v>
      </c>
      <c r="J28" s="114"/>
      <c r="K28" s="108"/>
      <c r="L28" s="108"/>
      <c r="M28" s="108"/>
      <c r="N28" s="109"/>
      <c r="O28" s="110"/>
      <c r="P28" s="108"/>
      <c r="Q28" s="108"/>
      <c r="R28" s="108"/>
      <c r="S28" s="108"/>
      <c r="T28" s="108"/>
      <c r="U28" s="108"/>
      <c r="V28" s="109"/>
      <c r="W28" s="109"/>
      <c r="X28" s="109"/>
      <c r="Y28" s="108"/>
      <c r="Z28" s="108"/>
      <c r="AA28" s="108"/>
      <c r="AB28" s="109"/>
      <c r="AC28" s="109"/>
      <c r="AD28" s="111"/>
      <c r="AG28" s="111"/>
    </row>
    <row r="29" spans="1:33" ht="15.75">
      <c r="A29" s="292" t="str">
        <f t="shared" si="0"/>
        <v>68-02700-B2</v>
      </c>
      <c r="B29" s="198">
        <v>37321.099200000004</v>
      </c>
      <c r="C29" s="198">
        <v>37321.099200000004</v>
      </c>
      <c r="D29" s="198">
        <v>37321.099200000004</v>
      </c>
      <c r="E29" s="198">
        <v>37321.099200000004</v>
      </c>
      <c r="F29" s="199">
        <v>37321.099200000004</v>
      </c>
      <c r="G29" s="170">
        <v>37321.099200000004</v>
      </c>
      <c r="H29" s="314" t="str">
        <f t="shared" si="1"/>
        <v>68-02700-B2</v>
      </c>
      <c r="I29" s="206" t="s">
        <v>2321</v>
      </c>
      <c r="J29" s="108"/>
      <c r="K29" s="108"/>
      <c r="L29" s="108"/>
      <c r="M29" s="108"/>
      <c r="N29" s="108"/>
      <c r="O29" s="110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11"/>
      <c r="AG29" s="111"/>
    </row>
    <row r="30" spans="1:33" ht="15.75">
      <c r="A30" s="292" t="str">
        <f t="shared" si="0"/>
        <v>68-02700-L2</v>
      </c>
      <c r="B30" s="207">
        <v>63562.315200000005</v>
      </c>
      <c r="C30" s="207">
        <v>63562.315200000005</v>
      </c>
      <c r="D30" s="207">
        <v>63562.315200000005</v>
      </c>
      <c r="E30" s="207">
        <v>63562.315200000005</v>
      </c>
      <c r="F30" s="199">
        <v>63562.315200000005</v>
      </c>
      <c r="G30" s="170">
        <v>63562.315200000005</v>
      </c>
      <c r="H30" s="314" t="str">
        <f t="shared" si="1"/>
        <v>68-02700-L2</v>
      </c>
      <c r="I30" s="204" t="s">
        <v>2318</v>
      </c>
      <c r="J30" s="108"/>
      <c r="K30" s="108"/>
      <c r="L30" s="108"/>
      <c r="M30" s="108"/>
      <c r="N30" s="108"/>
      <c r="O30" s="110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11"/>
      <c r="AG30" s="111"/>
    </row>
    <row r="31" spans="1:33" ht="15.75">
      <c r="A31" s="292" t="str">
        <f t="shared" si="0"/>
        <v>68-02700-S3</v>
      </c>
      <c r="B31" s="205">
        <v>76861.713600000017</v>
      </c>
      <c r="C31" s="205">
        <v>76861.713600000017</v>
      </c>
      <c r="D31" s="205">
        <v>76861.713600000017</v>
      </c>
      <c r="E31" s="205">
        <v>76861.713600000017</v>
      </c>
      <c r="F31" s="199">
        <v>76861.713600000017</v>
      </c>
      <c r="G31" s="170">
        <v>76861.713600000017</v>
      </c>
      <c r="H31" s="314" t="str">
        <f t="shared" si="1"/>
        <v>68-02700-S3</v>
      </c>
      <c r="I31" s="204" t="s">
        <v>2059</v>
      </c>
      <c r="J31" s="108"/>
      <c r="K31" s="108"/>
      <c r="L31" s="108"/>
      <c r="M31" s="108"/>
      <c r="N31" s="108"/>
      <c r="O31" s="110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11"/>
      <c r="AG31" s="111"/>
    </row>
    <row r="32" spans="1:33" ht="15.75">
      <c r="A32" s="292" t="str">
        <f t="shared" si="0"/>
        <v>68-11600-01</v>
      </c>
      <c r="B32" s="198">
        <v>33752.275200000004</v>
      </c>
      <c r="C32" s="198">
        <v>33752.275200000004</v>
      </c>
      <c r="D32" s="198">
        <v>33752.275200000004</v>
      </c>
      <c r="E32" s="198">
        <v>33752.275200000004</v>
      </c>
      <c r="F32" s="199">
        <v>33752.275200000004</v>
      </c>
      <c r="G32" s="170">
        <v>33752.275200000004</v>
      </c>
      <c r="H32" s="314" t="str">
        <f t="shared" si="1"/>
        <v>68-11607-01</v>
      </c>
      <c r="I32" s="206" t="s">
        <v>2065</v>
      </c>
      <c r="J32" s="114"/>
      <c r="K32" s="108"/>
      <c r="L32" s="108"/>
      <c r="M32" s="108"/>
      <c r="N32" s="109"/>
      <c r="O32" s="110"/>
      <c r="P32" s="108"/>
      <c r="Q32" s="108"/>
      <c r="R32" s="108"/>
      <c r="S32" s="108"/>
      <c r="T32" s="108"/>
      <c r="U32" s="108"/>
      <c r="V32" s="109"/>
      <c r="W32" s="109"/>
      <c r="X32" s="109"/>
      <c r="Y32" s="108"/>
      <c r="Z32" s="108"/>
      <c r="AA32" s="108"/>
      <c r="AB32" s="109"/>
      <c r="AC32" s="109"/>
      <c r="AD32" s="111"/>
      <c r="AG32" s="111"/>
    </row>
    <row r="33" spans="1:33" ht="15.75">
      <c r="A33" s="292" t="str">
        <f t="shared" si="0"/>
        <v>68-11600-02</v>
      </c>
      <c r="B33" s="198">
        <v>19286.316000000003</v>
      </c>
      <c r="C33" s="198">
        <v>19286.316000000003</v>
      </c>
      <c r="D33" s="198">
        <v>19286.316000000003</v>
      </c>
      <c r="E33" s="198">
        <v>19286.316000000003</v>
      </c>
      <c r="F33" s="199">
        <v>19286.316000000003</v>
      </c>
      <c r="G33" s="170">
        <v>19286.316000000003</v>
      </c>
      <c r="H33" s="314" t="str">
        <f t="shared" si="1"/>
        <v>68-11607-02</v>
      </c>
      <c r="I33" s="206" t="s">
        <v>2066</v>
      </c>
      <c r="J33" s="114"/>
      <c r="K33" s="108"/>
      <c r="L33" s="108"/>
      <c r="M33" s="108"/>
      <c r="N33" s="109"/>
      <c r="O33" s="110"/>
      <c r="P33" s="108"/>
      <c r="Q33" s="108"/>
      <c r="R33" s="108"/>
      <c r="S33" s="108"/>
      <c r="T33" s="108"/>
      <c r="U33" s="108"/>
      <c r="V33" s="109"/>
      <c r="W33" s="109"/>
      <c r="X33" s="109"/>
      <c r="Y33" s="108"/>
      <c r="Z33" s="108"/>
      <c r="AA33" s="108"/>
      <c r="AB33" s="109"/>
      <c r="AC33" s="109"/>
      <c r="AD33" s="111"/>
      <c r="AG33" s="111"/>
    </row>
    <row r="34" spans="1:33" ht="15.75">
      <c r="A34" s="292" t="str">
        <f t="shared" si="0"/>
        <v>68-11600-03</v>
      </c>
      <c r="B34" s="198">
        <v>12065.5584</v>
      </c>
      <c r="C34" s="198">
        <v>12065.5584</v>
      </c>
      <c r="D34" s="198">
        <v>12065.5584</v>
      </c>
      <c r="E34" s="198">
        <v>12065.5584</v>
      </c>
      <c r="F34" s="199">
        <v>12065.5584</v>
      </c>
      <c r="G34" s="170">
        <v>12065.5584</v>
      </c>
      <c r="H34" s="314" t="str">
        <f t="shared" si="1"/>
        <v>68-11607-03</v>
      </c>
      <c r="I34" s="206" t="s">
        <v>2067</v>
      </c>
      <c r="J34" s="114"/>
      <c r="K34" s="108"/>
      <c r="L34" s="108"/>
      <c r="M34" s="108"/>
      <c r="N34" s="109"/>
      <c r="O34" s="110"/>
      <c r="P34" s="108"/>
      <c r="Q34" s="108"/>
      <c r="R34" s="108"/>
      <c r="S34" s="108"/>
      <c r="T34" s="108"/>
      <c r="U34" s="108"/>
      <c r="V34" s="109"/>
      <c r="W34" s="109"/>
      <c r="X34" s="109"/>
      <c r="Y34" s="108"/>
      <c r="Z34" s="108"/>
      <c r="AA34" s="108"/>
      <c r="AB34" s="109"/>
      <c r="AC34" s="109"/>
      <c r="AD34" s="111"/>
      <c r="AG34" s="111"/>
    </row>
    <row r="35" spans="1:33" ht="15.75">
      <c r="A35" s="292" t="str">
        <f t="shared" si="0"/>
        <v>68-11600-L2</v>
      </c>
      <c r="B35" s="207">
        <v>53038.591200000003</v>
      </c>
      <c r="C35" s="207">
        <v>53038.591200000003</v>
      </c>
      <c r="D35" s="207">
        <v>53038.591200000003</v>
      </c>
      <c r="E35" s="207">
        <v>53038.591200000003</v>
      </c>
      <c r="F35" s="199">
        <v>53038.591200000003</v>
      </c>
      <c r="G35" s="170">
        <v>53038.591200000003</v>
      </c>
      <c r="H35" s="314" t="str">
        <f t="shared" si="1"/>
        <v>68-11607-L2</v>
      </c>
      <c r="I35" s="204" t="s">
        <v>2064</v>
      </c>
      <c r="J35" s="108"/>
      <c r="K35" s="108"/>
      <c r="L35" s="108"/>
      <c r="M35" s="108"/>
      <c r="N35" s="108"/>
      <c r="O35" s="110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11"/>
      <c r="AG35" s="111"/>
    </row>
    <row r="36" spans="1:33" ht="15.75">
      <c r="A36" s="292" t="str">
        <f t="shared" si="0"/>
        <v>68-11600-S3</v>
      </c>
      <c r="B36" s="198">
        <v>65104.149600000004</v>
      </c>
      <c r="C36" s="198">
        <v>65104.149600000004</v>
      </c>
      <c r="D36" s="198">
        <v>65104.149600000004</v>
      </c>
      <c r="E36" s="198">
        <v>65104.149600000004</v>
      </c>
      <c r="F36" s="199">
        <v>65104.149600000004</v>
      </c>
      <c r="G36" s="170">
        <v>65104.149600000004</v>
      </c>
      <c r="H36" s="314" t="str">
        <f t="shared" si="1"/>
        <v>68-11607-S3</v>
      </c>
      <c r="I36" s="206" t="s">
        <v>2063</v>
      </c>
      <c r="J36" s="108"/>
      <c r="K36" s="108"/>
      <c r="L36" s="108"/>
      <c r="M36" s="108"/>
      <c r="N36" s="108"/>
      <c r="O36" s="110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11"/>
      <c r="AG36" s="111"/>
    </row>
    <row r="37" spans="1:33" ht="15.75">
      <c r="A37" s="292" t="str">
        <f t="shared" si="0"/>
        <v>68-13600-S1</v>
      </c>
      <c r="B37" s="198">
        <v>23177.800799999997</v>
      </c>
      <c r="C37" s="198">
        <v>23177.800799999997</v>
      </c>
      <c r="D37" s="198">
        <v>23177.800799999997</v>
      </c>
      <c r="E37" s="198">
        <v>23177.800799999997</v>
      </c>
      <c r="F37" s="199">
        <v>23177.800799999997</v>
      </c>
      <c r="G37" s="170">
        <v>23177.800799999997</v>
      </c>
      <c r="H37" s="314" t="str">
        <f t="shared" si="1"/>
        <v>68-13600-S1</v>
      </c>
      <c r="I37" s="206" t="s">
        <v>3087</v>
      </c>
      <c r="J37" s="108"/>
      <c r="K37" s="108"/>
      <c r="L37" s="108"/>
      <c r="M37" s="108"/>
      <c r="N37" s="108"/>
      <c r="O37" s="110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11"/>
      <c r="AG37" s="111"/>
    </row>
    <row r="38" spans="1:33" ht="15.75">
      <c r="A38" s="292" t="str">
        <f t="shared" si="0"/>
        <v>68-13700-S1</v>
      </c>
      <c r="B38" s="207">
        <v>17384.572800000002</v>
      </c>
      <c r="C38" s="207">
        <v>17384.572800000002</v>
      </c>
      <c r="D38" s="207">
        <v>17384.572800000002</v>
      </c>
      <c r="E38" s="207">
        <v>17384.572800000002</v>
      </c>
      <c r="F38" s="199">
        <v>17384.572800000002</v>
      </c>
      <c r="G38" s="170">
        <v>17384.572800000002</v>
      </c>
      <c r="H38" s="314" t="str">
        <f t="shared" si="1"/>
        <v>68-13700-S1</v>
      </c>
      <c r="I38" s="204" t="s">
        <v>3088</v>
      </c>
      <c r="J38" s="114"/>
      <c r="K38" s="108"/>
      <c r="L38" s="108"/>
      <c r="M38" s="108"/>
      <c r="N38" s="109"/>
      <c r="O38" s="110"/>
      <c r="P38" s="108"/>
      <c r="Q38" s="108"/>
      <c r="R38" s="108"/>
      <c r="S38" s="108"/>
      <c r="T38" s="108"/>
      <c r="U38" s="108"/>
      <c r="V38" s="109"/>
      <c r="W38" s="109"/>
      <c r="X38" s="109"/>
      <c r="Y38" s="108"/>
      <c r="Z38" s="108"/>
      <c r="AA38" s="108"/>
      <c r="AB38" s="109"/>
      <c r="AC38" s="109"/>
      <c r="AD38" s="111"/>
      <c r="AG38" s="111"/>
    </row>
    <row r="39" spans="1:33" ht="15.75">
      <c r="A39" s="292" t="str">
        <f t="shared" si="0"/>
        <v>68-13800-S1</v>
      </c>
      <c r="B39" s="198">
        <v>16397.035200000002</v>
      </c>
      <c r="C39" s="198">
        <v>16397.035200000002</v>
      </c>
      <c r="D39" s="198">
        <v>16397.035200000002</v>
      </c>
      <c r="E39" s="198">
        <v>16397.035200000002</v>
      </c>
      <c r="F39" s="199">
        <v>16397.035200000002</v>
      </c>
      <c r="G39" s="170">
        <v>16397.035200000002</v>
      </c>
      <c r="H39" s="314" t="str">
        <f t="shared" si="1"/>
        <v>68-13800-S1</v>
      </c>
      <c r="I39" s="206" t="s">
        <v>3089</v>
      </c>
      <c r="J39" s="114"/>
      <c r="K39" s="108"/>
      <c r="L39" s="108"/>
      <c r="M39" s="108"/>
      <c r="N39" s="109"/>
      <c r="O39" s="110"/>
      <c r="P39" s="108"/>
      <c r="Q39" s="108"/>
      <c r="R39" s="108"/>
      <c r="S39" s="108"/>
      <c r="T39" s="108"/>
      <c r="U39" s="108"/>
      <c r="V39" s="109"/>
      <c r="W39" s="109"/>
      <c r="X39" s="109"/>
      <c r="Y39" s="108"/>
      <c r="Z39" s="108"/>
      <c r="AA39" s="108"/>
      <c r="AB39" s="109"/>
      <c r="AC39" s="109"/>
      <c r="AD39" s="111"/>
      <c r="AG39" s="111"/>
    </row>
    <row r="40" spans="1:33" ht="15.75">
      <c r="A40" s="292" t="str">
        <f t="shared" si="0"/>
        <v>68-18600-S1</v>
      </c>
      <c r="B40" s="198">
        <v>24468.444</v>
      </c>
      <c r="C40" s="198">
        <v>24468.444</v>
      </c>
      <c r="D40" s="198">
        <v>24468.444</v>
      </c>
      <c r="E40" s="198">
        <v>24468.444</v>
      </c>
      <c r="F40" s="199">
        <v>24468.444</v>
      </c>
      <c r="G40" s="170">
        <v>24468.444</v>
      </c>
      <c r="H40" s="314" t="str">
        <f t="shared" si="1"/>
        <v>68-18600-S1</v>
      </c>
      <c r="I40" s="206" t="s">
        <v>3090</v>
      </c>
      <c r="J40" s="114"/>
      <c r="K40" s="108"/>
      <c r="L40" s="108"/>
      <c r="M40" s="108"/>
      <c r="N40" s="109"/>
      <c r="O40" s="110"/>
      <c r="P40" s="108"/>
      <c r="Q40" s="108"/>
      <c r="R40" s="108"/>
      <c r="S40" s="108"/>
      <c r="T40" s="108"/>
      <c r="U40" s="108"/>
      <c r="V40" s="109"/>
      <c r="W40" s="109"/>
      <c r="X40" s="109"/>
      <c r="Y40" s="108"/>
      <c r="Z40" s="108"/>
      <c r="AA40" s="108"/>
      <c r="AB40" s="109"/>
      <c r="AC40" s="109"/>
      <c r="AD40" s="111"/>
      <c r="AG40" s="111"/>
    </row>
    <row r="41" spans="1:33" ht="15.75">
      <c r="A41" s="292" t="str">
        <f t="shared" si="0"/>
        <v>68-20700-01</v>
      </c>
      <c r="B41" s="207">
        <v>27245.2824</v>
      </c>
      <c r="C41" s="207">
        <v>27245.2824</v>
      </c>
      <c r="D41" s="207">
        <v>27245.2824</v>
      </c>
      <c r="E41" s="207">
        <v>27245.2824</v>
      </c>
      <c r="F41" s="199">
        <v>27245.2824</v>
      </c>
      <c r="G41" s="170">
        <v>27245.2824</v>
      </c>
      <c r="H41" s="314" t="str">
        <f t="shared" si="1"/>
        <v>68-20700-01</v>
      </c>
      <c r="I41" s="204" t="s">
        <v>2070</v>
      </c>
      <c r="J41" s="108"/>
      <c r="K41" s="108"/>
      <c r="L41" s="108"/>
      <c r="M41" s="108"/>
      <c r="N41" s="108"/>
      <c r="O41" s="110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11"/>
      <c r="AG41" s="111"/>
    </row>
    <row r="42" spans="1:33" ht="15.75">
      <c r="A42" s="292" t="str">
        <f t="shared" si="0"/>
        <v>68-20700-02</v>
      </c>
      <c r="B42" s="198">
        <v>19408.536000000004</v>
      </c>
      <c r="C42" s="198">
        <v>19408.536000000004</v>
      </c>
      <c r="D42" s="198">
        <v>19408.536000000004</v>
      </c>
      <c r="E42" s="198">
        <v>19408.536000000004</v>
      </c>
      <c r="F42" s="199">
        <v>19408.536000000004</v>
      </c>
      <c r="G42" s="170">
        <v>19408.536000000004</v>
      </c>
      <c r="H42" s="314" t="str">
        <f t="shared" si="1"/>
        <v>68-20700-02</v>
      </c>
      <c r="I42" s="206" t="s">
        <v>2071</v>
      </c>
      <c r="J42" s="108"/>
      <c r="K42" s="108"/>
      <c r="L42" s="108"/>
      <c r="M42" s="108"/>
      <c r="N42" s="108"/>
      <c r="O42" s="110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11"/>
      <c r="AG42" s="111"/>
    </row>
    <row r="43" spans="1:33" ht="15.75">
      <c r="A43" s="292" t="str">
        <f t="shared" si="0"/>
        <v>68-20700-03</v>
      </c>
      <c r="B43" s="198">
        <v>10442.4768</v>
      </c>
      <c r="C43" s="198">
        <v>10442.4768</v>
      </c>
      <c r="D43" s="198">
        <v>10442.4768</v>
      </c>
      <c r="E43" s="198">
        <v>10442.4768</v>
      </c>
      <c r="F43" s="199">
        <v>10442.4768</v>
      </c>
      <c r="G43" s="170">
        <v>10442.4768</v>
      </c>
      <c r="H43" s="314" t="str">
        <f t="shared" si="1"/>
        <v>68-20700-03</v>
      </c>
      <c r="I43" s="206" t="s">
        <v>2072</v>
      </c>
      <c r="J43" s="108"/>
      <c r="K43" s="108"/>
      <c r="L43" s="108"/>
      <c r="M43" s="108"/>
      <c r="N43" s="108"/>
      <c r="O43" s="110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11"/>
      <c r="AG43" s="111"/>
    </row>
    <row r="44" spans="1:33" ht="15.75">
      <c r="A44" s="292" t="str">
        <f t="shared" si="0"/>
        <v>68-20700-B2</v>
      </c>
      <c r="B44" s="198">
        <v>29851.012800000004</v>
      </c>
      <c r="C44" s="198">
        <v>29851.012800000004</v>
      </c>
      <c r="D44" s="198">
        <v>29851.012800000004</v>
      </c>
      <c r="E44" s="198">
        <v>29851.012800000004</v>
      </c>
      <c r="F44" s="199">
        <v>29851.012800000004</v>
      </c>
      <c r="G44" s="170">
        <v>29851.012800000004</v>
      </c>
      <c r="H44" s="314" t="str">
        <f t="shared" si="1"/>
        <v>68-20700-B2</v>
      </c>
      <c r="I44" s="204" t="s">
        <v>2069</v>
      </c>
      <c r="J44" s="114"/>
      <c r="K44" s="108"/>
      <c r="L44" s="108"/>
      <c r="M44" s="108"/>
      <c r="N44" s="109"/>
      <c r="O44" s="110"/>
      <c r="P44" s="108"/>
      <c r="Q44" s="108"/>
      <c r="R44" s="108"/>
      <c r="S44" s="108"/>
      <c r="T44" s="108"/>
      <c r="U44" s="108"/>
      <c r="V44" s="109"/>
      <c r="W44" s="109"/>
      <c r="X44" s="109"/>
      <c r="Y44" s="108"/>
      <c r="Z44" s="108"/>
      <c r="AA44" s="108"/>
      <c r="AB44" s="109"/>
      <c r="AC44" s="109"/>
      <c r="AD44" s="111"/>
      <c r="AG44" s="111"/>
    </row>
    <row r="45" spans="1:33" ht="15.75">
      <c r="A45" s="292" t="str">
        <f t="shared" si="0"/>
        <v>68-20700-S3</v>
      </c>
      <c r="B45" s="198">
        <v>57096.2952</v>
      </c>
      <c r="C45" s="198">
        <v>57096.2952</v>
      </c>
      <c r="D45" s="198">
        <v>57096.2952</v>
      </c>
      <c r="E45" s="198">
        <v>57096.2952</v>
      </c>
      <c r="F45" s="199">
        <v>57096.2952</v>
      </c>
      <c r="G45" s="170">
        <v>57096.2952</v>
      </c>
      <c r="H45" s="314" t="str">
        <f t="shared" si="1"/>
        <v>68-20700-S3</v>
      </c>
      <c r="I45" s="206" t="s">
        <v>2068</v>
      </c>
      <c r="J45" s="114"/>
      <c r="K45" s="108"/>
      <c r="L45" s="108"/>
      <c r="M45" s="108"/>
      <c r="N45" s="109"/>
      <c r="O45" s="110"/>
      <c r="P45" s="108"/>
      <c r="Q45" s="108"/>
      <c r="R45" s="108"/>
      <c r="S45" s="108"/>
      <c r="T45" s="108"/>
      <c r="U45" s="108"/>
      <c r="V45" s="109"/>
      <c r="W45" s="109"/>
      <c r="X45" s="109"/>
      <c r="Y45" s="108"/>
      <c r="Z45" s="108"/>
      <c r="AA45" s="108"/>
      <c r="AB45" s="109"/>
      <c r="AC45" s="109"/>
      <c r="AD45" s="111"/>
      <c r="AG45" s="111"/>
    </row>
    <row r="46" spans="1:33" ht="15.75">
      <c r="A46" s="292" t="str">
        <f t="shared" si="0"/>
        <v>68-47300-S1</v>
      </c>
      <c r="B46" s="198">
        <v>33385.6152</v>
      </c>
      <c r="C46" s="198">
        <v>33385.6152</v>
      </c>
      <c r="D46" s="198">
        <v>33385.6152</v>
      </c>
      <c r="E46" s="198">
        <v>33385.6152</v>
      </c>
      <c r="F46" s="199">
        <v>33385.6152</v>
      </c>
      <c r="G46" s="170">
        <v>33385.6152</v>
      </c>
      <c r="H46" s="314" t="str">
        <f t="shared" si="1"/>
        <v>68-47300-S1</v>
      </c>
      <c r="I46" s="206" t="s">
        <v>3091</v>
      </c>
      <c r="J46" s="114"/>
      <c r="K46" s="108"/>
      <c r="L46" s="108"/>
      <c r="M46" s="108"/>
      <c r="N46" s="109"/>
      <c r="O46" s="110"/>
      <c r="P46" s="108"/>
      <c r="Q46" s="108"/>
      <c r="R46" s="108"/>
      <c r="S46" s="108"/>
      <c r="T46" s="108"/>
      <c r="U46" s="108"/>
      <c r="V46" s="109"/>
      <c r="W46" s="109"/>
      <c r="X46" s="109"/>
      <c r="Y46" s="108"/>
      <c r="Z46" s="108"/>
      <c r="AA46" s="108"/>
      <c r="AB46" s="109"/>
      <c r="AC46" s="109"/>
      <c r="AD46" s="111"/>
      <c r="AG46" s="111"/>
    </row>
    <row r="47" spans="1:33" ht="15.75">
      <c r="A47" s="292" t="str">
        <f t="shared" si="0"/>
        <v>68-47400-S1</v>
      </c>
      <c r="B47" s="198">
        <v>13409.9784</v>
      </c>
      <c r="C47" s="198">
        <v>13409.9784</v>
      </c>
      <c r="D47" s="198">
        <v>13409.9784</v>
      </c>
      <c r="E47" s="198">
        <v>13409.9784</v>
      </c>
      <c r="F47" s="199">
        <v>13409.9784</v>
      </c>
      <c r="G47" s="170">
        <v>13409.9784</v>
      </c>
      <c r="H47" s="314" t="str">
        <f t="shared" si="1"/>
        <v>68-47400-S1</v>
      </c>
      <c r="I47" s="206" t="s">
        <v>2402</v>
      </c>
      <c r="J47" s="108"/>
      <c r="K47" s="108"/>
      <c r="L47" s="108"/>
      <c r="M47" s="108"/>
      <c r="N47" s="108"/>
      <c r="O47" s="110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11"/>
      <c r="AG47" s="111"/>
    </row>
    <row r="48" spans="1:33" ht="15.75">
      <c r="A48" s="292" t="str">
        <f t="shared" si="0"/>
        <v>68-52600-01</v>
      </c>
      <c r="B48" s="198">
        <v>16978.8024</v>
      </c>
      <c r="C48" s="198">
        <v>16978.8024</v>
      </c>
      <c r="D48" s="198">
        <v>16978.8024</v>
      </c>
      <c r="E48" s="198">
        <v>16978.8024</v>
      </c>
      <c r="F48" s="199">
        <v>16978.8024</v>
      </c>
      <c r="G48" s="170">
        <v>16978.8024</v>
      </c>
      <c r="H48" s="314" t="str">
        <f t="shared" si="1"/>
        <v>68-52607-01</v>
      </c>
      <c r="I48" s="206" t="s">
        <v>2074</v>
      </c>
      <c r="J48" s="114"/>
      <c r="K48" s="108"/>
      <c r="L48" s="108"/>
      <c r="M48" s="108"/>
      <c r="N48" s="109"/>
      <c r="O48" s="110"/>
      <c r="P48" s="108"/>
      <c r="Q48" s="108"/>
      <c r="R48" s="108"/>
      <c r="S48" s="108"/>
      <c r="T48" s="108"/>
      <c r="U48" s="108"/>
      <c r="V48" s="109"/>
      <c r="W48" s="109"/>
      <c r="X48" s="109"/>
      <c r="Y48" s="108"/>
      <c r="Z48" s="108"/>
      <c r="AA48" s="108"/>
      <c r="AB48" s="109"/>
      <c r="AC48" s="109"/>
      <c r="AD48" s="111"/>
      <c r="AG48" s="111"/>
    </row>
    <row r="49" spans="1:33" ht="15.75">
      <c r="A49" s="292" t="str">
        <f t="shared" si="0"/>
        <v>68-52600-02</v>
      </c>
      <c r="B49" s="198">
        <v>11601.122400000002</v>
      </c>
      <c r="C49" s="198">
        <v>11601.122400000002</v>
      </c>
      <c r="D49" s="198">
        <v>11601.122400000002</v>
      </c>
      <c r="E49" s="198">
        <v>11601.122400000002</v>
      </c>
      <c r="F49" s="199">
        <v>11601.122400000002</v>
      </c>
      <c r="G49" s="170">
        <v>11601.122400000002</v>
      </c>
      <c r="H49" s="314" t="str">
        <f t="shared" si="1"/>
        <v>68-52607-02</v>
      </c>
      <c r="I49" s="204" t="s">
        <v>2075</v>
      </c>
      <c r="J49" s="114"/>
      <c r="K49" s="108"/>
      <c r="L49" s="108"/>
      <c r="M49" s="108"/>
      <c r="N49" s="109"/>
      <c r="O49" s="110"/>
      <c r="P49" s="108"/>
      <c r="Q49" s="108"/>
      <c r="R49" s="108"/>
      <c r="S49" s="108"/>
      <c r="T49" s="108"/>
      <c r="U49" s="108"/>
      <c r="V49" s="109"/>
      <c r="W49" s="109"/>
      <c r="X49" s="109"/>
      <c r="Y49" s="108"/>
      <c r="Z49" s="108"/>
      <c r="AA49" s="108"/>
      <c r="AB49" s="109"/>
      <c r="AC49" s="109"/>
      <c r="AD49" s="111"/>
      <c r="AG49" s="111"/>
    </row>
    <row r="50" spans="1:33" ht="15.75">
      <c r="A50" s="292" t="str">
        <f t="shared" si="0"/>
        <v>68-52600-S2</v>
      </c>
      <c r="B50" s="198">
        <v>28579.924800000004</v>
      </c>
      <c r="C50" s="198">
        <v>28579.924800000004</v>
      </c>
      <c r="D50" s="198">
        <v>28579.924800000004</v>
      </c>
      <c r="E50" s="198">
        <v>28579.924800000004</v>
      </c>
      <c r="F50" s="199">
        <v>28579.924800000004</v>
      </c>
      <c r="G50" s="170">
        <v>28579.924800000004</v>
      </c>
      <c r="H50" s="314" t="str">
        <f t="shared" si="1"/>
        <v>68-52607-S2</v>
      </c>
      <c r="I50" s="204" t="s">
        <v>2073</v>
      </c>
      <c r="J50" s="108"/>
      <c r="K50" s="108"/>
      <c r="L50" s="108"/>
      <c r="M50" s="108"/>
      <c r="N50" s="108"/>
      <c r="O50" s="110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11"/>
      <c r="AG50" s="111"/>
    </row>
    <row r="51" spans="1:33" ht="15.75">
      <c r="A51" s="292" t="str">
        <f t="shared" si="0"/>
        <v>68-53700-S1</v>
      </c>
      <c r="B51" s="198">
        <v>16397.035200000002</v>
      </c>
      <c r="C51" s="198">
        <v>16397.035200000002</v>
      </c>
      <c r="D51" s="198">
        <v>16397.035200000002</v>
      </c>
      <c r="E51" s="198">
        <v>16397.035200000002</v>
      </c>
      <c r="F51" s="199">
        <v>16397.035200000002</v>
      </c>
      <c r="G51" s="170">
        <v>16397.035200000002</v>
      </c>
      <c r="H51" s="314" t="str">
        <f t="shared" si="1"/>
        <v>68-53700-S1</v>
      </c>
      <c r="I51" s="204" t="s">
        <v>3092</v>
      </c>
      <c r="J51" s="108"/>
      <c r="K51" s="108"/>
      <c r="L51" s="108"/>
      <c r="M51" s="108"/>
      <c r="N51" s="108"/>
      <c r="O51" s="110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11"/>
      <c r="AG51" s="111"/>
    </row>
    <row r="52" spans="1:33" ht="15.75">
      <c r="A52" s="292" t="str">
        <f t="shared" si="0"/>
        <v>68-54100-01</v>
      </c>
      <c r="B52" s="198">
        <v>61835.870400000007</v>
      </c>
      <c r="C52" s="198">
        <v>61835.870400000007</v>
      </c>
      <c r="D52" s="198">
        <v>61835.870400000007</v>
      </c>
      <c r="E52" s="198">
        <v>61835.870400000007</v>
      </c>
      <c r="F52" s="199">
        <v>61835.870400000007</v>
      </c>
      <c r="G52" s="170">
        <v>61835.870400000007</v>
      </c>
      <c r="H52" s="314" t="str">
        <f t="shared" si="1"/>
        <v>68-54100-01</v>
      </c>
      <c r="I52" s="204" t="s">
        <v>2156</v>
      </c>
      <c r="J52" s="108"/>
      <c r="K52" s="108"/>
      <c r="L52" s="108"/>
      <c r="M52" s="108"/>
      <c r="N52" s="108"/>
      <c r="O52" s="110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11"/>
      <c r="AG52" s="111"/>
    </row>
    <row r="53" spans="1:33" ht="15.75">
      <c r="A53" s="292" t="str">
        <f t="shared" si="0"/>
        <v>68-54100-02</v>
      </c>
      <c r="B53" s="198">
        <v>36420.784</v>
      </c>
      <c r="C53" s="198">
        <v>36420.784</v>
      </c>
      <c r="D53" s="198">
        <v>36420.784</v>
      </c>
      <c r="E53" s="198">
        <v>36420.784</v>
      </c>
      <c r="F53" s="199">
        <v>36420.784</v>
      </c>
      <c r="G53" s="170">
        <v>36420.784</v>
      </c>
      <c r="H53" s="314" t="str">
        <f t="shared" si="1"/>
        <v>68-54100-02</v>
      </c>
      <c r="I53" s="204" t="s">
        <v>2157</v>
      </c>
      <c r="J53" s="114"/>
      <c r="K53" s="108"/>
      <c r="L53" s="108"/>
      <c r="M53" s="108"/>
      <c r="N53" s="109"/>
      <c r="O53" s="110"/>
      <c r="P53" s="108"/>
      <c r="Q53" s="108"/>
      <c r="R53" s="108"/>
      <c r="S53" s="108"/>
      <c r="T53" s="108"/>
      <c r="U53" s="108"/>
      <c r="V53" s="109"/>
      <c r="W53" s="109"/>
      <c r="X53" s="109"/>
      <c r="Y53" s="108"/>
      <c r="Z53" s="108"/>
      <c r="AA53" s="108"/>
      <c r="AB53" s="109"/>
      <c r="AC53" s="109"/>
      <c r="AD53" s="111"/>
      <c r="AG53" s="111"/>
    </row>
    <row r="54" spans="1:33" ht="15.75">
      <c r="A54" s="292" t="str">
        <f t="shared" si="0"/>
        <v>68-54100-03</v>
      </c>
      <c r="B54" s="207">
        <v>20210.299200000005</v>
      </c>
      <c r="C54" s="207">
        <v>20210.299200000005</v>
      </c>
      <c r="D54" s="207">
        <v>20210.299200000005</v>
      </c>
      <c r="E54" s="207">
        <v>20210.299200000005</v>
      </c>
      <c r="F54" s="199">
        <v>20210.299200000005</v>
      </c>
      <c r="G54" s="170">
        <v>20210.299200000005</v>
      </c>
      <c r="H54" s="314" t="str">
        <f t="shared" si="1"/>
        <v>68-54100-03</v>
      </c>
      <c r="I54" s="204" t="s">
        <v>2158</v>
      </c>
      <c r="J54" s="114"/>
      <c r="K54" s="108"/>
      <c r="L54" s="108"/>
      <c r="M54" s="108"/>
      <c r="N54" s="109"/>
      <c r="O54" s="110"/>
      <c r="P54" s="108"/>
      <c r="Q54" s="108"/>
      <c r="R54" s="108"/>
      <c r="S54" s="108"/>
      <c r="T54" s="108"/>
      <c r="U54" s="108"/>
      <c r="V54" s="109"/>
      <c r="W54" s="109"/>
      <c r="X54" s="109"/>
      <c r="Y54" s="108"/>
      <c r="Z54" s="108"/>
      <c r="AA54" s="108"/>
      <c r="AB54" s="109"/>
      <c r="AC54" s="109"/>
      <c r="AD54" s="111"/>
      <c r="AG54" s="111"/>
    </row>
    <row r="55" spans="1:33" ht="15.75">
      <c r="A55" s="292" t="str">
        <f t="shared" si="0"/>
        <v>68-54100-B2</v>
      </c>
      <c r="B55" s="207">
        <v>56631.083199999994</v>
      </c>
      <c r="C55" s="207">
        <v>56631.083199999994</v>
      </c>
      <c r="D55" s="207">
        <v>56631.083199999994</v>
      </c>
      <c r="E55" s="207">
        <v>56631.083199999994</v>
      </c>
      <c r="F55" s="199">
        <v>56631.083199999994</v>
      </c>
      <c r="G55" s="170">
        <v>56631.083199999994</v>
      </c>
      <c r="H55" s="314" t="str">
        <f t="shared" si="1"/>
        <v>68-54100-B2</v>
      </c>
      <c r="I55" s="204" t="s">
        <v>2160</v>
      </c>
      <c r="J55" s="114"/>
      <c r="K55" s="108"/>
      <c r="L55" s="108"/>
      <c r="M55" s="108"/>
      <c r="N55" s="109"/>
      <c r="O55" s="110"/>
      <c r="P55" s="108"/>
      <c r="Q55" s="108"/>
      <c r="R55" s="108"/>
      <c r="S55" s="108"/>
      <c r="T55" s="108"/>
      <c r="U55" s="108"/>
      <c r="V55" s="109"/>
      <c r="W55" s="109"/>
      <c r="X55" s="109"/>
      <c r="Y55" s="108"/>
      <c r="Z55" s="108"/>
      <c r="AA55" s="108"/>
      <c r="AB55" s="109"/>
      <c r="AC55" s="109"/>
      <c r="AD55" s="111"/>
      <c r="AG55" s="111"/>
    </row>
    <row r="56" spans="1:33" ht="15.75">
      <c r="A56" s="292" t="str">
        <f t="shared" si="0"/>
        <v>68-54100-L2</v>
      </c>
      <c r="B56" s="198">
        <v>98256.654399999999</v>
      </c>
      <c r="C56" s="198">
        <v>98256.654399999999</v>
      </c>
      <c r="D56" s="198">
        <v>98256.654399999999</v>
      </c>
      <c r="E56" s="198">
        <v>98256.654399999999</v>
      </c>
      <c r="F56" s="199">
        <v>98256.654399999999</v>
      </c>
      <c r="G56" s="170">
        <v>98256.654399999999</v>
      </c>
      <c r="H56" s="314" t="str">
        <f t="shared" si="1"/>
        <v>68-54100-L2</v>
      </c>
      <c r="I56" s="206" t="s">
        <v>2159</v>
      </c>
      <c r="J56" s="108"/>
      <c r="K56" s="108"/>
      <c r="L56" s="108"/>
      <c r="M56" s="108"/>
      <c r="N56" s="108"/>
      <c r="O56" s="110"/>
      <c r="P56" s="108"/>
      <c r="Q56" s="108"/>
      <c r="R56" s="108"/>
      <c r="S56" s="108"/>
      <c r="T56" s="108"/>
      <c r="U56" s="108"/>
      <c r="V56" s="108"/>
      <c r="W56" s="108"/>
      <c r="X56" s="108"/>
      <c r="Y56" s="108"/>
      <c r="Z56" s="108"/>
      <c r="AA56" s="108"/>
      <c r="AB56" s="108"/>
      <c r="AC56" s="108"/>
      <c r="AD56" s="111"/>
      <c r="AG56" s="111"/>
    </row>
    <row r="57" spans="1:33" ht="15.75">
      <c r="A57" s="292" t="str">
        <f t="shared" si="0"/>
        <v>68-54100-S3</v>
      </c>
      <c r="B57" s="198">
        <v>118466.95360000001</v>
      </c>
      <c r="C57" s="198">
        <v>118466.95360000001</v>
      </c>
      <c r="D57" s="198">
        <v>118466.95360000001</v>
      </c>
      <c r="E57" s="198">
        <v>118466.95360000001</v>
      </c>
      <c r="F57" s="199">
        <v>118466.95360000001</v>
      </c>
      <c r="G57" s="170">
        <v>118466.95360000001</v>
      </c>
      <c r="H57" s="314" t="str">
        <f t="shared" si="1"/>
        <v>68-54100-S3</v>
      </c>
      <c r="I57" s="206" t="s">
        <v>2155</v>
      </c>
      <c r="J57" s="108"/>
      <c r="K57" s="108"/>
      <c r="L57" s="108"/>
      <c r="M57" s="108"/>
      <c r="N57" s="108"/>
      <c r="O57" s="110"/>
      <c r="P57" s="108"/>
      <c r="Q57" s="108"/>
      <c r="R57" s="108"/>
      <c r="S57" s="108"/>
      <c r="T57" s="108"/>
      <c r="U57" s="108"/>
      <c r="V57" s="108"/>
      <c r="W57" s="108"/>
      <c r="X57" s="108"/>
      <c r="Y57" s="108"/>
      <c r="Z57" s="108"/>
      <c r="AA57" s="108"/>
      <c r="AB57" s="108"/>
      <c r="AC57" s="108"/>
      <c r="AD57" s="111"/>
      <c r="AG57" s="111"/>
    </row>
    <row r="58" spans="1:33" ht="15.75">
      <c r="A58" s="292" t="str">
        <f t="shared" si="0"/>
        <v>68-54400-01</v>
      </c>
      <c r="B58" s="198">
        <v>32872.291200000007</v>
      </c>
      <c r="C58" s="198">
        <v>32872.291200000007</v>
      </c>
      <c r="D58" s="198">
        <v>32872.291200000007</v>
      </c>
      <c r="E58" s="198">
        <v>32872.291200000007</v>
      </c>
      <c r="F58" s="199">
        <v>32872.291200000007</v>
      </c>
      <c r="G58" s="170">
        <v>32872.291200000007</v>
      </c>
      <c r="H58" s="314" t="str">
        <f t="shared" si="1"/>
        <v>68-54400-01</v>
      </c>
      <c r="I58" s="206" t="s">
        <v>3093</v>
      </c>
      <c r="J58" s="108"/>
      <c r="K58" s="108"/>
      <c r="L58" s="108"/>
      <c r="M58" s="108"/>
      <c r="N58" s="108"/>
      <c r="O58" s="110"/>
      <c r="P58" s="108"/>
      <c r="Q58" s="108"/>
      <c r="R58" s="108"/>
      <c r="S58" s="108"/>
      <c r="T58" s="108"/>
      <c r="U58" s="108"/>
      <c r="V58" s="108"/>
      <c r="W58" s="108"/>
      <c r="X58" s="108"/>
      <c r="Y58" s="108"/>
      <c r="Z58" s="108"/>
      <c r="AA58" s="108"/>
      <c r="AB58" s="108"/>
      <c r="AC58" s="108"/>
      <c r="AD58" s="111"/>
      <c r="AG58" s="111"/>
    </row>
    <row r="59" spans="1:33" ht="15.75">
      <c r="A59" s="292" t="str">
        <f t="shared" si="0"/>
        <v>68-54400-02</v>
      </c>
      <c r="B59" s="198">
        <v>18098.337600000003</v>
      </c>
      <c r="C59" s="198">
        <v>18098.337600000003</v>
      </c>
      <c r="D59" s="198">
        <v>18098.337600000003</v>
      </c>
      <c r="E59" s="198">
        <v>18098.337600000003</v>
      </c>
      <c r="F59" s="199">
        <v>18098.337600000003</v>
      </c>
      <c r="G59" s="170">
        <v>18098.337600000003</v>
      </c>
      <c r="H59" s="314" t="str">
        <f t="shared" si="1"/>
        <v>68-54400-02</v>
      </c>
      <c r="I59" s="206" t="s">
        <v>3094</v>
      </c>
      <c r="J59" s="114"/>
      <c r="K59" s="108"/>
      <c r="L59" s="108"/>
      <c r="M59" s="108"/>
      <c r="N59" s="109"/>
      <c r="O59" s="110"/>
      <c r="P59" s="108"/>
      <c r="Q59" s="108"/>
      <c r="R59" s="108"/>
      <c r="S59" s="108"/>
      <c r="T59" s="108"/>
      <c r="U59" s="108"/>
      <c r="V59" s="109"/>
      <c r="W59" s="109"/>
      <c r="X59" s="109"/>
      <c r="Y59" s="108"/>
      <c r="Z59" s="108"/>
      <c r="AA59" s="108"/>
      <c r="AB59" s="109"/>
      <c r="AC59" s="109"/>
      <c r="AD59" s="111"/>
      <c r="AG59" s="111"/>
    </row>
    <row r="60" spans="1:33" ht="15.75">
      <c r="A60" s="292" t="str">
        <f t="shared" si="0"/>
        <v>68-54400-S2</v>
      </c>
      <c r="B60" s="198">
        <v>50970.628799999999</v>
      </c>
      <c r="C60" s="198">
        <v>50970.628799999999</v>
      </c>
      <c r="D60" s="198">
        <v>50970.628799999999</v>
      </c>
      <c r="E60" s="198">
        <v>50970.628799999999</v>
      </c>
      <c r="F60" s="199">
        <v>50970.628799999999</v>
      </c>
      <c r="G60" s="170">
        <v>50970.628799999999</v>
      </c>
      <c r="H60" s="314" t="str">
        <f t="shared" si="1"/>
        <v>68-54400-S2</v>
      </c>
      <c r="I60" s="204" t="s">
        <v>3095</v>
      </c>
      <c r="J60" s="114"/>
      <c r="K60" s="108"/>
      <c r="L60" s="108"/>
      <c r="M60" s="108"/>
      <c r="N60" s="109"/>
      <c r="O60" s="110"/>
      <c r="P60" s="108"/>
      <c r="Q60" s="108"/>
      <c r="R60" s="108"/>
      <c r="S60" s="108"/>
      <c r="T60" s="108"/>
      <c r="U60" s="108"/>
      <c r="V60" s="109"/>
      <c r="W60" s="109"/>
      <c r="X60" s="109"/>
      <c r="Y60" s="108"/>
      <c r="Z60" s="108"/>
      <c r="AA60" s="108"/>
      <c r="AB60" s="109"/>
      <c r="AC60" s="109"/>
      <c r="AD60" s="111"/>
      <c r="AG60" s="111"/>
    </row>
    <row r="61" spans="1:33" ht="15.75">
      <c r="A61" s="292" t="str">
        <f t="shared" si="0"/>
        <v>68-54500-01</v>
      </c>
      <c r="B61" s="198">
        <v>27426.168000000001</v>
      </c>
      <c r="C61" s="198">
        <v>27426.168000000001</v>
      </c>
      <c r="D61" s="198">
        <v>27426.168000000001</v>
      </c>
      <c r="E61" s="198">
        <v>27426.168000000001</v>
      </c>
      <c r="F61" s="199">
        <v>27426.168000000001</v>
      </c>
      <c r="G61" s="170">
        <v>27426.168000000001</v>
      </c>
      <c r="H61" s="314" t="str">
        <f t="shared" si="1"/>
        <v>68-54500-01</v>
      </c>
      <c r="I61" s="206" t="s">
        <v>3096</v>
      </c>
      <c r="J61" s="114"/>
      <c r="K61" s="108"/>
      <c r="L61" s="108"/>
      <c r="M61" s="108"/>
      <c r="N61" s="109"/>
      <c r="O61" s="110"/>
      <c r="P61" s="108"/>
      <c r="Q61" s="108"/>
      <c r="R61" s="108"/>
      <c r="S61" s="108"/>
      <c r="T61" s="108"/>
      <c r="U61" s="108"/>
      <c r="V61" s="109"/>
      <c r="W61" s="109"/>
      <c r="X61" s="109"/>
      <c r="Y61" s="108"/>
      <c r="Z61" s="108"/>
      <c r="AA61" s="108"/>
      <c r="AB61" s="109"/>
      <c r="AC61" s="109"/>
      <c r="AD61" s="111"/>
      <c r="AG61" s="111"/>
    </row>
    <row r="62" spans="1:33" ht="15.75">
      <c r="A62" s="292" t="str">
        <f t="shared" si="0"/>
        <v>68-54500-02</v>
      </c>
      <c r="B62" s="198">
        <v>14905.951200000001</v>
      </c>
      <c r="C62" s="198">
        <v>14905.951200000001</v>
      </c>
      <c r="D62" s="198">
        <v>14905.951200000001</v>
      </c>
      <c r="E62" s="198">
        <v>14905.951200000001</v>
      </c>
      <c r="F62" s="199">
        <v>14905.951200000001</v>
      </c>
      <c r="G62" s="170">
        <v>14905.951200000001</v>
      </c>
      <c r="H62" s="314" t="str">
        <f t="shared" si="1"/>
        <v>68-54500-02</v>
      </c>
      <c r="I62" s="206" t="s">
        <v>3097</v>
      </c>
      <c r="J62" s="108"/>
      <c r="K62" s="108"/>
      <c r="L62" s="108"/>
      <c r="M62" s="108"/>
      <c r="N62" s="108"/>
      <c r="O62" s="110"/>
      <c r="P62" s="108"/>
      <c r="Q62" s="108"/>
      <c r="R62" s="108"/>
      <c r="S62" s="108"/>
      <c r="T62" s="108"/>
      <c r="U62" s="108"/>
      <c r="V62" s="108"/>
      <c r="W62" s="108"/>
      <c r="X62" s="108"/>
      <c r="Y62" s="108"/>
      <c r="Z62" s="108"/>
      <c r="AA62" s="108"/>
      <c r="AB62" s="108"/>
      <c r="AC62" s="108"/>
      <c r="AD62" s="111"/>
      <c r="AG62" s="111"/>
    </row>
    <row r="63" spans="1:33" ht="15.75">
      <c r="A63" s="292" t="str">
        <f t="shared" si="0"/>
        <v>68-54500-S2</v>
      </c>
      <c r="B63" s="198">
        <v>42332.119200000008</v>
      </c>
      <c r="C63" s="198">
        <v>42332.119200000008</v>
      </c>
      <c r="D63" s="198">
        <v>42332.119200000008</v>
      </c>
      <c r="E63" s="198">
        <v>42332.119200000008</v>
      </c>
      <c r="F63" s="199">
        <v>42332.119200000008</v>
      </c>
      <c r="G63" s="170">
        <v>42332.119200000008</v>
      </c>
      <c r="H63" s="314" t="str">
        <f t="shared" si="1"/>
        <v>68-54500-S2</v>
      </c>
      <c r="I63" s="206" t="s">
        <v>3098</v>
      </c>
      <c r="J63" s="108"/>
      <c r="K63" s="108"/>
      <c r="L63" s="108"/>
      <c r="M63" s="108"/>
      <c r="N63" s="108"/>
      <c r="O63" s="110"/>
      <c r="P63" s="108"/>
      <c r="Q63" s="108"/>
      <c r="R63" s="108"/>
      <c r="S63" s="108"/>
      <c r="T63" s="108"/>
      <c r="U63" s="108"/>
      <c r="V63" s="108"/>
      <c r="W63" s="108"/>
      <c r="X63" s="108"/>
      <c r="Y63" s="108"/>
      <c r="Z63" s="108"/>
      <c r="AA63" s="108"/>
      <c r="AB63" s="108"/>
      <c r="AC63" s="108"/>
      <c r="AD63" s="111"/>
      <c r="AG63" s="111"/>
    </row>
    <row r="64" spans="1:33" ht="15.75">
      <c r="A64" s="292" t="str">
        <f t="shared" si="0"/>
        <v>68-57400-01</v>
      </c>
      <c r="B64" s="198">
        <v>18675.216000000004</v>
      </c>
      <c r="C64" s="198">
        <v>18675.216000000004</v>
      </c>
      <c r="D64" s="198">
        <v>18675.216000000004</v>
      </c>
      <c r="E64" s="198">
        <v>18675.216000000004</v>
      </c>
      <c r="F64" s="199">
        <v>18675.216000000004</v>
      </c>
      <c r="G64" s="170">
        <v>18675.216000000004</v>
      </c>
      <c r="H64" s="314" t="str">
        <f t="shared" si="1"/>
        <v>68-57407-01</v>
      </c>
      <c r="I64" s="204" t="s">
        <v>2077</v>
      </c>
      <c r="J64" s="108"/>
      <c r="K64" s="108"/>
      <c r="L64" s="108"/>
      <c r="M64" s="108"/>
      <c r="N64" s="108"/>
      <c r="O64" s="110"/>
      <c r="P64" s="108"/>
      <c r="Q64" s="108"/>
      <c r="R64" s="108"/>
      <c r="S64" s="108"/>
      <c r="T64" s="108"/>
      <c r="U64" s="108"/>
      <c r="V64" s="108"/>
      <c r="W64" s="108"/>
      <c r="X64" s="108"/>
      <c r="Y64" s="108"/>
      <c r="Z64" s="108"/>
      <c r="AA64" s="108"/>
      <c r="AB64" s="108"/>
      <c r="AC64" s="108"/>
      <c r="AD64" s="111"/>
      <c r="AG64" s="111"/>
    </row>
    <row r="65" spans="1:33" ht="15.75">
      <c r="A65" s="292" t="str">
        <f t="shared" si="0"/>
        <v>68-57400-02</v>
      </c>
      <c r="B65" s="198">
        <v>11136.686400000001</v>
      </c>
      <c r="C65" s="198">
        <v>11136.686400000001</v>
      </c>
      <c r="D65" s="198">
        <v>11136.686400000001</v>
      </c>
      <c r="E65" s="198">
        <v>11136.686400000001</v>
      </c>
      <c r="F65" s="199">
        <v>11136.686400000001</v>
      </c>
      <c r="G65" s="170">
        <v>11136.686400000001</v>
      </c>
      <c r="H65" s="314" t="str">
        <f t="shared" si="1"/>
        <v>68-57407-02</v>
      </c>
      <c r="I65" s="204" t="s">
        <v>1412</v>
      </c>
      <c r="J65" s="114"/>
      <c r="K65" s="108"/>
      <c r="L65" s="108"/>
      <c r="M65" s="108"/>
      <c r="N65" s="109"/>
      <c r="O65" s="110"/>
      <c r="P65" s="108"/>
      <c r="Q65" s="108"/>
      <c r="R65" s="108"/>
      <c r="S65" s="108"/>
      <c r="T65" s="108"/>
      <c r="U65" s="108"/>
      <c r="V65" s="109"/>
      <c r="W65" s="109"/>
      <c r="X65" s="109"/>
      <c r="Y65" s="108"/>
      <c r="Z65" s="108"/>
      <c r="AA65" s="108"/>
      <c r="AB65" s="109"/>
      <c r="AC65" s="109"/>
      <c r="AD65" s="111"/>
      <c r="AG65" s="111"/>
    </row>
    <row r="66" spans="1:33" ht="15.75">
      <c r="A66" s="292" t="str">
        <f t="shared" si="0"/>
        <v>68-57400-S2</v>
      </c>
      <c r="B66" s="198">
        <v>29811.902400000006</v>
      </c>
      <c r="C66" s="198">
        <v>29811.902400000006</v>
      </c>
      <c r="D66" s="198">
        <v>29811.902400000006</v>
      </c>
      <c r="E66" s="198">
        <v>29811.902400000006</v>
      </c>
      <c r="F66" s="199">
        <v>29811.902400000006</v>
      </c>
      <c r="G66" s="170">
        <v>29811.902400000006</v>
      </c>
      <c r="H66" s="314" t="str">
        <f t="shared" si="1"/>
        <v>68-57407-S2</v>
      </c>
      <c r="I66" s="204" t="s">
        <v>2076</v>
      </c>
      <c r="J66" s="114"/>
      <c r="K66" s="108"/>
      <c r="L66" s="108"/>
      <c r="M66" s="108"/>
      <c r="N66" s="109"/>
      <c r="O66" s="110"/>
      <c r="P66" s="108"/>
      <c r="Q66" s="108"/>
      <c r="R66" s="108"/>
      <c r="S66" s="108"/>
      <c r="T66" s="108"/>
      <c r="U66" s="108"/>
      <c r="V66" s="109"/>
      <c r="W66" s="109"/>
      <c r="X66" s="109"/>
      <c r="Y66" s="108"/>
      <c r="Z66" s="108"/>
      <c r="AA66" s="108"/>
      <c r="AB66" s="109"/>
      <c r="AC66" s="109"/>
      <c r="AD66" s="111"/>
      <c r="AG66" s="111"/>
    </row>
    <row r="67" spans="1:33" ht="15.75">
      <c r="A67" s="292" t="str">
        <f t="shared" si="0"/>
        <v>68-57400-01</v>
      </c>
      <c r="B67" s="207">
        <v>18675.216000000004</v>
      </c>
      <c r="C67" s="207">
        <v>18675.216000000004</v>
      </c>
      <c r="D67" s="207">
        <v>18675.216000000004</v>
      </c>
      <c r="E67" s="207">
        <v>18675.216000000004</v>
      </c>
      <c r="F67" s="199">
        <v>18675.216000000004</v>
      </c>
      <c r="G67" s="170">
        <v>18675.216000000004</v>
      </c>
      <c r="H67" s="314" t="str">
        <f t="shared" si="1"/>
        <v>68-57424-01</v>
      </c>
      <c r="I67" s="204" t="s">
        <v>1410</v>
      </c>
      <c r="J67" s="114"/>
      <c r="K67" s="108"/>
      <c r="L67" s="108"/>
      <c r="M67" s="108"/>
      <c r="N67" s="109"/>
      <c r="O67" s="110"/>
      <c r="P67" s="108"/>
      <c r="Q67" s="108"/>
      <c r="R67" s="108"/>
      <c r="S67" s="108"/>
      <c r="T67" s="108"/>
      <c r="U67" s="108"/>
      <c r="V67" s="109"/>
      <c r="W67" s="109"/>
      <c r="X67" s="109"/>
      <c r="Y67" s="108"/>
      <c r="Z67" s="108"/>
      <c r="AA67" s="108"/>
      <c r="AB67" s="109"/>
      <c r="AC67" s="109"/>
      <c r="AD67" s="111"/>
      <c r="AG67" s="111"/>
    </row>
    <row r="68" spans="1:33" ht="15.75">
      <c r="A68" s="292" t="str">
        <f t="shared" si="0"/>
        <v>68-57400-02</v>
      </c>
      <c r="B68" s="207">
        <v>11136.686400000001</v>
      </c>
      <c r="C68" s="207">
        <v>11136.686400000001</v>
      </c>
      <c r="D68" s="207">
        <v>11136.686400000001</v>
      </c>
      <c r="E68" s="207">
        <v>11136.686400000001</v>
      </c>
      <c r="F68" s="199">
        <v>11136.686400000001</v>
      </c>
      <c r="G68" s="170">
        <v>11136.686400000001</v>
      </c>
      <c r="H68" s="314" t="str">
        <f t="shared" si="1"/>
        <v>68-57424-02</v>
      </c>
      <c r="I68" s="204" t="s">
        <v>1411</v>
      </c>
      <c r="J68" s="108"/>
      <c r="K68" s="108"/>
      <c r="L68" s="108"/>
      <c r="M68" s="108"/>
      <c r="N68" s="108"/>
      <c r="O68" s="110"/>
      <c r="P68" s="108"/>
      <c r="Q68" s="108"/>
      <c r="R68" s="108"/>
      <c r="S68" s="108"/>
      <c r="T68" s="108"/>
      <c r="U68" s="108"/>
      <c r="V68" s="108"/>
      <c r="W68" s="108"/>
      <c r="X68" s="108"/>
      <c r="Y68" s="108"/>
      <c r="Z68" s="108"/>
      <c r="AA68" s="108"/>
      <c r="AB68" s="108"/>
      <c r="AC68" s="108"/>
      <c r="AD68" s="111"/>
      <c r="AG68" s="111"/>
    </row>
    <row r="69" spans="1:33" ht="15.75">
      <c r="A69" s="292" t="str">
        <f t="shared" si="0"/>
        <v>68-57400-S2</v>
      </c>
      <c r="B69" s="198">
        <v>29811.902400000006</v>
      </c>
      <c r="C69" s="198">
        <v>29811.902400000006</v>
      </c>
      <c r="D69" s="198">
        <v>29811.902400000006</v>
      </c>
      <c r="E69" s="198">
        <v>29811.902400000006</v>
      </c>
      <c r="F69" s="199">
        <v>29811.902400000006</v>
      </c>
      <c r="G69" s="170">
        <v>29811.902400000006</v>
      </c>
      <c r="H69" s="314" t="str">
        <f t="shared" si="1"/>
        <v>68-57424-S2</v>
      </c>
      <c r="I69" s="206" t="s">
        <v>1409</v>
      </c>
      <c r="J69" s="114"/>
      <c r="K69" s="108"/>
      <c r="L69" s="108"/>
      <c r="M69" s="108"/>
      <c r="N69" s="109"/>
      <c r="O69" s="110"/>
      <c r="P69" s="108"/>
      <c r="Q69" s="108"/>
      <c r="R69" s="108"/>
      <c r="S69" s="108"/>
      <c r="T69" s="108"/>
      <c r="U69" s="108"/>
      <c r="V69" s="109"/>
      <c r="W69" s="109"/>
      <c r="X69" s="109"/>
      <c r="Y69" s="108"/>
      <c r="Z69" s="108"/>
      <c r="AA69" s="108"/>
      <c r="AB69" s="109"/>
      <c r="AC69" s="109"/>
      <c r="AD69" s="111"/>
      <c r="AG69" s="111"/>
    </row>
    <row r="70" spans="1:33" ht="15.75">
      <c r="A70" s="292" t="str">
        <f t="shared" si="0"/>
        <v>68-57700-01</v>
      </c>
      <c r="B70" s="198">
        <v>43578.763199999994</v>
      </c>
      <c r="C70" s="198">
        <v>43578.763199999994</v>
      </c>
      <c r="D70" s="198">
        <v>43578.763199999994</v>
      </c>
      <c r="E70" s="198">
        <v>43578.763199999994</v>
      </c>
      <c r="F70" s="199">
        <v>43578.763199999994</v>
      </c>
      <c r="G70" s="170">
        <v>43578.763199999994</v>
      </c>
      <c r="H70" s="314" t="str">
        <f t="shared" si="1"/>
        <v>68-57700-01</v>
      </c>
      <c r="I70" s="206" t="s">
        <v>2432</v>
      </c>
      <c r="J70" s="114"/>
      <c r="K70" s="108"/>
      <c r="L70" s="108"/>
      <c r="M70" s="108"/>
      <c r="N70" s="109"/>
      <c r="O70" s="110"/>
      <c r="P70" s="108"/>
      <c r="Q70" s="108"/>
      <c r="R70" s="108"/>
      <c r="S70" s="108"/>
      <c r="T70" s="108"/>
      <c r="U70" s="108"/>
      <c r="V70" s="109"/>
      <c r="W70" s="109"/>
      <c r="X70" s="109"/>
      <c r="Y70" s="108"/>
      <c r="Z70" s="108"/>
      <c r="AA70" s="108"/>
      <c r="AB70" s="109"/>
      <c r="AC70" s="109"/>
      <c r="AD70" s="111"/>
      <c r="AG70" s="111"/>
    </row>
    <row r="71" spans="1:33" ht="15.75">
      <c r="A71" s="292" t="str">
        <f t="shared" ref="A71:A134" si="2">LEFT(H71,6)&amp;"00"&amp;RIGHT(H71,3)</f>
        <v>68-57700-02</v>
      </c>
      <c r="B71" s="198">
        <v>26722.180800000002</v>
      </c>
      <c r="C71" s="198">
        <v>26722.180800000002</v>
      </c>
      <c r="D71" s="198">
        <v>26722.180800000002</v>
      </c>
      <c r="E71" s="198">
        <v>26722.180800000002</v>
      </c>
      <c r="F71" s="199">
        <v>26722.180800000002</v>
      </c>
      <c r="G71" s="170">
        <v>26722.180800000002</v>
      </c>
      <c r="H71" s="314" t="str">
        <f t="shared" ref="H71:H134" si="3">TRIM(SUBSTITUTE(I71,CHAR(10)," "))</f>
        <v>68-57700-02</v>
      </c>
      <c r="I71" s="206" t="s">
        <v>2433</v>
      </c>
      <c r="J71" s="108"/>
      <c r="K71" s="108"/>
      <c r="L71" s="108"/>
      <c r="M71" s="108"/>
      <c r="N71" s="108"/>
      <c r="O71" s="110"/>
      <c r="P71" s="108"/>
      <c r="Q71" s="108"/>
      <c r="R71" s="108"/>
      <c r="S71" s="108"/>
      <c r="T71" s="108"/>
      <c r="U71" s="108"/>
      <c r="V71" s="108"/>
      <c r="W71" s="108"/>
      <c r="X71" s="108"/>
      <c r="Y71" s="108"/>
      <c r="Z71" s="108"/>
      <c r="AA71" s="108"/>
      <c r="AB71" s="108"/>
      <c r="AC71" s="108"/>
      <c r="AD71" s="111"/>
      <c r="AG71" s="111"/>
    </row>
    <row r="72" spans="1:33" ht="15.75">
      <c r="A72" s="292" t="str">
        <f t="shared" si="2"/>
        <v>68-57700-03</v>
      </c>
      <c r="B72" s="207">
        <v>19139.652000000002</v>
      </c>
      <c r="C72" s="207">
        <v>19139.652000000002</v>
      </c>
      <c r="D72" s="207">
        <v>19139.652000000002</v>
      </c>
      <c r="E72" s="207">
        <v>19139.652000000002</v>
      </c>
      <c r="F72" s="199">
        <v>19139.652000000002</v>
      </c>
      <c r="G72" s="170">
        <v>19139.652000000002</v>
      </c>
      <c r="H72" s="314" t="str">
        <f t="shared" si="3"/>
        <v>68-57700-03</v>
      </c>
      <c r="I72" s="204" t="s">
        <v>2434</v>
      </c>
      <c r="J72" s="114"/>
      <c r="K72" s="108"/>
      <c r="L72" s="108"/>
      <c r="M72" s="108"/>
      <c r="N72" s="109"/>
      <c r="O72" s="110"/>
      <c r="P72" s="108"/>
      <c r="Q72" s="108"/>
      <c r="R72" s="108"/>
      <c r="S72" s="108"/>
      <c r="T72" s="108"/>
      <c r="U72" s="108"/>
      <c r="V72" s="109"/>
      <c r="W72" s="109"/>
      <c r="X72" s="109"/>
      <c r="Y72" s="108"/>
      <c r="Z72" s="108"/>
      <c r="AA72" s="108"/>
      <c r="AB72" s="109"/>
      <c r="AC72" s="109"/>
      <c r="AD72" s="111"/>
      <c r="AG72" s="111"/>
    </row>
    <row r="73" spans="1:33" ht="15.75">
      <c r="A73" s="292" t="str">
        <f t="shared" si="2"/>
        <v>68-57700-B2</v>
      </c>
      <c r="B73" s="207">
        <v>45861.832800000004</v>
      </c>
      <c r="C73" s="207">
        <v>45861.832800000004</v>
      </c>
      <c r="D73" s="207">
        <v>45861.832800000004</v>
      </c>
      <c r="E73" s="207">
        <v>45861.832800000004</v>
      </c>
      <c r="F73" s="199">
        <v>45861.832800000004</v>
      </c>
      <c r="G73" s="170">
        <v>45861.832800000004</v>
      </c>
      <c r="H73" s="314" t="str">
        <f t="shared" si="3"/>
        <v>68-57700-B2</v>
      </c>
      <c r="I73" s="204" t="s">
        <v>2436</v>
      </c>
      <c r="J73" s="114"/>
      <c r="K73" s="108"/>
      <c r="L73" s="108"/>
      <c r="M73" s="108"/>
      <c r="N73" s="109"/>
      <c r="O73" s="110"/>
      <c r="P73" s="108"/>
      <c r="Q73" s="108"/>
      <c r="R73" s="108"/>
      <c r="S73" s="108"/>
      <c r="T73" s="108"/>
      <c r="U73" s="108"/>
      <c r="V73" s="109"/>
      <c r="W73" s="109"/>
      <c r="X73" s="109"/>
      <c r="Y73" s="108"/>
      <c r="Z73" s="108"/>
      <c r="AA73" s="108"/>
      <c r="AB73" s="109"/>
      <c r="AC73" s="109"/>
      <c r="AD73" s="111"/>
      <c r="AG73" s="111"/>
    </row>
    <row r="74" spans="1:33" ht="15.75">
      <c r="A74" s="292" t="str">
        <f t="shared" si="2"/>
        <v>68-57700-L2</v>
      </c>
      <c r="B74" s="198">
        <v>70300.943999999989</v>
      </c>
      <c r="C74" s="198">
        <v>70300.943999999989</v>
      </c>
      <c r="D74" s="198">
        <v>70300.943999999989</v>
      </c>
      <c r="E74" s="198">
        <v>70300.943999999989</v>
      </c>
      <c r="F74" s="199">
        <v>70300.943999999989</v>
      </c>
      <c r="G74" s="170">
        <v>70300.943999999989</v>
      </c>
      <c r="H74" s="314" t="str">
        <f t="shared" si="3"/>
        <v>68-57700-L2</v>
      </c>
      <c r="I74" s="206" t="s">
        <v>2435</v>
      </c>
      <c r="J74" s="108"/>
      <c r="K74" s="108"/>
      <c r="L74" s="108"/>
      <c r="M74" s="108"/>
      <c r="N74" s="108"/>
      <c r="O74" s="110"/>
      <c r="P74" s="108"/>
      <c r="Q74" s="108"/>
      <c r="R74" s="108"/>
      <c r="S74" s="108"/>
      <c r="T74" s="108"/>
      <c r="U74" s="108"/>
      <c r="V74" s="108"/>
      <c r="W74" s="108"/>
      <c r="X74" s="108"/>
      <c r="Y74" s="108"/>
      <c r="Z74" s="108"/>
      <c r="AA74" s="108"/>
      <c r="AB74" s="108"/>
      <c r="AC74" s="108"/>
      <c r="AD74" s="111"/>
      <c r="AG74" s="111"/>
    </row>
    <row r="75" spans="1:33" ht="15.75">
      <c r="A75" s="292" t="str">
        <f t="shared" si="2"/>
        <v>68-57700-S3</v>
      </c>
      <c r="B75" s="198">
        <v>89440.59599999999</v>
      </c>
      <c r="C75" s="198">
        <v>89440.59599999999</v>
      </c>
      <c r="D75" s="198">
        <v>89440.59599999999</v>
      </c>
      <c r="E75" s="198">
        <v>89440.59599999999</v>
      </c>
      <c r="F75" s="199">
        <v>89440.59599999999</v>
      </c>
      <c r="G75" s="170">
        <v>89440.59599999999</v>
      </c>
      <c r="H75" s="314" t="str">
        <f t="shared" si="3"/>
        <v>68-57700-S3</v>
      </c>
      <c r="I75" s="206" t="s">
        <v>2431</v>
      </c>
      <c r="J75" s="114"/>
      <c r="K75" s="108"/>
      <c r="L75" s="108"/>
      <c r="M75" s="108"/>
      <c r="N75" s="109"/>
      <c r="O75" s="110"/>
      <c r="P75" s="108"/>
      <c r="Q75" s="108"/>
      <c r="R75" s="108"/>
      <c r="S75" s="108"/>
      <c r="T75" s="108"/>
      <c r="U75" s="108"/>
      <c r="V75" s="109"/>
      <c r="W75" s="109"/>
      <c r="X75" s="109"/>
      <c r="Y75" s="108"/>
      <c r="Z75" s="108"/>
      <c r="AA75" s="108"/>
      <c r="AB75" s="109"/>
      <c r="AC75" s="109"/>
      <c r="AD75" s="111"/>
      <c r="AG75" s="111"/>
    </row>
    <row r="76" spans="1:33" ht="15.75">
      <c r="A76" s="292" t="str">
        <f t="shared" si="2"/>
        <v>68-57800-01</v>
      </c>
      <c r="B76" s="198">
        <v>46740.885600000001</v>
      </c>
      <c r="C76" s="198">
        <v>46740.885600000001</v>
      </c>
      <c r="D76" s="198">
        <v>46740.885600000001</v>
      </c>
      <c r="E76" s="198">
        <v>46740.885600000001</v>
      </c>
      <c r="F76" s="199">
        <v>46740.885600000001</v>
      </c>
      <c r="G76" s="170">
        <v>46740.885600000001</v>
      </c>
      <c r="H76" s="314" t="str">
        <f t="shared" si="3"/>
        <v>68-57800-01</v>
      </c>
      <c r="I76" s="206" t="s">
        <v>2438</v>
      </c>
      <c r="J76" s="114"/>
      <c r="K76" s="108"/>
      <c r="L76" s="108"/>
      <c r="M76" s="108"/>
      <c r="N76" s="109"/>
      <c r="O76" s="110"/>
      <c r="P76" s="108"/>
      <c r="Q76" s="108"/>
      <c r="R76" s="108"/>
      <c r="S76" s="108"/>
      <c r="T76" s="108"/>
      <c r="U76" s="108"/>
      <c r="V76" s="109"/>
      <c r="W76" s="109"/>
      <c r="X76" s="109"/>
      <c r="Y76" s="108"/>
      <c r="Z76" s="108"/>
      <c r="AA76" s="108"/>
      <c r="AB76" s="109"/>
      <c r="AC76" s="109"/>
      <c r="AD76" s="111"/>
      <c r="AG76" s="111"/>
    </row>
    <row r="77" spans="1:33" ht="15.75">
      <c r="A77" s="292" t="str">
        <f t="shared" si="2"/>
        <v>68-57800-02</v>
      </c>
      <c r="B77" s="207">
        <v>28291.485600000004</v>
      </c>
      <c r="C77" s="207">
        <v>28291.485600000004</v>
      </c>
      <c r="D77" s="207">
        <v>28291.485600000004</v>
      </c>
      <c r="E77" s="207">
        <v>28291.485600000004</v>
      </c>
      <c r="F77" s="199">
        <v>28291.485600000004</v>
      </c>
      <c r="G77" s="170">
        <v>28291.485600000004</v>
      </c>
      <c r="H77" s="314" t="str">
        <f t="shared" si="3"/>
        <v>68-57800-02</v>
      </c>
      <c r="I77" s="204" t="s">
        <v>2439</v>
      </c>
      <c r="J77" s="108"/>
      <c r="K77" s="108"/>
      <c r="L77" s="108"/>
      <c r="M77" s="108"/>
      <c r="N77" s="108"/>
      <c r="O77" s="110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11"/>
      <c r="AG77" s="111"/>
    </row>
    <row r="78" spans="1:33" ht="15.75">
      <c r="A78" s="292" t="str">
        <f t="shared" si="2"/>
        <v>68-57800-S2</v>
      </c>
      <c r="B78" s="198">
        <v>75032.371200000009</v>
      </c>
      <c r="C78" s="198">
        <v>75032.371200000009</v>
      </c>
      <c r="D78" s="198">
        <v>75032.371200000009</v>
      </c>
      <c r="E78" s="198">
        <v>75032.371200000009</v>
      </c>
      <c r="F78" s="199">
        <v>75032.371200000009</v>
      </c>
      <c r="G78" s="170">
        <v>75032.371200000009</v>
      </c>
      <c r="H78" s="314" t="str">
        <f t="shared" si="3"/>
        <v>68-57800-S2</v>
      </c>
      <c r="I78" s="206" t="s">
        <v>2437</v>
      </c>
      <c r="J78" s="114"/>
      <c r="K78" s="108"/>
      <c r="L78" s="108"/>
      <c r="M78" s="108"/>
      <c r="N78" s="109"/>
      <c r="O78" s="110"/>
      <c r="P78" s="108"/>
      <c r="Q78" s="108"/>
      <c r="R78" s="108"/>
      <c r="S78" s="108"/>
      <c r="T78" s="108"/>
      <c r="U78" s="108"/>
      <c r="V78" s="109"/>
      <c r="W78" s="109"/>
      <c r="X78" s="109"/>
      <c r="Y78" s="108"/>
      <c r="Z78" s="108"/>
      <c r="AA78" s="108"/>
      <c r="AB78" s="109"/>
      <c r="AC78" s="109"/>
      <c r="AD78" s="111"/>
      <c r="AG78" s="111"/>
    </row>
    <row r="79" spans="1:33" ht="15.75">
      <c r="A79" s="292" t="str">
        <f t="shared" si="2"/>
        <v>68-57900-01</v>
      </c>
      <c r="B79" s="198">
        <v>60361.625599999999</v>
      </c>
      <c r="C79" s="198">
        <v>60361.625599999999</v>
      </c>
      <c r="D79" s="198">
        <v>60361.625599999999</v>
      </c>
      <c r="E79" s="198">
        <v>60361.625599999999</v>
      </c>
      <c r="F79" s="199">
        <v>60361.625599999999</v>
      </c>
      <c r="G79" s="170">
        <v>60361.625599999999</v>
      </c>
      <c r="H79" s="314" t="str">
        <f t="shared" si="3"/>
        <v>68-57900-01</v>
      </c>
      <c r="I79" s="206" t="s">
        <v>2441</v>
      </c>
      <c r="J79" s="114"/>
      <c r="K79" s="108"/>
      <c r="L79" s="108"/>
      <c r="M79" s="108"/>
      <c r="N79" s="109"/>
      <c r="O79" s="110"/>
      <c r="P79" s="108"/>
      <c r="Q79" s="108"/>
      <c r="R79" s="108"/>
      <c r="S79" s="108"/>
      <c r="T79" s="108"/>
      <c r="U79" s="108"/>
      <c r="V79" s="109"/>
      <c r="W79" s="109"/>
      <c r="X79" s="109"/>
      <c r="Y79" s="108"/>
      <c r="Z79" s="108"/>
      <c r="AA79" s="108"/>
      <c r="AB79" s="109"/>
      <c r="AC79" s="109"/>
      <c r="AD79" s="111"/>
      <c r="AG79" s="111"/>
    </row>
    <row r="80" spans="1:33" ht="15.75">
      <c r="A80" s="292" t="str">
        <f t="shared" si="2"/>
        <v>68-57900-02</v>
      </c>
      <c r="B80" s="205">
        <v>34231.688000000002</v>
      </c>
      <c r="C80" s="205">
        <v>34231.688000000002</v>
      </c>
      <c r="D80" s="205">
        <v>34231.688000000002</v>
      </c>
      <c r="E80" s="205">
        <v>34231.688000000002</v>
      </c>
      <c r="F80" s="199">
        <v>34231.688000000002</v>
      </c>
      <c r="G80" s="170">
        <v>34231.688000000002</v>
      </c>
      <c r="H80" s="314" t="str">
        <f t="shared" si="3"/>
        <v>68-57900-02</v>
      </c>
      <c r="I80" s="204" t="s">
        <v>2442</v>
      </c>
      <c r="J80" s="108"/>
      <c r="K80" s="108"/>
      <c r="L80" s="108"/>
      <c r="M80" s="108"/>
      <c r="N80" s="108"/>
      <c r="O80" s="110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11"/>
      <c r="AG80" s="111"/>
    </row>
    <row r="81" spans="1:33" ht="15.75">
      <c r="A81" s="292" t="str">
        <f t="shared" si="2"/>
        <v>68-57900-S2</v>
      </c>
      <c r="B81" s="205">
        <v>94593.313599999994</v>
      </c>
      <c r="C81" s="205">
        <v>94593.313599999994</v>
      </c>
      <c r="D81" s="205">
        <v>94593.313599999994</v>
      </c>
      <c r="E81" s="205">
        <v>94593.313599999994</v>
      </c>
      <c r="F81" s="199">
        <v>94593.313599999994</v>
      </c>
      <c r="G81" s="170">
        <v>94593.313599999994</v>
      </c>
      <c r="H81" s="314" t="str">
        <f t="shared" si="3"/>
        <v>68-57900-S2</v>
      </c>
      <c r="I81" s="204" t="s">
        <v>2440</v>
      </c>
      <c r="J81" s="114"/>
      <c r="K81" s="108"/>
      <c r="L81" s="108"/>
      <c r="M81" s="108"/>
      <c r="N81" s="109"/>
      <c r="O81" s="110"/>
      <c r="P81" s="108"/>
      <c r="Q81" s="108"/>
      <c r="R81" s="108"/>
      <c r="S81" s="108"/>
      <c r="T81" s="108"/>
      <c r="U81" s="108"/>
      <c r="V81" s="109"/>
      <c r="W81" s="109"/>
      <c r="X81" s="109"/>
      <c r="Y81" s="108"/>
      <c r="Z81" s="108"/>
      <c r="AA81" s="108"/>
      <c r="AB81" s="109"/>
      <c r="AC81" s="109"/>
      <c r="AD81" s="111"/>
      <c r="AG81" s="111"/>
    </row>
    <row r="82" spans="1:33" ht="15.75">
      <c r="A82" s="292" t="str">
        <f t="shared" si="2"/>
        <v>68-60000-01</v>
      </c>
      <c r="B82" s="205">
        <v>22336.927200000002</v>
      </c>
      <c r="C82" s="205">
        <v>22336.927200000002</v>
      </c>
      <c r="D82" s="205">
        <v>22336.927200000002</v>
      </c>
      <c r="E82" s="205">
        <v>22336.927200000002</v>
      </c>
      <c r="F82" s="199">
        <v>22336.927200000002</v>
      </c>
      <c r="G82" s="170">
        <v>22336.927200000002</v>
      </c>
      <c r="H82" s="314" t="str">
        <f t="shared" si="3"/>
        <v>68-60007-01</v>
      </c>
      <c r="I82" s="204" t="s">
        <v>2079</v>
      </c>
      <c r="J82" s="114"/>
      <c r="K82" s="108"/>
      <c r="L82" s="108"/>
      <c r="M82" s="108"/>
      <c r="N82" s="109"/>
      <c r="O82" s="110"/>
      <c r="P82" s="108"/>
      <c r="Q82" s="108"/>
      <c r="R82" s="108"/>
      <c r="S82" s="108"/>
      <c r="T82" s="108"/>
      <c r="U82" s="108"/>
      <c r="V82" s="109"/>
      <c r="W82" s="109"/>
      <c r="X82" s="109"/>
      <c r="Y82" s="108"/>
      <c r="Z82" s="108"/>
      <c r="AA82" s="108"/>
      <c r="AB82" s="109"/>
      <c r="AC82" s="109"/>
      <c r="AD82" s="111"/>
      <c r="AG82" s="111"/>
    </row>
    <row r="83" spans="1:33" ht="15.75">
      <c r="A83" s="292" t="str">
        <f t="shared" si="2"/>
        <v>68-60000-02</v>
      </c>
      <c r="B83" s="198">
        <v>16939.692000000003</v>
      </c>
      <c r="C83" s="198">
        <v>16939.692000000003</v>
      </c>
      <c r="D83" s="198">
        <v>16939.692000000003</v>
      </c>
      <c r="E83" s="198">
        <v>16939.692000000003</v>
      </c>
      <c r="F83" s="199">
        <v>16939.692000000003</v>
      </c>
      <c r="G83" s="170">
        <v>16939.692000000003</v>
      </c>
      <c r="H83" s="314" t="str">
        <f t="shared" si="3"/>
        <v>68-60007-02</v>
      </c>
      <c r="I83" s="206" t="s">
        <v>2080</v>
      </c>
      <c r="J83" s="108"/>
      <c r="K83" s="108"/>
      <c r="L83" s="108"/>
      <c r="M83" s="108"/>
      <c r="N83" s="108"/>
      <c r="O83" s="110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11"/>
      <c r="AG83" s="111"/>
    </row>
    <row r="84" spans="1:33" ht="15.75">
      <c r="A84" s="292" t="str">
        <f t="shared" si="2"/>
        <v>68-60000-03</v>
      </c>
      <c r="B84" s="198">
        <v>11865.117600000001</v>
      </c>
      <c r="C84" s="198">
        <v>11865.117600000001</v>
      </c>
      <c r="D84" s="198">
        <v>11865.117600000001</v>
      </c>
      <c r="E84" s="198">
        <v>11865.117600000001</v>
      </c>
      <c r="F84" s="199">
        <v>11865.117600000001</v>
      </c>
      <c r="G84" s="170">
        <v>11865.117600000001</v>
      </c>
      <c r="H84" s="314" t="str">
        <f t="shared" si="3"/>
        <v>68-60007-03</v>
      </c>
      <c r="I84" s="206" t="s">
        <v>2081</v>
      </c>
      <c r="J84" s="108"/>
      <c r="K84" s="108"/>
      <c r="L84" s="108"/>
      <c r="M84" s="108"/>
      <c r="N84" s="108"/>
      <c r="O84" s="110"/>
      <c r="P84" s="108"/>
      <c r="Q84" s="108"/>
      <c r="R84" s="108"/>
      <c r="S84" s="108"/>
      <c r="T84" s="108"/>
      <c r="U84" s="108"/>
      <c r="V84" s="108"/>
      <c r="W84" s="108"/>
      <c r="X84" s="108"/>
      <c r="Y84" s="108"/>
      <c r="Z84" s="108"/>
      <c r="AA84" s="108"/>
      <c r="AB84" s="108"/>
      <c r="AC84" s="108"/>
      <c r="AD84" s="111"/>
      <c r="AG84" s="111"/>
    </row>
    <row r="85" spans="1:33" ht="15.75">
      <c r="A85" s="292" t="str">
        <f t="shared" si="2"/>
        <v>68-60000-04</v>
      </c>
      <c r="B85" s="198">
        <v>9904.7088000000003</v>
      </c>
      <c r="C85" s="198">
        <v>9904.7088000000003</v>
      </c>
      <c r="D85" s="198">
        <v>9904.7088000000003</v>
      </c>
      <c r="E85" s="198">
        <v>9904.7088000000003</v>
      </c>
      <c r="F85" s="199">
        <v>9904.7088000000003</v>
      </c>
      <c r="G85" s="170">
        <v>9904.7088000000003</v>
      </c>
      <c r="H85" s="314" t="str">
        <f t="shared" si="3"/>
        <v>68-60007-04</v>
      </c>
      <c r="I85" s="206" t="s">
        <v>2082</v>
      </c>
      <c r="J85" s="108"/>
      <c r="K85" s="108"/>
      <c r="L85" s="108"/>
      <c r="M85" s="108"/>
      <c r="N85" s="108"/>
      <c r="O85" s="110"/>
      <c r="P85" s="108"/>
      <c r="Q85" s="108"/>
      <c r="R85" s="108"/>
      <c r="S85" s="108"/>
      <c r="T85" s="108"/>
      <c r="U85" s="108"/>
      <c r="V85" s="108"/>
      <c r="W85" s="108"/>
      <c r="X85" s="108"/>
      <c r="Y85" s="108"/>
      <c r="Z85" s="108"/>
      <c r="AA85" s="108"/>
      <c r="AB85" s="108"/>
      <c r="AC85" s="108"/>
      <c r="AD85" s="111"/>
      <c r="AG85" s="111"/>
    </row>
    <row r="86" spans="1:33" ht="15.75">
      <c r="A86" s="292" t="str">
        <f t="shared" si="2"/>
        <v>68-60000-B2</v>
      </c>
      <c r="B86" s="205">
        <v>21769.826400000002</v>
      </c>
      <c r="C86" s="205">
        <v>21769.826400000002</v>
      </c>
      <c r="D86" s="205">
        <v>21769.826400000002</v>
      </c>
      <c r="E86" s="205">
        <v>21769.826400000002</v>
      </c>
      <c r="F86" s="199">
        <v>21769.826400000002</v>
      </c>
      <c r="G86" s="170">
        <v>21769.826400000002</v>
      </c>
      <c r="H86" s="314" t="str">
        <f t="shared" si="3"/>
        <v>68-60007-B2</v>
      </c>
      <c r="I86" s="204" t="s">
        <v>2083</v>
      </c>
      <c r="J86" s="114"/>
      <c r="K86" s="108"/>
      <c r="L86" s="108"/>
      <c r="M86" s="108"/>
      <c r="N86" s="109"/>
      <c r="O86" s="110"/>
      <c r="P86" s="108"/>
      <c r="Q86" s="108"/>
      <c r="R86" s="108"/>
      <c r="S86" s="108"/>
      <c r="T86" s="108"/>
      <c r="U86" s="108"/>
      <c r="V86" s="109"/>
      <c r="W86" s="109"/>
      <c r="X86" s="109"/>
      <c r="Y86" s="108"/>
      <c r="Z86" s="108"/>
      <c r="AA86" s="108"/>
      <c r="AB86" s="109"/>
      <c r="AC86" s="109"/>
      <c r="AD86" s="111"/>
      <c r="AG86" s="111"/>
    </row>
    <row r="87" spans="1:33" ht="15.75">
      <c r="A87" s="292" t="str">
        <f t="shared" si="2"/>
        <v>68-60000-B3</v>
      </c>
      <c r="B87" s="205">
        <v>38709.518400000001</v>
      </c>
      <c r="C87" s="205">
        <v>38709.518400000001</v>
      </c>
      <c r="D87" s="205">
        <v>38709.518400000001</v>
      </c>
      <c r="E87" s="205">
        <v>38709.518400000001</v>
      </c>
      <c r="F87" s="199">
        <v>38709.518400000001</v>
      </c>
      <c r="G87" s="170">
        <v>38709.518400000001</v>
      </c>
      <c r="H87" s="314" t="str">
        <f t="shared" si="3"/>
        <v>68-60007-B3</v>
      </c>
      <c r="I87" s="204" t="s">
        <v>2084</v>
      </c>
      <c r="J87" s="114"/>
      <c r="K87" s="108"/>
      <c r="L87" s="108"/>
      <c r="M87" s="108"/>
      <c r="N87" s="109"/>
      <c r="O87" s="110"/>
      <c r="P87" s="108"/>
      <c r="Q87" s="108"/>
      <c r="R87" s="108"/>
      <c r="S87" s="108"/>
      <c r="T87" s="108"/>
      <c r="U87" s="108"/>
      <c r="V87" s="109"/>
      <c r="W87" s="109"/>
      <c r="X87" s="109"/>
      <c r="Y87" s="108"/>
      <c r="Z87" s="108"/>
      <c r="AA87" s="108"/>
      <c r="AB87" s="109"/>
      <c r="AC87" s="109"/>
      <c r="AD87" s="111"/>
      <c r="AG87" s="111"/>
    </row>
    <row r="88" spans="1:33" ht="15.75">
      <c r="A88" s="292" t="str">
        <f t="shared" si="2"/>
        <v>68-60000-L2</v>
      </c>
      <c r="B88" s="198">
        <v>39276.619200000001</v>
      </c>
      <c r="C88" s="198">
        <v>39276.619200000001</v>
      </c>
      <c r="D88" s="198">
        <v>39276.619200000001</v>
      </c>
      <c r="E88" s="198">
        <v>39276.619200000001</v>
      </c>
      <c r="F88" s="199">
        <v>39276.619200000001</v>
      </c>
      <c r="G88" s="170">
        <v>39276.619200000001</v>
      </c>
      <c r="H88" s="314" t="str">
        <f t="shared" si="3"/>
        <v>68-60007-L2</v>
      </c>
      <c r="I88" s="206" t="s">
        <v>2085</v>
      </c>
      <c r="J88" s="114"/>
      <c r="K88" s="108"/>
      <c r="L88" s="108"/>
      <c r="M88" s="108"/>
      <c r="N88" s="109"/>
      <c r="O88" s="110"/>
      <c r="P88" s="108"/>
      <c r="Q88" s="108"/>
      <c r="R88" s="108"/>
      <c r="S88" s="108"/>
      <c r="T88" s="108"/>
      <c r="U88" s="108"/>
      <c r="V88" s="109"/>
      <c r="W88" s="109"/>
      <c r="X88" s="109"/>
      <c r="Y88" s="108"/>
      <c r="Z88" s="108"/>
      <c r="AA88" s="108"/>
      <c r="AB88" s="109"/>
      <c r="AC88" s="109"/>
      <c r="AD88" s="111"/>
      <c r="AG88" s="111"/>
    </row>
    <row r="89" spans="1:33" ht="15.75">
      <c r="A89" s="292" t="str">
        <f t="shared" si="2"/>
        <v>68-60000-L3</v>
      </c>
      <c r="B89" s="198">
        <v>51141.736799999999</v>
      </c>
      <c r="C89" s="198">
        <v>51141.736799999999</v>
      </c>
      <c r="D89" s="198">
        <v>51141.736799999999</v>
      </c>
      <c r="E89" s="198">
        <v>51141.736799999999</v>
      </c>
      <c r="F89" s="199">
        <v>51141.736799999999</v>
      </c>
      <c r="G89" s="170">
        <v>51141.736799999999</v>
      </c>
      <c r="H89" s="314" t="str">
        <f t="shared" si="3"/>
        <v>68-60007-L3</v>
      </c>
      <c r="I89" s="206" t="s">
        <v>2086</v>
      </c>
      <c r="J89" s="108"/>
      <c r="K89" s="108"/>
      <c r="L89" s="108"/>
      <c r="M89" s="108"/>
      <c r="N89" s="108"/>
      <c r="O89" s="110"/>
      <c r="P89" s="108"/>
      <c r="Q89" s="108"/>
      <c r="R89" s="108"/>
      <c r="S89" s="108"/>
      <c r="T89" s="108"/>
      <c r="U89" s="108"/>
      <c r="V89" s="108"/>
      <c r="W89" s="108"/>
      <c r="X89" s="108"/>
      <c r="Y89" s="108"/>
      <c r="Z89" s="108"/>
      <c r="AA89" s="108"/>
      <c r="AB89" s="108"/>
      <c r="AC89" s="108"/>
      <c r="AD89" s="111"/>
      <c r="AG89" s="111"/>
    </row>
    <row r="90" spans="1:33" ht="15.75">
      <c r="A90" s="292" t="str">
        <f t="shared" si="2"/>
        <v>68-60000-S4</v>
      </c>
      <c r="B90" s="198">
        <v>61046.445599999999</v>
      </c>
      <c r="C90" s="198">
        <v>61046.445599999999</v>
      </c>
      <c r="D90" s="198">
        <v>61046.445599999999</v>
      </c>
      <c r="E90" s="198">
        <v>61046.445599999999</v>
      </c>
      <c r="F90" s="199">
        <v>61046.445599999999</v>
      </c>
      <c r="G90" s="170">
        <v>61046.445599999999</v>
      </c>
      <c r="H90" s="314" t="str">
        <f t="shared" si="3"/>
        <v>68-60007-S4</v>
      </c>
      <c r="I90" s="206" t="s">
        <v>2078</v>
      </c>
      <c r="J90" s="108"/>
      <c r="K90" s="108"/>
      <c r="L90" s="108"/>
      <c r="M90" s="108"/>
      <c r="N90" s="108"/>
      <c r="O90" s="110"/>
      <c r="P90" s="108"/>
      <c r="Q90" s="108"/>
      <c r="R90" s="108"/>
      <c r="S90" s="108"/>
      <c r="T90" s="108"/>
      <c r="U90" s="108"/>
      <c r="V90" s="108"/>
      <c r="W90" s="108"/>
      <c r="X90" s="108"/>
      <c r="Y90" s="108"/>
      <c r="Z90" s="108"/>
      <c r="AA90" s="108"/>
      <c r="AB90" s="108"/>
      <c r="AC90" s="108"/>
      <c r="AD90" s="111"/>
      <c r="AG90" s="111"/>
    </row>
    <row r="91" spans="1:33" ht="15.75">
      <c r="A91" s="292" t="str">
        <f t="shared" si="2"/>
        <v>68-60000-X1</v>
      </c>
      <c r="B91" s="198">
        <v>28804.809600000004</v>
      </c>
      <c r="C91" s="198">
        <v>28804.809600000004</v>
      </c>
      <c r="D91" s="198">
        <v>28804.809600000004</v>
      </c>
      <c r="E91" s="198">
        <v>28804.809600000004</v>
      </c>
      <c r="F91" s="198">
        <v>28804.809600000004</v>
      </c>
      <c r="G91" s="170">
        <v>28804.809600000004</v>
      </c>
      <c r="H91" s="314" t="str">
        <f t="shared" si="3"/>
        <v>68-60007-X1</v>
      </c>
      <c r="I91" s="204" t="s">
        <v>2087</v>
      </c>
      <c r="J91" s="108"/>
      <c r="K91" s="108"/>
      <c r="L91" s="108"/>
      <c r="M91" s="108"/>
      <c r="N91" s="108"/>
      <c r="O91" s="110"/>
      <c r="P91" s="108"/>
      <c r="Q91" s="108"/>
      <c r="R91" s="108"/>
      <c r="S91" s="108"/>
      <c r="T91" s="108"/>
      <c r="U91" s="108"/>
      <c r="V91" s="108"/>
      <c r="W91" s="108"/>
      <c r="X91" s="108"/>
      <c r="Y91" s="108"/>
      <c r="Z91" s="108"/>
      <c r="AA91" s="108"/>
      <c r="AB91" s="108"/>
      <c r="AC91" s="108"/>
      <c r="AD91" s="111"/>
      <c r="AG91" s="111"/>
    </row>
    <row r="92" spans="1:33" ht="15.75">
      <c r="A92" s="292" t="str">
        <f t="shared" si="2"/>
        <v>68-60000-01</v>
      </c>
      <c r="B92" s="207">
        <v>22336.927200000002</v>
      </c>
      <c r="C92" s="207">
        <v>22336.927200000002</v>
      </c>
      <c r="D92" s="207">
        <v>22336.927200000002</v>
      </c>
      <c r="E92" s="207">
        <v>22336.927200000002</v>
      </c>
      <c r="F92" s="199">
        <v>22336.927200000002</v>
      </c>
      <c r="G92" s="170">
        <v>22336.927200000002</v>
      </c>
      <c r="H92" s="314" t="str">
        <f t="shared" si="3"/>
        <v>68-60024-01</v>
      </c>
      <c r="I92" s="204" t="s">
        <v>2090</v>
      </c>
      <c r="J92" s="108"/>
      <c r="K92" s="108"/>
      <c r="L92" s="108"/>
      <c r="M92" s="108"/>
      <c r="N92" s="108"/>
      <c r="O92" s="110"/>
      <c r="P92" s="108"/>
      <c r="Q92" s="108"/>
      <c r="R92" s="108"/>
      <c r="S92" s="108"/>
      <c r="T92" s="108"/>
      <c r="U92" s="108"/>
      <c r="V92" s="108"/>
      <c r="W92" s="108"/>
      <c r="X92" s="108"/>
      <c r="Y92" s="108"/>
      <c r="Z92" s="108"/>
      <c r="AA92" s="108"/>
      <c r="AB92" s="108"/>
      <c r="AC92" s="108"/>
      <c r="AD92" s="111"/>
      <c r="AG92" s="111"/>
    </row>
    <row r="93" spans="1:33" ht="15.75">
      <c r="A93" s="292" t="str">
        <f t="shared" si="2"/>
        <v>68-60000-02</v>
      </c>
      <c r="B93" s="205">
        <v>16939.692000000003</v>
      </c>
      <c r="C93" s="205">
        <v>16939.692000000003</v>
      </c>
      <c r="D93" s="205">
        <v>16939.692000000003</v>
      </c>
      <c r="E93" s="205">
        <v>16939.692000000003</v>
      </c>
      <c r="F93" s="199">
        <v>16939.692000000003</v>
      </c>
      <c r="G93" s="170">
        <v>16939.692000000003</v>
      </c>
      <c r="H93" s="314" t="str">
        <f t="shared" si="3"/>
        <v>68-60024-02</v>
      </c>
      <c r="I93" s="204" t="s">
        <v>2091</v>
      </c>
      <c r="J93" s="114"/>
      <c r="K93" s="108"/>
      <c r="L93" s="108"/>
      <c r="M93" s="108"/>
      <c r="N93" s="109"/>
      <c r="O93" s="110"/>
      <c r="P93" s="108"/>
      <c r="Q93" s="108"/>
      <c r="R93" s="108"/>
      <c r="S93" s="108"/>
      <c r="T93" s="108"/>
      <c r="U93" s="108"/>
      <c r="V93" s="109"/>
      <c r="W93" s="109"/>
      <c r="X93" s="109"/>
      <c r="Y93" s="108"/>
      <c r="Z93" s="108"/>
      <c r="AA93" s="108"/>
      <c r="AB93" s="109"/>
      <c r="AC93" s="109"/>
      <c r="AD93" s="111"/>
      <c r="AG93" s="111"/>
    </row>
    <row r="94" spans="1:33" ht="15.75">
      <c r="A94" s="292" t="str">
        <f t="shared" si="2"/>
        <v>68-60000-03</v>
      </c>
      <c r="B94" s="205">
        <v>11865.117600000001</v>
      </c>
      <c r="C94" s="205">
        <v>11865.117600000001</v>
      </c>
      <c r="D94" s="205">
        <v>11865.117600000001</v>
      </c>
      <c r="E94" s="205">
        <v>11865.117600000001</v>
      </c>
      <c r="F94" s="199">
        <v>11865.117600000001</v>
      </c>
      <c r="G94" s="170">
        <v>11865.117600000001</v>
      </c>
      <c r="H94" s="314" t="str">
        <f t="shared" si="3"/>
        <v>68-60024-03</v>
      </c>
      <c r="I94" s="204" t="s">
        <v>2092</v>
      </c>
      <c r="J94" s="114"/>
      <c r="K94" s="108"/>
      <c r="L94" s="108"/>
      <c r="M94" s="108"/>
      <c r="N94" s="109"/>
      <c r="O94" s="110"/>
      <c r="P94" s="108"/>
      <c r="Q94" s="108"/>
      <c r="R94" s="108"/>
      <c r="S94" s="108"/>
      <c r="T94" s="108"/>
      <c r="U94" s="108"/>
      <c r="V94" s="109"/>
      <c r="W94" s="109"/>
      <c r="X94" s="109"/>
      <c r="Y94" s="108"/>
      <c r="Z94" s="108"/>
      <c r="AA94" s="108"/>
      <c r="AB94" s="109"/>
      <c r="AC94" s="109"/>
      <c r="AD94" s="111"/>
      <c r="AG94" s="111"/>
    </row>
    <row r="95" spans="1:33" ht="15.75">
      <c r="A95" s="292" t="str">
        <f t="shared" si="2"/>
        <v>68-60000-04</v>
      </c>
      <c r="B95" s="198">
        <v>9904.7088000000003</v>
      </c>
      <c r="C95" s="198">
        <v>9904.7088000000003</v>
      </c>
      <c r="D95" s="198">
        <v>9904.7088000000003</v>
      </c>
      <c r="E95" s="198">
        <v>9904.7088000000003</v>
      </c>
      <c r="F95" s="199">
        <v>9904.7088000000003</v>
      </c>
      <c r="G95" s="170">
        <v>9904.7088000000003</v>
      </c>
      <c r="H95" s="314" t="str">
        <f t="shared" si="3"/>
        <v>68-60024-04</v>
      </c>
      <c r="I95" s="206" t="s">
        <v>2093</v>
      </c>
      <c r="J95" s="114"/>
      <c r="K95" s="108"/>
      <c r="L95" s="108"/>
      <c r="M95" s="108"/>
      <c r="N95" s="109"/>
      <c r="O95" s="110"/>
      <c r="P95" s="108"/>
      <c r="Q95" s="108"/>
      <c r="R95" s="108"/>
      <c r="S95" s="108"/>
      <c r="T95" s="108"/>
      <c r="U95" s="108"/>
      <c r="V95" s="109"/>
      <c r="W95" s="109"/>
      <c r="X95" s="109"/>
      <c r="Y95" s="108"/>
      <c r="Z95" s="108"/>
      <c r="AA95" s="108"/>
      <c r="AB95" s="109"/>
      <c r="AC95" s="109"/>
      <c r="AD95" s="111"/>
      <c r="AG95" s="111"/>
    </row>
    <row r="96" spans="1:33" ht="15.75">
      <c r="A96" s="292" t="str">
        <f t="shared" si="2"/>
        <v>68-60000-B2</v>
      </c>
      <c r="B96" s="198">
        <v>21769.826400000002</v>
      </c>
      <c r="C96" s="198">
        <v>21769.826400000002</v>
      </c>
      <c r="D96" s="198">
        <v>21769.826400000002</v>
      </c>
      <c r="E96" s="198">
        <v>21769.826400000002</v>
      </c>
      <c r="F96" s="199">
        <v>21769.826400000002</v>
      </c>
      <c r="G96" s="170">
        <v>21769.826400000002</v>
      </c>
      <c r="H96" s="314" t="str">
        <f t="shared" si="3"/>
        <v>68-60024-B2</v>
      </c>
      <c r="I96" s="206" t="s">
        <v>2089</v>
      </c>
      <c r="J96" s="108"/>
      <c r="K96" s="108"/>
      <c r="L96" s="108"/>
      <c r="M96" s="108"/>
      <c r="N96" s="108"/>
      <c r="O96" s="110"/>
      <c r="P96" s="108"/>
      <c r="Q96" s="108"/>
      <c r="R96" s="108"/>
      <c r="S96" s="108"/>
      <c r="T96" s="108"/>
      <c r="U96" s="108"/>
      <c r="V96" s="108"/>
      <c r="W96" s="108"/>
      <c r="X96" s="108"/>
      <c r="Y96" s="108"/>
      <c r="Z96" s="108"/>
      <c r="AA96" s="108"/>
      <c r="AB96" s="108"/>
      <c r="AC96" s="108"/>
      <c r="AD96" s="111"/>
      <c r="AG96" s="111"/>
    </row>
    <row r="97" spans="1:33" ht="15.75">
      <c r="A97" s="292" t="str">
        <f t="shared" si="2"/>
        <v>68-60000-S4</v>
      </c>
      <c r="B97" s="198">
        <v>61046.445599999999</v>
      </c>
      <c r="C97" s="198">
        <v>61046.445599999999</v>
      </c>
      <c r="D97" s="198">
        <v>61046.445599999999</v>
      </c>
      <c r="E97" s="198">
        <v>61046.445599999999</v>
      </c>
      <c r="F97" s="198">
        <v>61046.445599999999</v>
      </c>
      <c r="G97" s="170">
        <v>61046.445599999999</v>
      </c>
      <c r="H97" s="314" t="str">
        <f t="shared" si="3"/>
        <v>68-60024-S4</v>
      </c>
      <c r="I97" s="206" t="s">
        <v>2088</v>
      </c>
      <c r="J97" s="108"/>
      <c r="K97" s="108"/>
      <c r="L97" s="108"/>
      <c r="M97" s="108"/>
      <c r="N97" s="108"/>
      <c r="O97" s="110"/>
      <c r="P97" s="108"/>
      <c r="Q97" s="108"/>
      <c r="R97" s="108"/>
      <c r="S97" s="108"/>
      <c r="T97" s="108"/>
      <c r="U97" s="108"/>
      <c r="V97" s="108"/>
      <c r="W97" s="108"/>
      <c r="X97" s="108"/>
      <c r="Y97" s="108"/>
      <c r="Z97" s="108"/>
      <c r="AA97" s="108"/>
      <c r="AB97" s="108"/>
      <c r="AC97" s="108"/>
      <c r="AD97" s="111"/>
      <c r="AG97" s="111"/>
    </row>
    <row r="98" spans="1:33" ht="15.75">
      <c r="A98" s="292" t="str">
        <f t="shared" si="2"/>
        <v>68-61300-01</v>
      </c>
      <c r="B98" s="198">
        <v>22004.488800000003</v>
      </c>
      <c r="C98" s="198">
        <v>22004.488800000003</v>
      </c>
      <c r="D98" s="198">
        <v>22004.488800000003</v>
      </c>
      <c r="E98" s="198">
        <v>22004.488800000003</v>
      </c>
      <c r="F98" s="199">
        <v>22004.488800000003</v>
      </c>
      <c r="G98" s="170">
        <v>22004.488800000003</v>
      </c>
      <c r="H98" s="314" t="str">
        <f t="shared" si="3"/>
        <v>68-61300-01</v>
      </c>
      <c r="I98" s="206" t="s">
        <v>1416</v>
      </c>
      <c r="J98" s="108"/>
      <c r="K98" s="108"/>
      <c r="L98" s="108"/>
      <c r="M98" s="108"/>
      <c r="N98" s="108"/>
      <c r="O98" s="110"/>
      <c r="P98" s="108"/>
      <c r="Q98" s="108"/>
      <c r="R98" s="108"/>
      <c r="S98" s="108"/>
      <c r="T98" s="108"/>
      <c r="U98" s="108"/>
      <c r="V98" s="108"/>
      <c r="W98" s="108"/>
      <c r="X98" s="108"/>
      <c r="Y98" s="108"/>
      <c r="Z98" s="108"/>
      <c r="AA98" s="108"/>
      <c r="AB98" s="108"/>
      <c r="AC98" s="108"/>
      <c r="AD98" s="111"/>
      <c r="AG98" s="111"/>
    </row>
    <row r="99" spans="1:33" ht="15.75">
      <c r="A99" s="292" t="str">
        <f t="shared" si="2"/>
        <v>68-61300-02</v>
      </c>
      <c r="B99" s="198">
        <v>13581.0864</v>
      </c>
      <c r="C99" s="198">
        <v>13581.0864</v>
      </c>
      <c r="D99" s="198">
        <v>13581.0864</v>
      </c>
      <c r="E99" s="198">
        <v>13581.0864</v>
      </c>
      <c r="F99" s="199">
        <v>13581.0864</v>
      </c>
      <c r="G99" s="170">
        <v>13581.0864</v>
      </c>
      <c r="H99" s="314" t="str">
        <f t="shared" si="3"/>
        <v>68-61300-02</v>
      </c>
      <c r="I99" s="206" t="s">
        <v>1417</v>
      </c>
      <c r="J99" s="108"/>
      <c r="K99" s="108"/>
      <c r="L99" s="108"/>
      <c r="M99" s="108"/>
      <c r="N99" s="108"/>
      <c r="O99" s="110"/>
      <c r="P99" s="108"/>
      <c r="Q99" s="108"/>
      <c r="R99" s="108"/>
      <c r="S99" s="108"/>
      <c r="T99" s="108"/>
      <c r="U99" s="108"/>
      <c r="V99" s="108"/>
      <c r="W99" s="108"/>
      <c r="X99" s="108"/>
      <c r="Y99" s="108"/>
      <c r="Z99" s="108"/>
      <c r="AA99" s="108"/>
      <c r="AB99" s="108"/>
      <c r="AC99" s="108"/>
      <c r="AD99" s="111"/>
      <c r="AG99" s="111"/>
    </row>
    <row r="100" spans="1:33" ht="15.75">
      <c r="A100" s="292" t="str">
        <f t="shared" si="2"/>
        <v>68-61300-03</v>
      </c>
      <c r="B100" s="207">
        <v>8912.2824000000019</v>
      </c>
      <c r="C100" s="207">
        <v>8912.2824000000019</v>
      </c>
      <c r="D100" s="207">
        <v>8912.2824000000019</v>
      </c>
      <c r="E100" s="207">
        <v>8912.2824000000019</v>
      </c>
      <c r="F100" s="199">
        <v>8912.2824000000019</v>
      </c>
      <c r="G100" s="170">
        <v>8912.2824000000019</v>
      </c>
      <c r="H100" s="314" t="str">
        <f t="shared" si="3"/>
        <v>68-61300-03</v>
      </c>
      <c r="I100" s="204" t="s">
        <v>1418</v>
      </c>
      <c r="J100" s="114"/>
      <c r="K100" s="108"/>
      <c r="L100" s="108"/>
      <c r="M100" s="108"/>
      <c r="N100" s="109"/>
      <c r="O100" s="110"/>
      <c r="P100" s="108"/>
      <c r="Q100" s="108"/>
      <c r="R100" s="108"/>
      <c r="S100" s="108"/>
      <c r="T100" s="108"/>
      <c r="U100" s="108"/>
      <c r="V100" s="109"/>
      <c r="W100" s="109"/>
      <c r="X100" s="109"/>
      <c r="Y100" s="108"/>
      <c r="Z100" s="108"/>
      <c r="AA100" s="108"/>
      <c r="AB100" s="109"/>
      <c r="AC100" s="109"/>
      <c r="AD100" s="111"/>
      <c r="AG100" s="111"/>
    </row>
    <row r="101" spans="1:33" ht="15.75">
      <c r="A101" s="292" t="str">
        <f t="shared" si="2"/>
        <v>68-61300-B2</v>
      </c>
      <c r="B101" s="207">
        <v>22493.3688</v>
      </c>
      <c r="C101" s="207">
        <v>22493.3688</v>
      </c>
      <c r="D101" s="207">
        <v>22493.3688</v>
      </c>
      <c r="E101" s="207">
        <v>22493.3688</v>
      </c>
      <c r="F101" s="199">
        <v>22493.3688</v>
      </c>
      <c r="G101" s="170">
        <v>22493.3688</v>
      </c>
      <c r="H101" s="314" t="str">
        <f t="shared" si="3"/>
        <v>68-61300-B2</v>
      </c>
      <c r="I101" s="204" t="s">
        <v>1415</v>
      </c>
      <c r="J101" s="114"/>
      <c r="K101" s="108"/>
      <c r="L101" s="108"/>
      <c r="M101" s="108"/>
      <c r="N101" s="109"/>
      <c r="O101" s="110"/>
      <c r="P101" s="108"/>
      <c r="Q101" s="108"/>
      <c r="R101" s="108"/>
      <c r="S101" s="108"/>
      <c r="T101" s="108"/>
      <c r="U101" s="108"/>
      <c r="V101" s="109"/>
      <c r="W101" s="109"/>
      <c r="X101" s="109"/>
      <c r="Y101" s="108"/>
      <c r="Z101" s="108"/>
      <c r="AA101" s="108"/>
      <c r="AB101" s="109"/>
      <c r="AC101" s="109"/>
      <c r="AD101" s="111"/>
      <c r="AG101" s="111"/>
    </row>
    <row r="102" spans="1:33" ht="15.75">
      <c r="A102" s="292" t="str">
        <f t="shared" si="2"/>
        <v>68-61300-L2</v>
      </c>
      <c r="B102" s="198">
        <v>35585.575199999999</v>
      </c>
      <c r="C102" s="198">
        <v>35585.575199999999</v>
      </c>
      <c r="D102" s="198">
        <v>35585.575199999999</v>
      </c>
      <c r="E102" s="198">
        <v>35585.575199999999</v>
      </c>
      <c r="F102" s="199">
        <v>35585.575199999999</v>
      </c>
      <c r="G102" s="170">
        <v>35585.575199999999</v>
      </c>
      <c r="H102" s="314" t="str">
        <f t="shared" si="3"/>
        <v>68-61300-L2</v>
      </c>
      <c r="I102" s="206" t="s">
        <v>1414</v>
      </c>
      <c r="J102" s="114"/>
      <c r="K102" s="108"/>
      <c r="L102" s="108"/>
      <c r="M102" s="108"/>
      <c r="N102" s="109"/>
      <c r="O102" s="110"/>
      <c r="P102" s="108"/>
      <c r="Q102" s="108"/>
      <c r="R102" s="108"/>
      <c r="S102" s="108"/>
      <c r="T102" s="108"/>
      <c r="U102" s="108"/>
      <c r="V102" s="109"/>
      <c r="W102" s="109"/>
      <c r="X102" s="109"/>
      <c r="Y102" s="108"/>
      <c r="Z102" s="108"/>
      <c r="AA102" s="108"/>
      <c r="AB102" s="109"/>
      <c r="AC102" s="109"/>
      <c r="AD102" s="111"/>
      <c r="AG102" s="111"/>
    </row>
    <row r="103" spans="1:33" ht="15.75">
      <c r="A103" s="292" t="str">
        <f t="shared" si="2"/>
        <v>68-61300-S3</v>
      </c>
      <c r="B103" s="198">
        <v>44497.857600000003</v>
      </c>
      <c r="C103" s="198">
        <v>44497.857600000003</v>
      </c>
      <c r="D103" s="198">
        <v>44497.857600000003</v>
      </c>
      <c r="E103" s="198">
        <v>44497.857600000003</v>
      </c>
      <c r="F103" s="198">
        <v>44497.857600000003</v>
      </c>
      <c r="G103" s="170">
        <v>44497.857600000003</v>
      </c>
      <c r="H103" s="314" t="str">
        <f t="shared" si="3"/>
        <v>68-61300-S3</v>
      </c>
      <c r="I103" s="206" t="s">
        <v>1413</v>
      </c>
      <c r="J103" s="114"/>
      <c r="K103" s="108"/>
      <c r="L103" s="108"/>
      <c r="M103" s="108"/>
      <c r="N103" s="109"/>
      <c r="O103" s="110"/>
      <c r="P103" s="108"/>
      <c r="Q103" s="108"/>
      <c r="R103" s="108"/>
      <c r="S103" s="108"/>
      <c r="T103" s="108"/>
      <c r="U103" s="108"/>
      <c r="V103" s="109"/>
      <c r="W103" s="109"/>
      <c r="X103" s="109"/>
      <c r="Y103" s="108"/>
      <c r="Z103" s="108"/>
      <c r="AA103" s="108"/>
      <c r="AB103" s="109"/>
      <c r="AC103" s="109"/>
      <c r="AD103" s="111"/>
      <c r="AG103" s="111"/>
    </row>
    <row r="104" spans="1:33" ht="15.75">
      <c r="A104" s="292" t="str">
        <f t="shared" si="2"/>
        <v>68-70000-01</v>
      </c>
      <c r="B104" s="198">
        <v>21124.504800000002</v>
      </c>
      <c r="C104" s="198">
        <v>21124.504800000002</v>
      </c>
      <c r="D104" s="198">
        <v>21124.504800000002</v>
      </c>
      <c r="E104" s="198">
        <v>21124.504800000002</v>
      </c>
      <c r="F104" s="198">
        <v>21124.504800000002</v>
      </c>
      <c r="G104" s="170">
        <v>21124.504800000002</v>
      </c>
      <c r="H104" s="314" t="str">
        <f t="shared" si="3"/>
        <v>68-70000-01</v>
      </c>
      <c r="I104" s="206" t="s">
        <v>2095</v>
      </c>
      <c r="J104" s="114"/>
      <c r="K104" s="108"/>
      <c r="L104" s="108"/>
      <c r="M104" s="108"/>
      <c r="N104" s="109"/>
      <c r="O104" s="110"/>
      <c r="P104" s="108"/>
      <c r="Q104" s="108"/>
      <c r="R104" s="108"/>
      <c r="S104" s="108"/>
      <c r="T104" s="108"/>
      <c r="U104" s="108"/>
      <c r="V104" s="109"/>
      <c r="W104" s="109"/>
      <c r="X104" s="109"/>
      <c r="Y104" s="108"/>
      <c r="Z104" s="108"/>
      <c r="AA104" s="108"/>
      <c r="AB104" s="109"/>
      <c r="AC104" s="109"/>
      <c r="AD104" s="111"/>
      <c r="AG104" s="111"/>
    </row>
    <row r="105" spans="1:33" ht="15.75">
      <c r="A105" s="292" t="str">
        <f t="shared" si="2"/>
        <v>68-70000-02</v>
      </c>
      <c r="B105" s="198">
        <v>16978.8024</v>
      </c>
      <c r="C105" s="198">
        <v>16978.8024</v>
      </c>
      <c r="D105" s="198">
        <v>16978.8024</v>
      </c>
      <c r="E105" s="198">
        <v>16978.8024</v>
      </c>
      <c r="F105" s="198">
        <v>16978.8024</v>
      </c>
      <c r="G105" s="170">
        <v>16978.8024</v>
      </c>
      <c r="H105" s="314" t="str">
        <f t="shared" si="3"/>
        <v>68-70000-02</v>
      </c>
      <c r="I105" s="206" t="s">
        <v>2096</v>
      </c>
      <c r="J105" s="114"/>
      <c r="K105" s="108"/>
      <c r="L105" s="108"/>
      <c r="M105" s="108"/>
      <c r="N105" s="109"/>
      <c r="O105" s="110"/>
      <c r="P105" s="108"/>
      <c r="Q105" s="108"/>
      <c r="R105" s="108"/>
      <c r="S105" s="108"/>
      <c r="T105" s="108"/>
      <c r="U105" s="108"/>
      <c r="V105" s="109"/>
      <c r="W105" s="109"/>
      <c r="X105" s="109"/>
      <c r="Y105" s="108"/>
      <c r="Z105" s="108"/>
      <c r="AA105" s="108"/>
      <c r="AB105" s="109"/>
      <c r="AC105" s="109"/>
      <c r="AD105" s="111"/>
      <c r="AG105" s="111"/>
    </row>
    <row r="106" spans="1:33" ht="15.75">
      <c r="A106" s="292" t="str">
        <f t="shared" si="2"/>
        <v>68-70000-S2</v>
      </c>
      <c r="B106" s="198">
        <v>38103.30720000001</v>
      </c>
      <c r="C106" s="198">
        <v>38103.30720000001</v>
      </c>
      <c r="D106" s="198">
        <v>38103.30720000001</v>
      </c>
      <c r="E106" s="198">
        <v>38103.30720000001</v>
      </c>
      <c r="F106" s="199">
        <v>38103.30720000001</v>
      </c>
      <c r="G106" s="170">
        <v>38103.30720000001</v>
      </c>
      <c r="H106" s="314" t="str">
        <f t="shared" si="3"/>
        <v>68-70000-S2</v>
      </c>
      <c r="I106" s="206" t="s">
        <v>2094</v>
      </c>
      <c r="J106" s="108"/>
      <c r="K106" s="108"/>
      <c r="L106" s="108"/>
      <c r="M106" s="108"/>
      <c r="N106" s="108"/>
      <c r="O106" s="110"/>
      <c r="P106" s="108"/>
      <c r="Q106" s="108"/>
      <c r="R106" s="108"/>
      <c r="S106" s="108"/>
      <c r="T106" s="108"/>
      <c r="U106" s="108"/>
      <c r="V106" s="108"/>
      <c r="W106" s="108"/>
      <c r="X106" s="108"/>
      <c r="Y106" s="108"/>
      <c r="Z106" s="108"/>
      <c r="AA106" s="108"/>
      <c r="AB106" s="108"/>
      <c r="AC106" s="108"/>
      <c r="AD106" s="111"/>
      <c r="AG106" s="111"/>
    </row>
    <row r="107" spans="1:33" ht="15.75">
      <c r="A107" s="292" t="str">
        <f t="shared" si="2"/>
        <v>68-70100-01</v>
      </c>
      <c r="B107" s="198">
        <v>41422.8024</v>
      </c>
      <c r="C107" s="198">
        <v>41422.8024</v>
      </c>
      <c r="D107" s="198">
        <v>41422.8024</v>
      </c>
      <c r="E107" s="198">
        <v>41422.8024</v>
      </c>
      <c r="F107" s="199">
        <v>41422.8024</v>
      </c>
      <c r="G107" s="170">
        <v>41422.8024</v>
      </c>
      <c r="H107" s="314" t="str">
        <f t="shared" si="3"/>
        <v>68-70100-01</v>
      </c>
      <c r="I107" s="206" t="s">
        <v>2098</v>
      </c>
      <c r="J107" s="108"/>
      <c r="K107" s="108"/>
      <c r="L107" s="108"/>
      <c r="M107" s="108"/>
      <c r="N107" s="108"/>
      <c r="O107" s="110"/>
      <c r="P107" s="108"/>
      <c r="Q107" s="108"/>
      <c r="R107" s="108"/>
      <c r="S107" s="108"/>
      <c r="T107" s="108"/>
      <c r="U107" s="108"/>
      <c r="V107" s="108"/>
      <c r="W107" s="108"/>
      <c r="X107" s="108"/>
      <c r="Y107" s="108"/>
      <c r="Z107" s="108"/>
      <c r="AA107" s="108"/>
      <c r="AB107" s="108"/>
      <c r="AC107" s="108"/>
      <c r="AD107" s="111"/>
      <c r="AG107" s="111"/>
    </row>
    <row r="108" spans="1:33" ht="15.75">
      <c r="A108" s="292" t="str">
        <f t="shared" si="2"/>
        <v>68-70100-02</v>
      </c>
      <c r="B108" s="207">
        <v>23471.128800000002</v>
      </c>
      <c r="C108" s="207">
        <v>23471.128800000002</v>
      </c>
      <c r="D108" s="207">
        <v>23471.128800000002</v>
      </c>
      <c r="E108" s="207">
        <v>23471.128800000002</v>
      </c>
      <c r="F108" s="199">
        <v>23471.128800000002</v>
      </c>
      <c r="G108" s="170">
        <v>23471.128800000002</v>
      </c>
      <c r="H108" s="314" t="str">
        <f t="shared" si="3"/>
        <v>68-70100-02</v>
      </c>
      <c r="I108" s="204" t="s">
        <v>2099</v>
      </c>
      <c r="J108" s="108"/>
      <c r="K108" s="108"/>
      <c r="L108" s="108"/>
      <c r="M108" s="108"/>
      <c r="N108" s="108"/>
      <c r="O108" s="110"/>
      <c r="P108" s="108"/>
      <c r="Q108" s="108"/>
      <c r="R108" s="108"/>
      <c r="S108" s="108"/>
      <c r="T108" s="108"/>
      <c r="U108" s="108"/>
      <c r="V108" s="108"/>
      <c r="W108" s="108"/>
      <c r="X108" s="108"/>
      <c r="Y108" s="108"/>
      <c r="Z108" s="108"/>
      <c r="AA108" s="108"/>
      <c r="AB108" s="108"/>
      <c r="AC108" s="108"/>
      <c r="AD108" s="111"/>
      <c r="AG108" s="111"/>
    </row>
    <row r="109" spans="1:33" ht="15.75">
      <c r="A109" s="292" t="str">
        <f t="shared" si="2"/>
        <v>68-70100-03</v>
      </c>
      <c r="B109" s="207">
        <v>17658.345600000004</v>
      </c>
      <c r="C109" s="207">
        <v>17658.345600000004</v>
      </c>
      <c r="D109" s="207">
        <v>17658.345600000004</v>
      </c>
      <c r="E109" s="207">
        <v>17658.345600000004</v>
      </c>
      <c r="F109" s="199">
        <v>17658.345600000004</v>
      </c>
      <c r="G109" s="170">
        <v>17658.345600000004</v>
      </c>
      <c r="H109" s="314" t="str">
        <f t="shared" si="3"/>
        <v>68-70100-03</v>
      </c>
      <c r="I109" s="204" t="s">
        <v>2100</v>
      </c>
      <c r="J109" s="114"/>
      <c r="K109" s="108"/>
      <c r="L109" s="108"/>
      <c r="M109" s="108"/>
      <c r="N109" s="109"/>
      <c r="O109" s="110"/>
      <c r="P109" s="108"/>
      <c r="Q109" s="108"/>
      <c r="R109" s="108"/>
      <c r="S109" s="108"/>
      <c r="T109" s="108"/>
      <c r="U109" s="108"/>
      <c r="V109" s="109"/>
      <c r="W109" s="109"/>
      <c r="X109" s="109"/>
      <c r="Y109" s="108"/>
      <c r="Z109" s="108"/>
      <c r="AA109" s="108"/>
      <c r="AB109" s="109"/>
      <c r="AC109" s="109"/>
      <c r="AD109" s="111"/>
      <c r="AG109" s="111"/>
    </row>
    <row r="110" spans="1:33" ht="15.75">
      <c r="A110" s="292" t="str">
        <f t="shared" si="2"/>
        <v>68-70100-B2</v>
      </c>
      <c r="B110" s="198">
        <v>41129.474400000006</v>
      </c>
      <c r="C110" s="198">
        <v>41129.474400000006</v>
      </c>
      <c r="D110" s="198">
        <v>41129.474400000006</v>
      </c>
      <c r="E110" s="198">
        <v>41129.474400000006</v>
      </c>
      <c r="F110" s="199">
        <v>41129.474400000006</v>
      </c>
      <c r="G110" s="170">
        <v>41129.474400000006</v>
      </c>
      <c r="H110" s="314" t="str">
        <f t="shared" si="3"/>
        <v>68-70100-B2</v>
      </c>
      <c r="I110" s="206" t="s">
        <v>3099</v>
      </c>
      <c r="J110" s="114"/>
      <c r="K110" s="108"/>
      <c r="L110" s="108"/>
      <c r="M110" s="108"/>
      <c r="N110" s="109"/>
      <c r="O110" s="110"/>
      <c r="P110" s="108"/>
      <c r="Q110" s="108"/>
      <c r="R110" s="108"/>
      <c r="S110" s="108"/>
      <c r="T110" s="108"/>
      <c r="U110" s="108"/>
      <c r="V110" s="109"/>
      <c r="W110" s="109"/>
      <c r="X110" s="109"/>
      <c r="Y110" s="108"/>
      <c r="Z110" s="108"/>
      <c r="AA110" s="108"/>
      <c r="AB110" s="109"/>
      <c r="AC110" s="109"/>
      <c r="AD110" s="111"/>
      <c r="AG110" s="111"/>
    </row>
    <row r="111" spans="1:33" ht="15.75">
      <c r="A111" s="292" t="str">
        <f t="shared" si="2"/>
        <v>68-70100-S3</v>
      </c>
      <c r="B111" s="198">
        <v>82552.276800000007</v>
      </c>
      <c r="C111" s="198">
        <v>82552.276800000007</v>
      </c>
      <c r="D111" s="198">
        <v>82552.276800000007</v>
      </c>
      <c r="E111" s="198">
        <v>82552.276800000007</v>
      </c>
      <c r="F111" s="199">
        <v>82552.276800000007</v>
      </c>
      <c r="G111" s="170">
        <v>82552.276800000007</v>
      </c>
      <c r="H111" s="314" t="str">
        <f t="shared" si="3"/>
        <v>68-70100-S3</v>
      </c>
      <c r="I111" s="206" t="s">
        <v>2097</v>
      </c>
      <c r="J111" s="114"/>
      <c r="K111" s="108"/>
      <c r="L111" s="108"/>
      <c r="M111" s="108"/>
      <c r="N111" s="109"/>
      <c r="O111" s="110"/>
      <c r="P111" s="108"/>
      <c r="Q111" s="108"/>
      <c r="R111" s="108"/>
      <c r="S111" s="108"/>
      <c r="T111" s="108"/>
      <c r="U111" s="108"/>
      <c r="V111" s="109"/>
      <c r="W111" s="109"/>
      <c r="X111" s="109"/>
      <c r="Y111" s="108"/>
      <c r="Z111" s="108"/>
      <c r="AA111" s="108"/>
      <c r="AB111" s="109"/>
      <c r="AC111" s="109"/>
      <c r="AD111" s="111"/>
      <c r="AG111" s="111"/>
    </row>
    <row r="112" spans="1:33" ht="15.75">
      <c r="A112" s="292" t="str">
        <f t="shared" si="2"/>
        <v>68-70200-01</v>
      </c>
      <c r="B112" s="198">
        <v>59550.472800000003</v>
      </c>
      <c r="C112" s="198">
        <v>59550.472800000003</v>
      </c>
      <c r="D112" s="198">
        <v>59550.472800000003</v>
      </c>
      <c r="E112" s="198">
        <v>59550.472800000003</v>
      </c>
      <c r="F112" s="199">
        <v>59550.472800000003</v>
      </c>
      <c r="G112" s="170">
        <v>59550.472800000003</v>
      </c>
      <c r="H112" s="314" t="str">
        <f t="shared" si="3"/>
        <v>68-70200-01</v>
      </c>
      <c r="I112" s="206" t="s">
        <v>2103</v>
      </c>
      <c r="J112" s="108"/>
      <c r="K112" s="108"/>
      <c r="L112" s="108"/>
      <c r="M112" s="108"/>
      <c r="N112" s="108"/>
      <c r="O112" s="110"/>
      <c r="P112" s="108"/>
      <c r="Q112" s="108"/>
      <c r="R112" s="108"/>
      <c r="S112" s="108"/>
      <c r="T112" s="108"/>
      <c r="U112" s="108"/>
      <c r="V112" s="108"/>
      <c r="W112" s="108"/>
      <c r="X112" s="108"/>
      <c r="Y112" s="108"/>
      <c r="Z112" s="108"/>
      <c r="AA112" s="108"/>
      <c r="AB112" s="108"/>
      <c r="AC112" s="108"/>
      <c r="AD112" s="111"/>
      <c r="AG112" s="111"/>
    </row>
    <row r="113" spans="1:33" ht="15.75">
      <c r="A113" s="292" t="str">
        <f t="shared" si="2"/>
        <v>68-70200-02</v>
      </c>
      <c r="B113" s="207">
        <v>32050.972799999996</v>
      </c>
      <c r="C113" s="207">
        <v>32050.972799999996</v>
      </c>
      <c r="D113" s="207">
        <v>32050.972799999996</v>
      </c>
      <c r="E113" s="207">
        <v>32050.972799999996</v>
      </c>
      <c r="F113" s="199">
        <v>32050.972799999996</v>
      </c>
      <c r="G113" s="170">
        <v>32050.972799999996</v>
      </c>
      <c r="H113" s="314" t="str">
        <f t="shared" si="3"/>
        <v>68-70200-02</v>
      </c>
      <c r="I113" s="206" t="s">
        <v>2104</v>
      </c>
      <c r="J113" s="108"/>
      <c r="K113" s="108"/>
      <c r="L113" s="108"/>
      <c r="M113" s="108"/>
      <c r="N113" s="108"/>
      <c r="O113" s="110"/>
      <c r="P113" s="108"/>
      <c r="Q113" s="108"/>
      <c r="R113" s="108"/>
      <c r="S113" s="108"/>
      <c r="T113" s="108"/>
      <c r="U113" s="108"/>
      <c r="V113" s="108"/>
      <c r="W113" s="108"/>
      <c r="X113" s="108"/>
      <c r="Y113" s="108"/>
      <c r="Z113" s="108"/>
      <c r="AA113" s="108"/>
      <c r="AB113" s="108"/>
      <c r="AC113" s="108"/>
      <c r="AD113" s="111"/>
      <c r="AG113" s="111"/>
    </row>
    <row r="114" spans="1:33" ht="15.75">
      <c r="A114" s="292" t="str">
        <f t="shared" si="2"/>
        <v>68-70200-03</v>
      </c>
      <c r="B114" s="198">
        <v>20831.176800000001</v>
      </c>
      <c r="C114" s="198">
        <v>20831.176800000001</v>
      </c>
      <c r="D114" s="198">
        <v>20831.176800000001</v>
      </c>
      <c r="E114" s="198">
        <v>20831.176800000001</v>
      </c>
      <c r="F114" s="199">
        <v>20831.176800000001</v>
      </c>
      <c r="G114" s="170">
        <v>20831.176800000001</v>
      </c>
      <c r="H114" s="314" t="str">
        <f t="shared" si="3"/>
        <v>68-70200-03</v>
      </c>
      <c r="I114" s="206" t="s">
        <v>2105</v>
      </c>
      <c r="J114" s="108"/>
      <c r="K114" s="108"/>
      <c r="L114" s="108"/>
      <c r="M114" s="108"/>
      <c r="N114" s="108"/>
      <c r="O114" s="110"/>
      <c r="P114" s="108"/>
      <c r="Q114" s="108"/>
      <c r="R114" s="108"/>
      <c r="S114" s="108"/>
      <c r="T114" s="108"/>
      <c r="U114" s="108"/>
      <c r="V114" s="108"/>
      <c r="W114" s="108"/>
      <c r="X114" s="108"/>
      <c r="Y114" s="108"/>
      <c r="Z114" s="108"/>
      <c r="AA114" s="108"/>
      <c r="AB114" s="108"/>
      <c r="AC114" s="108"/>
      <c r="AD114" s="111"/>
      <c r="AG114" s="111"/>
    </row>
    <row r="115" spans="1:33" ht="15.75">
      <c r="A115" s="292" t="str">
        <f t="shared" si="2"/>
        <v>68-70200-B2</v>
      </c>
      <c r="B115" s="198">
        <v>91601.445600000006</v>
      </c>
      <c r="C115" s="198">
        <v>91601.445600000006</v>
      </c>
      <c r="D115" s="198">
        <v>91601.445600000006</v>
      </c>
      <c r="E115" s="198">
        <v>91601.445600000006</v>
      </c>
      <c r="F115" s="199">
        <v>91601.445600000006</v>
      </c>
      <c r="G115" s="170">
        <v>91601.445600000006</v>
      </c>
      <c r="H115" s="314" t="str">
        <f t="shared" si="3"/>
        <v>68-70200-B2</v>
      </c>
      <c r="I115" s="206" t="s">
        <v>3100</v>
      </c>
      <c r="J115" s="108"/>
      <c r="K115" s="108"/>
      <c r="L115" s="108"/>
      <c r="M115" s="108"/>
      <c r="N115" s="108"/>
      <c r="O115" s="110"/>
      <c r="P115" s="108"/>
      <c r="Q115" s="108"/>
      <c r="R115" s="108"/>
      <c r="S115" s="108"/>
      <c r="T115" s="108"/>
      <c r="U115" s="108"/>
      <c r="V115" s="108"/>
      <c r="W115" s="108"/>
      <c r="X115" s="108"/>
      <c r="Y115" s="108"/>
      <c r="Z115" s="108"/>
      <c r="AA115" s="108"/>
      <c r="AB115" s="108"/>
      <c r="AC115" s="108"/>
      <c r="AD115" s="111"/>
      <c r="AG115" s="111"/>
    </row>
    <row r="116" spans="1:33" ht="15.75">
      <c r="A116" s="292" t="str">
        <f t="shared" si="2"/>
        <v>68-70200-L2</v>
      </c>
      <c r="B116" s="207">
        <v>91601.445600000006</v>
      </c>
      <c r="C116" s="207">
        <v>91601.445600000006</v>
      </c>
      <c r="D116" s="207">
        <v>91601.445600000006</v>
      </c>
      <c r="E116" s="207">
        <v>91601.445600000006</v>
      </c>
      <c r="F116" s="199">
        <v>91601.445600000006</v>
      </c>
      <c r="G116" s="170">
        <v>91601.445600000006</v>
      </c>
      <c r="H116" s="314" t="str">
        <f t="shared" si="3"/>
        <v>68-70200-L2</v>
      </c>
      <c r="I116" s="208" t="s">
        <v>2102</v>
      </c>
      <c r="J116" s="108"/>
      <c r="K116" s="108"/>
      <c r="L116" s="108"/>
      <c r="M116" s="108"/>
      <c r="N116" s="108"/>
      <c r="O116" s="110"/>
      <c r="P116" s="108"/>
      <c r="Q116" s="108"/>
      <c r="R116" s="108"/>
      <c r="S116" s="108"/>
      <c r="T116" s="108"/>
      <c r="U116" s="108"/>
      <c r="V116" s="108"/>
      <c r="W116" s="108"/>
      <c r="X116" s="108"/>
      <c r="Y116" s="108"/>
      <c r="Z116" s="108"/>
      <c r="AA116" s="108"/>
      <c r="AB116" s="108"/>
      <c r="AC116" s="108"/>
      <c r="AD116" s="111"/>
      <c r="AG116" s="111"/>
    </row>
    <row r="117" spans="1:33" ht="15.75">
      <c r="A117" s="292" t="str">
        <f t="shared" si="2"/>
        <v>68-70200-S3</v>
      </c>
      <c r="B117" s="198">
        <v>112432.62240000001</v>
      </c>
      <c r="C117" s="198">
        <v>112432.62240000001</v>
      </c>
      <c r="D117" s="198">
        <v>112432.62240000001</v>
      </c>
      <c r="E117" s="198">
        <v>112432.62240000001</v>
      </c>
      <c r="F117" s="199">
        <v>112432.62240000001</v>
      </c>
      <c r="G117" s="170">
        <v>112432.62240000001</v>
      </c>
      <c r="H117" s="314" t="str">
        <f t="shared" si="3"/>
        <v>68-70200-S3</v>
      </c>
      <c r="I117" s="209" t="s">
        <v>2101</v>
      </c>
      <c r="J117" s="108"/>
      <c r="K117" s="108"/>
      <c r="L117" s="108"/>
      <c r="M117" s="108"/>
      <c r="N117" s="108"/>
      <c r="O117" s="108"/>
      <c r="P117" s="108"/>
      <c r="Q117" s="108"/>
      <c r="R117" s="108"/>
      <c r="S117" s="108"/>
      <c r="T117" s="108"/>
      <c r="U117" s="108"/>
      <c r="V117" s="108"/>
      <c r="W117" s="108"/>
      <c r="X117" s="108"/>
      <c r="Y117" s="108"/>
      <c r="Z117" s="108"/>
      <c r="AA117" s="108"/>
      <c r="AB117" s="108"/>
      <c r="AC117" s="108"/>
      <c r="AD117" s="111"/>
      <c r="AG117" s="111"/>
    </row>
    <row r="118" spans="1:33" ht="15.75">
      <c r="A118" s="292" t="str">
        <f t="shared" si="2"/>
        <v>68-70300-01</v>
      </c>
      <c r="B118" s="198">
        <v>42434.784</v>
      </c>
      <c r="C118" s="198">
        <v>42434.784</v>
      </c>
      <c r="D118" s="198">
        <v>42434.784</v>
      </c>
      <c r="E118" s="198">
        <v>42434.784</v>
      </c>
      <c r="F118" s="199">
        <v>42434.784</v>
      </c>
      <c r="G118" s="170">
        <v>42434.784</v>
      </c>
      <c r="H118" s="314" t="str">
        <f t="shared" si="3"/>
        <v>68-70300-01</v>
      </c>
      <c r="I118" s="209" t="s">
        <v>2108</v>
      </c>
      <c r="J118" s="114"/>
      <c r="K118" s="108"/>
      <c r="L118" s="108"/>
      <c r="M118" s="108"/>
      <c r="N118" s="109"/>
      <c r="O118" s="110"/>
      <c r="P118" s="108"/>
      <c r="Q118" s="108"/>
      <c r="R118" s="108"/>
      <c r="S118" s="108"/>
      <c r="T118" s="108"/>
      <c r="U118" s="108"/>
      <c r="V118" s="109"/>
      <c r="W118" s="109"/>
      <c r="X118" s="109"/>
      <c r="Y118" s="108"/>
      <c r="Z118" s="108"/>
      <c r="AA118" s="108"/>
      <c r="AB118" s="109"/>
      <c r="AC118" s="109"/>
      <c r="AD118" s="111"/>
      <c r="AG118" s="111"/>
    </row>
    <row r="119" spans="1:33" ht="15.75">
      <c r="A119" s="292" t="str">
        <f t="shared" si="2"/>
        <v>68-70300-02</v>
      </c>
      <c r="B119" s="198">
        <v>28848.808800000003</v>
      </c>
      <c r="C119" s="198">
        <v>28848.808800000003</v>
      </c>
      <c r="D119" s="198">
        <v>28848.808800000003</v>
      </c>
      <c r="E119" s="198">
        <v>28848.808800000003</v>
      </c>
      <c r="F119" s="199">
        <v>28848.808800000003</v>
      </c>
      <c r="G119" s="170">
        <v>28848.808800000003</v>
      </c>
      <c r="H119" s="314" t="str">
        <f t="shared" si="3"/>
        <v>68-70300-02</v>
      </c>
      <c r="I119" s="209" t="s">
        <v>2109</v>
      </c>
      <c r="J119" s="114"/>
      <c r="K119" s="108"/>
      <c r="L119" s="108"/>
      <c r="M119" s="108"/>
      <c r="N119" s="109"/>
      <c r="O119" s="110"/>
      <c r="P119" s="108"/>
      <c r="Q119" s="108"/>
      <c r="R119" s="108"/>
      <c r="S119" s="108"/>
      <c r="T119" s="108"/>
      <c r="U119" s="108"/>
      <c r="V119" s="109"/>
      <c r="W119" s="109"/>
      <c r="X119" s="109"/>
      <c r="Y119" s="108"/>
      <c r="Z119" s="108"/>
      <c r="AA119" s="108"/>
      <c r="AB119" s="109"/>
      <c r="AC119" s="109"/>
      <c r="AD119" s="111"/>
      <c r="AG119" s="111"/>
    </row>
    <row r="120" spans="1:33" ht="15.75">
      <c r="A120" s="292" t="str">
        <f t="shared" si="2"/>
        <v>68-70300-03</v>
      </c>
      <c r="B120" s="207">
        <v>16978.8024</v>
      </c>
      <c r="C120" s="207">
        <v>16978.8024</v>
      </c>
      <c r="D120" s="207">
        <v>16978.8024</v>
      </c>
      <c r="E120" s="207">
        <v>16978.8024</v>
      </c>
      <c r="F120" s="199">
        <v>16978.8024</v>
      </c>
      <c r="G120" s="170">
        <v>16978.8024</v>
      </c>
      <c r="H120" s="314" t="str">
        <f t="shared" si="3"/>
        <v>68-70300-03</v>
      </c>
      <c r="I120" s="208" t="s">
        <v>2110</v>
      </c>
      <c r="J120" s="114"/>
      <c r="K120" s="108"/>
      <c r="L120" s="108"/>
      <c r="M120" s="108"/>
      <c r="N120" s="109"/>
      <c r="O120" s="110"/>
      <c r="P120" s="108"/>
      <c r="Q120" s="108"/>
      <c r="R120" s="108"/>
      <c r="S120" s="108"/>
      <c r="T120" s="108"/>
      <c r="U120" s="108"/>
      <c r="V120" s="109"/>
      <c r="W120" s="109"/>
      <c r="X120" s="109"/>
      <c r="Y120" s="108"/>
      <c r="Z120" s="108"/>
      <c r="AA120" s="108"/>
      <c r="AB120" s="109"/>
      <c r="AC120" s="109"/>
      <c r="AD120" s="111"/>
      <c r="AG120" s="111"/>
    </row>
    <row r="121" spans="1:33" ht="15.75">
      <c r="A121" s="292" t="str">
        <f t="shared" si="2"/>
        <v>68-70300-04</v>
      </c>
      <c r="B121" s="207">
        <v>10442.4768</v>
      </c>
      <c r="C121" s="207">
        <v>10442.4768</v>
      </c>
      <c r="D121" s="207">
        <v>10442.4768</v>
      </c>
      <c r="E121" s="207">
        <v>10442.4768</v>
      </c>
      <c r="F121" s="199">
        <v>10442.4768</v>
      </c>
      <c r="G121" s="170">
        <v>10442.4768</v>
      </c>
      <c r="H121" s="314" t="str">
        <f t="shared" si="3"/>
        <v>68-70300-04</v>
      </c>
      <c r="I121" s="208" t="s">
        <v>2111</v>
      </c>
      <c r="J121" s="114"/>
      <c r="K121" s="108"/>
      <c r="L121" s="108"/>
      <c r="M121" s="108"/>
      <c r="N121" s="109"/>
      <c r="O121" s="110"/>
      <c r="P121" s="108"/>
      <c r="Q121" s="108"/>
      <c r="R121" s="108"/>
      <c r="S121" s="108"/>
      <c r="T121" s="108"/>
      <c r="U121" s="108"/>
      <c r="V121" s="109"/>
      <c r="W121" s="109"/>
      <c r="X121" s="109"/>
      <c r="Y121" s="108"/>
      <c r="Z121" s="108"/>
      <c r="AA121" s="108"/>
      <c r="AB121" s="109"/>
      <c r="AC121" s="109"/>
      <c r="AD121" s="111"/>
      <c r="AG121" s="111"/>
    </row>
    <row r="122" spans="1:33" ht="15.75">
      <c r="A122" s="292" t="str">
        <f t="shared" si="2"/>
        <v>68-70300-B2</v>
      </c>
      <c r="B122" s="207">
        <v>128604.77280000001</v>
      </c>
      <c r="C122" s="207">
        <v>128604.77280000001</v>
      </c>
      <c r="D122" s="207">
        <v>128604.77280000001</v>
      </c>
      <c r="E122" s="207">
        <v>128604.77280000001</v>
      </c>
      <c r="F122" s="199">
        <v>128604.77280000001</v>
      </c>
      <c r="G122" s="170">
        <v>128604.77280000001</v>
      </c>
      <c r="H122" s="314" t="str">
        <f t="shared" si="3"/>
        <v>68-70300-B2</v>
      </c>
      <c r="I122" s="210" t="s">
        <v>3101</v>
      </c>
      <c r="J122" s="108"/>
      <c r="K122" s="108"/>
      <c r="L122" s="108"/>
      <c r="M122" s="108"/>
      <c r="N122" s="108"/>
      <c r="O122" s="110"/>
      <c r="P122" s="108"/>
      <c r="Q122" s="108"/>
      <c r="R122" s="108"/>
      <c r="S122" s="108"/>
      <c r="T122" s="108"/>
      <c r="U122" s="108"/>
      <c r="V122" s="108"/>
      <c r="W122" s="108"/>
      <c r="X122" s="108"/>
      <c r="Y122" s="108"/>
      <c r="Z122" s="108"/>
      <c r="AA122" s="108"/>
      <c r="AB122" s="108"/>
      <c r="AC122" s="108"/>
      <c r="AD122" s="111"/>
      <c r="AG122" s="111"/>
    </row>
    <row r="123" spans="1:33" ht="15.75">
      <c r="A123" s="292" t="str">
        <f t="shared" si="2"/>
        <v>68-70300-B3</v>
      </c>
      <c r="B123" s="198">
        <v>56270.088000000003</v>
      </c>
      <c r="C123" s="198">
        <v>56270.088000000003</v>
      </c>
      <c r="D123" s="198">
        <v>56270.088000000003</v>
      </c>
      <c r="E123" s="198">
        <v>56270.088000000003</v>
      </c>
      <c r="F123" s="199">
        <v>56270.088000000003</v>
      </c>
      <c r="G123" s="170">
        <v>56270.088000000003</v>
      </c>
      <c r="H123" s="314" t="str">
        <f t="shared" si="3"/>
        <v>68-70300-B3</v>
      </c>
      <c r="I123" s="211" t="s">
        <v>2107</v>
      </c>
      <c r="J123" s="108"/>
      <c r="K123" s="108"/>
      <c r="L123" s="108"/>
      <c r="M123" s="108"/>
      <c r="N123" s="108"/>
      <c r="O123" s="110"/>
      <c r="P123" s="108"/>
      <c r="Q123" s="108"/>
      <c r="R123" s="108"/>
      <c r="S123" s="108"/>
      <c r="T123" s="108"/>
      <c r="U123" s="108"/>
      <c r="V123" s="108"/>
      <c r="W123" s="108"/>
      <c r="X123" s="108"/>
      <c r="Y123" s="108"/>
      <c r="Z123" s="108"/>
      <c r="AA123" s="108"/>
      <c r="AB123" s="108"/>
      <c r="AC123" s="108"/>
      <c r="AD123" s="111"/>
      <c r="AG123" s="111"/>
    </row>
    <row r="124" spans="1:33" ht="15.75">
      <c r="A124" s="292" t="str">
        <f t="shared" si="2"/>
        <v>68-70300-L3</v>
      </c>
      <c r="B124" s="198">
        <v>88262.395199999999</v>
      </c>
      <c r="C124" s="198">
        <v>88262.395199999999</v>
      </c>
      <c r="D124" s="198">
        <v>88262.395199999999</v>
      </c>
      <c r="E124" s="198">
        <v>88262.395199999999</v>
      </c>
      <c r="F124" s="199">
        <v>88262.395199999999</v>
      </c>
      <c r="G124" s="170">
        <v>88262.395199999999</v>
      </c>
      <c r="H124" s="314" t="str">
        <f t="shared" si="3"/>
        <v>68-70300-L3</v>
      </c>
      <c r="I124" s="211" t="s">
        <v>3102</v>
      </c>
      <c r="J124" s="108"/>
      <c r="K124" s="108"/>
      <c r="L124" s="108"/>
      <c r="M124" s="108"/>
      <c r="N124" s="108"/>
      <c r="O124" s="110"/>
      <c r="P124" s="108"/>
      <c r="Q124" s="108"/>
      <c r="R124" s="108"/>
      <c r="S124" s="108"/>
      <c r="T124" s="108"/>
      <c r="U124" s="108"/>
      <c r="V124" s="108"/>
      <c r="W124" s="108"/>
      <c r="X124" s="108"/>
      <c r="Y124" s="108"/>
      <c r="Z124" s="108"/>
      <c r="AA124" s="108"/>
      <c r="AB124" s="108"/>
      <c r="AC124" s="108"/>
      <c r="AD124" s="111"/>
      <c r="AG124" s="111"/>
    </row>
    <row r="125" spans="1:33" ht="15.75">
      <c r="A125" s="292" t="str">
        <f t="shared" si="2"/>
        <v>68-70300-S4</v>
      </c>
      <c r="B125" s="198">
        <v>98704.872000000003</v>
      </c>
      <c r="C125" s="198">
        <v>98704.872000000003</v>
      </c>
      <c r="D125" s="198">
        <v>98704.872000000003</v>
      </c>
      <c r="E125" s="198">
        <v>98704.872000000003</v>
      </c>
      <c r="F125" s="199">
        <v>98704.872000000003</v>
      </c>
      <c r="G125" s="170">
        <v>98704.872000000003</v>
      </c>
      <c r="H125" s="314" t="str">
        <f t="shared" si="3"/>
        <v>68-70300-S4</v>
      </c>
      <c r="I125" s="211" t="s">
        <v>2106</v>
      </c>
      <c r="J125" s="108"/>
      <c r="K125" s="108"/>
      <c r="L125" s="108"/>
      <c r="M125" s="108"/>
      <c r="N125" s="108"/>
      <c r="O125" s="110"/>
      <c r="P125" s="108"/>
      <c r="Q125" s="108"/>
      <c r="R125" s="108"/>
      <c r="S125" s="108"/>
      <c r="T125" s="108"/>
      <c r="U125" s="108"/>
      <c r="V125" s="108"/>
      <c r="W125" s="108"/>
      <c r="X125" s="108"/>
      <c r="Y125" s="108"/>
      <c r="Z125" s="108"/>
      <c r="AA125" s="108"/>
      <c r="AB125" s="108"/>
      <c r="AC125" s="108"/>
      <c r="AD125" s="111"/>
      <c r="AG125" s="111"/>
    </row>
    <row r="126" spans="1:33" ht="15.75">
      <c r="A126" s="292" t="str">
        <f t="shared" si="2"/>
        <v>68-70400-01</v>
      </c>
      <c r="B126" s="207">
        <v>29899.900800000003</v>
      </c>
      <c r="C126" s="207">
        <v>29899.900800000003</v>
      </c>
      <c r="D126" s="207">
        <v>29899.900800000003</v>
      </c>
      <c r="E126" s="207">
        <v>29899.900800000003</v>
      </c>
      <c r="F126" s="199">
        <v>29899.900800000003</v>
      </c>
      <c r="G126" s="170">
        <v>29899.900800000003</v>
      </c>
      <c r="H126" s="314" t="str">
        <f t="shared" si="3"/>
        <v>68-70400-01</v>
      </c>
      <c r="I126" s="210" t="s">
        <v>2114</v>
      </c>
      <c r="J126" s="108"/>
      <c r="K126" s="108"/>
      <c r="L126" s="108"/>
      <c r="M126" s="108"/>
      <c r="N126" s="108"/>
      <c r="O126" s="110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  <c r="AA126" s="108"/>
      <c r="AB126" s="108"/>
      <c r="AC126" s="108"/>
      <c r="AD126" s="111"/>
      <c r="AG126" s="111"/>
    </row>
    <row r="127" spans="1:33" ht="15.75">
      <c r="A127" s="292" t="str">
        <f t="shared" si="2"/>
        <v>68-70400-02</v>
      </c>
      <c r="B127" s="207">
        <v>22625.366400000003</v>
      </c>
      <c r="C127" s="207">
        <v>22625.366400000003</v>
      </c>
      <c r="D127" s="207">
        <v>22625.366400000003</v>
      </c>
      <c r="E127" s="207">
        <v>22625.366400000003</v>
      </c>
      <c r="F127" s="199">
        <v>22625.366400000003</v>
      </c>
      <c r="G127" s="170">
        <v>22625.366400000003</v>
      </c>
      <c r="H127" s="314" t="str">
        <f t="shared" si="3"/>
        <v>68-70400-02</v>
      </c>
      <c r="I127" s="210" t="s">
        <v>2115</v>
      </c>
      <c r="J127" s="108"/>
      <c r="K127" s="108"/>
      <c r="L127" s="108"/>
      <c r="M127" s="108"/>
      <c r="N127" s="108"/>
      <c r="O127" s="108"/>
      <c r="P127" s="108"/>
      <c r="Q127" s="108"/>
      <c r="R127" s="108"/>
      <c r="S127" s="108"/>
      <c r="T127" s="108"/>
      <c r="U127" s="108"/>
      <c r="V127" s="108"/>
      <c r="W127" s="108"/>
      <c r="X127" s="108"/>
      <c r="Y127" s="108"/>
      <c r="Z127" s="108"/>
      <c r="AA127" s="108"/>
      <c r="AB127" s="108"/>
      <c r="AC127" s="108"/>
      <c r="AD127" s="111"/>
      <c r="AG127" s="111"/>
    </row>
    <row r="128" spans="1:33" ht="15.75">
      <c r="A128" s="292" t="str">
        <f t="shared" si="2"/>
        <v>68-70400-03</v>
      </c>
      <c r="B128" s="207">
        <v>14157.964800000002</v>
      </c>
      <c r="C128" s="207">
        <v>14157.964800000002</v>
      </c>
      <c r="D128" s="207">
        <v>14157.964800000002</v>
      </c>
      <c r="E128" s="207">
        <v>14157.964800000002</v>
      </c>
      <c r="F128" s="199">
        <v>14157.964800000002</v>
      </c>
      <c r="G128" s="170">
        <v>14157.964800000002</v>
      </c>
      <c r="H128" s="314" t="str">
        <f t="shared" si="3"/>
        <v>68-70400-03</v>
      </c>
      <c r="I128" s="210" t="s">
        <v>2116</v>
      </c>
      <c r="J128" s="114"/>
      <c r="K128" s="108"/>
      <c r="L128" s="108"/>
      <c r="M128" s="108"/>
      <c r="N128" s="109"/>
      <c r="O128" s="110"/>
      <c r="P128" s="108"/>
      <c r="Q128" s="108"/>
      <c r="R128" s="108"/>
      <c r="S128" s="108"/>
      <c r="T128" s="108"/>
      <c r="U128" s="108"/>
      <c r="V128" s="109"/>
      <c r="W128" s="109"/>
      <c r="X128" s="109"/>
      <c r="Y128" s="108"/>
      <c r="Z128" s="108"/>
      <c r="AA128" s="108"/>
      <c r="AB128" s="109"/>
      <c r="AC128" s="109"/>
      <c r="AD128" s="111"/>
      <c r="AG128" s="111"/>
    </row>
    <row r="129" spans="1:33" ht="15.75">
      <c r="A129" s="292" t="str">
        <f t="shared" si="2"/>
        <v>68-70400-B2</v>
      </c>
      <c r="B129" s="198">
        <v>36783.331200000008</v>
      </c>
      <c r="C129" s="198">
        <v>36783.331200000008</v>
      </c>
      <c r="D129" s="198">
        <v>36783.331200000008</v>
      </c>
      <c r="E129" s="198">
        <v>36783.331200000008</v>
      </c>
      <c r="F129" s="199">
        <v>36783.331200000008</v>
      </c>
      <c r="G129" s="170">
        <v>36783.331200000008</v>
      </c>
      <c r="H129" s="314" t="str">
        <f t="shared" si="3"/>
        <v>68-70400-B2</v>
      </c>
      <c r="I129" s="211" t="s">
        <v>2113</v>
      </c>
      <c r="J129" s="114"/>
      <c r="K129" s="108"/>
      <c r="L129" s="108"/>
      <c r="M129" s="108"/>
      <c r="N129" s="109"/>
      <c r="O129" s="110"/>
      <c r="P129" s="108"/>
      <c r="Q129" s="108"/>
      <c r="R129" s="108"/>
      <c r="S129" s="108"/>
      <c r="T129" s="108"/>
      <c r="U129" s="108"/>
      <c r="V129" s="109"/>
      <c r="W129" s="109"/>
      <c r="X129" s="109"/>
      <c r="Y129" s="108"/>
      <c r="Z129" s="108"/>
      <c r="AA129" s="108"/>
      <c r="AB129" s="109"/>
      <c r="AC129" s="109"/>
      <c r="AD129" s="111"/>
      <c r="AG129" s="111"/>
    </row>
    <row r="130" spans="1:33" ht="15.75">
      <c r="A130" s="292" t="str">
        <f t="shared" si="2"/>
        <v>68-70400-L2</v>
      </c>
      <c r="B130" s="198">
        <v>52525.267200000002</v>
      </c>
      <c r="C130" s="198">
        <v>52525.267200000002</v>
      </c>
      <c r="D130" s="198">
        <v>52525.267200000002</v>
      </c>
      <c r="E130" s="198">
        <v>52525.267200000002</v>
      </c>
      <c r="F130" s="199">
        <v>52525.267200000002</v>
      </c>
      <c r="G130" s="170">
        <v>52525.267200000002</v>
      </c>
      <c r="H130" s="314" t="str">
        <f t="shared" si="3"/>
        <v>68-70400-L2</v>
      </c>
      <c r="I130" s="211" t="s">
        <v>3103</v>
      </c>
      <c r="J130" s="114"/>
      <c r="K130" s="108"/>
      <c r="L130" s="108"/>
      <c r="M130" s="108"/>
      <c r="N130" s="109"/>
      <c r="O130" s="110"/>
      <c r="P130" s="108"/>
      <c r="Q130" s="108"/>
      <c r="R130" s="108"/>
      <c r="S130" s="108"/>
      <c r="T130" s="108"/>
      <c r="U130" s="108"/>
      <c r="V130" s="109"/>
      <c r="W130" s="109"/>
      <c r="X130" s="109"/>
      <c r="Y130" s="108"/>
      <c r="Z130" s="108"/>
      <c r="AA130" s="108"/>
      <c r="AB130" s="109"/>
      <c r="AC130" s="109"/>
      <c r="AD130" s="111"/>
      <c r="AG130" s="111"/>
    </row>
    <row r="131" spans="1:33" ht="15.75">
      <c r="A131" s="292" t="str">
        <f t="shared" si="2"/>
        <v>68-70400-S3</v>
      </c>
      <c r="B131" s="198">
        <v>66683.232000000004</v>
      </c>
      <c r="C131" s="198">
        <v>66683.232000000004</v>
      </c>
      <c r="D131" s="198">
        <v>66683.232000000004</v>
      </c>
      <c r="E131" s="198">
        <v>66683.232000000004</v>
      </c>
      <c r="F131" s="199">
        <v>66683.232000000004</v>
      </c>
      <c r="G131" s="170">
        <v>66683.232000000004</v>
      </c>
      <c r="H131" s="314" t="str">
        <f t="shared" si="3"/>
        <v>68-70400-S3</v>
      </c>
      <c r="I131" s="211" t="s">
        <v>2112</v>
      </c>
      <c r="J131" s="114"/>
      <c r="K131" s="108"/>
      <c r="L131" s="108"/>
      <c r="M131" s="108"/>
      <c r="N131" s="109"/>
      <c r="O131" s="110"/>
      <c r="P131" s="108"/>
      <c r="Q131" s="108"/>
      <c r="R131" s="108"/>
      <c r="S131" s="108"/>
      <c r="T131" s="108"/>
      <c r="U131" s="108"/>
      <c r="V131" s="109"/>
      <c r="W131" s="109"/>
      <c r="X131" s="109"/>
      <c r="Y131" s="108"/>
      <c r="Z131" s="108"/>
      <c r="AA131" s="108"/>
      <c r="AB131" s="109"/>
      <c r="AC131" s="109"/>
      <c r="AD131" s="111"/>
      <c r="AG131" s="111"/>
    </row>
    <row r="132" spans="1:33" ht="15.75">
      <c r="A132" s="292" t="str">
        <f t="shared" si="2"/>
        <v>68-70500-01</v>
      </c>
      <c r="B132" s="198">
        <v>38335.641600000003</v>
      </c>
      <c r="C132" s="198">
        <v>38335.641600000003</v>
      </c>
      <c r="D132" s="198">
        <v>38335.641600000003</v>
      </c>
      <c r="E132" s="198">
        <v>38335.641600000003</v>
      </c>
      <c r="F132" s="199">
        <v>38335.641600000003</v>
      </c>
      <c r="G132" s="170">
        <v>38335.641600000003</v>
      </c>
      <c r="H132" s="314" t="str">
        <f t="shared" si="3"/>
        <v>68-70500-01</v>
      </c>
      <c r="I132" s="211" t="s">
        <v>2119</v>
      </c>
      <c r="J132" s="108"/>
      <c r="K132" s="108"/>
      <c r="L132" s="108"/>
      <c r="M132" s="108"/>
      <c r="N132" s="108"/>
      <c r="O132" s="110"/>
      <c r="P132" s="108"/>
      <c r="Q132" s="108"/>
      <c r="R132" s="108"/>
      <c r="S132" s="108"/>
      <c r="T132" s="108"/>
      <c r="U132" s="108"/>
      <c r="V132" s="108"/>
      <c r="W132" s="108"/>
      <c r="X132" s="108"/>
      <c r="Y132" s="108"/>
      <c r="Z132" s="108"/>
      <c r="AA132" s="108"/>
      <c r="AB132" s="108"/>
      <c r="AC132" s="108"/>
      <c r="AD132" s="111"/>
      <c r="AG132" s="111"/>
    </row>
    <row r="133" spans="1:33" ht="15.75">
      <c r="A133" s="292" t="str">
        <f t="shared" si="2"/>
        <v>68-70500-02</v>
      </c>
      <c r="B133" s="198">
        <v>23109.357599999999</v>
      </c>
      <c r="C133" s="198">
        <v>23109.357599999999</v>
      </c>
      <c r="D133" s="198">
        <v>23109.357599999999</v>
      </c>
      <c r="E133" s="198">
        <v>23109.357599999999</v>
      </c>
      <c r="F133" s="199">
        <v>23109.357599999999</v>
      </c>
      <c r="G133" s="170">
        <v>23109.357599999999</v>
      </c>
      <c r="H133" s="314" t="str">
        <f t="shared" si="3"/>
        <v>68-70500-02</v>
      </c>
      <c r="I133" s="211" t="s">
        <v>2120</v>
      </c>
      <c r="J133" s="108"/>
      <c r="K133" s="108"/>
      <c r="L133" s="108"/>
      <c r="M133" s="108"/>
      <c r="N133" s="108"/>
      <c r="O133" s="110"/>
      <c r="P133" s="108"/>
      <c r="Q133" s="108"/>
      <c r="R133" s="108"/>
      <c r="S133" s="108"/>
      <c r="T133" s="108"/>
      <c r="U133" s="108"/>
      <c r="V133" s="108"/>
      <c r="W133" s="108"/>
      <c r="X133" s="108"/>
      <c r="Y133" s="108"/>
      <c r="Z133" s="108"/>
      <c r="AA133" s="108"/>
      <c r="AB133" s="108"/>
      <c r="AC133" s="108"/>
      <c r="AD133" s="111"/>
      <c r="AG133" s="111"/>
    </row>
    <row r="134" spans="1:33" ht="15.75">
      <c r="A134" s="292" t="str">
        <f t="shared" si="2"/>
        <v>68-70500-03</v>
      </c>
      <c r="B134" s="207">
        <v>15106.392</v>
      </c>
      <c r="C134" s="207">
        <v>15106.392</v>
      </c>
      <c r="D134" s="207">
        <v>15106.392</v>
      </c>
      <c r="E134" s="207">
        <v>15106.392</v>
      </c>
      <c r="F134" s="199">
        <v>15106.392</v>
      </c>
      <c r="G134" s="170">
        <v>15106.392</v>
      </c>
      <c r="H134" s="314" t="str">
        <f t="shared" si="3"/>
        <v>68-70500-03</v>
      </c>
      <c r="I134" s="210" t="s">
        <v>2121</v>
      </c>
      <c r="J134" s="114"/>
      <c r="K134" s="108"/>
      <c r="L134" s="108"/>
      <c r="M134" s="108"/>
      <c r="N134" s="109"/>
      <c r="O134" s="110"/>
      <c r="P134" s="108"/>
      <c r="Q134" s="108"/>
      <c r="R134" s="108"/>
      <c r="S134" s="108"/>
      <c r="T134" s="108"/>
      <c r="U134" s="108"/>
      <c r="V134" s="109"/>
      <c r="W134" s="109"/>
      <c r="X134" s="109"/>
      <c r="Y134" s="108"/>
      <c r="Z134" s="108"/>
      <c r="AA134" s="108"/>
      <c r="AB134" s="109"/>
      <c r="AC134" s="109"/>
      <c r="AD134" s="111"/>
      <c r="AG134" s="111"/>
    </row>
    <row r="135" spans="1:33" ht="15.75">
      <c r="A135" s="292" t="str">
        <f t="shared" ref="A135:A198" si="4">LEFT(H135,6)&amp;"00"&amp;RIGHT(H135,3)</f>
        <v>68-70500-L2</v>
      </c>
      <c r="B135" s="207">
        <v>61444.999200000006</v>
      </c>
      <c r="C135" s="207">
        <v>61444.999200000006</v>
      </c>
      <c r="D135" s="207">
        <v>61444.999200000006</v>
      </c>
      <c r="E135" s="207">
        <v>61444.999200000006</v>
      </c>
      <c r="F135" s="199">
        <v>61444.999200000006</v>
      </c>
      <c r="G135" s="170">
        <v>61444.999200000006</v>
      </c>
      <c r="H135" s="314" t="str">
        <f t="shared" ref="H135:H198" si="5">TRIM(SUBSTITUTE(I135,CHAR(10)," "))</f>
        <v>68-70500-L2</v>
      </c>
      <c r="I135" s="210" t="s">
        <v>2118</v>
      </c>
      <c r="J135" s="114"/>
      <c r="K135" s="108"/>
      <c r="L135" s="108"/>
      <c r="M135" s="108"/>
      <c r="N135" s="109"/>
      <c r="O135" s="110"/>
      <c r="P135" s="108"/>
      <c r="Q135" s="108"/>
      <c r="R135" s="108"/>
      <c r="S135" s="108"/>
      <c r="T135" s="108"/>
      <c r="U135" s="108"/>
      <c r="V135" s="109"/>
      <c r="W135" s="109"/>
      <c r="X135" s="109"/>
      <c r="Y135" s="108"/>
      <c r="Z135" s="108"/>
      <c r="AA135" s="108"/>
      <c r="AB135" s="109"/>
      <c r="AC135" s="109"/>
      <c r="AD135" s="111"/>
      <c r="AG135" s="111"/>
    </row>
    <row r="136" spans="1:33" ht="15.75">
      <c r="A136" s="292" t="str">
        <f t="shared" si="4"/>
        <v>68-70500-S3</v>
      </c>
      <c r="B136" s="207">
        <v>76551.391199999998</v>
      </c>
      <c r="C136" s="207">
        <v>76551.391199999998</v>
      </c>
      <c r="D136" s="207">
        <v>76551.391199999998</v>
      </c>
      <c r="E136" s="207">
        <v>76551.391199999998</v>
      </c>
      <c r="F136" s="199">
        <v>76551.391199999998</v>
      </c>
      <c r="G136" s="170">
        <v>76551.391199999998</v>
      </c>
      <c r="H136" s="314" t="str">
        <f t="shared" si="5"/>
        <v>68-70500-S3</v>
      </c>
      <c r="I136" s="210" t="s">
        <v>2117</v>
      </c>
      <c r="J136" s="114"/>
      <c r="K136" s="108"/>
      <c r="L136" s="108"/>
      <c r="M136" s="108"/>
      <c r="N136" s="109"/>
      <c r="O136" s="110"/>
      <c r="P136" s="108"/>
      <c r="Q136" s="108"/>
      <c r="R136" s="108"/>
      <c r="S136" s="108"/>
      <c r="T136" s="108"/>
      <c r="U136" s="108"/>
      <c r="V136" s="109"/>
      <c r="W136" s="109"/>
      <c r="X136" s="109"/>
      <c r="Y136" s="108"/>
      <c r="Z136" s="108"/>
      <c r="AA136" s="108"/>
      <c r="AB136" s="109"/>
      <c r="AC136" s="109"/>
      <c r="AD136" s="111"/>
      <c r="AG136" s="111"/>
    </row>
    <row r="137" spans="1:33" ht="15.75">
      <c r="A137" s="292" t="str">
        <f t="shared" si="4"/>
        <v>68-70600-01</v>
      </c>
      <c r="B137" s="207">
        <v>51529.892000000007</v>
      </c>
      <c r="C137" s="207">
        <v>51529.892000000007</v>
      </c>
      <c r="D137" s="207">
        <v>51529.892000000007</v>
      </c>
      <c r="E137" s="207">
        <v>51529.892000000007</v>
      </c>
      <c r="F137" s="199">
        <v>51529.892000000007</v>
      </c>
      <c r="G137" s="170">
        <v>51529.892000000007</v>
      </c>
      <c r="H137" s="314" t="str">
        <f t="shared" si="5"/>
        <v>68-70600-01</v>
      </c>
      <c r="I137" s="210" t="s">
        <v>2123</v>
      </c>
      <c r="J137" s="108"/>
      <c r="K137" s="108"/>
      <c r="L137" s="108"/>
      <c r="M137" s="108"/>
      <c r="N137" s="108"/>
      <c r="O137" s="110"/>
      <c r="P137" s="108"/>
      <c r="Q137" s="108"/>
      <c r="R137" s="108"/>
      <c r="S137" s="108"/>
      <c r="T137" s="108"/>
      <c r="U137" s="108"/>
      <c r="V137" s="108"/>
      <c r="W137" s="108"/>
      <c r="X137" s="108"/>
      <c r="Y137" s="108"/>
      <c r="Z137" s="108"/>
      <c r="AA137" s="108"/>
      <c r="AB137" s="108"/>
      <c r="AC137" s="108"/>
      <c r="AD137" s="111"/>
      <c r="AG137" s="111"/>
    </row>
    <row r="138" spans="1:33" ht="15.75">
      <c r="A138" s="292" t="str">
        <f t="shared" si="4"/>
        <v>68-70600-02</v>
      </c>
      <c r="B138" s="207">
        <v>27127.951200000007</v>
      </c>
      <c r="C138" s="207">
        <v>27127.951200000007</v>
      </c>
      <c r="D138" s="207">
        <v>27127.951200000007</v>
      </c>
      <c r="E138" s="207">
        <v>27127.951200000007</v>
      </c>
      <c r="F138" s="199">
        <v>27127.951200000007</v>
      </c>
      <c r="G138" s="170">
        <v>27127.951200000007</v>
      </c>
      <c r="H138" s="314" t="str">
        <f t="shared" si="5"/>
        <v>68-70600-02</v>
      </c>
      <c r="I138" s="210" t="s">
        <v>2124</v>
      </c>
      <c r="J138" s="108"/>
      <c r="K138" s="108"/>
      <c r="L138" s="108"/>
      <c r="M138" s="108"/>
      <c r="N138" s="108"/>
      <c r="O138" s="110"/>
      <c r="P138" s="108"/>
      <c r="Q138" s="108"/>
      <c r="R138" s="108"/>
      <c r="S138" s="108"/>
      <c r="T138" s="108"/>
      <c r="U138" s="108"/>
      <c r="V138" s="108"/>
      <c r="W138" s="108"/>
      <c r="X138" s="108"/>
      <c r="Y138" s="108"/>
      <c r="Z138" s="108"/>
      <c r="AA138" s="108"/>
      <c r="AB138" s="108"/>
      <c r="AC138" s="108"/>
      <c r="AD138" s="111"/>
      <c r="AG138" s="111"/>
    </row>
    <row r="139" spans="1:33" ht="15.75">
      <c r="A139" s="292" t="str">
        <f t="shared" si="4"/>
        <v>68-70600-S2</v>
      </c>
      <c r="B139" s="207">
        <v>78657.843200000003</v>
      </c>
      <c r="C139" s="207">
        <v>78657.843200000003</v>
      </c>
      <c r="D139" s="207">
        <v>78657.843200000003</v>
      </c>
      <c r="E139" s="207">
        <v>78657.843200000003</v>
      </c>
      <c r="F139" s="199">
        <v>78657.843200000003</v>
      </c>
      <c r="G139" s="170">
        <v>78657.843200000003</v>
      </c>
      <c r="H139" s="314" t="str">
        <f t="shared" si="5"/>
        <v>68-70600-S2</v>
      </c>
      <c r="I139" s="210" t="s">
        <v>2122</v>
      </c>
      <c r="J139" s="108"/>
      <c r="K139" s="108"/>
      <c r="L139" s="108"/>
      <c r="M139" s="108"/>
      <c r="N139" s="108"/>
      <c r="O139" s="110"/>
      <c r="P139" s="108"/>
      <c r="Q139" s="108"/>
      <c r="R139" s="108"/>
      <c r="S139" s="108"/>
      <c r="T139" s="108"/>
      <c r="U139" s="108"/>
      <c r="V139" s="108"/>
      <c r="W139" s="108"/>
      <c r="X139" s="108"/>
      <c r="Y139" s="108"/>
      <c r="Z139" s="108"/>
      <c r="AA139" s="108"/>
      <c r="AB139" s="108"/>
      <c r="AC139" s="108"/>
      <c r="AD139" s="111"/>
      <c r="AG139" s="111"/>
    </row>
    <row r="140" spans="1:33" ht="15.75">
      <c r="A140" s="292" t="str">
        <f t="shared" si="4"/>
        <v>68-70700-01</v>
      </c>
      <c r="B140" s="207">
        <v>7850.5999999999995</v>
      </c>
      <c r="C140" s="207">
        <v>7850.5999999999995</v>
      </c>
      <c r="D140" s="207">
        <v>7850.5999999999995</v>
      </c>
      <c r="E140" s="207">
        <v>7850.5999999999995</v>
      </c>
      <c r="F140" s="199">
        <v>7850.5999999999995</v>
      </c>
      <c r="G140" s="170">
        <v>7850.5999999999995</v>
      </c>
      <c r="H140" s="314" t="str">
        <f t="shared" si="5"/>
        <v>68-70700-01</v>
      </c>
      <c r="I140" s="210" t="s">
        <v>1679</v>
      </c>
      <c r="J140" s="114"/>
      <c r="K140" s="108"/>
      <c r="L140" s="108"/>
      <c r="M140" s="108"/>
      <c r="N140" s="109"/>
      <c r="O140" s="110"/>
      <c r="P140" s="108"/>
      <c r="Q140" s="108"/>
      <c r="R140" s="108"/>
      <c r="S140" s="108"/>
      <c r="T140" s="108"/>
      <c r="U140" s="108"/>
      <c r="V140" s="109"/>
      <c r="W140" s="109"/>
      <c r="X140" s="109"/>
      <c r="Y140" s="108"/>
      <c r="Z140" s="108"/>
      <c r="AA140" s="108"/>
      <c r="AB140" s="109"/>
      <c r="AC140" s="109"/>
      <c r="AD140" s="111"/>
      <c r="AG140" s="111"/>
    </row>
    <row r="141" spans="1:33" ht="15.75">
      <c r="A141" s="292" t="str">
        <f t="shared" si="4"/>
        <v>68-70700-02</v>
      </c>
      <c r="B141" s="207">
        <v>7582</v>
      </c>
      <c r="C141" s="207">
        <v>7582</v>
      </c>
      <c r="D141" s="207">
        <v>7582</v>
      </c>
      <c r="E141" s="207">
        <v>7582</v>
      </c>
      <c r="F141" s="199">
        <v>7582</v>
      </c>
      <c r="G141" s="170">
        <v>7582</v>
      </c>
      <c r="H141" s="314" t="str">
        <f t="shared" si="5"/>
        <v>68-70700-02</v>
      </c>
      <c r="I141" s="210" t="s">
        <v>1680</v>
      </c>
      <c r="J141" s="114"/>
      <c r="K141" s="108"/>
      <c r="L141" s="108"/>
      <c r="M141" s="108"/>
      <c r="N141" s="109"/>
      <c r="O141" s="110"/>
      <c r="P141" s="108"/>
      <c r="Q141" s="108"/>
      <c r="R141" s="108"/>
      <c r="S141" s="108"/>
      <c r="T141" s="108"/>
      <c r="U141" s="108"/>
      <c r="V141" s="109"/>
      <c r="W141" s="109"/>
      <c r="X141" s="109"/>
      <c r="Y141" s="108"/>
      <c r="Z141" s="108"/>
      <c r="AA141" s="108"/>
      <c r="AB141" s="109"/>
      <c r="AC141" s="109"/>
      <c r="AD141" s="111"/>
      <c r="AG141" s="111"/>
    </row>
    <row r="142" spans="1:33" ht="15.75">
      <c r="A142" s="292" t="str">
        <f t="shared" si="4"/>
        <v>68-70700-03</v>
      </c>
      <c r="B142" s="207">
        <v>3791</v>
      </c>
      <c r="C142" s="207">
        <v>3791</v>
      </c>
      <c r="D142" s="207">
        <v>3791</v>
      </c>
      <c r="E142" s="207">
        <v>3791</v>
      </c>
      <c r="F142" s="199">
        <v>3791</v>
      </c>
      <c r="G142" s="170">
        <v>3791</v>
      </c>
      <c r="H142" s="314" t="str">
        <f t="shared" si="5"/>
        <v>68-70700-03</v>
      </c>
      <c r="I142" s="210" t="s">
        <v>1681</v>
      </c>
      <c r="J142" s="114"/>
      <c r="K142" s="108"/>
      <c r="L142" s="108"/>
      <c r="M142" s="108"/>
      <c r="N142" s="109"/>
      <c r="O142" s="110"/>
      <c r="P142" s="108"/>
      <c r="Q142" s="108"/>
      <c r="R142" s="108"/>
      <c r="S142" s="108"/>
      <c r="T142" s="108"/>
      <c r="U142" s="108"/>
      <c r="V142" s="109"/>
      <c r="W142" s="109"/>
      <c r="X142" s="109"/>
      <c r="Y142" s="108"/>
      <c r="Z142" s="108"/>
      <c r="AA142" s="108"/>
      <c r="AB142" s="109"/>
      <c r="AC142" s="109"/>
      <c r="AD142" s="111"/>
      <c r="AG142" s="111"/>
    </row>
    <row r="143" spans="1:33" ht="15.75">
      <c r="A143" s="292" t="str">
        <f t="shared" si="4"/>
        <v>68-70700-04</v>
      </c>
      <c r="B143" s="198">
        <v>2655.4</v>
      </c>
      <c r="C143" s="198">
        <v>2655.4</v>
      </c>
      <c r="D143" s="198">
        <v>2655.4</v>
      </c>
      <c r="E143" s="198">
        <v>2655.4</v>
      </c>
      <c r="F143" s="199">
        <v>2655.4</v>
      </c>
      <c r="G143" s="170">
        <v>2655.4</v>
      </c>
      <c r="H143" s="314" t="str">
        <f t="shared" si="5"/>
        <v>68-70700-04</v>
      </c>
      <c r="I143" s="210" t="s">
        <v>1682</v>
      </c>
      <c r="J143" s="108"/>
      <c r="K143" s="108"/>
      <c r="L143" s="108"/>
      <c r="M143" s="108"/>
      <c r="N143" s="108"/>
      <c r="O143" s="110"/>
      <c r="P143" s="108"/>
      <c r="Q143" s="108"/>
      <c r="R143" s="108"/>
      <c r="S143" s="108"/>
      <c r="T143" s="108"/>
      <c r="U143" s="108"/>
      <c r="V143" s="108"/>
      <c r="W143" s="108"/>
      <c r="X143" s="108"/>
      <c r="Y143" s="108"/>
      <c r="Z143" s="108"/>
      <c r="AA143" s="108"/>
      <c r="AB143" s="108"/>
      <c r="AC143" s="108"/>
      <c r="AD143" s="111"/>
      <c r="AG143" s="111"/>
    </row>
    <row r="144" spans="1:33" ht="15.75">
      <c r="A144" s="292" t="str">
        <f t="shared" si="4"/>
        <v>68-70700-B2</v>
      </c>
      <c r="B144" s="198">
        <v>6446.4</v>
      </c>
      <c r="C144" s="198">
        <v>6446.4</v>
      </c>
      <c r="D144" s="198">
        <v>6446.4</v>
      </c>
      <c r="E144" s="198">
        <v>6446.4</v>
      </c>
      <c r="F144" s="199">
        <v>6446.4</v>
      </c>
      <c r="G144" s="170">
        <v>6446.4</v>
      </c>
      <c r="H144" s="314" t="str">
        <f>TRIM(SUBSTITUTE(I144,CHAR(10)," "))</f>
        <v>68-70700-B2</v>
      </c>
      <c r="I144" s="212" t="s">
        <v>1685</v>
      </c>
      <c r="J144" s="108"/>
      <c r="K144" s="108"/>
      <c r="L144" s="108"/>
      <c r="M144" s="108"/>
      <c r="N144" s="108"/>
      <c r="O144" s="110"/>
      <c r="P144" s="108"/>
      <c r="Q144" s="108"/>
      <c r="R144" s="108"/>
      <c r="S144" s="108"/>
      <c r="T144" s="108"/>
      <c r="U144" s="108"/>
      <c r="V144" s="108"/>
      <c r="W144" s="108"/>
      <c r="X144" s="108"/>
      <c r="Y144" s="108"/>
      <c r="Z144" s="108"/>
      <c r="AA144" s="108"/>
      <c r="AB144" s="108"/>
      <c r="AC144" s="108"/>
      <c r="AD144" s="111"/>
      <c r="AG144" s="111"/>
    </row>
    <row r="145" spans="1:33" ht="15.75">
      <c r="A145" s="292" t="str">
        <f t="shared" si="4"/>
        <v>68-70700-B3</v>
      </c>
      <c r="B145" s="198">
        <v>14028.4</v>
      </c>
      <c r="C145" s="198">
        <v>14028.4</v>
      </c>
      <c r="D145" s="198">
        <v>14028.4</v>
      </c>
      <c r="E145" s="198">
        <v>14028.4</v>
      </c>
      <c r="F145" s="199">
        <v>14028.4</v>
      </c>
      <c r="G145" s="170">
        <v>14028.4</v>
      </c>
      <c r="H145" s="314" t="str">
        <f t="shared" si="5"/>
        <v>68-70700-B3</v>
      </c>
      <c r="I145" s="212" t="s">
        <v>1686</v>
      </c>
      <c r="J145" s="108"/>
      <c r="K145" s="108"/>
      <c r="L145" s="108"/>
      <c r="M145" s="108"/>
      <c r="N145" s="108"/>
      <c r="O145" s="110"/>
      <c r="P145" s="108"/>
      <c r="Q145" s="108"/>
      <c r="R145" s="108"/>
      <c r="S145" s="108"/>
      <c r="T145" s="108"/>
      <c r="U145" s="108"/>
      <c r="V145" s="108"/>
      <c r="W145" s="108"/>
      <c r="X145" s="108"/>
      <c r="Y145" s="108"/>
      <c r="Z145" s="108"/>
      <c r="AA145" s="108"/>
      <c r="AB145" s="108"/>
      <c r="AC145" s="108"/>
      <c r="AD145" s="111"/>
      <c r="AG145" s="111"/>
    </row>
    <row r="146" spans="1:33" ht="15.75">
      <c r="A146" s="292" t="str">
        <f t="shared" si="4"/>
        <v>68-70700-L2</v>
      </c>
      <c r="B146" s="198">
        <v>15432.6</v>
      </c>
      <c r="C146" s="198">
        <v>15432.6</v>
      </c>
      <c r="D146" s="198">
        <v>15432.6</v>
      </c>
      <c r="E146" s="198">
        <v>15432.6</v>
      </c>
      <c r="F146" s="199">
        <v>15432.6</v>
      </c>
      <c r="G146" s="170">
        <v>15432.6</v>
      </c>
      <c r="H146" s="314" t="str">
        <f t="shared" si="5"/>
        <v>68-70700-L2</v>
      </c>
      <c r="I146" s="204" t="s">
        <v>1683</v>
      </c>
      <c r="J146" s="114"/>
      <c r="K146" s="108"/>
      <c r="L146" s="108"/>
      <c r="M146" s="108"/>
      <c r="N146" s="109"/>
      <c r="O146" s="110"/>
      <c r="P146" s="108"/>
      <c r="Q146" s="108"/>
      <c r="R146" s="108"/>
      <c r="S146" s="108"/>
      <c r="T146" s="108"/>
      <c r="U146" s="108"/>
      <c r="V146" s="109"/>
      <c r="W146" s="109"/>
      <c r="X146" s="109"/>
      <c r="Y146" s="108"/>
      <c r="Z146" s="108"/>
      <c r="AA146" s="108"/>
      <c r="AB146" s="109"/>
      <c r="AC146" s="109"/>
      <c r="AD146" s="111"/>
      <c r="AG146" s="111"/>
    </row>
    <row r="147" spans="1:33" ht="15.75">
      <c r="A147" s="292" t="str">
        <f t="shared" si="4"/>
        <v>68-70700-L3</v>
      </c>
      <c r="B147" s="198">
        <v>19223.599999999999</v>
      </c>
      <c r="C147" s="198">
        <v>19223.599999999999</v>
      </c>
      <c r="D147" s="198">
        <v>19223.599999999999</v>
      </c>
      <c r="E147" s="198">
        <v>19223.599999999999</v>
      </c>
      <c r="F147" s="199">
        <v>19223.599999999999</v>
      </c>
      <c r="G147" s="170">
        <v>19223.599999999999</v>
      </c>
      <c r="H147" s="314" t="str">
        <f t="shared" si="5"/>
        <v>68-70700-L3</v>
      </c>
      <c r="I147" s="206" t="s">
        <v>1684</v>
      </c>
      <c r="J147" s="114"/>
      <c r="K147" s="108"/>
      <c r="L147" s="108"/>
      <c r="M147" s="108"/>
      <c r="N147" s="109"/>
      <c r="O147" s="110"/>
      <c r="P147" s="108"/>
      <c r="Q147" s="108"/>
      <c r="R147" s="108"/>
      <c r="S147" s="108"/>
      <c r="T147" s="108"/>
      <c r="U147" s="108"/>
      <c r="V147" s="109"/>
      <c r="W147" s="109"/>
      <c r="X147" s="109"/>
      <c r="Y147" s="108"/>
      <c r="Z147" s="108"/>
      <c r="AA147" s="108"/>
      <c r="AB147" s="109"/>
      <c r="AC147" s="109"/>
      <c r="AD147" s="111"/>
      <c r="AG147" s="111"/>
    </row>
    <row r="148" spans="1:33" ht="15.75">
      <c r="A148" s="292" t="str">
        <f>LEFT(H148,6)&amp;"00"&amp;RIGHT(H148,3)</f>
        <v>68-70700-S4</v>
      </c>
      <c r="B148" s="198">
        <v>21879</v>
      </c>
      <c r="C148" s="198">
        <v>21879</v>
      </c>
      <c r="D148" s="198">
        <v>21879</v>
      </c>
      <c r="E148" s="198">
        <v>21879</v>
      </c>
      <c r="F148" s="199">
        <v>21879</v>
      </c>
      <c r="G148" s="170">
        <v>21879</v>
      </c>
      <c r="H148" s="314" t="str">
        <f t="shared" si="5"/>
        <v>68-70700-S4</v>
      </c>
      <c r="I148" s="206" t="s">
        <v>1678</v>
      </c>
      <c r="J148" s="114"/>
      <c r="K148" s="108"/>
      <c r="L148" s="108"/>
      <c r="M148" s="108"/>
      <c r="N148" s="109"/>
      <c r="O148" s="110"/>
      <c r="P148" s="108"/>
      <c r="Q148" s="108"/>
      <c r="R148" s="108"/>
      <c r="S148" s="108"/>
      <c r="T148" s="108"/>
      <c r="U148" s="108"/>
      <c r="V148" s="109"/>
      <c r="W148" s="109"/>
      <c r="X148" s="109"/>
      <c r="Y148" s="108"/>
      <c r="Z148" s="108"/>
      <c r="AA148" s="108"/>
      <c r="AB148" s="109"/>
      <c r="AC148" s="109"/>
      <c r="AD148" s="111"/>
      <c r="AG148" s="111"/>
    </row>
    <row r="149" spans="1:33" ht="15.75">
      <c r="A149" s="292" t="str">
        <f t="shared" si="4"/>
        <v>68-70800-01</v>
      </c>
      <c r="B149" s="198">
        <v>18098.337600000003</v>
      </c>
      <c r="C149" s="198">
        <v>18098.337600000003</v>
      </c>
      <c r="D149" s="198">
        <v>18098.337600000003</v>
      </c>
      <c r="E149" s="198">
        <v>18098.337600000003</v>
      </c>
      <c r="F149" s="199">
        <v>18098.337600000003</v>
      </c>
      <c r="G149" s="170">
        <v>18098.337600000003</v>
      </c>
      <c r="H149" s="314" t="str">
        <f t="shared" si="5"/>
        <v>68-70800-01</v>
      </c>
      <c r="I149" s="206" t="s">
        <v>2132</v>
      </c>
      <c r="J149" s="108"/>
      <c r="K149" s="108"/>
      <c r="L149" s="108"/>
      <c r="M149" s="108"/>
      <c r="N149" s="108"/>
      <c r="O149" s="110"/>
      <c r="P149" s="108"/>
      <c r="Q149" s="108"/>
      <c r="R149" s="108"/>
      <c r="S149" s="108"/>
      <c r="T149" s="108"/>
      <c r="U149" s="108"/>
      <c r="V149" s="108"/>
      <c r="W149" s="108"/>
      <c r="X149" s="108"/>
      <c r="Y149" s="108"/>
      <c r="Z149" s="108"/>
      <c r="AA149" s="108"/>
      <c r="AB149" s="108"/>
      <c r="AC149" s="108"/>
      <c r="AD149" s="111"/>
      <c r="AG149" s="111"/>
    </row>
    <row r="150" spans="1:33" ht="15.75">
      <c r="A150" s="292" t="str">
        <f t="shared" si="4"/>
        <v>68-70800-02</v>
      </c>
      <c r="B150" s="198">
        <v>12759.768000000002</v>
      </c>
      <c r="C150" s="198">
        <v>12759.768000000002</v>
      </c>
      <c r="D150" s="198">
        <v>12759.768000000002</v>
      </c>
      <c r="E150" s="198">
        <v>12759.768000000002</v>
      </c>
      <c r="F150" s="199">
        <v>12759.768000000002</v>
      </c>
      <c r="G150" s="170">
        <v>12759.768000000002</v>
      </c>
      <c r="H150" s="314" t="str">
        <f t="shared" si="5"/>
        <v>68-70800-02</v>
      </c>
      <c r="I150" s="204" t="s">
        <v>2133</v>
      </c>
      <c r="J150" s="108"/>
      <c r="K150" s="108"/>
      <c r="L150" s="108"/>
      <c r="M150" s="108"/>
      <c r="N150" s="108"/>
      <c r="O150" s="110"/>
      <c r="P150" s="108"/>
      <c r="Q150" s="108"/>
      <c r="R150" s="108"/>
      <c r="S150" s="108"/>
      <c r="T150" s="108"/>
      <c r="U150" s="108"/>
      <c r="V150" s="108"/>
      <c r="W150" s="108"/>
      <c r="X150" s="108"/>
      <c r="Y150" s="108"/>
      <c r="Z150" s="108"/>
      <c r="AA150" s="108"/>
      <c r="AB150" s="108"/>
      <c r="AC150" s="108"/>
      <c r="AD150" s="111"/>
      <c r="AG150" s="111"/>
    </row>
    <row r="151" spans="1:33" ht="15.75">
      <c r="A151" s="292" t="str">
        <f t="shared" si="4"/>
        <v>68-70800-03</v>
      </c>
      <c r="B151" s="198">
        <v>10691.8056</v>
      </c>
      <c r="C151" s="198">
        <v>10691.8056</v>
      </c>
      <c r="D151" s="198">
        <v>10691.8056</v>
      </c>
      <c r="E151" s="198">
        <v>10691.8056</v>
      </c>
      <c r="F151" s="199">
        <v>10691.8056</v>
      </c>
      <c r="G151" s="170">
        <v>10691.8056</v>
      </c>
      <c r="H151" s="314" t="str">
        <f t="shared" si="5"/>
        <v>68-70800-03</v>
      </c>
      <c r="I151" s="204" t="s">
        <v>2134</v>
      </c>
      <c r="J151" s="108"/>
      <c r="K151" s="108"/>
      <c r="L151" s="108"/>
      <c r="M151" s="108"/>
      <c r="N151" s="108"/>
      <c r="O151" s="110"/>
      <c r="P151" s="108"/>
      <c r="Q151" s="108"/>
      <c r="R151" s="108"/>
      <c r="S151" s="108"/>
      <c r="T151" s="108"/>
      <c r="U151" s="108"/>
      <c r="V151" s="108"/>
      <c r="W151" s="108"/>
      <c r="X151" s="108"/>
      <c r="Y151" s="108"/>
      <c r="Z151" s="108"/>
      <c r="AA151" s="108"/>
      <c r="AB151" s="108"/>
      <c r="AC151" s="108"/>
      <c r="AD151" s="111"/>
      <c r="AG151" s="111"/>
    </row>
    <row r="152" spans="1:33" ht="15.75">
      <c r="A152" s="292" t="str">
        <f t="shared" si="4"/>
        <v>68-70800-B2</v>
      </c>
      <c r="B152" s="213">
        <v>23451.5736</v>
      </c>
      <c r="C152" s="213">
        <v>23451.5736</v>
      </c>
      <c r="D152" s="213">
        <v>23451.5736</v>
      </c>
      <c r="E152" s="213">
        <v>23451.5736</v>
      </c>
      <c r="F152" s="199">
        <v>23451.5736</v>
      </c>
      <c r="G152" s="170">
        <v>23451.5736</v>
      </c>
      <c r="H152" s="314" t="str">
        <f t="shared" si="5"/>
        <v>68-70800-B2</v>
      </c>
      <c r="I152" s="334" t="s">
        <v>2136</v>
      </c>
      <c r="J152" s="114"/>
      <c r="K152" s="108"/>
      <c r="L152" s="108"/>
      <c r="M152" s="108"/>
      <c r="N152" s="109"/>
      <c r="O152" s="110"/>
      <c r="P152" s="108"/>
      <c r="Q152" s="108"/>
      <c r="R152" s="108"/>
      <c r="S152" s="108"/>
      <c r="T152" s="108"/>
      <c r="U152" s="108"/>
      <c r="V152" s="109"/>
      <c r="W152" s="109"/>
      <c r="X152" s="109"/>
      <c r="Y152" s="108"/>
      <c r="Z152" s="108"/>
      <c r="AA152" s="108"/>
      <c r="AB152" s="109"/>
      <c r="AC152" s="109"/>
      <c r="AD152" s="111"/>
      <c r="AG152" s="111"/>
    </row>
    <row r="153" spans="1:33" ht="15.75">
      <c r="A153" s="292" t="str">
        <f t="shared" si="4"/>
        <v>68-70800-L2</v>
      </c>
      <c r="B153" s="198">
        <v>30858.105600000003</v>
      </c>
      <c r="C153" s="198">
        <v>30858.105600000003</v>
      </c>
      <c r="D153" s="198">
        <v>30858.105600000003</v>
      </c>
      <c r="E153" s="198">
        <v>30858.105600000003</v>
      </c>
      <c r="F153" s="199">
        <v>30858.105600000003</v>
      </c>
      <c r="G153" s="170">
        <v>30858.105600000003</v>
      </c>
      <c r="H153" s="314" t="str">
        <f t="shared" si="5"/>
        <v>68-70800-L2</v>
      </c>
      <c r="I153" s="214" t="s">
        <v>2135</v>
      </c>
      <c r="J153" s="114"/>
      <c r="K153" s="108"/>
      <c r="L153" s="108"/>
      <c r="M153" s="108"/>
      <c r="N153" s="109"/>
      <c r="O153" s="110"/>
      <c r="P153" s="108"/>
      <c r="Q153" s="108"/>
      <c r="R153" s="108"/>
      <c r="S153" s="108"/>
      <c r="T153" s="108"/>
      <c r="U153" s="108"/>
      <c r="V153" s="109"/>
      <c r="W153" s="109"/>
      <c r="X153" s="109"/>
      <c r="Y153" s="108"/>
      <c r="Z153" s="108"/>
      <c r="AA153" s="108"/>
      <c r="AB153" s="109"/>
      <c r="AC153" s="109"/>
      <c r="AD153" s="111"/>
      <c r="AG153" s="111"/>
    </row>
    <row r="154" spans="1:33" ht="15.75">
      <c r="A154" s="292" t="str">
        <f t="shared" si="4"/>
        <v>68-70800-S3</v>
      </c>
      <c r="B154" s="198">
        <v>41549.911200000002</v>
      </c>
      <c r="C154" s="198">
        <v>41549.911200000002</v>
      </c>
      <c r="D154" s="198">
        <v>41549.911200000002</v>
      </c>
      <c r="E154" s="198">
        <v>41549.911200000002</v>
      </c>
      <c r="F154" s="199">
        <v>41549.911200000002</v>
      </c>
      <c r="G154" s="170">
        <v>41549.911200000002</v>
      </c>
      <c r="H154" s="314" t="str">
        <f t="shared" si="5"/>
        <v>68-70800-S3</v>
      </c>
      <c r="I154" s="214" t="s">
        <v>2131</v>
      </c>
      <c r="J154" s="114"/>
      <c r="K154" s="108"/>
      <c r="L154" s="108"/>
      <c r="M154" s="108"/>
      <c r="N154" s="109"/>
      <c r="O154" s="110"/>
      <c r="P154" s="108"/>
      <c r="Q154" s="108"/>
      <c r="R154" s="108"/>
      <c r="S154" s="108"/>
      <c r="T154" s="108"/>
      <c r="U154" s="108"/>
      <c r="V154" s="109"/>
      <c r="W154" s="109"/>
      <c r="X154" s="109"/>
      <c r="Y154" s="108"/>
      <c r="Z154" s="108"/>
      <c r="AA154" s="108"/>
      <c r="AB154" s="109"/>
      <c r="AC154" s="109"/>
      <c r="AD154" s="111"/>
      <c r="AG154" s="111"/>
    </row>
    <row r="155" spans="1:33" ht="15.75">
      <c r="A155" s="292" t="str">
        <f t="shared" si="4"/>
        <v>68-70900-01</v>
      </c>
      <c r="B155" s="198">
        <v>27245.2824</v>
      </c>
      <c r="C155" s="198">
        <v>27245.2824</v>
      </c>
      <c r="D155" s="198">
        <v>27245.2824</v>
      </c>
      <c r="E155" s="198">
        <v>27245.2824</v>
      </c>
      <c r="F155" s="199">
        <v>27245.2824</v>
      </c>
      <c r="G155" s="170">
        <v>27245.2824</v>
      </c>
      <c r="H155" s="314" t="str">
        <f t="shared" si="5"/>
        <v>68-70900-01</v>
      </c>
      <c r="I155" s="214" t="s">
        <v>2138</v>
      </c>
      <c r="J155" s="108"/>
      <c r="K155" s="108"/>
      <c r="L155" s="108"/>
      <c r="M155" s="108"/>
      <c r="N155" s="108"/>
      <c r="O155" s="110"/>
      <c r="P155" s="108"/>
      <c r="Q155" s="108"/>
      <c r="R155" s="108"/>
      <c r="S155" s="108"/>
      <c r="T155" s="108"/>
      <c r="U155" s="108"/>
      <c r="V155" s="108"/>
      <c r="W155" s="108"/>
      <c r="X155" s="108"/>
      <c r="Y155" s="108"/>
      <c r="Z155" s="108"/>
      <c r="AA155" s="108"/>
      <c r="AB155" s="108"/>
      <c r="AC155" s="108"/>
      <c r="AD155" s="111"/>
      <c r="AG155" s="111"/>
    </row>
    <row r="156" spans="1:33" ht="15.75">
      <c r="A156" s="292" t="str">
        <f t="shared" si="4"/>
        <v>68-70900-02</v>
      </c>
      <c r="B156" s="198">
        <v>18025.005600000004</v>
      </c>
      <c r="C156" s="198">
        <v>18025.005600000004</v>
      </c>
      <c r="D156" s="198">
        <v>18025.005600000004</v>
      </c>
      <c r="E156" s="198">
        <v>18025.005600000004</v>
      </c>
      <c r="F156" s="199">
        <v>18025.005600000004</v>
      </c>
      <c r="G156" s="170">
        <v>18025.005600000004</v>
      </c>
      <c r="H156" s="314" t="str">
        <f t="shared" si="5"/>
        <v>68-70900-02</v>
      </c>
      <c r="I156" s="215" t="s">
        <v>2139</v>
      </c>
      <c r="J156" s="108"/>
      <c r="K156" s="108"/>
      <c r="L156" s="108"/>
      <c r="M156" s="108"/>
      <c r="N156" s="108"/>
      <c r="O156" s="110"/>
      <c r="P156" s="108"/>
      <c r="Q156" s="108"/>
      <c r="R156" s="108"/>
      <c r="S156" s="108"/>
      <c r="T156" s="108"/>
      <c r="U156" s="108"/>
      <c r="V156" s="108"/>
      <c r="W156" s="108"/>
      <c r="X156" s="108"/>
      <c r="Y156" s="108"/>
      <c r="Z156" s="108"/>
      <c r="AA156" s="108"/>
      <c r="AB156" s="108"/>
      <c r="AC156" s="108"/>
      <c r="AD156" s="111"/>
      <c r="AG156" s="111"/>
    </row>
    <row r="157" spans="1:33" ht="15.75">
      <c r="A157" s="292" t="str">
        <f t="shared" si="4"/>
        <v>68-70900-03</v>
      </c>
      <c r="B157" s="198">
        <v>12759.768000000002</v>
      </c>
      <c r="C157" s="198">
        <v>12759.768000000002</v>
      </c>
      <c r="D157" s="198">
        <v>12759.768000000002</v>
      </c>
      <c r="E157" s="198">
        <v>12759.768000000002</v>
      </c>
      <c r="F157" s="199">
        <v>12759.768000000002</v>
      </c>
      <c r="G157" s="170">
        <v>12759.768000000002</v>
      </c>
      <c r="H157" s="314" t="str">
        <f t="shared" si="5"/>
        <v>68-70900-03</v>
      </c>
      <c r="I157" s="215" t="s">
        <v>2140</v>
      </c>
      <c r="J157" s="108"/>
      <c r="K157" s="108"/>
      <c r="L157" s="108"/>
      <c r="M157" s="108"/>
      <c r="N157" s="108"/>
      <c r="O157" s="110"/>
      <c r="P157" s="108"/>
      <c r="Q157" s="108"/>
      <c r="R157" s="108"/>
      <c r="S157" s="108"/>
      <c r="T157" s="108"/>
      <c r="U157" s="108"/>
      <c r="V157" s="108"/>
      <c r="W157" s="108"/>
      <c r="X157" s="108"/>
      <c r="Y157" s="108"/>
      <c r="Z157" s="108"/>
      <c r="AA157" s="108"/>
      <c r="AB157" s="108"/>
      <c r="AC157" s="108"/>
      <c r="AD157" s="111"/>
      <c r="AG157" s="111"/>
    </row>
    <row r="158" spans="1:33" ht="15.75">
      <c r="A158" s="292" t="str">
        <f t="shared" si="4"/>
        <v>68-70900-04</v>
      </c>
      <c r="B158" s="198">
        <v>10393.588800000001</v>
      </c>
      <c r="C158" s="198">
        <v>10393.588800000001</v>
      </c>
      <c r="D158" s="198">
        <v>10393.588800000001</v>
      </c>
      <c r="E158" s="198">
        <v>10393.588800000001</v>
      </c>
      <c r="F158" s="199">
        <v>10393.588800000001</v>
      </c>
      <c r="G158" s="170">
        <v>10393.588800000001</v>
      </c>
      <c r="H158" s="314" t="str">
        <f t="shared" si="5"/>
        <v>68-70900-04</v>
      </c>
      <c r="I158" s="214" t="s">
        <v>2141</v>
      </c>
      <c r="J158" s="114"/>
      <c r="K158" s="108"/>
      <c r="L158" s="108"/>
      <c r="M158" s="108"/>
      <c r="N158" s="109"/>
      <c r="O158" s="110"/>
      <c r="P158" s="108"/>
      <c r="Q158" s="108"/>
      <c r="R158" s="108"/>
      <c r="S158" s="108"/>
      <c r="T158" s="108"/>
      <c r="U158" s="108"/>
      <c r="V158" s="109"/>
      <c r="W158" s="109"/>
      <c r="X158" s="109"/>
      <c r="Y158" s="108"/>
      <c r="Z158" s="108"/>
      <c r="AA158" s="108"/>
      <c r="AB158" s="109"/>
      <c r="AC158" s="109"/>
      <c r="AD158" s="111"/>
      <c r="AG158" s="111"/>
    </row>
    <row r="159" spans="1:33" ht="15.75">
      <c r="A159" s="292" t="str">
        <f t="shared" si="4"/>
        <v>68-70900-05</v>
      </c>
      <c r="B159" s="198">
        <v>7235.4240000000009</v>
      </c>
      <c r="C159" s="198">
        <v>7235.4240000000009</v>
      </c>
      <c r="D159" s="198">
        <v>7235.4240000000009</v>
      </c>
      <c r="E159" s="198">
        <v>7235.4240000000009</v>
      </c>
      <c r="F159" s="199">
        <v>7235.4240000000009</v>
      </c>
      <c r="G159" s="170">
        <v>7235.4240000000009</v>
      </c>
      <c r="H159" s="314" t="str">
        <f t="shared" si="5"/>
        <v>68-70900-05</v>
      </c>
      <c r="I159" s="216" t="s">
        <v>2142</v>
      </c>
      <c r="J159" s="114"/>
      <c r="K159" s="108"/>
      <c r="L159" s="108"/>
      <c r="M159" s="108"/>
      <c r="N159" s="109"/>
      <c r="O159" s="110"/>
      <c r="P159" s="108"/>
      <c r="Q159" s="108"/>
      <c r="R159" s="108"/>
      <c r="S159" s="108"/>
      <c r="T159" s="108"/>
      <c r="U159" s="108"/>
      <c r="V159" s="109"/>
      <c r="W159" s="109"/>
      <c r="X159" s="109"/>
      <c r="Y159" s="108"/>
      <c r="Z159" s="108"/>
      <c r="AA159" s="108"/>
      <c r="AB159" s="109"/>
      <c r="AC159" s="109"/>
      <c r="AD159" s="111"/>
      <c r="AG159" s="111"/>
    </row>
    <row r="160" spans="1:33" ht="15.75">
      <c r="A160" s="292" t="str">
        <f t="shared" si="4"/>
        <v>68-70900-B2</v>
      </c>
      <c r="B160" s="198">
        <v>17629.0128</v>
      </c>
      <c r="C160" s="198">
        <v>17629.0128</v>
      </c>
      <c r="D160" s="198">
        <v>17629.0128</v>
      </c>
      <c r="E160" s="198">
        <v>17629.0128</v>
      </c>
      <c r="F160" s="199">
        <v>17629.0128</v>
      </c>
      <c r="G160" s="170">
        <v>17629.0128</v>
      </c>
      <c r="H160" s="314" t="str">
        <f t="shared" si="5"/>
        <v>68-70900-B2</v>
      </c>
      <c r="I160" s="216" t="s">
        <v>2146</v>
      </c>
      <c r="J160" s="114"/>
      <c r="K160" s="108"/>
      <c r="L160" s="108"/>
      <c r="M160" s="108"/>
      <c r="N160" s="109"/>
      <c r="O160" s="110"/>
      <c r="P160" s="108"/>
      <c r="Q160" s="108"/>
      <c r="R160" s="108"/>
      <c r="S160" s="108"/>
      <c r="T160" s="108"/>
      <c r="U160" s="108"/>
      <c r="V160" s="109"/>
      <c r="W160" s="109"/>
      <c r="X160" s="109"/>
      <c r="Y160" s="108"/>
      <c r="Z160" s="108"/>
      <c r="AA160" s="108"/>
      <c r="AB160" s="109"/>
      <c r="AC160" s="109"/>
      <c r="AD160" s="111"/>
      <c r="AG160" s="111"/>
    </row>
    <row r="161" spans="1:33" ht="15.75">
      <c r="A161" s="292" t="str">
        <f t="shared" si="4"/>
        <v>68-70900-B3</v>
      </c>
      <c r="B161" s="198">
        <v>30388.7808</v>
      </c>
      <c r="C161" s="198">
        <v>30388.7808</v>
      </c>
      <c r="D161" s="198">
        <v>30388.7808</v>
      </c>
      <c r="E161" s="198">
        <v>30388.7808</v>
      </c>
      <c r="F161" s="199">
        <v>30388.7808</v>
      </c>
      <c r="G161" s="170">
        <v>30388.7808</v>
      </c>
      <c r="H161" s="314" t="str">
        <f t="shared" si="5"/>
        <v>68-70900-B3</v>
      </c>
      <c r="I161" s="216" t="s">
        <v>2147</v>
      </c>
      <c r="J161" s="108"/>
      <c r="K161" s="108"/>
      <c r="L161" s="108"/>
      <c r="M161" s="108"/>
      <c r="N161" s="108"/>
      <c r="O161" s="110"/>
      <c r="P161" s="108"/>
      <c r="Q161" s="108"/>
      <c r="R161" s="108"/>
      <c r="S161" s="108"/>
      <c r="T161" s="108"/>
      <c r="U161" s="108"/>
      <c r="V161" s="108"/>
      <c r="W161" s="108"/>
      <c r="X161" s="108"/>
      <c r="Y161" s="108"/>
      <c r="Z161" s="108"/>
      <c r="AA161" s="108"/>
      <c r="AB161" s="108"/>
      <c r="AC161" s="108"/>
      <c r="AD161" s="111"/>
      <c r="AG161" s="111"/>
    </row>
    <row r="162" spans="1:33" ht="15.75">
      <c r="A162" s="292" t="str">
        <f t="shared" si="4"/>
        <v>68-70900-B4</v>
      </c>
      <c r="B162" s="198">
        <v>48413.786400000012</v>
      </c>
      <c r="C162" s="198">
        <v>48413.786400000012</v>
      </c>
      <c r="D162" s="198">
        <v>48413.786400000012</v>
      </c>
      <c r="E162" s="198">
        <v>48413.786400000012</v>
      </c>
      <c r="F162" s="199">
        <v>48413.786400000012</v>
      </c>
      <c r="G162" s="170">
        <v>48413.786400000012</v>
      </c>
      <c r="H162" s="314" t="str">
        <f t="shared" si="5"/>
        <v>68-70900-B4</v>
      </c>
      <c r="I162" s="216" t="s">
        <v>2148</v>
      </c>
      <c r="J162" s="114"/>
      <c r="K162" s="108"/>
      <c r="L162" s="108"/>
      <c r="M162" s="108"/>
      <c r="N162" s="109"/>
      <c r="O162" s="110"/>
      <c r="P162" s="108"/>
      <c r="Q162" s="108"/>
      <c r="R162" s="108"/>
      <c r="S162" s="108"/>
      <c r="T162" s="108"/>
      <c r="U162" s="108"/>
      <c r="V162" s="109"/>
      <c r="W162" s="109"/>
      <c r="X162" s="109"/>
      <c r="Y162" s="108"/>
      <c r="Z162" s="108"/>
      <c r="AA162" s="108"/>
      <c r="AB162" s="109"/>
      <c r="AC162" s="109"/>
      <c r="AD162" s="111"/>
      <c r="AG162" s="111"/>
    </row>
    <row r="163" spans="1:33" ht="15.75">
      <c r="A163" s="292" t="str">
        <f t="shared" si="4"/>
        <v>68-70900-L2</v>
      </c>
      <c r="B163" s="198">
        <v>45270.288000000008</v>
      </c>
      <c r="C163" s="198">
        <v>45270.288000000008</v>
      </c>
      <c r="D163" s="198">
        <v>45270.288000000008</v>
      </c>
      <c r="E163" s="198">
        <v>45270.288000000008</v>
      </c>
      <c r="F163" s="199">
        <v>45270.288000000008</v>
      </c>
      <c r="G163" s="170">
        <v>45270.288000000008</v>
      </c>
      <c r="H163" s="314" t="str">
        <f t="shared" si="5"/>
        <v>68-70900-L2</v>
      </c>
      <c r="I163" s="216" t="s">
        <v>2143</v>
      </c>
      <c r="J163" s="114"/>
      <c r="K163" s="108"/>
      <c r="L163" s="108"/>
      <c r="M163" s="108"/>
      <c r="N163" s="109"/>
      <c r="O163" s="110"/>
      <c r="P163" s="108"/>
      <c r="Q163" s="108"/>
      <c r="R163" s="108"/>
      <c r="S163" s="108"/>
      <c r="T163" s="108"/>
      <c r="U163" s="108"/>
      <c r="V163" s="109"/>
      <c r="W163" s="109"/>
      <c r="X163" s="109"/>
      <c r="Y163" s="108"/>
      <c r="Z163" s="108"/>
      <c r="AA163" s="108"/>
      <c r="AB163" s="109"/>
      <c r="AC163" s="109"/>
      <c r="AD163" s="111"/>
      <c r="AG163" s="111"/>
    </row>
    <row r="164" spans="1:33" ht="15.75">
      <c r="A164" s="292" t="str">
        <f t="shared" si="4"/>
        <v>68-70900-L3</v>
      </c>
      <c r="B164" s="198">
        <v>58030.056000000011</v>
      </c>
      <c r="C164" s="198">
        <v>58030.056000000011</v>
      </c>
      <c r="D164" s="198">
        <v>58030.056000000011</v>
      </c>
      <c r="E164" s="198">
        <v>58030.056000000011</v>
      </c>
      <c r="F164" s="199">
        <v>58030.056000000011</v>
      </c>
      <c r="G164" s="170">
        <v>58030.056000000011</v>
      </c>
      <c r="H164" s="314" t="str">
        <f t="shared" si="5"/>
        <v>68-70900-L3</v>
      </c>
      <c r="I164" s="216" t="s">
        <v>2144</v>
      </c>
      <c r="J164" s="108"/>
      <c r="K164" s="108"/>
      <c r="L164" s="108"/>
      <c r="M164" s="108"/>
      <c r="N164" s="108"/>
      <c r="O164" s="110"/>
      <c r="P164" s="108"/>
      <c r="Q164" s="108"/>
      <c r="R164" s="108"/>
      <c r="S164" s="108"/>
      <c r="T164" s="108"/>
      <c r="U164" s="108"/>
      <c r="V164" s="108"/>
      <c r="W164" s="108"/>
      <c r="X164" s="108"/>
      <c r="Y164" s="108"/>
      <c r="Z164" s="108"/>
      <c r="AA164" s="108"/>
      <c r="AB164" s="108"/>
      <c r="AC164" s="108"/>
      <c r="AD164" s="111"/>
      <c r="AG164" s="111"/>
    </row>
    <row r="165" spans="1:33" ht="15.75">
      <c r="A165" s="292" t="str">
        <f t="shared" si="4"/>
        <v>68-70900-L4</v>
      </c>
      <c r="B165" s="198">
        <v>68423.644800000009</v>
      </c>
      <c r="C165" s="198">
        <v>68423.644800000009</v>
      </c>
      <c r="D165" s="198">
        <v>68423.644800000009</v>
      </c>
      <c r="E165" s="198">
        <v>68423.644800000009</v>
      </c>
      <c r="F165" s="199">
        <v>68423.644800000009</v>
      </c>
      <c r="G165" s="170">
        <v>68423.644800000009</v>
      </c>
      <c r="H165" s="314" t="str">
        <f t="shared" si="5"/>
        <v>68-70900-L4</v>
      </c>
      <c r="I165" s="216" t="s">
        <v>2145</v>
      </c>
      <c r="J165" s="114"/>
      <c r="K165" s="108"/>
      <c r="L165" s="108"/>
      <c r="M165" s="108"/>
      <c r="N165" s="109"/>
      <c r="O165" s="110"/>
      <c r="P165" s="108"/>
      <c r="Q165" s="108"/>
      <c r="R165" s="108"/>
      <c r="S165" s="108"/>
      <c r="T165" s="108"/>
      <c r="U165" s="108"/>
      <c r="V165" s="109"/>
      <c r="W165" s="109"/>
      <c r="X165" s="109"/>
      <c r="Y165" s="108"/>
      <c r="Z165" s="108"/>
      <c r="AA165" s="108"/>
      <c r="AB165" s="109"/>
      <c r="AC165" s="109"/>
      <c r="AD165" s="111"/>
      <c r="AG165" s="111"/>
    </row>
    <row r="166" spans="1:33" ht="15.75">
      <c r="A166" s="292" t="str">
        <f t="shared" si="4"/>
        <v>68-70900-S5</v>
      </c>
      <c r="B166" s="198">
        <v>75659.068800000008</v>
      </c>
      <c r="C166" s="198">
        <v>75659.068800000008</v>
      </c>
      <c r="D166" s="198">
        <v>75659.068800000008</v>
      </c>
      <c r="E166" s="198">
        <v>75659.068800000008</v>
      </c>
      <c r="F166" s="199">
        <v>75659.068800000008</v>
      </c>
      <c r="G166" s="170">
        <v>75659.068800000008</v>
      </c>
      <c r="H166" s="314" t="str">
        <f t="shared" si="5"/>
        <v>68-70900-S5</v>
      </c>
      <c r="I166" s="216" t="s">
        <v>2137</v>
      </c>
      <c r="J166" s="114"/>
      <c r="K166" s="108"/>
      <c r="L166" s="108"/>
      <c r="M166" s="108"/>
      <c r="N166" s="109"/>
      <c r="O166" s="110"/>
      <c r="P166" s="108"/>
      <c r="Q166" s="108"/>
      <c r="R166" s="108"/>
      <c r="S166" s="108"/>
      <c r="T166" s="108"/>
      <c r="U166" s="108"/>
      <c r="V166" s="109"/>
      <c r="W166" s="109"/>
      <c r="X166" s="109"/>
      <c r="Y166" s="108"/>
      <c r="Z166" s="108"/>
      <c r="AA166" s="108"/>
      <c r="AB166" s="109"/>
      <c r="AC166" s="109"/>
      <c r="AD166" s="111"/>
      <c r="AG166" s="111"/>
    </row>
    <row r="167" spans="1:33" ht="15.75">
      <c r="A167" s="292" t="str">
        <f t="shared" si="4"/>
        <v>68-70900-X1</v>
      </c>
      <c r="B167" s="198">
        <v>30784.773600000004</v>
      </c>
      <c r="C167" s="198">
        <v>30784.773600000004</v>
      </c>
      <c r="D167" s="198">
        <v>30784.773600000004</v>
      </c>
      <c r="E167" s="198">
        <v>30784.773600000004</v>
      </c>
      <c r="F167" s="199">
        <v>30784.773600000004</v>
      </c>
      <c r="G167" s="170">
        <v>30784.773600000004</v>
      </c>
      <c r="H167" s="314" t="str">
        <f t="shared" si="5"/>
        <v>68-70900-X1</v>
      </c>
      <c r="I167" s="216" t="s">
        <v>2149</v>
      </c>
      <c r="J167" s="108"/>
      <c r="K167" s="108"/>
      <c r="L167" s="108"/>
      <c r="M167" s="108"/>
      <c r="N167" s="108"/>
      <c r="O167" s="110"/>
      <c r="P167" s="108"/>
      <c r="Q167" s="108"/>
      <c r="R167" s="108"/>
      <c r="S167" s="108"/>
      <c r="T167" s="108"/>
      <c r="U167" s="108"/>
      <c r="V167" s="108"/>
      <c r="W167" s="108"/>
      <c r="X167" s="108"/>
      <c r="Y167" s="108"/>
      <c r="Z167" s="108"/>
      <c r="AA167" s="108"/>
      <c r="AB167" s="108"/>
      <c r="AC167" s="108"/>
      <c r="AD167" s="111"/>
      <c r="AG167" s="111"/>
    </row>
    <row r="168" spans="1:33" ht="15.75">
      <c r="A168" s="292" t="str">
        <f t="shared" si="4"/>
        <v>68-70900-X2</v>
      </c>
      <c r="B168" s="198">
        <v>23153.356800000001</v>
      </c>
      <c r="C168" s="198">
        <v>23153.356800000001</v>
      </c>
      <c r="D168" s="198">
        <v>23153.356800000001</v>
      </c>
      <c r="E168" s="198">
        <v>23153.356800000001</v>
      </c>
      <c r="F168" s="199">
        <v>23153.356800000001</v>
      </c>
      <c r="G168" s="170">
        <v>23153.356800000001</v>
      </c>
      <c r="H168" s="314" t="str">
        <f t="shared" si="5"/>
        <v>68-70900-X2</v>
      </c>
      <c r="I168" s="216" t="s">
        <v>2150</v>
      </c>
      <c r="J168" s="114"/>
      <c r="K168" s="108"/>
      <c r="L168" s="108"/>
      <c r="M168" s="108"/>
      <c r="N168" s="109"/>
      <c r="O168" s="110"/>
      <c r="P168" s="108"/>
      <c r="Q168" s="108"/>
      <c r="R168" s="108"/>
      <c r="S168" s="108"/>
      <c r="T168" s="108"/>
      <c r="U168" s="108"/>
      <c r="V168" s="109"/>
      <c r="W168" s="109"/>
      <c r="X168" s="109"/>
      <c r="Y168" s="108"/>
      <c r="Z168" s="108"/>
      <c r="AA168" s="108"/>
      <c r="AB168" s="109"/>
      <c r="AC168" s="109"/>
      <c r="AD168" s="111"/>
      <c r="AG168" s="111"/>
    </row>
    <row r="169" spans="1:33" ht="15.75">
      <c r="A169" s="292" t="str">
        <f t="shared" si="4"/>
        <v>68-70900-X4</v>
      </c>
      <c r="B169" s="198">
        <v>41178.362400000005</v>
      </c>
      <c r="C169" s="198">
        <v>41178.362400000005</v>
      </c>
      <c r="D169" s="198">
        <v>41178.362400000005</v>
      </c>
      <c r="E169" s="198">
        <v>41178.362400000005</v>
      </c>
      <c r="F169" s="199">
        <v>41178.362400000005</v>
      </c>
      <c r="G169" s="170">
        <v>41178.362400000005</v>
      </c>
      <c r="H169" s="314" t="str">
        <f t="shared" si="5"/>
        <v>68-70900-X4</v>
      </c>
      <c r="I169" s="216" t="s">
        <v>2151</v>
      </c>
      <c r="J169" s="114"/>
      <c r="K169" s="108"/>
      <c r="L169" s="108"/>
      <c r="M169" s="108"/>
      <c r="N169" s="109"/>
      <c r="O169" s="110"/>
      <c r="P169" s="108"/>
      <c r="Q169" s="108"/>
      <c r="R169" s="108"/>
      <c r="S169" s="108"/>
      <c r="T169" s="108"/>
      <c r="U169" s="108"/>
      <c r="V169" s="109"/>
      <c r="W169" s="109"/>
      <c r="X169" s="109"/>
      <c r="Y169" s="108"/>
      <c r="Z169" s="108"/>
      <c r="AA169" s="108"/>
      <c r="AB169" s="109"/>
      <c r="AC169" s="109"/>
      <c r="AD169" s="111"/>
      <c r="AG169" s="111"/>
    </row>
    <row r="170" spans="1:33" ht="15.75">
      <c r="A170" s="292" t="str">
        <f t="shared" si="4"/>
        <v>68-71000-01</v>
      </c>
      <c r="B170" s="198">
        <v>48357.060800000007</v>
      </c>
      <c r="C170" s="198">
        <v>48357.060800000007</v>
      </c>
      <c r="D170" s="198">
        <v>48357.060800000007</v>
      </c>
      <c r="E170" s="198">
        <v>48357.060800000007</v>
      </c>
      <c r="F170" s="199">
        <v>48357.060800000007</v>
      </c>
      <c r="G170" s="170">
        <v>48357.060800000007</v>
      </c>
      <c r="H170" s="314" t="str">
        <f t="shared" si="5"/>
        <v>68-71000-01</v>
      </c>
      <c r="I170" s="216" t="s">
        <v>2126</v>
      </c>
      <c r="J170" s="108"/>
      <c r="K170" s="108"/>
      <c r="L170" s="108"/>
      <c r="M170" s="108"/>
      <c r="N170" s="108"/>
      <c r="O170" s="110"/>
      <c r="P170" s="108"/>
      <c r="Q170" s="108"/>
      <c r="R170" s="108"/>
      <c r="S170" s="108"/>
      <c r="T170" s="108"/>
      <c r="U170" s="108"/>
      <c r="V170" s="108"/>
      <c r="W170" s="108"/>
      <c r="X170" s="108"/>
      <c r="Y170" s="108"/>
      <c r="Z170" s="108"/>
      <c r="AA170" s="108"/>
      <c r="AB170" s="108"/>
      <c r="AC170" s="108"/>
      <c r="AD170" s="111"/>
      <c r="AG170" s="111"/>
    </row>
    <row r="171" spans="1:33" ht="15.75">
      <c r="A171" s="292" t="str">
        <f t="shared" si="4"/>
        <v>68-71000-02</v>
      </c>
      <c r="B171" s="198">
        <v>30315.448800000002</v>
      </c>
      <c r="C171" s="198">
        <v>30315.448800000002</v>
      </c>
      <c r="D171" s="198">
        <v>30315.448800000002</v>
      </c>
      <c r="E171" s="198">
        <v>30315.448800000002</v>
      </c>
      <c r="F171" s="199">
        <v>30315.448800000002</v>
      </c>
      <c r="G171" s="170">
        <v>30315.448800000002</v>
      </c>
      <c r="H171" s="314" t="str">
        <f t="shared" si="5"/>
        <v>68-71000-02</v>
      </c>
      <c r="I171" s="216" t="s">
        <v>2127</v>
      </c>
      <c r="J171" s="114"/>
      <c r="K171" s="108"/>
      <c r="L171" s="108"/>
      <c r="M171" s="108"/>
      <c r="N171" s="109"/>
      <c r="O171" s="110"/>
      <c r="P171" s="108"/>
      <c r="Q171" s="108"/>
      <c r="R171" s="108"/>
      <c r="S171" s="108"/>
      <c r="T171" s="108"/>
      <c r="U171" s="108"/>
      <c r="V171" s="109"/>
      <c r="W171" s="109"/>
      <c r="X171" s="109"/>
      <c r="Y171" s="108"/>
      <c r="Z171" s="108"/>
      <c r="AA171" s="108"/>
      <c r="AB171" s="109"/>
      <c r="AC171" s="109"/>
      <c r="AD171" s="111"/>
      <c r="AG171" s="111"/>
    </row>
    <row r="172" spans="1:33" ht="15.75">
      <c r="A172" s="292" t="str">
        <f t="shared" si="4"/>
        <v>68-71000-03</v>
      </c>
      <c r="B172" s="198">
        <v>20420.517600000003</v>
      </c>
      <c r="C172" s="198">
        <v>20420.517600000003</v>
      </c>
      <c r="D172" s="198">
        <v>20420.517600000003</v>
      </c>
      <c r="E172" s="198">
        <v>20420.517600000003</v>
      </c>
      <c r="F172" s="199">
        <v>20420.517600000003</v>
      </c>
      <c r="G172" s="170">
        <v>20420.517600000003</v>
      </c>
      <c r="H172" s="314" t="str">
        <f t="shared" si="5"/>
        <v>68-71000-03</v>
      </c>
      <c r="I172" s="216" t="s">
        <v>2128</v>
      </c>
      <c r="J172" s="114"/>
      <c r="K172" s="108"/>
      <c r="L172" s="108"/>
      <c r="M172" s="108"/>
      <c r="N172" s="109"/>
      <c r="O172" s="110"/>
      <c r="P172" s="108"/>
      <c r="Q172" s="108"/>
      <c r="R172" s="108"/>
      <c r="S172" s="108"/>
      <c r="T172" s="108"/>
      <c r="U172" s="108"/>
      <c r="V172" s="109"/>
      <c r="W172" s="109"/>
      <c r="X172" s="109"/>
      <c r="Y172" s="108"/>
      <c r="Z172" s="108"/>
      <c r="AA172" s="108"/>
      <c r="AB172" s="109"/>
      <c r="AC172" s="109"/>
      <c r="AD172" s="111"/>
      <c r="AG172" s="111"/>
    </row>
    <row r="173" spans="1:33" ht="15.75">
      <c r="A173" s="292" t="str">
        <f t="shared" si="4"/>
        <v>68-71000-B2</v>
      </c>
      <c r="B173" s="198">
        <v>50735.966400000005</v>
      </c>
      <c r="C173" s="198">
        <v>50735.966400000005</v>
      </c>
      <c r="D173" s="198">
        <v>50735.966400000005</v>
      </c>
      <c r="E173" s="198">
        <v>50735.966400000005</v>
      </c>
      <c r="F173" s="199">
        <v>50735.966400000005</v>
      </c>
      <c r="G173" s="170">
        <v>50735.966400000005</v>
      </c>
      <c r="H173" s="314" t="str">
        <f t="shared" si="5"/>
        <v>68-71000-B2</v>
      </c>
      <c r="I173" s="216" t="s">
        <v>2130</v>
      </c>
      <c r="J173" s="108"/>
      <c r="K173" s="108"/>
      <c r="L173" s="108"/>
      <c r="M173" s="108"/>
      <c r="N173" s="108"/>
      <c r="O173" s="110"/>
      <c r="P173" s="108"/>
      <c r="Q173" s="108"/>
      <c r="R173" s="108"/>
      <c r="S173" s="108"/>
      <c r="T173" s="108"/>
      <c r="U173" s="108"/>
      <c r="V173" s="108"/>
      <c r="W173" s="108"/>
      <c r="X173" s="108"/>
      <c r="Y173" s="108"/>
      <c r="Z173" s="108"/>
      <c r="AA173" s="108"/>
      <c r="AB173" s="108"/>
      <c r="AC173" s="108"/>
      <c r="AD173" s="111"/>
      <c r="AG173" s="111"/>
    </row>
    <row r="174" spans="1:33" ht="15.75">
      <c r="A174" s="292" t="str">
        <f t="shared" si="4"/>
        <v>68-71000-L2</v>
      </c>
      <c r="B174" s="198">
        <v>78672.509600000005</v>
      </c>
      <c r="C174" s="198">
        <v>78672.509600000005</v>
      </c>
      <c r="D174" s="198">
        <v>78672.509600000005</v>
      </c>
      <c r="E174" s="198">
        <v>78672.509600000005</v>
      </c>
      <c r="F174" s="199">
        <v>78672.509600000005</v>
      </c>
      <c r="G174" s="170">
        <v>78672.509600000005</v>
      </c>
      <c r="H174" s="314" t="str">
        <f t="shared" si="5"/>
        <v>68-71000-L2</v>
      </c>
      <c r="I174" s="216" t="s">
        <v>2129</v>
      </c>
      <c r="J174" s="114"/>
      <c r="K174" s="108"/>
      <c r="L174" s="108"/>
      <c r="M174" s="108"/>
      <c r="N174" s="109"/>
      <c r="O174" s="110"/>
      <c r="P174" s="108"/>
      <c r="Q174" s="108"/>
      <c r="R174" s="108"/>
      <c r="S174" s="108"/>
      <c r="T174" s="108"/>
      <c r="U174" s="108"/>
      <c r="V174" s="109"/>
      <c r="W174" s="109"/>
      <c r="X174" s="109"/>
      <c r="Y174" s="108"/>
      <c r="Z174" s="108"/>
      <c r="AA174" s="108"/>
      <c r="AB174" s="109"/>
      <c r="AC174" s="109"/>
      <c r="AD174" s="111"/>
      <c r="AG174" s="111"/>
    </row>
    <row r="175" spans="1:33" ht="15.75">
      <c r="A175" s="292" t="str">
        <f t="shared" si="4"/>
        <v>68-71000-S3</v>
      </c>
      <c r="B175" s="198">
        <v>99093.027200000011</v>
      </c>
      <c r="C175" s="198">
        <v>99093.027200000011</v>
      </c>
      <c r="D175" s="198">
        <v>99093.027200000011</v>
      </c>
      <c r="E175" s="198">
        <v>99093.027200000011</v>
      </c>
      <c r="F175" s="199">
        <v>99093.027200000011</v>
      </c>
      <c r="G175" s="170">
        <v>99093.027200000011</v>
      </c>
      <c r="H175" s="314" t="str">
        <f t="shared" si="5"/>
        <v>68-71000-S3</v>
      </c>
      <c r="I175" s="217" t="s">
        <v>2125</v>
      </c>
      <c r="J175" s="114"/>
      <c r="K175" s="108"/>
      <c r="L175" s="108"/>
      <c r="M175" s="108"/>
      <c r="N175" s="109"/>
      <c r="O175" s="110"/>
      <c r="P175" s="108"/>
      <c r="Q175" s="108"/>
      <c r="R175" s="108"/>
      <c r="S175" s="108"/>
      <c r="T175" s="108"/>
      <c r="U175" s="108"/>
      <c r="V175" s="109"/>
      <c r="W175" s="109"/>
      <c r="X175" s="109"/>
      <c r="Y175" s="108"/>
      <c r="Z175" s="108"/>
      <c r="AA175" s="108"/>
      <c r="AB175" s="109"/>
      <c r="AC175" s="109"/>
      <c r="AD175" s="111"/>
      <c r="AG175" s="111"/>
    </row>
    <row r="176" spans="1:33" ht="15.75">
      <c r="A176" s="292" t="str">
        <f t="shared" si="4"/>
        <v>68-71100-01</v>
      </c>
      <c r="B176" s="198">
        <v>13433.4</v>
      </c>
      <c r="C176" s="198">
        <v>13433.4</v>
      </c>
      <c r="D176" s="198">
        <v>13433.4</v>
      </c>
      <c r="E176" s="198">
        <v>13433.4</v>
      </c>
      <c r="F176" s="199">
        <v>13433.4</v>
      </c>
      <c r="G176" s="170">
        <v>13433.4</v>
      </c>
      <c r="H176" s="314" t="str">
        <f t="shared" si="5"/>
        <v>68-71100-01</v>
      </c>
      <c r="I176" s="206" t="s">
        <v>1688</v>
      </c>
      <c r="J176" s="108"/>
      <c r="K176" s="108"/>
      <c r="L176" s="108"/>
      <c r="M176" s="108"/>
      <c r="N176" s="108"/>
      <c r="O176" s="110"/>
      <c r="P176" s="108"/>
      <c r="Q176" s="108"/>
      <c r="R176" s="108"/>
      <c r="S176" s="108"/>
      <c r="T176" s="108"/>
      <c r="U176" s="108"/>
      <c r="V176" s="108"/>
      <c r="W176" s="108"/>
      <c r="X176" s="108"/>
      <c r="Y176" s="108"/>
      <c r="Z176" s="108"/>
      <c r="AA176" s="108"/>
      <c r="AB176" s="108"/>
      <c r="AC176" s="108"/>
      <c r="AD176" s="111"/>
      <c r="AG176" s="111"/>
    </row>
    <row r="177" spans="1:33" ht="15.75">
      <c r="A177" s="292" t="str">
        <f t="shared" si="4"/>
        <v>68-71100-02</v>
      </c>
      <c r="B177" s="198">
        <v>10883.4</v>
      </c>
      <c r="C177" s="198">
        <v>10883.4</v>
      </c>
      <c r="D177" s="198">
        <v>10883.4</v>
      </c>
      <c r="E177" s="198">
        <v>10883.4</v>
      </c>
      <c r="F177" s="199">
        <v>10883.4</v>
      </c>
      <c r="G177" s="170">
        <v>10883.4</v>
      </c>
      <c r="H177" s="314" t="str">
        <f t="shared" si="5"/>
        <v>68-71100-02</v>
      </c>
      <c r="I177" s="204" t="s">
        <v>1689</v>
      </c>
      <c r="J177" s="108"/>
      <c r="K177" s="108"/>
      <c r="L177" s="108"/>
      <c r="M177" s="108"/>
      <c r="N177" s="108"/>
      <c r="O177" s="110"/>
      <c r="P177" s="108"/>
      <c r="Q177" s="108"/>
      <c r="R177" s="108"/>
      <c r="S177" s="108"/>
      <c r="T177" s="108"/>
      <c r="U177" s="108"/>
      <c r="V177" s="108"/>
      <c r="W177" s="108"/>
      <c r="X177" s="108"/>
      <c r="Y177" s="108"/>
      <c r="Z177" s="108"/>
      <c r="AA177" s="108"/>
      <c r="AB177" s="108"/>
      <c r="AC177" s="108"/>
      <c r="AD177" s="111"/>
      <c r="AG177" s="111"/>
    </row>
    <row r="178" spans="1:33" ht="15.75">
      <c r="A178" s="292" t="str">
        <f t="shared" si="4"/>
        <v>68-71100-03</v>
      </c>
      <c r="B178" s="198">
        <v>6766</v>
      </c>
      <c r="C178" s="198">
        <v>6766</v>
      </c>
      <c r="D178" s="198">
        <v>6766</v>
      </c>
      <c r="E178" s="198">
        <v>6766</v>
      </c>
      <c r="F178" s="199">
        <v>6766</v>
      </c>
      <c r="G178" s="170">
        <v>6766</v>
      </c>
      <c r="H178" s="314" t="str">
        <f t="shared" si="5"/>
        <v>68-71100-03</v>
      </c>
      <c r="I178" s="204" t="s">
        <v>1690</v>
      </c>
      <c r="J178" s="108"/>
      <c r="K178" s="108"/>
      <c r="L178" s="108"/>
      <c r="M178" s="108"/>
      <c r="N178" s="108"/>
      <c r="O178" s="110"/>
      <c r="P178" s="108"/>
      <c r="Q178" s="108"/>
      <c r="R178" s="108"/>
      <c r="S178" s="108"/>
      <c r="T178" s="108"/>
      <c r="U178" s="108"/>
      <c r="V178" s="108"/>
      <c r="W178" s="108"/>
      <c r="X178" s="108"/>
      <c r="Y178" s="108"/>
      <c r="Z178" s="108"/>
      <c r="AA178" s="108"/>
      <c r="AB178" s="108"/>
      <c r="AC178" s="108"/>
      <c r="AD178" s="111"/>
      <c r="AG178" s="111"/>
    </row>
    <row r="179" spans="1:33" ht="15.75">
      <c r="A179" s="292" t="str">
        <f t="shared" si="4"/>
        <v>68-71100-B2</v>
      </c>
      <c r="B179" s="198">
        <v>17649.399999999998</v>
      </c>
      <c r="C179" s="198">
        <v>17649.399999999998</v>
      </c>
      <c r="D179" s="198">
        <v>17649.399999999998</v>
      </c>
      <c r="E179" s="198">
        <v>17649.399999999998</v>
      </c>
      <c r="F179" s="199">
        <v>17649.399999999998</v>
      </c>
      <c r="G179" s="170">
        <v>17649.399999999998</v>
      </c>
      <c r="H179" s="314" t="str">
        <f t="shared" si="5"/>
        <v>68-71100-B2</v>
      </c>
      <c r="I179" s="204" t="s">
        <v>1692</v>
      </c>
      <c r="J179" s="114"/>
      <c r="K179" s="108"/>
      <c r="L179" s="108"/>
      <c r="M179" s="108"/>
      <c r="N179" s="109"/>
      <c r="O179" s="110"/>
      <c r="P179" s="108"/>
      <c r="Q179" s="108"/>
      <c r="R179" s="108"/>
      <c r="S179" s="108"/>
      <c r="T179" s="108"/>
      <c r="U179" s="108"/>
      <c r="V179" s="109"/>
      <c r="W179" s="109"/>
      <c r="X179" s="109"/>
      <c r="Y179" s="108"/>
      <c r="Z179" s="108"/>
      <c r="AA179" s="108"/>
      <c r="AB179" s="109"/>
      <c r="AC179" s="109"/>
      <c r="AD179" s="111"/>
      <c r="AG179" s="111"/>
    </row>
    <row r="180" spans="1:33" ht="15.75">
      <c r="A180" s="292" t="str">
        <f t="shared" si="4"/>
        <v>68-71100-L2</v>
      </c>
      <c r="B180" s="198">
        <v>24316.799999999999</v>
      </c>
      <c r="C180" s="198">
        <v>24316.799999999999</v>
      </c>
      <c r="D180" s="198">
        <v>24316.799999999999</v>
      </c>
      <c r="E180" s="198">
        <v>24316.799999999999</v>
      </c>
      <c r="F180" s="199">
        <v>24316.799999999999</v>
      </c>
      <c r="G180" s="170">
        <v>24316.799999999999</v>
      </c>
      <c r="H180" s="314" t="str">
        <f t="shared" si="5"/>
        <v>68-71100-L2</v>
      </c>
      <c r="I180" s="206" t="s">
        <v>1691</v>
      </c>
      <c r="J180" s="114"/>
      <c r="K180" s="108"/>
      <c r="L180" s="108"/>
      <c r="M180" s="108"/>
      <c r="N180" s="109"/>
      <c r="O180" s="110"/>
      <c r="P180" s="108"/>
      <c r="Q180" s="108"/>
      <c r="R180" s="108"/>
      <c r="S180" s="108"/>
      <c r="T180" s="108"/>
      <c r="U180" s="108"/>
      <c r="V180" s="109"/>
      <c r="W180" s="109"/>
      <c r="X180" s="109"/>
      <c r="Y180" s="108"/>
      <c r="Z180" s="108"/>
      <c r="AA180" s="108"/>
      <c r="AB180" s="109"/>
      <c r="AC180" s="109"/>
      <c r="AD180" s="111"/>
      <c r="AG180" s="111"/>
    </row>
    <row r="181" spans="1:33" ht="15.75">
      <c r="A181" s="292" t="str">
        <f t="shared" si="4"/>
        <v>68-71100-S3</v>
      </c>
      <c r="B181" s="203">
        <v>31082.799999999999</v>
      </c>
      <c r="C181" s="203">
        <v>31082.799999999999</v>
      </c>
      <c r="D181" s="203">
        <v>31082.799999999999</v>
      </c>
      <c r="E181" s="203">
        <v>31082.799999999999</v>
      </c>
      <c r="F181" s="199">
        <v>31082.799999999999</v>
      </c>
      <c r="G181" s="170">
        <v>31082.799999999999</v>
      </c>
      <c r="H181" s="314" t="str">
        <f t="shared" si="5"/>
        <v>68-71100-S3</v>
      </c>
      <c r="I181" s="202" t="s">
        <v>1687</v>
      </c>
      <c r="J181" s="114"/>
      <c r="K181" s="108"/>
      <c r="L181" s="108"/>
      <c r="M181" s="108"/>
      <c r="N181" s="109"/>
      <c r="O181" s="110"/>
      <c r="P181" s="108"/>
      <c r="Q181" s="108"/>
      <c r="R181" s="108"/>
      <c r="S181" s="108"/>
      <c r="T181" s="108"/>
      <c r="U181" s="108"/>
      <c r="V181" s="109"/>
      <c r="W181" s="109"/>
      <c r="X181" s="109"/>
      <c r="Y181" s="108"/>
      <c r="Z181" s="108"/>
      <c r="AA181" s="108"/>
      <c r="AB181" s="109"/>
      <c r="AC181" s="109"/>
      <c r="AD181" s="111"/>
      <c r="AG181" s="111"/>
    </row>
    <row r="182" spans="1:33" ht="15.75">
      <c r="A182" s="292" t="str">
        <f t="shared" si="4"/>
        <v>68-71200-01</v>
      </c>
      <c r="B182" s="198">
        <v>12127.8</v>
      </c>
      <c r="C182" s="198">
        <v>12127.8</v>
      </c>
      <c r="D182" s="198">
        <v>12127.8</v>
      </c>
      <c r="E182" s="198">
        <v>12127.8</v>
      </c>
      <c r="F182" s="199">
        <v>12127.8</v>
      </c>
      <c r="G182" s="170">
        <v>12127.8</v>
      </c>
      <c r="H182" s="314" t="str">
        <f t="shared" si="5"/>
        <v>68-71200-01</v>
      </c>
      <c r="I182" s="218" t="s">
        <v>1694</v>
      </c>
      <c r="J182" s="108"/>
      <c r="K182" s="108"/>
      <c r="L182" s="108"/>
      <c r="M182" s="108"/>
      <c r="N182" s="108"/>
      <c r="O182" s="110"/>
      <c r="P182" s="108"/>
      <c r="Q182" s="108"/>
      <c r="R182" s="108"/>
      <c r="S182" s="108"/>
      <c r="T182" s="108"/>
      <c r="U182" s="108"/>
      <c r="V182" s="108"/>
      <c r="W182" s="108"/>
      <c r="X182" s="108"/>
      <c r="Y182" s="108"/>
      <c r="Z182" s="108"/>
      <c r="AA182" s="108"/>
      <c r="AB182" s="108"/>
      <c r="AC182" s="108"/>
      <c r="AD182" s="111"/>
      <c r="AG182" s="111"/>
    </row>
    <row r="183" spans="1:33" ht="15.75">
      <c r="A183" s="292" t="str">
        <f t="shared" si="4"/>
        <v>68-71200-02</v>
      </c>
      <c r="B183" s="198">
        <v>7466.4</v>
      </c>
      <c r="C183" s="198">
        <v>7466.4</v>
      </c>
      <c r="D183" s="198">
        <v>7466.4</v>
      </c>
      <c r="E183" s="198">
        <v>7466.4</v>
      </c>
      <c r="F183" s="199">
        <v>7466.4</v>
      </c>
      <c r="G183" s="170">
        <v>7466.4</v>
      </c>
      <c r="H183" s="314" t="str">
        <f t="shared" si="5"/>
        <v>68-71200-02</v>
      </c>
      <c r="I183" s="218" t="s">
        <v>1695</v>
      </c>
      <c r="J183" s="114"/>
      <c r="K183" s="108"/>
      <c r="L183" s="108"/>
      <c r="M183" s="108"/>
      <c r="N183" s="109"/>
      <c r="O183" s="110"/>
      <c r="P183" s="108"/>
      <c r="Q183" s="108"/>
      <c r="R183" s="108"/>
      <c r="S183" s="108"/>
      <c r="T183" s="108"/>
      <c r="U183" s="108"/>
      <c r="V183" s="109"/>
      <c r="W183" s="109"/>
      <c r="X183" s="109"/>
      <c r="Y183" s="108"/>
      <c r="Z183" s="108"/>
      <c r="AA183" s="108"/>
      <c r="AB183" s="109"/>
      <c r="AC183" s="109"/>
      <c r="AD183" s="111"/>
      <c r="AG183" s="111"/>
    </row>
    <row r="184" spans="1:33" ht="15.75">
      <c r="A184" s="292" t="str">
        <f t="shared" si="4"/>
        <v>68-71200-03</v>
      </c>
      <c r="B184" s="198">
        <v>5174.8</v>
      </c>
      <c r="C184" s="198">
        <v>5174.8</v>
      </c>
      <c r="D184" s="198">
        <v>5174.8</v>
      </c>
      <c r="E184" s="198">
        <v>5174.8</v>
      </c>
      <c r="F184" s="199">
        <v>5174.8</v>
      </c>
      <c r="G184" s="170">
        <v>5174.8</v>
      </c>
      <c r="H184" s="314" t="str">
        <f t="shared" si="5"/>
        <v>68-71200-03</v>
      </c>
      <c r="I184" s="218" t="s">
        <v>1696</v>
      </c>
      <c r="J184" s="114"/>
      <c r="K184" s="108"/>
      <c r="L184" s="108"/>
      <c r="M184" s="108"/>
      <c r="N184" s="109"/>
      <c r="O184" s="110"/>
      <c r="P184" s="108"/>
      <c r="Q184" s="108"/>
      <c r="R184" s="108"/>
      <c r="S184" s="108"/>
      <c r="T184" s="108"/>
      <c r="U184" s="108"/>
      <c r="V184" s="109"/>
      <c r="W184" s="109"/>
      <c r="X184" s="109"/>
      <c r="Y184" s="108"/>
      <c r="Z184" s="108"/>
      <c r="AA184" s="108"/>
      <c r="AB184" s="109"/>
      <c r="AC184" s="109"/>
      <c r="AD184" s="111"/>
      <c r="AG184" s="111"/>
    </row>
    <row r="185" spans="1:33" ht="15.75">
      <c r="A185" s="292" t="str">
        <f t="shared" si="4"/>
        <v>68-71200-B2</v>
      </c>
      <c r="B185" s="198">
        <v>12641.199999999999</v>
      </c>
      <c r="C185" s="198">
        <v>12641.199999999999</v>
      </c>
      <c r="D185" s="198">
        <v>12641.199999999999</v>
      </c>
      <c r="E185" s="198">
        <v>12641.199999999999</v>
      </c>
      <c r="F185" s="199">
        <v>12641.199999999999</v>
      </c>
      <c r="G185" s="170">
        <v>12641.199999999999</v>
      </c>
      <c r="H185" s="314" t="str">
        <f t="shared" si="5"/>
        <v>68-71200-B2</v>
      </c>
      <c r="I185" s="218" t="s">
        <v>1698</v>
      </c>
      <c r="J185" s="108"/>
      <c r="K185" s="108"/>
      <c r="L185" s="108"/>
      <c r="M185" s="108"/>
      <c r="N185" s="108"/>
      <c r="O185" s="110"/>
      <c r="P185" s="108"/>
      <c r="Q185" s="108"/>
      <c r="R185" s="108"/>
      <c r="S185" s="108"/>
      <c r="T185" s="108"/>
      <c r="U185" s="108"/>
      <c r="V185" s="108"/>
      <c r="W185" s="108"/>
      <c r="X185" s="108"/>
      <c r="Y185" s="108"/>
      <c r="Z185" s="108"/>
      <c r="AA185" s="108"/>
      <c r="AB185" s="108"/>
      <c r="AC185" s="108"/>
      <c r="AD185" s="111"/>
      <c r="AG185" s="111"/>
    </row>
    <row r="186" spans="1:33" ht="15.75">
      <c r="A186" s="292" t="str">
        <f t="shared" si="4"/>
        <v>68-71200-L2</v>
      </c>
      <c r="B186" s="203">
        <v>19594.2</v>
      </c>
      <c r="C186" s="203">
        <v>19594.2</v>
      </c>
      <c r="D186" s="203">
        <v>19594.2</v>
      </c>
      <c r="E186" s="203">
        <v>19594.2</v>
      </c>
      <c r="F186" s="199">
        <v>19594.2</v>
      </c>
      <c r="G186" s="170">
        <v>19594.2</v>
      </c>
      <c r="H186" s="314" t="str">
        <f t="shared" si="5"/>
        <v>68-71200-L2</v>
      </c>
      <c r="I186" s="202" t="s">
        <v>1697</v>
      </c>
      <c r="J186" s="114"/>
      <c r="K186" s="108"/>
      <c r="L186" s="108"/>
      <c r="M186" s="108"/>
      <c r="N186" s="109"/>
      <c r="O186" s="110"/>
      <c r="P186" s="108"/>
      <c r="Q186" s="108"/>
      <c r="R186" s="108"/>
      <c r="S186" s="108"/>
      <c r="T186" s="108"/>
      <c r="U186" s="108"/>
      <c r="V186" s="109"/>
      <c r="W186" s="109"/>
      <c r="X186" s="109"/>
      <c r="Y186" s="108"/>
      <c r="Z186" s="108"/>
      <c r="AA186" s="108"/>
      <c r="AB186" s="109"/>
      <c r="AC186" s="109"/>
      <c r="AD186" s="111"/>
      <c r="AG186" s="111"/>
    </row>
    <row r="187" spans="1:33" ht="15.75">
      <c r="A187" s="292" t="str">
        <f t="shared" si="4"/>
        <v>68-71200-S3</v>
      </c>
      <c r="B187" s="203">
        <v>24769</v>
      </c>
      <c r="C187" s="203">
        <v>24769</v>
      </c>
      <c r="D187" s="203">
        <v>24769</v>
      </c>
      <c r="E187" s="203">
        <v>24769</v>
      </c>
      <c r="F187" s="199">
        <v>24769</v>
      </c>
      <c r="G187" s="170">
        <v>24769</v>
      </c>
      <c r="H187" s="314" t="str">
        <f t="shared" si="5"/>
        <v>68-71200-S3</v>
      </c>
      <c r="I187" s="202" t="s">
        <v>1693</v>
      </c>
      <c r="J187" s="114"/>
      <c r="K187" s="108"/>
      <c r="L187" s="108"/>
      <c r="M187" s="108"/>
      <c r="N187" s="109"/>
      <c r="O187" s="110"/>
      <c r="P187" s="108"/>
      <c r="Q187" s="108"/>
      <c r="R187" s="108"/>
      <c r="S187" s="108"/>
      <c r="T187" s="108"/>
      <c r="U187" s="108"/>
      <c r="V187" s="109"/>
      <c r="W187" s="109"/>
      <c r="X187" s="109"/>
      <c r="Y187" s="108"/>
      <c r="Z187" s="108"/>
      <c r="AA187" s="108"/>
      <c r="AB187" s="109"/>
      <c r="AC187" s="109"/>
      <c r="AD187" s="111"/>
      <c r="AG187" s="111"/>
    </row>
    <row r="188" spans="1:33" ht="15.75">
      <c r="A188" s="292" t="str">
        <f t="shared" si="4"/>
        <v>68-71300-S1</v>
      </c>
      <c r="B188" s="203">
        <v>13869.525600000003</v>
      </c>
      <c r="C188" s="203">
        <v>13869.525600000003</v>
      </c>
      <c r="D188" s="203">
        <v>13869.525600000003</v>
      </c>
      <c r="E188" s="203">
        <v>13869.525600000003</v>
      </c>
      <c r="F188" s="199">
        <v>13869.525600000003</v>
      </c>
      <c r="G188" s="170">
        <v>13869.525600000003</v>
      </c>
      <c r="H188" s="314" t="str">
        <f t="shared" si="5"/>
        <v>68-71300-S1</v>
      </c>
      <c r="I188" s="202" t="s">
        <v>2152</v>
      </c>
      <c r="J188" s="108"/>
      <c r="K188" s="108"/>
      <c r="L188" s="108"/>
      <c r="M188" s="108"/>
      <c r="N188" s="108"/>
      <c r="O188" s="110"/>
      <c r="P188" s="108"/>
      <c r="Q188" s="108"/>
      <c r="R188" s="108"/>
      <c r="S188" s="108"/>
      <c r="T188" s="108"/>
      <c r="U188" s="108"/>
      <c r="V188" s="108"/>
      <c r="W188" s="108"/>
      <c r="X188" s="108"/>
      <c r="Y188" s="108"/>
      <c r="Z188" s="108"/>
      <c r="AA188" s="108"/>
      <c r="AB188" s="108"/>
      <c r="AC188" s="108"/>
      <c r="AD188" s="111"/>
      <c r="AG188" s="111"/>
    </row>
    <row r="189" spans="1:33" ht="15.75">
      <c r="A189" s="292" t="str">
        <f t="shared" si="4"/>
        <v>68-71400-S1</v>
      </c>
      <c r="B189" s="203">
        <v>9958.4856</v>
      </c>
      <c r="C189" s="203">
        <v>9958.4856</v>
      </c>
      <c r="D189" s="203">
        <v>9958.4856</v>
      </c>
      <c r="E189" s="203">
        <v>9958.4856</v>
      </c>
      <c r="F189" s="199">
        <v>9958.4856</v>
      </c>
      <c r="G189" s="170">
        <v>9958.4856</v>
      </c>
      <c r="H189" s="314" t="str">
        <f t="shared" si="5"/>
        <v>68-71400-S1</v>
      </c>
      <c r="I189" s="202" t="s">
        <v>2153</v>
      </c>
      <c r="J189" s="108"/>
      <c r="K189" s="108"/>
      <c r="L189" s="108"/>
      <c r="M189" s="108"/>
      <c r="N189" s="108"/>
      <c r="O189" s="110"/>
      <c r="P189" s="108"/>
      <c r="Q189" s="108"/>
      <c r="R189" s="108"/>
      <c r="S189" s="108"/>
      <c r="T189" s="108"/>
      <c r="U189" s="108"/>
      <c r="V189" s="108"/>
      <c r="W189" s="108"/>
      <c r="X189" s="108"/>
      <c r="Y189" s="108"/>
      <c r="Z189" s="108"/>
      <c r="AA189" s="108"/>
      <c r="AB189" s="108"/>
      <c r="AC189" s="108"/>
      <c r="AD189" s="111"/>
      <c r="AG189" s="111"/>
    </row>
    <row r="190" spans="1:33" ht="15.75">
      <c r="A190" s="292" t="str">
        <f t="shared" si="4"/>
        <v>68-71500-S1</v>
      </c>
      <c r="B190" s="203">
        <v>8633.6208000000006</v>
      </c>
      <c r="C190" s="203">
        <v>8633.6208000000006</v>
      </c>
      <c r="D190" s="203">
        <v>8633.6208000000006</v>
      </c>
      <c r="E190" s="203">
        <v>8633.6208000000006</v>
      </c>
      <c r="F190" s="199">
        <v>8633.6208000000006</v>
      </c>
      <c r="G190" s="170">
        <v>8633.6208000000006</v>
      </c>
      <c r="H190" s="314" t="str">
        <f t="shared" si="5"/>
        <v>68-71500-S1</v>
      </c>
      <c r="I190" s="202" t="s">
        <v>2154</v>
      </c>
      <c r="J190" s="108"/>
      <c r="K190" s="108"/>
      <c r="L190" s="108"/>
      <c r="M190" s="108"/>
      <c r="N190" s="108"/>
      <c r="O190" s="110"/>
      <c r="P190" s="108"/>
      <c r="Q190" s="108"/>
      <c r="R190" s="108"/>
      <c r="S190" s="108"/>
      <c r="T190" s="108"/>
      <c r="U190" s="108"/>
      <c r="V190" s="108"/>
      <c r="W190" s="108"/>
      <c r="X190" s="108"/>
      <c r="Y190" s="108"/>
      <c r="Z190" s="108"/>
      <c r="AA190" s="108"/>
      <c r="AB190" s="108"/>
      <c r="AC190" s="108"/>
      <c r="AD190" s="111"/>
      <c r="AG190" s="111"/>
    </row>
    <row r="191" spans="1:33" ht="15.75">
      <c r="A191" s="292" t="str">
        <f t="shared" si="4"/>
        <v>68-71900-S1</v>
      </c>
      <c r="B191" s="198">
        <v>136084.79200000002</v>
      </c>
      <c r="C191" s="198">
        <v>136084.79200000002</v>
      </c>
      <c r="D191" s="198">
        <v>136084.79200000002</v>
      </c>
      <c r="E191" s="198">
        <v>136084.79200000002</v>
      </c>
      <c r="F191" s="199">
        <v>136084.79200000002</v>
      </c>
      <c r="G191" s="170">
        <v>136084.79200000002</v>
      </c>
      <c r="H191" s="314" t="str">
        <f t="shared" si="5"/>
        <v>68-71900-S1</v>
      </c>
      <c r="I191" s="218" t="s">
        <v>3104</v>
      </c>
      <c r="J191" s="114"/>
      <c r="K191" s="108"/>
      <c r="L191" s="108"/>
      <c r="M191" s="108"/>
      <c r="N191" s="109"/>
      <c r="O191" s="110"/>
      <c r="P191" s="108"/>
      <c r="Q191" s="108"/>
      <c r="R191" s="108"/>
      <c r="S191" s="108"/>
      <c r="T191" s="108"/>
      <c r="U191" s="108"/>
      <c r="V191" s="109"/>
      <c r="W191" s="109"/>
      <c r="X191" s="109"/>
      <c r="Y191" s="108"/>
      <c r="Z191" s="108"/>
      <c r="AA191" s="108"/>
      <c r="AB191" s="109"/>
      <c r="AC191" s="109"/>
      <c r="AD191" s="111"/>
      <c r="AG191" s="111"/>
    </row>
    <row r="192" spans="1:33" ht="15.75">
      <c r="A192" s="292" t="str">
        <f t="shared" si="4"/>
        <v>68-72000-S1</v>
      </c>
      <c r="B192" s="198">
        <v>81344.743199999997</v>
      </c>
      <c r="C192" s="198">
        <v>81344.743199999997</v>
      </c>
      <c r="D192" s="198">
        <v>81344.743199999997</v>
      </c>
      <c r="E192" s="198">
        <v>81344.743199999997</v>
      </c>
      <c r="F192" s="199">
        <v>81344.743199999997</v>
      </c>
      <c r="G192" s="170">
        <v>81344.743199999997</v>
      </c>
      <c r="H192" s="314" t="str">
        <f t="shared" si="5"/>
        <v>68-72000-S1</v>
      </c>
      <c r="I192" s="218" t="s">
        <v>3053</v>
      </c>
      <c r="J192" s="114"/>
      <c r="K192" s="108"/>
      <c r="L192" s="108"/>
      <c r="M192" s="108"/>
      <c r="N192" s="109"/>
      <c r="O192" s="110"/>
      <c r="P192" s="108"/>
      <c r="Q192" s="108"/>
      <c r="R192" s="108"/>
      <c r="S192" s="108"/>
      <c r="T192" s="108"/>
      <c r="U192" s="108"/>
      <c r="V192" s="109"/>
      <c r="W192" s="109"/>
      <c r="X192" s="109"/>
      <c r="Y192" s="108"/>
      <c r="Z192" s="108"/>
      <c r="AA192" s="108"/>
      <c r="AB192" s="109"/>
      <c r="AC192" s="109"/>
      <c r="AD192" s="111"/>
      <c r="AG192" s="111"/>
    </row>
    <row r="193" spans="1:33" ht="15.75">
      <c r="A193" s="292" t="str">
        <f t="shared" si="4"/>
        <v>68-72100-S1</v>
      </c>
      <c r="B193" s="198">
        <v>35546.464800000002</v>
      </c>
      <c r="C193" s="198">
        <v>35546.464800000002</v>
      </c>
      <c r="D193" s="198">
        <v>35546.464800000002</v>
      </c>
      <c r="E193" s="198">
        <v>35546.464800000002</v>
      </c>
      <c r="F193" s="199">
        <v>35546.464800000002</v>
      </c>
      <c r="G193" s="170">
        <v>35546.464800000002</v>
      </c>
      <c r="H193" s="314" t="str">
        <f t="shared" si="5"/>
        <v>68-72100-S1</v>
      </c>
      <c r="I193" s="218" t="s">
        <v>3054</v>
      </c>
      <c r="J193" s="114"/>
      <c r="K193" s="108"/>
      <c r="L193" s="108"/>
      <c r="M193" s="108"/>
      <c r="N193" s="109"/>
      <c r="O193" s="110"/>
      <c r="P193" s="108"/>
      <c r="Q193" s="108"/>
      <c r="R193" s="108"/>
      <c r="S193" s="108"/>
      <c r="T193" s="108"/>
      <c r="U193" s="108"/>
      <c r="V193" s="109"/>
      <c r="W193" s="109"/>
      <c r="X193" s="109"/>
      <c r="Y193" s="108"/>
      <c r="Z193" s="108"/>
      <c r="AA193" s="108"/>
      <c r="AB193" s="109"/>
      <c r="AC193" s="109"/>
      <c r="AD193" s="111"/>
      <c r="AG193" s="111"/>
    </row>
    <row r="194" spans="1:33" ht="15.75">
      <c r="A194" s="292" t="str">
        <f t="shared" si="4"/>
        <v>68-72200-S1</v>
      </c>
      <c r="B194" s="198">
        <v>46771.149600000004</v>
      </c>
      <c r="C194" s="198">
        <v>46771.149600000004</v>
      </c>
      <c r="D194" s="198">
        <v>46771.149600000004</v>
      </c>
      <c r="E194" s="198">
        <v>46771.149600000004</v>
      </c>
      <c r="F194" s="199">
        <v>46771.149600000004</v>
      </c>
      <c r="G194" s="170">
        <v>46771.149600000004</v>
      </c>
      <c r="H194" s="314" t="str">
        <f t="shared" si="5"/>
        <v>68-72200-S1</v>
      </c>
      <c r="I194" s="202" t="s">
        <v>3055</v>
      </c>
      <c r="J194" s="108"/>
      <c r="K194" s="108"/>
      <c r="L194" s="108"/>
      <c r="M194" s="108"/>
      <c r="N194" s="108"/>
      <c r="O194" s="110"/>
      <c r="P194" s="108"/>
      <c r="Q194" s="108"/>
      <c r="R194" s="108"/>
      <c r="S194" s="108"/>
      <c r="T194" s="108"/>
      <c r="U194" s="108"/>
      <c r="V194" s="108"/>
      <c r="W194" s="108"/>
      <c r="X194" s="108"/>
      <c r="Y194" s="108"/>
      <c r="Z194" s="108"/>
      <c r="AA194" s="108"/>
      <c r="AB194" s="108"/>
      <c r="AC194" s="108"/>
      <c r="AD194" s="111"/>
      <c r="AG194" s="111"/>
    </row>
    <row r="195" spans="1:33" ht="15.75">
      <c r="A195" s="292" t="str">
        <f t="shared" si="4"/>
        <v>68-72300-S1</v>
      </c>
      <c r="B195" s="198">
        <v>22004.488800000003</v>
      </c>
      <c r="C195" s="198">
        <v>22004.488800000003</v>
      </c>
      <c r="D195" s="198">
        <v>22004.488800000003</v>
      </c>
      <c r="E195" s="198">
        <v>22004.488800000003</v>
      </c>
      <c r="F195" s="199">
        <v>22004.488800000003</v>
      </c>
      <c r="G195" s="170">
        <v>22004.488800000003</v>
      </c>
      <c r="H195" s="314" t="str">
        <f t="shared" si="5"/>
        <v>68-72300-S1</v>
      </c>
      <c r="I195" s="202" t="s">
        <v>3056</v>
      </c>
      <c r="J195" s="108"/>
      <c r="K195" s="108"/>
      <c r="L195" s="108"/>
      <c r="M195" s="108"/>
      <c r="N195" s="108"/>
      <c r="O195" s="110"/>
      <c r="P195" s="108"/>
      <c r="Q195" s="108"/>
      <c r="R195" s="108"/>
      <c r="S195" s="108"/>
      <c r="T195" s="108"/>
      <c r="U195" s="108"/>
      <c r="V195" s="108"/>
      <c r="W195" s="108"/>
      <c r="X195" s="108"/>
      <c r="Y195" s="108"/>
      <c r="Z195" s="108"/>
      <c r="AA195" s="108"/>
      <c r="AB195" s="108"/>
      <c r="AC195" s="108"/>
      <c r="AD195" s="111"/>
      <c r="AG195" s="111"/>
    </row>
    <row r="196" spans="1:33" ht="15.75">
      <c r="A196" s="292" t="str">
        <f t="shared" si="4"/>
        <v>68-72400-01</v>
      </c>
      <c r="B196" s="198">
        <v>33678.943199999994</v>
      </c>
      <c r="C196" s="198">
        <v>33678.943199999994</v>
      </c>
      <c r="D196" s="198">
        <v>33678.943199999994</v>
      </c>
      <c r="E196" s="198">
        <v>33678.943199999994</v>
      </c>
      <c r="F196" s="199">
        <v>33678.943199999994</v>
      </c>
      <c r="G196" s="170">
        <v>33678.943199999994</v>
      </c>
      <c r="H196" s="314" t="str">
        <f t="shared" si="5"/>
        <v>68-72400-01</v>
      </c>
      <c r="I196" s="202" t="s">
        <v>3058</v>
      </c>
      <c r="J196" s="108"/>
      <c r="K196" s="108"/>
      <c r="L196" s="108"/>
      <c r="M196" s="108"/>
      <c r="N196" s="108"/>
      <c r="O196" s="110"/>
      <c r="P196" s="108"/>
      <c r="Q196" s="108"/>
      <c r="R196" s="108"/>
      <c r="S196" s="108"/>
      <c r="T196" s="108"/>
      <c r="U196" s="108"/>
      <c r="V196" s="108"/>
      <c r="W196" s="108"/>
      <c r="X196" s="108"/>
      <c r="Y196" s="108"/>
      <c r="Z196" s="108"/>
      <c r="AA196" s="108"/>
      <c r="AB196" s="108"/>
      <c r="AC196" s="108"/>
      <c r="AD196" s="111"/>
      <c r="AG196" s="111"/>
    </row>
    <row r="197" spans="1:33" ht="15.75">
      <c r="A197" s="292" t="str">
        <f t="shared" si="4"/>
        <v>68-72400-02</v>
      </c>
      <c r="B197" s="198">
        <v>21652.495200000001</v>
      </c>
      <c r="C197" s="198">
        <v>21652.495200000001</v>
      </c>
      <c r="D197" s="198">
        <v>21652.495200000001</v>
      </c>
      <c r="E197" s="198">
        <v>21652.495200000001</v>
      </c>
      <c r="F197" s="199">
        <v>21652.495200000001</v>
      </c>
      <c r="G197" s="170">
        <v>21652.495200000001</v>
      </c>
      <c r="H197" s="314" t="str">
        <f t="shared" si="5"/>
        <v>68-72400-02</v>
      </c>
      <c r="I197" s="218" t="s">
        <v>3059</v>
      </c>
      <c r="J197" s="114"/>
      <c r="K197" s="108"/>
      <c r="L197" s="108"/>
      <c r="M197" s="108"/>
      <c r="N197" s="109"/>
      <c r="O197" s="110"/>
      <c r="P197" s="108"/>
      <c r="Q197" s="108"/>
      <c r="R197" s="108"/>
      <c r="S197" s="108"/>
      <c r="T197" s="108"/>
      <c r="U197" s="108"/>
      <c r="V197" s="109"/>
      <c r="W197" s="109"/>
      <c r="X197" s="109"/>
      <c r="Y197" s="108"/>
      <c r="Z197" s="108"/>
      <c r="AA197" s="108"/>
      <c r="AB197" s="109"/>
      <c r="AC197" s="109"/>
      <c r="AD197" s="111"/>
      <c r="AG197" s="111"/>
    </row>
    <row r="198" spans="1:33" ht="15.75">
      <c r="A198" s="292" t="str">
        <f t="shared" si="4"/>
        <v>68-72400-S2</v>
      </c>
      <c r="B198" s="198">
        <v>55331.438400000006</v>
      </c>
      <c r="C198" s="198">
        <v>55331.438400000006</v>
      </c>
      <c r="D198" s="198">
        <v>55331.438400000006</v>
      </c>
      <c r="E198" s="198">
        <v>55331.438400000006</v>
      </c>
      <c r="F198" s="199">
        <v>55331.438400000006</v>
      </c>
      <c r="G198" s="170">
        <v>55331.438400000006</v>
      </c>
      <c r="H198" s="314" t="str">
        <f t="shared" si="5"/>
        <v>68-72400-S2</v>
      </c>
      <c r="I198" s="218" t="s">
        <v>3057</v>
      </c>
      <c r="J198" s="114"/>
      <c r="K198" s="108"/>
      <c r="L198" s="108"/>
      <c r="M198" s="108"/>
      <c r="N198" s="109"/>
      <c r="O198" s="110"/>
      <c r="P198" s="108"/>
      <c r="Q198" s="108"/>
      <c r="R198" s="108"/>
      <c r="S198" s="108"/>
      <c r="T198" s="108"/>
      <c r="U198" s="108"/>
      <c r="V198" s="109"/>
      <c r="W198" s="109"/>
      <c r="X198" s="109"/>
      <c r="Y198" s="108"/>
      <c r="Z198" s="108"/>
      <c r="AA198" s="108"/>
      <c r="AB198" s="109"/>
      <c r="AC198" s="109"/>
      <c r="AD198" s="111"/>
      <c r="AG198" s="111"/>
    </row>
    <row r="199" spans="1:33" ht="15.75">
      <c r="A199" s="292" t="str">
        <f t="shared" ref="A199:A262" si="6">LEFT(H199,6)&amp;"00"&amp;RIGHT(H199,3)</f>
        <v>68-72500-01</v>
      </c>
      <c r="B199" s="198">
        <v>24101.784</v>
      </c>
      <c r="C199" s="198">
        <v>24101.784</v>
      </c>
      <c r="D199" s="198">
        <v>24101.784</v>
      </c>
      <c r="E199" s="198">
        <v>24101.784</v>
      </c>
      <c r="F199" s="199">
        <v>24101.784</v>
      </c>
      <c r="G199" s="170">
        <v>24101.784</v>
      </c>
      <c r="H199" s="314" t="str">
        <f t="shared" ref="H199:H262" si="7">TRIM(SUBSTITUTE(I199,CHAR(10)," "))</f>
        <v>68-72500-01</v>
      </c>
      <c r="I199" s="218" t="s">
        <v>2428</v>
      </c>
      <c r="J199" s="114"/>
      <c r="K199" s="108"/>
      <c r="L199" s="108"/>
      <c r="M199" s="108"/>
      <c r="N199" s="109"/>
      <c r="O199" s="110"/>
      <c r="P199" s="108"/>
      <c r="Q199" s="108"/>
      <c r="R199" s="108"/>
      <c r="S199" s="108"/>
      <c r="T199" s="108"/>
      <c r="U199" s="108"/>
      <c r="V199" s="109"/>
      <c r="W199" s="109"/>
      <c r="X199" s="109"/>
      <c r="Y199" s="108"/>
      <c r="Z199" s="108"/>
      <c r="AA199" s="108"/>
      <c r="AB199" s="109"/>
      <c r="AC199" s="109"/>
      <c r="AD199" s="111"/>
      <c r="AG199" s="111"/>
    </row>
    <row r="200" spans="1:33" ht="15.75">
      <c r="A200" s="292" t="str">
        <f t="shared" si="6"/>
        <v>68-72500-02</v>
      </c>
      <c r="B200" s="198">
        <v>15521.94</v>
      </c>
      <c r="C200" s="198">
        <v>15521.94</v>
      </c>
      <c r="D200" s="198">
        <v>15521.94</v>
      </c>
      <c r="E200" s="198">
        <v>15521.94</v>
      </c>
      <c r="F200" s="199">
        <v>15521.94</v>
      </c>
      <c r="G200" s="170">
        <v>15521.94</v>
      </c>
      <c r="H200" s="314" t="str">
        <f t="shared" si="7"/>
        <v>68-72500-02</v>
      </c>
      <c r="I200" s="218" t="s">
        <v>2429</v>
      </c>
      <c r="J200" s="108"/>
      <c r="K200" s="108"/>
      <c r="L200" s="108"/>
      <c r="M200" s="108"/>
      <c r="N200" s="108"/>
      <c r="O200" s="110"/>
      <c r="P200" s="108"/>
      <c r="Q200" s="108"/>
      <c r="R200" s="108"/>
      <c r="S200" s="108"/>
      <c r="T200" s="108"/>
      <c r="U200" s="108"/>
      <c r="V200" s="108"/>
      <c r="W200" s="108"/>
      <c r="X200" s="108"/>
      <c r="Y200" s="108"/>
      <c r="Z200" s="108"/>
      <c r="AA200" s="108"/>
      <c r="AB200" s="108"/>
      <c r="AC200" s="108"/>
      <c r="AD200" s="111"/>
      <c r="AG200" s="111"/>
    </row>
    <row r="201" spans="1:33" ht="15.75">
      <c r="A201" s="292" t="str">
        <f t="shared" si="6"/>
        <v>68-72500-S2</v>
      </c>
      <c r="B201" s="198">
        <v>39623.724000000002</v>
      </c>
      <c r="C201" s="198">
        <v>39623.724000000002</v>
      </c>
      <c r="D201" s="198">
        <v>39623.724000000002</v>
      </c>
      <c r="E201" s="198">
        <v>39623.724000000002</v>
      </c>
      <c r="F201" s="199">
        <v>39623.724000000002</v>
      </c>
      <c r="G201" s="170">
        <v>39623.724000000002</v>
      </c>
      <c r="H201" s="314" t="str">
        <f t="shared" si="7"/>
        <v>68-72500-S2</v>
      </c>
      <c r="I201" s="202" t="s">
        <v>2427</v>
      </c>
      <c r="J201" s="108"/>
      <c r="K201" s="108"/>
      <c r="L201" s="108"/>
      <c r="M201" s="108"/>
      <c r="N201" s="108"/>
      <c r="O201" s="110"/>
      <c r="P201" s="108"/>
      <c r="Q201" s="108"/>
      <c r="R201" s="108"/>
      <c r="S201" s="108"/>
      <c r="T201" s="108"/>
      <c r="U201" s="108"/>
      <c r="V201" s="108"/>
      <c r="W201" s="108"/>
      <c r="X201" s="108"/>
      <c r="Y201" s="108"/>
      <c r="Z201" s="108"/>
      <c r="AA201" s="108"/>
      <c r="AB201" s="108"/>
      <c r="AC201" s="108"/>
      <c r="AD201" s="111"/>
      <c r="AG201" s="111"/>
    </row>
    <row r="202" spans="1:33" ht="15.75">
      <c r="A202" s="292" t="str">
        <f t="shared" si="6"/>
        <v>68-72600-01</v>
      </c>
      <c r="B202" s="198">
        <v>103544.78400000001</v>
      </c>
      <c r="C202" s="198">
        <v>103544.78400000001</v>
      </c>
      <c r="D202" s="198">
        <v>103544.78400000001</v>
      </c>
      <c r="E202" s="198">
        <v>103544.78400000001</v>
      </c>
      <c r="F202" s="199">
        <v>103544.78400000001</v>
      </c>
      <c r="G202" s="170">
        <v>103544.78400000001</v>
      </c>
      <c r="H202" s="314" t="str">
        <f t="shared" si="7"/>
        <v>68-72600-01</v>
      </c>
      <c r="I202" s="202" t="s">
        <v>3105</v>
      </c>
      <c r="J202" s="108"/>
      <c r="K202" s="108"/>
      <c r="L202" s="108"/>
      <c r="M202" s="108"/>
      <c r="N202" s="108"/>
      <c r="O202" s="110"/>
      <c r="P202" s="108"/>
      <c r="Q202" s="108"/>
      <c r="R202" s="108"/>
      <c r="S202" s="108"/>
      <c r="T202" s="108"/>
      <c r="U202" s="108"/>
      <c r="V202" s="108"/>
      <c r="W202" s="108"/>
      <c r="X202" s="108"/>
      <c r="Y202" s="108"/>
      <c r="Z202" s="108"/>
      <c r="AA202" s="108"/>
      <c r="AB202" s="108"/>
      <c r="AC202" s="108"/>
      <c r="AD202" s="111"/>
      <c r="AG202" s="111"/>
    </row>
    <row r="203" spans="1:33" ht="15.75">
      <c r="A203" s="292" t="str">
        <f t="shared" si="6"/>
        <v>68-72600-02</v>
      </c>
      <c r="B203" s="198">
        <v>62322.42240000001</v>
      </c>
      <c r="C203" s="198">
        <v>62322.42240000001</v>
      </c>
      <c r="D203" s="198">
        <v>62322.42240000001</v>
      </c>
      <c r="E203" s="198">
        <v>62322.42240000001</v>
      </c>
      <c r="F203" s="199">
        <v>62322.42240000001</v>
      </c>
      <c r="G203" s="170">
        <v>62322.42240000001</v>
      </c>
      <c r="H203" s="314" t="str">
        <f t="shared" si="7"/>
        <v>68-72600-02</v>
      </c>
      <c r="I203" s="202" t="s">
        <v>3106</v>
      </c>
      <c r="J203" s="114"/>
      <c r="K203" s="108"/>
      <c r="L203" s="108"/>
      <c r="M203" s="108"/>
      <c r="N203" s="109"/>
      <c r="O203" s="110"/>
      <c r="P203" s="108"/>
      <c r="Q203" s="108"/>
      <c r="R203" s="108"/>
      <c r="S203" s="108"/>
      <c r="T203" s="108"/>
      <c r="U203" s="108"/>
      <c r="V203" s="109"/>
      <c r="W203" s="109"/>
      <c r="X203" s="109"/>
      <c r="Y203" s="108"/>
      <c r="Z203" s="108"/>
      <c r="AA203" s="108"/>
      <c r="AB203" s="109"/>
      <c r="AC203" s="109"/>
      <c r="AD203" s="111"/>
      <c r="AG203" s="111"/>
    </row>
    <row r="204" spans="1:33" ht="15.75">
      <c r="A204" s="292" t="str">
        <f t="shared" si="6"/>
        <v>68-72600-03</v>
      </c>
      <c r="B204" s="198">
        <v>33752.275200000004</v>
      </c>
      <c r="C204" s="198">
        <v>33752.275200000004</v>
      </c>
      <c r="D204" s="198">
        <v>33752.275200000004</v>
      </c>
      <c r="E204" s="198">
        <v>33752.275200000004</v>
      </c>
      <c r="F204" s="199">
        <v>33752.275200000004</v>
      </c>
      <c r="G204" s="170">
        <v>33752.275200000004</v>
      </c>
      <c r="H204" s="314" t="str">
        <f t="shared" si="7"/>
        <v>68-72600-03</v>
      </c>
      <c r="I204" s="202" t="s">
        <v>3107</v>
      </c>
      <c r="J204" s="114"/>
      <c r="K204" s="108"/>
      <c r="L204" s="108"/>
      <c r="M204" s="108"/>
      <c r="N204" s="109"/>
      <c r="O204" s="110"/>
      <c r="P204" s="108"/>
      <c r="Q204" s="108"/>
      <c r="R204" s="108"/>
      <c r="S204" s="108"/>
      <c r="T204" s="108"/>
      <c r="U204" s="108"/>
      <c r="V204" s="109"/>
      <c r="W204" s="109"/>
      <c r="X204" s="109"/>
      <c r="Y204" s="108"/>
      <c r="Z204" s="108"/>
      <c r="AA204" s="108"/>
      <c r="AB204" s="109"/>
      <c r="AC204" s="109"/>
      <c r="AD204" s="111"/>
      <c r="AG204" s="111"/>
    </row>
    <row r="205" spans="1:33" ht="15.75">
      <c r="A205" s="292" t="str">
        <f t="shared" si="6"/>
        <v>68-72600-04</v>
      </c>
      <c r="B205" s="198">
        <v>18289.000799999998</v>
      </c>
      <c r="C205" s="198">
        <v>18289.000799999998</v>
      </c>
      <c r="D205" s="198">
        <v>18289.000799999998</v>
      </c>
      <c r="E205" s="198">
        <v>18289.000799999998</v>
      </c>
      <c r="F205" s="199">
        <v>18289.000799999998</v>
      </c>
      <c r="G205" s="170">
        <v>18289.000799999998</v>
      </c>
      <c r="H205" s="314" t="str">
        <f t="shared" si="7"/>
        <v>68-72600-04</v>
      </c>
      <c r="I205" s="202" t="s">
        <v>3108</v>
      </c>
      <c r="J205" s="114"/>
      <c r="K205" s="108"/>
      <c r="L205" s="108"/>
      <c r="M205" s="108"/>
      <c r="N205" s="109"/>
      <c r="O205" s="110"/>
      <c r="P205" s="108"/>
      <c r="Q205" s="108"/>
      <c r="R205" s="108"/>
      <c r="S205" s="108"/>
      <c r="T205" s="108"/>
      <c r="U205" s="108"/>
      <c r="V205" s="109"/>
      <c r="W205" s="109"/>
      <c r="X205" s="109"/>
      <c r="Y205" s="108"/>
      <c r="Z205" s="108"/>
      <c r="AA205" s="108"/>
      <c r="AB205" s="109"/>
      <c r="AC205" s="109"/>
      <c r="AD205" s="111"/>
      <c r="AG205" s="111"/>
    </row>
    <row r="206" spans="1:33" ht="15.75">
      <c r="A206" s="292" t="str">
        <f t="shared" si="6"/>
        <v>68-72600-B2</v>
      </c>
      <c r="B206" s="198">
        <v>52041.275999999998</v>
      </c>
      <c r="C206" s="198">
        <v>52041.275999999998</v>
      </c>
      <c r="D206" s="198">
        <v>52041.275999999998</v>
      </c>
      <c r="E206" s="198">
        <v>52041.275999999998</v>
      </c>
      <c r="F206" s="199">
        <v>52041.275999999998</v>
      </c>
      <c r="G206" s="170">
        <v>52041.275999999998</v>
      </c>
      <c r="H206" s="314" t="str">
        <f t="shared" si="7"/>
        <v>68-72600-B2</v>
      </c>
      <c r="I206" s="202" t="s">
        <v>3109</v>
      </c>
      <c r="J206" s="108"/>
      <c r="K206" s="108"/>
      <c r="L206" s="108"/>
      <c r="M206" s="108"/>
      <c r="N206" s="108"/>
      <c r="O206" s="110"/>
      <c r="P206" s="108"/>
      <c r="Q206" s="108"/>
      <c r="R206" s="108"/>
      <c r="S206" s="108"/>
      <c r="T206" s="108"/>
      <c r="U206" s="108"/>
      <c r="V206" s="108"/>
      <c r="W206" s="108"/>
      <c r="X206" s="108"/>
      <c r="Y206" s="108"/>
      <c r="Z206" s="108"/>
      <c r="AA206" s="108"/>
      <c r="AB206" s="108"/>
      <c r="AC206" s="108"/>
      <c r="AD206" s="111"/>
      <c r="AG206" s="111"/>
    </row>
    <row r="207" spans="1:33" ht="15.75">
      <c r="A207" s="292" t="str">
        <f t="shared" si="6"/>
        <v>68-72600-B3</v>
      </c>
      <c r="B207" s="198">
        <v>114363.69840000001</v>
      </c>
      <c r="C207" s="198">
        <v>114363.69840000001</v>
      </c>
      <c r="D207" s="198">
        <v>114363.69840000001</v>
      </c>
      <c r="E207" s="198">
        <v>114363.69840000001</v>
      </c>
      <c r="F207" s="199">
        <v>114363.69840000001</v>
      </c>
      <c r="G207" s="170">
        <v>114363.69840000001</v>
      </c>
      <c r="H207" s="314" t="str">
        <f t="shared" si="7"/>
        <v>68-72600-B3</v>
      </c>
      <c r="I207" s="218" t="s">
        <v>3110</v>
      </c>
      <c r="J207" s="108"/>
      <c r="K207" s="108"/>
      <c r="L207" s="108"/>
      <c r="M207" s="108"/>
      <c r="N207" s="108"/>
      <c r="O207" s="110"/>
      <c r="P207" s="108"/>
      <c r="Q207" s="108"/>
      <c r="R207" s="108"/>
      <c r="S207" s="108"/>
      <c r="T207" s="108"/>
      <c r="U207" s="108"/>
      <c r="V207" s="108"/>
      <c r="W207" s="108"/>
      <c r="X207" s="108"/>
      <c r="Y207" s="108"/>
      <c r="Z207" s="108"/>
      <c r="AA207" s="108"/>
      <c r="AB207" s="108"/>
      <c r="AC207" s="108"/>
      <c r="AD207" s="111"/>
      <c r="AG207" s="111"/>
    </row>
    <row r="208" spans="1:33" ht="15.75">
      <c r="A208" s="292" t="str">
        <f t="shared" si="6"/>
        <v>68-72600-L2</v>
      </c>
      <c r="B208" s="198">
        <v>165867.2064</v>
      </c>
      <c r="C208" s="198">
        <v>165867.2064</v>
      </c>
      <c r="D208" s="198">
        <v>165867.2064</v>
      </c>
      <c r="E208" s="198">
        <v>165867.2064</v>
      </c>
      <c r="F208" s="199">
        <v>165867.2064</v>
      </c>
      <c r="G208" s="170">
        <v>165867.2064</v>
      </c>
      <c r="H208" s="314" t="str">
        <f t="shared" si="7"/>
        <v>68-72600-L2</v>
      </c>
      <c r="I208" s="218" t="s">
        <v>3111</v>
      </c>
      <c r="J208" s="108"/>
      <c r="K208" s="108"/>
      <c r="L208" s="108"/>
      <c r="M208" s="108"/>
      <c r="N208" s="108"/>
      <c r="O208" s="110"/>
      <c r="P208" s="108"/>
      <c r="Q208" s="108"/>
      <c r="R208" s="108"/>
      <c r="S208" s="108"/>
      <c r="T208" s="108"/>
      <c r="U208" s="108"/>
      <c r="V208" s="108"/>
      <c r="W208" s="108"/>
      <c r="X208" s="108"/>
      <c r="Y208" s="108"/>
      <c r="Z208" s="108"/>
      <c r="AA208" s="108"/>
      <c r="AB208" s="108"/>
      <c r="AC208" s="108"/>
      <c r="AD208" s="111"/>
      <c r="AG208" s="111"/>
    </row>
    <row r="209" spans="1:33" ht="15.75">
      <c r="A209" s="292" t="str">
        <f t="shared" si="6"/>
        <v>68-72600-L3</v>
      </c>
      <c r="B209" s="198">
        <v>199619.48160000003</v>
      </c>
      <c r="C209" s="198">
        <v>199619.48160000003</v>
      </c>
      <c r="D209" s="198">
        <v>199619.48160000003</v>
      </c>
      <c r="E209" s="198">
        <v>199619.48160000003</v>
      </c>
      <c r="F209" s="199">
        <v>199619.48160000003</v>
      </c>
      <c r="G209" s="170">
        <v>199619.48160000003</v>
      </c>
      <c r="H209" s="314" t="str">
        <f t="shared" si="7"/>
        <v>68-72600-L3</v>
      </c>
      <c r="I209" s="218" t="s">
        <v>3112</v>
      </c>
      <c r="J209" s="114"/>
      <c r="K209" s="108"/>
      <c r="L209" s="108"/>
      <c r="M209" s="108"/>
      <c r="N209" s="109"/>
      <c r="O209" s="110"/>
      <c r="P209" s="108"/>
      <c r="Q209" s="108"/>
      <c r="R209" s="108"/>
      <c r="S209" s="108"/>
      <c r="T209" s="108"/>
      <c r="U209" s="108"/>
      <c r="V209" s="109"/>
      <c r="W209" s="109"/>
      <c r="X209" s="109"/>
      <c r="Y209" s="108"/>
      <c r="Z209" s="108"/>
      <c r="AA209" s="108"/>
      <c r="AB209" s="109"/>
      <c r="AC209" s="109"/>
      <c r="AD209" s="111"/>
      <c r="AG209" s="111"/>
    </row>
    <row r="210" spans="1:33" ht="15.75">
      <c r="A210" s="292" t="str">
        <f t="shared" si="6"/>
        <v>68-72600-S4</v>
      </c>
      <c r="B210" s="198">
        <v>217908.48240000001</v>
      </c>
      <c r="C210" s="198">
        <v>217908.48240000001</v>
      </c>
      <c r="D210" s="198">
        <v>217908.48240000001</v>
      </c>
      <c r="E210" s="198">
        <v>217908.48240000001</v>
      </c>
      <c r="F210" s="199">
        <v>217908.48240000001</v>
      </c>
      <c r="G210" s="170">
        <v>217908.48240000001</v>
      </c>
      <c r="H210" s="314" t="str">
        <f t="shared" si="7"/>
        <v>68-72600-S4</v>
      </c>
      <c r="I210" s="202" t="s">
        <v>3113</v>
      </c>
      <c r="J210" s="114"/>
      <c r="K210" s="108"/>
      <c r="L210" s="108"/>
      <c r="M210" s="108"/>
      <c r="N210" s="109"/>
      <c r="O210" s="110"/>
      <c r="P210" s="108"/>
      <c r="Q210" s="108"/>
      <c r="R210" s="108"/>
      <c r="S210" s="108"/>
      <c r="T210" s="108"/>
      <c r="U210" s="108"/>
      <c r="V210" s="109"/>
      <c r="W210" s="109"/>
      <c r="X210" s="109"/>
      <c r="Y210" s="108"/>
      <c r="Z210" s="108"/>
      <c r="AA210" s="108"/>
      <c r="AB210" s="109"/>
      <c r="AC210" s="109"/>
      <c r="AD210" s="111"/>
      <c r="AG210" s="111"/>
    </row>
    <row r="211" spans="1:33" ht="15.75">
      <c r="A211" s="292" t="str">
        <f t="shared" si="6"/>
        <v>68-72600-X1</v>
      </c>
      <c r="B211" s="198">
        <v>52041.275999999998</v>
      </c>
      <c r="C211" s="198">
        <v>52041.275999999998</v>
      </c>
      <c r="D211" s="198">
        <v>52041.275999999998</v>
      </c>
      <c r="E211" s="198">
        <v>52041.275999999998</v>
      </c>
      <c r="F211" s="199">
        <v>52041.275999999998</v>
      </c>
      <c r="G211" s="170">
        <v>52041.275999999998</v>
      </c>
      <c r="H211" s="314" t="str">
        <f t="shared" si="7"/>
        <v>68-72600-X1</v>
      </c>
      <c r="I211" s="202" t="s">
        <v>3114</v>
      </c>
      <c r="J211" s="114"/>
      <c r="K211" s="108"/>
      <c r="L211" s="108"/>
      <c r="M211" s="108"/>
      <c r="N211" s="109"/>
      <c r="O211" s="110"/>
      <c r="P211" s="108"/>
      <c r="Q211" s="108"/>
      <c r="R211" s="108"/>
      <c r="S211" s="108"/>
      <c r="T211" s="108"/>
      <c r="U211" s="108"/>
      <c r="V211" s="109"/>
      <c r="W211" s="109"/>
      <c r="X211" s="109"/>
      <c r="Y211" s="108"/>
      <c r="Z211" s="108"/>
      <c r="AA211" s="108"/>
      <c r="AB211" s="109"/>
      <c r="AC211" s="109"/>
      <c r="AD211" s="111"/>
      <c r="AG211" s="111"/>
    </row>
    <row r="212" spans="1:33" ht="15.75">
      <c r="A212" s="292" t="str">
        <f t="shared" si="6"/>
        <v>68-72700-01</v>
      </c>
      <c r="B212" s="198">
        <v>132310.48320000002</v>
      </c>
      <c r="C212" s="198">
        <v>132310.48320000002</v>
      </c>
      <c r="D212" s="198">
        <v>132310.48320000002</v>
      </c>
      <c r="E212" s="198">
        <v>132310.48320000002</v>
      </c>
      <c r="F212" s="199">
        <v>132310.48320000002</v>
      </c>
      <c r="G212" s="170">
        <v>132310.48320000002</v>
      </c>
      <c r="H212" s="314" t="str">
        <f t="shared" si="7"/>
        <v>68-72700-01</v>
      </c>
      <c r="I212" s="202" t="s">
        <v>3115</v>
      </c>
      <c r="J212" s="108"/>
      <c r="K212" s="108"/>
      <c r="L212" s="108"/>
      <c r="M212" s="108"/>
      <c r="N212" s="108"/>
      <c r="O212" s="110"/>
      <c r="P212" s="108"/>
      <c r="Q212" s="108"/>
      <c r="R212" s="108"/>
      <c r="S212" s="108"/>
      <c r="T212" s="108"/>
      <c r="U212" s="108"/>
      <c r="V212" s="108"/>
      <c r="W212" s="108"/>
      <c r="X212" s="108"/>
      <c r="Y212" s="108"/>
      <c r="Z212" s="108"/>
      <c r="AA212" s="108"/>
      <c r="AB212" s="108"/>
      <c r="AC212" s="108"/>
      <c r="AD212" s="111"/>
      <c r="AG212" s="111"/>
    </row>
    <row r="213" spans="1:33" ht="15.75">
      <c r="A213" s="292" t="str">
        <f t="shared" si="6"/>
        <v>68-72700-02</v>
      </c>
      <c r="B213" s="198">
        <v>82454.500800000009</v>
      </c>
      <c r="C213" s="198">
        <v>82454.500800000009</v>
      </c>
      <c r="D213" s="198">
        <v>82454.500800000009</v>
      </c>
      <c r="E213" s="198">
        <v>82454.500800000009</v>
      </c>
      <c r="F213" s="199">
        <v>82454.500800000009</v>
      </c>
      <c r="G213" s="170">
        <v>82454.500800000009</v>
      </c>
      <c r="H213" s="314" t="str">
        <f t="shared" si="7"/>
        <v>68-72700-02</v>
      </c>
      <c r="I213" s="218" t="s">
        <v>3116</v>
      </c>
      <c r="J213" s="108"/>
      <c r="K213" s="108"/>
      <c r="L213" s="108"/>
      <c r="M213" s="108"/>
      <c r="N213" s="108"/>
      <c r="O213" s="110"/>
      <c r="P213" s="108"/>
      <c r="Q213" s="108"/>
      <c r="R213" s="108"/>
      <c r="S213" s="108"/>
      <c r="T213" s="108"/>
      <c r="U213" s="108"/>
      <c r="V213" s="108"/>
      <c r="W213" s="108"/>
      <c r="X213" s="108"/>
      <c r="Y213" s="108"/>
      <c r="Z213" s="108"/>
      <c r="AA213" s="108"/>
      <c r="AB213" s="108"/>
      <c r="AC213" s="108"/>
      <c r="AD213" s="111"/>
      <c r="AG213" s="111"/>
    </row>
    <row r="214" spans="1:33" ht="15.75">
      <c r="A214" s="292" t="str">
        <f t="shared" si="6"/>
        <v>68-72700-03</v>
      </c>
      <c r="B214" s="198">
        <v>47939.572800000002</v>
      </c>
      <c r="C214" s="198">
        <v>47939.572800000002</v>
      </c>
      <c r="D214" s="198">
        <v>47939.572800000002</v>
      </c>
      <c r="E214" s="198">
        <v>47939.572800000002</v>
      </c>
      <c r="F214" s="199">
        <v>47939.572800000002</v>
      </c>
      <c r="G214" s="170">
        <v>47939.572800000002</v>
      </c>
      <c r="H214" s="314" t="str">
        <f t="shared" si="7"/>
        <v>68-72700-03</v>
      </c>
      <c r="I214" s="218" t="s">
        <v>3117</v>
      </c>
      <c r="J214" s="108"/>
      <c r="K214" s="108"/>
      <c r="L214" s="108"/>
      <c r="M214" s="108"/>
      <c r="N214" s="108"/>
      <c r="O214" s="110"/>
      <c r="P214" s="108"/>
      <c r="Q214" s="108"/>
      <c r="R214" s="108"/>
      <c r="S214" s="108"/>
      <c r="T214" s="108"/>
      <c r="U214" s="108"/>
      <c r="V214" s="108"/>
      <c r="W214" s="108"/>
      <c r="X214" s="108"/>
      <c r="Y214" s="108"/>
      <c r="Z214" s="108"/>
      <c r="AA214" s="108"/>
      <c r="AB214" s="108"/>
      <c r="AC214" s="108"/>
      <c r="AD214" s="111"/>
      <c r="AG214" s="111"/>
    </row>
    <row r="215" spans="1:33" ht="15.75">
      <c r="A215" s="292" t="str">
        <f t="shared" si="6"/>
        <v>68-72700-04</v>
      </c>
      <c r="B215" s="198">
        <v>27626.608800000005</v>
      </c>
      <c r="C215" s="198">
        <v>27626.608800000005</v>
      </c>
      <c r="D215" s="198">
        <v>27626.608800000005</v>
      </c>
      <c r="E215" s="198">
        <v>27626.608800000005</v>
      </c>
      <c r="F215" s="199">
        <v>27626.608800000005</v>
      </c>
      <c r="G215" s="170">
        <v>27626.608800000005</v>
      </c>
      <c r="H215" s="314" t="str">
        <f t="shared" si="7"/>
        <v>68-72700-04</v>
      </c>
      <c r="I215" s="218" t="s">
        <v>3118</v>
      </c>
      <c r="J215" s="114"/>
      <c r="K215" s="108"/>
      <c r="L215" s="108"/>
      <c r="M215" s="108"/>
      <c r="N215" s="109"/>
      <c r="O215" s="110"/>
      <c r="P215" s="108"/>
      <c r="Q215" s="108"/>
      <c r="R215" s="108"/>
      <c r="S215" s="108"/>
      <c r="T215" s="108"/>
      <c r="U215" s="108"/>
      <c r="V215" s="109"/>
      <c r="W215" s="109"/>
      <c r="X215" s="109"/>
      <c r="Y215" s="108"/>
      <c r="Z215" s="108"/>
      <c r="AA215" s="108"/>
      <c r="AB215" s="109"/>
      <c r="AC215" s="109"/>
      <c r="AD215" s="111"/>
      <c r="AG215" s="111"/>
    </row>
    <row r="216" spans="1:33" ht="15.75">
      <c r="A216" s="292" t="str">
        <f t="shared" si="6"/>
        <v>68-72700-B2</v>
      </c>
      <c r="B216" s="198">
        <v>75566.181599999996</v>
      </c>
      <c r="C216" s="198">
        <v>75566.181599999996</v>
      </c>
      <c r="D216" s="198">
        <v>75566.181599999996</v>
      </c>
      <c r="E216" s="198">
        <v>75566.181599999996</v>
      </c>
      <c r="F216" s="199">
        <v>75566.181599999996</v>
      </c>
      <c r="G216" s="170">
        <v>75566.181599999996</v>
      </c>
      <c r="H216" s="314" t="str">
        <f t="shared" si="7"/>
        <v>68-72700-B2</v>
      </c>
      <c r="I216" s="202" t="s">
        <v>3119</v>
      </c>
      <c r="J216" s="114"/>
      <c r="K216" s="108"/>
      <c r="L216" s="108"/>
      <c r="M216" s="108"/>
      <c r="N216" s="109"/>
      <c r="O216" s="110"/>
      <c r="P216" s="108"/>
      <c r="Q216" s="108"/>
      <c r="R216" s="108"/>
      <c r="S216" s="108"/>
      <c r="T216" s="108"/>
      <c r="U216" s="108"/>
      <c r="V216" s="109"/>
      <c r="W216" s="109"/>
      <c r="X216" s="109"/>
      <c r="Y216" s="108"/>
      <c r="Z216" s="108"/>
      <c r="AA216" s="108"/>
      <c r="AB216" s="109"/>
      <c r="AC216" s="109"/>
      <c r="AD216" s="111"/>
      <c r="AG216" s="111"/>
    </row>
    <row r="217" spans="1:33" ht="15.75">
      <c r="A217" s="292" t="str">
        <f t="shared" si="6"/>
        <v>68-72700-B3</v>
      </c>
      <c r="B217" s="219">
        <v>158020.68240000002</v>
      </c>
      <c r="C217" s="219">
        <v>158020.68240000002</v>
      </c>
      <c r="D217" s="219">
        <v>158020.68240000002</v>
      </c>
      <c r="E217" s="219">
        <v>158020.68240000002</v>
      </c>
      <c r="F217" s="199">
        <v>158020.68240000002</v>
      </c>
      <c r="G217" s="170">
        <v>158020.68240000002</v>
      </c>
      <c r="H217" s="314" t="str">
        <f t="shared" si="7"/>
        <v>68-72700-B3</v>
      </c>
      <c r="I217" s="202" t="s">
        <v>3120</v>
      </c>
      <c r="J217" s="114"/>
      <c r="K217" s="108"/>
      <c r="L217" s="108"/>
      <c r="M217" s="108"/>
      <c r="N217" s="109"/>
      <c r="O217" s="110"/>
      <c r="P217" s="108"/>
      <c r="Q217" s="108"/>
      <c r="R217" s="108"/>
      <c r="S217" s="108"/>
      <c r="T217" s="108"/>
      <c r="U217" s="108"/>
      <c r="V217" s="109"/>
      <c r="W217" s="109"/>
      <c r="X217" s="109"/>
      <c r="Y217" s="108"/>
      <c r="Z217" s="108"/>
      <c r="AA217" s="108"/>
      <c r="AB217" s="109"/>
      <c r="AC217" s="109"/>
      <c r="AD217" s="111"/>
      <c r="AG217" s="111"/>
    </row>
    <row r="218" spans="1:33" ht="15.75">
      <c r="A218" s="292" t="str">
        <f t="shared" si="6"/>
        <v>68-72700-L2</v>
      </c>
      <c r="B218" s="198">
        <v>214764.984</v>
      </c>
      <c r="C218" s="198">
        <v>214764.984</v>
      </c>
      <c r="D218" s="198">
        <v>214764.984</v>
      </c>
      <c r="E218" s="198">
        <v>214764.984</v>
      </c>
      <c r="F218" s="199">
        <v>214764.984</v>
      </c>
      <c r="G218" s="170">
        <v>214764.984</v>
      </c>
      <c r="H218" s="314" t="str">
        <f t="shared" si="7"/>
        <v>68-72700-L2</v>
      </c>
      <c r="I218" s="202" t="s">
        <v>3121</v>
      </c>
      <c r="J218" s="108"/>
      <c r="K218" s="108"/>
      <c r="L218" s="108"/>
      <c r="M218" s="108"/>
      <c r="N218" s="108"/>
      <c r="O218" s="110"/>
      <c r="P218" s="108"/>
      <c r="Q218" s="108"/>
      <c r="R218" s="108"/>
      <c r="S218" s="108"/>
      <c r="T218" s="108"/>
      <c r="U218" s="108"/>
      <c r="V218" s="108"/>
      <c r="W218" s="108"/>
      <c r="X218" s="108"/>
      <c r="Y218" s="108"/>
      <c r="Z218" s="108"/>
      <c r="AA218" s="108"/>
      <c r="AB218" s="108"/>
      <c r="AC218" s="108"/>
      <c r="AD218" s="111"/>
      <c r="AG218" s="111"/>
    </row>
    <row r="219" spans="1:33" ht="15.75">
      <c r="A219" s="292" t="str">
        <f t="shared" si="6"/>
        <v>68-72700-L3</v>
      </c>
      <c r="B219" s="198">
        <v>262704.55680000008</v>
      </c>
      <c r="C219" s="198">
        <v>262704.55680000008</v>
      </c>
      <c r="D219" s="198">
        <v>262704.55680000008</v>
      </c>
      <c r="E219" s="198">
        <v>262704.55680000008</v>
      </c>
      <c r="F219" s="199">
        <v>262704.55680000008</v>
      </c>
      <c r="G219" s="170">
        <v>262704.55680000008</v>
      </c>
      <c r="H219" s="314" t="str">
        <f t="shared" si="7"/>
        <v>68-72700-L3</v>
      </c>
      <c r="I219" s="218" t="s">
        <v>3122</v>
      </c>
      <c r="J219" s="108"/>
      <c r="K219" s="108"/>
      <c r="L219" s="108"/>
      <c r="M219" s="108"/>
      <c r="N219" s="108"/>
      <c r="O219" s="110"/>
      <c r="P219" s="108"/>
      <c r="Q219" s="108"/>
      <c r="R219" s="108"/>
      <c r="S219" s="108"/>
      <c r="T219" s="108"/>
      <c r="U219" s="108"/>
      <c r="V219" s="108"/>
      <c r="W219" s="108"/>
      <c r="X219" s="108"/>
      <c r="Y219" s="108"/>
      <c r="Z219" s="108"/>
      <c r="AA219" s="108"/>
      <c r="AB219" s="108"/>
      <c r="AC219" s="108"/>
      <c r="AD219" s="111"/>
      <c r="AG219" s="111"/>
    </row>
    <row r="220" spans="1:33" ht="15.75">
      <c r="A220" s="292" t="str">
        <f t="shared" si="6"/>
        <v>68-72700-S4</v>
      </c>
      <c r="B220" s="198">
        <v>290331.16559999995</v>
      </c>
      <c r="C220" s="198">
        <v>290331.16559999995</v>
      </c>
      <c r="D220" s="198">
        <v>290331.16559999995</v>
      </c>
      <c r="E220" s="198">
        <v>290331.16559999995</v>
      </c>
      <c r="F220" s="199">
        <v>290331.16559999995</v>
      </c>
      <c r="G220" s="170">
        <v>290331.16559999995</v>
      </c>
      <c r="H220" s="314" t="str">
        <f t="shared" si="7"/>
        <v>68-72700-S4</v>
      </c>
      <c r="I220" s="218" t="s">
        <v>3123</v>
      </c>
      <c r="J220" s="108"/>
      <c r="K220" s="108"/>
      <c r="L220" s="108"/>
      <c r="M220" s="108"/>
      <c r="N220" s="108"/>
      <c r="O220" s="110"/>
      <c r="P220" s="108"/>
      <c r="Q220" s="108"/>
      <c r="R220" s="108"/>
      <c r="S220" s="108"/>
      <c r="T220" s="108"/>
      <c r="U220" s="108"/>
      <c r="V220" s="108"/>
      <c r="W220" s="108"/>
      <c r="X220" s="108"/>
      <c r="Y220" s="108"/>
      <c r="Z220" s="108"/>
      <c r="AA220" s="108"/>
      <c r="AB220" s="108"/>
      <c r="AC220" s="108"/>
      <c r="AD220" s="111"/>
      <c r="AG220" s="111"/>
    </row>
    <row r="221" spans="1:33" ht="15.75">
      <c r="A221" s="292" t="str">
        <f t="shared" si="6"/>
        <v>68-72700-X1</v>
      </c>
      <c r="B221" s="198">
        <v>130394.0736</v>
      </c>
      <c r="C221" s="198">
        <v>130394.0736</v>
      </c>
      <c r="D221" s="198">
        <v>130394.0736</v>
      </c>
      <c r="E221" s="198">
        <v>130394.0736</v>
      </c>
      <c r="F221" s="199">
        <v>130394.0736</v>
      </c>
      <c r="G221" s="170">
        <v>130394.0736</v>
      </c>
      <c r="H221" s="314" t="str">
        <f t="shared" si="7"/>
        <v>68-72700-X1</v>
      </c>
      <c r="I221" s="218" t="s">
        <v>3124</v>
      </c>
      <c r="J221" s="114"/>
      <c r="K221" s="108"/>
      <c r="L221" s="108"/>
      <c r="M221" s="108"/>
      <c r="N221" s="109"/>
      <c r="O221" s="110"/>
      <c r="P221" s="108"/>
      <c r="Q221" s="108"/>
      <c r="R221" s="108"/>
      <c r="S221" s="108"/>
      <c r="T221" s="108"/>
      <c r="U221" s="108"/>
      <c r="V221" s="109"/>
      <c r="W221" s="109"/>
      <c r="X221" s="109"/>
      <c r="Y221" s="108"/>
      <c r="Z221" s="108"/>
      <c r="AA221" s="108"/>
      <c r="AB221" s="109"/>
      <c r="AC221" s="109"/>
      <c r="AD221" s="111"/>
      <c r="AG221" s="111"/>
    </row>
    <row r="222" spans="1:33" ht="15.75">
      <c r="A222" s="292" t="str">
        <f t="shared" si="6"/>
        <v>68-72700-01</v>
      </c>
      <c r="B222" s="198">
        <v>132310.48320000002</v>
      </c>
      <c r="C222" s="198">
        <v>132310.48320000002</v>
      </c>
      <c r="D222" s="198">
        <v>132310.48320000002</v>
      </c>
      <c r="E222" s="198">
        <v>132310.48320000002</v>
      </c>
      <c r="F222" s="199">
        <v>132310.48320000002</v>
      </c>
      <c r="G222" s="170">
        <v>132310.48320000002</v>
      </c>
      <c r="H222" s="314" t="str">
        <f t="shared" si="7"/>
        <v>68-72705-01</v>
      </c>
      <c r="I222" s="202" t="s">
        <v>3125</v>
      </c>
      <c r="J222" s="114"/>
      <c r="K222" s="108"/>
      <c r="L222" s="108"/>
      <c r="M222" s="108"/>
      <c r="N222" s="109"/>
      <c r="O222" s="110"/>
      <c r="P222" s="108"/>
      <c r="Q222" s="108"/>
      <c r="R222" s="108"/>
      <c r="S222" s="108"/>
      <c r="T222" s="108"/>
      <c r="U222" s="108"/>
      <c r="V222" s="109"/>
      <c r="W222" s="109"/>
      <c r="X222" s="109"/>
      <c r="Y222" s="108"/>
      <c r="Z222" s="108"/>
      <c r="AA222" s="108"/>
      <c r="AB222" s="109"/>
      <c r="AC222" s="109"/>
      <c r="AD222" s="111"/>
      <c r="AG222" s="111"/>
    </row>
    <row r="223" spans="1:33" ht="15.75">
      <c r="A223" s="292" t="str">
        <f t="shared" si="6"/>
        <v>68-72700-02</v>
      </c>
      <c r="B223" s="198">
        <v>82454.500800000009</v>
      </c>
      <c r="C223" s="198">
        <v>82454.500800000009</v>
      </c>
      <c r="D223" s="198">
        <v>82454.500800000009</v>
      </c>
      <c r="E223" s="198">
        <v>82454.500800000009</v>
      </c>
      <c r="F223" s="199">
        <v>82454.500800000009</v>
      </c>
      <c r="G223" s="170">
        <v>82454.500800000009</v>
      </c>
      <c r="H223" s="314" t="str">
        <f t="shared" si="7"/>
        <v>68-72705-02</v>
      </c>
      <c r="I223" s="202" t="s">
        <v>3126</v>
      </c>
      <c r="J223" s="114"/>
      <c r="K223" s="108"/>
      <c r="L223" s="108"/>
      <c r="M223" s="108"/>
      <c r="N223" s="109"/>
      <c r="O223" s="110"/>
      <c r="P223" s="108"/>
      <c r="Q223" s="108"/>
      <c r="R223" s="108"/>
      <c r="S223" s="108"/>
      <c r="T223" s="108"/>
      <c r="U223" s="108"/>
      <c r="V223" s="109"/>
      <c r="W223" s="109"/>
      <c r="X223" s="109"/>
      <c r="Y223" s="108"/>
      <c r="Z223" s="108"/>
      <c r="AA223" s="108"/>
      <c r="AB223" s="109"/>
      <c r="AC223" s="109"/>
      <c r="AD223" s="111"/>
      <c r="AG223" s="111"/>
    </row>
    <row r="224" spans="1:33" ht="15.75">
      <c r="A224" s="292" t="str">
        <f t="shared" si="6"/>
        <v>68-72700-03</v>
      </c>
      <c r="B224" s="198">
        <v>47939.572800000002</v>
      </c>
      <c r="C224" s="198">
        <v>47939.572800000002</v>
      </c>
      <c r="D224" s="198">
        <v>47939.572800000002</v>
      </c>
      <c r="E224" s="198">
        <v>47939.572800000002</v>
      </c>
      <c r="F224" s="199">
        <v>47939.572800000002</v>
      </c>
      <c r="G224" s="170">
        <v>47939.572800000002</v>
      </c>
      <c r="H224" s="314" t="str">
        <f t="shared" si="7"/>
        <v>68-72705-03</v>
      </c>
      <c r="I224" s="202" t="s">
        <v>3127</v>
      </c>
      <c r="J224" s="108"/>
      <c r="K224" s="108"/>
      <c r="L224" s="108"/>
      <c r="M224" s="108"/>
      <c r="N224" s="108"/>
      <c r="O224" s="110"/>
      <c r="P224" s="108"/>
      <c r="Q224" s="108"/>
      <c r="R224" s="108"/>
      <c r="S224" s="108"/>
      <c r="T224" s="108"/>
      <c r="U224" s="108"/>
      <c r="V224" s="108"/>
      <c r="W224" s="108"/>
      <c r="X224" s="108"/>
      <c r="Y224" s="108"/>
      <c r="Z224" s="108"/>
      <c r="AA224" s="108"/>
      <c r="AB224" s="108"/>
      <c r="AC224" s="108"/>
      <c r="AD224" s="111"/>
      <c r="AG224" s="111"/>
    </row>
    <row r="225" spans="1:33" ht="15.75">
      <c r="A225" s="292" t="str">
        <f t="shared" si="6"/>
        <v>68-72700-04</v>
      </c>
      <c r="B225" s="198">
        <v>27626.608800000005</v>
      </c>
      <c r="C225" s="198">
        <v>27626.608800000005</v>
      </c>
      <c r="D225" s="198">
        <v>27626.608800000005</v>
      </c>
      <c r="E225" s="198">
        <v>27626.608800000005</v>
      </c>
      <c r="F225" s="199">
        <v>27626.608800000005</v>
      </c>
      <c r="G225" s="170">
        <v>27626.608800000005</v>
      </c>
      <c r="H225" s="314" t="str">
        <f t="shared" si="7"/>
        <v>68-72705-04</v>
      </c>
      <c r="I225" s="218" t="s">
        <v>3128</v>
      </c>
      <c r="J225" s="108"/>
      <c r="K225" s="108"/>
      <c r="L225" s="108"/>
      <c r="M225" s="108"/>
      <c r="N225" s="108"/>
      <c r="O225" s="110"/>
      <c r="P225" s="108"/>
      <c r="Q225" s="108"/>
      <c r="R225" s="108"/>
      <c r="S225" s="108"/>
      <c r="T225" s="108"/>
      <c r="U225" s="108"/>
      <c r="V225" s="108"/>
      <c r="W225" s="108"/>
      <c r="X225" s="108"/>
      <c r="Y225" s="108"/>
      <c r="Z225" s="108"/>
      <c r="AA225" s="108"/>
      <c r="AB225" s="108"/>
      <c r="AC225" s="108"/>
      <c r="AD225" s="111"/>
      <c r="AG225" s="111"/>
    </row>
    <row r="226" spans="1:33" ht="15.75">
      <c r="A226" s="292" t="str">
        <f t="shared" si="6"/>
        <v>68-72700-L2</v>
      </c>
      <c r="B226" s="198">
        <v>214764.984</v>
      </c>
      <c r="C226" s="198">
        <v>214764.984</v>
      </c>
      <c r="D226" s="198">
        <v>214764.984</v>
      </c>
      <c r="E226" s="198">
        <v>214764.984</v>
      </c>
      <c r="F226" s="199">
        <v>214764.984</v>
      </c>
      <c r="G226" s="170">
        <v>214764.984</v>
      </c>
      <c r="H226" s="314" t="str">
        <f t="shared" si="7"/>
        <v>68-72705-L2</v>
      </c>
      <c r="I226" s="218" t="s">
        <v>3129</v>
      </c>
      <c r="J226" s="108"/>
      <c r="K226" s="108"/>
      <c r="L226" s="108"/>
      <c r="M226" s="108"/>
      <c r="N226" s="108"/>
      <c r="O226" s="110"/>
      <c r="P226" s="108"/>
      <c r="Q226" s="108"/>
      <c r="R226" s="108"/>
      <c r="S226" s="108"/>
      <c r="T226" s="108"/>
      <c r="U226" s="108"/>
      <c r="V226" s="108"/>
      <c r="W226" s="108"/>
      <c r="X226" s="108"/>
      <c r="Y226" s="108"/>
      <c r="Z226" s="108"/>
      <c r="AA226" s="108"/>
      <c r="AB226" s="108"/>
      <c r="AC226" s="108"/>
      <c r="AD226" s="111"/>
      <c r="AG226" s="111"/>
    </row>
    <row r="227" spans="1:33" ht="15.75">
      <c r="A227" s="292" t="str">
        <f t="shared" si="6"/>
        <v>68-72700-S4</v>
      </c>
      <c r="B227" s="198">
        <v>290331.16559999995</v>
      </c>
      <c r="C227" s="198">
        <v>290331.16559999995</v>
      </c>
      <c r="D227" s="198">
        <v>290331.16559999995</v>
      </c>
      <c r="E227" s="198">
        <v>290331.16559999995</v>
      </c>
      <c r="F227" s="199">
        <v>290331.16559999995</v>
      </c>
      <c r="G227" s="170">
        <v>290331.16559999995</v>
      </c>
      <c r="H227" s="314" t="str">
        <f t="shared" si="7"/>
        <v>68-72705-S4</v>
      </c>
      <c r="I227" s="218" t="s">
        <v>3130</v>
      </c>
      <c r="J227" s="114"/>
      <c r="K227" s="108"/>
      <c r="L227" s="108"/>
      <c r="M227" s="108"/>
      <c r="N227" s="109"/>
      <c r="O227" s="110"/>
      <c r="P227" s="108"/>
      <c r="Q227" s="108"/>
      <c r="R227" s="108"/>
      <c r="S227" s="108"/>
      <c r="T227" s="108"/>
      <c r="U227" s="108"/>
      <c r="V227" s="109"/>
      <c r="W227" s="109"/>
      <c r="X227" s="109"/>
      <c r="Y227" s="108"/>
      <c r="Z227" s="108"/>
      <c r="AA227" s="108"/>
      <c r="AB227" s="109"/>
      <c r="AC227" s="109"/>
      <c r="AD227" s="111"/>
      <c r="AG227" s="111"/>
    </row>
    <row r="228" spans="1:33" ht="15.75">
      <c r="A228" s="292" t="str">
        <f t="shared" si="6"/>
        <v>68-72800-01</v>
      </c>
      <c r="B228" s="198">
        <v>57526.509600000005</v>
      </c>
      <c r="C228" s="198">
        <v>57526.509600000005</v>
      </c>
      <c r="D228" s="198">
        <v>57526.509600000005</v>
      </c>
      <c r="E228" s="198">
        <v>57526.509600000005</v>
      </c>
      <c r="F228" s="199">
        <v>57526.509600000005</v>
      </c>
      <c r="G228" s="170">
        <v>57526.509600000005</v>
      </c>
      <c r="H228" s="314" t="str">
        <f t="shared" si="7"/>
        <v>68-72800-01</v>
      </c>
      <c r="I228" s="218" t="s">
        <v>3131</v>
      </c>
      <c r="J228" s="114"/>
      <c r="K228" s="108"/>
      <c r="L228" s="108"/>
      <c r="M228" s="108"/>
      <c r="N228" s="109"/>
      <c r="O228" s="110"/>
      <c r="P228" s="108"/>
      <c r="Q228" s="108"/>
      <c r="R228" s="108"/>
      <c r="S228" s="108"/>
      <c r="T228" s="108"/>
      <c r="U228" s="108"/>
      <c r="V228" s="109"/>
      <c r="W228" s="109"/>
      <c r="X228" s="109"/>
      <c r="Y228" s="108"/>
      <c r="Z228" s="108"/>
      <c r="AA228" s="108"/>
      <c r="AB228" s="109"/>
      <c r="AC228" s="109"/>
      <c r="AD228" s="111"/>
      <c r="AG228" s="111"/>
    </row>
    <row r="229" spans="1:33" ht="15.75">
      <c r="A229" s="292" t="str">
        <f t="shared" si="6"/>
        <v>68-72800-02</v>
      </c>
      <c r="B229" s="198">
        <v>42185.455200000004</v>
      </c>
      <c r="C229" s="198">
        <v>42185.455200000004</v>
      </c>
      <c r="D229" s="198">
        <v>42185.455200000004</v>
      </c>
      <c r="E229" s="198">
        <v>42185.455200000004</v>
      </c>
      <c r="F229" s="199">
        <v>42185.455200000004</v>
      </c>
      <c r="G229" s="170">
        <v>42185.455200000004</v>
      </c>
      <c r="H229" s="314" t="str">
        <f t="shared" si="7"/>
        <v>68-72800-02</v>
      </c>
      <c r="I229" s="218" t="s">
        <v>3132</v>
      </c>
      <c r="J229" s="114"/>
      <c r="K229" s="108"/>
      <c r="L229" s="108"/>
      <c r="M229" s="108"/>
      <c r="N229" s="109"/>
      <c r="O229" s="110"/>
      <c r="P229" s="108"/>
      <c r="Q229" s="108"/>
      <c r="R229" s="108"/>
      <c r="S229" s="108"/>
      <c r="T229" s="108"/>
      <c r="U229" s="108"/>
      <c r="V229" s="109"/>
      <c r="W229" s="109"/>
      <c r="X229" s="109"/>
      <c r="Y229" s="108"/>
      <c r="Z229" s="108"/>
      <c r="AA229" s="108"/>
      <c r="AB229" s="109"/>
      <c r="AC229" s="109"/>
      <c r="AD229" s="111"/>
      <c r="AG229" s="111"/>
    </row>
    <row r="230" spans="1:33" ht="15.75">
      <c r="A230" s="292" t="str">
        <f t="shared" si="6"/>
        <v>68-72800-03</v>
      </c>
      <c r="B230" s="198">
        <v>29914.567200000001</v>
      </c>
      <c r="C230" s="198">
        <v>29914.567200000001</v>
      </c>
      <c r="D230" s="198">
        <v>29914.567200000001</v>
      </c>
      <c r="E230" s="198">
        <v>29914.567200000001</v>
      </c>
      <c r="F230" s="199">
        <v>29914.567200000001</v>
      </c>
      <c r="G230" s="170">
        <v>29914.567200000001</v>
      </c>
      <c r="H230" s="314" t="str">
        <f t="shared" si="7"/>
        <v>68-72800-03</v>
      </c>
      <c r="I230" s="202" t="s">
        <v>3133</v>
      </c>
      <c r="J230" s="108"/>
      <c r="K230" s="108"/>
      <c r="L230" s="108"/>
      <c r="M230" s="108"/>
      <c r="N230" s="108"/>
      <c r="O230" s="110"/>
      <c r="P230" s="108"/>
      <c r="Q230" s="108"/>
      <c r="R230" s="108"/>
      <c r="S230" s="108"/>
      <c r="T230" s="108"/>
      <c r="U230" s="108"/>
      <c r="V230" s="108"/>
      <c r="W230" s="108"/>
      <c r="X230" s="108"/>
      <c r="Y230" s="108"/>
      <c r="Z230" s="108"/>
      <c r="AA230" s="108"/>
      <c r="AB230" s="108"/>
      <c r="AC230" s="108"/>
      <c r="AD230" s="111"/>
      <c r="AG230" s="111"/>
    </row>
    <row r="231" spans="1:33" ht="15.75">
      <c r="A231" s="292" t="str">
        <f t="shared" si="6"/>
        <v>68-72800-04</v>
      </c>
      <c r="B231" s="198">
        <v>23358.686400000002</v>
      </c>
      <c r="C231" s="198">
        <v>23358.686400000002</v>
      </c>
      <c r="D231" s="198">
        <v>23358.686400000002</v>
      </c>
      <c r="E231" s="198">
        <v>23358.686400000002</v>
      </c>
      <c r="F231" s="199">
        <v>23358.686400000002</v>
      </c>
      <c r="G231" s="170">
        <v>23358.686400000002</v>
      </c>
      <c r="H231" s="314" t="str">
        <f t="shared" si="7"/>
        <v>68-72800-04</v>
      </c>
      <c r="I231" s="202" t="s">
        <v>3134</v>
      </c>
      <c r="J231" s="114"/>
      <c r="K231" s="108"/>
      <c r="L231" s="108"/>
      <c r="M231" s="108"/>
      <c r="N231" s="109"/>
      <c r="O231" s="110"/>
      <c r="P231" s="108"/>
      <c r="Q231" s="108"/>
      <c r="R231" s="108"/>
      <c r="S231" s="108"/>
      <c r="T231" s="108"/>
      <c r="U231" s="108"/>
      <c r="V231" s="109"/>
      <c r="W231" s="109"/>
      <c r="X231" s="109"/>
      <c r="Y231" s="108"/>
      <c r="Z231" s="108"/>
      <c r="AA231" s="108"/>
      <c r="AB231" s="109"/>
      <c r="AC231" s="109"/>
      <c r="AD231" s="111"/>
      <c r="AG231" s="111"/>
    </row>
    <row r="232" spans="1:33" ht="15.75">
      <c r="A232" s="292" t="str">
        <f t="shared" si="6"/>
        <v>68-72800-B2</v>
      </c>
      <c r="B232" s="198">
        <v>53273.253600000004</v>
      </c>
      <c r="C232" s="198">
        <v>53273.253600000004</v>
      </c>
      <c r="D232" s="198">
        <v>53273.253600000004</v>
      </c>
      <c r="E232" s="198">
        <v>53273.253600000004</v>
      </c>
      <c r="F232" s="199">
        <v>53273.253600000004</v>
      </c>
      <c r="G232" s="170">
        <v>53273.253600000004</v>
      </c>
      <c r="H232" s="314" t="str">
        <f t="shared" si="7"/>
        <v>68-72800-B2</v>
      </c>
      <c r="I232" s="202" t="s">
        <v>3135</v>
      </c>
      <c r="J232" s="114"/>
      <c r="K232" s="108"/>
      <c r="L232" s="108"/>
      <c r="M232" s="108"/>
      <c r="N232" s="109"/>
      <c r="O232" s="110"/>
      <c r="P232" s="108"/>
      <c r="Q232" s="108"/>
      <c r="R232" s="108"/>
      <c r="S232" s="108"/>
      <c r="T232" s="108"/>
      <c r="U232" s="108"/>
      <c r="V232" s="109"/>
      <c r="W232" s="109"/>
      <c r="X232" s="109"/>
      <c r="Y232" s="108"/>
      <c r="Z232" s="108"/>
      <c r="AA232" s="108"/>
      <c r="AB232" s="109"/>
      <c r="AC232" s="109"/>
      <c r="AD232" s="111"/>
      <c r="AG232" s="111"/>
    </row>
    <row r="233" spans="1:33" ht="15" customHeight="1">
      <c r="A233" s="292" t="str">
        <f t="shared" si="6"/>
        <v>68-72800-B3</v>
      </c>
      <c r="B233" s="198">
        <v>95458.708800000008</v>
      </c>
      <c r="C233" s="198">
        <v>95458.708800000008</v>
      </c>
      <c r="D233" s="198">
        <v>95458.708800000008</v>
      </c>
      <c r="E233" s="198">
        <v>95458.708800000008</v>
      </c>
      <c r="F233" s="199">
        <v>95458.708800000008</v>
      </c>
      <c r="G233" s="170">
        <v>95458.708800000008</v>
      </c>
      <c r="H233" s="314" t="str">
        <f t="shared" si="7"/>
        <v>68-72800-B3</v>
      </c>
      <c r="I233" s="202" t="s">
        <v>3136</v>
      </c>
      <c r="J233" s="108"/>
      <c r="K233" s="108"/>
      <c r="L233" s="108"/>
      <c r="M233" s="108"/>
      <c r="N233" s="108"/>
      <c r="O233" s="110"/>
      <c r="P233" s="108"/>
      <c r="Q233" s="108"/>
      <c r="R233" s="108"/>
      <c r="S233" s="108"/>
      <c r="T233" s="108"/>
      <c r="U233" s="108"/>
      <c r="V233" s="108"/>
      <c r="W233" s="108"/>
      <c r="X233" s="108"/>
      <c r="Y233" s="108"/>
      <c r="Z233" s="108"/>
      <c r="AA233" s="108"/>
      <c r="AB233" s="108"/>
      <c r="AC233" s="108"/>
      <c r="AD233" s="111"/>
      <c r="AG233" s="111"/>
    </row>
    <row r="234" spans="1:33" ht="15.75">
      <c r="A234" s="292" t="str">
        <f t="shared" si="6"/>
        <v>68-72800-L2</v>
      </c>
      <c r="B234" s="198">
        <v>99711.964799999987</v>
      </c>
      <c r="C234" s="198">
        <v>99711.964799999987</v>
      </c>
      <c r="D234" s="198">
        <v>99711.964799999987</v>
      </c>
      <c r="E234" s="198">
        <v>99711.964799999987</v>
      </c>
      <c r="F234" s="199">
        <v>99711.964799999987</v>
      </c>
      <c r="G234" s="170">
        <v>99711.964799999987</v>
      </c>
      <c r="H234" s="314" t="str">
        <f t="shared" si="7"/>
        <v>68-72800-L2</v>
      </c>
      <c r="I234" s="202" t="s">
        <v>3137</v>
      </c>
      <c r="J234" s="108"/>
      <c r="K234" s="108"/>
      <c r="L234" s="108"/>
      <c r="M234" s="108"/>
      <c r="N234" s="108"/>
      <c r="O234" s="110"/>
      <c r="P234" s="108"/>
      <c r="Q234" s="108"/>
      <c r="R234" s="108"/>
      <c r="S234" s="108"/>
      <c r="T234" s="108"/>
      <c r="U234" s="108"/>
      <c r="V234" s="108"/>
      <c r="W234" s="108"/>
      <c r="X234" s="108"/>
      <c r="Y234" s="108"/>
      <c r="Z234" s="108"/>
      <c r="AA234" s="108"/>
      <c r="AB234" s="108"/>
      <c r="AC234" s="108"/>
      <c r="AD234" s="111"/>
      <c r="AG234" s="111"/>
    </row>
    <row r="235" spans="1:33" ht="15.75">
      <c r="A235" s="292" t="str">
        <f t="shared" si="6"/>
        <v>68-72800-L3</v>
      </c>
      <c r="B235" s="198">
        <v>129626.53200000001</v>
      </c>
      <c r="C235" s="198">
        <v>129626.53200000001</v>
      </c>
      <c r="D235" s="198">
        <v>129626.53200000001</v>
      </c>
      <c r="E235" s="198">
        <v>129626.53200000001</v>
      </c>
      <c r="F235" s="199">
        <v>129626.53200000001</v>
      </c>
      <c r="G235" s="170">
        <v>129626.53200000001</v>
      </c>
      <c r="H235" s="314" t="str">
        <f t="shared" si="7"/>
        <v>68-72800-L3</v>
      </c>
      <c r="I235" s="202" t="s">
        <v>3138</v>
      </c>
      <c r="J235" s="108"/>
      <c r="K235" s="108"/>
      <c r="L235" s="108"/>
      <c r="M235" s="108"/>
      <c r="N235" s="108"/>
      <c r="O235" s="110"/>
      <c r="P235" s="108"/>
      <c r="Q235" s="108"/>
      <c r="R235" s="108"/>
      <c r="S235" s="108"/>
      <c r="T235" s="108"/>
      <c r="U235" s="108"/>
      <c r="V235" s="108"/>
      <c r="W235" s="108"/>
      <c r="X235" s="108"/>
      <c r="Y235" s="108"/>
      <c r="Z235" s="108"/>
      <c r="AA235" s="108"/>
      <c r="AB235" s="108"/>
      <c r="AC235" s="108"/>
      <c r="AD235" s="111"/>
      <c r="AG235" s="111"/>
    </row>
    <row r="236" spans="1:33" ht="15.75">
      <c r="A236" s="292" t="str">
        <f t="shared" si="6"/>
        <v>68-72800-S4</v>
      </c>
      <c r="B236" s="198">
        <v>152985.21840000001</v>
      </c>
      <c r="C236" s="198">
        <v>152985.21840000001</v>
      </c>
      <c r="D236" s="198">
        <v>152985.21840000001</v>
      </c>
      <c r="E236" s="198">
        <v>152985.21840000001</v>
      </c>
      <c r="F236" s="199">
        <v>152985.21840000001</v>
      </c>
      <c r="G236" s="170">
        <v>152985.21840000001</v>
      </c>
      <c r="H236" s="314" t="str">
        <f t="shared" si="7"/>
        <v>68-72800-S4</v>
      </c>
      <c r="I236" s="202" t="s">
        <v>3139</v>
      </c>
      <c r="J236" s="114"/>
      <c r="K236" s="108"/>
      <c r="L236" s="108"/>
      <c r="M236" s="108"/>
      <c r="N236" s="109"/>
      <c r="O236" s="110"/>
      <c r="P236" s="108"/>
      <c r="Q236" s="108"/>
      <c r="R236" s="108"/>
      <c r="S236" s="108"/>
      <c r="T236" s="108"/>
      <c r="U236" s="108"/>
      <c r="V236" s="109"/>
      <c r="W236" s="109"/>
      <c r="X236" s="109"/>
      <c r="Y236" s="108"/>
      <c r="Z236" s="108"/>
      <c r="AA236" s="108"/>
      <c r="AB236" s="109"/>
      <c r="AC236" s="109"/>
      <c r="AD236" s="111"/>
      <c r="AG236" s="111"/>
    </row>
    <row r="237" spans="1:33" ht="15.75">
      <c r="A237" s="292" t="str">
        <f t="shared" si="6"/>
        <v>68-72800-X1</v>
      </c>
      <c r="B237" s="203">
        <v>72100.022400000002</v>
      </c>
      <c r="C237" s="203">
        <v>72100.022400000002</v>
      </c>
      <c r="D237" s="203">
        <v>72100.022400000002</v>
      </c>
      <c r="E237" s="203">
        <v>72100.022400000002</v>
      </c>
      <c r="F237" s="199">
        <v>72100.022400000002</v>
      </c>
      <c r="G237" s="170">
        <v>72100.022400000002</v>
      </c>
      <c r="H237" s="314" t="str">
        <f t="shared" si="7"/>
        <v>68-72800-X1</v>
      </c>
      <c r="I237" s="202" t="s">
        <v>3140</v>
      </c>
      <c r="J237" s="114"/>
      <c r="K237" s="108"/>
      <c r="L237" s="108"/>
      <c r="M237" s="108"/>
      <c r="N237" s="109"/>
      <c r="O237" s="110"/>
      <c r="P237" s="108"/>
      <c r="Q237" s="108"/>
      <c r="R237" s="108"/>
      <c r="S237" s="108"/>
      <c r="T237" s="108"/>
      <c r="U237" s="108"/>
      <c r="V237" s="109"/>
      <c r="W237" s="109"/>
      <c r="X237" s="109"/>
      <c r="Y237" s="108"/>
      <c r="Z237" s="108"/>
      <c r="AA237" s="108"/>
      <c r="AB237" s="109"/>
      <c r="AC237" s="109"/>
      <c r="AD237" s="111"/>
      <c r="AG237" s="111"/>
    </row>
    <row r="238" spans="1:33" ht="15.75">
      <c r="A238" s="292" t="str">
        <f t="shared" si="6"/>
        <v>68-72900-01</v>
      </c>
      <c r="B238" s="198">
        <v>113058.3888</v>
      </c>
      <c r="C238" s="198">
        <v>113058.3888</v>
      </c>
      <c r="D238" s="198">
        <v>113058.3888</v>
      </c>
      <c r="E238" s="198">
        <v>113058.3888</v>
      </c>
      <c r="F238" s="199">
        <v>113058.3888</v>
      </c>
      <c r="G238" s="170">
        <v>113058.3888</v>
      </c>
      <c r="H238" s="314" t="str">
        <f t="shared" si="7"/>
        <v>68-72900-01</v>
      </c>
      <c r="I238" s="218" t="s">
        <v>3141</v>
      </c>
      <c r="J238" s="114"/>
      <c r="K238" s="108"/>
      <c r="L238" s="108"/>
      <c r="M238" s="108"/>
      <c r="N238" s="109"/>
      <c r="O238" s="110"/>
      <c r="P238" s="108"/>
      <c r="Q238" s="108"/>
      <c r="R238" s="108"/>
      <c r="S238" s="108"/>
      <c r="T238" s="108"/>
      <c r="U238" s="108"/>
      <c r="V238" s="109"/>
      <c r="W238" s="109"/>
      <c r="X238" s="109"/>
      <c r="Y238" s="108"/>
      <c r="Z238" s="108"/>
      <c r="AA238" s="108"/>
      <c r="AB238" s="109"/>
      <c r="AC238" s="109"/>
      <c r="AD238" s="111"/>
      <c r="AG238" s="111"/>
    </row>
    <row r="239" spans="1:33" ht="15.75">
      <c r="A239" s="292" t="str">
        <f t="shared" si="6"/>
        <v>68-72900-02</v>
      </c>
      <c r="B239" s="198">
        <v>82474.055999999997</v>
      </c>
      <c r="C239" s="198">
        <v>82474.055999999997</v>
      </c>
      <c r="D239" s="198">
        <v>82474.055999999997</v>
      </c>
      <c r="E239" s="198">
        <v>82474.055999999997</v>
      </c>
      <c r="F239" s="199">
        <v>82474.055999999997</v>
      </c>
      <c r="G239" s="170">
        <v>82474.055999999997</v>
      </c>
      <c r="H239" s="314" t="str">
        <f t="shared" si="7"/>
        <v>68-72900-02</v>
      </c>
      <c r="I239" s="218" t="s">
        <v>3142</v>
      </c>
      <c r="J239" s="108"/>
      <c r="K239" s="108"/>
      <c r="L239" s="108"/>
      <c r="M239" s="108"/>
      <c r="N239" s="108"/>
      <c r="O239" s="110"/>
      <c r="P239" s="108"/>
      <c r="Q239" s="108"/>
      <c r="R239" s="108"/>
      <c r="S239" s="108"/>
      <c r="T239" s="108"/>
      <c r="U239" s="108"/>
      <c r="V239" s="108"/>
      <c r="W239" s="108"/>
      <c r="X239" s="108"/>
      <c r="Y239" s="108"/>
      <c r="Z239" s="108"/>
      <c r="AA239" s="108"/>
      <c r="AB239" s="108"/>
      <c r="AC239" s="108"/>
      <c r="AD239" s="111"/>
      <c r="AG239" s="111"/>
    </row>
    <row r="240" spans="1:33" ht="15.75">
      <c r="A240" s="292" t="str">
        <f t="shared" si="6"/>
        <v>68-72900-03</v>
      </c>
      <c r="B240" s="198">
        <v>58426.048799999997</v>
      </c>
      <c r="C240" s="198">
        <v>58426.048799999997</v>
      </c>
      <c r="D240" s="198">
        <v>58426.048799999997</v>
      </c>
      <c r="E240" s="198">
        <v>58426.048799999997</v>
      </c>
      <c r="F240" s="199">
        <v>58426.048799999997</v>
      </c>
      <c r="G240" s="170">
        <v>58426.048799999997</v>
      </c>
      <c r="H240" s="314" t="str">
        <f t="shared" si="7"/>
        <v>68-72900-03</v>
      </c>
      <c r="I240" s="218" t="s">
        <v>3143</v>
      </c>
      <c r="J240" s="114"/>
      <c r="K240" s="108"/>
      <c r="L240" s="108"/>
      <c r="M240" s="108"/>
      <c r="N240" s="109"/>
      <c r="O240" s="110"/>
      <c r="P240" s="108"/>
      <c r="Q240" s="108"/>
      <c r="R240" s="108"/>
      <c r="S240" s="108"/>
      <c r="T240" s="108"/>
      <c r="U240" s="108"/>
      <c r="V240" s="109"/>
      <c r="W240" s="109"/>
      <c r="X240" s="109"/>
      <c r="Y240" s="108"/>
      <c r="Z240" s="108"/>
      <c r="AA240" s="108"/>
      <c r="AB240" s="109"/>
      <c r="AC240" s="109"/>
      <c r="AD240" s="111"/>
      <c r="AG240" s="111"/>
    </row>
    <row r="241" spans="1:33" ht="15.75">
      <c r="A241" s="292" t="str">
        <f t="shared" si="6"/>
        <v>68-72900-04</v>
      </c>
      <c r="B241" s="198">
        <v>43138.771200000003</v>
      </c>
      <c r="C241" s="198">
        <v>43138.771200000003</v>
      </c>
      <c r="D241" s="198">
        <v>43138.771200000003</v>
      </c>
      <c r="E241" s="198">
        <v>43138.771200000003</v>
      </c>
      <c r="F241" s="199">
        <v>43138.771200000003</v>
      </c>
      <c r="G241" s="170">
        <v>43138.771200000003</v>
      </c>
      <c r="H241" s="314" t="str">
        <f t="shared" si="7"/>
        <v>68-72900-04</v>
      </c>
      <c r="I241" s="202" t="s">
        <v>3144</v>
      </c>
      <c r="J241" s="114"/>
      <c r="K241" s="108"/>
      <c r="L241" s="108"/>
      <c r="M241" s="108"/>
      <c r="N241" s="109"/>
      <c r="O241" s="110"/>
      <c r="P241" s="108"/>
      <c r="Q241" s="108"/>
      <c r="R241" s="108"/>
      <c r="S241" s="108"/>
      <c r="T241" s="108"/>
      <c r="U241" s="108"/>
      <c r="V241" s="109"/>
      <c r="W241" s="109"/>
      <c r="X241" s="109"/>
      <c r="Y241" s="108"/>
      <c r="Z241" s="108"/>
      <c r="AA241" s="108"/>
      <c r="AB241" s="109"/>
      <c r="AC241" s="109"/>
      <c r="AD241" s="111"/>
      <c r="AG241" s="111"/>
    </row>
    <row r="242" spans="1:33" ht="15.75">
      <c r="A242" s="292" t="str">
        <f t="shared" si="6"/>
        <v>68-72900-B2</v>
      </c>
      <c r="B242" s="198">
        <v>101564.82</v>
      </c>
      <c r="C242" s="198">
        <v>101564.82</v>
      </c>
      <c r="D242" s="198">
        <v>101564.82</v>
      </c>
      <c r="E242" s="198">
        <v>101564.82</v>
      </c>
      <c r="F242" s="199">
        <v>101564.82</v>
      </c>
      <c r="G242" s="170">
        <v>101564.82</v>
      </c>
      <c r="H242" s="314" t="str">
        <f t="shared" si="7"/>
        <v>68-72900-B2</v>
      </c>
      <c r="I242" s="202" t="s">
        <v>3145</v>
      </c>
      <c r="J242" s="108"/>
      <c r="K242" s="108"/>
      <c r="L242" s="108"/>
      <c r="M242" s="108"/>
      <c r="N242" s="108"/>
      <c r="O242" s="110"/>
      <c r="P242" s="108"/>
      <c r="Q242" s="108"/>
      <c r="R242" s="108"/>
      <c r="S242" s="108"/>
      <c r="T242" s="108"/>
      <c r="U242" s="108"/>
      <c r="V242" s="108"/>
      <c r="W242" s="108"/>
      <c r="X242" s="108"/>
      <c r="Y242" s="108"/>
      <c r="Z242" s="108"/>
      <c r="AA242" s="108"/>
      <c r="AB242" s="108"/>
      <c r="AC242" s="108"/>
      <c r="AD242" s="111"/>
      <c r="AG242" s="111"/>
    </row>
    <row r="243" spans="1:33" ht="15.75">
      <c r="A243" s="292" t="str">
        <f t="shared" si="6"/>
        <v>68-72900-B3</v>
      </c>
      <c r="B243" s="198">
        <v>184038.87600000002</v>
      </c>
      <c r="C243" s="198">
        <v>184038.87600000002</v>
      </c>
      <c r="D243" s="198">
        <v>184038.87600000002</v>
      </c>
      <c r="E243" s="198">
        <v>184038.87600000002</v>
      </c>
      <c r="F243" s="199">
        <v>184038.87600000002</v>
      </c>
      <c r="G243" s="170">
        <v>184038.87600000002</v>
      </c>
      <c r="H243" s="314" t="str">
        <f t="shared" si="7"/>
        <v>68-72900-B3</v>
      </c>
      <c r="I243" s="202" t="s">
        <v>3146</v>
      </c>
      <c r="J243" s="114"/>
      <c r="K243" s="108"/>
      <c r="L243" s="108"/>
      <c r="M243" s="108"/>
      <c r="N243" s="109"/>
      <c r="O243" s="110"/>
      <c r="P243" s="108"/>
      <c r="Q243" s="108"/>
      <c r="R243" s="108"/>
      <c r="S243" s="108"/>
      <c r="T243" s="108"/>
      <c r="U243" s="108"/>
      <c r="V243" s="109"/>
      <c r="W243" s="109"/>
      <c r="X243" s="109"/>
      <c r="Y243" s="108"/>
      <c r="Z243" s="108"/>
      <c r="AA243" s="108"/>
      <c r="AB243" s="109"/>
      <c r="AC243" s="109"/>
      <c r="AD243" s="111"/>
      <c r="AG243" s="111"/>
    </row>
    <row r="244" spans="1:33" ht="15.75">
      <c r="A244" s="292" t="str">
        <f t="shared" si="6"/>
        <v>68-72900-L2</v>
      </c>
      <c r="B244" s="198">
        <v>195532.44480000003</v>
      </c>
      <c r="C244" s="198">
        <v>195532.44480000003</v>
      </c>
      <c r="D244" s="198">
        <v>195532.44480000003</v>
      </c>
      <c r="E244" s="198">
        <v>195532.44480000003</v>
      </c>
      <c r="F244" s="199">
        <v>195532.44480000003</v>
      </c>
      <c r="G244" s="170">
        <v>195532.44480000003</v>
      </c>
      <c r="H244" s="314" t="str">
        <f t="shared" si="7"/>
        <v>68-72900-L2</v>
      </c>
      <c r="I244" s="218" t="s">
        <v>3147</v>
      </c>
      <c r="J244" s="114"/>
      <c r="K244" s="108"/>
      <c r="L244" s="108"/>
      <c r="M244" s="108"/>
      <c r="N244" s="109"/>
      <c r="O244" s="110"/>
      <c r="P244" s="108"/>
      <c r="Q244" s="108"/>
      <c r="R244" s="108"/>
      <c r="S244" s="108"/>
      <c r="T244" s="108"/>
      <c r="U244" s="108"/>
      <c r="V244" s="109"/>
      <c r="W244" s="109"/>
      <c r="X244" s="109"/>
      <c r="Y244" s="108"/>
      <c r="Z244" s="108"/>
      <c r="AA244" s="108"/>
      <c r="AB244" s="109"/>
      <c r="AC244" s="109"/>
      <c r="AD244" s="111"/>
      <c r="AG244" s="111"/>
    </row>
    <row r="245" spans="1:33" ht="15.75">
      <c r="A245" s="292" t="str">
        <f t="shared" si="6"/>
        <v>68-72900-L3</v>
      </c>
      <c r="B245" s="198">
        <v>253958.49360000002</v>
      </c>
      <c r="C245" s="198">
        <v>253958.49360000002</v>
      </c>
      <c r="D245" s="198">
        <v>253958.49360000002</v>
      </c>
      <c r="E245" s="198">
        <v>253958.49360000002</v>
      </c>
      <c r="F245" s="199">
        <v>253958.49360000002</v>
      </c>
      <c r="G245" s="170">
        <v>253958.49360000002</v>
      </c>
      <c r="H245" s="314" t="str">
        <f t="shared" si="7"/>
        <v>68-72900-L3</v>
      </c>
      <c r="I245" s="218" t="s">
        <v>3148</v>
      </c>
      <c r="J245" s="108"/>
      <c r="K245" s="108"/>
      <c r="L245" s="108"/>
      <c r="M245" s="108"/>
      <c r="N245" s="108"/>
      <c r="O245" s="110"/>
      <c r="P245" s="108"/>
      <c r="Q245" s="108"/>
      <c r="R245" s="108"/>
      <c r="S245" s="108"/>
      <c r="T245" s="108"/>
      <c r="U245" s="108"/>
      <c r="V245" s="108"/>
      <c r="W245" s="108"/>
      <c r="X245" s="108"/>
      <c r="Y245" s="108"/>
      <c r="Z245" s="108"/>
      <c r="AA245" s="108"/>
      <c r="AB245" s="108"/>
      <c r="AC245" s="108"/>
      <c r="AD245" s="111"/>
      <c r="AG245" s="111"/>
    </row>
    <row r="246" spans="1:33" ht="15.75">
      <c r="A246" s="292" t="str">
        <f t="shared" si="6"/>
        <v>68-72900-S4</v>
      </c>
      <c r="B246" s="198">
        <v>297097.2648</v>
      </c>
      <c r="C246" s="198">
        <v>297097.2648</v>
      </c>
      <c r="D246" s="198">
        <v>297097.2648</v>
      </c>
      <c r="E246" s="198">
        <v>297097.2648</v>
      </c>
      <c r="F246" s="199">
        <v>297097.2648</v>
      </c>
      <c r="G246" s="170">
        <v>297097.2648</v>
      </c>
      <c r="H246" s="314" t="str">
        <f t="shared" si="7"/>
        <v>68-72900-S4</v>
      </c>
      <c r="I246" s="218" t="s">
        <v>3149</v>
      </c>
      <c r="J246" s="114"/>
      <c r="K246" s="108"/>
      <c r="L246" s="108"/>
      <c r="M246" s="108"/>
      <c r="N246" s="109"/>
      <c r="O246" s="110"/>
      <c r="P246" s="108"/>
      <c r="Q246" s="108"/>
      <c r="R246" s="108"/>
      <c r="S246" s="108"/>
      <c r="T246" s="108"/>
      <c r="U246" s="108"/>
      <c r="V246" s="109"/>
      <c r="W246" s="109"/>
      <c r="X246" s="109"/>
      <c r="Y246" s="108"/>
      <c r="Z246" s="108"/>
      <c r="AA246" s="108"/>
      <c r="AB246" s="109"/>
      <c r="AC246" s="109"/>
      <c r="AD246" s="111"/>
      <c r="AG246" s="111"/>
    </row>
    <row r="247" spans="1:33" ht="15.75">
      <c r="A247" s="292" t="str">
        <f t="shared" si="6"/>
        <v>68-73000-01</v>
      </c>
      <c r="B247" s="198">
        <v>113058.3888</v>
      </c>
      <c r="C247" s="198">
        <v>113058.3888</v>
      </c>
      <c r="D247" s="198">
        <v>113058.3888</v>
      </c>
      <c r="E247" s="198">
        <v>113058.3888</v>
      </c>
      <c r="F247" s="199">
        <v>113058.3888</v>
      </c>
      <c r="G247" s="170">
        <v>113058.3888</v>
      </c>
      <c r="H247" s="314" t="str">
        <f t="shared" si="7"/>
        <v>68-73000-01</v>
      </c>
      <c r="I247" s="202" t="s">
        <v>3150</v>
      </c>
      <c r="J247" s="114"/>
      <c r="K247" s="108"/>
      <c r="L247" s="108"/>
      <c r="M247" s="108"/>
      <c r="N247" s="109"/>
      <c r="O247" s="110"/>
      <c r="P247" s="108"/>
      <c r="Q247" s="108"/>
      <c r="R247" s="108"/>
      <c r="S247" s="108"/>
      <c r="T247" s="108"/>
      <c r="U247" s="108"/>
      <c r="V247" s="109"/>
      <c r="W247" s="109"/>
      <c r="X247" s="109"/>
      <c r="Y247" s="108"/>
      <c r="Z247" s="108"/>
      <c r="AA247" s="108"/>
      <c r="AB247" s="109"/>
      <c r="AC247" s="109"/>
      <c r="AD247" s="111"/>
      <c r="AG247" s="111"/>
    </row>
    <row r="248" spans="1:33" ht="15.75">
      <c r="A248" s="292" t="str">
        <f t="shared" si="6"/>
        <v>68-73000-02</v>
      </c>
      <c r="B248" s="198">
        <v>89220.6</v>
      </c>
      <c r="C248" s="198">
        <v>89220.6</v>
      </c>
      <c r="D248" s="198">
        <v>89220.6</v>
      </c>
      <c r="E248" s="198">
        <v>89220.6</v>
      </c>
      <c r="F248" s="199">
        <v>89220.6</v>
      </c>
      <c r="G248" s="170">
        <v>89220.6</v>
      </c>
      <c r="H248" s="314" t="str">
        <f t="shared" si="7"/>
        <v>68-73000-02</v>
      </c>
      <c r="I248" s="202" t="s">
        <v>3151</v>
      </c>
      <c r="J248" s="108"/>
      <c r="K248" s="108"/>
      <c r="L248" s="108"/>
      <c r="M248" s="108"/>
      <c r="N248" s="108"/>
      <c r="O248" s="110"/>
      <c r="P248" s="108"/>
      <c r="Q248" s="108"/>
      <c r="R248" s="108"/>
      <c r="S248" s="108"/>
      <c r="T248" s="108"/>
      <c r="U248" s="108"/>
      <c r="V248" s="108"/>
      <c r="W248" s="108"/>
      <c r="X248" s="108"/>
      <c r="Y248" s="108"/>
      <c r="Z248" s="108"/>
      <c r="AA248" s="108"/>
      <c r="AB248" s="108"/>
      <c r="AC248" s="108"/>
      <c r="AD248" s="111"/>
      <c r="AG248" s="111"/>
    </row>
    <row r="249" spans="1:33" ht="15.75">
      <c r="A249" s="292" t="str">
        <f t="shared" si="6"/>
        <v>68-73000-03</v>
      </c>
      <c r="B249" s="198">
        <v>61378.884000000013</v>
      </c>
      <c r="C249" s="198">
        <v>61378.884000000013</v>
      </c>
      <c r="D249" s="198">
        <v>61378.884000000013</v>
      </c>
      <c r="E249" s="198">
        <v>61378.884000000013</v>
      </c>
      <c r="F249" s="199">
        <v>61378.884000000013</v>
      </c>
      <c r="G249" s="170">
        <v>61378.884000000013</v>
      </c>
      <c r="H249" s="314" t="str">
        <f t="shared" si="7"/>
        <v>68-73000-03</v>
      </c>
      <c r="I249" s="202" t="s">
        <v>3152</v>
      </c>
      <c r="J249" s="114"/>
      <c r="K249" s="108"/>
      <c r="L249" s="108"/>
      <c r="M249" s="108"/>
      <c r="N249" s="109"/>
      <c r="O249" s="110"/>
      <c r="P249" s="108"/>
      <c r="Q249" s="108"/>
      <c r="R249" s="108"/>
      <c r="S249" s="108"/>
      <c r="T249" s="108"/>
      <c r="U249" s="108"/>
      <c r="V249" s="109"/>
      <c r="W249" s="109"/>
      <c r="X249" s="109"/>
      <c r="Y249" s="108"/>
      <c r="Z249" s="108"/>
      <c r="AA249" s="108"/>
      <c r="AB249" s="109"/>
      <c r="AC249" s="109"/>
      <c r="AD249" s="111"/>
      <c r="AG249" s="111"/>
    </row>
    <row r="250" spans="1:33" ht="15.75">
      <c r="A250" s="292" t="str">
        <f t="shared" si="6"/>
        <v>68-73000-04</v>
      </c>
      <c r="B250" s="198">
        <v>33571.38960000001</v>
      </c>
      <c r="C250" s="198">
        <v>33571.38960000001</v>
      </c>
      <c r="D250" s="198">
        <v>33571.38960000001</v>
      </c>
      <c r="E250" s="198">
        <v>33571.38960000001</v>
      </c>
      <c r="F250" s="199">
        <v>33571.38960000001</v>
      </c>
      <c r="G250" s="170">
        <v>33571.38960000001</v>
      </c>
      <c r="H250" s="314" t="str">
        <f t="shared" si="7"/>
        <v>68-73000-04</v>
      </c>
      <c r="I250" s="218" t="s">
        <v>3153</v>
      </c>
      <c r="J250" s="114"/>
      <c r="K250" s="108"/>
      <c r="L250" s="108"/>
      <c r="M250" s="108"/>
      <c r="N250" s="109"/>
      <c r="O250" s="110"/>
      <c r="P250" s="108"/>
      <c r="Q250" s="108"/>
      <c r="R250" s="108"/>
      <c r="S250" s="108"/>
      <c r="T250" s="108"/>
      <c r="U250" s="108"/>
      <c r="V250" s="109"/>
      <c r="W250" s="109"/>
      <c r="X250" s="109"/>
      <c r="Y250" s="108"/>
      <c r="Z250" s="108"/>
      <c r="AA250" s="108"/>
      <c r="AB250" s="109"/>
      <c r="AC250" s="109"/>
      <c r="AD250" s="111"/>
      <c r="AG250" s="111"/>
    </row>
    <row r="251" spans="1:33" ht="15.75">
      <c r="A251" s="292" t="str">
        <f t="shared" si="6"/>
        <v>68-73000-B2</v>
      </c>
      <c r="B251" s="198">
        <v>94950.273600000015</v>
      </c>
      <c r="C251" s="198">
        <v>94950.273600000015</v>
      </c>
      <c r="D251" s="198">
        <v>94950.273600000015</v>
      </c>
      <c r="E251" s="198">
        <v>94950.273600000015</v>
      </c>
      <c r="F251" s="199">
        <v>94950.273600000015</v>
      </c>
      <c r="G251" s="170">
        <v>94950.273600000015</v>
      </c>
      <c r="H251" s="314" t="str">
        <f t="shared" si="7"/>
        <v>68-73000-B2</v>
      </c>
      <c r="I251" s="218" t="s">
        <v>3154</v>
      </c>
      <c r="J251" s="108"/>
      <c r="K251" s="108"/>
      <c r="L251" s="108"/>
      <c r="M251" s="108"/>
      <c r="N251" s="108"/>
      <c r="O251" s="110"/>
      <c r="P251" s="108"/>
      <c r="Q251" s="108"/>
      <c r="R251" s="108"/>
      <c r="S251" s="108"/>
      <c r="T251" s="108"/>
      <c r="U251" s="108"/>
      <c r="V251" s="108"/>
      <c r="W251" s="108"/>
      <c r="X251" s="108"/>
      <c r="Y251" s="108"/>
      <c r="Z251" s="108"/>
      <c r="AA251" s="108"/>
      <c r="AB251" s="108"/>
      <c r="AC251" s="108"/>
      <c r="AD251" s="111"/>
      <c r="AG251" s="111"/>
    </row>
    <row r="252" spans="1:33" ht="15.75">
      <c r="A252" s="292" t="str">
        <f t="shared" si="6"/>
        <v>68-73000-B3</v>
      </c>
      <c r="B252" s="198">
        <v>184170.87360000002</v>
      </c>
      <c r="C252" s="198">
        <v>184170.87360000002</v>
      </c>
      <c r="D252" s="198">
        <v>184170.87360000002</v>
      </c>
      <c r="E252" s="198">
        <v>184170.87360000002</v>
      </c>
      <c r="F252" s="199">
        <v>184170.87360000002</v>
      </c>
      <c r="G252" s="170">
        <v>184170.87360000002</v>
      </c>
      <c r="H252" s="314" t="str">
        <f t="shared" si="7"/>
        <v>68-73000-B3</v>
      </c>
      <c r="I252" s="218" t="s">
        <v>3155</v>
      </c>
      <c r="J252" s="114"/>
      <c r="K252" s="108"/>
      <c r="L252" s="108"/>
      <c r="M252" s="108"/>
      <c r="N252" s="109"/>
      <c r="O252" s="110"/>
      <c r="P252" s="108"/>
      <c r="Q252" s="108"/>
      <c r="R252" s="108"/>
      <c r="S252" s="108"/>
      <c r="T252" s="108"/>
      <c r="U252" s="108"/>
      <c r="V252" s="109"/>
      <c r="W252" s="109"/>
      <c r="X252" s="109"/>
      <c r="Y252" s="108"/>
      <c r="Z252" s="108"/>
      <c r="AA252" s="108"/>
      <c r="AB252" s="109"/>
      <c r="AC252" s="109"/>
      <c r="AD252" s="111"/>
      <c r="AG252" s="111"/>
    </row>
    <row r="253" spans="1:33" ht="15.75">
      <c r="A253" s="292" t="str">
        <f t="shared" si="6"/>
        <v>68-73000-L2</v>
      </c>
      <c r="B253" s="198">
        <v>202278.98879999999</v>
      </c>
      <c r="C253" s="198">
        <v>202278.98879999999</v>
      </c>
      <c r="D253" s="198">
        <v>202278.98879999999</v>
      </c>
      <c r="E253" s="198">
        <v>202278.98879999999</v>
      </c>
      <c r="F253" s="199">
        <v>202278.98879999999</v>
      </c>
      <c r="G253" s="170">
        <v>202278.98879999999</v>
      </c>
      <c r="H253" s="314" t="str">
        <f t="shared" si="7"/>
        <v>68-73000-L2</v>
      </c>
      <c r="I253" s="202" t="s">
        <v>3156</v>
      </c>
      <c r="J253" s="114"/>
      <c r="K253" s="108"/>
      <c r="L253" s="108"/>
      <c r="M253" s="108"/>
      <c r="N253" s="109"/>
      <c r="O253" s="110"/>
      <c r="P253" s="108"/>
      <c r="Q253" s="108"/>
      <c r="R253" s="108"/>
      <c r="S253" s="108"/>
      <c r="T253" s="108"/>
      <c r="U253" s="108"/>
      <c r="V253" s="109"/>
      <c r="W253" s="109"/>
      <c r="X253" s="109"/>
      <c r="Y253" s="108"/>
      <c r="Z253" s="108"/>
      <c r="AA253" s="108"/>
      <c r="AB253" s="109"/>
      <c r="AC253" s="109"/>
      <c r="AD253" s="111"/>
      <c r="AG253" s="111"/>
    </row>
    <row r="254" spans="1:33" ht="15.75">
      <c r="A254" s="292" t="str">
        <f t="shared" si="6"/>
        <v>68-73000-L3</v>
      </c>
      <c r="B254" s="198">
        <v>263657.87280000001</v>
      </c>
      <c r="C254" s="198">
        <v>263657.87280000001</v>
      </c>
      <c r="D254" s="198">
        <v>263657.87280000001</v>
      </c>
      <c r="E254" s="198">
        <v>263657.87280000001</v>
      </c>
      <c r="F254" s="199">
        <v>263657.87280000001</v>
      </c>
      <c r="G254" s="170">
        <v>263657.87280000001</v>
      </c>
      <c r="H254" s="314" t="str">
        <f t="shared" si="7"/>
        <v>68-73000-L3</v>
      </c>
      <c r="I254" s="202" t="s">
        <v>3157</v>
      </c>
      <c r="J254" s="108"/>
      <c r="K254" s="108"/>
      <c r="L254" s="108"/>
      <c r="M254" s="108"/>
      <c r="N254" s="108"/>
      <c r="O254" s="110"/>
      <c r="P254" s="108"/>
      <c r="Q254" s="108"/>
      <c r="R254" s="108"/>
      <c r="S254" s="108"/>
      <c r="T254" s="108"/>
      <c r="U254" s="108"/>
      <c r="V254" s="108"/>
      <c r="W254" s="108"/>
      <c r="X254" s="109"/>
      <c r="Y254" s="108"/>
      <c r="Z254" s="108"/>
      <c r="AA254" s="108"/>
      <c r="AB254" s="108"/>
      <c r="AC254" s="108"/>
      <c r="AD254" s="111"/>
      <c r="AG254" s="111"/>
    </row>
    <row r="255" spans="1:33" ht="15.75">
      <c r="A255" s="292" t="str">
        <f t="shared" si="6"/>
        <v>68-73000-S4</v>
      </c>
      <c r="B255" s="198">
        <v>297229.26240000001</v>
      </c>
      <c r="C255" s="198">
        <v>297229.26240000001</v>
      </c>
      <c r="D255" s="198">
        <v>297229.26240000001</v>
      </c>
      <c r="E255" s="198">
        <v>297229.26240000001</v>
      </c>
      <c r="F255" s="199">
        <v>297229.26240000001</v>
      </c>
      <c r="G255" s="170">
        <v>297229.26240000001</v>
      </c>
      <c r="H255" s="314" t="str">
        <f t="shared" si="7"/>
        <v>68-73000-S4</v>
      </c>
      <c r="I255" s="202" t="s">
        <v>3158</v>
      </c>
      <c r="J255" s="108"/>
      <c r="K255" s="108"/>
      <c r="L255" s="108"/>
      <c r="M255" s="108"/>
      <c r="N255" s="108"/>
      <c r="O255" s="110"/>
      <c r="P255" s="108"/>
      <c r="Q255" s="108"/>
      <c r="R255" s="108"/>
      <c r="S255" s="108"/>
      <c r="T255" s="108"/>
      <c r="U255" s="108"/>
      <c r="V255" s="108"/>
      <c r="W255" s="108"/>
      <c r="X255" s="109"/>
      <c r="Y255" s="108"/>
      <c r="Z255" s="108"/>
      <c r="AA255" s="108"/>
      <c r="AB255" s="108"/>
      <c r="AC255" s="108"/>
      <c r="AD255" s="111"/>
      <c r="AG255" s="111"/>
    </row>
    <row r="256" spans="1:33" ht="15.75">
      <c r="A256" s="292" t="str">
        <f t="shared" si="6"/>
        <v>68-73000-X1</v>
      </c>
      <c r="B256" s="198">
        <v>150599.48400000003</v>
      </c>
      <c r="C256" s="198">
        <v>150599.48400000003</v>
      </c>
      <c r="D256" s="198">
        <v>150599.48400000003</v>
      </c>
      <c r="E256" s="198">
        <v>150599.48400000003</v>
      </c>
      <c r="F256" s="199">
        <v>150599.48400000003</v>
      </c>
      <c r="G256" s="170">
        <v>150599.48400000003</v>
      </c>
      <c r="H256" s="314" t="str">
        <f t="shared" si="7"/>
        <v>68-73000-X1</v>
      </c>
      <c r="I256" s="202" t="s">
        <v>3159</v>
      </c>
      <c r="J256" s="108"/>
      <c r="K256" s="108"/>
      <c r="L256" s="108"/>
      <c r="M256" s="108"/>
      <c r="N256" s="108"/>
      <c r="O256" s="110"/>
      <c r="P256" s="108"/>
      <c r="Q256" s="108"/>
      <c r="R256" s="108"/>
      <c r="S256" s="108"/>
      <c r="T256" s="108"/>
      <c r="U256" s="108"/>
      <c r="V256" s="108"/>
      <c r="W256" s="108"/>
      <c r="X256" s="109"/>
      <c r="Y256" s="108"/>
      <c r="Z256" s="108"/>
      <c r="AA256" s="108"/>
      <c r="AB256" s="108"/>
      <c r="AC256" s="108"/>
      <c r="AD256" s="111"/>
      <c r="AG256" s="111"/>
    </row>
    <row r="257" spans="1:33" ht="15.75">
      <c r="A257" s="292" t="str">
        <f t="shared" si="6"/>
        <v>68-73100-01</v>
      </c>
      <c r="B257" s="198">
        <v>29924.344800000003</v>
      </c>
      <c r="C257" s="198">
        <v>29924.344800000003</v>
      </c>
      <c r="D257" s="198">
        <v>29924.344800000003</v>
      </c>
      <c r="E257" s="198">
        <v>29924.344800000003</v>
      </c>
      <c r="F257" s="199">
        <v>29924.344800000003</v>
      </c>
      <c r="G257" s="170">
        <v>29924.344800000003</v>
      </c>
      <c r="H257" s="314" t="str">
        <f t="shared" si="7"/>
        <v>68-73100-01</v>
      </c>
      <c r="I257" s="202" t="s">
        <v>2333</v>
      </c>
      <c r="J257" s="114"/>
      <c r="K257" s="108"/>
      <c r="L257" s="108"/>
      <c r="M257" s="108"/>
      <c r="N257" s="109"/>
      <c r="O257" s="110"/>
      <c r="P257" s="108"/>
      <c r="Q257" s="108"/>
      <c r="R257" s="108"/>
      <c r="S257" s="108"/>
      <c r="T257" s="108"/>
      <c r="U257" s="108"/>
      <c r="V257" s="109"/>
      <c r="W257" s="109"/>
      <c r="X257" s="109"/>
      <c r="Y257" s="108"/>
      <c r="Z257" s="108"/>
      <c r="AA257" s="108"/>
      <c r="AB257" s="109"/>
      <c r="AC257" s="109"/>
      <c r="AD257" s="111"/>
      <c r="AG257" s="111"/>
    </row>
    <row r="258" spans="1:33" ht="15.75">
      <c r="A258" s="292" t="str">
        <f t="shared" si="6"/>
        <v>68-73100-02</v>
      </c>
      <c r="B258" s="198">
        <v>17785.454399999999</v>
      </c>
      <c r="C258" s="198">
        <v>17785.454399999999</v>
      </c>
      <c r="D258" s="198">
        <v>17785.454399999999</v>
      </c>
      <c r="E258" s="198">
        <v>17785.454399999999</v>
      </c>
      <c r="F258" s="199">
        <v>17785.454399999999</v>
      </c>
      <c r="G258" s="170">
        <v>17785.454399999999</v>
      </c>
      <c r="H258" s="314" t="str">
        <f t="shared" si="7"/>
        <v>68-73100-02</v>
      </c>
      <c r="I258" s="202" t="s">
        <v>2334</v>
      </c>
      <c r="J258" s="114"/>
      <c r="K258" s="108"/>
      <c r="L258" s="108"/>
      <c r="M258" s="108"/>
      <c r="N258" s="109"/>
      <c r="O258" s="110"/>
      <c r="P258" s="108"/>
      <c r="Q258" s="108"/>
      <c r="R258" s="108"/>
      <c r="S258" s="108"/>
      <c r="T258" s="108"/>
      <c r="U258" s="108"/>
      <c r="V258" s="109"/>
      <c r="W258" s="109"/>
      <c r="X258" s="109"/>
      <c r="Y258" s="108"/>
      <c r="Z258" s="108"/>
      <c r="AA258" s="108"/>
      <c r="AB258" s="109"/>
      <c r="AC258" s="109"/>
      <c r="AD258" s="111"/>
      <c r="AG258" s="111"/>
    </row>
    <row r="259" spans="1:33" ht="15.75">
      <c r="A259" s="292" t="str">
        <f t="shared" si="6"/>
        <v>68-73100-S2</v>
      </c>
      <c r="B259" s="219">
        <v>47709.799200000009</v>
      </c>
      <c r="C259" s="219">
        <v>47709.799200000009</v>
      </c>
      <c r="D259" s="219">
        <v>47709.799200000009</v>
      </c>
      <c r="E259" s="219">
        <v>47709.799200000009</v>
      </c>
      <c r="F259" s="199">
        <v>47709.799200000009</v>
      </c>
      <c r="G259" s="170">
        <v>47709.799200000009</v>
      </c>
      <c r="H259" s="314" t="str">
        <f t="shared" si="7"/>
        <v>68-73100-S2</v>
      </c>
      <c r="I259" s="202" t="s">
        <v>2332</v>
      </c>
      <c r="J259" s="114"/>
      <c r="K259" s="108"/>
      <c r="L259" s="108"/>
      <c r="M259" s="108"/>
      <c r="N259" s="109"/>
      <c r="O259" s="110"/>
      <c r="P259" s="108"/>
      <c r="Q259" s="108"/>
      <c r="R259" s="108"/>
      <c r="S259" s="108"/>
      <c r="T259" s="108"/>
      <c r="U259" s="108"/>
      <c r="V259" s="109"/>
      <c r="W259" s="109"/>
      <c r="X259" s="109"/>
      <c r="Y259" s="108"/>
      <c r="Z259" s="108"/>
      <c r="AA259" s="108"/>
      <c r="AB259" s="109"/>
      <c r="AC259" s="109"/>
      <c r="AD259" s="111"/>
      <c r="AG259" s="111"/>
    </row>
    <row r="260" spans="1:33" ht="15.75">
      <c r="A260" s="292" t="str">
        <f t="shared" si="6"/>
        <v>68-73200-01</v>
      </c>
      <c r="B260" s="198">
        <v>37008.216</v>
      </c>
      <c r="C260" s="198">
        <v>37008.216</v>
      </c>
      <c r="D260" s="198">
        <v>37008.216</v>
      </c>
      <c r="E260" s="198">
        <v>37008.216</v>
      </c>
      <c r="F260" s="199">
        <v>37008.216</v>
      </c>
      <c r="G260" s="170">
        <v>37008.216</v>
      </c>
      <c r="H260" s="314" t="str">
        <f t="shared" si="7"/>
        <v>68-73200-01</v>
      </c>
      <c r="I260" s="202" t="s">
        <v>3160</v>
      </c>
      <c r="J260" s="108"/>
      <c r="K260" s="108"/>
      <c r="L260" s="108"/>
      <c r="M260" s="108"/>
      <c r="N260" s="108"/>
      <c r="O260" s="110"/>
      <c r="P260" s="108"/>
      <c r="Q260" s="108"/>
      <c r="R260" s="108"/>
      <c r="S260" s="108"/>
      <c r="T260" s="108"/>
      <c r="U260" s="108"/>
      <c r="V260" s="108"/>
      <c r="W260" s="108"/>
      <c r="X260" s="109"/>
      <c r="Y260" s="108"/>
      <c r="Z260" s="108"/>
      <c r="AA260" s="108"/>
      <c r="AB260" s="108"/>
      <c r="AC260" s="108"/>
      <c r="AD260" s="111"/>
      <c r="AG260" s="111"/>
    </row>
    <row r="261" spans="1:33" ht="15.75">
      <c r="A261" s="292" t="str">
        <f t="shared" si="6"/>
        <v>68-73200-02</v>
      </c>
      <c r="B261" s="198">
        <v>20904.508800000003</v>
      </c>
      <c r="C261" s="198">
        <v>20904.508800000003</v>
      </c>
      <c r="D261" s="198">
        <v>20904.508800000003</v>
      </c>
      <c r="E261" s="198">
        <v>20904.508800000003</v>
      </c>
      <c r="F261" s="199">
        <v>20904.508800000003</v>
      </c>
      <c r="G261" s="170">
        <v>20904.508800000003</v>
      </c>
      <c r="H261" s="314" t="str">
        <f t="shared" si="7"/>
        <v>68-73200-02</v>
      </c>
      <c r="I261" s="202" t="s">
        <v>3161</v>
      </c>
      <c r="J261" s="114"/>
      <c r="K261" s="108"/>
      <c r="L261" s="108"/>
      <c r="M261" s="108"/>
      <c r="N261" s="109"/>
      <c r="O261" s="110"/>
      <c r="P261" s="108"/>
      <c r="Q261" s="108"/>
      <c r="R261" s="108"/>
      <c r="S261" s="108"/>
      <c r="T261" s="108"/>
      <c r="U261" s="108"/>
      <c r="V261" s="109"/>
      <c r="W261" s="109"/>
      <c r="X261" s="109"/>
      <c r="Y261" s="108"/>
      <c r="Z261" s="108"/>
      <c r="AA261" s="108"/>
      <c r="AB261" s="109"/>
      <c r="AC261" s="109"/>
      <c r="AD261" s="111"/>
      <c r="AG261" s="111"/>
    </row>
    <row r="262" spans="1:33" ht="15.75">
      <c r="A262" s="292" t="str">
        <f t="shared" si="6"/>
        <v>68-73200-S2</v>
      </c>
      <c r="B262" s="198">
        <v>57912.724800000004</v>
      </c>
      <c r="C262" s="198">
        <v>57912.724800000004</v>
      </c>
      <c r="D262" s="198">
        <v>57912.724800000004</v>
      </c>
      <c r="E262" s="198">
        <v>57912.724800000004</v>
      </c>
      <c r="F262" s="199">
        <v>57912.724800000004</v>
      </c>
      <c r="G262" s="170">
        <v>57912.724800000004</v>
      </c>
      <c r="H262" s="314" t="str">
        <f t="shared" si="7"/>
        <v>68-73200-S2</v>
      </c>
      <c r="I262" s="202" t="s">
        <v>3162</v>
      </c>
      <c r="J262" s="114"/>
      <c r="K262" s="108"/>
      <c r="L262" s="108"/>
      <c r="M262" s="108"/>
      <c r="N262" s="109"/>
      <c r="O262" s="110"/>
      <c r="P262" s="108"/>
      <c r="Q262" s="108"/>
      <c r="R262" s="108"/>
      <c r="S262" s="108"/>
      <c r="T262" s="108"/>
      <c r="U262" s="108"/>
      <c r="V262" s="109"/>
      <c r="W262" s="109"/>
      <c r="X262" s="109"/>
      <c r="Y262" s="108"/>
      <c r="Z262" s="108"/>
      <c r="AA262" s="108"/>
      <c r="AB262" s="109"/>
      <c r="AC262" s="109"/>
      <c r="AD262" s="111"/>
      <c r="AG262" s="111"/>
    </row>
    <row r="263" spans="1:33" ht="15.75">
      <c r="A263" s="292" t="str">
        <f t="shared" ref="A263:A326" si="8">LEFT(H263,6)&amp;"00"&amp;RIGHT(H263,3)</f>
        <v>68-73300-01</v>
      </c>
      <c r="B263" s="198">
        <v>19071.208800000004</v>
      </c>
      <c r="C263" s="198">
        <v>19071.208800000004</v>
      </c>
      <c r="D263" s="198">
        <v>19071.208800000004</v>
      </c>
      <c r="E263" s="198">
        <v>19071.208800000004</v>
      </c>
      <c r="F263" s="199">
        <v>19071.208800000004</v>
      </c>
      <c r="G263" s="170">
        <v>19071.208800000004</v>
      </c>
      <c r="H263" s="314" t="str">
        <f t="shared" ref="H263:H326" si="9">TRIM(SUBSTITUTE(I263,CHAR(10)," "))</f>
        <v>68-73300-01</v>
      </c>
      <c r="I263" s="204" t="s">
        <v>3163</v>
      </c>
      <c r="J263" s="108"/>
      <c r="K263" s="108"/>
      <c r="L263" s="108"/>
      <c r="M263" s="108"/>
      <c r="N263" s="108"/>
      <c r="O263" s="110"/>
      <c r="P263" s="108"/>
      <c r="Q263" s="108"/>
      <c r="R263" s="108"/>
      <c r="S263" s="108"/>
      <c r="T263" s="108"/>
      <c r="U263" s="108"/>
      <c r="V263" s="108"/>
      <c r="W263" s="108"/>
      <c r="X263" s="109"/>
      <c r="Y263" s="108"/>
      <c r="Z263" s="108"/>
      <c r="AA263" s="108"/>
      <c r="AB263" s="108"/>
      <c r="AC263" s="108"/>
      <c r="AD263" s="111"/>
      <c r="AG263" s="111"/>
    </row>
    <row r="264" spans="1:33" ht="15.75">
      <c r="A264" s="292" t="str">
        <f t="shared" si="8"/>
        <v>68-73300-02</v>
      </c>
      <c r="B264" s="198">
        <v>12300.220799999999</v>
      </c>
      <c r="C264" s="198">
        <v>12300.220799999999</v>
      </c>
      <c r="D264" s="198">
        <v>12300.220799999999</v>
      </c>
      <c r="E264" s="198">
        <v>12300.220799999999</v>
      </c>
      <c r="F264" s="199">
        <v>12300.220799999999</v>
      </c>
      <c r="G264" s="170">
        <v>12300.220799999999</v>
      </c>
      <c r="H264" s="314" t="str">
        <f t="shared" si="9"/>
        <v>68-73300-02</v>
      </c>
      <c r="I264" s="204" t="s">
        <v>3164</v>
      </c>
      <c r="J264" s="114"/>
      <c r="K264" s="108"/>
      <c r="L264" s="108"/>
      <c r="M264" s="108"/>
      <c r="N264" s="109"/>
      <c r="O264" s="110"/>
      <c r="P264" s="108"/>
      <c r="Q264" s="108"/>
      <c r="R264" s="108"/>
      <c r="S264" s="108"/>
      <c r="T264" s="108"/>
      <c r="U264" s="108"/>
      <c r="V264" s="109"/>
      <c r="W264" s="109"/>
      <c r="X264" s="109"/>
      <c r="Y264" s="108"/>
      <c r="Z264" s="108"/>
      <c r="AA264" s="108"/>
      <c r="AB264" s="109"/>
      <c r="AC264" s="109"/>
      <c r="AD264" s="111"/>
      <c r="AG264" s="111"/>
    </row>
    <row r="265" spans="1:33" ht="15.75">
      <c r="A265" s="292" t="str">
        <f t="shared" si="8"/>
        <v>68-73300-S2</v>
      </c>
      <c r="B265" s="198">
        <v>31371.429600000003</v>
      </c>
      <c r="C265" s="198">
        <v>31371.429600000003</v>
      </c>
      <c r="D265" s="198">
        <v>31371.429600000003</v>
      </c>
      <c r="E265" s="198">
        <v>31371.429600000003</v>
      </c>
      <c r="F265" s="199">
        <v>31371.429600000003</v>
      </c>
      <c r="G265" s="170">
        <v>31371.429600000003</v>
      </c>
      <c r="H265" s="314" t="str">
        <f t="shared" si="9"/>
        <v>68-73300-S2</v>
      </c>
      <c r="I265" s="204" t="s">
        <v>3165</v>
      </c>
      <c r="J265" s="114"/>
      <c r="K265" s="108"/>
      <c r="L265" s="108"/>
      <c r="M265" s="108"/>
      <c r="N265" s="109"/>
      <c r="O265" s="110"/>
      <c r="P265" s="108"/>
      <c r="Q265" s="108"/>
      <c r="R265" s="108"/>
      <c r="S265" s="108"/>
      <c r="T265" s="108"/>
      <c r="U265" s="108"/>
      <c r="V265" s="109"/>
      <c r="W265" s="109"/>
      <c r="X265" s="109"/>
      <c r="Y265" s="108"/>
      <c r="Z265" s="108"/>
      <c r="AA265" s="108"/>
      <c r="AB265" s="109"/>
      <c r="AC265" s="109"/>
      <c r="AD265" s="111"/>
      <c r="AG265" s="111"/>
    </row>
    <row r="266" spans="1:33" ht="15.75">
      <c r="A266" s="292" t="str">
        <f t="shared" si="8"/>
        <v>68-73400-S1</v>
      </c>
      <c r="B266" s="198">
        <v>51322.6224</v>
      </c>
      <c r="C266" s="198">
        <v>51322.6224</v>
      </c>
      <c r="D266" s="198">
        <v>51322.6224</v>
      </c>
      <c r="E266" s="198">
        <v>51322.6224</v>
      </c>
      <c r="F266" s="199">
        <v>51322.6224</v>
      </c>
      <c r="G266" s="170">
        <v>51322.6224</v>
      </c>
      <c r="H266" s="314" t="str">
        <f t="shared" si="9"/>
        <v>68-73400-S1</v>
      </c>
      <c r="I266" s="204" t="s">
        <v>3166</v>
      </c>
      <c r="J266" s="114"/>
      <c r="K266" s="108"/>
      <c r="L266" s="108"/>
      <c r="M266" s="108"/>
      <c r="N266" s="109"/>
      <c r="O266" s="110"/>
      <c r="P266" s="108"/>
      <c r="Q266" s="108"/>
      <c r="R266" s="108"/>
      <c r="S266" s="108"/>
      <c r="T266" s="108"/>
      <c r="U266" s="108"/>
      <c r="V266" s="109"/>
      <c r="W266" s="109"/>
      <c r="X266" s="109"/>
      <c r="Y266" s="108"/>
      <c r="Z266" s="108"/>
      <c r="AA266" s="108"/>
      <c r="AB266" s="109"/>
      <c r="AC266" s="109"/>
      <c r="AD266" s="111"/>
      <c r="AG266" s="111"/>
    </row>
    <row r="267" spans="1:33" ht="15.75">
      <c r="A267" s="292" t="str">
        <f t="shared" si="8"/>
        <v>68-73500-S1</v>
      </c>
      <c r="B267" s="198">
        <v>34793.589600000007</v>
      </c>
      <c r="C267" s="198">
        <v>34793.589600000007</v>
      </c>
      <c r="D267" s="198">
        <v>34793.589600000007</v>
      </c>
      <c r="E267" s="198">
        <v>34793.589600000007</v>
      </c>
      <c r="F267" s="199">
        <v>34793.589600000007</v>
      </c>
      <c r="G267" s="170">
        <v>34793.589600000007</v>
      </c>
      <c r="H267" s="314" t="str">
        <f t="shared" si="9"/>
        <v>68-73500-S1</v>
      </c>
      <c r="I267" s="206" t="s">
        <v>3167</v>
      </c>
      <c r="J267" s="114"/>
      <c r="K267" s="108"/>
      <c r="L267" s="108"/>
      <c r="M267" s="108"/>
      <c r="N267" s="109"/>
      <c r="O267" s="110"/>
      <c r="P267" s="108"/>
      <c r="Q267" s="108"/>
      <c r="R267" s="108"/>
      <c r="S267" s="108"/>
      <c r="T267" s="108"/>
      <c r="U267" s="108"/>
      <c r="V267" s="109"/>
      <c r="W267" s="109"/>
      <c r="X267" s="109"/>
      <c r="Y267" s="108"/>
      <c r="Z267" s="108"/>
      <c r="AA267" s="108"/>
      <c r="AB267" s="109"/>
      <c r="AC267" s="109"/>
      <c r="AD267" s="111"/>
      <c r="AG267" s="111"/>
    </row>
    <row r="268" spans="1:33" ht="15.75">
      <c r="A268" s="292" t="str">
        <f t="shared" si="8"/>
        <v>68-73600-01</v>
      </c>
      <c r="B268" s="198">
        <v>55949.395200000006</v>
      </c>
      <c r="C268" s="198">
        <v>55949.395200000006</v>
      </c>
      <c r="D268" s="198">
        <v>55949.395200000006</v>
      </c>
      <c r="E268" s="198">
        <v>55949.395200000006</v>
      </c>
      <c r="F268" s="199">
        <v>55949.395200000006</v>
      </c>
      <c r="G268" s="170">
        <v>55949.395200000006</v>
      </c>
      <c r="H268" s="314" t="str">
        <f t="shared" si="9"/>
        <v>68-73600-01</v>
      </c>
      <c r="I268" s="206" t="s">
        <v>3168</v>
      </c>
      <c r="J268" s="114"/>
      <c r="K268" s="108"/>
      <c r="L268" s="108"/>
      <c r="M268" s="108"/>
      <c r="N268" s="109"/>
      <c r="O268" s="110"/>
      <c r="P268" s="108"/>
      <c r="Q268" s="108"/>
      <c r="R268" s="108"/>
      <c r="S268" s="108"/>
      <c r="T268" s="108"/>
      <c r="U268" s="108"/>
      <c r="V268" s="109"/>
      <c r="W268" s="109"/>
      <c r="X268" s="109"/>
      <c r="Y268" s="108"/>
      <c r="Z268" s="108"/>
      <c r="AA268" s="108"/>
      <c r="AB268" s="109"/>
      <c r="AC268" s="109"/>
      <c r="AD268" s="111"/>
      <c r="AG268" s="111"/>
    </row>
    <row r="269" spans="1:33" ht="15.75">
      <c r="A269" s="292" t="str">
        <f t="shared" si="8"/>
        <v>68-73700-01</v>
      </c>
      <c r="B269" s="198">
        <v>23633.274000000005</v>
      </c>
      <c r="C269" s="198">
        <v>23633.274000000005</v>
      </c>
      <c r="D269" s="198">
        <v>23633.274000000005</v>
      </c>
      <c r="E269" s="198">
        <v>23633.274000000005</v>
      </c>
      <c r="F269" s="199">
        <v>23633.274000000005</v>
      </c>
      <c r="G269" s="170">
        <v>23633.274000000005</v>
      </c>
      <c r="H269" s="314" t="str">
        <f t="shared" si="9"/>
        <v>68-73700-01</v>
      </c>
      <c r="I269" s="206" t="s">
        <v>3169</v>
      </c>
      <c r="J269" s="114"/>
      <c r="K269" s="108"/>
      <c r="L269" s="108"/>
      <c r="M269" s="108"/>
      <c r="N269" s="109"/>
      <c r="O269" s="110"/>
      <c r="P269" s="108"/>
      <c r="Q269" s="108"/>
      <c r="R269" s="108"/>
      <c r="S269" s="108"/>
      <c r="T269" s="108"/>
      <c r="U269" s="108"/>
      <c r="V269" s="109"/>
      <c r="W269" s="109"/>
      <c r="X269" s="109"/>
      <c r="Y269" s="108"/>
      <c r="Z269" s="108"/>
      <c r="AA269" s="108"/>
      <c r="AB269" s="109"/>
      <c r="AC269" s="109"/>
      <c r="AD269" s="111"/>
      <c r="AG269" s="111"/>
    </row>
    <row r="270" spans="1:33" ht="15.75">
      <c r="A270" s="292" t="str">
        <f t="shared" si="8"/>
        <v>68-73700-02</v>
      </c>
      <c r="B270" s="198">
        <v>16067.856000000005</v>
      </c>
      <c r="C270" s="198">
        <v>16067.856000000005</v>
      </c>
      <c r="D270" s="198">
        <v>16067.856000000005</v>
      </c>
      <c r="E270" s="198">
        <v>16067.856000000005</v>
      </c>
      <c r="F270" s="199">
        <v>16067.856000000005</v>
      </c>
      <c r="G270" s="170">
        <v>16067.856000000005</v>
      </c>
      <c r="H270" s="314" t="str">
        <f t="shared" si="9"/>
        <v>68-73700-02</v>
      </c>
      <c r="I270" s="206" t="s">
        <v>3170</v>
      </c>
      <c r="J270" s="108"/>
      <c r="K270" s="108"/>
      <c r="L270" s="108"/>
      <c r="M270" s="108"/>
      <c r="N270" s="108"/>
      <c r="O270" s="110"/>
      <c r="P270" s="108"/>
      <c r="Q270" s="108"/>
      <c r="R270" s="108"/>
      <c r="S270" s="108"/>
      <c r="T270" s="108"/>
      <c r="U270" s="108"/>
      <c r="V270" s="108"/>
      <c r="W270" s="108"/>
      <c r="X270" s="108"/>
      <c r="Y270" s="108"/>
      <c r="Z270" s="108"/>
      <c r="AA270" s="108"/>
      <c r="AB270" s="108"/>
      <c r="AC270" s="108"/>
      <c r="AD270" s="111"/>
      <c r="AG270" s="111"/>
    </row>
    <row r="271" spans="1:33" ht="15.75">
      <c r="A271" s="292" t="str">
        <f t="shared" si="8"/>
        <v>68-73700-S2</v>
      </c>
      <c r="B271" s="198">
        <v>39701.130000000012</v>
      </c>
      <c r="C271" s="198">
        <v>39701.130000000012</v>
      </c>
      <c r="D271" s="198">
        <v>39701.130000000012</v>
      </c>
      <c r="E271" s="198">
        <v>39701.130000000012</v>
      </c>
      <c r="F271" s="199">
        <v>39701.130000000012</v>
      </c>
      <c r="G271" s="170">
        <v>39701.130000000012</v>
      </c>
      <c r="H271" s="314" t="str">
        <f t="shared" si="9"/>
        <v>68-73700-S2</v>
      </c>
      <c r="I271" s="200" t="s">
        <v>3171</v>
      </c>
      <c r="J271" s="114"/>
      <c r="K271" s="108"/>
      <c r="L271" s="108"/>
      <c r="M271" s="108"/>
      <c r="N271" s="109"/>
      <c r="O271" s="110"/>
      <c r="P271" s="108"/>
      <c r="Q271" s="108"/>
      <c r="R271" s="108"/>
      <c r="S271" s="108"/>
      <c r="T271" s="108"/>
      <c r="U271" s="108"/>
      <c r="V271" s="109"/>
      <c r="W271" s="109"/>
      <c r="X271" s="109"/>
      <c r="Y271" s="108"/>
      <c r="Z271" s="108"/>
      <c r="AA271" s="108"/>
      <c r="AB271" s="109"/>
      <c r="AC271" s="109"/>
      <c r="AD271" s="111"/>
      <c r="AG271" s="111"/>
    </row>
    <row r="272" spans="1:33" ht="15.75">
      <c r="A272" s="292" t="str">
        <f t="shared" si="8"/>
        <v>68-73800-S1</v>
      </c>
      <c r="B272" s="198">
        <v>67229.964800000002</v>
      </c>
      <c r="C272" s="198">
        <v>67229.964800000002</v>
      </c>
      <c r="D272" s="198">
        <v>67229.964800000002</v>
      </c>
      <c r="E272" s="198">
        <v>67229.964800000002</v>
      </c>
      <c r="F272" s="199">
        <v>67229.964800000002</v>
      </c>
      <c r="G272" s="170">
        <v>67229.964800000002</v>
      </c>
      <c r="H272" s="314" t="str">
        <f t="shared" si="9"/>
        <v>68-73800-S1</v>
      </c>
      <c r="I272" s="197" t="s">
        <v>2312</v>
      </c>
      <c r="J272" s="114"/>
      <c r="K272" s="108"/>
      <c r="L272" s="108"/>
      <c r="M272" s="108"/>
      <c r="N272" s="109"/>
      <c r="O272" s="110"/>
      <c r="P272" s="108"/>
      <c r="Q272" s="108"/>
      <c r="R272" s="108"/>
      <c r="S272" s="108"/>
      <c r="T272" s="108"/>
      <c r="U272" s="108"/>
      <c r="V272" s="109"/>
      <c r="W272" s="109"/>
      <c r="X272" s="109"/>
      <c r="Y272" s="108"/>
      <c r="Z272" s="108"/>
      <c r="AA272" s="108"/>
      <c r="AB272" s="109"/>
      <c r="AC272" s="109"/>
      <c r="AD272" s="111"/>
      <c r="AG272" s="111"/>
    </row>
    <row r="273" spans="1:33" ht="15.75">
      <c r="A273" s="292" t="str">
        <f t="shared" si="8"/>
        <v>68-73900-01</v>
      </c>
      <c r="B273" s="198">
        <v>35722.461600000002</v>
      </c>
      <c r="C273" s="198">
        <v>35722.461600000002</v>
      </c>
      <c r="D273" s="198">
        <v>35722.461600000002</v>
      </c>
      <c r="E273" s="198">
        <v>35722.461600000002</v>
      </c>
      <c r="F273" s="199">
        <v>35722.461600000002</v>
      </c>
      <c r="G273" s="170">
        <v>35722.461600000002</v>
      </c>
      <c r="H273" s="314" t="str">
        <f t="shared" si="9"/>
        <v>68-73900-01</v>
      </c>
      <c r="I273" s="197" t="s">
        <v>2326</v>
      </c>
      <c r="J273" s="108"/>
      <c r="K273" s="108"/>
      <c r="L273" s="108"/>
      <c r="M273" s="108"/>
      <c r="N273" s="108"/>
      <c r="O273" s="110"/>
      <c r="P273" s="108"/>
      <c r="Q273" s="108"/>
      <c r="R273" s="108"/>
      <c r="S273" s="108"/>
      <c r="T273" s="108"/>
      <c r="U273" s="108"/>
      <c r="V273" s="108"/>
      <c r="W273" s="108"/>
      <c r="X273" s="108"/>
      <c r="Y273" s="108"/>
      <c r="Z273" s="108"/>
      <c r="AA273" s="108"/>
      <c r="AB273" s="108"/>
      <c r="AC273" s="108"/>
      <c r="AD273" s="111"/>
      <c r="AG273" s="111"/>
    </row>
    <row r="274" spans="1:33" ht="15.75">
      <c r="A274" s="292" t="str">
        <f t="shared" si="8"/>
        <v>68-73900-02</v>
      </c>
      <c r="B274" s="198">
        <v>26409.297600000002</v>
      </c>
      <c r="C274" s="198">
        <v>26409.297600000002</v>
      </c>
      <c r="D274" s="198">
        <v>26409.297600000002</v>
      </c>
      <c r="E274" s="198">
        <v>26409.297600000002</v>
      </c>
      <c r="F274" s="199">
        <v>26409.297600000002</v>
      </c>
      <c r="G274" s="170">
        <v>26409.297600000002</v>
      </c>
      <c r="H274" s="314" t="str">
        <f t="shared" si="9"/>
        <v>68-73900-02</v>
      </c>
      <c r="I274" s="197" t="s">
        <v>2327</v>
      </c>
      <c r="J274" s="114"/>
      <c r="K274" s="108"/>
      <c r="L274" s="108"/>
      <c r="M274" s="108"/>
      <c r="N274" s="109"/>
      <c r="O274" s="110"/>
      <c r="P274" s="108"/>
      <c r="Q274" s="108"/>
      <c r="R274" s="108"/>
      <c r="S274" s="108"/>
      <c r="T274" s="108"/>
      <c r="U274" s="108"/>
      <c r="V274" s="109"/>
      <c r="W274" s="109"/>
      <c r="X274" s="109"/>
      <c r="Y274" s="108"/>
      <c r="Z274" s="108"/>
      <c r="AA274" s="108"/>
      <c r="AB274" s="109"/>
      <c r="AC274" s="109"/>
      <c r="AD274" s="111"/>
      <c r="AG274" s="111"/>
    </row>
    <row r="275" spans="1:33" ht="15.75">
      <c r="A275" s="292" t="str">
        <f t="shared" si="8"/>
        <v>68-73900-03</v>
      </c>
      <c r="B275" s="198">
        <v>14182.408800000001</v>
      </c>
      <c r="C275" s="198">
        <v>14182.408800000001</v>
      </c>
      <c r="D275" s="198">
        <v>14182.408800000001</v>
      </c>
      <c r="E275" s="198">
        <v>14182.408800000001</v>
      </c>
      <c r="F275" s="199">
        <v>14182.408800000001</v>
      </c>
      <c r="G275" s="170">
        <v>14182.408800000001</v>
      </c>
      <c r="H275" s="314" t="str">
        <f t="shared" si="9"/>
        <v>68-73900-03</v>
      </c>
      <c r="I275" s="200" t="s">
        <v>2328</v>
      </c>
      <c r="J275" s="114"/>
      <c r="K275" s="108"/>
      <c r="L275" s="108"/>
      <c r="M275" s="108"/>
      <c r="N275" s="109"/>
      <c r="O275" s="110"/>
      <c r="P275" s="108"/>
      <c r="Q275" s="108"/>
      <c r="R275" s="108"/>
      <c r="S275" s="108"/>
      <c r="T275" s="108"/>
      <c r="U275" s="108"/>
      <c r="V275" s="109"/>
      <c r="W275" s="109"/>
      <c r="X275" s="109"/>
      <c r="Y275" s="108"/>
      <c r="Z275" s="108"/>
      <c r="AA275" s="108"/>
      <c r="AB275" s="109"/>
      <c r="AC275" s="109"/>
      <c r="AD275" s="111"/>
      <c r="AG275" s="111"/>
    </row>
    <row r="276" spans="1:33" ht="15.75">
      <c r="A276" s="292" t="str">
        <f t="shared" si="8"/>
        <v>68-73900-B2</v>
      </c>
      <c r="B276" s="198">
        <v>40591.706400000003</v>
      </c>
      <c r="C276" s="198">
        <v>40591.706400000003</v>
      </c>
      <c r="D276" s="198">
        <v>40591.706400000003</v>
      </c>
      <c r="E276" s="198">
        <v>40591.706400000003</v>
      </c>
      <c r="F276" s="199">
        <v>40591.706400000003</v>
      </c>
      <c r="G276" s="170">
        <v>40591.706400000003</v>
      </c>
      <c r="H276" s="314" t="str">
        <f t="shared" si="9"/>
        <v>68-73900-B2</v>
      </c>
      <c r="I276" s="200" t="s">
        <v>2330</v>
      </c>
      <c r="J276" s="108"/>
      <c r="K276" s="108"/>
      <c r="L276" s="108"/>
      <c r="M276" s="108"/>
      <c r="N276" s="108"/>
      <c r="O276" s="110"/>
      <c r="P276" s="108"/>
      <c r="Q276" s="108"/>
      <c r="R276" s="108"/>
      <c r="S276" s="108"/>
      <c r="T276" s="108"/>
      <c r="U276" s="108"/>
      <c r="V276" s="108"/>
      <c r="W276" s="108"/>
      <c r="X276" s="108"/>
      <c r="Y276" s="108"/>
      <c r="Z276" s="108"/>
      <c r="AA276" s="108"/>
      <c r="AB276" s="108"/>
      <c r="AC276" s="108"/>
      <c r="AD276" s="111"/>
      <c r="AG276" s="111"/>
    </row>
    <row r="277" spans="1:33" ht="15.75">
      <c r="A277" s="292" t="str">
        <f t="shared" si="8"/>
        <v>68-73900-L2</v>
      </c>
      <c r="B277" s="198">
        <v>62131.759200000008</v>
      </c>
      <c r="C277" s="198">
        <v>62131.759200000008</v>
      </c>
      <c r="D277" s="198">
        <v>62131.759200000008</v>
      </c>
      <c r="E277" s="198">
        <v>62131.759200000008</v>
      </c>
      <c r="F277" s="199">
        <v>62131.759200000008</v>
      </c>
      <c r="G277" s="170">
        <v>62131.759200000008</v>
      </c>
      <c r="H277" s="314" t="str">
        <f t="shared" si="9"/>
        <v>68-73900-L2</v>
      </c>
      <c r="I277" s="200" t="s">
        <v>2329</v>
      </c>
      <c r="J277" s="114"/>
      <c r="K277" s="108"/>
      <c r="L277" s="108"/>
      <c r="M277" s="108"/>
      <c r="N277" s="109"/>
      <c r="O277" s="110"/>
      <c r="P277" s="108"/>
      <c r="Q277" s="108"/>
      <c r="R277" s="108"/>
      <c r="S277" s="108"/>
      <c r="T277" s="108"/>
      <c r="U277" s="108"/>
      <c r="V277" s="109"/>
      <c r="W277" s="109"/>
      <c r="X277" s="109"/>
      <c r="Y277" s="108"/>
      <c r="Z277" s="108"/>
      <c r="AA277" s="108"/>
      <c r="AB277" s="109"/>
      <c r="AC277" s="109"/>
      <c r="AD277" s="111"/>
      <c r="AG277" s="111"/>
    </row>
    <row r="278" spans="1:33" ht="15.75">
      <c r="A278" s="292" t="str">
        <f t="shared" si="8"/>
        <v>68-73900-S3</v>
      </c>
      <c r="B278" s="198">
        <v>76314.168000000005</v>
      </c>
      <c r="C278" s="198">
        <v>76314.168000000005</v>
      </c>
      <c r="D278" s="198">
        <v>76314.168000000005</v>
      </c>
      <c r="E278" s="198">
        <v>76314.168000000005</v>
      </c>
      <c r="F278" s="199">
        <v>76314.168000000005</v>
      </c>
      <c r="G278" s="170">
        <v>76314.168000000005</v>
      </c>
      <c r="H278" s="314" t="str">
        <f t="shared" si="9"/>
        <v>68-73900-S3</v>
      </c>
      <c r="I278" s="197" t="s">
        <v>2325</v>
      </c>
      <c r="J278" s="114"/>
      <c r="K278" s="108"/>
      <c r="L278" s="108"/>
      <c r="M278" s="108"/>
      <c r="N278" s="109"/>
      <c r="O278" s="110"/>
      <c r="P278" s="108"/>
      <c r="Q278" s="108"/>
      <c r="R278" s="108"/>
      <c r="S278" s="108"/>
      <c r="T278" s="108"/>
      <c r="U278" s="108"/>
      <c r="V278" s="109"/>
      <c r="W278" s="109"/>
      <c r="X278" s="109"/>
      <c r="Y278" s="108"/>
      <c r="Z278" s="108"/>
      <c r="AA278" s="108"/>
      <c r="AB278" s="109"/>
      <c r="AC278" s="109"/>
      <c r="AD278" s="111"/>
      <c r="AG278" s="111"/>
    </row>
    <row r="279" spans="1:33" ht="15.75">
      <c r="A279" s="292" t="str">
        <f t="shared" si="8"/>
        <v>68-74000-01</v>
      </c>
      <c r="B279" s="198">
        <v>14470.848000000002</v>
      </c>
      <c r="C279" s="198">
        <v>14470.848000000002</v>
      </c>
      <c r="D279" s="198">
        <v>14470.848000000002</v>
      </c>
      <c r="E279" s="198">
        <v>14470.848000000002</v>
      </c>
      <c r="F279" s="199">
        <v>14470.848000000002</v>
      </c>
      <c r="G279" s="170">
        <v>14470.848000000002</v>
      </c>
      <c r="H279" s="314" t="str">
        <f t="shared" si="9"/>
        <v>68-74000-01</v>
      </c>
      <c r="I279" s="197" t="s">
        <v>2283</v>
      </c>
      <c r="J279" s="108"/>
      <c r="K279" s="108"/>
      <c r="L279" s="108"/>
      <c r="M279" s="108"/>
      <c r="N279" s="108"/>
      <c r="O279" s="110"/>
      <c r="P279" s="108"/>
      <c r="Q279" s="108"/>
      <c r="R279" s="108"/>
      <c r="S279" s="108"/>
      <c r="T279" s="108"/>
      <c r="U279" s="108"/>
      <c r="V279" s="108"/>
      <c r="W279" s="108"/>
      <c r="X279" s="108"/>
      <c r="Y279" s="108"/>
      <c r="Z279" s="108"/>
      <c r="AA279" s="108"/>
      <c r="AB279" s="108"/>
      <c r="AC279" s="108"/>
      <c r="AD279" s="111"/>
      <c r="AG279" s="111"/>
    </row>
    <row r="280" spans="1:33" ht="15.75">
      <c r="A280" s="292" t="str">
        <f t="shared" si="8"/>
        <v>68-74000-02</v>
      </c>
      <c r="B280" s="198">
        <v>9582.0480000000007</v>
      </c>
      <c r="C280" s="198">
        <v>9582.0480000000007</v>
      </c>
      <c r="D280" s="198">
        <v>9582.0480000000007</v>
      </c>
      <c r="E280" s="198">
        <v>9582.0480000000007</v>
      </c>
      <c r="F280" s="199">
        <v>9582.0480000000007</v>
      </c>
      <c r="G280" s="170">
        <v>9582.0480000000007</v>
      </c>
      <c r="H280" s="314" t="str">
        <f t="shared" si="9"/>
        <v>68-74000-02</v>
      </c>
      <c r="I280" s="197" t="s">
        <v>2284</v>
      </c>
      <c r="J280" s="114"/>
      <c r="K280" s="108"/>
      <c r="L280" s="108"/>
      <c r="M280" s="108"/>
      <c r="N280" s="109"/>
      <c r="O280" s="110"/>
      <c r="P280" s="108"/>
      <c r="Q280" s="108"/>
      <c r="R280" s="108"/>
      <c r="S280" s="108"/>
      <c r="T280" s="108"/>
      <c r="U280" s="108"/>
      <c r="V280" s="109"/>
      <c r="W280" s="109"/>
      <c r="X280" s="109"/>
      <c r="Y280" s="108"/>
      <c r="Z280" s="108"/>
      <c r="AA280" s="108"/>
      <c r="AB280" s="109"/>
      <c r="AC280" s="109"/>
      <c r="AD280" s="111"/>
      <c r="AG280" s="111"/>
    </row>
    <row r="281" spans="1:33" ht="15.75">
      <c r="A281" s="292" t="str">
        <f t="shared" si="8"/>
        <v>68-74000-S2</v>
      </c>
      <c r="B281" s="198">
        <v>24052.896000000001</v>
      </c>
      <c r="C281" s="198">
        <v>24052.896000000001</v>
      </c>
      <c r="D281" s="198">
        <v>24052.896000000001</v>
      </c>
      <c r="E281" s="198">
        <v>24052.896000000001</v>
      </c>
      <c r="F281" s="199">
        <v>24052.896000000001</v>
      </c>
      <c r="G281" s="170">
        <v>24052.896000000001</v>
      </c>
      <c r="H281" s="314" t="str">
        <f t="shared" si="9"/>
        <v>68-74000-S2</v>
      </c>
      <c r="I281" s="200" t="s">
        <v>2282</v>
      </c>
      <c r="J281" s="114"/>
      <c r="K281" s="108"/>
      <c r="L281" s="108"/>
      <c r="M281" s="108"/>
      <c r="N281" s="109"/>
      <c r="O281" s="110"/>
      <c r="P281" s="108"/>
      <c r="Q281" s="108"/>
      <c r="R281" s="108"/>
      <c r="S281" s="108"/>
      <c r="T281" s="108"/>
      <c r="U281" s="108"/>
      <c r="V281" s="109"/>
      <c r="W281" s="109"/>
      <c r="X281" s="109"/>
      <c r="Y281" s="108"/>
      <c r="Z281" s="108"/>
      <c r="AA281" s="108"/>
      <c r="AB281" s="109"/>
      <c r="AC281" s="109"/>
      <c r="AD281" s="111"/>
      <c r="AG281" s="111"/>
    </row>
    <row r="282" spans="1:33" ht="15.75">
      <c r="A282" s="292" t="str">
        <f t="shared" si="8"/>
        <v>68-74100-S1</v>
      </c>
      <c r="B282" s="198">
        <v>20723.623200000002</v>
      </c>
      <c r="C282" s="198">
        <v>20723.623200000002</v>
      </c>
      <c r="D282" s="198">
        <v>20723.623200000002</v>
      </c>
      <c r="E282" s="198">
        <v>20723.623200000002</v>
      </c>
      <c r="F282" s="199">
        <v>20723.623200000002</v>
      </c>
      <c r="G282" s="170">
        <v>20723.623200000002</v>
      </c>
      <c r="H282" s="314" t="str">
        <f t="shared" si="9"/>
        <v>68-74100-S1</v>
      </c>
      <c r="I282" s="200" t="s">
        <v>2331</v>
      </c>
      <c r="J282" s="108"/>
      <c r="K282" s="108"/>
      <c r="L282" s="108"/>
      <c r="M282" s="108"/>
      <c r="N282" s="108"/>
      <c r="O282" s="110"/>
      <c r="P282" s="108"/>
      <c r="Q282" s="108"/>
      <c r="R282" s="108"/>
      <c r="S282" s="108"/>
      <c r="T282" s="108"/>
      <c r="U282" s="108"/>
      <c r="V282" s="108"/>
      <c r="W282" s="108"/>
      <c r="X282" s="109"/>
      <c r="Y282" s="108"/>
      <c r="Z282" s="108"/>
      <c r="AA282" s="108"/>
      <c r="AB282" s="108"/>
      <c r="AC282" s="108"/>
      <c r="AD282" s="111"/>
      <c r="AG282" s="111"/>
    </row>
    <row r="283" spans="1:33" ht="15.75">
      <c r="A283" s="292" t="str">
        <f t="shared" si="8"/>
        <v>68-74200-01</v>
      </c>
      <c r="B283" s="198">
        <v>22004.488800000003</v>
      </c>
      <c r="C283" s="198">
        <v>22004.488800000003</v>
      </c>
      <c r="D283" s="198">
        <v>22004.488800000003</v>
      </c>
      <c r="E283" s="198">
        <v>22004.488800000003</v>
      </c>
      <c r="F283" s="199">
        <v>22004.488800000003</v>
      </c>
      <c r="G283" s="170">
        <v>22004.488800000003</v>
      </c>
      <c r="H283" s="314" t="str">
        <f t="shared" si="9"/>
        <v>68-74200-01</v>
      </c>
      <c r="I283" s="200" t="s">
        <v>2286</v>
      </c>
      <c r="J283" s="108"/>
      <c r="K283" s="108"/>
      <c r="L283" s="108"/>
      <c r="M283" s="108"/>
      <c r="N283" s="108"/>
      <c r="O283" s="110"/>
      <c r="P283" s="108"/>
      <c r="Q283" s="108"/>
      <c r="R283" s="108"/>
      <c r="S283" s="108"/>
      <c r="T283" s="108"/>
      <c r="U283" s="108"/>
      <c r="V283" s="108"/>
      <c r="W283" s="108"/>
      <c r="X283" s="109"/>
      <c r="Y283" s="108"/>
      <c r="Z283" s="108"/>
      <c r="AA283" s="108"/>
      <c r="AB283" s="108"/>
      <c r="AC283" s="108"/>
      <c r="AD283" s="111"/>
      <c r="AG283" s="111"/>
    </row>
    <row r="284" spans="1:33" ht="15.75">
      <c r="A284" s="292" t="str">
        <f t="shared" si="8"/>
        <v>68-74200-02</v>
      </c>
      <c r="B284" s="198">
        <v>19105.430399999997</v>
      </c>
      <c r="C284" s="198">
        <v>19105.430399999997</v>
      </c>
      <c r="D284" s="198">
        <v>19105.430399999997</v>
      </c>
      <c r="E284" s="198">
        <v>19105.430399999997</v>
      </c>
      <c r="F284" s="199">
        <v>19105.430399999997</v>
      </c>
      <c r="G284" s="170">
        <v>19105.430399999997</v>
      </c>
      <c r="H284" s="314" t="str">
        <f t="shared" si="9"/>
        <v>68-74200-02</v>
      </c>
      <c r="I284" s="197" t="s">
        <v>2287</v>
      </c>
      <c r="J284" s="108"/>
      <c r="K284" s="108"/>
      <c r="L284" s="108"/>
      <c r="M284" s="108"/>
      <c r="N284" s="108"/>
      <c r="O284" s="110"/>
      <c r="P284" s="108"/>
      <c r="Q284" s="108"/>
      <c r="R284" s="108"/>
      <c r="S284" s="108"/>
      <c r="T284" s="108"/>
      <c r="U284" s="108"/>
      <c r="V284" s="108"/>
      <c r="W284" s="108"/>
      <c r="X284" s="109"/>
      <c r="Y284" s="108"/>
      <c r="Z284" s="108"/>
      <c r="AA284" s="108"/>
      <c r="AB284" s="108"/>
      <c r="AC284" s="108"/>
      <c r="AD284" s="111"/>
      <c r="AG284" s="111"/>
    </row>
    <row r="285" spans="1:33" ht="15.75">
      <c r="A285" s="292" t="str">
        <f t="shared" si="8"/>
        <v>68-74200-03</v>
      </c>
      <c r="B285" s="198">
        <v>12182.889600000002</v>
      </c>
      <c r="C285" s="198">
        <v>12182.889600000002</v>
      </c>
      <c r="D285" s="198">
        <v>12182.889600000002</v>
      </c>
      <c r="E285" s="198">
        <v>12182.889600000002</v>
      </c>
      <c r="F285" s="199">
        <v>12182.889600000002</v>
      </c>
      <c r="G285" s="170">
        <v>12182.889600000002</v>
      </c>
      <c r="H285" s="314" t="str">
        <f t="shared" si="9"/>
        <v>68-74200-03</v>
      </c>
      <c r="I285" s="197" t="s">
        <v>2288</v>
      </c>
      <c r="J285" s="114"/>
      <c r="K285" s="108"/>
      <c r="L285" s="108"/>
      <c r="M285" s="108"/>
      <c r="N285" s="109"/>
      <c r="O285" s="110"/>
      <c r="P285" s="108"/>
      <c r="Q285" s="108"/>
      <c r="R285" s="108"/>
      <c r="S285" s="108"/>
      <c r="T285" s="108"/>
      <c r="U285" s="108"/>
      <c r="V285" s="109"/>
      <c r="W285" s="109"/>
      <c r="X285" s="109"/>
      <c r="Y285" s="108"/>
      <c r="Z285" s="108"/>
      <c r="AA285" s="108"/>
      <c r="AB285" s="109"/>
      <c r="AC285" s="109"/>
      <c r="AD285" s="111"/>
      <c r="AG285" s="111"/>
    </row>
    <row r="286" spans="1:33" ht="15.75">
      <c r="A286" s="292" t="str">
        <f t="shared" si="8"/>
        <v>68-74200-B2</v>
      </c>
      <c r="B286" s="198">
        <v>31288.320000000003</v>
      </c>
      <c r="C286" s="198">
        <v>31288.320000000003</v>
      </c>
      <c r="D286" s="198">
        <v>31288.320000000003</v>
      </c>
      <c r="E286" s="198">
        <v>31288.320000000003</v>
      </c>
      <c r="F286" s="199">
        <v>31288.320000000003</v>
      </c>
      <c r="G286" s="170">
        <v>31288.320000000003</v>
      </c>
      <c r="H286" s="314" t="str">
        <f t="shared" si="9"/>
        <v>68-74200-B2</v>
      </c>
      <c r="I286" s="197" t="s">
        <v>2290</v>
      </c>
      <c r="J286" s="114"/>
      <c r="K286" s="108"/>
      <c r="L286" s="108"/>
      <c r="M286" s="108"/>
      <c r="N286" s="109"/>
      <c r="O286" s="110"/>
      <c r="P286" s="108"/>
      <c r="Q286" s="108"/>
      <c r="R286" s="108"/>
      <c r="S286" s="108"/>
      <c r="T286" s="108"/>
      <c r="U286" s="108"/>
      <c r="V286" s="109"/>
      <c r="W286" s="109"/>
      <c r="X286" s="109"/>
      <c r="Y286" s="108"/>
      <c r="Z286" s="108"/>
      <c r="AA286" s="108"/>
      <c r="AB286" s="109"/>
      <c r="AC286" s="109"/>
      <c r="AD286" s="111"/>
      <c r="AG286" s="111"/>
    </row>
    <row r="287" spans="1:33" ht="15.75">
      <c r="A287" s="292" t="str">
        <f t="shared" si="8"/>
        <v>68-74200-L2</v>
      </c>
      <c r="B287" s="198">
        <v>41109.919200000004</v>
      </c>
      <c r="C287" s="198">
        <v>41109.919200000004</v>
      </c>
      <c r="D287" s="198">
        <v>41109.919200000004</v>
      </c>
      <c r="E287" s="198">
        <v>41109.919200000004</v>
      </c>
      <c r="F287" s="199">
        <v>41109.919200000004</v>
      </c>
      <c r="G287" s="170">
        <v>41109.919200000004</v>
      </c>
      <c r="H287" s="314" t="str">
        <f t="shared" si="9"/>
        <v>68-74200-L2</v>
      </c>
      <c r="I287" s="197" t="s">
        <v>2289</v>
      </c>
      <c r="J287" s="114"/>
      <c r="K287" s="108"/>
      <c r="L287" s="108"/>
      <c r="M287" s="108"/>
      <c r="N287" s="109"/>
      <c r="O287" s="110"/>
      <c r="P287" s="108"/>
      <c r="Q287" s="108"/>
      <c r="R287" s="108"/>
      <c r="S287" s="108"/>
      <c r="T287" s="108"/>
      <c r="U287" s="108"/>
      <c r="V287" s="109"/>
      <c r="W287" s="109"/>
      <c r="X287" s="109"/>
      <c r="Y287" s="108"/>
      <c r="Z287" s="108"/>
      <c r="AA287" s="108"/>
      <c r="AB287" s="109"/>
      <c r="AC287" s="109"/>
      <c r="AD287" s="111"/>
      <c r="AG287" s="111"/>
    </row>
    <row r="288" spans="1:33" ht="15.75">
      <c r="A288" s="292" t="str">
        <f t="shared" si="8"/>
        <v>68-74200-S3</v>
      </c>
      <c r="B288" s="198">
        <v>53292.808799999999</v>
      </c>
      <c r="C288" s="198">
        <v>53292.808799999999</v>
      </c>
      <c r="D288" s="198">
        <v>53292.808799999999</v>
      </c>
      <c r="E288" s="198">
        <v>53292.808799999999</v>
      </c>
      <c r="F288" s="199">
        <v>53292.808799999999</v>
      </c>
      <c r="G288" s="170">
        <v>53292.808799999999</v>
      </c>
      <c r="H288" s="314" t="str">
        <f t="shared" si="9"/>
        <v>68-74200-S3</v>
      </c>
      <c r="I288" s="200" t="s">
        <v>2285</v>
      </c>
      <c r="J288" s="108"/>
      <c r="K288" s="108"/>
      <c r="L288" s="108"/>
      <c r="M288" s="108"/>
      <c r="N288" s="108"/>
      <c r="O288" s="110"/>
      <c r="P288" s="108"/>
      <c r="Q288" s="108"/>
      <c r="R288" s="108"/>
      <c r="S288" s="108"/>
      <c r="T288" s="108"/>
      <c r="U288" s="108"/>
      <c r="V288" s="108"/>
      <c r="W288" s="108"/>
      <c r="X288" s="109"/>
      <c r="Y288" s="108"/>
      <c r="Z288" s="108"/>
      <c r="AA288" s="108"/>
      <c r="AB288" s="108"/>
      <c r="AC288" s="108"/>
      <c r="AD288" s="111"/>
      <c r="AG288" s="111"/>
    </row>
    <row r="289" spans="1:33" ht="15.75">
      <c r="A289" s="292" t="str">
        <f t="shared" si="8"/>
        <v>68-74300-01</v>
      </c>
      <c r="B289" s="198">
        <v>27245.2824</v>
      </c>
      <c r="C289" s="198">
        <v>27245.2824</v>
      </c>
      <c r="D289" s="198">
        <v>27245.2824</v>
      </c>
      <c r="E289" s="198">
        <v>27245.2824</v>
      </c>
      <c r="F289" s="199">
        <v>27245.2824</v>
      </c>
      <c r="G289" s="170">
        <v>27245.2824</v>
      </c>
      <c r="H289" s="314" t="str">
        <f t="shared" si="9"/>
        <v>68-74300-01</v>
      </c>
      <c r="I289" s="200" t="s">
        <v>2292</v>
      </c>
      <c r="J289" s="108"/>
      <c r="K289" s="108"/>
      <c r="L289" s="108"/>
      <c r="M289" s="108"/>
      <c r="N289" s="108"/>
      <c r="O289" s="110"/>
      <c r="P289" s="108"/>
      <c r="Q289" s="108"/>
      <c r="R289" s="108"/>
      <c r="S289" s="108"/>
      <c r="T289" s="108"/>
      <c r="U289" s="108"/>
      <c r="V289" s="108"/>
      <c r="W289" s="108"/>
      <c r="X289" s="109"/>
      <c r="Y289" s="108"/>
      <c r="Z289" s="108"/>
      <c r="AA289" s="108"/>
      <c r="AB289" s="108"/>
      <c r="AC289" s="108"/>
      <c r="AD289" s="111"/>
      <c r="AG289" s="111"/>
    </row>
    <row r="290" spans="1:33" ht="15.75">
      <c r="A290" s="292" t="str">
        <f t="shared" si="8"/>
        <v>68-74300-02</v>
      </c>
      <c r="B290" s="198">
        <v>19408.536000000004</v>
      </c>
      <c r="C290" s="198">
        <v>19408.536000000004</v>
      </c>
      <c r="D290" s="198">
        <v>19408.536000000004</v>
      </c>
      <c r="E290" s="198">
        <v>19408.536000000004</v>
      </c>
      <c r="F290" s="199">
        <v>19408.536000000004</v>
      </c>
      <c r="G290" s="170">
        <v>19408.536000000004</v>
      </c>
      <c r="H290" s="314" t="str">
        <f t="shared" si="9"/>
        <v>68-74300-02</v>
      </c>
      <c r="I290" s="200" t="s">
        <v>2281</v>
      </c>
      <c r="J290" s="108"/>
      <c r="K290" s="108"/>
      <c r="L290" s="108"/>
      <c r="M290" s="108"/>
      <c r="N290" s="108"/>
      <c r="O290" s="110"/>
      <c r="P290" s="108"/>
      <c r="Q290" s="108"/>
      <c r="R290" s="108"/>
      <c r="S290" s="108"/>
      <c r="T290" s="108"/>
      <c r="U290" s="108"/>
      <c r="V290" s="108"/>
      <c r="W290" s="108"/>
      <c r="X290" s="109"/>
      <c r="Y290" s="108"/>
      <c r="Z290" s="108"/>
      <c r="AA290" s="108"/>
      <c r="AB290" s="108"/>
      <c r="AC290" s="108"/>
      <c r="AD290" s="111"/>
      <c r="AG290" s="111"/>
    </row>
    <row r="291" spans="1:33" ht="15.75">
      <c r="A291" s="292" t="str">
        <f t="shared" si="8"/>
        <v>68-74300-03</v>
      </c>
      <c r="B291" s="198">
        <v>12759.768000000002</v>
      </c>
      <c r="C291" s="198">
        <v>12759.768000000002</v>
      </c>
      <c r="D291" s="198">
        <v>12759.768000000002</v>
      </c>
      <c r="E291" s="198">
        <v>12759.768000000002</v>
      </c>
      <c r="F291" s="199">
        <v>12759.768000000002</v>
      </c>
      <c r="G291" s="170">
        <v>12759.768000000002</v>
      </c>
      <c r="H291" s="314" t="str">
        <f t="shared" si="9"/>
        <v>68-74300-03</v>
      </c>
      <c r="I291" s="200" t="s">
        <v>2293</v>
      </c>
      <c r="J291" s="114"/>
      <c r="K291" s="108"/>
      <c r="L291" s="108"/>
      <c r="M291" s="108"/>
      <c r="N291" s="109"/>
      <c r="O291" s="110"/>
      <c r="P291" s="108"/>
      <c r="Q291" s="108"/>
      <c r="R291" s="108"/>
      <c r="S291" s="108"/>
      <c r="T291" s="108"/>
      <c r="U291" s="108"/>
      <c r="V291" s="109"/>
      <c r="W291" s="109"/>
      <c r="X291" s="109"/>
      <c r="Y291" s="108"/>
      <c r="Z291" s="108"/>
      <c r="AA291" s="108"/>
      <c r="AB291" s="109"/>
      <c r="AC291" s="109"/>
      <c r="AD291" s="111"/>
      <c r="AG291" s="111"/>
    </row>
    <row r="292" spans="1:33" ht="15.75">
      <c r="A292" s="292" t="str">
        <f t="shared" si="8"/>
        <v>68-74300-04</v>
      </c>
      <c r="B292" s="198">
        <v>8912.2824000000019</v>
      </c>
      <c r="C292" s="198">
        <v>8912.2824000000019</v>
      </c>
      <c r="D292" s="198">
        <v>8912.2824000000019</v>
      </c>
      <c r="E292" s="198">
        <v>8912.2824000000019</v>
      </c>
      <c r="F292" s="199">
        <v>8912.2824000000019</v>
      </c>
      <c r="G292" s="170">
        <v>8912.2824000000019</v>
      </c>
      <c r="H292" s="314" t="str">
        <f t="shared" si="9"/>
        <v>68-74300-04</v>
      </c>
      <c r="I292" s="206" t="s">
        <v>2294</v>
      </c>
      <c r="J292" s="114"/>
      <c r="K292" s="108"/>
      <c r="L292" s="108"/>
      <c r="M292" s="108"/>
      <c r="N292" s="109"/>
      <c r="O292" s="110"/>
      <c r="P292" s="108"/>
      <c r="Q292" s="108"/>
      <c r="R292" s="108"/>
      <c r="S292" s="108"/>
      <c r="T292" s="108"/>
      <c r="U292" s="108"/>
      <c r="V292" s="109"/>
      <c r="W292" s="109"/>
      <c r="X292" s="109"/>
      <c r="Y292" s="108"/>
      <c r="Z292" s="108"/>
      <c r="AA292" s="108"/>
      <c r="AB292" s="109"/>
      <c r="AC292" s="109"/>
      <c r="AD292" s="111"/>
      <c r="AG292" s="111"/>
    </row>
    <row r="293" spans="1:33" ht="15.75">
      <c r="A293" s="292" t="str">
        <f t="shared" si="8"/>
        <v>68-74300-B2</v>
      </c>
      <c r="B293" s="198">
        <v>21672.0504</v>
      </c>
      <c r="C293" s="198">
        <v>21672.0504</v>
      </c>
      <c r="D293" s="198">
        <v>21672.0504</v>
      </c>
      <c r="E293" s="198">
        <v>21672.0504</v>
      </c>
      <c r="F293" s="199">
        <v>21672.0504</v>
      </c>
      <c r="G293" s="170">
        <v>21672.0504</v>
      </c>
      <c r="H293" s="314" t="str">
        <f t="shared" si="9"/>
        <v>68-74300-B2</v>
      </c>
      <c r="I293" s="220" t="s">
        <v>2297</v>
      </c>
      <c r="J293" s="114"/>
      <c r="K293" s="108"/>
      <c r="L293" s="108"/>
      <c r="M293" s="108"/>
      <c r="N293" s="109"/>
      <c r="O293" s="110"/>
      <c r="P293" s="108"/>
      <c r="Q293" s="108"/>
      <c r="R293" s="108"/>
      <c r="S293" s="108"/>
      <c r="T293" s="108"/>
      <c r="U293" s="108"/>
      <c r="V293" s="109"/>
      <c r="W293" s="109"/>
      <c r="X293" s="109"/>
      <c r="Y293" s="108"/>
      <c r="Z293" s="108"/>
      <c r="AA293" s="108"/>
      <c r="AB293" s="109"/>
      <c r="AC293" s="109"/>
      <c r="AD293" s="111"/>
      <c r="AG293" s="111"/>
    </row>
    <row r="294" spans="1:33" ht="15.75">
      <c r="A294" s="292" t="str">
        <f t="shared" si="8"/>
        <v>68-74300-B3</v>
      </c>
      <c r="B294" s="198">
        <v>41080.5864</v>
      </c>
      <c r="C294" s="198">
        <v>41080.5864</v>
      </c>
      <c r="D294" s="198">
        <v>41080.5864</v>
      </c>
      <c r="E294" s="198">
        <v>41080.5864</v>
      </c>
      <c r="F294" s="199">
        <v>41080.5864</v>
      </c>
      <c r="G294" s="170">
        <v>41080.5864</v>
      </c>
      <c r="H294" s="314" t="str">
        <f t="shared" si="9"/>
        <v>68-74300-B3</v>
      </c>
      <c r="I294" s="221" t="s">
        <v>2298</v>
      </c>
      <c r="J294" s="108"/>
      <c r="K294" s="108"/>
      <c r="L294" s="108"/>
      <c r="M294" s="108"/>
      <c r="N294" s="108"/>
      <c r="O294" s="110"/>
      <c r="P294" s="108"/>
      <c r="Q294" s="108"/>
      <c r="R294" s="108"/>
      <c r="S294" s="108"/>
      <c r="T294" s="108"/>
      <c r="U294" s="108"/>
      <c r="V294" s="108"/>
      <c r="W294" s="108"/>
      <c r="X294" s="109"/>
      <c r="Y294" s="108"/>
      <c r="Z294" s="108"/>
      <c r="AA294" s="108"/>
      <c r="AB294" s="108"/>
      <c r="AC294" s="108"/>
      <c r="AD294" s="111"/>
      <c r="AG294" s="111"/>
    </row>
    <row r="295" spans="1:33" ht="15.75">
      <c r="A295" s="292" t="str">
        <f t="shared" si="8"/>
        <v>68-74300-L2</v>
      </c>
      <c r="B295" s="198">
        <v>46653.818400000004</v>
      </c>
      <c r="C295" s="198">
        <v>46653.818400000004</v>
      </c>
      <c r="D295" s="198">
        <v>46653.818400000004</v>
      </c>
      <c r="E295" s="198">
        <v>46653.818400000004</v>
      </c>
      <c r="F295" s="199">
        <v>46653.818400000004</v>
      </c>
      <c r="G295" s="170">
        <v>46653.818400000004</v>
      </c>
      <c r="H295" s="314" t="str">
        <f t="shared" si="9"/>
        <v>68-74300-L2</v>
      </c>
      <c r="I295" s="221" t="s">
        <v>2295</v>
      </c>
      <c r="J295" s="108"/>
      <c r="K295" s="108"/>
      <c r="L295" s="108"/>
      <c r="M295" s="108"/>
      <c r="N295" s="108"/>
      <c r="O295" s="110"/>
      <c r="P295" s="108"/>
      <c r="Q295" s="108"/>
      <c r="R295" s="108"/>
      <c r="S295" s="108"/>
      <c r="T295" s="108"/>
      <c r="U295" s="108"/>
      <c r="V295" s="108"/>
      <c r="W295" s="108"/>
      <c r="X295" s="109"/>
      <c r="Y295" s="108"/>
      <c r="Z295" s="108"/>
      <c r="AA295" s="108"/>
      <c r="AB295" s="108"/>
      <c r="AC295" s="108"/>
      <c r="AD295" s="111"/>
      <c r="AG295" s="111"/>
    </row>
    <row r="296" spans="1:33" ht="15.75">
      <c r="A296" s="292" t="str">
        <f t="shared" si="8"/>
        <v>68-74300-L3</v>
      </c>
      <c r="B296" s="198">
        <v>59413.5864</v>
      </c>
      <c r="C296" s="198">
        <v>59413.5864</v>
      </c>
      <c r="D296" s="198">
        <v>59413.5864</v>
      </c>
      <c r="E296" s="198">
        <v>59413.5864</v>
      </c>
      <c r="F296" s="199">
        <v>59413.5864</v>
      </c>
      <c r="G296" s="170">
        <v>59413.5864</v>
      </c>
      <c r="H296" s="314" t="str">
        <f t="shared" si="9"/>
        <v>68-74300-L3</v>
      </c>
      <c r="I296" s="220" t="s">
        <v>2296</v>
      </c>
      <c r="J296" s="108"/>
      <c r="K296" s="108"/>
      <c r="L296" s="108"/>
      <c r="M296" s="108"/>
      <c r="N296" s="108"/>
      <c r="O296" s="110"/>
      <c r="P296" s="108"/>
      <c r="Q296" s="108"/>
      <c r="R296" s="108"/>
      <c r="S296" s="108"/>
      <c r="T296" s="108"/>
      <c r="U296" s="108"/>
      <c r="V296" s="108"/>
      <c r="W296" s="108"/>
      <c r="X296" s="109"/>
      <c r="Y296" s="108"/>
      <c r="Z296" s="108"/>
      <c r="AA296" s="108"/>
      <c r="AB296" s="108"/>
      <c r="AC296" s="108"/>
      <c r="AD296" s="111"/>
      <c r="AG296" s="111"/>
    </row>
    <row r="297" spans="1:33" ht="15.75">
      <c r="A297" s="292" t="str">
        <f t="shared" si="8"/>
        <v>68-74300-S4</v>
      </c>
      <c r="B297" s="198">
        <v>68325.868800000011</v>
      </c>
      <c r="C297" s="198">
        <v>68325.868800000011</v>
      </c>
      <c r="D297" s="198">
        <v>68325.868800000011</v>
      </c>
      <c r="E297" s="198">
        <v>68325.868800000011</v>
      </c>
      <c r="F297" s="199">
        <v>68325.868800000011</v>
      </c>
      <c r="G297" s="170">
        <v>68325.868800000011</v>
      </c>
      <c r="H297" s="314" t="str">
        <f t="shared" si="9"/>
        <v>68-74300-S4</v>
      </c>
      <c r="I297" s="220" t="s">
        <v>2291</v>
      </c>
      <c r="J297" s="114"/>
      <c r="K297" s="108"/>
      <c r="L297" s="108"/>
      <c r="M297" s="108"/>
      <c r="N297" s="109"/>
      <c r="O297" s="110"/>
      <c r="P297" s="108"/>
      <c r="Q297" s="108"/>
      <c r="R297" s="108"/>
      <c r="S297" s="108"/>
      <c r="T297" s="108"/>
      <c r="U297" s="108"/>
      <c r="V297" s="109"/>
      <c r="W297" s="109"/>
      <c r="X297" s="109"/>
      <c r="Y297" s="108"/>
      <c r="Z297" s="108"/>
      <c r="AA297" s="108"/>
      <c r="AB297" s="109"/>
      <c r="AC297" s="109"/>
      <c r="AD297" s="111"/>
      <c r="AG297" s="111"/>
    </row>
    <row r="298" spans="1:33" ht="15.75">
      <c r="A298" s="292" t="str">
        <f t="shared" si="8"/>
        <v>68-74400-S1</v>
      </c>
      <c r="B298" s="198">
        <v>9503.8271999999997</v>
      </c>
      <c r="C298" s="198">
        <v>9503.8271999999997</v>
      </c>
      <c r="D298" s="198">
        <v>9503.8271999999997</v>
      </c>
      <c r="E298" s="198">
        <v>9503.8271999999997</v>
      </c>
      <c r="F298" s="199">
        <v>9503.8271999999997</v>
      </c>
      <c r="G298" s="170">
        <v>9503.8271999999997</v>
      </c>
      <c r="H298" s="314" t="str">
        <f t="shared" si="9"/>
        <v>68-74400-S1</v>
      </c>
      <c r="I298" s="221" t="s">
        <v>2299</v>
      </c>
      <c r="J298" s="114"/>
      <c r="K298" s="108"/>
      <c r="L298" s="108"/>
      <c r="M298" s="108"/>
      <c r="N298" s="109"/>
      <c r="O298" s="110"/>
      <c r="P298" s="108"/>
      <c r="Q298" s="108"/>
      <c r="R298" s="108"/>
      <c r="S298" s="108"/>
      <c r="T298" s="108"/>
      <c r="U298" s="108"/>
      <c r="V298" s="109"/>
      <c r="W298" s="109"/>
      <c r="X298" s="109"/>
      <c r="Y298" s="108"/>
      <c r="Z298" s="108"/>
      <c r="AA298" s="108"/>
      <c r="AB298" s="109"/>
      <c r="AC298" s="109"/>
      <c r="AD298" s="111"/>
      <c r="AG298" s="111"/>
    </row>
    <row r="299" spans="1:33" ht="15.75">
      <c r="A299" s="292" t="str">
        <f t="shared" si="8"/>
        <v>68-74500-01</v>
      </c>
      <c r="B299" s="198">
        <v>40904.589600000007</v>
      </c>
      <c r="C299" s="198">
        <v>40904.589600000007</v>
      </c>
      <c r="D299" s="198">
        <v>40904.589600000007</v>
      </c>
      <c r="E299" s="198">
        <v>40904.589600000007</v>
      </c>
      <c r="F299" s="199">
        <v>40904.589600000007</v>
      </c>
      <c r="G299" s="170">
        <v>40904.589600000007</v>
      </c>
      <c r="H299" s="314" t="str">
        <f t="shared" si="9"/>
        <v>68-74500-01</v>
      </c>
      <c r="I299" s="221" t="s">
        <v>3172</v>
      </c>
      <c r="J299" s="114"/>
      <c r="K299" s="108"/>
      <c r="L299" s="108"/>
      <c r="M299" s="108"/>
      <c r="N299" s="109"/>
      <c r="O299" s="110"/>
      <c r="P299" s="108"/>
      <c r="Q299" s="108"/>
      <c r="R299" s="108"/>
      <c r="S299" s="108"/>
      <c r="T299" s="108"/>
      <c r="U299" s="108"/>
      <c r="V299" s="109"/>
      <c r="W299" s="109"/>
      <c r="X299" s="109"/>
      <c r="Y299" s="108"/>
      <c r="Z299" s="108"/>
      <c r="AA299" s="108"/>
      <c r="AB299" s="109"/>
      <c r="AC299" s="109"/>
      <c r="AD299" s="111"/>
      <c r="AG299" s="111"/>
    </row>
    <row r="300" spans="1:33" ht="15.75">
      <c r="A300" s="292" t="str">
        <f t="shared" si="8"/>
        <v>68-74500-02</v>
      </c>
      <c r="B300" s="198">
        <v>25304.428800000005</v>
      </c>
      <c r="C300" s="198">
        <v>25304.428800000005</v>
      </c>
      <c r="D300" s="198">
        <v>25304.428800000005</v>
      </c>
      <c r="E300" s="198">
        <v>25304.428800000005</v>
      </c>
      <c r="F300" s="199">
        <v>25304.428800000005</v>
      </c>
      <c r="G300" s="170">
        <v>25304.428800000005</v>
      </c>
      <c r="H300" s="314" t="str">
        <f t="shared" si="9"/>
        <v>68-74500-02</v>
      </c>
      <c r="I300" s="220" t="s">
        <v>3173</v>
      </c>
      <c r="J300" s="108"/>
      <c r="K300" s="108"/>
      <c r="L300" s="108"/>
      <c r="M300" s="108"/>
      <c r="N300" s="108"/>
      <c r="O300" s="110"/>
      <c r="P300" s="108"/>
      <c r="Q300" s="108"/>
      <c r="R300" s="108"/>
      <c r="S300" s="108"/>
      <c r="T300" s="108"/>
      <c r="U300" s="108"/>
      <c r="V300" s="108"/>
      <c r="W300" s="108"/>
      <c r="X300" s="109"/>
      <c r="Y300" s="108"/>
      <c r="Z300" s="108"/>
      <c r="AA300" s="108"/>
      <c r="AB300" s="108"/>
      <c r="AC300" s="108"/>
      <c r="AD300" s="111"/>
      <c r="AG300" s="111"/>
    </row>
    <row r="301" spans="1:33" ht="15.75">
      <c r="A301" s="292" t="str">
        <f t="shared" si="8"/>
        <v>68-74500-03</v>
      </c>
      <c r="B301" s="198">
        <v>17829.453600000001</v>
      </c>
      <c r="C301" s="198">
        <v>17829.453600000001</v>
      </c>
      <c r="D301" s="198">
        <v>17829.453600000001</v>
      </c>
      <c r="E301" s="198">
        <v>17829.453600000001</v>
      </c>
      <c r="F301" s="199">
        <v>17829.453600000001</v>
      </c>
      <c r="G301" s="170">
        <v>17829.453600000001</v>
      </c>
      <c r="H301" s="314" t="str">
        <f t="shared" si="9"/>
        <v>68-74500-03</v>
      </c>
      <c r="I301" s="221" t="s">
        <v>3174</v>
      </c>
      <c r="J301" s="108"/>
      <c r="K301" s="108"/>
      <c r="L301" s="108"/>
      <c r="M301" s="108"/>
      <c r="N301" s="108"/>
      <c r="O301" s="110"/>
      <c r="P301" s="108"/>
      <c r="Q301" s="108"/>
      <c r="R301" s="108"/>
      <c r="S301" s="108"/>
      <c r="T301" s="108"/>
      <c r="U301" s="108"/>
      <c r="V301" s="108"/>
      <c r="W301" s="108"/>
      <c r="X301" s="109"/>
      <c r="Y301" s="108"/>
      <c r="Z301" s="108"/>
      <c r="AA301" s="108"/>
      <c r="AB301" s="108"/>
      <c r="AC301" s="108"/>
      <c r="AD301" s="111"/>
      <c r="AG301" s="111"/>
    </row>
    <row r="302" spans="1:33" ht="15.75">
      <c r="A302" s="292" t="str">
        <f t="shared" si="8"/>
        <v>68-74500-04</v>
      </c>
      <c r="B302" s="198">
        <v>11865.117600000001</v>
      </c>
      <c r="C302" s="198">
        <v>11865.117600000001</v>
      </c>
      <c r="D302" s="198">
        <v>11865.117600000001</v>
      </c>
      <c r="E302" s="198">
        <v>11865.117600000001</v>
      </c>
      <c r="F302" s="199">
        <v>11865.117600000001</v>
      </c>
      <c r="G302" s="170">
        <v>11865.117600000001</v>
      </c>
      <c r="H302" s="314" t="str">
        <f t="shared" si="9"/>
        <v>68-74500-04</v>
      </c>
      <c r="I302" s="221" t="s">
        <v>3175</v>
      </c>
      <c r="J302" s="108"/>
      <c r="K302" s="108"/>
      <c r="L302" s="108"/>
      <c r="M302" s="108"/>
      <c r="N302" s="108"/>
      <c r="O302" s="110"/>
      <c r="P302" s="108"/>
      <c r="Q302" s="108"/>
      <c r="R302" s="108"/>
      <c r="S302" s="108"/>
      <c r="T302" s="108"/>
      <c r="U302" s="108"/>
      <c r="V302" s="108"/>
      <c r="W302" s="108"/>
      <c r="X302" s="109"/>
      <c r="Y302" s="108"/>
      <c r="Z302" s="108"/>
      <c r="AA302" s="108"/>
      <c r="AB302" s="108"/>
      <c r="AC302" s="108"/>
      <c r="AD302" s="111"/>
      <c r="AG302" s="111"/>
    </row>
    <row r="303" spans="1:33" ht="15.75">
      <c r="A303" s="292" t="str">
        <f t="shared" si="8"/>
        <v>68-74500-05</v>
      </c>
      <c r="B303" s="198">
        <v>9904.7088000000003</v>
      </c>
      <c r="C303" s="198">
        <v>9904.7088000000003</v>
      </c>
      <c r="D303" s="198">
        <v>9904.7088000000003</v>
      </c>
      <c r="E303" s="198">
        <v>9904.7088000000003</v>
      </c>
      <c r="F303" s="199">
        <v>9904.7088000000003</v>
      </c>
      <c r="G303" s="170">
        <v>9904.7088000000003</v>
      </c>
      <c r="H303" s="314" t="str">
        <f t="shared" si="9"/>
        <v>68-74500-05</v>
      </c>
      <c r="I303" s="221" t="s">
        <v>3176</v>
      </c>
      <c r="J303" s="114"/>
      <c r="K303" s="108"/>
      <c r="L303" s="108"/>
      <c r="M303" s="108"/>
      <c r="N303" s="109"/>
      <c r="O303" s="110"/>
      <c r="P303" s="108"/>
      <c r="Q303" s="108"/>
      <c r="R303" s="108"/>
      <c r="S303" s="108"/>
      <c r="T303" s="108"/>
      <c r="U303" s="108"/>
      <c r="V303" s="109"/>
      <c r="W303" s="109"/>
      <c r="X303" s="109"/>
      <c r="Y303" s="108"/>
      <c r="Z303" s="108"/>
      <c r="AA303" s="108"/>
      <c r="AB303" s="109"/>
      <c r="AC303" s="109"/>
      <c r="AD303" s="111"/>
      <c r="AG303" s="111"/>
    </row>
    <row r="304" spans="1:33" ht="15.75">
      <c r="A304" s="292" t="str">
        <f t="shared" si="8"/>
        <v>68-74500-B2</v>
      </c>
      <c r="B304" s="198">
        <v>21769.826400000002</v>
      </c>
      <c r="C304" s="198">
        <v>21769.826400000002</v>
      </c>
      <c r="D304" s="198">
        <v>21769.826400000002</v>
      </c>
      <c r="E304" s="198">
        <v>21769.826400000002</v>
      </c>
      <c r="F304" s="199">
        <v>21769.826400000002</v>
      </c>
      <c r="G304" s="170">
        <v>21769.826400000002</v>
      </c>
      <c r="H304" s="314" t="str">
        <f t="shared" si="9"/>
        <v>68-74500-B2</v>
      </c>
      <c r="I304" s="221" t="s">
        <v>3177</v>
      </c>
      <c r="J304" s="114"/>
      <c r="K304" s="108"/>
      <c r="L304" s="108"/>
      <c r="M304" s="108"/>
      <c r="N304" s="109"/>
      <c r="O304" s="110"/>
      <c r="P304" s="108"/>
      <c r="Q304" s="108"/>
      <c r="R304" s="108"/>
      <c r="S304" s="108"/>
      <c r="T304" s="108"/>
      <c r="U304" s="108"/>
      <c r="V304" s="109"/>
      <c r="W304" s="109"/>
      <c r="X304" s="109"/>
      <c r="Y304" s="108"/>
      <c r="Z304" s="108"/>
      <c r="AA304" s="108"/>
      <c r="AB304" s="109"/>
      <c r="AC304" s="109"/>
      <c r="AD304" s="111"/>
      <c r="AG304" s="111"/>
    </row>
    <row r="305" spans="1:33" ht="15.75">
      <c r="A305" s="292" t="str">
        <f t="shared" si="8"/>
        <v>68-74500-B3</v>
      </c>
      <c r="B305" s="198">
        <v>39599.279999999999</v>
      </c>
      <c r="C305" s="198">
        <v>39599.279999999999</v>
      </c>
      <c r="D305" s="198">
        <v>39599.279999999999</v>
      </c>
      <c r="E305" s="198">
        <v>39599.279999999999</v>
      </c>
      <c r="F305" s="199">
        <v>39599.279999999999</v>
      </c>
      <c r="G305" s="170">
        <v>39599.279999999999</v>
      </c>
      <c r="H305" s="314" t="str">
        <f t="shared" si="9"/>
        <v>68-74500-B3</v>
      </c>
      <c r="I305" s="220" t="s">
        <v>3178</v>
      </c>
      <c r="J305" s="114"/>
      <c r="K305" s="108"/>
      <c r="L305" s="108"/>
      <c r="M305" s="108"/>
      <c r="N305" s="109"/>
      <c r="O305" s="110"/>
      <c r="P305" s="108"/>
      <c r="Q305" s="108"/>
      <c r="R305" s="108"/>
      <c r="S305" s="108"/>
      <c r="T305" s="108"/>
      <c r="U305" s="108"/>
      <c r="V305" s="109"/>
      <c r="W305" s="109"/>
      <c r="X305" s="109"/>
      <c r="Y305" s="108"/>
      <c r="Z305" s="108"/>
      <c r="AA305" s="108"/>
      <c r="AB305" s="109"/>
      <c r="AC305" s="109"/>
      <c r="AD305" s="111"/>
      <c r="AG305" s="111"/>
    </row>
    <row r="306" spans="1:33" ht="15.75">
      <c r="A306" s="292" t="str">
        <f t="shared" si="8"/>
        <v>68-74500-B4</v>
      </c>
      <c r="B306" s="198">
        <v>64903.708800000008</v>
      </c>
      <c r="C306" s="198">
        <v>64903.708800000008</v>
      </c>
      <c r="D306" s="198">
        <v>64903.708800000008</v>
      </c>
      <c r="E306" s="198">
        <v>64903.708800000008</v>
      </c>
      <c r="F306" s="199">
        <v>64903.708800000008</v>
      </c>
      <c r="G306" s="170">
        <v>64903.708800000008</v>
      </c>
      <c r="H306" s="314" t="str">
        <f t="shared" si="9"/>
        <v>68-74500-B4</v>
      </c>
      <c r="I306" s="220" t="s">
        <v>3179</v>
      </c>
      <c r="J306" s="108"/>
      <c r="K306" s="108"/>
      <c r="L306" s="108"/>
      <c r="M306" s="108"/>
      <c r="N306" s="108"/>
      <c r="O306" s="110"/>
      <c r="P306" s="108"/>
      <c r="Q306" s="108"/>
      <c r="R306" s="108"/>
      <c r="S306" s="108"/>
      <c r="T306" s="108"/>
      <c r="U306" s="108"/>
      <c r="V306" s="108"/>
      <c r="W306" s="108"/>
      <c r="X306" s="109"/>
      <c r="Y306" s="108"/>
      <c r="Z306" s="108"/>
      <c r="AA306" s="108"/>
      <c r="AB306" s="108"/>
      <c r="AC306" s="108"/>
      <c r="AD306" s="111"/>
      <c r="AG306" s="111"/>
    </row>
    <row r="307" spans="1:33" ht="15.75">
      <c r="A307" s="292" t="str">
        <f t="shared" si="8"/>
        <v>68-74500-L2</v>
      </c>
      <c r="B307" s="198">
        <v>66209.018400000001</v>
      </c>
      <c r="C307" s="198">
        <v>66209.018400000001</v>
      </c>
      <c r="D307" s="198">
        <v>66209.018400000001</v>
      </c>
      <c r="E307" s="198">
        <v>66209.018400000001</v>
      </c>
      <c r="F307" s="199">
        <v>66209.018400000001</v>
      </c>
      <c r="G307" s="170">
        <v>66209.018400000001</v>
      </c>
      <c r="H307" s="314" t="str">
        <f t="shared" si="9"/>
        <v>68-74500-L2</v>
      </c>
      <c r="I307" s="220" t="s">
        <v>3180</v>
      </c>
      <c r="J307" s="108"/>
      <c r="K307" s="108"/>
      <c r="L307" s="108"/>
      <c r="M307" s="108"/>
      <c r="N307" s="108"/>
      <c r="O307" s="110"/>
      <c r="P307" s="108"/>
      <c r="Q307" s="108"/>
      <c r="R307" s="108"/>
      <c r="S307" s="108"/>
      <c r="T307" s="108"/>
      <c r="U307" s="108"/>
      <c r="V307" s="108"/>
      <c r="W307" s="108"/>
      <c r="X307" s="109"/>
      <c r="Y307" s="108"/>
      <c r="Z307" s="108"/>
      <c r="AA307" s="108"/>
      <c r="AB307" s="108"/>
      <c r="AC307" s="108"/>
      <c r="AD307" s="111"/>
      <c r="AG307" s="111"/>
    </row>
    <row r="308" spans="1:33" ht="15.75">
      <c r="A308" s="292" t="str">
        <f t="shared" si="8"/>
        <v>68-74500-L3</v>
      </c>
      <c r="B308" s="198">
        <v>84038.472000000009</v>
      </c>
      <c r="C308" s="198">
        <v>84038.472000000009</v>
      </c>
      <c r="D308" s="198">
        <v>84038.472000000009</v>
      </c>
      <c r="E308" s="198">
        <v>84038.472000000009</v>
      </c>
      <c r="F308" s="199">
        <v>84038.472000000009</v>
      </c>
      <c r="G308" s="170">
        <v>84038.472000000009</v>
      </c>
      <c r="H308" s="314" t="str">
        <f t="shared" si="9"/>
        <v>68-74500-L3</v>
      </c>
      <c r="I308" s="220" t="s">
        <v>3181</v>
      </c>
      <c r="J308" s="108"/>
      <c r="K308" s="108"/>
      <c r="L308" s="108"/>
      <c r="M308" s="108"/>
      <c r="N308" s="108"/>
      <c r="O308" s="110"/>
      <c r="P308" s="108"/>
      <c r="Q308" s="108"/>
      <c r="R308" s="108"/>
      <c r="S308" s="108"/>
      <c r="T308" s="108"/>
      <c r="U308" s="108"/>
      <c r="V308" s="108"/>
      <c r="W308" s="108"/>
      <c r="X308" s="109"/>
      <c r="Y308" s="108"/>
      <c r="Z308" s="108"/>
      <c r="AA308" s="108"/>
      <c r="AB308" s="108"/>
      <c r="AC308" s="108"/>
      <c r="AD308" s="111"/>
      <c r="AG308" s="111"/>
    </row>
    <row r="309" spans="1:33" ht="15.75">
      <c r="A309" s="292" t="str">
        <f t="shared" si="8"/>
        <v>68-74500-L4</v>
      </c>
      <c r="B309" s="198">
        <v>95903.589600000007</v>
      </c>
      <c r="C309" s="198">
        <v>95903.589600000007</v>
      </c>
      <c r="D309" s="198">
        <v>95903.589600000007</v>
      </c>
      <c r="E309" s="198">
        <v>95903.589600000007</v>
      </c>
      <c r="F309" s="199">
        <v>95903.589600000007</v>
      </c>
      <c r="G309" s="170">
        <v>95903.589600000007</v>
      </c>
      <c r="H309" s="314" t="str">
        <f t="shared" si="9"/>
        <v>68-74500-L4</v>
      </c>
      <c r="I309" s="220" t="s">
        <v>3182</v>
      </c>
      <c r="J309" s="114"/>
      <c r="K309" s="108"/>
      <c r="L309" s="108"/>
      <c r="M309" s="108"/>
      <c r="N309" s="109"/>
      <c r="O309" s="110"/>
      <c r="P309" s="108"/>
      <c r="Q309" s="108"/>
      <c r="R309" s="108"/>
      <c r="S309" s="108"/>
      <c r="T309" s="108"/>
      <c r="U309" s="108"/>
      <c r="V309" s="109"/>
      <c r="W309" s="109"/>
      <c r="X309" s="109"/>
      <c r="Y309" s="108"/>
      <c r="Z309" s="108"/>
      <c r="AA309" s="108"/>
      <c r="AB309" s="109"/>
      <c r="AC309" s="109"/>
      <c r="AD309" s="111"/>
      <c r="AG309" s="111"/>
    </row>
    <row r="310" spans="1:33" ht="15.75">
      <c r="A310" s="292" t="str">
        <f t="shared" si="8"/>
        <v>68-74500-S5</v>
      </c>
      <c r="B310" s="198">
        <v>105808.29840000001</v>
      </c>
      <c r="C310" s="198">
        <v>105808.29840000001</v>
      </c>
      <c r="D310" s="198">
        <v>105808.29840000001</v>
      </c>
      <c r="E310" s="198">
        <v>105808.29840000001</v>
      </c>
      <c r="F310" s="199">
        <v>105808.29840000001</v>
      </c>
      <c r="G310" s="170">
        <v>105808.29840000001</v>
      </c>
      <c r="H310" s="314" t="str">
        <f t="shared" si="9"/>
        <v>68-74500-S5</v>
      </c>
      <c r="I310" s="221" t="s">
        <v>3183</v>
      </c>
      <c r="J310" s="114"/>
      <c r="K310" s="108"/>
      <c r="L310" s="108"/>
      <c r="M310" s="108"/>
      <c r="N310" s="109"/>
      <c r="O310" s="110"/>
      <c r="P310" s="108"/>
      <c r="Q310" s="108"/>
      <c r="R310" s="108"/>
      <c r="S310" s="108"/>
      <c r="T310" s="108"/>
      <c r="U310" s="108"/>
      <c r="V310" s="109"/>
      <c r="W310" s="109"/>
      <c r="X310" s="109"/>
      <c r="Y310" s="108"/>
      <c r="Z310" s="108"/>
      <c r="AA310" s="108"/>
      <c r="AB310" s="109"/>
      <c r="AC310" s="109"/>
      <c r="AD310" s="111"/>
      <c r="AG310" s="111"/>
    </row>
    <row r="311" spans="1:33" ht="15.75">
      <c r="A311" s="292" t="str">
        <f t="shared" si="8"/>
        <v>68-74500-X1</v>
      </c>
      <c r="B311" s="198">
        <v>43133.882399999995</v>
      </c>
      <c r="C311" s="198">
        <v>43133.882399999995</v>
      </c>
      <c r="D311" s="198">
        <v>43133.882399999995</v>
      </c>
      <c r="E311" s="198">
        <v>43133.882399999995</v>
      </c>
      <c r="F311" s="199">
        <v>43133.882399999995</v>
      </c>
      <c r="G311" s="170">
        <v>43133.882399999995</v>
      </c>
      <c r="H311" s="314" t="str">
        <f t="shared" si="9"/>
        <v>68-74500-X1</v>
      </c>
      <c r="I311" s="221" t="s">
        <v>3184</v>
      </c>
      <c r="J311" s="114"/>
      <c r="K311" s="108"/>
      <c r="L311" s="108"/>
      <c r="M311" s="108"/>
      <c r="N311" s="109"/>
      <c r="O311" s="110"/>
      <c r="P311" s="108"/>
      <c r="Q311" s="108"/>
      <c r="R311" s="108"/>
      <c r="S311" s="108"/>
      <c r="T311" s="108"/>
      <c r="U311" s="108"/>
      <c r="V311" s="109"/>
      <c r="W311" s="109"/>
      <c r="X311" s="109"/>
      <c r="Y311" s="108"/>
      <c r="Z311" s="108"/>
      <c r="AA311" s="108"/>
      <c r="AB311" s="109"/>
      <c r="AC311" s="109"/>
      <c r="AD311" s="111"/>
      <c r="AG311" s="111"/>
    </row>
    <row r="312" spans="1:33" ht="15.75">
      <c r="A312" s="292" t="str">
        <f t="shared" si="8"/>
        <v>68-74500-X4</v>
      </c>
      <c r="B312" s="198">
        <v>54999</v>
      </c>
      <c r="C312" s="198">
        <v>54999</v>
      </c>
      <c r="D312" s="198">
        <v>54999</v>
      </c>
      <c r="E312" s="198">
        <v>54999</v>
      </c>
      <c r="F312" s="199">
        <v>54999</v>
      </c>
      <c r="G312" s="170">
        <v>54999</v>
      </c>
      <c r="H312" s="314" t="str">
        <f t="shared" si="9"/>
        <v>68-74500-X4</v>
      </c>
      <c r="I312" s="221" t="s">
        <v>3185</v>
      </c>
      <c r="J312" s="108"/>
      <c r="K312" s="108"/>
      <c r="L312" s="108"/>
      <c r="M312" s="108"/>
      <c r="N312" s="108"/>
      <c r="O312" s="110"/>
      <c r="P312" s="108"/>
      <c r="Q312" s="108"/>
      <c r="R312" s="108"/>
      <c r="S312" s="108"/>
      <c r="T312" s="108"/>
      <c r="U312" s="108"/>
      <c r="V312" s="108"/>
      <c r="W312" s="108"/>
      <c r="X312" s="109"/>
      <c r="Y312" s="108"/>
      <c r="Z312" s="108"/>
      <c r="AA312" s="108"/>
      <c r="AB312" s="108"/>
      <c r="AC312" s="108"/>
      <c r="AD312" s="111"/>
      <c r="AG312" s="111"/>
    </row>
    <row r="313" spans="1:33" ht="15.75">
      <c r="A313" s="292" t="str">
        <f t="shared" si="8"/>
        <v>68-74600-01</v>
      </c>
      <c r="B313" s="198">
        <v>114722.4176</v>
      </c>
      <c r="C313" s="198">
        <v>114722.4176</v>
      </c>
      <c r="D313" s="198">
        <v>114722.4176</v>
      </c>
      <c r="E313" s="198">
        <v>114722.4176</v>
      </c>
      <c r="F313" s="199">
        <v>114722.4176</v>
      </c>
      <c r="G313" s="170">
        <v>114722.4176</v>
      </c>
      <c r="H313" s="314" t="str">
        <f t="shared" si="9"/>
        <v>68-74600-01</v>
      </c>
      <c r="I313" s="221" t="s">
        <v>2323</v>
      </c>
      <c r="J313" s="108"/>
      <c r="K313" s="108"/>
      <c r="L313" s="108"/>
      <c r="M313" s="108"/>
      <c r="N313" s="108"/>
      <c r="O313" s="110"/>
      <c r="P313" s="108"/>
      <c r="Q313" s="108"/>
      <c r="R313" s="108"/>
      <c r="S313" s="108"/>
      <c r="T313" s="108"/>
      <c r="U313" s="108"/>
      <c r="V313" s="108"/>
      <c r="W313" s="108"/>
      <c r="X313" s="109"/>
      <c r="Y313" s="108"/>
      <c r="Z313" s="108"/>
      <c r="AA313" s="108"/>
      <c r="AB313" s="108"/>
      <c r="AC313" s="108"/>
      <c r="AD313" s="111"/>
      <c r="AG313" s="111"/>
    </row>
    <row r="314" spans="1:33" ht="15.75">
      <c r="A314" s="292" t="str">
        <f t="shared" si="8"/>
        <v>68-74600-02</v>
      </c>
      <c r="B314" s="198">
        <v>53631.710400000004</v>
      </c>
      <c r="C314" s="198">
        <v>53631.710400000004</v>
      </c>
      <c r="D314" s="198">
        <v>53631.710400000004</v>
      </c>
      <c r="E314" s="198">
        <v>53631.710400000004</v>
      </c>
      <c r="F314" s="199">
        <v>53631.710400000004</v>
      </c>
      <c r="G314" s="170">
        <v>53631.710400000004</v>
      </c>
      <c r="H314" s="314" t="str">
        <f t="shared" si="9"/>
        <v>68-74600-02</v>
      </c>
      <c r="I314" s="220" t="s">
        <v>2324</v>
      </c>
      <c r="J314" s="108"/>
      <c r="K314" s="108"/>
      <c r="L314" s="108"/>
      <c r="M314" s="108"/>
      <c r="N314" s="108"/>
      <c r="O314" s="110"/>
      <c r="P314" s="108"/>
      <c r="Q314" s="108"/>
      <c r="R314" s="108"/>
      <c r="S314" s="108"/>
      <c r="T314" s="108"/>
      <c r="U314" s="108"/>
      <c r="V314" s="108"/>
      <c r="W314" s="108"/>
      <c r="X314" s="109"/>
      <c r="Y314" s="108"/>
      <c r="Z314" s="108"/>
      <c r="AA314" s="108"/>
      <c r="AB314" s="108"/>
      <c r="AC314" s="108"/>
      <c r="AD314" s="111"/>
      <c r="AG314" s="111"/>
    </row>
    <row r="315" spans="1:33" ht="15.75">
      <c r="A315" s="292" t="str">
        <f t="shared" si="8"/>
        <v>68-74600-S2</v>
      </c>
      <c r="B315" s="198">
        <v>168354.128</v>
      </c>
      <c r="C315" s="198">
        <v>168354.128</v>
      </c>
      <c r="D315" s="198">
        <v>168354.128</v>
      </c>
      <c r="E315" s="198">
        <v>168354.128</v>
      </c>
      <c r="F315" s="199">
        <v>168354.128</v>
      </c>
      <c r="G315" s="170">
        <v>168354.128</v>
      </c>
      <c r="H315" s="314" t="str">
        <f t="shared" si="9"/>
        <v>68-74600-S2</v>
      </c>
      <c r="I315" s="220" t="s">
        <v>2322</v>
      </c>
      <c r="J315" s="108"/>
      <c r="K315" s="108"/>
      <c r="L315" s="108"/>
      <c r="M315" s="108"/>
      <c r="N315" s="108"/>
      <c r="O315" s="110"/>
      <c r="P315" s="108"/>
      <c r="Q315" s="108"/>
      <c r="R315" s="108"/>
      <c r="S315" s="108"/>
      <c r="T315" s="108"/>
      <c r="U315" s="108"/>
      <c r="V315" s="108"/>
      <c r="W315" s="108"/>
      <c r="X315" s="109"/>
      <c r="Y315" s="108"/>
      <c r="Z315" s="108"/>
      <c r="AA315" s="108"/>
      <c r="AB315" s="108"/>
      <c r="AC315" s="108"/>
      <c r="AD315" s="111"/>
      <c r="AG315" s="111"/>
    </row>
    <row r="316" spans="1:33" ht="15.75">
      <c r="A316" s="292" t="str">
        <f t="shared" si="8"/>
        <v>68-74700-01</v>
      </c>
      <c r="B316" s="198">
        <v>32735.404800000004</v>
      </c>
      <c r="C316" s="198">
        <v>32735.404800000004</v>
      </c>
      <c r="D316" s="198">
        <v>32735.404800000004</v>
      </c>
      <c r="E316" s="198">
        <v>32735.404800000004</v>
      </c>
      <c r="F316" s="199">
        <v>32735.404800000004</v>
      </c>
      <c r="G316" s="170">
        <v>32735.404800000004</v>
      </c>
      <c r="H316" s="314" t="str">
        <f t="shared" si="9"/>
        <v>68-74700-01</v>
      </c>
      <c r="I316" s="220" t="s">
        <v>2301</v>
      </c>
      <c r="J316" s="108"/>
      <c r="K316" s="108"/>
      <c r="L316" s="108"/>
      <c r="M316" s="108"/>
      <c r="N316" s="108"/>
      <c r="O316" s="110"/>
      <c r="P316" s="108"/>
      <c r="Q316" s="108"/>
      <c r="R316" s="108"/>
      <c r="S316" s="108"/>
      <c r="T316" s="108"/>
      <c r="U316" s="108"/>
      <c r="V316" s="108"/>
      <c r="W316" s="108"/>
      <c r="X316" s="109"/>
      <c r="Y316" s="108"/>
      <c r="Z316" s="108"/>
      <c r="AA316" s="108"/>
      <c r="AB316" s="108"/>
      <c r="AC316" s="108"/>
      <c r="AD316" s="111"/>
      <c r="AG316" s="111"/>
    </row>
    <row r="317" spans="1:33" ht="15.75">
      <c r="A317" s="292" t="str">
        <f t="shared" si="8"/>
        <v>68-74700-02</v>
      </c>
      <c r="B317" s="198">
        <v>22004.488800000003</v>
      </c>
      <c r="C317" s="198">
        <v>22004.488800000003</v>
      </c>
      <c r="D317" s="198">
        <v>22004.488800000003</v>
      </c>
      <c r="E317" s="198">
        <v>22004.488800000003</v>
      </c>
      <c r="F317" s="199">
        <v>22004.488800000003</v>
      </c>
      <c r="G317" s="170">
        <v>22004.488800000003</v>
      </c>
      <c r="H317" s="314" t="str">
        <f t="shared" si="9"/>
        <v>68-74700-02</v>
      </c>
      <c r="I317" s="220" t="s">
        <v>2302</v>
      </c>
      <c r="J317" s="114"/>
      <c r="K317" s="108"/>
      <c r="L317" s="108"/>
      <c r="M317" s="108"/>
      <c r="N317" s="109"/>
      <c r="O317" s="110"/>
      <c r="P317" s="108"/>
      <c r="Q317" s="108"/>
      <c r="R317" s="108"/>
      <c r="S317" s="108"/>
      <c r="T317" s="108"/>
      <c r="U317" s="108"/>
      <c r="V317" s="109"/>
      <c r="W317" s="109"/>
      <c r="X317" s="109"/>
      <c r="Y317" s="108"/>
      <c r="Z317" s="108"/>
      <c r="AA317" s="108"/>
      <c r="AB317" s="109"/>
      <c r="AC317" s="109"/>
      <c r="AD317" s="111"/>
      <c r="AG317" s="111"/>
    </row>
    <row r="318" spans="1:33" ht="15.75">
      <c r="A318" s="292" t="str">
        <f t="shared" si="8"/>
        <v>68-74700-03</v>
      </c>
      <c r="B318" s="198">
        <v>14133.520800000002</v>
      </c>
      <c r="C318" s="198">
        <v>14133.520800000002</v>
      </c>
      <c r="D318" s="198">
        <v>14133.520800000002</v>
      </c>
      <c r="E318" s="198">
        <v>14133.520800000002</v>
      </c>
      <c r="F318" s="199">
        <v>14133.520800000002</v>
      </c>
      <c r="G318" s="170">
        <v>14133.520800000002</v>
      </c>
      <c r="H318" s="314" t="str">
        <f t="shared" si="9"/>
        <v>68-74700-03</v>
      </c>
      <c r="I318" s="220" t="s">
        <v>2303</v>
      </c>
      <c r="J318" s="114"/>
      <c r="K318" s="108"/>
      <c r="L318" s="108"/>
      <c r="M318" s="108"/>
      <c r="N318" s="109"/>
      <c r="O318" s="110"/>
      <c r="P318" s="108"/>
      <c r="Q318" s="108"/>
      <c r="R318" s="108"/>
      <c r="S318" s="108"/>
      <c r="T318" s="108"/>
      <c r="U318" s="108"/>
      <c r="V318" s="109"/>
      <c r="W318" s="109"/>
      <c r="X318" s="109"/>
      <c r="Y318" s="108"/>
      <c r="Z318" s="108"/>
      <c r="AA318" s="108"/>
      <c r="AB318" s="109"/>
      <c r="AC318" s="109"/>
      <c r="AD318" s="111"/>
      <c r="AG318" s="111"/>
    </row>
    <row r="319" spans="1:33" ht="15.75">
      <c r="A319" s="292" t="str">
        <f t="shared" si="8"/>
        <v>68-74700-B2</v>
      </c>
      <c r="B319" s="198">
        <v>36138.009600000005</v>
      </c>
      <c r="C319" s="198">
        <v>36138.009600000005</v>
      </c>
      <c r="D319" s="198">
        <v>36138.009600000005</v>
      </c>
      <c r="E319" s="198">
        <v>36138.009600000005</v>
      </c>
      <c r="F319" s="199">
        <v>36138.009600000005</v>
      </c>
      <c r="G319" s="170">
        <v>36138.009600000005</v>
      </c>
      <c r="H319" s="314" t="str">
        <f t="shared" si="9"/>
        <v>68-74700-B2</v>
      </c>
      <c r="I319" s="221" t="s">
        <v>2305</v>
      </c>
      <c r="J319" s="114"/>
      <c r="K319" s="108"/>
      <c r="L319" s="108"/>
      <c r="M319" s="108"/>
      <c r="N319" s="109"/>
      <c r="O319" s="110"/>
      <c r="P319" s="108"/>
      <c r="Q319" s="108"/>
      <c r="R319" s="108"/>
      <c r="S319" s="108"/>
      <c r="T319" s="108"/>
      <c r="U319" s="108"/>
      <c r="V319" s="109"/>
      <c r="W319" s="109"/>
      <c r="X319" s="109"/>
      <c r="Y319" s="108"/>
      <c r="Z319" s="108"/>
      <c r="AA319" s="108"/>
      <c r="AB319" s="109"/>
      <c r="AC319" s="109"/>
      <c r="AD319" s="111"/>
      <c r="AG319" s="111"/>
    </row>
    <row r="320" spans="1:33" ht="15.75">
      <c r="A320" s="292" t="str">
        <f t="shared" si="8"/>
        <v>68-74700-L2</v>
      </c>
      <c r="B320" s="198">
        <v>54739.893600000003</v>
      </c>
      <c r="C320" s="198">
        <v>54739.893600000003</v>
      </c>
      <c r="D320" s="198">
        <v>54739.893600000003</v>
      </c>
      <c r="E320" s="198">
        <v>54739.893600000003</v>
      </c>
      <c r="F320" s="199">
        <v>54739.893600000003</v>
      </c>
      <c r="G320" s="170">
        <v>54739.893600000003</v>
      </c>
      <c r="H320" s="314" t="str">
        <f t="shared" si="9"/>
        <v>68-74700-L2</v>
      </c>
      <c r="I320" s="220" t="s">
        <v>2304</v>
      </c>
      <c r="J320" s="114"/>
      <c r="K320" s="108"/>
      <c r="L320" s="108"/>
      <c r="M320" s="108"/>
      <c r="N320" s="109"/>
      <c r="O320" s="110"/>
      <c r="P320" s="108"/>
      <c r="Q320" s="108"/>
      <c r="R320" s="108"/>
      <c r="S320" s="108"/>
      <c r="T320" s="108"/>
      <c r="U320" s="108"/>
      <c r="V320" s="109"/>
      <c r="W320" s="109"/>
      <c r="X320" s="109"/>
      <c r="Y320" s="108"/>
      <c r="Z320" s="108"/>
      <c r="AA320" s="108"/>
      <c r="AB320" s="109"/>
      <c r="AC320" s="109"/>
      <c r="AD320" s="111"/>
      <c r="AG320" s="111"/>
    </row>
    <row r="321" spans="1:33" ht="15.75">
      <c r="A321" s="292" t="str">
        <f t="shared" si="8"/>
        <v>68-74700-S3</v>
      </c>
      <c r="B321" s="198">
        <v>68873.414400000009</v>
      </c>
      <c r="C321" s="198">
        <v>68873.414400000009</v>
      </c>
      <c r="D321" s="198">
        <v>68873.414400000009</v>
      </c>
      <c r="E321" s="198">
        <v>68873.414400000009</v>
      </c>
      <c r="F321" s="199">
        <v>68873.414400000009</v>
      </c>
      <c r="G321" s="170">
        <v>68873.414400000009</v>
      </c>
      <c r="H321" s="314" t="str">
        <f t="shared" si="9"/>
        <v>68-74700-S3</v>
      </c>
      <c r="I321" s="220" t="s">
        <v>2300</v>
      </c>
      <c r="J321" s="114"/>
      <c r="K321" s="108"/>
      <c r="L321" s="108"/>
      <c r="M321" s="108"/>
      <c r="N321" s="109"/>
      <c r="O321" s="110"/>
      <c r="P321" s="108"/>
      <c r="Q321" s="108"/>
      <c r="R321" s="108"/>
      <c r="S321" s="108"/>
      <c r="T321" s="108"/>
      <c r="U321" s="108"/>
      <c r="V321" s="109"/>
      <c r="W321" s="109"/>
      <c r="X321" s="109"/>
      <c r="Y321" s="108"/>
      <c r="Z321" s="108"/>
      <c r="AA321" s="108"/>
      <c r="AB321" s="109"/>
      <c r="AC321" s="109"/>
      <c r="AD321" s="111"/>
      <c r="AG321" s="111"/>
    </row>
    <row r="322" spans="1:33" ht="15.75">
      <c r="A322" s="292" t="str">
        <f t="shared" si="8"/>
        <v>68-74800-01</v>
      </c>
      <c r="B322" s="198">
        <v>23050.692000000003</v>
      </c>
      <c r="C322" s="198">
        <v>23050.692000000003</v>
      </c>
      <c r="D322" s="198">
        <v>23050.692000000003</v>
      </c>
      <c r="E322" s="198">
        <v>23050.692000000003</v>
      </c>
      <c r="F322" s="199">
        <v>23050.692000000003</v>
      </c>
      <c r="G322" s="170">
        <v>23050.692000000003</v>
      </c>
      <c r="H322" s="314" t="str">
        <f t="shared" si="9"/>
        <v>68-74800-01</v>
      </c>
      <c r="I322" s="221" t="s">
        <v>2307</v>
      </c>
      <c r="J322" s="114"/>
      <c r="K322" s="108"/>
      <c r="L322" s="108"/>
      <c r="M322" s="108"/>
      <c r="N322" s="109"/>
      <c r="O322" s="110"/>
      <c r="P322" s="108"/>
      <c r="Q322" s="108"/>
      <c r="R322" s="108"/>
      <c r="S322" s="108"/>
      <c r="T322" s="108"/>
      <c r="U322" s="108"/>
      <c r="V322" s="109"/>
      <c r="W322" s="109"/>
      <c r="X322" s="109"/>
      <c r="Y322" s="108"/>
      <c r="Z322" s="108"/>
      <c r="AA322" s="108"/>
      <c r="AB322" s="109"/>
      <c r="AC322" s="109"/>
      <c r="AD322" s="111"/>
      <c r="AG322" s="111"/>
    </row>
    <row r="323" spans="1:33" ht="15.75">
      <c r="A323" s="292" t="str">
        <f t="shared" si="8"/>
        <v>68-74800-02</v>
      </c>
      <c r="B323" s="198">
        <v>16705.029599999998</v>
      </c>
      <c r="C323" s="198">
        <v>16705.029599999998</v>
      </c>
      <c r="D323" s="198">
        <v>16705.029599999998</v>
      </c>
      <c r="E323" s="198">
        <v>16705.029599999998</v>
      </c>
      <c r="F323" s="199">
        <v>16705.029599999998</v>
      </c>
      <c r="G323" s="170">
        <v>16705.029599999998</v>
      </c>
      <c r="H323" s="314" t="str">
        <f t="shared" si="9"/>
        <v>68-74800-02</v>
      </c>
      <c r="I323" s="221" t="s">
        <v>2308</v>
      </c>
      <c r="J323" s="114"/>
      <c r="K323" s="108"/>
      <c r="L323" s="108"/>
      <c r="M323" s="108"/>
      <c r="N323" s="109"/>
      <c r="O323" s="110"/>
      <c r="P323" s="108"/>
      <c r="Q323" s="108"/>
      <c r="R323" s="108"/>
      <c r="S323" s="108"/>
      <c r="T323" s="108"/>
      <c r="U323" s="108"/>
      <c r="V323" s="109"/>
      <c r="W323" s="109"/>
      <c r="X323" s="109"/>
      <c r="Y323" s="108"/>
      <c r="Z323" s="108"/>
      <c r="AA323" s="108"/>
      <c r="AB323" s="109"/>
      <c r="AC323" s="109"/>
      <c r="AD323" s="111"/>
      <c r="AG323" s="111"/>
    </row>
    <row r="324" spans="1:33" ht="15.75">
      <c r="A324" s="292" t="str">
        <f t="shared" si="8"/>
        <v>68-74800-03</v>
      </c>
      <c r="B324" s="198">
        <v>12471.328800000001</v>
      </c>
      <c r="C324" s="198">
        <v>12471.328800000001</v>
      </c>
      <c r="D324" s="198">
        <v>12471.328800000001</v>
      </c>
      <c r="E324" s="198">
        <v>12471.328800000001</v>
      </c>
      <c r="F324" s="199">
        <v>12471.328800000001</v>
      </c>
      <c r="G324" s="170">
        <v>12471.328800000001</v>
      </c>
      <c r="H324" s="314" t="str">
        <f t="shared" si="9"/>
        <v>68-74800-03</v>
      </c>
      <c r="I324" s="221" t="s">
        <v>2309</v>
      </c>
      <c r="J324" s="108"/>
      <c r="K324" s="108"/>
      <c r="L324" s="108"/>
      <c r="M324" s="108"/>
      <c r="N324" s="108"/>
      <c r="O324" s="110"/>
      <c r="P324" s="108"/>
      <c r="Q324" s="108"/>
      <c r="R324" s="108"/>
      <c r="S324" s="108"/>
      <c r="T324" s="108"/>
      <c r="U324" s="108"/>
      <c r="V324" s="108"/>
      <c r="W324" s="108"/>
      <c r="X324" s="109"/>
      <c r="Y324" s="108"/>
      <c r="Z324" s="108"/>
      <c r="AA324" s="108"/>
      <c r="AB324" s="108"/>
      <c r="AC324" s="108"/>
      <c r="AD324" s="111"/>
      <c r="AG324" s="111"/>
    </row>
    <row r="325" spans="1:33" ht="15.75">
      <c r="A325" s="292" t="str">
        <f t="shared" si="8"/>
        <v>68-74800-B2</v>
      </c>
      <c r="B325" s="198">
        <v>29176.358400000005</v>
      </c>
      <c r="C325" s="198">
        <v>29176.358400000005</v>
      </c>
      <c r="D325" s="198">
        <v>29176.358400000005</v>
      </c>
      <c r="E325" s="198">
        <v>29176.358400000005</v>
      </c>
      <c r="F325" s="199">
        <v>29176.358400000005</v>
      </c>
      <c r="G325" s="170">
        <v>29176.358400000005</v>
      </c>
      <c r="H325" s="314" t="str">
        <f t="shared" si="9"/>
        <v>68-74800-B2</v>
      </c>
      <c r="I325" s="221" t="s">
        <v>2311</v>
      </c>
      <c r="J325" s="108"/>
      <c r="K325" s="108"/>
      <c r="L325" s="108"/>
      <c r="M325" s="108"/>
      <c r="N325" s="108"/>
      <c r="O325" s="110"/>
      <c r="P325" s="108"/>
      <c r="Q325" s="108"/>
      <c r="R325" s="108"/>
      <c r="S325" s="108"/>
      <c r="T325" s="108"/>
      <c r="U325" s="108"/>
      <c r="V325" s="108"/>
      <c r="W325" s="108"/>
      <c r="X325" s="109"/>
      <c r="Y325" s="108"/>
      <c r="Z325" s="108"/>
      <c r="AA325" s="108"/>
      <c r="AB325" s="108"/>
      <c r="AC325" s="108"/>
      <c r="AD325" s="111"/>
      <c r="AG325" s="111"/>
    </row>
    <row r="326" spans="1:33" ht="15.75">
      <c r="A326" s="292" t="str">
        <f t="shared" si="8"/>
        <v>68-74800-L2</v>
      </c>
      <c r="B326" s="198">
        <v>39755.721599999997</v>
      </c>
      <c r="C326" s="198">
        <v>39755.721599999997</v>
      </c>
      <c r="D326" s="198">
        <v>39755.721599999997</v>
      </c>
      <c r="E326" s="198">
        <v>39755.721599999997</v>
      </c>
      <c r="F326" s="199">
        <v>39755.721599999997</v>
      </c>
      <c r="G326" s="170">
        <v>39755.721599999997</v>
      </c>
      <c r="H326" s="314" t="str">
        <f t="shared" si="9"/>
        <v>68-74800-L2</v>
      </c>
      <c r="I326" s="220" t="s">
        <v>2310</v>
      </c>
      <c r="J326" s="108"/>
      <c r="K326" s="108"/>
      <c r="L326" s="108"/>
      <c r="M326" s="108"/>
      <c r="N326" s="108"/>
      <c r="O326" s="110"/>
      <c r="P326" s="108"/>
      <c r="Q326" s="108"/>
      <c r="R326" s="108"/>
      <c r="S326" s="108"/>
      <c r="T326" s="108"/>
      <c r="U326" s="108"/>
      <c r="V326" s="108"/>
      <c r="W326" s="108"/>
      <c r="X326" s="109"/>
      <c r="Y326" s="108"/>
      <c r="Z326" s="108"/>
      <c r="AA326" s="108"/>
      <c r="AB326" s="108"/>
      <c r="AC326" s="108"/>
      <c r="AD326" s="111"/>
      <c r="AG326" s="111"/>
    </row>
    <row r="327" spans="1:33" ht="15.75">
      <c r="A327" s="292" t="str">
        <f t="shared" ref="A327:A390" si="10">LEFT(H327,6)&amp;"00"&amp;RIGHT(H327,3)</f>
        <v>68-74800-S3</v>
      </c>
      <c r="B327" s="198">
        <v>52227.050400000007</v>
      </c>
      <c r="C327" s="198">
        <v>52227.050400000007</v>
      </c>
      <c r="D327" s="198">
        <v>52227.050400000007</v>
      </c>
      <c r="E327" s="198">
        <v>52227.050400000007</v>
      </c>
      <c r="F327" s="199">
        <v>52227.050400000007</v>
      </c>
      <c r="G327" s="170">
        <v>52227.050400000007</v>
      </c>
      <c r="H327" s="314" t="str">
        <f t="shared" ref="H327:H390" si="11">TRIM(SUBSTITUTE(I327,CHAR(10)," "))</f>
        <v>68-74800-S3</v>
      </c>
      <c r="I327" s="220" t="s">
        <v>2306</v>
      </c>
      <c r="J327" s="114"/>
      <c r="K327" s="108"/>
      <c r="L327" s="108"/>
      <c r="M327" s="108"/>
      <c r="N327" s="109"/>
      <c r="O327" s="110"/>
      <c r="P327" s="108"/>
      <c r="Q327" s="108"/>
      <c r="R327" s="108"/>
      <c r="S327" s="108"/>
      <c r="T327" s="108"/>
      <c r="U327" s="108"/>
      <c r="V327" s="109"/>
      <c r="W327" s="109"/>
      <c r="X327" s="109"/>
      <c r="Y327" s="108"/>
      <c r="Z327" s="108"/>
      <c r="AA327" s="108"/>
      <c r="AB327" s="109"/>
      <c r="AC327" s="109"/>
      <c r="AD327" s="111"/>
      <c r="AG327" s="111"/>
    </row>
    <row r="328" spans="1:33" ht="15.75">
      <c r="A328" s="292" t="str">
        <f t="shared" si="10"/>
        <v>68-74900-01</v>
      </c>
      <c r="B328" s="198">
        <v>51672.660480000006</v>
      </c>
      <c r="C328" s="198">
        <v>51672.660480000006</v>
      </c>
      <c r="D328" s="198">
        <v>51672.660480000006</v>
      </c>
      <c r="E328" s="198">
        <v>51672.660480000006</v>
      </c>
      <c r="F328" s="199">
        <v>51672.660480000006</v>
      </c>
      <c r="G328" s="170">
        <v>51672.660480000006</v>
      </c>
      <c r="H328" s="314" t="str">
        <f t="shared" si="11"/>
        <v>68-74900-01</v>
      </c>
      <c r="I328" s="220" t="s">
        <v>2493</v>
      </c>
      <c r="J328" s="114"/>
      <c r="K328" s="108"/>
      <c r="L328" s="108"/>
      <c r="M328" s="108"/>
      <c r="N328" s="109"/>
      <c r="O328" s="110"/>
      <c r="P328" s="108"/>
      <c r="Q328" s="108"/>
      <c r="R328" s="108"/>
      <c r="S328" s="108"/>
      <c r="T328" s="108"/>
      <c r="U328" s="108"/>
      <c r="V328" s="109"/>
      <c r="W328" s="109"/>
      <c r="X328" s="109"/>
      <c r="Y328" s="108"/>
      <c r="Z328" s="108"/>
      <c r="AA328" s="108"/>
      <c r="AB328" s="109"/>
      <c r="AC328" s="109"/>
      <c r="AD328" s="111"/>
      <c r="AG328" s="111"/>
    </row>
    <row r="329" spans="1:33" ht="15.75">
      <c r="A329" s="292" t="str">
        <f t="shared" si="10"/>
        <v>68-74900-02</v>
      </c>
      <c r="B329" s="198">
        <v>37397.364480000004</v>
      </c>
      <c r="C329" s="198">
        <v>37397.364480000004</v>
      </c>
      <c r="D329" s="198">
        <v>37397.364480000004</v>
      </c>
      <c r="E329" s="198">
        <v>37397.364480000004</v>
      </c>
      <c r="F329" s="199">
        <v>37397.364480000004</v>
      </c>
      <c r="G329" s="170">
        <v>37397.364480000004</v>
      </c>
      <c r="H329" s="314" t="str">
        <f t="shared" si="11"/>
        <v>68-74900-02</v>
      </c>
      <c r="I329" s="220" t="s">
        <v>3070</v>
      </c>
      <c r="J329" s="114"/>
      <c r="K329" s="108"/>
      <c r="L329" s="108"/>
      <c r="M329" s="108"/>
      <c r="N329" s="109"/>
      <c r="O329" s="110"/>
      <c r="P329" s="108"/>
      <c r="Q329" s="108"/>
      <c r="R329" s="108"/>
      <c r="S329" s="108"/>
      <c r="T329" s="108"/>
      <c r="U329" s="108"/>
      <c r="V329" s="109"/>
      <c r="W329" s="109"/>
      <c r="X329" s="109"/>
      <c r="Y329" s="108"/>
      <c r="Z329" s="108"/>
      <c r="AA329" s="108"/>
      <c r="AB329" s="109"/>
      <c r="AC329" s="109"/>
      <c r="AD329" s="111"/>
      <c r="AG329" s="111"/>
    </row>
    <row r="330" spans="1:33" ht="15.75">
      <c r="A330" s="292" t="str">
        <f t="shared" si="10"/>
        <v>68-74900-S2</v>
      </c>
      <c r="B330" s="198">
        <v>89070.02496000001</v>
      </c>
      <c r="C330" s="198">
        <v>89070.02496000001</v>
      </c>
      <c r="D330" s="198">
        <v>89070.02496000001</v>
      </c>
      <c r="E330" s="198">
        <v>89070.02496000001</v>
      </c>
      <c r="F330" s="199">
        <v>89070.02496000001</v>
      </c>
      <c r="G330" s="170">
        <v>89070.02496000001</v>
      </c>
      <c r="H330" s="314" t="str">
        <f t="shared" si="11"/>
        <v>68-74900-S2</v>
      </c>
      <c r="I330" s="220" t="s">
        <v>3069</v>
      </c>
      <c r="J330" s="108"/>
      <c r="K330" s="108"/>
      <c r="L330" s="108"/>
      <c r="M330" s="108"/>
      <c r="N330" s="108"/>
      <c r="O330" s="110"/>
      <c r="P330" s="108"/>
      <c r="Q330" s="108"/>
      <c r="R330" s="108"/>
      <c r="S330" s="108"/>
      <c r="T330" s="108"/>
      <c r="U330" s="108"/>
      <c r="V330" s="108"/>
      <c r="W330" s="108"/>
      <c r="X330" s="109"/>
      <c r="Y330" s="108"/>
      <c r="Z330" s="108"/>
      <c r="AA330" s="108"/>
      <c r="AB330" s="108"/>
      <c r="AC330" s="108"/>
      <c r="AD330" s="111"/>
      <c r="AG330" s="111"/>
    </row>
    <row r="331" spans="1:33" ht="15.75">
      <c r="A331" s="292" t="str">
        <f t="shared" si="10"/>
        <v>68-75000-01</v>
      </c>
      <c r="B331" s="198">
        <v>48774.579840000006</v>
      </c>
      <c r="C331" s="198">
        <v>48774.579840000006</v>
      </c>
      <c r="D331" s="198">
        <v>48774.579840000006</v>
      </c>
      <c r="E331" s="198">
        <v>48774.579840000006</v>
      </c>
      <c r="F331" s="199">
        <v>48774.579840000006</v>
      </c>
      <c r="G331" s="170">
        <v>48774.579840000006</v>
      </c>
      <c r="H331" s="314" t="str">
        <f t="shared" si="11"/>
        <v>68-75000-01</v>
      </c>
      <c r="I331" s="221" t="s">
        <v>2567</v>
      </c>
      <c r="J331" s="108"/>
      <c r="K331" s="108"/>
      <c r="L331" s="108"/>
      <c r="M331" s="108"/>
      <c r="N331" s="108"/>
      <c r="O331" s="110"/>
      <c r="P331" s="108"/>
      <c r="Q331" s="108"/>
      <c r="R331" s="108"/>
      <c r="S331" s="108"/>
      <c r="T331" s="108"/>
      <c r="U331" s="108"/>
      <c r="V331" s="108"/>
      <c r="W331" s="108"/>
      <c r="X331" s="109"/>
      <c r="Y331" s="108"/>
      <c r="Z331" s="108"/>
      <c r="AA331" s="108"/>
      <c r="AB331" s="108"/>
      <c r="AC331" s="108"/>
      <c r="AD331" s="111"/>
      <c r="AG331" s="111"/>
    </row>
    <row r="332" spans="1:33" ht="15.75">
      <c r="A332" s="292" t="str">
        <f t="shared" si="10"/>
        <v>68-75000-02</v>
      </c>
      <c r="B332" s="198">
        <v>45023.89248000001</v>
      </c>
      <c r="C332" s="198">
        <v>45023.89248000001</v>
      </c>
      <c r="D332" s="198">
        <v>45023.89248000001</v>
      </c>
      <c r="E332" s="198">
        <v>45023.89248000001</v>
      </c>
      <c r="F332" s="199">
        <v>45023.89248000001</v>
      </c>
      <c r="G332" s="170">
        <v>45023.89248000001</v>
      </c>
      <c r="H332" s="314" t="str">
        <f t="shared" si="11"/>
        <v>68-75000-02</v>
      </c>
      <c r="I332" s="221" t="s">
        <v>3186</v>
      </c>
      <c r="J332" s="108"/>
      <c r="K332" s="108"/>
      <c r="L332" s="108"/>
      <c r="M332" s="108"/>
      <c r="N332" s="108"/>
      <c r="O332" s="110"/>
      <c r="P332" s="108"/>
      <c r="Q332" s="108"/>
      <c r="R332" s="108"/>
      <c r="S332" s="108"/>
      <c r="T332" s="108"/>
      <c r="U332" s="108"/>
      <c r="V332" s="108"/>
      <c r="W332" s="108"/>
      <c r="X332" s="109"/>
      <c r="Y332" s="108"/>
      <c r="Z332" s="108"/>
      <c r="AA332" s="108"/>
      <c r="AB332" s="108"/>
      <c r="AC332" s="108"/>
      <c r="AD332" s="111"/>
      <c r="AG332" s="111"/>
    </row>
    <row r="333" spans="1:33" ht="15.75">
      <c r="A333" s="292" t="str">
        <f t="shared" si="10"/>
        <v>68-75000-S2</v>
      </c>
      <c r="B333" s="198">
        <v>137570.83199999999</v>
      </c>
      <c r="C333" s="198">
        <v>137570.83199999999</v>
      </c>
      <c r="D333" s="198">
        <v>137570.83199999999</v>
      </c>
      <c r="E333" s="198">
        <v>137570.83199999999</v>
      </c>
      <c r="F333" s="199">
        <v>137570.83199999999</v>
      </c>
      <c r="G333" s="170">
        <v>137570.83199999999</v>
      </c>
      <c r="H333" s="314" t="str">
        <f t="shared" si="11"/>
        <v>68-75000-S2</v>
      </c>
      <c r="I333" s="221" t="s">
        <v>3187</v>
      </c>
      <c r="J333" s="108"/>
      <c r="K333" s="108"/>
      <c r="L333" s="108"/>
      <c r="M333" s="108"/>
      <c r="N333" s="108"/>
      <c r="O333" s="110"/>
      <c r="P333" s="108"/>
      <c r="Q333" s="108"/>
      <c r="R333" s="108"/>
      <c r="S333" s="108"/>
      <c r="T333" s="108"/>
      <c r="U333" s="108"/>
      <c r="V333" s="108"/>
      <c r="W333" s="108"/>
      <c r="X333" s="109"/>
      <c r="Y333" s="108"/>
      <c r="Z333" s="108"/>
      <c r="AA333" s="108"/>
      <c r="AB333" s="108"/>
      <c r="AC333" s="108"/>
      <c r="AD333" s="111"/>
      <c r="AG333" s="111"/>
    </row>
    <row r="334" spans="1:33" ht="15.75">
      <c r="A334" s="292" t="str">
        <f t="shared" si="10"/>
        <v>68-75100-S1</v>
      </c>
      <c r="B334" s="198">
        <v>16558.365600000001</v>
      </c>
      <c r="C334" s="198">
        <v>16558.365600000001</v>
      </c>
      <c r="D334" s="198">
        <v>16558.365600000001</v>
      </c>
      <c r="E334" s="198">
        <v>16558.365600000001</v>
      </c>
      <c r="F334" s="199">
        <v>16558.365600000001</v>
      </c>
      <c r="G334" s="170">
        <v>16558.365600000001</v>
      </c>
      <c r="H334" s="314" t="str">
        <f t="shared" si="11"/>
        <v>68-75100-S1</v>
      </c>
      <c r="I334" s="221" t="s">
        <v>3188</v>
      </c>
      <c r="J334" s="108"/>
      <c r="K334" s="108"/>
      <c r="L334" s="108"/>
      <c r="M334" s="108"/>
      <c r="N334" s="108"/>
      <c r="O334" s="110"/>
      <c r="P334" s="108"/>
      <c r="Q334" s="108"/>
      <c r="R334" s="108"/>
      <c r="S334" s="108"/>
      <c r="T334" s="108"/>
      <c r="U334" s="108"/>
      <c r="V334" s="108"/>
      <c r="W334" s="108"/>
      <c r="X334" s="109"/>
      <c r="Y334" s="108"/>
      <c r="Z334" s="108"/>
      <c r="AA334" s="108"/>
      <c r="AB334" s="108"/>
      <c r="AC334" s="108"/>
      <c r="AD334" s="111"/>
      <c r="AG334" s="111"/>
    </row>
    <row r="335" spans="1:33" ht="15.75">
      <c r="A335" s="292" t="str">
        <f t="shared" si="10"/>
        <v>68-75200-S1</v>
      </c>
      <c r="B335" s="198">
        <v>22077.820799999998</v>
      </c>
      <c r="C335" s="198">
        <v>22077.820799999998</v>
      </c>
      <c r="D335" s="198">
        <v>22077.820799999998</v>
      </c>
      <c r="E335" s="198">
        <v>22077.820799999998</v>
      </c>
      <c r="F335" s="199">
        <v>22077.820799999998</v>
      </c>
      <c r="G335" s="170">
        <v>22077.820799999998</v>
      </c>
      <c r="H335" s="314" t="str">
        <f t="shared" si="11"/>
        <v>68-75200-S1</v>
      </c>
      <c r="I335" s="220" t="s">
        <v>3189</v>
      </c>
      <c r="J335" s="114"/>
      <c r="K335" s="108"/>
      <c r="L335" s="108"/>
      <c r="M335" s="108"/>
      <c r="N335" s="108"/>
      <c r="O335" s="110"/>
      <c r="P335" s="108"/>
      <c r="Q335" s="108"/>
      <c r="R335" s="108"/>
      <c r="S335" s="108"/>
      <c r="T335" s="108"/>
      <c r="U335" s="108"/>
      <c r="V335" s="108"/>
      <c r="W335" s="114"/>
      <c r="X335" s="109"/>
      <c r="Y335" s="108"/>
      <c r="Z335" s="108"/>
      <c r="AA335" s="108"/>
      <c r="AB335" s="108"/>
      <c r="AC335" s="108"/>
      <c r="AD335" s="111"/>
      <c r="AG335" s="111"/>
    </row>
    <row r="336" spans="1:33" ht="15.75">
      <c r="A336" s="292" t="str">
        <f t="shared" si="10"/>
        <v>68-75300-S1</v>
      </c>
      <c r="B336" s="198">
        <v>17462.793600000001</v>
      </c>
      <c r="C336" s="198">
        <v>17462.793600000001</v>
      </c>
      <c r="D336" s="198">
        <v>17462.793600000001</v>
      </c>
      <c r="E336" s="198">
        <v>17462.793600000001</v>
      </c>
      <c r="F336" s="199">
        <v>17462.793600000001</v>
      </c>
      <c r="G336" s="170">
        <v>17462.793600000001</v>
      </c>
      <c r="H336" s="314" t="str">
        <f t="shared" si="11"/>
        <v>68-75300-S1</v>
      </c>
      <c r="I336" s="220" t="s">
        <v>3190</v>
      </c>
      <c r="J336" s="114"/>
      <c r="K336" s="108"/>
      <c r="L336" s="108"/>
      <c r="M336" s="108"/>
      <c r="N336" s="109"/>
      <c r="O336" s="110"/>
      <c r="P336" s="108"/>
      <c r="Q336" s="108"/>
      <c r="R336" s="108"/>
      <c r="S336" s="108"/>
      <c r="T336" s="108"/>
      <c r="U336" s="108"/>
      <c r="V336" s="109"/>
      <c r="W336" s="109"/>
      <c r="X336" s="109"/>
      <c r="Y336" s="108"/>
      <c r="Z336" s="108"/>
      <c r="AA336" s="108"/>
      <c r="AB336" s="109"/>
      <c r="AC336" s="109"/>
      <c r="AD336" s="111"/>
      <c r="AG336" s="111"/>
    </row>
    <row r="337" spans="1:33" ht="15.75">
      <c r="A337" s="292" t="str">
        <f t="shared" si="10"/>
        <v>68-75400-S1</v>
      </c>
      <c r="B337" s="198">
        <v>23916.009600000005</v>
      </c>
      <c r="C337" s="198">
        <v>23916.009600000005</v>
      </c>
      <c r="D337" s="198">
        <v>23916.009600000005</v>
      </c>
      <c r="E337" s="198">
        <v>23916.009600000005</v>
      </c>
      <c r="F337" s="199">
        <v>23916.009600000005</v>
      </c>
      <c r="G337" s="170">
        <v>23916.009600000005</v>
      </c>
      <c r="H337" s="314" t="str">
        <f t="shared" si="11"/>
        <v>68-75400-S1</v>
      </c>
      <c r="I337" s="220" t="s">
        <v>3191</v>
      </c>
      <c r="J337" s="114"/>
      <c r="K337" s="108"/>
      <c r="L337" s="108"/>
      <c r="M337" s="108"/>
      <c r="N337" s="109"/>
      <c r="O337" s="110"/>
      <c r="P337" s="108"/>
      <c r="Q337" s="108"/>
      <c r="R337" s="108"/>
      <c r="S337" s="108"/>
      <c r="T337" s="108"/>
      <c r="U337" s="108"/>
      <c r="V337" s="109"/>
      <c r="W337" s="109"/>
      <c r="X337" s="109"/>
      <c r="Y337" s="108"/>
      <c r="Z337" s="108"/>
      <c r="AA337" s="108"/>
      <c r="AB337" s="109"/>
      <c r="AC337" s="109"/>
      <c r="AD337" s="111"/>
      <c r="AG337" s="111"/>
    </row>
    <row r="338" spans="1:33" ht="15.75">
      <c r="A338" s="292" t="str">
        <f t="shared" si="10"/>
        <v>68-75500-S1</v>
      </c>
      <c r="B338" s="198">
        <v>16558.365600000001</v>
      </c>
      <c r="C338" s="198">
        <v>16558.365600000001</v>
      </c>
      <c r="D338" s="198">
        <v>16558.365600000001</v>
      </c>
      <c r="E338" s="198">
        <v>16558.365600000001</v>
      </c>
      <c r="F338" s="199">
        <v>16558.365600000001</v>
      </c>
      <c r="G338" s="170">
        <v>16558.365600000001</v>
      </c>
      <c r="H338" s="314" t="str">
        <f t="shared" si="11"/>
        <v>68-75500-S1</v>
      </c>
      <c r="I338" s="220" t="s">
        <v>3192</v>
      </c>
      <c r="J338" s="114"/>
      <c r="K338" s="108"/>
      <c r="L338" s="108"/>
      <c r="M338" s="108"/>
      <c r="N338" s="109"/>
      <c r="O338" s="110"/>
      <c r="P338" s="108"/>
      <c r="Q338" s="108"/>
      <c r="R338" s="108"/>
      <c r="S338" s="108"/>
      <c r="T338" s="108"/>
      <c r="U338" s="108"/>
      <c r="V338" s="109"/>
      <c r="W338" s="109"/>
      <c r="X338" s="109"/>
      <c r="Y338" s="108"/>
      <c r="Z338" s="108"/>
      <c r="AA338" s="108"/>
      <c r="AB338" s="109"/>
      <c r="AC338" s="109"/>
      <c r="AD338" s="111"/>
      <c r="AG338" s="111"/>
    </row>
    <row r="339" spans="1:33" ht="15.75">
      <c r="A339" s="292" t="str">
        <f t="shared" si="10"/>
        <v>68-75600-01</v>
      </c>
      <c r="B339" s="198">
        <v>42693.890400000004</v>
      </c>
      <c r="C339" s="198">
        <v>42693.890400000004</v>
      </c>
      <c r="D339" s="198">
        <v>42693.890400000004</v>
      </c>
      <c r="E339" s="198">
        <v>42693.890400000004</v>
      </c>
      <c r="F339" s="199">
        <v>42693.890400000004</v>
      </c>
      <c r="G339" s="170">
        <v>42693.890400000004</v>
      </c>
      <c r="H339" s="314" t="str">
        <f t="shared" si="11"/>
        <v>68-75616-01</v>
      </c>
      <c r="I339" s="220" t="s">
        <v>2406</v>
      </c>
      <c r="J339" s="114"/>
      <c r="K339" s="108"/>
      <c r="L339" s="108"/>
      <c r="M339" s="108"/>
      <c r="N339" s="109"/>
      <c r="O339" s="110"/>
      <c r="P339" s="108"/>
      <c r="Q339" s="108"/>
      <c r="R339" s="108"/>
      <c r="S339" s="108"/>
      <c r="T339" s="108"/>
      <c r="U339" s="108"/>
      <c r="V339" s="109"/>
      <c r="W339" s="109"/>
      <c r="X339" s="109"/>
      <c r="Y339" s="108"/>
      <c r="Z339" s="108"/>
      <c r="AA339" s="108"/>
      <c r="AB339" s="109"/>
      <c r="AC339" s="109"/>
      <c r="AD339" s="111"/>
      <c r="AG339" s="111"/>
    </row>
    <row r="340" spans="1:33" ht="15.75">
      <c r="A340" s="292" t="str">
        <f t="shared" si="10"/>
        <v>68-75600-02</v>
      </c>
      <c r="B340" s="198">
        <v>18645.8832</v>
      </c>
      <c r="C340" s="198">
        <v>18645.8832</v>
      </c>
      <c r="D340" s="198">
        <v>18645.8832</v>
      </c>
      <c r="E340" s="198">
        <v>18645.8832</v>
      </c>
      <c r="F340" s="199">
        <v>18645.8832</v>
      </c>
      <c r="G340" s="170">
        <v>18645.8832</v>
      </c>
      <c r="H340" s="314" t="str">
        <f t="shared" si="11"/>
        <v>68-75616-02</v>
      </c>
      <c r="I340" s="221" t="s">
        <v>2407</v>
      </c>
      <c r="J340" s="108"/>
      <c r="K340" s="108"/>
      <c r="L340" s="108"/>
      <c r="M340" s="108"/>
      <c r="N340" s="108"/>
      <c r="O340" s="110"/>
      <c r="P340" s="108"/>
      <c r="Q340" s="108"/>
      <c r="R340" s="108"/>
      <c r="S340" s="108"/>
      <c r="T340" s="108"/>
      <c r="U340" s="108"/>
      <c r="V340" s="108"/>
      <c r="W340" s="108"/>
      <c r="X340" s="109"/>
      <c r="Y340" s="108"/>
      <c r="Z340" s="108"/>
      <c r="AA340" s="108"/>
      <c r="AB340" s="108"/>
      <c r="AC340" s="108"/>
      <c r="AD340" s="111"/>
      <c r="AG340" s="111"/>
    </row>
    <row r="341" spans="1:33" ht="15.75">
      <c r="A341" s="292" t="str">
        <f t="shared" si="10"/>
        <v>68-75700-01</v>
      </c>
      <c r="B341" s="198">
        <v>50623.524000000005</v>
      </c>
      <c r="C341" s="198">
        <v>50623.524000000005</v>
      </c>
      <c r="D341" s="198">
        <v>50623.524000000005</v>
      </c>
      <c r="E341" s="198">
        <v>50623.524000000005</v>
      </c>
      <c r="F341" s="199">
        <v>50623.524000000005</v>
      </c>
      <c r="G341" s="170">
        <v>50623.524000000005</v>
      </c>
      <c r="H341" s="314" t="str">
        <f t="shared" si="11"/>
        <v>68-75716-01</v>
      </c>
      <c r="I341" s="221" t="s">
        <v>2404</v>
      </c>
      <c r="J341" s="108"/>
      <c r="K341" s="108"/>
      <c r="L341" s="108"/>
      <c r="M341" s="108"/>
      <c r="N341" s="108"/>
      <c r="O341" s="110"/>
      <c r="P341" s="108"/>
      <c r="Q341" s="108"/>
      <c r="R341" s="108"/>
      <c r="S341" s="108"/>
      <c r="T341" s="108"/>
      <c r="U341" s="108"/>
      <c r="V341" s="108"/>
      <c r="W341" s="108"/>
      <c r="X341" s="109"/>
      <c r="Y341" s="108"/>
      <c r="Z341" s="108"/>
      <c r="AA341" s="108"/>
      <c r="AB341" s="108"/>
      <c r="AC341" s="108"/>
      <c r="AD341" s="111"/>
      <c r="AG341" s="111"/>
    </row>
    <row r="342" spans="1:33" ht="15.75">
      <c r="A342" s="292" t="str">
        <f t="shared" si="10"/>
        <v>68-75700-02</v>
      </c>
      <c r="B342" s="198">
        <v>24312.002400000001</v>
      </c>
      <c r="C342" s="198">
        <v>24312.002400000001</v>
      </c>
      <c r="D342" s="198">
        <v>24312.002400000001</v>
      </c>
      <c r="E342" s="198">
        <v>24312.002400000001</v>
      </c>
      <c r="F342" s="199">
        <v>24312.002400000001</v>
      </c>
      <c r="G342" s="170">
        <v>24312.002400000001</v>
      </c>
      <c r="H342" s="314" t="str">
        <f t="shared" si="11"/>
        <v>68-75716-02</v>
      </c>
      <c r="I342" s="221" t="s">
        <v>2405</v>
      </c>
      <c r="J342" s="108"/>
      <c r="K342" s="108"/>
      <c r="L342" s="108"/>
      <c r="M342" s="108"/>
      <c r="N342" s="108"/>
      <c r="O342" s="110"/>
      <c r="P342" s="108"/>
      <c r="Q342" s="108"/>
      <c r="R342" s="108"/>
      <c r="S342" s="108"/>
      <c r="T342" s="108"/>
      <c r="U342" s="108"/>
      <c r="V342" s="108"/>
      <c r="W342" s="108"/>
      <c r="X342" s="109"/>
      <c r="Y342" s="108"/>
      <c r="Z342" s="108"/>
      <c r="AA342" s="108"/>
      <c r="AB342" s="108"/>
      <c r="AC342" s="108"/>
      <c r="AD342" s="111"/>
      <c r="AG342" s="111"/>
    </row>
    <row r="343" spans="1:33" ht="15.75">
      <c r="A343" s="292" t="str">
        <f t="shared" si="10"/>
        <v>68-75700-S2</v>
      </c>
      <c r="B343" s="198">
        <v>74935.526399999988</v>
      </c>
      <c r="C343" s="198">
        <v>74935.526399999988</v>
      </c>
      <c r="D343" s="198">
        <v>74935.526399999988</v>
      </c>
      <c r="E343" s="198">
        <v>74935.526399999988</v>
      </c>
      <c r="F343" s="199">
        <v>74935.526399999988</v>
      </c>
      <c r="G343" s="170">
        <v>74935.526399999988</v>
      </c>
      <c r="H343" s="314" t="str">
        <f t="shared" si="11"/>
        <v>68-75716-S2</v>
      </c>
      <c r="I343" s="221" t="s">
        <v>2403</v>
      </c>
      <c r="J343" s="114"/>
      <c r="K343" s="108"/>
      <c r="L343" s="108"/>
      <c r="M343" s="108"/>
      <c r="N343" s="109"/>
      <c r="O343" s="110"/>
      <c r="P343" s="108"/>
      <c r="Q343" s="108"/>
      <c r="R343" s="108"/>
      <c r="S343" s="108"/>
      <c r="T343" s="108"/>
      <c r="U343" s="108"/>
      <c r="V343" s="109"/>
      <c r="W343" s="109"/>
      <c r="X343" s="109"/>
      <c r="Y343" s="108"/>
      <c r="Z343" s="108"/>
      <c r="AA343" s="108"/>
      <c r="AB343" s="109"/>
      <c r="AC343" s="109"/>
      <c r="AD343" s="111"/>
      <c r="AG343" s="111"/>
    </row>
    <row r="344" spans="1:33" ht="15.75">
      <c r="A344" s="292" t="str">
        <f t="shared" si="10"/>
        <v>68-75800-01</v>
      </c>
      <c r="B344" s="198">
        <v>72769.788</v>
      </c>
      <c r="C344" s="198">
        <v>72769.788</v>
      </c>
      <c r="D344" s="198">
        <v>72769.788</v>
      </c>
      <c r="E344" s="198">
        <v>72769.788</v>
      </c>
      <c r="F344" s="199">
        <v>72769.788</v>
      </c>
      <c r="G344" s="170">
        <v>72769.788</v>
      </c>
      <c r="H344" s="314" t="str">
        <f t="shared" si="11"/>
        <v>68-75816-01</v>
      </c>
      <c r="I344" s="220" t="s">
        <v>3048</v>
      </c>
      <c r="J344" s="114"/>
      <c r="K344" s="108"/>
      <c r="L344" s="108"/>
      <c r="M344" s="108"/>
      <c r="N344" s="109"/>
      <c r="O344" s="110"/>
      <c r="P344" s="108"/>
      <c r="Q344" s="108"/>
      <c r="R344" s="108"/>
      <c r="S344" s="108"/>
      <c r="T344" s="108"/>
      <c r="U344" s="108"/>
      <c r="V344" s="109"/>
      <c r="W344" s="109"/>
      <c r="X344" s="109"/>
      <c r="Y344" s="108"/>
      <c r="Z344" s="108"/>
      <c r="AA344" s="108"/>
      <c r="AB344" s="109"/>
      <c r="AC344" s="109"/>
      <c r="AD344" s="111"/>
      <c r="AG344" s="111"/>
    </row>
    <row r="345" spans="1:33" ht="15.75">
      <c r="A345" s="292" t="str">
        <f t="shared" si="10"/>
        <v>68-75800-02</v>
      </c>
      <c r="B345" s="198">
        <v>35898.45840000001</v>
      </c>
      <c r="C345" s="198">
        <v>35898.45840000001</v>
      </c>
      <c r="D345" s="198">
        <v>35898.45840000001</v>
      </c>
      <c r="E345" s="198">
        <v>35898.45840000001</v>
      </c>
      <c r="F345" s="199">
        <v>35898.45840000001</v>
      </c>
      <c r="G345" s="170">
        <v>35898.45840000001</v>
      </c>
      <c r="H345" s="314" t="str">
        <f t="shared" si="11"/>
        <v>68-75816-02</v>
      </c>
      <c r="I345" s="220" t="s">
        <v>3049</v>
      </c>
      <c r="J345" s="114"/>
      <c r="K345" s="108"/>
      <c r="L345" s="108"/>
      <c r="M345" s="108"/>
      <c r="N345" s="109"/>
      <c r="O345" s="110"/>
      <c r="P345" s="108"/>
      <c r="Q345" s="108"/>
      <c r="R345" s="108"/>
      <c r="S345" s="108"/>
      <c r="T345" s="108"/>
      <c r="U345" s="108"/>
      <c r="V345" s="109"/>
      <c r="W345" s="109"/>
      <c r="X345" s="109"/>
      <c r="Y345" s="108"/>
      <c r="Z345" s="108"/>
      <c r="AA345" s="108"/>
      <c r="AB345" s="109"/>
      <c r="AC345" s="109"/>
      <c r="AD345" s="111"/>
      <c r="AG345" s="111"/>
    </row>
    <row r="346" spans="1:33" ht="15.75">
      <c r="A346" s="292" t="str">
        <f t="shared" si="10"/>
        <v>68-75800-S2</v>
      </c>
      <c r="B346" s="198">
        <v>108668.24639999999</v>
      </c>
      <c r="C346" s="198">
        <v>108668.24639999999</v>
      </c>
      <c r="D346" s="198">
        <v>108668.24639999999</v>
      </c>
      <c r="E346" s="198">
        <v>108668.24639999999</v>
      </c>
      <c r="F346" s="199">
        <v>108668.24639999999</v>
      </c>
      <c r="G346" s="170">
        <v>108668.24639999999</v>
      </c>
      <c r="H346" s="314" t="str">
        <f t="shared" si="11"/>
        <v>68-75816-S2</v>
      </c>
      <c r="I346" s="220" t="s">
        <v>3047</v>
      </c>
      <c r="J346" s="108"/>
      <c r="K346" s="108"/>
      <c r="L346" s="108"/>
      <c r="M346" s="108"/>
      <c r="N346" s="108"/>
      <c r="O346" s="110"/>
      <c r="P346" s="108"/>
      <c r="Q346" s="108"/>
      <c r="R346" s="108"/>
      <c r="S346" s="108"/>
      <c r="T346" s="108"/>
      <c r="U346" s="108"/>
      <c r="V346" s="108"/>
      <c r="W346" s="108"/>
      <c r="X346" s="109"/>
      <c r="Y346" s="108"/>
      <c r="Z346" s="108"/>
      <c r="AA346" s="108"/>
      <c r="AB346" s="108"/>
      <c r="AC346" s="108"/>
      <c r="AD346" s="111"/>
      <c r="AG346" s="111"/>
    </row>
    <row r="347" spans="1:33" ht="15.75">
      <c r="A347" s="292" t="str">
        <f t="shared" si="10"/>
        <v>68-75900-01</v>
      </c>
      <c r="B347" s="198">
        <v>53791.466399999998</v>
      </c>
      <c r="C347" s="198">
        <v>53791.466399999998</v>
      </c>
      <c r="D347" s="198">
        <v>53791.466399999998</v>
      </c>
      <c r="E347" s="198">
        <v>53791.466399999998</v>
      </c>
      <c r="F347" s="199">
        <v>53791.466399999998</v>
      </c>
      <c r="G347" s="170">
        <v>53791.466399999998</v>
      </c>
      <c r="H347" s="314" t="str">
        <f t="shared" si="11"/>
        <v>68-75916-01</v>
      </c>
      <c r="I347" s="220" t="s">
        <v>3051</v>
      </c>
      <c r="J347" s="114"/>
      <c r="K347" s="108"/>
      <c r="L347" s="108"/>
      <c r="M347" s="108"/>
      <c r="N347" s="109"/>
      <c r="O347" s="110"/>
      <c r="P347" s="108"/>
      <c r="Q347" s="108"/>
      <c r="R347" s="108"/>
      <c r="S347" s="108"/>
      <c r="T347" s="108"/>
      <c r="U347" s="108"/>
      <c r="V347" s="109"/>
      <c r="W347" s="109"/>
      <c r="X347" s="109"/>
      <c r="Y347" s="108"/>
      <c r="Z347" s="108"/>
      <c r="AA347" s="108"/>
      <c r="AB347" s="109"/>
      <c r="AC347" s="109"/>
      <c r="AD347" s="111"/>
      <c r="AG347" s="111"/>
    </row>
    <row r="348" spans="1:33" ht="15.75">
      <c r="A348" s="292" t="str">
        <f t="shared" si="10"/>
        <v>68-75900-02</v>
      </c>
      <c r="B348" s="198">
        <v>29342.577600000001</v>
      </c>
      <c r="C348" s="198">
        <v>29342.577600000001</v>
      </c>
      <c r="D348" s="198">
        <v>29342.577600000001</v>
      </c>
      <c r="E348" s="198">
        <v>29342.577600000001</v>
      </c>
      <c r="F348" s="199">
        <v>29342.577600000001</v>
      </c>
      <c r="G348" s="170">
        <v>29342.577600000001</v>
      </c>
      <c r="H348" s="314" t="str">
        <f t="shared" si="11"/>
        <v>68-75916-02</v>
      </c>
      <c r="I348" s="220" t="s">
        <v>3052</v>
      </c>
      <c r="J348" s="114"/>
      <c r="K348" s="108"/>
      <c r="L348" s="108"/>
      <c r="M348" s="108"/>
      <c r="N348" s="109"/>
      <c r="O348" s="110"/>
      <c r="P348" s="108"/>
      <c r="Q348" s="108"/>
      <c r="R348" s="108"/>
      <c r="S348" s="108"/>
      <c r="T348" s="108"/>
      <c r="U348" s="108"/>
      <c r="V348" s="109"/>
      <c r="W348" s="109"/>
      <c r="X348" s="109"/>
      <c r="Y348" s="108"/>
      <c r="Z348" s="108"/>
      <c r="AA348" s="108"/>
      <c r="AB348" s="109"/>
      <c r="AC348" s="109"/>
      <c r="AD348" s="111"/>
      <c r="AG348" s="111"/>
    </row>
    <row r="349" spans="1:33" ht="15.75">
      <c r="A349" s="292" t="str">
        <f t="shared" si="10"/>
        <v>68-75900-S2</v>
      </c>
      <c r="B349" s="198">
        <v>83134.044000000009</v>
      </c>
      <c r="C349" s="198">
        <v>83134.044000000009</v>
      </c>
      <c r="D349" s="198">
        <v>83134.044000000009</v>
      </c>
      <c r="E349" s="198">
        <v>83134.044000000009</v>
      </c>
      <c r="F349" s="199">
        <v>83134.044000000009</v>
      </c>
      <c r="G349" s="170">
        <v>83134.044000000009</v>
      </c>
      <c r="H349" s="314" t="str">
        <f t="shared" si="11"/>
        <v>68-75916-S2</v>
      </c>
      <c r="I349" s="221" t="s">
        <v>3050</v>
      </c>
      <c r="J349" s="108"/>
      <c r="K349" s="108"/>
      <c r="L349" s="108"/>
      <c r="M349" s="108"/>
      <c r="N349" s="108"/>
      <c r="O349" s="110"/>
      <c r="P349" s="108"/>
      <c r="Q349" s="108"/>
      <c r="R349" s="108"/>
      <c r="S349" s="108"/>
      <c r="T349" s="108"/>
      <c r="U349" s="108"/>
      <c r="V349" s="108"/>
      <c r="W349" s="108"/>
      <c r="X349" s="109"/>
      <c r="Y349" s="108"/>
      <c r="Z349" s="108"/>
      <c r="AA349" s="108"/>
      <c r="AB349" s="108"/>
      <c r="AC349" s="108"/>
      <c r="AD349" s="111"/>
      <c r="AG349" s="111"/>
    </row>
    <row r="350" spans="1:33" ht="15.75">
      <c r="A350" s="292" t="str">
        <f t="shared" si="10"/>
        <v>68-76100-01</v>
      </c>
      <c r="B350" s="198">
        <v>52872.372000000003</v>
      </c>
      <c r="C350" s="198">
        <v>52872.372000000003</v>
      </c>
      <c r="D350" s="198">
        <v>52872.372000000003</v>
      </c>
      <c r="E350" s="198">
        <v>52872.372000000003</v>
      </c>
      <c r="F350" s="199">
        <v>52872.372000000003</v>
      </c>
      <c r="G350" s="170">
        <v>52872.372000000003</v>
      </c>
      <c r="H350" s="314" t="str">
        <f t="shared" si="11"/>
        <v>68-76100-01</v>
      </c>
      <c r="I350" s="221" t="s">
        <v>3193</v>
      </c>
      <c r="J350" s="114"/>
      <c r="K350" s="108"/>
      <c r="L350" s="108"/>
      <c r="M350" s="108"/>
      <c r="N350" s="109"/>
      <c r="O350" s="110"/>
      <c r="P350" s="108"/>
      <c r="Q350" s="108"/>
      <c r="R350" s="108"/>
      <c r="S350" s="108"/>
      <c r="T350" s="108"/>
      <c r="U350" s="108"/>
      <c r="V350" s="109"/>
      <c r="W350" s="109"/>
      <c r="X350" s="109"/>
      <c r="Y350" s="108"/>
      <c r="Z350" s="108"/>
      <c r="AA350" s="108"/>
      <c r="AB350" s="109"/>
      <c r="AC350" s="109"/>
      <c r="AD350" s="111"/>
      <c r="AG350" s="111"/>
    </row>
    <row r="351" spans="1:33" ht="15.75">
      <c r="A351" s="292" t="str">
        <f t="shared" si="10"/>
        <v>68-76100-02</v>
      </c>
      <c r="B351" s="198">
        <v>23583.571199999998</v>
      </c>
      <c r="C351" s="198">
        <v>23583.571199999998</v>
      </c>
      <c r="D351" s="198">
        <v>23583.571199999998</v>
      </c>
      <c r="E351" s="198">
        <v>23583.571199999998</v>
      </c>
      <c r="F351" s="199">
        <v>23583.571199999998</v>
      </c>
      <c r="G351" s="170">
        <v>23583.571199999998</v>
      </c>
      <c r="H351" s="314" t="str">
        <f t="shared" si="11"/>
        <v>68-76100-02</v>
      </c>
      <c r="I351" s="220" t="s">
        <v>3194</v>
      </c>
      <c r="J351" s="114"/>
      <c r="K351" s="108"/>
      <c r="L351" s="108"/>
      <c r="M351" s="108"/>
      <c r="N351" s="109"/>
      <c r="O351" s="110"/>
      <c r="P351" s="108"/>
      <c r="Q351" s="108"/>
      <c r="R351" s="108"/>
      <c r="S351" s="108"/>
      <c r="T351" s="108"/>
      <c r="U351" s="108"/>
      <c r="V351" s="109"/>
      <c r="W351" s="109"/>
      <c r="X351" s="109"/>
      <c r="Y351" s="108"/>
      <c r="Z351" s="108"/>
      <c r="AA351" s="108"/>
      <c r="AB351" s="109"/>
      <c r="AC351" s="109"/>
      <c r="AD351" s="111"/>
      <c r="AG351" s="111"/>
    </row>
    <row r="352" spans="1:33" ht="15.75">
      <c r="A352" s="292" t="str">
        <f t="shared" si="10"/>
        <v>68-76100-S2</v>
      </c>
      <c r="B352" s="198">
        <v>76455.943199999994</v>
      </c>
      <c r="C352" s="198">
        <v>76455.943199999994</v>
      </c>
      <c r="D352" s="198">
        <v>76455.943199999994</v>
      </c>
      <c r="E352" s="198">
        <v>76455.943199999994</v>
      </c>
      <c r="F352" s="199">
        <v>76455.943199999994</v>
      </c>
      <c r="G352" s="170">
        <v>76455.943199999994</v>
      </c>
      <c r="H352" s="314" t="str">
        <f t="shared" si="11"/>
        <v>68-76100-S2</v>
      </c>
      <c r="I352" s="221" t="s">
        <v>3195</v>
      </c>
      <c r="J352" s="114"/>
      <c r="K352" s="108"/>
      <c r="L352" s="108"/>
      <c r="M352" s="108"/>
      <c r="N352" s="109"/>
      <c r="O352" s="110"/>
      <c r="P352" s="108"/>
      <c r="Q352" s="108"/>
      <c r="R352" s="108"/>
      <c r="S352" s="108"/>
      <c r="T352" s="108"/>
      <c r="U352" s="108"/>
      <c r="V352" s="109"/>
      <c r="W352" s="109"/>
      <c r="X352" s="109"/>
      <c r="Y352" s="108"/>
      <c r="Z352" s="108"/>
      <c r="AA352" s="108"/>
      <c r="AB352" s="109"/>
      <c r="AC352" s="109"/>
      <c r="AD352" s="111"/>
      <c r="AG352" s="111"/>
    </row>
    <row r="353" spans="1:33" ht="15.75">
      <c r="A353" s="292" t="str">
        <f t="shared" si="10"/>
        <v>68-76900-01</v>
      </c>
      <c r="B353" s="198">
        <v>80010.255999999994</v>
      </c>
      <c r="C353" s="198">
        <v>80010.255999999994</v>
      </c>
      <c r="D353" s="198">
        <v>80010.255999999994</v>
      </c>
      <c r="E353" s="198">
        <v>80010.255999999994</v>
      </c>
      <c r="F353" s="199">
        <v>80010.255999999994</v>
      </c>
      <c r="G353" s="170">
        <v>80010.255999999994</v>
      </c>
      <c r="H353" s="314" t="str">
        <f t="shared" si="11"/>
        <v>68-76900-01</v>
      </c>
      <c r="I353" s="221" t="s">
        <v>3068</v>
      </c>
      <c r="J353" s="114"/>
      <c r="K353" s="108"/>
      <c r="L353" s="108"/>
      <c r="M353" s="108"/>
      <c r="N353" s="109"/>
      <c r="O353" s="110"/>
      <c r="P353" s="108"/>
      <c r="Q353" s="108"/>
      <c r="R353" s="108"/>
      <c r="S353" s="108"/>
      <c r="T353" s="108"/>
      <c r="U353" s="108"/>
      <c r="V353" s="109"/>
      <c r="W353" s="109"/>
      <c r="X353" s="109"/>
      <c r="Y353" s="108"/>
      <c r="Z353" s="108"/>
      <c r="AA353" s="108"/>
      <c r="AB353" s="109"/>
      <c r="AC353" s="109"/>
      <c r="AD353" s="111"/>
      <c r="AG353" s="111"/>
    </row>
    <row r="354" spans="1:33" ht="15.75">
      <c r="A354" s="292" t="str">
        <f t="shared" si="10"/>
        <v>68-79300-03</v>
      </c>
      <c r="B354" s="198">
        <v>30080.786400000001</v>
      </c>
      <c r="C354" s="198">
        <v>30080.786400000001</v>
      </c>
      <c r="D354" s="198">
        <v>30080.786400000001</v>
      </c>
      <c r="E354" s="198">
        <v>30080.786400000001</v>
      </c>
      <c r="F354" s="199">
        <v>30080.786400000001</v>
      </c>
      <c r="G354" s="170">
        <v>30080.786400000001</v>
      </c>
      <c r="H354" s="314" t="str">
        <f t="shared" si="11"/>
        <v>68-79316-03</v>
      </c>
      <c r="I354" s="220" t="s">
        <v>2568</v>
      </c>
      <c r="J354" s="114"/>
      <c r="K354" s="108"/>
      <c r="L354" s="108"/>
      <c r="M354" s="108"/>
      <c r="N354" s="109"/>
      <c r="O354" s="110"/>
      <c r="P354" s="108"/>
      <c r="Q354" s="108"/>
      <c r="R354" s="108"/>
      <c r="S354" s="108"/>
      <c r="T354" s="108"/>
      <c r="U354" s="108"/>
      <c r="V354" s="109"/>
      <c r="W354" s="109"/>
      <c r="X354" s="109"/>
      <c r="Y354" s="108"/>
      <c r="Z354" s="108"/>
      <c r="AA354" s="108"/>
      <c r="AB354" s="109"/>
      <c r="AC354" s="109"/>
      <c r="AD354" s="111"/>
      <c r="AG354" s="111"/>
    </row>
    <row r="355" spans="1:33" ht="15.75">
      <c r="A355" s="292" t="str">
        <f t="shared" si="10"/>
        <v>68-79300-04</v>
      </c>
      <c r="B355" s="198">
        <v>25147.9872</v>
      </c>
      <c r="C355" s="198">
        <v>25147.9872</v>
      </c>
      <c r="D355" s="198">
        <v>25147.9872</v>
      </c>
      <c r="E355" s="198">
        <v>25147.9872</v>
      </c>
      <c r="F355" s="199">
        <v>25147.9872</v>
      </c>
      <c r="G355" s="170">
        <v>25147.9872</v>
      </c>
      <c r="H355" s="314" t="str">
        <f t="shared" si="11"/>
        <v>68-79316-04</v>
      </c>
      <c r="I355" s="220" t="s">
        <v>2569</v>
      </c>
      <c r="J355" s="114"/>
      <c r="K355" s="108"/>
      <c r="L355" s="108"/>
      <c r="M355" s="108"/>
      <c r="N355" s="109"/>
      <c r="O355" s="110"/>
      <c r="P355" s="108"/>
      <c r="Q355" s="108"/>
      <c r="R355" s="108"/>
      <c r="S355" s="108"/>
      <c r="T355" s="108"/>
      <c r="U355" s="108"/>
      <c r="V355" s="109"/>
      <c r="W355" s="109"/>
      <c r="X355" s="109"/>
      <c r="Y355" s="108"/>
      <c r="Z355" s="108"/>
      <c r="AA355" s="108"/>
      <c r="AB355" s="109"/>
      <c r="AC355" s="109"/>
      <c r="AD355" s="111"/>
      <c r="AG355" s="111"/>
    </row>
    <row r="356" spans="1:33" ht="15.75">
      <c r="A356" s="292" t="str">
        <f t="shared" si="10"/>
        <v>68-79300-05</v>
      </c>
      <c r="B356" s="198">
        <v>19041.876000000004</v>
      </c>
      <c r="C356" s="198">
        <v>19041.876000000004</v>
      </c>
      <c r="D356" s="198">
        <v>19041.876000000004</v>
      </c>
      <c r="E356" s="198">
        <v>19041.876000000004</v>
      </c>
      <c r="F356" s="199">
        <v>19041.876000000004</v>
      </c>
      <c r="G356" s="170">
        <v>19041.876000000004</v>
      </c>
      <c r="H356" s="314" t="str">
        <f t="shared" si="11"/>
        <v>68-79316-05</v>
      </c>
      <c r="I356" s="220" t="s">
        <v>2570</v>
      </c>
      <c r="J356" s="114"/>
      <c r="K356" s="108"/>
      <c r="L356" s="108"/>
      <c r="M356" s="108"/>
      <c r="N356" s="109"/>
      <c r="O356" s="110"/>
      <c r="P356" s="108"/>
      <c r="Q356" s="108"/>
      <c r="R356" s="108"/>
      <c r="S356" s="108"/>
      <c r="T356" s="108"/>
      <c r="U356" s="108"/>
      <c r="V356" s="109"/>
      <c r="W356" s="109"/>
      <c r="X356" s="109"/>
      <c r="Y356" s="108"/>
      <c r="Z356" s="108"/>
      <c r="AA356" s="108"/>
      <c r="AB356" s="109"/>
      <c r="AC356" s="109"/>
      <c r="AD356" s="111"/>
      <c r="AG356" s="111"/>
    </row>
    <row r="357" spans="1:33" ht="15.75">
      <c r="A357" s="292" t="str">
        <f t="shared" si="10"/>
        <v>68-79900-01</v>
      </c>
      <c r="B357" s="198">
        <v>68756.859199999992</v>
      </c>
      <c r="C357" s="198">
        <v>68756.859199999992</v>
      </c>
      <c r="D357" s="198">
        <v>68756.859199999992</v>
      </c>
      <c r="E357" s="198">
        <v>68756.859199999992</v>
      </c>
      <c r="F357" s="199">
        <v>68756.859199999992</v>
      </c>
      <c r="G357" s="170">
        <v>68756.859199999992</v>
      </c>
      <c r="H357" s="314" t="str">
        <f t="shared" si="11"/>
        <v>68-79900-01</v>
      </c>
      <c r="I357" s="221" t="s">
        <v>2484</v>
      </c>
      <c r="J357" s="114"/>
      <c r="K357" s="108"/>
      <c r="L357" s="108"/>
      <c r="M357" s="108"/>
      <c r="N357" s="109"/>
      <c r="O357" s="110"/>
      <c r="P357" s="108"/>
      <c r="Q357" s="108"/>
      <c r="R357" s="108"/>
      <c r="S357" s="108"/>
      <c r="T357" s="108"/>
      <c r="U357" s="108"/>
      <c r="V357" s="109"/>
      <c r="W357" s="109"/>
      <c r="X357" s="109"/>
      <c r="Y357" s="108"/>
      <c r="Z357" s="108"/>
      <c r="AA357" s="108"/>
      <c r="AB357" s="109"/>
      <c r="AC357" s="109"/>
      <c r="AD357" s="111"/>
      <c r="AG357" s="111"/>
    </row>
    <row r="358" spans="1:33" ht="15.75">
      <c r="A358" s="292" t="str">
        <f t="shared" si="10"/>
        <v>68-79900-02</v>
      </c>
      <c r="B358" s="198">
        <v>36420.784</v>
      </c>
      <c r="C358" s="198">
        <v>36420.784</v>
      </c>
      <c r="D358" s="198">
        <v>36420.784</v>
      </c>
      <c r="E358" s="198">
        <v>36420.784</v>
      </c>
      <c r="F358" s="199">
        <v>36420.784</v>
      </c>
      <c r="G358" s="170">
        <v>36420.784</v>
      </c>
      <c r="H358" s="314" t="str">
        <f t="shared" si="11"/>
        <v>68-79900-02</v>
      </c>
      <c r="I358" s="221" t="s">
        <v>2485</v>
      </c>
      <c r="J358" s="108"/>
      <c r="K358" s="108"/>
      <c r="L358" s="108"/>
      <c r="M358" s="108"/>
      <c r="N358" s="108"/>
      <c r="O358" s="110"/>
      <c r="P358" s="108"/>
      <c r="Q358" s="108"/>
      <c r="R358" s="108"/>
      <c r="S358" s="108"/>
      <c r="T358" s="108"/>
      <c r="U358" s="108"/>
      <c r="V358" s="108"/>
      <c r="W358" s="108"/>
      <c r="X358" s="109"/>
      <c r="Y358" s="108"/>
      <c r="Z358" s="108"/>
      <c r="AA358" s="108"/>
      <c r="AB358" s="108"/>
      <c r="AC358" s="108"/>
      <c r="AD358" s="111"/>
      <c r="AG358" s="111"/>
    </row>
    <row r="359" spans="1:33" ht="15.75">
      <c r="A359" s="292" t="str">
        <f t="shared" si="10"/>
        <v>68-79900-S2</v>
      </c>
      <c r="B359" s="198">
        <v>105177.64319999999</v>
      </c>
      <c r="C359" s="198">
        <v>105177.64319999999</v>
      </c>
      <c r="D359" s="198">
        <v>105177.64319999999</v>
      </c>
      <c r="E359" s="198">
        <v>105177.64319999999</v>
      </c>
      <c r="F359" s="199">
        <v>105177.64319999999</v>
      </c>
      <c r="G359" s="170">
        <v>105177.64319999999</v>
      </c>
      <c r="H359" s="314" t="str">
        <f t="shared" si="11"/>
        <v>68-79900-S2</v>
      </c>
      <c r="I359" s="220" t="s">
        <v>2483</v>
      </c>
      <c r="J359" s="108"/>
      <c r="K359" s="108"/>
      <c r="L359" s="108"/>
      <c r="M359" s="108"/>
      <c r="N359" s="108"/>
      <c r="O359" s="110"/>
      <c r="P359" s="108"/>
      <c r="Q359" s="108"/>
      <c r="R359" s="108"/>
      <c r="S359" s="108"/>
      <c r="T359" s="108"/>
      <c r="U359" s="108"/>
      <c r="V359" s="108"/>
      <c r="W359" s="108"/>
      <c r="X359" s="109"/>
      <c r="Y359" s="108"/>
      <c r="Z359" s="108"/>
      <c r="AA359" s="108"/>
      <c r="AB359" s="108"/>
      <c r="AC359" s="108"/>
      <c r="AD359" s="111"/>
      <c r="AG359" s="111"/>
    </row>
    <row r="360" spans="1:33" ht="15.75">
      <c r="A360" s="292" t="str">
        <f t="shared" si="10"/>
        <v>68-81800-S1</v>
      </c>
      <c r="B360" s="198">
        <v>21375.789120000005</v>
      </c>
      <c r="C360" s="198">
        <v>21375.789120000005</v>
      </c>
      <c r="D360" s="198">
        <v>21375.789120000005</v>
      </c>
      <c r="E360" s="198">
        <v>21375.789120000005</v>
      </c>
      <c r="F360" s="199">
        <v>21375.789120000005</v>
      </c>
      <c r="G360" s="170">
        <v>21375.789120000005</v>
      </c>
      <c r="H360" s="314" t="str">
        <f t="shared" si="11"/>
        <v>68-81800-S1</v>
      </c>
      <c r="I360" s="221" t="s">
        <v>3076</v>
      </c>
      <c r="J360" s="108"/>
      <c r="K360" s="108"/>
      <c r="L360" s="108"/>
      <c r="M360" s="108"/>
      <c r="N360" s="108"/>
      <c r="O360" s="110"/>
      <c r="P360" s="108"/>
      <c r="Q360" s="108"/>
      <c r="R360" s="108"/>
      <c r="S360" s="108"/>
      <c r="T360" s="108"/>
      <c r="U360" s="108"/>
      <c r="V360" s="108"/>
      <c r="W360" s="108"/>
      <c r="X360" s="109"/>
      <c r="Y360" s="108"/>
      <c r="Z360" s="108"/>
      <c r="AA360" s="108"/>
      <c r="AB360" s="108"/>
      <c r="AC360" s="108"/>
      <c r="AD360" s="111"/>
      <c r="AG360" s="111"/>
    </row>
    <row r="361" spans="1:33" ht="15.75">
      <c r="A361" s="292" t="str">
        <f t="shared" si="10"/>
        <v>68-82000-02</v>
      </c>
      <c r="B361" s="198">
        <v>57507.359472000011</v>
      </c>
      <c r="C361" s="198">
        <v>57507.359472000011</v>
      </c>
      <c r="D361" s="198">
        <v>57507.359472000011</v>
      </c>
      <c r="E361" s="198">
        <v>57507.359472000011</v>
      </c>
      <c r="F361" s="199">
        <v>57507.359472000011</v>
      </c>
      <c r="G361" s="170">
        <v>57507.359472000011</v>
      </c>
      <c r="H361" s="314" t="str">
        <f t="shared" si="11"/>
        <v>68-82000-02</v>
      </c>
      <c r="I361" s="221" t="s">
        <v>3196</v>
      </c>
      <c r="J361" s="114"/>
      <c r="K361" s="108"/>
      <c r="L361" s="108"/>
      <c r="M361" s="108"/>
      <c r="N361" s="109"/>
      <c r="O361" s="110"/>
      <c r="P361" s="108"/>
      <c r="Q361" s="108"/>
      <c r="R361" s="108"/>
      <c r="S361" s="108"/>
      <c r="T361" s="108"/>
      <c r="U361" s="108"/>
      <c r="V361" s="109"/>
      <c r="W361" s="109"/>
      <c r="X361" s="109"/>
      <c r="Y361" s="108"/>
      <c r="Z361" s="108"/>
      <c r="AA361" s="108"/>
      <c r="AB361" s="109"/>
      <c r="AC361" s="109"/>
      <c r="AD361" s="111"/>
      <c r="AG361" s="111"/>
    </row>
    <row r="362" spans="1:33" ht="15.75">
      <c r="A362" s="292" t="str">
        <f t="shared" si="10"/>
        <v>68-82100-01</v>
      </c>
      <c r="B362" s="198">
        <v>52464.646080000006</v>
      </c>
      <c r="C362" s="198">
        <v>52464.646080000006</v>
      </c>
      <c r="D362" s="198">
        <v>52464.646080000006</v>
      </c>
      <c r="E362" s="198">
        <v>52464.646080000006</v>
      </c>
      <c r="F362" s="199">
        <v>52464.646080000006</v>
      </c>
      <c r="G362" s="170">
        <v>52464.646080000006</v>
      </c>
      <c r="H362" s="314" t="str">
        <f t="shared" si="11"/>
        <v>68-82100-01</v>
      </c>
      <c r="I362" s="206" t="s">
        <v>3197</v>
      </c>
      <c r="J362" s="114"/>
      <c r="K362" s="108"/>
      <c r="L362" s="108"/>
      <c r="M362" s="108"/>
      <c r="N362" s="109"/>
      <c r="O362" s="110"/>
      <c r="P362" s="108"/>
      <c r="Q362" s="108"/>
      <c r="R362" s="108"/>
      <c r="S362" s="108"/>
      <c r="T362" s="108"/>
      <c r="U362" s="108"/>
      <c r="V362" s="109"/>
      <c r="W362" s="109"/>
      <c r="X362" s="109"/>
      <c r="Y362" s="108"/>
      <c r="Z362" s="108"/>
      <c r="AA362" s="108"/>
      <c r="AB362" s="109"/>
      <c r="AC362" s="109"/>
      <c r="AD362" s="111"/>
      <c r="AG362" s="111"/>
    </row>
    <row r="363" spans="1:33" ht="15.75">
      <c r="A363" s="292" t="str">
        <f t="shared" si="10"/>
        <v>68-82100-02</v>
      </c>
      <c r="B363" s="198">
        <v>26939.243520000004</v>
      </c>
      <c r="C363" s="198">
        <v>26939.243520000004</v>
      </c>
      <c r="D363" s="198">
        <v>26939.243520000004</v>
      </c>
      <c r="E363" s="198">
        <v>26939.243520000004</v>
      </c>
      <c r="F363" s="199">
        <v>26939.243520000004</v>
      </c>
      <c r="G363" s="170">
        <v>26939.243520000004</v>
      </c>
      <c r="H363" s="314" t="str">
        <f t="shared" si="11"/>
        <v>68-82100-02</v>
      </c>
      <c r="I363" s="222" t="s">
        <v>3198</v>
      </c>
      <c r="J363" s="114"/>
      <c r="K363" s="108"/>
      <c r="L363" s="108"/>
      <c r="M363" s="108"/>
      <c r="N363" s="109"/>
      <c r="O363" s="110"/>
      <c r="P363" s="108"/>
      <c r="Q363" s="108"/>
      <c r="R363" s="108"/>
      <c r="S363" s="108"/>
      <c r="T363" s="108"/>
      <c r="U363" s="108"/>
      <c r="V363" s="109"/>
      <c r="W363" s="109"/>
      <c r="X363" s="109"/>
      <c r="Y363" s="108"/>
      <c r="Z363" s="108"/>
      <c r="AA363" s="108"/>
      <c r="AB363" s="109"/>
      <c r="AC363" s="109"/>
      <c r="AD363" s="111"/>
      <c r="AG363" s="111"/>
    </row>
    <row r="364" spans="1:33" ht="15.75">
      <c r="A364" s="292" t="str">
        <f t="shared" si="10"/>
        <v>68-82100-S2</v>
      </c>
      <c r="B364" s="198">
        <v>79403.88960000001</v>
      </c>
      <c r="C364" s="198">
        <v>79403.88960000001</v>
      </c>
      <c r="D364" s="198">
        <v>79403.88960000001</v>
      </c>
      <c r="E364" s="198">
        <v>79403.88960000001</v>
      </c>
      <c r="F364" s="199">
        <v>79403.88960000001</v>
      </c>
      <c r="G364" s="170">
        <v>79403.88960000001</v>
      </c>
      <c r="H364" s="314" t="str">
        <f t="shared" si="11"/>
        <v>68-82100-S2</v>
      </c>
      <c r="I364" s="223" t="s">
        <v>3199</v>
      </c>
      <c r="J364" s="108"/>
      <c r="K364" s="108"/>
      <c r="L364" s="108"/>
      <c r="M364" s="108"/>
      <c r="N364" s="108"/>
      <c r="O364" s="110"/>
      <c r="P364" s="108"/>
      <c r="Q364" s="108"/>
      <c r="R364" s="108"/>
      <c r="S364" s="108"/>
      <c r="T364" s="108"/>
      <c r="U364" s="108"/>
      <c r="V364" s="108"/>
      <c r="W364" s="108"/>
      <c r="X364" s="109"/>
      <c r="Y364" s="108"/>
      <c r="Z364" s="108"/>
      <c r="AA364" s="108"/>
      <c r="AB364" s="108"/>
      <c r="AC364" s="108"/>
      <c r="AD364" s="111"/>
      <c r="AG364" s="111"/>
    </row>
    <row r="365" spans="1:33" ht="15.75">
      <c r="A365" s="292" t="str">
        <f t="shared" si="10"/>
        <v>68-82200-01</v>
      </c>
      <c r="B365" s="198">
        <v>62533.129679999998</v>
      </c>
      <c r="C365" s="198">
        <v>62533.129679999998</v>
      </c>
      <c r="D365" s="198">
        <v>62533.129679999998</v>
      </c>
      <c r="E365" s="198">
        <v>62533.129679999998</v>
      </c>
      <c r="F365" s="199">
        <v>62533.129679999998</v>
      </c>
      <c r="G365" s="170">
        <v>62533.129679999998</v>
      </c>
      <c r="H365" s="314" t="str">
        <f t="shared" si="11"/>
        <v>68-82200-01</v>
      </c>
      <c r="I365" s="223" t="s">
        <v>3072</v>
      </c>
      <c r="J365" s="108"/>
      <c r="K365" s="108"/>
      <c r="L365" s="108"/>
      <c r="M365" s="108"/>
      <c r="N365" s="108"/>
      <c r="O365" s="110"/>
      <c r="P365" s="108"/>
      <c r="Q365" s="108"/>
      <c r="R365" s="108"/>
      <c r="S365" s="108"/>
      <c r="T365" s="108"/>
      <c r="U365" s="108"/>
      <c r="V365" s="108"/>
      <c r="W365" s="108"/>
      <c r="X365" s="109"/>
      <c r="Y365" s="108"/>
      <c r="Z365" s="108"/>
      <c r="AA365" s="108"/>
      <c r="AB365" s="108"/>
      <c r="AC365" s="108"/>
      <c r="AD365" s="111"/>
      <c r="AG365" s="111"/>
    </row>
    <row r="366" spans="1:33" ht="15.75">
      <c r="A366" s="292" t="str">
        <f t="shared" si="10"/>
        <v>68-82200-02</v>
      </c>
      <c r="B366" s="198">
        <v>36981.327600000004</v>
      </c>
      <c r="C366" s="198">
        <v>36981.327600000004</v>
      </c>
      <c r="D366" s="198">
        <v>36981.327600000004</v>
      </c>
      <c r="E366" s="198">
        <v>36981.327600000004</v>
      </c>
      <c r="F366" s="199">
        <v>36981.327600000004</v>
      </c>
      <c r="G366" s="170">
        <v>36981.327600000004</v>
      </c>
      <c r="H366" s="314" t="str">
        <f t="shared" si="11"/>
        <v>68-82200-02</v>
      </c>
      <c r="I366" s="223" t="s">
        <v>3073</v>
      </c>
      <c r="J366" s="108"/>
      <c r="K366" s="108"/>
      <c r="L366" s="108"/>
      <c r="M366" s="108"/>
      <c r="N366" s="108"/>
      <c r="O366" s="110"/>
      <c r="P366" s="108"/>
      <c r="Q366" s="108"/>
      <c r="R366" s="108"/>
      <c r="S366" s="108"/>
      <c r="T366" s="108"/>
      <c r="U366" s="108"/>
      <c r="V366" s="108"/>
      <c r="W366" s="108"/>
      <c r="X366" s="109"/>
      <c r="Y366" s="108"/>
      <c r="Z366" s="108"/>
      <c r="AA366" s="108"/>
      <c r="AB366" s="108"/>
      <c r="AC366" s="108"/>
      <c r="AD366" s="111"/>
      <c r="AG366" s="111"/>
    </row>
    <row r="367" spans="1:33" ht="15.75">
      <c r="A367" s="292" t="str">
        <f t="shared" si="10"/>
        <v>68-82200-S2</v>
      </c>
      <c r="B367" s="198">
        <v>99514.457280000002</v>
      </c>
      <c r="C367" s="198">
        <v>99514.457280000002</v>
      </c>
      <c r="D367" s="198">
        <v>99514.457280000002</v>
      </c>
      <c r="E367" s="198">
        <v>99514.457280000002</v>
      </c>
      <c r="F367" s="199">
        <v>99514.457280000002</v>
      </c>
      <c r="G367" s="170">
        <v>99514.457280000002</v>
      </c>
      <c r="H367" s="314" t="str">
        <f t="shared" si="11"/>
        <v>68-82200-S2</v>
      </c>
      <c r="I367" s="223" t="s">
        <v>3071</v>
      </c>
      <c r="J367" s="114"/>
      <c r="K367" s="108"/>
      <c r="L367" s="108"/>
      <c r="M367" s="108"/>
      <c r="N367" s="109"/>
      <c r="O367" s="110"/>
      <c r="P367" s="108"/>
      <c r="Q367" s="108"/>
      <c r="R367" s="108"/>
      <c r="S367" s="108"/>
      <c r="T367" s="108"/>
      <c r="U367" s="108"/>
      <c r="V367" s="109"/>
      <c r="W367" s="109"/>
      <c r="X367" s="109"/>
      <c r="Y367" s="108"/>
      <c r="Z367" s="108"/>
      <c r="AA367" s="108"/>
      <c r="AB367" s="109"/>
      <c r="AC367" s="109"/>
      <c r="AD367" s="111"/>
      <c r="AG367" s="111"/>
    </row>
    <row r="368" spans="1:33" ht="15.75">
      <c r="A368" s="292" t="str">
        <f t="shared" si="10"/>
        <v>68-82300-01</v>
      </c>
      <c r="B368" s="198">
        <v>58990.123200000002</v>
      </c>
      <c r="C368" s="198">
        <v>58990.123200000002</v>
      </c>
      <c r="D368" s="198">
        <v>58990.123200000002</v>
      </c>
      <c r="E368" s="198">
        <v>58990.123200000002</v>
      </c>
      <c r="F368" s="199">
        <v>58990.123200000002</v>
      </c>
      <c r="G368" s="170">
        <v>58990.123200000002</v>
      </c>
      <c r="H368" s="314" t="str">
        <f t="shared" si="11"/>
        <v>68-82300-01</v>
      </c>
      <c r="I368" s="222" t="s">
        <v>3200</v>
      </c>
      <c r="J368" s="114"/>
      <c r="K368" s="108"/>
      <c r="L368" s="108"/>
      <c r="M368" s="108"/>
      <c r="N368" s="109"/>
      <c r="O368" s="110"/>
      <c r="P368" s="108"/>
      <c r="Q368" s="108"/>
      <c r="R368" s="108"/>
      <c r="S368" s="108"/>
      <c r="T368" s="108"/>
      <c r="U368" s="108"/>
      <c r="V368" s="109"/>
      <c r="W368" s="109"/>
      <c r="X368" s="109"/>
      <c r="Y368" s="108"/>
      <c r="Z368" s="108"/>
      <c r="AA368" s="108"/>
      <c r="AB368" s="109"/>
      <c r="AC368" s="109"/>
      <c r="AD368" s="111"/>
      <c r="AG368" s="111"/>
    </row>
    <row r="369" spans="1:33" ht="15.75">
      <c r="A369" s="292" t="str">
        <f t="shared" si="10"/>
        <v>68-82300-02</v>
      </c>
      <c r="B369" s="198">
        <v>35782.349400000006</v>
      </c>
      <c r="C369" s="198">
        <v>35782.349400000006</v>
      </c>
      <c r="D369" s="198">
        <v>35782.349400000006</v>
      </c>
      <c r="E369" s="198">
        <v>35782.349400000006</v>
      </c>
      <c r="F369" s="199">
        <v>35782.349400000006</v>
      </c>
      <c r="G369" s="170">
        <v>35782.349400000006</v>
      </c>
      <c r="H369" s="314" t="str">
        <f t="shared" si="11"/>
        <v>68-82300-02</v>
      </c>
      <c r="I369" s="222" t="s">
        <v>3201</v>
      </c>
      <c r="J369" s="114"/>
      <c r="K369" s="108"/>
      <c r="L369" s="108"/>
      <c r="M369" s="108"/>
      <c r="N369" s="109"/>
      <c r="O369" s="110"/>
      <c r="P369" s="108"/>
      <c r="Q369" s="108"/>
      <c r="R369" s="108"/>
      <c r="S369" s="108"/>
      <c r="T369" s="108"/>
      <c r="U369" s="108"/>
      <c r="V369" s="109"/>
      <c r="W369" s="109"/>
      <c r="X369" s="109"/>
      <c r="Y369" s="108"/>
      <c r="Z369" s="108"/>
      <c r="AA369" s="108"/>
      <c r="AB369" s="109"/>
      <c r="AC369" s="109"/>
      <c r="AD369" s="111"/>
      <c r="AG369" s="111"/>
    </row>
    <row r="370" spans="1:33" ht="15.75">
      <c r="A370" s="292" t="str">
        <f t="shared" si="10"/>
        <v>68-82300-S2</v>
      </c>
      <c r="B370" s="198">
        <v>95723.926200000002</v>
      </c>
      <c r="C370" s="198">
        <v>95723.926200000002</v>
      </c>
      <c r="D370" s="198">
        <v>95723.926200000002</v>
      </c>
      <c r="E370" s="198">
        <v>95723.926200000002</v>
      </c>
      <c r="F370" s="199">
        <v>95723.926200000002</v>
      </c>
      <c r="G370" s="170">
        <v>95723.926200000002</v>
      </c>
      <c r="H370" s="314" t="str">
        <f t="shared" si="11"/>
        <v>68-82300-S2</v>
      </c>
      <c r="I370" s="222" t="s">
        <v>3202</v>
      </c>
      <c r="J370" s="108"/>
      <c r="K370" s="108"/>
      <c r="L370" s="108"/>
      <c r="M370" s="108"/>
      <c r="N370" s="108"/>
      <c r="O370" s="110"/>
      <c r="P370" s="108"/>
      <c r="Q370" s="108"/>
      <c r="R370" s="108"/>
      <c r="S370" s="108"/>
      <c r="T370" s="108"/>
      <c r="U370" s="108"/>
      <c r="V370" s="108"/>
      <c r="W370" s="108"/>
      <c r="X370" s="109"/>
      <c r="Y370" s="108"/>
      <c r="Z370" s="108"/>
      <c r="AA370" s="108"/>
      <c r="AB370" s="108"/>
      <c r="AC370" s="108"/>
      <c r="AD370" s="111"/>
      <c r="AG370" s="111"/>
    </row>
    <row r="371" spans="1:33" ht="15.75">
      <c r="A371" s="292" t="str">
        <f t="shared" si="10"/>
        <v>68-82300-01</v>
      </c>
      <c r="B371" s="198">
        <v>58990.123200000002</v>
      </c>
      <c r="C371" s="198">
        <v>58990.123200000002</v>
      </c>
      <c r="D371" s="198">
        <v>58990.123200000002</v>
      </c>
      <c r="E371" s="198">
        <v>58990.123200000002</v>
      </c>
      <c r="F371" s="199">
        <v>58990.123200000002</v>
      </c>
      <c r="G371" s="170">
        <v>58990.123200000002</v>
      </c>
      <c r="H371" s="314" t="str">
        <f t="shared" si="11"/>
        <v>68-82320-01</v>
      </c>
      <c r="I371" s="222" t="s">
        <v>3075</v>
      </c>
      <c r="J371" s="108"/>
      <c r="K371" s="108"/>
      <c r="L371" s="108"/>
      <c r="M371" s="108"/>
      <c r="N371" s="108"/>
      <c r="O371" s="110"/>
      <c r="P371" s="108"/>
      <c r="Q371" s="108"/>
      <c r="R371" s="108"/>
      <c r="S371" s="108"/>
      <c r="T371" s="108"/>
      <c r="U371" s="108"/>
      <c r="V371" s="108"/>
      <c r="W371" s="108"/>
      <c r="X371" s="109"/>
      <c r="Y371" s="108"/>
      <c r="Z371" s="108"/>
      <c r="AA371" s="108"/>
      <c r="AB371" s="108"/>
      <c r="AC371" s="108"/>
      <c r="AD371" s="111"/>
      <c r="AG371" s="111"/>
    </row>
    <row r="372" spans="1:33" ht="15.75">
      <c r="A372" s="292" t="str">
        <f t="shared" si="10"/>
        <v>68-82400-S1</v>
      </c>
      <c r="B372" s="198">
        <v>59941.57680000001</v>
      </c>
      <c r="C372" s="198">
        <v>59941.57680000001</v>
      </c>
      <c r="D372" s="198">
        <v>59941.57680000001</v>
      </c>
      <c r="E372" s="198">
        <v>59941.57680000001</v>
      </c>
      <c r="F372" s="199">
        <v>59941.57680000001</v>
      </c>
      <c r="G372" s="170">
        <v>59941.57680000001</v>
      </c>
      <c r="H372" s="314" t="str">
        <f t="shared" si="11"/>
        <v>68-82400-S1</v>
      </c>
      <c r="I372" s="222" t="s">
        <v>3077</v>
      </c>
      <c r="J372" s="108"/>
      <c r="K372" s="108"/>
      <c r="L372" s="108"/>
      <c r="M372" s="108"/>
      <c r="N372" s="108"/>
      <c r="O372" s="110"/>
      <c r="P372" s="108"/>
      <c r="Q372" s="108"/>
      <c r="R372" s="108"/>
      <c r="S372" s="108"/>
      <c r="T372" s="108"/>
      <c r="U372" s="108"/>
      <c r="V372" s="108"/>
      <c r="W372" s="108"/>
      <c r="X372" s="109"/>
      <c r="Y372" s="108"/>
      <c r="Z372" s="108"/>
      <c r="AA372" s="108"/>
      <c r="AB372" s="108"/>
      <c r="AC372" s="108"/>
      <c r="AD372" s="111"/>
      <c r="AG372" s="111"/>
    </row>
    <row r="373" spans="1:33" ht="15.75">
      <c r="A373" s="292" t="str">
        <f t="shared" si="10"/>
        <v>68-83200-03</v>
      </c>
      <c r="B373" s="198">
        <v>9938.9303999999993</v>
      </c>
      <c r="C373" s="198">
        <v>9938.9303999999993</v>
      </c>
      <c r="D373" s="198">
        <v>9938.9303999999993</v>
      </c>
      <c r="E373" s="198">
        <v>9938.9303999999993</v>
      </c>
      <c r="F373" s="199">
        <v>9938.9303999999993</v>
      </c>
      <c r="G373" s="170">
        <v>9938.9303999999993</v>
      </c>
      <c r="H373" s="314" t="str">
        <f t="shared" si="11"/>
        <v>68-83200-03</v>
      </c>
      <c r="I373" s="222" t="s">
        <v>3074</v>
      </c>
      <c r="J373" s="108"/>
      <c r="K373" s="108"/>
      <c r="L373" s="108"/>
      <c r="M373" s="108"/>
      <c r="N373" s="108"/>
      <c r="O373" s="110"/>
      <c r="P373" s="108"/>
      <c r="Q373" s="108"/>
      <c r="R373" s="108"/>
      <c r="S373" s="108"/>
      <c r="T373" s="108"/>
      <c r="U373" s="108"/>
      <c r="V373" s="108"/>
      <c r="W373" s="108"/>
      <c r="X373" s="109"/>
      <c r="Y373" s="108"/>
      <c r="Z373" s="108"/>
      <c r="AA373" s="108"/>
      <c r="AB373" s="108"/>
      <c r="AC373" s="108"/>
      <c r="AD373" s="111"/>
      <c r="AG373" s="111"/>
    </row>
    <row r="374" spans="1:33" ht="15.75">
      <c r="A374" s="292" t="str">
        <f t="shared" si="10"/>
        <v>68-83600-S1</v>
      </c>
      <c r="B374" s="198">
        <v>26331.552</v>
      </c>
      <c r="C374" s="198">
        <v>26331.552</v>
      </c>
      <c r="D374" s="198">
        <v>26331.552</v>
      </c>
      <c r="E374" s="198">
        <v>26331.552</v>
      </c>
      <c r="F374" s="199">
        <v>26331.552</v>
      </c>
      <c r="G374" s="170">
        <v>26331.552</v>
      </c>
      <c r="H374" s="314" t="str">
        <f t="shared" si="11"/>
        <v>68-83600-S1</v>
      </c>
      <c r="I374" s="222" t="s">
        <v>3203</v>
      </c>
      <c r="J374" s="108"/>
      <c r="K374" s="108"/>
      <c r="L374" s="108"/>
      <c r="M374" s="108"/>
      <c r="N374" s="108"/>
      <c r="O374" s="110"/>
      <c r="P374" s="108"/>
      <c r="Q374" s="108"/>
      <c r="R374" s="108"/>
      <c r="S374" s="108"/>
      <c r="T374" s="108"/>
      <c r="U374" s="108"/>
      <c r="V374" s="108"/>
      <c r="W374" s="108"/>
      <c r="X374" s="109"/>
      <c r="Y374" s="108"/>
      <c r="Z374" s="108"/>
      <c r="AA374" s="108"/>
      <c r="AB374" s="108"/>
      <c r="AC374" s="108"/>
      <c r="AD374" s="111"/>
      <c r="AG374" s="111"/>
    </row>
    <row r="375" spans="1:33" ht="15.75">
      <c r="A375" s="292" t="str">
        <f t="shared" si="10"/>
        <v>68-83700-S1</v>
      </c>
      <c r="B375" s="198">
        <v>22827.168000000001</v>
      </c>
      <c r="C375" s="198">
        <v>22827.168000000001</v>
      </c>
      <c r="D375" s="198">
        <v>22827.168000000001</v>
      </c>
      <c r="E375" s="198">
        <v>22827.168000000001</v>
      </c>
      <c r="F375" s="199">
        <v>22827.168000000001</v>
      </c>
      <c r="G375" s="170">
        <v>22827.168000000001</v>
      </c>
      <c r="H375" s="314" t="str">
        <f t="shared" si="11"/>
        <v>68-83700-S1</v>
      </c>
      <c r="I375" s="222" t="s">
        <v>3204</v>
      </c>
      <c r="J375" s="108"/>
      <c r="K375" s="108"/>
      <c r="L375" s="108"/>
      <c r="M375" s="108"/>
      <c r="N375" s="108"/>
      <c r="O375" s="110"/>
      <c r="P375" s="108"/>
      <c r="Q375" s="108"/>
      <c r="R375" s="108"/>
      <c r="S375" s="108"/>
      <c r="T375" s="108"/>
      <c r="U375" s="108"/>
      <c r="V375" s="108"/>
      <c r="W375" s="108"/>
      <c r="X375" s="109"/>
      <c r="Y375" s="108"/>
      <c r="Z375" s="108"/>
      <c r="AA375" s="108"/>
      <c r="AB375" s="108"/>
      <c r="AC375" s="108"/>
      <c r="AD375" s="111"/>
      <c r="AG375" s="111"/>
    </row>
    <row r="376" spans="1:33" ht="15.75">
      <c r="A376" s="292" t="str">
        <f t="shared" si="10"/>
        <v>68-83800-S1</v>
      </c>
      <c r="B376" s="198">
        <v>15964.415999999999</v>
      </c>
      <c r="C376" s="198">
        <v>15964.415999999999</v>
      </c>
      <c r="D376" s="198">
        <v>15964.415999999999</v>
      </c>
      <c r="E376" s="198">
        <v>15964.415999999999</v>
      </c>
      <c r="F376" s="199">
        <v>15964.415999999999</v>
      </c>
      <c r="G376" s="170">
        <v>15964.415999999999</v>
      </c>
      <c r="H376" s="314" t="str">
        <f t="shared" si="11"/>
        <v>68-83800-S1</v>
      </c>
      <c r="I376" s="222" t="s">
        <v>3205</v>
      </c>
      <c r="J376" s="108"/>
      <c r="K376" s="108"/>
      <c r="L376" s="108"/>
      <c r="M376" s="108"/>
      <c r="N376" s="108"/>
      <c r="O376" s="110"/>
      <c r="P376" s="108"/>
      <c r="Q376" s="108"/>
      <c r="R376" s="108"/>
      <c r="S376" s="108"/>
      <c r="T376" s="108"/>
      <c r="U376" s="108"/>
      <c r="V376" s="108"/>
      <c r="W376" s="108"/>
      <c r="X376" s="109"/>
      <c r="Y376" s="108"/>
      <c r="Z376" s="108"/>
      <c r="AA376" s="108"/>
      <c r="AB376" s="108"/>
      <c r="AC376" s="108"/>
      <c r="AD376" s="111"/>
      <c r="AG376" s="111"/>
    </row>
    <row r="377" spans="1:33" ht="15.75">
      <c r="A377" s="292" t="str">
        <f t="shared" si="10"/>
        <v>69-00100-01</v>
      </c>
      <c r="B377" s="198">
        <v>7235.2</v>
      </c>
      <c r="C377" s="198">
        <v>7235.2</v>
      </c>
      <c r="D377" s="198">
        <v>7235.2</v>
      </c>
      <c r="E377" s="198">
        <v>7235.2</v>
      </c>
      <c r="F377" s="199">
        <v>7235.2</v>
      </c>
      <c r="G377" s="170">
        <v>7235.2</v>
      </c>
      <c r="H377" s="314" t="str">
        <f t="shared" si="11"/>
        <v>69-00100-01</v>
      </c>
      <c r="I377" s="222" t="s">
        <v>3206</v>
      </c>
      <c r="J377" s="108"/>
      <c r="K377" s="108"/>
      <c r="L377" s="108"/>
      <c r="M377" s="108"/>
      <c r="N377" s="108"/>
      <c r="O377" s="110"/>
      <c r="P377" s="108"/>
      <c r="Q377" s="108"/>
      <c r="R377" s="108"/>
      <c r="S377" s="108"/>
      <c r="T377" s="108"/>
      <c r="U377" s="108"/>
      <c r="V377" s="108"/>
      <c r="W377" s="108"/>
      <c r="X377" s="109"/>
      <c r="Y377" s="108"/>
      <c r="Z377" s="108"/>
      <c r="AA377" s="108"/>
      <c r="AB377" s="108"/>
      <c r="AC377" s="108"/>
      <c r="AD377" s="111"/>
      <c r="AG377" s="111"/>
    </row>
    <row r="378" spans="1:33" ht="15.75">
      <c r="A378" s="292" t="str">
        <f t="shared" si="10"/>
        <v>69-00100-02</v>
      </c>
      <c r="B378" s="198">
        <v>6602.12</v>
      </c>
      <c r="C378" s="198">
        <v>6602.12</v>
      </c>
      <c r="D378" s="198">
        <v>6602.12</v>
      </c>
      <c r="E378" s="198">
        <v>6602.12</v>
      </c>
      <c r="F378" s="199">
        <v>6602.12</v>
      </c>
      <c r="G378" s="170">
        <v>6602.12</v>
      </c>
      <c r="H378" s="314" t="str">
        <f t="shared" si="11"/>
        <v>69-00100-02</v>
      </c>
      <c r="I378" s="222" t="s">
        <v>3207</v>
      </c>
      <c r="J378" s="108"/>
      <c r="K378" s="108"/>
      <c r="L378" s="108"/>
      <c r="M378" s="108"/>
      <c r="N378" s="108"/>
      <c r="O378" s="110"/>
      <c r="P378" s="108"/>
      <c r="Q378" s="108"/>
      <c r="R378" s="108"/>
      <c r="S378" s="108"/>
      <c r="T378" s="108"/>
      <c r="U378" s="108"/>
      <c r="V378" s="108"/>
      <c r="W378" s="108"/>
      <c r="X378" s="109"/>
      <c r="Y378" s="108"/>
      <c r="Z378" s="108"/>
      <c r="AA378" s="108"/>
      <c r="AB378" s="108"/>
      <c r="AC378" s="108"/>
      <c r="AD378" s="111"/>
      <c r="AG378" s="111"/>
    </row>
    <row r="379" spans="1:33" ht="15.75">
      <c r="A379" s="292" t="str">
        <f t="shared" si="10"/>
        <v>66-83100-03</v>
      </c>
      <c r="B379" s="198">
        <v>3994.6034482758623</v>
      </c>
      <c r="C379" s="198">
        <v>3994.6034482758623</v>
      </c>
      <c r="D379" s="198">
        <v>5710.602931034482</v>
      </c>
      <c r="E379" s="198"/>
      <c r="F379" s="199"/>
      <c r="G379" s="170"/>
      <c r="H379" s="314" t="s">
        <v>3403</v>
      </c>
      <c r="I379" s="222"/>
      <c r="J379" s="108"/>
      <c r="K379" s="108"/>
      <c r="L379" s="108"/>
      <c r="M379" s="108"/>
      <c r="N379" s="108"/>
      <c r="O379" s="110"/>
      <c r="P379" s="108"/>
      <c r="Q379" s="108"/>
      <c r="R379" s="108"/>
      <c r="S379" s="108"/>
      <c r="T379" s="108"/>
      <c r="U379" s="108"/>
      <c r="V379" s="108"/>
      <c r="W379" s="108"/>
      <c r="X379" s="109"/>
      <c r="Y379" s="108"/>
      <c r="Z379" s="108"/>
      <c r="AA379" s="108"/>
      <c r="AB379" s="108"/>
      <c r="AC379" s="108"/>
      <c r="AD379" s="111"/>
      <c r="AG379" s="111"/>
    </row>
    <row r="380" spans="1:33" ht="15.75">
      <c r="A380" s="292" t="str">
        <f t="shared" si="10"/>
        <v>00</v>
      </c>
      <c r="B380" s="198"/>
      <c r="C380" s="198"/>
      <c r="D380" s="198"/>
      <c r="E380" s="198"/>
      <c r="F380" s="199"/>
      <c r="G380" s="170"/>
      <c r="H380" s="314" t="str">
        <f t="shared" si="11"/>
        <v/>
      </c>
      <c r="I380" s="222"/>
      <c r="J380" s="108"/>
      <c r="K380" s="108"/>
      <c r="L380" s="108"/>
      <c r="M380" s="108"/>
      <c r="N380" s="108"/>
      <c r="O380" s="110"/>
      <c r="P380" s="108"/>
      <c r="Q380" s="108"/>
      <c r="R380" s="108"/>
      <c r="S380" s="108"/>
      <c r="T380" s="108"/>
      <c r="U380" s="108"/>
      <c r="V380" s="108"/>
      <c r="W380" s="108"/>
      <c r="X380" s="109"/>
      <c r="Y380" s="108"/>
      <c r="Z380" s="108"/>
      <c r="AA380" s="108"/>
      <c r="AB380" s="108"/>
      <c r="AC380" s="108"/>
      <c r="AD380" s="111"/>
      <c r="AG380" s="111"/>
    </row>
    <row r="381" spans="1:33" ht="15.75">
      <c r="A381" s="292" t="str">
        <f t="shared" si="10"/>
        <v>00</v>
      </c>
      <c r="B381" s="198"/>
      <c r="C381" s="198"/>
      <c r="D381" s="198"/>
      <c r="E381" s="198"/>
      <c r="F381" s="199"/>
      <c r="G381" s="170"/>
      <c r="H381" s="314" t="str">
        <f t="shared" si="11"/>
        <v/>
      </c>
      <c r="I381" s="222"/>
      <c r="J381" s="108"/>
      <c r="K381" s="108"/>
      <c r="L381" s="108"/>
      <c r="M381" s="108"/>
      <c r="N381" s="108"/>
      <c r="O381" s="110"/>
      <c r="P381" s="108"/>
      <c r="Q381" s="108"/>
      <c r="R381" s="108"/>
      <c r="S381" s="108"/>
      <c r="T381" s="108"/>
      <c r="U381" s="108"/>
      <c r="V381" s="108"/>
      <c r="W381" s="108"/>
      <c r="X381" s="109"/>
      <c r="Y381" s="108"/>
      <c r="Z381" s="108"/>
      <c r="AA381" s="108"/>
      <c r="AB381" s="108"/>
      <c r="AC381" s="108"/>
      <c r="AD381" s="111"/>
      <c r="AG381" s="111"/>
    </row>
    <row r="382" spans="1:33" ht="15.75">
      <c r="A382" s="292" t="str">
        <f t="shared" si="10"/>
        <v>00</v>
      </c>
      <c r="B382" s="198"/>
      <c r="C382" s="198"/>
      <c r="D382" s="198"/>
      <c r="E382" s="198"/>
      <c r="F382" s="199"/>
      <c r="G382" s="170"/>
      <c r="H382" s="314" t="str">
        <f t="shared" si="11"/>
        <v/>
      </c>
      <c r="I382" s="222"/>
      <c r="J382" s="108"/>
      <c r="K382" s="108"/>
      <c r="L382" s="108"/>
      <c r="M382" s="108"/>
      <c r="N382" s="108"/>
      <c r="O382" s="110"/>
      <c r="P382" s="108"/>
      <c r="Q382" s="108"/>
      <c r="R382" s="108"/>
      <c r="S382" s="108"/>
      <c r="T382" s="108"/>
      <c r="U382" s="108"/>
      <c r="V382" s="108"/>
      <c r="W382" s="108"/>
      <c r="X382" s="109"/>
      <c r="Y382" s="108"/>
      <c r="Z382" s="108"/>
      <c r="AA382" s="108"/>
      <c r="AB382" s="108"/>
      <c r="AC382" s="108"/>
      <c r="AD382" s="111"/>
      <c r="AG382" s="111"/>
    </row>
    <row r="383" spans="1:33" ht="15.75">
      <c r="A383" s="292" t="str">
        <f t="shared" si="10"/>
        <v>00</v>
      </c>
      <c r="B383" s="198"/>
      <c r="C383" s="198"/>
      <c r="D383" s="198"/>
      <c r="E383" s="198"/>
      <c r="F383" s="199"/>
      <c r="G383" s="170"/>
      <c r="H383" s="314" t="str">
        <f t="shared" si="11"/>
        <v/>
      </c>
      <c r="I383" s="222"/>
      <c r="J383" s="108"/>
      <c r="K383" s="108"/>
      <c r="L383" s="108"/>
      <c r="M383" s="108"/>
      <c r="N383" s="108"/>
      <c r="O383" s="110"/>
      <c r="P383" s="108"/>
      <c r="Q383" s="108"/>
      <c r="R383" s="108"/>
      <c r="S383" s="108"/>
      <c r="T383" s="108"/>
      <c r="U383" s="108"/>
      <c r="V383" s="108"/>
      <c r="W383" s="108"/>
      <c r="X383" s="109"/>
      <c r="Y383" s="108"/>
      <c r="Z383" s="108"/>
      <c r="AA383" s="108"/>
      <c r="AB383" s="108"/>
      <c r="AC383" s="108"/>
      <c r="AD383" s="111"/>
      <c r="AG383" s="111"/>
    </row>
    <row r="384" spans="1:33" ht="15.75">
      <c r="A384" s="292" t="str">
        <f t="shared" si="10"/>
        <v>00</v>
      </c>
      <c r="B384" s="198"/>
      <c r="C384" s="198"/>
      <c r="D384" s="198"/>
      <c r="E384" s="198"/>
      <c r="F384" s="199"/>
      <c r="G384" s="170"/>
      <c r="H384" s="314" t="str">
        <f t="shared" si="11"/>
        <v/>
      </c>
      <c r="I384" s="222"/>
      <c r="J384" s="108"/>
      <c r="K384" s="108"/>
      <c r="L384" s="108"/>
      <c r="M384" s="108"/>
      <c r="N384" s="108"/>
      <c r="O384" s="110"/>
      <c r="P384" s="108"/>
      <c r="Q384" s="108"/>
      <c r="R384" s="108"/>
      <c r="S384" s="108"/>
      <c r="T384" s="108"/>
      <c r="U384" s="108"/>
      <c r="V384" s="108"/>
      <c r="W384" s="108"/>
      <c r="X384" s="109"/>
      <c r="Y384" s="108"/>
      <c r="Z384" s="108"/>
      <c r="AA384" s="108"/>
      <c r="AB384" s="108"/>
      <c r="AC384" s="108"/>
      <c r="AD384" s="111"/>
      <c r="AG384" s="111"/>
    </row>
    <row r="385" spans="1:33" ht="15.75">
      <c r="A385" s="292" t="str">
        <f t="shared" si="10"/>
        <v>00</v>
      </c>
      <c r="B385" s="198"/>
      <c r="C385" s="198"/>
      <c r="D385" s="198"/>
      <c r="E385" s="198"/>
      <c r="F385" s="199"/>
      <c r="G385" s="170"/>
      <c r="H385" s="314" t="str">
        <f t="shared" si="11"/>
        <v/>
      </c>
      <c r="I385" s="222"/>
      <c r="J385" s="108"/>
      <c r="K385" s="108"/>
      <c r="L385" s="108"/>
      <c r="M385" s="108"/>
      <c r="N385" s="108"/>
      <c r="O385" s="110"/>
      <c r="P385" s="108"/>
      <c r="Q385" s="108"/>
      <c r="R385" s="108"/>
      <c r="S385" s="108"/>
      <c r="T385" s="108"/>
      <c r="U385" s="108"/>
      <c r="V385" s="108"/>
      <c r="W385" s="108"/>
      <c r="X385" s="109"/>
      <c r="Y385" s="108"/>
      <c r="Z385" s="108"/>
      <c r="AA385" s="108"/>
      <c r="AB385" s="108"/>
      <c r="AC385" s="108"/>
      <c r="AD385" s="111"/>
      <c r="AG385" s="111"/>
    </row>
    <row r="386" spans="1:33" ht="15.75">
      <c r="A386" s="292" t="str">
        <f t="shared" si="10"/>
        <v>00</v>
      </c>
      <c r="B386" s="198"/>
      <c r="C386" s="198"/>
      <c r="D386" s="198"/>
      <c r="E386" s="198"/>
      <c r="F386" s="199"/>
      <c r="G386" s="170"/>
      <c r="H386" s="314" t="str">
        <f t="shared" si="11"/>
        <v/>
      </c>
      <c r="I386" s="222"/>
      <c r="J386" s="108"/>
      <c r="K386" s="108"/>
      <c r="L386" s="108"/>
      <c r="M386" s="108"/>
      <c r="N386" s="108"/>
      <c r="O386" s="110"/>
      <c r="P386" s="108"/>
      <c r="Q386" s="108"/>
      <c r="R386" s="108"/>
      <c r="S386" s="108"/>
      <c r="T386" s="108"/>
      <c r="U386" s="108"/>
      <c r="V386" s="108"/>
      <c r="W386" s="108"/>
      <c r="X386" s="109"/>
      <c r="Y386" s="108"/>
      <c r="Z386" s="108"/>
      <c r="AA386" s="108"/>
      <c r="AB386" s="108"/>
      <c r="AC386" s="108"/>
      <c r="AD386" s="111"/>
      <c r="AG386" s="111"/>
    </row>
    <row r="387" spans="1:33" ht="15.75">
      <c r="A387" s="292" t="str">
        <f t="shared" si="10"/>
        <v>00</v>
      </c>
      <c r="B387" s="198"/>
      <c r="C387" s="198"/>
      <c r="D387" s="198"/>
      <c r="E387" s="198"/>
      <c r="F387" s="199"/>
      <c r="G387" s="170"/>
      <c r="H387" s="314" t="str">
        <f t="shared" si="11"/>
        <v/>
      </c>
      <c r="I387" s="222"/>
      <c r="J387" s="108"/>
      <c r="K387" s="108"/>
      <c r="L387" s="108"/>
      <c r="M387" s="108"/>
      <c r="N387" s="108"/>
      <c r="O387" s="110"/>
      <c r="P387" s="108"/>
      <c r="Q387" s="108"/>
      <c r="R387" s="108"/>
      <c r="S387" s="108"/>
      <c r="T387" s="108"/>
      <c r="U387" s="108"/>
      <c r="V387" s="108"/>
      <c r="W387" s="108"/>
      <c r="X387" s="109"/>
      <c r="Y387" s="108"/>
      <c r="Z387" s="108"/>
      <c r="AA387" s="108"/>
      <c r="AB387" s="108"/>
      <c r="AC387" s="108"/>
      <c r="AD387" s="111"/>
      <c r="AG387" s="111"/>
    </row>
    <row r="388" spans="1:33" ht="15.75">
      <c r="A388" s="292" t="str">
        <f t="shared" si="10"/>
        <v>00</v>
      </c>
      <c r="B388" s="198"/>
      <c r="C388" s="198"/>
      <c r="D388" s="198"/>
      <c r="E388" s="198"/>
      <c r="F388" s="224"/>
      <c r="G388" s="170"/>
      <c r="H388" s="314" t="str">
        <f t="shared" si="11"/>
        <v/>
      </c>
      <c r="I388" s="222"/>
      <c r="J388" s="108"/>
      <c r="K388" s="108"/>
      <c r="L388" s="108"/>
      <c r="M388" s="108"/>
      <c r="N388" s="108"/>
      <c r="O388" s="110"/>
      <c r="P388" s="108"/>
      <c r="Q388" s="108"/>
      <c r="R388" s="108"/>
      <c r="S388" s="108"/>
      <c r="T388" s="108"/>
      <c r="U388" s="108"/>
      <c r="V388" s="108"/>
      <c r="W388" s="108"/>
      <c r="X388" s="109"/>
      <c r="Y388" s="108"/>
      <c r="Z388" s="108"/>
      <c r="AA388" s="108"/>
      <c r="AB388" s="108"/>
      <c r="AC388" s="108"/>
      <c r="AD388" s="111"/>
      <c r="AG388" s="111"/>
    </row>
    <row r="389" spans="1:33" ht="15.75">
      <c r="A389" s="292" t="str">
        <f t="shared" si="10"/>
        <v>00</v>
      </c>
      <c r="B389" s="198"/>
      <c r="C389" s="198"/>
      <c r="D389" s="198"/>
      <c r="E389" s="198"/>
      <c r="F389" s="224"/>
      <c r="G389" s="170"/>
      <c r="H389" s="314" t="str">
        <f t="shared" si="11"/>
        <v/>
      </c>
      <c r="I389" s="222"/>
      <c r="J389" s="108"/>
      <c r="K389" s="108"/>
      <c r="L389" s="108"/>
      <c r="M389" s="108"/>
      <c r="N389" s="108"/>
      <c r="O389" s="110"/>
      <c r="P389" s="108"/>
      <c r="Q389" s="108"/>
      <c r="R389" s="108"/>
      <c r="S389" s="108"/>
      <c r="T389" s="108"/>
      <c r="U389" s="108"/>
      <c r="V389" s="108"/>
      <c r="W389" s="108"/>
      <c r="X389" s="109"/>
      <c r="Y389" s="108"/>
      <c r="Z389" s="108"/>
      <c r="AA389" s="108"/>
      <c r="AB389" s="108"/>
      <c r="AC389" s="108"/>
      <c r="AD389" s="111"/>
      <c r="AG389" s="111"/>
    </row>
    <row r="390" spans="1:33" ht="15.75">
      <c r="A390" s="292" t="str">
        <f t="shared" si="10"/>
        <v>00</v>
      </c>
      <c r="B390" s="198"/>
      <c r="C390" s="198"/>
      <c r="D390" s="198"/>
      <c r="E390" s="198"/>
      <c r="F390" s="224"/>
      <c r="G390" s="170"/>
      <c r="H390" s="314" t="str">
        <f t="shared" si="11"/>
        <v/>
      </c>
      <c r="I390" s="222"/>
      <c r="J390" s="108"/>
      <c r="K390" s="108"/>
      <c r="L390" s="108"/>
      <c r="M390" s="108"/>
      <c r="N390" s="108"/>
      <c r="O390" s="110"/>
      <c r="P390" s="108"/>
      <c r="Q390" s="108"/>
      <c r="R390" s="108"/>
      <c r="S390" s="108"/>
      <c r="T390" s="108"/>
      <c r="U390" s="108"/>
      <c r="V390" s="108"/>
      <c r="W390" s="108"/>
      <c r="X390" s="109"/>
      <c r="Y390" s="108"/>
      <c r="Z390" s="108"/>
      <c r="AA390" s="108"/>
      <c r="AB390" s="108"/>
      <c r="AC390" s="108"/>
      <c r="AD390" s="111"/>
      <c r="AG390" s="111"/>
    </row>
    <row r="391" spans="1:33" ht="15.75">
      <c r="A391" s="292" t="str">
        <f t="shared" ref="A391:A454" si="12">LEFT(H391,6)&amp;"00"&amp;RIGHT(H391,3)</f>
        <v>00</v>
      </c>
      <c r="B391" s="198"/>
      <c r="C391" s="198"/>
      <c r="D391" s="198"/>
      <c r="E391" s="198"/>
      <c r="F391" s="199"/>
      <c r="G391" s="170"/>
      <c r="H391" s="314" t="str">
        <f t="shared" ref="H391:H454" si="13">TRIM(SUBSTITUTE(I391,CHAR(10)," "))</f>
        <v/>
      </c>
      <c r="I391" s="222"/>
      <c r="J391" s="108"/>
      <c r="K391" s="108"/>
      <c r="L391" s="108"/>
      <c r="M391" s="108"/>
      <c r="N391" s="108"/>
      <c r="O391" s="110"/>
      <c r="P391" s="108"/>
      <c r="Q391" s="108"/>
      <c r="R391" s="108"/>
      <c r="S391" s="108"/>
      <c r="T391" s="108"/>
      <c r="U391" s="108"/>
      <c r="V391" s="108"/>
      <c r="W391" s="108"/>
      <c r="X391" s="109"/>
      <c r="Y391" s="108"/>
      <c r="Z391" s="108"/>
      <c r="AA391" s="108"/>
      <c r="AB391" s="108"/>
      <c r="AC391" s="108"/>
      <c r="AD391" s="111"/>
      <c r="AG391" s="111"/>
    </row>
    <row r="392" spans="1:33" ht="15.75">
      <c r="A392" s="292" t="str">
        <f t="shared" si="12"/>
        <v>00</v>
      </c>
      <c r="B392" s="198"/>
      <c r="C392" s="198"/>
      <c r="D392" s="198"/>
      <c r="E392" s="198"/>
      <c r="F392" s="199"/>
      <c r="G392" s="170"/>
      <c r="H392" s="314" t="str">
        <f t="shared" si="13"/>
        <v/>
      </c>
      <c r="I392" s="222"/>
      <c r="J392" s="108"/>
      <c r="K392" s="108"/>
      <c r="L392" s="108"/>
      <c r="M392" s="108"/>
      <c r="N392" s="108"/>
      <c r="O392" s="110"/>
      <c r="P392" s="108"/>
      <c r="Q392" s="108"/>
      <c r="R392" s="108"/>
      <c r="S392" s="108"/>
      <c r="T392" s="108"/>
      <c r="U392" s="108"/>
      <c r="V392" s="108"/>
      <c r="W392" s="108"/>
      <c r="X392" s="109"/>
      <c r="Y392" s="108"/>
      <c r="Z392" s="108"/>
      <c r="AA392" s="108"/>
      <c r="AB392" s="108"/>
      <c r="AC392" s="108"/>
      <c r="AD392" s="111"/>
      <c r="AG392" s="111"/>
    </row>
    <row r="393" spans="1:33" ht="15.75">
      <c r="A393" s="292" t="str">
        <f t="shared" si="12"/>
        <v>00</v>
      </c>
      <c r="B393" s="198"/>
      <c r="C393" s="198"/>
      <c r="D393" s="198"/>
      <c r="E393" s="198"/>
      <c r="F393" s="199"/>
      <c r="G393" s="170"/>
      <c r="H393" s="314" t="str">
        <f t="shared" si="13"/>
        <v/>
      </c>
      <c r="I393" s="222"/>
      <c r="J393" s="108"/>
      <c r="K393" s="108"/>
      <c r="L393" s="108"/>
      <c r="M393" s="108"/>
      <c r="N393" s="108"/>
      <c r="O393" s="110"/>
      <c r="P393" s="108"/>
      <c r="Q393" s="108"/>
      <c r="R393" s="108"/>
      <c r="S393" s="108"/>
      <c r="T393" s="108"/>
      <c r="U393" s="108"/>
      <c r="V393" s="108"/>
      <c r="W393" s="108"/>
      <c r="X393" s="109"/>
      <c r="Y393" s="108"/>
      <c r="Z393" s="108"/>
      <c r="AA393" s="108"/>
      <c r="AB393" s="108"/>
      <c r="AC393" s="108"/>
      <c r="AD393" s="111"/>
      <c r="AG393" s="111"/>
    </row>
    <row r="394" spans="1:33" ht="15.75">
      <c r="A394" s="292" t="str">
        <f t="shared" si="12"/>
        <v>00</v>
      </c>
      <c r="B394" s="198"/>
      <c r="C394" s="198"/>
      <c r="D394" s="198"/>
      <c r="E394" s="198"/>
      <c r="F394" s="199"/>
      <c r="G394" s="170"/>
      <c r="H394" s="314" t="str">
        <f t="shared" si="13"/>
        <v/>
      </c>
      <c r="I394" s="222"/>
      <c r="J394" s="108"/>
      <c r="K394" s="108"/>
      <c r="L394" s="108"/>
      <c r="M394" s="108"/>
      <c r="N394" s="108"/>
      <c r="O394" s="110"/>
      <c r="P394" s="108"/>
      <c r="Q394" s="108"/>
      <c r="R394" s="108"/>
      <c r="S394" s="108"/>
      <c r="T394" s="108"/>
      <c r="U394" s="108"/>
      <c r="V394" s="108"/>
      <c r="W394" s="108"/>
      <c r="X394" s="109"/>
      <c r="Y394" s="108"/>
      <c r="Z394" s="108"/>
      <c r="AA394" s="108"/>
      <c r="AB394" s="108"/>
      <c r="AC394" s="108"/>
      <c r="AD394" s="111"/>
      <c r="AG394" s="111"/>
    </row>
    <row r="395" spans="1:33" ht="15.75">
      <c r="A395" s="292" t="str">
        <f t="shared" si="12"/>
        <v>00</v>
      </c>
      <c r="B395" s="198"/>
      <c r="C395" s="198"/>
      <c r="D395" s="198"/>
      <c r="E395" s="198"/>
      <c r="F395" s="199"/>
      <c r="G395" s="170"/>
      <c r="H395" s="314" t="str">
        <f t="shared" si="13"/>
        <v/>
      </c>
      <c r="I395" s="222"/>
      <c r="J395" s="108"/>
      <c r="K395" s="108"/>
      <c r="L395" s="108"/>
      <c r="M395" s="108"/>
      <c r="N395" s="108"/>
      <c r="O395" s="110"/>
      <c r="P395" s="108"/>
      <c r="Q395" s="108"/>
      <c r="R395" s="108"/>
      <c r="S395" s="108"/>
      <c r="T395" s="108"/>
      <c r="U395" s="108"/>
      <c r="V395" s="108"/>
      <c r="W395" s="108"/>
      <c r="X395" s="109"/>
      <c r="Y395" s="108"/>
      <c r="Z395" s="108"/>
      <c r="AA395" s="108"/>
      <c r="AB395" s="108"/>
      <c r="AC395" s="108"/>
      <c r="AD395" s="111"/>
      <c r="AG395" s="111"/>
    </row>
    <row r="396" spans="1:33" ht="15.75">
      <c r="A396" s="292" t="str">
        <f t="shared" si="12"/>
        <v>00</v>
      </c>
      <c r="B396" s="198"/>
      <c r="C396" s="198"/>
      <c r="D396" s="198"/>
      <c r="E396" s="198"/>
      <c r="F396" s="199"/>
      <c r="G396" s="170"/>
      <c r="H396" s="314" t="str">
        <f t="shared" si="13"/>
        <v/>
      </c>
      <c r="I396" s="222"/>
      <c r="J396" s="108"/>
      <c r="K396" s="108"/>
      <c r="L396" s="108"/>
      <c r="M396" s="108"/>
      <c r="N396" s="108"/>
      <c r="O396" s="110"/>
      <c r="P396" s="108"/>
      <c r="Q396" s="108"/>
      <c r="R396" s="108"/>
      <c r="S396" s="108"/>
      <c r="T396" s="108"/>
      <c r="U396" s="108"/>
      <c r="V396" s="108"/>
      <c r="W396" s="108"/>
      <c r="X396" s="109"/>
      <c r="Y396" s="108"/>
      <c r="Z396" s="108"/>
      <c r="AA396" s="108"/>
      <c r="AB396" s="108"/>
      <c r="AC396" s="108"/>
      <c r="AD396" s="111"/>
      <c r="AG396" s="111"/>
    </row>
    <row r="397" spans="1:33" ht="15.75">
      <c r="A397" s="292" t="str">
        <f t="shared" si="12"/>
        <v>00</v>
      </c>
      <c r="B397" s="198"/>
      <c r="C397" s="198"/>
      <c r="D397" s="198"/>
      <c r="E397" s="198"/>
      <c r="F397" s="199"/>
      <c r="G397" s="170"/>
      <c r="H397" s="314" t="str">
        <f t="shared" si="13"/>
        <v/>
      </c>
      <c r="I397" s="222"/>
      <c r="J397" s="108"/>
      <c r="K397" s="108"/>
      <c r="L397" s="108"/>
      <c r="M397" s="108"/>
      <c r="N397" s="108"/>
      <c r="O397" s="110"/>
      <c r="P397" s="108"/>
      <c r="Q397" s="108"/>
      <c r="R397" s="108"/>
      <c r="S397" s="108"/>
      <c r="T397" s="108"/>
      <c r="U397" s="108"/>
      <c r="V397" s="108"/>
      <c r="W397" s="108"/>
      <c r="X397" s="109"/>
      <c r="Y397" s="108"/>
      <c r="Z397" s="108"/>
      <c r="AA397" s="108"/>
      <c r="AB397" s="108"/>
      <c r="AC397" s="108"/>
      <c r="AD397" s="111"/>
      <c r="AG397" s="111"/>
    </row>
    <row r="398" spans="1:33" ht="15.75">
      <c r="A398" s="292" t="str">
        <f t="shared" si="12"/>
        <v>00</v>
      </c>
      <c r="B398" s="198"/>
      <c r="C398" s="198"/>
      <c r="D398" s="198"/>
      <c r="E398" s="198"/>
      <c r="F398" s="199"/>
      <c r="G398" s="170"/>
      <c r="H398" s="314" t="str">
        <f t="shared" si="13"/>
        <v/>
      </c>
      <c r="I398" s="222"/>
      <c r="J398" s="108"/>
      <c r="K398" s="108"/>
      <c r="L398" s="108"/>
      <c r="M398" s="108"/>
      <c r="N398" s="108"/>
      <c r="O398" s="110"/>
      <c r="P398" s="108"/>
      <c r="Q398" s="108"/>
      <c r="R398" s="108"/>
      <c r="S398" s="108"/>
      <c r="T398" s="108"/>
      <c r="U398" s="108"/>
      <c r="V398" s="108"/>
      <c r="W398" s="108"/>
      <c r="X398" s="109"/>
      <c r="Y398" s="108"/>
      <c r="Z398" s="108"/>
      <c r="AA398" s="108"/>
      <c r="AB398" s="108"/>
      <c r="AC398" s="108"/>
      <c r="AD398" s="111"/>
      <c r="AG398" s="111"/>
    </row>
    <row r="399" spans="1:33" ht="15.75">
      <c r="A399" s="292" t="str">
        <f t="shared" si="12"/>
        <v>00</v>
      </c>
      <c r="B399" s="198"/>
      <c r="C399" s="198"/>
      <c r="D399" s="198"/>
      <c r="E399" s="198"/>
      <c r="F399" s="199"/>
      <c r="G399" s="170"/>
      <c r="H399" s="314" t="str">
        <f t="shared" si="13"/>
        <v/>
      </c>
      <c r="I399" s="222"/>
      <c r="J399" s="108"/>
      <c r="K399" s="108"/>
      <c r="L399" s="108"/>
      <c r="M399" s="108"/>
      <c r="N399" s="108"/>
      <c r="O399" s="110"/>
      <c r="P399" s="108"/>
      <c r="Q399" s="108"/>
      <c r="R399" s="108"/>
      <c r="S399" s="108"/>
      <c r="T399" s="108"/>
      <c r="U399" s="108"/>
      <c r="V399" s="108"/>
      <c r="W399" s="108"/>
      <c r="X399" s="109"/>
      <c r="Y399" s="108"/>
      <c r="Z399" s="108"/>
      <c r="AA399" s="108"/>
      <c r="AB399" s="108"/>
      <c r="AC399" s="108"/>
      <c r="AD399" s="111"/>
      <c r="AG399" s="111"/>
    </row>
    <row r="400" spans="1:33" ht="15.75">
      <c r="A400" s="292" t="str">
        <f t="shared" si="12"/>
        <v>00</v>
      </c>
      <c r="B400" s="198"/>
      <c r="C400" s="198"/>
      <c r="D400" s="198"/>
      <c r="E400" s="198"/>
      <c r="F400" s="199"/>
      <c r="G400" s="170"/>
      <c r="H400" s="314" t="str">
        <f t="shared" si="13"/>
        <v/>
      </c>
      <c r="I400" s="222"/>
      <c r="J400" s="108"/>
      <c r="K400" s="108"/>
      <c r="L400" s="108"/>
      <c r="M400" s="108"/>
      <c r="N400" s="108"/>
      <c r="O400" s="110"/>
      <c r="P400" s="108"/>
      <c r="Q400" s="108"/>
      <c r="R400" s="108"/>
      <c r="S400" s="108"/>
      <c r="T400" s="108"/>
      <c r="U400" s="108"/>
      <c r="V400" s="108"/>
      <c r="W400" s="108"/>
      <c r="X400" s="109"/>
      <c r="Y400" s="108"/>
      <c r="Z400" s="108"/>
      <c r="AA400" s="108"/>
      <c r="AB400" s="108"/>
      <c r="AC400" s="108"/>
      <c r="AD400" s="111"/>
      <c r="AG400" s="111"/>
    </row>
    <row r="401" spans="1:33" ht="15.75">
      <c r="A401" s="292" t="str">
        <f t="shared" si="12"/>
        <v>00</v>
      </c>
      <c r="B401" s="198"/>
      <c r="C401" s="198"/>
      <c r="D401" s="198"/>
      <c r="E401" s="198"/>
      <c r="F401" s="199"/>
      <c r="G401" s="170"/>
      <c r="H401" s="314" t="str">
        <f t="shared" si="13"/>
        <v/>
      </c>
      <c r="I401" s="222"/>
      <c r="J401" s="108"/>
      <c r="K401" s="108"/>
      <c r="L401" s="108"/>
      <c r="M401" s="108"/>
      <c r="N401" s="108"/>
      <c r="O401" s="110"/>
      <c r="P401" s="108"/>
      <c r="Q401" s="108"/>
      <c r="R401" s="108"/>
      <c r="S401" s="108"/>
      <c r="T401" s="108"/>
      <c r="U401" s="108"/>
      <c r="V401" s="108"/>
      <c r="W401" s="108"/>
      <c r="X401" s="109"/>
      <c r="Y401" s="108"/>
      <c r="Z401" s="108"/>
      <c r="AA401" s="108"/>
      <c r="AB401" s="108"/>
      <c r="AC401" s="108"/>
      <c r="AD401" s="111"/>
      <c r="AG401" s="111"/>
    </row>
    <row r="402" spans="1:33" ht="15.75">
      <c r="A402" s="292" t="str">
        <f t="shared" si="12"/>
        <v>00</v>
      </c>
      <c r="B402" s="198"/>
      <c r="C402" s="198"/>
      <c r="D402" s="198"/>
      <c r="E402" s="198"/>
      <c r="F402" s="199"/>
      <c r="G402" s="170"/>
      <c r="H402" s="314" t="str">
        <f t="shared" si="13"/>
        <v/>
      </c>
      <c r="I402" s="222"/>
      <c r="J402" s="108"/>
      <c r="K402" s="108"/>
      <c r="L402" s="108"/>
      <c r="M402" s="108"/>
      <c r="N402" s="108"/>
      <c r="O402" s="110"/>
      <c r="P402" s="108"/>
      <c r="Q402" s="108"/>
      <c r="R402" s="108"/>
      <c r="S402" s="108"/>
      <c r="T402" s="108"/>
      <c r="U402" s="108"/>
      <c r="V402" s="108"/>
      <c r="W402" s="108"/>
      <c r="X402" s="109"/>
      <c r="Y402" s="108"/>
      <c r="Z402" s="108"/>
      <c r="AA402" s="108"/>
      <c r="AB402" s="108"/>
      <c r="AC402" s="108"/>
      <c r="AD402" s="111"/>
      <c r="AG402" s="111"/>
    </row>
    <row r="403" spans="1:33" ht="15.75">
      <c r="A403" s="292" t="str">
        <f t="shared" si="12"/>
        <v>00</v>
      </c>
      <c r="B403" s="198"/>
      <c r="C403" s="198"/>
      <c r="D403" s="198"/>
      <c r="E403" s="198"/>
      <c r="F403" s="199"/>
      <c r="G403" s="170"/>
      <c r="H403" s="314" t="str">
        <f t="shared" si="13"/>
        <v/>
      </c>
      <c r="I403" s="222"/>
      <c r="J403" s="108"/>
      <c r="K403" s="108"/>
      <c r="L403" s="108"/>
      <c r="M403" s="108"/>
      <c r="N403" s="108"/>
      <c r="O403" s="110"/>
      <c r="P403" s="108"/>
      <c r="Q403" s="108"/>
      <c r="R403" s="108"/>
      <c r="S403" s="108"/>
      <c r="T403" s="108"/>
      <c r="U403" s="108"/>
      <c r="V403" s="108"/>
      <c r="W403" s="108"/>
      <c r="X403" s="109"/>
      <c r="Y403" s="108"/>
      <c r="Z403" s="108"/>
      <c r="AA403" s="108"/>
      <c r="AB403" s="108"/>
      <c r="AC403" s="108"/>
      <c r="AD403" s="111"/>
      <c r="AG403" s="111"/>
    </row>
    <row r="404" spans="1:33" ht="15.75">
      <c r="A404" s="292" t="str">
        <f t="shared" si="12"/>
        <v>00</v>
      </c>
      <c r="B404" s="198"/>
      <c r="C404" s="198"/>
      <c r="D404" s="198"/>
      <c r="E404" s="198"/>
      <c r="F404" s="199"/>
      <c r="G404" s="170"/>
      <c r="H404" s="314" t="str">
        <f t="shared" si="13"/>
        <v/>
      </c>
      <c r="I404" s="222"/>
      <c r="J404" s="108"/>
      <c r="K404" s="108"/>
      <c r="L404" s="108"/>
      <c r="M404" s="108"/>
      <c r="N404" s="108"/>
      <c r="O404" s="110"/>
      <c r="P404" s="108"/>
      <c r="Q404" s="108"/>
      <c r="R404" s="108"/>
      <c r="S404" s="108"/>
      <c r="T404" s="108"/>
      <c r="U404" s="108"/>
      <c r="V404" s="108"/>
      <c r="W404" s="108"/>
      <c r="X404" s="109"/>
      <c r="Y404" s="108"/>
      <c r="Z404" s="108"/>
      <c r="AA404" s="108"/>
      <c r="AB404" s="108"/>
      <c r="AC404" s="108"/>
      <c r="AD404" s="111"/>
      <c r="AG404" s="111"/>
    </row>
    <row r="405" spans="1:33" ht="15.75">
      <c r="A405" s="292" t="str">
        <f t="shared" si="12"/>
        <v>00</v>
      </c>
      <c r="B405" s="198"/>
      <c r="C405" s="198"/>
      <c r="D405" s="198"/>
      <c r="E405" s="198"/>
      <c r="F405" s="199"/>
      <c r="G405" s="170"/>
      <c r="H405" s="314" t="str">
        <f t="shared" si="13"/>
        <v/>
      </c>
      <c r="I405" s="222"/>
      <c r="J405" s="108"/>
      <c r="K405" s="108"/>
      <c r="L405" s="108"/>
      <c r="M405" s="108"/>
      <c r="N405" s="108"/>
      <c r="O405" s="110"/>
      <c r="P405" s="108"/>
      <c r="Q405" s="108"/>
      <c r="R405" s="108"/>
      <c r="S405" s="108"/>
      <c r="T405" s="108"/>
      <c r="U405" s="108"/>
      <c r="V405" s="108"/>
      <c r="W405" s="108"/>
      <c r="X405" s="109"/>
      <c r="Y405" s="108"/>
      <c r="Z405" s="108"/>
      <c r="AA405" s="108"/>
      <c r="AB405" s="108"/>
      <c r="AC405" s="108"/>
      <c r="AD405" s="111"/>
      <c r="AG405" s="111"/>
    </row>
    <row r="406" spans="1:33" ht="15.75">
      <c r="A406" s="292" t="str">
        <f t="shared" si="12"/>
        <v>00</v>
      </c>
      <c r="B406" s="198"/>
      <c r="C406" s="198"/>
      <c r="D406" s="198"/>
      <c r="E406" s="198"/>
      <c r="F406" s="199"/>
      <c r="G406" s="170"/>
      <c r="H406" s="314" t="str">
        <f t="shared" si="13"/>
        <v/>
      </c>
      <c r="I406" s="222"/>
      <c r="J406" s="108"/>
      <c r="K406" s="108"/>
      <c r="L406" s="108"/>
      <c r="M406" s="108"/>
      <c r="N406" s="108"/>
      <c r="O406" s="110"/>
      <c r="P406" s="108"/>
      <c r="Q406" s="108"/>
      <c r="R406" s="108"/>
      <c r="S406" s="108"/>
      <c r="T406" s="108"/>
      <c r="U406" s="108"/>
      <c r="V406" s="108"/>
      <c r="W406" s="108"/>
      <c r="X406" s="109"/>
      <c r="Y406" s="108"/>
      <c r="Z406" s="108"/>
      <c r="AA406" s="108"/>
      <c r="AB406" s="108"/>
      <c r="AC406" s="108"/>
      <c r="AD406" s="111"/>
      <c r="AG406" s="111"/>
    </row>
    <row r="407" spans="1:33" ht="15.75">
      <c r="A407" s="292" t="str">
        <f t="shared" si="12"/>
        <v>00</v>
      </c>
      <c r="B407" s="198"/>
      <c r="C407" s="198"/>
      <c r="D407" s="198"/>
      <c r="E407" s="198"/>
      <c r="F407" s="199"/>
      <c r="G407" s="170"/>
      <c r="H407" s="314" t="str">
        <f t="shared" si="13"/>
        <v/>
      </c>
      <c r="I407" s="222"/>
      <c r="J407" s="108"/>
      <c r="K407" s="108"/>
      <c r="L407" s="108"/>
      <c r="M407" s="108"/>
      <c r="N407" s="108"/>
      <c r="O407" s="110"/>
      <c r="P407" s="108"/>
      <c r="Q407" s="108"/>
      <c r="R407" s="108"/>
      <c r="S407" s="108"/>
      <c r="T407" s="108"/>
      <c r="U407" s="108"/>
      <c r="V407" s="108"/>
      <c r="W407" s="108"/>
      <c r="X407" s="109"/>
      <c r="Y407" s="108"/>
      <c r="Z407" s="108"/>
      <c r="AA407" s="108"/>
      <c r="AB407" s="108"/>
      <c r="AC407" s="108"/>
      <c r="AD407" s="111"/>
      <c r="AG407" s="111"/>
    </row>
    <row r="408" spans="1:33" ht="15.75">
      <c r="A408" s="292" t="str">
        <f t="shared" si="12"/>
        <v>00</v>
      </c>
      <c r="B408" s="198"/>
      <c r="C408" s="198"/>
      <c r="D408" s="198"/>
      <c r="E408" s="198"/>
      <c r="F408" s="199"/>
      <c r="G408" s="170"/>
      <c r="H408" s="314" t="str">
        <f t="shared" si="13"/>
        <v/>
      </c>
      <c r="I408" s="222"/>
      <c r="J408" s="108"/>
      <c r="K408" s="108"/>
      <c r="L408" s="108"/>
      <c r="M408" s="108"/>
      <c r="N408" s="108"/>
      <c r="O408" s="110"/>
      <c r="P408" s="108"/>
      <c r="Q408" s="108"/>
      <c r="R408" s="108"/>
      <c r="S408" s="108"/>
      <c r="T408" s="108"/>
      <c r="U408" s="108"/>
      <c r="V408" s="108"/>
      <c r="W408" s="108"/>
      <c r="X408" s="109"/>
      <c r="Y408" s="108"/>
      <c r="Z408" s="108"/>
      <c r="AA408" s="108"/>
      <c r="AB408" s="108"/>
      <c r="AC408" s="108"/>
      <c r="AD408" s="111"/>
      <c r="AG408" s="111"/>
    </row>
    <row r="409" spans="1:33" ht="15.75">
      <c r="A409" s="292" t="str">
        <f t="shared" si="12"/>
        <v>00</v>
      </c>
      <c r="B409" s="198"/>
      <c r="C409" s="198"/>
      <c r="D409" s="198"/>
      <c r="E409" s="198"/>
      <c r="F409" s="199"/>
      <c r="G409" s="170"/>
      <c r="H409" s="314" t="str">
        <f t="shared" si="13"/>
        <v/>
      </c>
      <c r="I409" s="222"/>
      <c r="J409" s="108"/>
      <c r="K409" s="108"/>
      <c r="L409" s="108"/>
      <c r="M409" s="108"/>
      <c r="N409" s="108"/>
      <c r="O409" s="110"/>
      <c r="P409" s="108"/>
      <c r="Q409" s="108"/>
      <c r="R409" s="108"/>
      <c r="S409" s="108"/>
      <c r="T409" s="108"/>
      <c r="U409" s="108"/>
      <c r="V409" s="108"/>
      <c r="W409" s="108"/>
      <c r="X409" s="109"/>
      <c r="Y409" s="108"/>
      <c r="Z409" s="108"/>
      <c r="AA409" s="108"/>
      <c r="AB409" s="108"/>
      <c r="AC409" s="108"/>
      <c r="AD409" s="111"/>
      <c r="AG409" s="111"/>
    </row>
    <row r="410" spans="1:33" ht="15.75">
      <c r="A410" s="292" t="str">
        <f t="shared" si="12"/>
        <v>00</v>
      </c>
      <c r="B410" s="198"/>
      <c r="C410" s="198"/>
      <c r="D410" s="198"/>
      <c r="E410" s="198"/>
      <c r="F410" s="199"/>
      <c r="G410" s="170"/>
      <c r="H410" s="314" t="str">
        <f t="shared" si="13"/>
        <v/>
      </c>
      <c r="I410" s="222"/>
      <c r="J410" s="108"/>
      <c r="K410" s="108"/>
      <c r="L410" s="108"/>
      <c r="M410" s="108"/>
      <c r="N410" s="108"/>
      <c r="O410" s="110"/>
      <c r="P410" s="108"/>
      <c r="Q410" s="108"/>
      <c r="R410" s="108"/>
      <c r="S410" s="108"/>
      <c r="T410" s="108"/>
      <c r="U410" s="108"/>
      <c r="V410" s="108"/>
      <c r="W410" s="108"/>
      <c r="X410" s="109"/>
      <c r="Y410" s="108"/>
      <c r="Z410" s="108"/>
      <c r="AA410" s="108"/>
      <c r="AB410" s="108"/>
      <c r="AC410" s="108"/>
      <c r="AD410" s="111"/>
      <c r="AG410" s="111"/>
    </row>
    <row r="411" spans="1:33" ht="15.75">
      <c r="A411" s="292" t="str">
        <f t="shared" si="12"/>
        <v>00</v>
      </c>
      <c r="B411" s="198"/>
      <c r="C411" s="198"/>
      <c r="D411" s="198"/>
      <c r="E411" s="198"/>
      <c r="F411" s="199"/>
      <c r="G411" s="170"/>
      <c r="H411" s="314" t="str">
        <f t="shared" si="13"/>
        <v/>
      </c>
      <c r="I411" s="222"/>
      <c r="J411" s="108"/>
      <c r="K411" s="108"/>
      <c r="L411" s="108"/>
      <c r="M411" s="108"/>
      <c r="N411" s="108"/>
      <c r="O411" s="110"/>
      <c r="P411" s="108"/>
      <c r="Q411" s="108"/>
      <c r="R411" s="108"/>
      <c r="S411" s="108"/>
      <c r="T411" s="108"/>
      <c r="U411" s="108"/>
      <c r="V411" s="108"/>
      <c r="W411" s="108"/>
      <c r="X411" s="109"/>
      <c r="Y411" s="108"/>
      <c r="Z411" s="108"/>
      <c r="AA411" s="108"/>
      <c r="AB411" s="108"/>
      <c r="AC411" s="108"/>
      <c r="AD411" s="111"/>
      <c r="AG411" s="111"/>
    </row>
    <row r="412" spans="1:33" ht="15.75">
      <c r="A412" s="292" t="str">
        <f t="shared" si="12"/>
        <v>00</v>
      </c>
      <c r="B412" s="198"/>
      <c r="C412" s="198"/>
      <c r="D412" s="198"/>
      <c r="E412" s="198"/>
      <c r="F412" s="199"/>
      <c r="G412" s="170"/>
      <c r="H412" s="314" t="str">
        <f t="shared" si="13"/>
        <v/>
      </c>
      <c r="I412" s="222"/>
      <c r="J412" s="108"/>
      <c r="K412" s="108"/>
      <c r="L412" s="108"/>
      <c r="M412" s="108"/>
      <c r="N412" s="108"/>
      <c r="O412" s="110"/>
      <c r="P412" s="108"/>
      <c r="Q412" s="108"/>
      <c r="R412" s="108"/>
      <c r="S412" s="108"/>
      <c r="T412" s="108"/>
      <c r="U412" s="108"/>
      <c r="V412" s="108"/>
      <c r="W412" s="108"/>
      <c r="X412" s="109"/>
      <c r="Y412" s="108"/>
      <c r="Z412" s="108"/>
      <c r="AA412" s="108"/>
      <c r="AB412" s="108"/>
      <c r="AC412" s="108"/>
      <c r="AD412" s="111"/>
      <c r="AG412" s="111"/>
    </row>
    <row r="413" spans="1:33" ht="15.75">
      <c r="A413" s="292" t="str">
        <f t="shared" si="12"/>
        <v>00</v>
      </c>
      <c r="B413" s="198"/>
      <c r="C413" s="198"/>
      <c r="D413" s="198"/>
      <c r="E413" s="198"/>
      <c r="F413" s="199"/>
      <c r="G413" s="170"/>
      <c r="H413" s="314" t="str">
        <f t="shared" si="13"/>
        <v/>
      </c>
      <c r="I413" s="222"/>
      <c r="J413" s="108"/>
      <c r="K413" s="108"/>
      <c r="L413" s="108"/>
      <c r="M413" s="108"/>
      <c r="N413" s="108"/>
      <c r="O413" s="110"/>
      <c r="P413" s="108"/>
      <c r="Q413" s="108"/>
      <c r="R413" s="108"/>
      <c r="S413" s="108"/>
      <c r="T413" s="108"/>
      <c r="U413" s="108"/>
      <c r="V413" s="108"/>
      <c r="W413" s="108"/>
      <c r="X413" s="109"/>
      <c r="Y413" s="108"/>
      <c r="Z413" s="108"/>
      <c r="AA413" s="108"/>
      <c r="AB413" s="108"/>
      <c r="AC413" s="108"/>
      <c r="AD413" s="111"/>
      <c r="AG413" s="111"/>
    </row>
    <row r="414" spans="1:33" ht="15.75">
      <c r="A414" s="292" t="str">
        <f t="shared" si="12"/>
        <v>00</v>
      </c>
      <c r="B414" s="198"/>
      <c r="C414" s="198"/>
      <c r="D414" s="198"/>
      <c r="E414" s="198"/>
      <c r="F414" s="199"/>
      <c r="G414" s="170"/>
      <c r="H414" s="314" t="str">
        <f t="shared" si="13"/>
        <v/>
      </c>
      <c r="I414" s="222"/>
      <c r="J414" s="108"/>
      <c r="K414" s="108"/>
      <c r="L414" s="108"/>
      <c r="M414" s="108"/>
      <c r="N414" s="108"/>
      <c r="O414" s="110"/>
      <c r="P414" s="108"/>
      <c r="Q414" s="108"/>
      <c r="R414" s="108"/>
      <c r="S414" s="108"/>
      <c r="T414" s="108"/>
      <c r="U414" s="108"/>
      <c r="V414" s="108"/>
      <c r="W414" s="108"/>
      <c r="X414" s="109"/>
      <c r="Y414" s="108"/>
      <c r="Z414" s="108"/>
      <c r="AA414" s="108"/>
      <c r="AB414" s="108"/>
      <c r="AC414" s="108"/>
      <c r="AD414" s="111"/>
      <c r="AG414" s="111"/>
    </row>
    <row r="415" spans="1:33" ht="15.75">
      <c r="A415" s="292" t="str">
        <f t="shared" si="12"/>
        <v>00</v>
      </c>
      <c r="B415" s="198"/>
      <c r="C415" s="198"/>
      <c r="D415" s="198"/>
      <c r="E415" s="198"/>
      <c r="F415" s="199"/>
      <c r="G415" s="170"/>
      <c r="H415" s="314" t="str">
        <f t="shared" si="13"/>
        <v/>
      </c>
      <c r="I415" s="222"/>
      <c r="J415" s="108"/>
      <c r="K415" s="108"/>
      <c r="L415" s="108"/>
      <c r="M415" s="108"/>
      <c r="N415" s="108"/>
      <c r="O415" s="110"/>
      <c r="P415" s="108"/>
      <c r="Q415" s="108"/>
      <c r="R415" s="108"/>
      <c r="S415" s="108"/>
      <c r="T415" s="108"/>
      <c r="U415" s="108"/>
      <c r="V415" s="108"/>
      <c r="W415" s="108"/>
      <c r="X415" s="109"/>
      <c r="Y415" s="108"/>
      <c r="Z415" s="108"/>
      <c r="AA415" s="108"/>
      <c r="AB415" s="108"/>
      <c r="AC415" s="108"/>
      <c r="AD415" s="111"/>
      <c r="AG415" s="111"/>
    </row>
    <row r="416" spans="1:33" ht="15.75">
      <c r="A416" s="292" t="str">
        <f t="shared" si="12"/>
        <v>00</v>
      </c>
      <c r="B416" s="198"/>
      <c r="C416" s="198"/>
      <c r="D416" s="198"/>
      <c r="E416" s="198"/>
      <c r="F416" s="199"/>
      <c r="G416" s="170"/>
      <c r="H416" s="314" t="str">
        <f t="shared" si="13"/>
        <v/>
      </c>
      <c r="I416" s="222"/>
      <c r="J416" s="108"/>
      <c r="K416" s="108"/>
      <c r="L416" s="108"/>
      <c r="M416" s="108"/>
      <c r="N416" s="108"/>
      <c r="O416" s="110"/>
      <c r="P416" s="108"/>
      <c r="Q416" s="108"/>
      <c r="R416" s="108"/>
      <c r="S416" s="108"/>
      <c r="T416" s="108"/>
      <c r="U416" s="108"/>
      <c r="V416" s="108"/>
      <c r="W416" s="108"/>
      <c r="X416" s="109"/>
      <c r="Y416" s="108"/>
      <c r="Z416" s="108"/>
      <c r="AA416" s="108"/>
      <c r="AB416" s="108"/>
      <c r="AC416" s="108"/>
      <c r="AD416" s="111"/>
      <c r="AG416" s="111"/>
    </row>
    <row r="417" spans="1:33" ht="15.75">
      <c r="A417" s="292" t="str">
        <f t="shared" si="12"/>
        <v>00</v>
      </c>
      <c r="B417" s="198"/>
      <c r="C417" s="198"/>
      <c r="D417" s="198"/>
      <c r="E417" s="198"/>
      <c r="F417" s="199"/>
      <c r="G417" s="170"/>
      <c r="H417" s="314" t="str">
        <f t="shared" si="13"/>
        <v/>
      </c>
      <c r="I417" s="222"/>
      <c r="J417" s="108"/>
      <c r="K417" s="108"/>
      <c r="L417" s="108"/>
      <c r="M417" s="108"/>
      <c r="N417" s="108"/>
      <c r="O417" s="110"/>
      <c r="P417" s="108"/>
      <c r="Q417" s="108"/>
      <c r="R417" s="108"/>
      <c r="S417" s="108"/>
      <c r="T417" s="108"/>
      <c r="U417" s="108"/>
      <c r="V417" s="108"/>
      <c r="W417" s="108"/>
      <c r="X417" s="109"/>
      <c r="Y417" s="108"/>
      <c r="Z417" s="108"/>
      <c r="AA417" s="108"/>
      <c r="AB417" s="108"/>
      <c r="AC417" s="108"/>
      <c r="AD417" s="111"/>
      <c r="AG417" s="111"/>
    </row>
    <row r="418" spans="1:33" ht="15.75">
      <c r="A418" s="292" t="str">
        <f t="shared" si="12"/>
        <v>00</v>
      </c>
      <c r="B418" s="198"/>
      <c r="C418" s="198"/>
      <c r="D418" s="198"/>
      <c r="E418" s="198"/>
      <c r="F418" s="199"/>
      <c r="G418" s="170"/>
      <c r="H418" s="314" t="str">
        <f t="shared" si="13"/>
        <v/>
      </c>
      <c r="I418" s="222"/>
      <c r="J418" s="108"/>
      <c r="K418" s="108"/>
      <c r="L418" s="108"/>
      <c r="M418" s="108"/>
      <c r="N418" s="108"/>
      <c r="O418" s="110"/>
      <c r="P418" s="108"/>
      <c r="Q418" s="108"/>
      <c r="R418" s="108"/>
      <c r="S418" s="108"/>
      <c r="T418" s="108"/>
      <c r="U418" s="108"/>
      <c r="V418" s="108"/>
      <c r="W418" s="108"/>
      <c r="X418" s="109"/>
      <c r="Y418" s="108"/>
      <c r="Z418" s="108"/>
      <c r="AA418" s="108"/>
      <c r="AB418" s="108"/>
      <c r="AC418" s="108"/>
      <c r="AD418" s="111"/>
      <c r="AG418" s="111"/>
    </row>
    <row r="419" spans="1:33" ht="15.75">
      <c r="A419" s="292" t="str">
        <f t="shared" si="12"/>
        <v>00</v>
      </c>
      <c r="B419" s="198"/>
      <c r="C419" s="198"/>
      <c r="D419" s="198"/>
      <c r="E419" s="198"/>
      <c r="F419" s="199"/>
      <c r="G419" s="170"/>
      <c r="H419" s="314" t="str">
        <f t="shared" si="13"/>
        <v/>
      </c>
      <c r="I419" s="222"/>
      <c r="J419" s="108"/>
      <c r="K419" s="108"/>
      <c r="L419" s="108"/>
      <c r="M419" s="108"/>
      <c r="N419" s="108"/>
      <c r="O419" s="110"/>
      <c r="P419" s="108"/>
      <c r="Q419" s="108"/>
      <c r="R419" s="108"/>
      <c r="S419" s="108"/>
      <c r="T419" s="108"/>
      <c r="U419" s="108"/>
      <c r="V419" s="108"/>
      <c r="W419" s="108"/>
      <c r="X419" s="109"/>
      <c r="Y419" s="108"/>
      <c r="Z419" s="108"/>
      <c r="AA419" s="108"/>
      <c r="AB419" s="108"/>
      <c r="AC419" s="108"/>
      <c r="AD419" s="111"/>
      <c r="AG419" s="111"/>
    </row>
    <row r="420" spans="1:33" ht="15.75">
      <c r="A420" s="292" t="str">
        <f t="shared" si="12"/>
        <v>00</v>
      </c>
      <c r="B420" s="198"/>
      <c r="C420" s="198"/>
      <c r="D420" s="198"/>
      <c r="E420" s="198"/>
      <c r="F420" s="199"/>
      <c r="G420" s="170"/>
      <c r="H420" s="314" t="str">
        <f t="shared" si="13"/>
        <v/>
      </c>
      <c r="I420" s="222"/>
      <c r="J420" s="108"/>
      <c r="K420" s="108"/>
      <c r="L420" s="108"/>
      <c r="M420" s="108"/>
      <c r="N420" s="108"/>
      <c r="O420" s="110"/>
      <c r="P420" s="108"/>
      <c r="Q420" s="108"/>
      <c r="R420" s="108"/>
      <c r="S420" s="108"/>
      <c r="T420" s="108"/>
      <c r="U420" s="108"/>
      <c r="V420" s="108"/>
      <c r="W420" s="108"/>
      <c r="X420" s="109"/>
      <c r="Y420" s="108"/>
      <c r="Z420" s="108"/>
      <c r="AA420" s="108"/>
      <c r="AB420" s="108"/>
      <c r="AC420" s="108"/>
      <c r="AD420" s="111"/>
      <c r="AG420" s="111"/>
    </row>
    <row r="421" spans="1:33" ht="15.75">
      <c r="A421" s="292" t="str">
        <f t="shared" si="12"/>
        <v>00</v>
      </c>
      <c r="B421" s="198"/>
      <c r="C421" s="198"/>
      <c r="D421" s="198"/>
      <c r="E421" s="198"/>
      <c r="F421" s="199"/>
      <c r="G421" s="170"/>
      <c r="H421" s="314" t="str">
        <f t="shared" si="13"/>
        <v/>
      </c>
      <c r="I421" s="222"/>
      <c r="J421" s="108"/>
      <c r="K421" s="108"/>
      <c r="L421" s="108"/>
      <c r="M421" s="108"/>
      <c r="N421" s="108"/>
      <c r="O421" s="110"/>
      <c r="P421" s="108"/>
      <c r="Q421" s="108"/>
      <c r="R421" s="108"/>
      <c r="S421" s="108"/>
      <c r="T421" s="108"/>
      <c r="U421" s="108"/>
      <c r="V421" s="108"/>
      <c r="W421" s="108"/>
      <c r="X421" s="109"/>
      <c r="Y421" s="108"/>
      <c r="Z421" s="108"/>
      <c r="AA421" s="108"/>
      <c r="AB421" s="108"/>
      <c r="AC421" s="108"/>
      <c r="AD421" s="111"/>
      <c r="AG421" s="111"/>
    </row>
    <row r="422" spans="1:33" ht="15.75">
      <c r="A422" s="292" t="str">
        <f t="shared" si="12"/>
        <v>00</v>
      </c>
      <c r="B422" s="198"/>
      <c r="C422" s="198"/>
      <c r="D422" s="198"/>
      <c r="E422" s="198"/>
      <c r="F422" s="199"/>
      <c r="G422" s="170"/>
      <c r="H422" s="314" t="str">
        <f t="shared" si="13"/>
        <v/>
      </c>
      <c r="I422" s="222"/>
      <c r="J422" s="108"/>
      <c r="K422" s="302">
        <f>33*3.5</f>
        <v>115.5</v>
      </c>
      <c r="L422" s="108"/>
      <c r="M422" s="108"/>
      <c r="N422" s="108"/>
      <c r="O422" s="110"/>
      <c r="P422" s="108"/>
      <c r="Q422" s="108"/>
      <c r="R422" s="108"/>
      <c r="S422" s="108"/>
      <c r="T422" s="108"/>
      <c r="U422" s="108"/>
      <c r="V422" s="108"/>
      <c r="W422" s="108"/>
      <c r="X422" s="109"/>
      <c r="Y422" s="108"/>
      <c r="Z422" s="108"/>
      <c r="AA422" s="108"/>
      <c r="AB422" s="108"/>
      <c r="AC422" s="108"/>
      <c r="AD422" s="111"/>
      <c r="AG422" s="111"/>
    </row>
    <row r="423" spans="1:33" ht="15.75">
      <c r="A423" s="292" t="str">
        <f>LEFT(H423,6)&amp;"00"&amp;RIGHT(H423,3)</f>
        <v>00</v>
      </c>
      <c r="B423" s="198"/>
      <c r="C423" s="198"/>
      <c r="D423" s="198"/>
      <c r="E423" s="198"/>
      <c r="F423" s="199"/>
      <c r="G423" s="170"/>
      <c r="H423" s="314" t="str">
        <f t="shared" si="13"/>
        <v/>
      </c>
      <c r="I423" s="222"/>
      <c r="J423" s="108"/>
      <c r="K423" s="108"/>
      <c r="L423" s="108"/>
      <c r="M423" s="108"/>
      <c r="N423" s="108"/>
      <c r="O423" s="110"/>
      <c r="P423" s="108"/>
      <c r="Q423" s="108"/>
      <c r="R423" s="108"/>
      <c r="S423" s="108"/>
      <c r="T423" s="108"/>
      <c r="U423" s="108"/>
      <c r="V423" s="108"/>
      <c r="W423" s="108"/>
      <c r="X423" s="109"/>
      <c r="Y423" s="108"/>
      <c r="Z423" s="108"/>
      <c r="AA423" s="108"/>
      <c r="AB423" s="108"/>
      <c r="AC423" s="108"/>
      <c r="AD423" s="111"/>
      <c r="AG423" s="111"/>
    </row>
    <row r="424" spans="1:33" ht="15.75">
      <c r="A424" s="292" t="str">
        <f t="shared" si="12"/>
        <v>00</v>
      </c>
      <c r="B424" s="198"/>
      <c r="C424" s="198"/>
      <c r="D424" s="198"/>
      <c r="E424" s="198"/>
      <c r="F424" s="199"/>
      <c r="G424" s="170"/>
      <c r="H424" s="314" t="str">
        <f t="shared" si="13"/>
        <v/>
      </c>
      <c r="I424" s="222"/>
      <c r="J424" s="108"/>
      <c r="K424" s="108"/>
      <c r="L424" s="108"/>
      <c r="M424" s="108"/>
      <c r="N424" s="108"/>
      <c r="O424" s="110"/>
      <c r="P424" s="108"/>
      <c r="Q424" s="108"/>
      <c r="R424" s="108"/>
      <c r="S424" s="108"/>
      <c r="T424" s="108"/>
      <c r="U424" s="108"/>
      <c r="V424" s="108"/>
      <c r="W424" s="108"/>
      <c r="X424" s="109"/>
      <c r="Y424" s="108"/>
      <c r="Z424" s="108"/>
      <c r="AA424" s="108"/>
      <c r="AB424" s="108"/>
      <c r="AC424" s="108"/>
      <c r="AD424" s="111"/>
      <c r="AG424" s="111"/>
    </row>
    <row r="425" spans="1:33" ht="15.75">
      <c r="A425" s="292" t="str">
        <f t="shared" si="12"/>
        <v>00</v>
      </c>
      <c r="B425" s="198"/>
      <c r="C425" s="198"/>
      <c r="D425" s="198"/>
      <c r="E425" s="198"/>
      <c r="F425" s="199"/>
      <c r="G425" s="170"/>
      <c r="H425" s="314" t="str">
        <f t="shared" si="13"/>
        <v/>
      </c>
      <c r="I425" s="222"/>
      <c r="J425" s="108"/>
      <c r="K425" s="108"/>
      <c r="L425" s="108"/>
      <c r="M425" s="108"/>
      <c r="N425" s="108"/>
      <c r="O425" s="110"/>
      <c r="P425" s="108"/>
      <c r="Q425" s="108"/>
      <c r="R425" s="108"/>
      <c r="S425" s="108"/>
      <c r="T425" s="108"/>
      <c r="U425" s="108"/>
      <c r="V425" s="108"/>
      <c r="W425" s="108"/>
      <c r="X425" s="109"/>
      <c r="Y425" s="108"/>
      <c r="Z425" s="108"/>
      <c r="AA425" s="108"/>
      <c r="AB425" s="108"/>
      <c r="AC425" s="108"/>
      <c r="AD425" s="111"/>
      <c r="AG425" s="111"/>
    </row>
    <row r="426" spans="1:33" ht="15.75">
      <c r="A426" s="292" t="str">
        <f t="shared" si="12"/>
        <v>00</v>
      </c>
      <c r="B426" s="198"/>
      <c r="C426" s="198"/>
      <c r="D426" s="198"/>
      <c r="E426" s="198"/>
      <c r="F426" s="199"/>
      <c r="G426" s="170"/>
      <c r="H426" s="314" t="str">
        <f t="shared" si="13"/>
        <v/>
      </c>
      <c r="I426" s="222"/>
      <c r="J426" s="108"/>
      <c r="K426" s="108"/>
      <c r="L426" s="108"/>
      <c r="M426" s="108"/>
      <c r="N426" s="108"/>
      <c r="O426" s="110"/>
      <c r="P426" s="108"/>
      <c r="Q426" s="108"/>
      <c r="R426" s="108"/>
      <c r="S426" s="108"/>
      <c r="T426" s="108"/>
      <c r="U426" s="108"/>
      <c r="V426" s="108"/>
      <c r="W426" s="108"/>
      <c r="X426" s="109"/>
      <c r="Y426" s="108"/>
      <c r="Z426" s="108"/>
      <c r="AA426" s="108"/>
      <c r="AB426" s="108"/>
      <c r="AC426" s="108"/>
      <c r="AD426" s="111"/>
      <c r="AG426" s="111"/>
    </row>
    <row r="427" spans="1:33" ht="15.75">
      <c r="A427" s="292" t="str">
        <f t="shared" si="12"/>
        <v>00</v>
      </c>
      <c r="B427" s="198"/>
      <c r="C427" s="198"/>
      <c r="D427" s="198"/>
      <c r="E427" s="198"/>
      <c r="F427" s="199"/>
      <c r="G427" s="170"/>
      <c r="H427" s="314" t="str">
        <f t="shared" si="13"/>
        <v/>
      </c>
      <c r="I427" s="222"/>
      <c r="J427" s="108"/>
      <c r="K427" s="108"/>
      <c r="L427" s="108"/>
      <c r="M427" s="108"/>
      <c r="N427" s="108"/>
      <c r="O427" s="110"/>
      <c r="P427" s="108"/>
      <c r="Q427" s="108"/>
      <c r="R427" s="108"/>
      <c r="S427" s="108"/>
      <c r="T427" s="108"/>
      <c r="U427" s="108"/>
      <c r="V427" s="108"/>
      <c r="W427" s="108"/>
      <c r="X427" s="109"/>
      <c r="Y427" s="108"/>
      <c r="Z427" s="108"/>
      <c r="AA427" s="108"/>
      <c r="AB427" s="108"/>
      <c r="AC427" s="108"/>
      <c r="AD427" s="111"/>
      <c r="AG427" s="111"/>
    </row>
    <row r="428" spans="1:33" ht="15.75">
      <c r="A428" s="292" t="str">
        <f t="shared" si="12"/>
        <v>00</v>
      </c>
      <c r="B428" s="198"/>
      <c r="C428" s="198"/>
      <c r="D428" s="198"/>
      <c r="E428" s="198"/>
      <c r="F428" s="199"/>
      <c r="G428" s="170"/>
      <c r="H428" s="314" t="str">
        <f t="shared" si="13"/>
        <v/>
      </c>
      <c r="I428" s="222"/>
      <c r="J428" s="108"/>
      <c r="K428" s="108"/>
      <c r="L428" s="108"/>
      <c r="M428" s="108"/>
      <c r="N428" s="108"/>
      <c r="O428" s="110"/>
      <c r="P428" s="108"/>
      <c r="Q428" s="108"/>
      <c r="R428" s="108"/>
      <c r="S428" s="108"/>
      <c r="T428" s="108"/>
      <c r="U428" s="108"/>
      <c r="V428" s="108"/>
      <c r="W428" s="108"/>
      <c r="X428" s="109"/>
      <c r="Y428" s="108"/>
      <c r="Z428" s="108"/>
      <c r="AA428" s="108"/>
      <c r="AB428" s="108"/>
      <c r="AC428" s="108"/>
      <c r="AD428" s="111"/>
      <c r="AG428" s="111"/>
    </row>
    <row r="429" spans="1:33" ht="15.75">
      <c r="A429" s="292" t="str">
        <f t="shared" si="12"/>
        <v>00</v>
      </c>
      <c r="B429" s="198"/>
      <c r="C429" s="198"/>
      <c r="D429" s="198"/>
      <c r="E429" s="198"/>
      <c r="F429" s="177"/>
      <c r="G429" s="170"/>
      <c r="H429" s="314" t="str">
        <f t="shared" si="13"/>
        <v/>
      </c>
      <c r="I429" s="222"/>
      <c r="J429" s="108"/>
      <c r="K429" s="108"/>
      <c r="L429" s="108"/>
      <c r="M429" s="108"/>
      <c r="N429" s="108"/>
      <c r="O429" s="110"/>
      <c r="P429" s="108"/>
      <c r="Q429" s="108"/>
      <c r="R429" s="108"/>
      <c r="S429" s="108"/>
      <c r="T429" s="108"/>
      <c r="U429" s="108"/>
      <c r="V429" s="108"/>
      <c r="W429" s="108"/>
      <c r="X429" s="109"/>
      <c r="Y429" s="108"/>
      <c r="Z429" s="108"/>
      <c r="AA429" s="108"/>
      <c r="AB429" s="108"/>
      <c r="AC429" s="108"/>
      <c r="AD429" s="111"/>
      <c r="AG429" s="111"/>
    </row>
    <row r="430" spans="1:33" ht="15.75">
      <c r="A430" s="292" t="str">
        <f t="shared" si="12"/>
        <v>00</v>
      </c>
      <c r="B430" s="198"/>
      <c r="C430" s="198"/>
      <c r="D430" s="198"/>
      <c r="E430" s="198"/>
      <c r="F430" s="199"/>
      <c r="G430" s="170"/>
      <c r="H430" s="314" t="str">
        <f t="shared" si="13"/>
        <v/>
      </c>
      <c r="I430" s="222"/>
      <c r="J430" s="108"/>
      <c r="K430" s="108"/>
      <c r="L430" s="108"/>
      <c r="M430" s="108"/>
      <c r="N430" s="108"/>
      <c r="O430" s="110"/>
      <c r="P430" s="108"/>
      <c r="Q430" s="108"/>
      <c r="R430" s="108"/>
      <c r="S430" s="108"/>
      <c r="T430" s="108"/>
      <c r="U430" s="108"/>
      <c r="V430" s="108"/>
      <c r="W430" s="108"/>
      <c r="X430" s="109"/>
      <c r="Y430" s="108"/>
      <c r="Z430" s="108"/>
      <c r="AA430" s="108"/>
      <c r="AB430" s="108"/>
      <c r="AC430" s="108"/>
      <c r="AD430" s="111"/>
      <c r="AG430" s="111"/>
    </row>
    <row r="431" spans="1:33" ht="15.75">
      <c r="A431" s="292" t="str">
        <f t="shared" si="12"/>
        <v>00</v>
      </c>
      <c r="B431" s="198"/>
      <c r="C431" s="198"/>
      <c r="D431" s="198"/>
      <c r="E431" s="198"/>
      <c r="F431" s="199"/>
      <c r="G431" s="170"/>
      <c r="H431" s="314" t="str">
        <f t="shared" si="13"/>
        <v/>
      </c>
      <c r="I431" s="222"/>
      <c r="J431" s="108"/>
      <c r="K431" s="108"/>
      <c r="L431" s="108"/>
      <c r="M431" s="108"/>
      <c r="N431" s="108"/>
      <c r="O431" s="110"/>
      <c r="P431" s="108"/>
      <c r="Q431" s="108"/>
      <c r="R431" s="108"/>
      <c r="S431" s="108"/>
      <c r="T431" s="108"/>
      <c r="U431" s="108"/>
      <c r="V431" s="108"/>
      <c r="W431" s="108"/>
      <c r="X431" s="109"/>
      <c r="Y431" s="108"/>
      <c r="Z431" s="108"/>
      <c r="AA431" s="108"/>
      <c r="AB431" s="108"/>
      <c r="AC431" s="108"/>
      <c r="AD431" s="111"/>
      <c r="AG431" s="111"/>
    </row>
    <row r="432" spans="1:33" ht="15.75">
      <c r="A432" s="292" t="str">
        <f t="shared" si="12"/>
        <v>00</v>
      </c>
      <c r="B432" s="198"/>
      <c r="C432" s="198"/>
      <c r="D432" s="198"/>
      <c r="E432" s="198"/>
      <c r="F432" s="199"/>
      <c r="G432" s="170"/>
      <c r="H432" s="314" t="str">
        <f t="shared" si="13"/>
        <v/>
      </c>
      <c r="I432" s="222"/>
      <c r="J432" s="108"/>
      <c r="K432" s="108"/>
      <c r="L432" s="108"/>
      <c r="M432" s="108"/>
      <c r="N432" s="108"/>
      <c r="O432" s="110"/>
      <c r="P432" s="108"/>
      <c r="Q432" s="108"/>
      <c r="R432" s="108"/>
      <c r="S432" s="108"/>
      <c r="T432" s="108"/>
      <c r="U432" s="108"/>
      <c r="V432" s="108"/>
      <c r="W432" s="108"/>
      <c r="X432" s="109"/>
      <c r="Y432" s="108"/>
      <c r="Z432" s="108"/>
      <c r="AA432" s="108"/>
      <c r="AB432" s="108"/>
      <c r="AC432" s="108"/>
      <c r="AD432" s="111"/>
      <c r="AG432" s="111"/>
    </row>
    <row r="433" spans="1:33" ht="15.75">
      <c r="A433" s="292" t="str">
        <f t="shared" si="12"/>
        <v>00</v>
      </c>
      <c r="B433" s="198"/>
      <c r="C433" s="198"/>
      <c r="D433" s="198"/>
      <c r="E433" s="198"/>
      <c r="F433" s="199"/>
      <c r="G433" s="170"/>
      <c r="H433" s="314" t="str">
        <f t="shared" si="13"/>
        <v/>
      </c>
      <c r="I433" s="222"/>
      <c r="J433" s="108"/>
      <c r="K433" s="108"/>
      <c r="L433" s="108"/>
      <c r="M433" s="108"/>
      <c r="N433" s="108"/>
      <c r="O433" s="110"/>
      <c r="P433" s="108"/>
      <c r="Q433" s="108"/>
      <c r="R433" s="108"/>
      <c r="S433" s="108"/>
      <c r="T433" s="108"/>
      <c r="U433" s="108"/>
      <c r="V433" s="108"/>
      <c r="W433" s="108"/>
      <c r="X433" s="109"/>
      <c r="Y433" s="108"/>
      <c r="Z433" s="108"/>
      <c r="AA433" s="108"/>
      <c r="AB433" s="108"/>
      <c r="AC433" s="108"/>
      <c r="AD433" s="111"/>
      <c r="AG433" s="111"/>
    </row>
    <row r="434" spans="1:33" ht="15.75">
      <c r="A434" s="292" t="str">
        <f t="shared" si="12"/>
        <v>00</v>
      </c>
      <c r="B434" s="198"/>
      <c r="C434" s="198"/>
      <c r="D434" s="198"/>
      <c r="E434" s="198"/>
      <c r="F434" s="199"/>
      <c r="G434" s="170"/>
      <c r="H434" s="314" t="str">
        <f t="shared" si="13"/>
        <v/>
      </c>
      <c r="I434" s="222"/>
      <c r="J434" s="108"/>
      <c r="K434" s="108"/>
      <c r="L434" s="108"/>
      <c r="M434" s="108"/>
      <c r="N434" s="108"/>
      <c r="O434" s="110"/>
      <c r="P434" s="108"/>
      <c r="Q434" s="108"/>
      <c r="R434" s="108"/>
      <c r="S434" s="108"/>
      <c r="T434" s="108"/>
      <c r="U434" s="108"/>
      <c r="V434" s="108"/>
      <c r="W434" s="108"/>
      <c r="X434" s="109"/>
      <c r="Y434" s="108"/>
      <c r="Z434" s="108"/>
      <c r="AA434" s="108"/>
      <c r="AB434" s="108"/>
      <c r="AC434" s="108"/>
      <c r="AD434" s="111"/>
      <c r="AG434" s="111"/>
    </row>
    <row r="435" spans="1:33" ht="15.75">
      <c r="A435" s="292" t="str">
        <f t="shared" si="12"/>
        <v>00</v>
      </c>
      <c r="B435" s="198"/>
      <c r="C435" s="198"/>
      <c r="D435" s="198"/>
      <c r="E435" s="198"/>
      <c r="F435" s="199"/>
      <c r="G435" s="170"/>
      <c r="H435" s="314" t="str">
        <f t="shared" si="13"/>
        <v/>
      </c>
      <c r="I435" s="222"/>
      <c r="J435" s="108"/>
      <c r="K435" s="108"/>
      <c r="L435" s="108"/>
      <c r="M435" s="108"/>
      <c r="N435" s="108"/>
      <c r="O435" s="110"/>
      <c r="P435" s="108"/>
      <c r="Q435" s="108"/>
      <c r="R435" s="108"/>
      <c r="S435" s="108"/>
      <c r="T435" s="108"/>
      <c r="U435" s="108"/>
      <c r="V435" s="108"/>
      <c r="W435" s="108"/>
      <c r="X435" s="109"/>
      <c r="Y435" s="108"/>
      <c r="Z435" s="108"/>
      <c r="AA435" s="108"/>
      <c r="AB435" s="108"/>
      <c r="AC435" s="108"/>
      <c r="AD435" s="111"/>
      <c r="AG435" s="111"/>
    </row>
    <row r="436" spans="1:33" ht="15.75">
      <c r="A436" s="292" t="str">
        <f t="shared" si="12"/>
        <v>00</v>
      </c>
      <c r="B436" s="198"/>
      <c r="C436" s="198"/>
      <c r="D436" s="198"/>
      <c r="E436" s="198"/>
      <c r="F436" s="199"/>
      <c r="G436" s="170"/>
      <c r="H436" s="314" t="str">
        <f t="shared" si="13"/>
        <v/>
      </c>
      <c r="I436" s="222"/>
      <c r="J436" s="108"/>
      <c r="K436" s="108"/>
      <c r="L436" s="108"/>
      <c r="M436" s="108"/>
      <c r="N436" s="108"/>
      <c r="O436" s="110"/>
      <c r="P436" s="108"/>
      <c r="Q436" s="108"/>
      <c r="R436" s="108"/>
      <c r="S436" s="108"/>
      <c r="T436" s="108"/>
      <c r="U436" s="108"/>
      <c r="V436" s="108"/>
      <c r="W436" s="108"/>
      <c r="X436" s="109"/>
      <c r="Y436" s="108"/>
      <c r="Z436" s="108"/>
      <c r="AA436" s="108"/>
      <c r="AB436" s="108"/>
      <c r="AC436" s="108"/>
      <c r="AD436" s="111"/>
      <c r="AG436" s="111"/>
    </row>
    <row r="437" spans="1:33" ht="15.75">
      <c r="A437" s="292" t="str">
        <f t="shared" si="12"/>
        <v>00</v>
      </c>
      <c r="B437" s="198"/>
      <c r="C437" s="198"/>
      <c r="D437" s="198"/>
      <c r="E437" s="198"/>
      <c r="F437" s="199"/>
      <c r="G437" s="170"/>
      <c r="H437" s="314" t="str">
        <f t="shared" si="13"/>
        <v/>
      </c>
      <c r="I437" s="222"/>
      <c r="J437" s="108"/>
      <c r="K437" s="108"/>
      <c r="L437" s="108"/>
      <c r="M437" s="108"/>
      <c r="N437" s="108"/>
      <c r="O437" s="110"/>
      <c r="P437" s="108"/>
      <c r="Q437" s="108"/>
      <c r="R437" s="108"/>
      <c r="S437" s="108"/>
      <c r="T437" s="108"/>
      <c r="U437" s="108"/>
      <c r="V437" s="108"/>
      <c r="W437" s="108"/>
      <c r="X437" s="109"/>
      <c r="Y437" s="108"/>
      <c r="Z437" s="108"/>
      <c r="AA437" s="108"/>
      <c r="AB437" s="108"/>
      <c r="AC437" s="108"/>
      <c r="AD437" s="111"/>
      <c r="AG437" s="111"/>
    </row>
    <row r="438" spans="1:33" ht="15.75">
      <c r="A438" s="292" t="str">
        <f t="shared" si="12"/>
        <v>00</v>
      </c>
      <c r="B438" s="198"/>
      <c r="C438" s="198"/>
      <c r="D438" s="198"/>
      <c r="E438" s="198"/>
      <c r="F438" s="199"/>
      <c r="G438" s="170"/>
      <c r="H438" s="314" t="str">
        <f t="shared" si="13"/>
        <v/>
      </c>
      <c r="I438" s="222"/>
      <c r="J438" s="108"/>
      <c r="K438" s="108"/>
      <c r="L438" s="108"/>
      <c r="M438" s="108"/>
      <c r="N438" s="108"/>
      <c r="O438" s="110"/>
      <c r="P438" s="108"/>
      <c r="Q438" s="108"/>
      <c r="R438" s="108"/>
      <c r="S438" s="108"/>
      <c r="T438" s="108"/>
      <c r="U438" s="108"/>
      <c r="V438" s="108"/>
      <c r="W438" s="108"/>
      <c r="X438" s="109"/>
      <c r="Y438" s="108"/>
      <c r="Z438" s="108"/>
      <c r="AA438" s="108"/>
      <c r="AB438" s="108"/>
      <c r="AC438" s="108"/>
      <c r="AD438" s="111"/>
      <c r="AG438" s="111"/>
    </row>
    <row r="439" spans="1:33" ht="15.75">
      <c r="A439" s="292" t="str">
        <f t="shared" si="12"/>
        <v>00</v>
      </c>
      <c r="B439" s="198"/>
      <c r="C439" s="198"/>
      <c r="D439" s="198"/>
      <c r="E439" s="198"/>
      <c r="F439" s="199"/>
      <c r="G439" s="170"/>
      <c r="H439" s="314" t="str">
        <f t="shared" si="13"/>
        <v/>
      </c>
      <c r="I439" s="222"/>
      <c r="J439" s="108"/>
      <c r="K439" s="108"/>
      <c r="L439" s="108"/>
      <c r="M439" s="108"/>
      <c r="N439" s="108"/>
      <c r="O439" s="110"/>
      <c r="P439" s="108"/>
      <c r="Q439" s="108"/>
      <c r="R439" s="108"/>
      <c r="S439" s="108"/>
      <c r="T439" s="108"/>
      <c r="U439" s="108"/>
      <c r="V439" s="108"/>
      <c r="W439" s="108"/>
      <c r="X439" s="109"/>
      <c r="Y439" s="108"/>
      <c r="Z439" s="108"/>
      <c r="AA439" s="108"/>
      <c r="AB439" s="108"/>
      <c r="AC439" s="108"/>
      <c r="AD439" s="111"/>
      <c r="AG439" s="111"/>
    </row>
    <row r="440" spans="1:33" ht="15.75">
      <c r="A440" s="292" t="str">
        <f t="shared" si="12"/>
        <v>00</v>
      </c>
      <c r="B440" s="198"/>
      <c r="C440" s="198"/>
      <c r="D440" s="198"/>
      <c r="E440" s="198"/>
      <c r="F440" s="199"/>
      <c r="G440" s="170"/>
      <c r="H440" s="314" t="str">
        <f t="shared" si="13"/>
        <v/>
      </c>
      <c r="I440" s="222"/>
      <c r="J440" s="108"/>
      <c r="K440" s="108"/>
      <c r="L440" s="108"/>
      <c r="M440" s="108"/>
      <c r="N440" s="108"/>
      <c r="O440" s="110"/>
      <c r="P440" s="108"/>
      <c r="Q440" s="108"/>
      <c r="R440" s="108"/>
      <c r="S440" s="108"/>
      <c r="T440" s="108"/>
      <c r="U440" s="108"/>
      <c r="V440" s="108"/>
      <c r="W440" s="108"/>
      <c r="X440" s="109"/>
      <c r="Y440" s="108"/>
      <c r="Z440" s="108"/>
      <c r="AA440" s="108"/>
      <c r="AB440" s="108"/>
      <c r="AC440" s="108"/>
      <c r="AD440" s="111"/>
      <c r="AG440" s="111"/>
    </row>
    <row r="441" spans="1:33" ht="15.75">
      <c r="A441" s="292" t="str">
        <f t="shared" si="12"/>
        <v>00</v>
      </c>
      <c r="B441" s="198"/>
      <c r="C441" s="198"/>
      <c r="D441" s="198"/>
      <c r="E441" s="198"/>
      <c r="F441" s="199"/>
      <c r="G441" s="170"/>
      <c r="H441" s="314" t="str">
        <f t="shared" si="13"/>
        <v/>
      </c>
      <c r="I441" s="222"/>
      <c r="J441" s="108"/>
      <c r="K441" s="108"/>
      <c r="L441" s="108"/>
      <c r="M441" s="108"/>
      <c r="N441" s="108"/>
      <c r="O441" s="110"/>
      <c r="P441" s="108"/>
      <c r="Q441" s="108"/>
      <c r="R441" s="108"/>
      <c r="S441" s="108"/>
      <c r="T441" s="108"/>
      <c r="U441" s="108"/>
      <c r="V441" s="108"/>
      <c r="W441" s="108"/>
      <c r="X441" s="109"/>
      <c r="Y441" s="108"/>
      <c r="Z441" s="108"/>
      <c r="AA441" s="108"/>
      <c r="AB441" s="108"/>
      <c r="AC441" s="108"/>
      <c r="AD441" s="111"/>
      <c r="AG441" s="111"/>
    </row>
    <row r="442" spans="1:33" ht="15.75">
      <c r="A442" s="292" t="str">
        <f t="shared" si="12"/>
        <v>00</v>
      </c>
      <c r="B442" s="198"/>
      <c r="C442" s="198"/>
      <c r="D442" s="198"/>
      <c r="E442" s="198"/>
      <c r="F442" s="199"/>
      <c r="G442" s="170"/>
      <c r="H442" s="314" t="str">
        <f t="shared" si="13"/>
        <v/>
      </c>
      <c r="I442" s="222"/>
      <c r="J442" s="108"/>
      <c r="K442" s="108"/>
      <c r="L442" s="108"/>
      <c r="M442" s="108"/>
      <c r="N442" s="108"/>
      <c r="O442" s="110"/>
      <c r="P442" s="108"/>
      <c r="Q442" s="108"/>
      <c r="R442" s="108"/>
      <c r="S442" s="108"/>
      <c r="T442" s="108"/>
      <c r="U442" s="108"/>
      <c r="V442" s="108"/>
      <c r="W442" s="108"/>
      <c r="X442" s="109"/>
      <c r="Y442" s="108"/>
      <c r="Z442" s="108"/>
      <c r="AA442" s="108"/>
      <c r="AB442" s="108"/>
      <c r="AC442" s="108"/>
      <c r="AD442" s="111"/>
      <c r="AG442" s="111"/>
    </row>
    <row r="443" spans="1:33" ht="15.75">
      <c r="A443" s="292" t="str">
        <f t="shared" si="12"/>
        <v>00</v>
      </c>
      <c r="B443" s="198"/>
      <c r="C443" s="198"/>
      <c r="D443" s="198"/>
      <c r="E443" s="198"/>
      <c r="F443" s="199"/>
      <c r="G443" s="170"/>
      <c r="H443" s="314" t="str">
        <f t="shared" si="13"/>
        <v/>
      </c>
      <c r="I443" s="222"/>
      <c r="J443" s="108"/>
      <c r="K443" s="108"/>
      <c r="L443" s="108"/>
      <c r="M443" s="108"/>
      <c r="N443" s="108"/>
      <c r="O443" s="110"/>
      <c r="P443" s="108"/>
      <c r="Q443" s="108"/>
      <c r="R443" s="108"/>
      <c r="S443" s="108"/>
      <c r="T443" s="108"/>
      <c r="U443" s="108"/>
      <c r="V443" s="108"/>
      <c r="W443" s="108"/>
      <c r="X443" s="109"/>
      <c r="Y443" s="108"/>
      <c r="Z443" s="108"/>
      <c r="AA443" s="108"/>
      <c r="AB443" s="108"/>
      <c r="AC443" s="108"/>
      <c r="AD443" s="111"/>
      <c r="AG443" s="111"/>
    </row>
    <row r="444" spans="1:33" ht="15.75">
      <c r="A444" s="292" t="str">
        <f t="shared" si="12"/>
        <v>00</v>
      </c>
      <c r="B444" s="198"/>
      <c r="C444" s="198"/>
      <c r="D444" s="198"/>
      <c r="E444" s="198"/>
      <c r="F444" s="199"/>
      <c r="G444" s="170"/>
      <c r="H444" s="314" t="str">
        <f t="shared" si="13"/>
        <v/>
      </c>
      <c r="I444" s="222"/>
      <c r="J444" s="108"/>
      <c r="K444" s="108"/>
      <c r="L444" s="108"/>
      <c r="M444" s="108"/>
      <c r="N444" s="108"/>
      <c r="O444" s="110"/>
      <c r="P444" s="108"/>
      <c r="Q444" s="108"/>
      <c r="R444" s="108"/>
      <c r="S444" s="108"/>
      <c r="T444" s="108"/>
      <c r="U444" s="108"/>
      <c r="V444" s="108"/>
      <c r="W444" s="108"/>
      <c r="X444" s="109"/>
      <c r="Y444" s="108"/>
      <c r="Z444" s="108"/>
      <c r="AA444" s="108"/>
      <c r="AB444" s="108"/>
      <c r="AC444" s="108"/>
      <c r="AD444" s="111"/>
      <c r="AG444" s="111"/>
    </row>
    <row r="445" spans="1:33" ht="15.75">
      <c r="A445" s="292" t="str">
        <f t="shared" si="12"/>
        <v>00</v>
      </c>
      <c r="B445" s="198"/>
      <c r="C445" s="198"/>
      <c r="D445" s="198"/>
      <c r="E445" s="198"/>
      <c r="F445" s="199"/>
      <c r="G445" s="170"/>
      <c r="H445" s="314" t="str">
        <f t="shared" si="13"/>
        <v/>
      </c>
      <c r="I445" s="222"/>
      <c r="J445" s="108"/>
      <c r="K445" s="108"/>
      <c r="L445" s="108"/>
      <c r="M445" s="108"/>
      <c r="N445" s="108"/>
      <c r="O445" s="110"/>
      <c r="P445" s="108"/>
      <c r="Q445" s="108"/>
      <c r="R445" s="108"/>
      <c r="S445" s="108"/>
      <c r="T445" s="108"/>
      <c r="U445" s="108"/>
      <c r="V445" s="108"/>
      <c r="W445" s="108"/>
      <c r="X445" s="109"/>
      <c r="Y445" s="108"/>
      <c r="Z445" s="108"/>
      <c r="AA445" s="108"/>
      <c r="AB445" s="108"/>
      <c r="AC445" s="108"/>
      <c r="AD445" s="111"/>
      <c r="AG445" s="111"/>
    </row>
    <row r="446" spans="1:33" ht="15.75">
      <c r="A446" s="292" t="str">
        <f t="shared" si="12"/>
        <v>00</v>
      </c>
      <c r="B446" s="198"/>
      <c r="C446" s="198"/>
      <c r="D446" s="198"/>
      <c r="E446" s="198"/>
      <c r="F446" s="199"/>
      <c r="G446" s="170"/>
      <c r="H446" s="314" t="str">
        <f t="shared" si="13"/>
        <v/>
      </c>
      <c r="I446" s="222"/>
      <c r="J446" s="108"/>
      <c r="K446" s="108"/>
      <c r="L446" s="108"/>
      <c r="M446" s="108"/>
      <c r="N446" s="108"/>
      <c r="O446" s="110"/>
      <c r="P446" s="108"/>
      <c r="Q446" s="108"/>
      <c r="R446" s="108"/>
      <c r="S446" s="108"/>
      <c r="T446" s="108"/>
      <c r="U446" s="108"/>
      <c r="V446" s="108"/>
      <c r="W446" s="108"/>
      <c r="X446" s="109"/>
      <c r="Y446" s="108"/>
      <c r="Z446" s="108"/>
      <c r="AA446" s="108"/>
      <c r="AB446" s="108"/>
      <c r="AC446" s="108"/>
      <c r="AD446" s="111"/>
      <c r="AG446" s="111"/>
    </row>
    <row r="447" spans="1:33" ht="15.75">
      <c r="A447" s="292" t="str">
        <f t="shared" si="12"/>
        <v>00</v>
      </c>
      <c r="B447" s="198"/>
      <c r="C447" s="198"/>
      <c r="D447" s="198"/>
      <c r="E447" s="198"/>
      <c r="F447" s="199"/>
      <c r="G447" s="170"/>
      <c r="H447" s="314" t="str">
        <f t="shared" si="13"/>
        <v/>
      </c>
      <c r="I447" s="222"/>
      <c r="J447" s="108"/>
      <c r="K447" s="108"/>
      <c r="L447" s="108"/>
      <c r="M447" s="108"/>
      <c r="N447" s="108"/>
      <c r="O447" s="110"/>
      <c r="P447" s="108"/>
      <c r="Q447" s="108"/>
      <c r="R447" s="108"/>
      <c r="S447" s="108"/>
      <c r="T447" s="108"/>
      <c r="U447" s="108"/>
      <c r="V447" s="108"/>
      <c r="W447" s="108"/>
      <c r="X447" s="109"/>
      <c r="Y447" s="108"/>
      <c r="Z447" s="108"/>
      <c r="AA447" s="108"/>
      <c r="AB447" s="108"/>
      <c r="AC447" s="108"/>
      <c r="AD447" s="111"/>
      <c r="AG447" s="111"/>
    </row>
    <row r="448" spans="1:33" ht="15.75">
      <c r="A448" s="292" t="str">
        <f t="shared" si="12"/>
        <v>00</v>
      </c>
      <c r="B448" s="198"/>
      <c r="C448" s="198"/>
      <c r="D448" s="198"/>
      <c r="E448" s="198"/>
      <c r="F448" s="199"/>
      <c r="G448" s="170"/>
      <c r="H448" s="314" t="str">
        <f t="shared" si="13"/>
        <v/>
      </c>
      <c r="I448" s="222"/>
      <c r="J448" s="108"/>
      <c r="K448" s="108"/>
      <c r="L448" s="108"/>
      <c r="M448" s="108"/>
      <c r="N448" s="108"/>
      <c r="O448" s="110"/>
      <c r="P448" s="108"/>
      <c r="Q448" s="108"/>
      <c r="R448" s="108"/>
      <c r="S448" s="108"/>
      <c r="T448" s="108"/>
      <c r="U448" s="108"/>
      <c r="V448" s="108"/>
      <c r="W448" s="108"/>
      <c r="X448" s="109"/>
      <c r="Y448" s="108"/>
      <c r="Z448" s="108"/>
      <c r="AA448" s="108"/>
      <c r="AB448" s="108"/>
      <c r="AC448" s="108"/>
      <c r="AD448" s="111"/>
      <c r="AG448" s="111"/>
    </row>
    <row r="449" spans="1:33" ht="15.75">
      <c r="A449" s="292" t="str">
        <f t="shared" si="12"/>
        <v>00</v>
      </c>
      <c r="B449" s="198"/>
      <c r="C449" s="198"/>
      <c r="D449" s="198"/>
      <c r="E449" s="198"/>
      <c r="F449" s="199"/>
      <c r="G449" s="170"/>
      <c r="H449" s="314" t="str">
        <f t="shared" si="13"/>
        <v/>
      </c>
      <c r="I449" s="222"/>
      <c r="J449" s="108"/>
      <c r="K449" s="108"/>
      <c r="L449" s="108"/>
      <c r="M449" s="108"/>
      <c r="N449" s="108"/>
      <c r="O449" s="110"/>
      <c r="P449" s="108"/>
      <c r="Q449" s="108"/>
      <c r="R449" s="108"/>
      <c r="S449" s="108"/>
      <c r="T449" s="108"/>
      <c r="U449" s="108"/>
      <c r="V449" s="108"/>
      <c r="W449" s="108"/>
      <c r="X449" s="109"/>
      <c r="Y449" s="108"/>
      <c r="Z449" s="108"/>
      <c r="AA449" s="108"/>
      <c r="AB449" s="108"/>
      <c r="AC449" s="108"/>
      <c r="AD449" s="111"/>
      <c r="AG449" s="111"/>
    </row>
    <row r="450" spans="1:33" ht="15.75">
      <c r="A450" s="292" t="str">
        <f t="shared" si="12"/>
        <v>00</v>
      </c>
      <c r="B450" s="198"/>
      <c r="C450" s="198"/>
      <c r="D450" s="198"/>
      <c r="E450" s="198"/>
      <c r="F450" s="199"/>
      <c r="G450" s="170"/>
      <c r="H450" s="314" t="str">
        <f t="shared" si="13"/>
        <v/>
      </c>
      <c r="I450" s="222"/>
      <c r="J450" s="108"/>
      <c r="K450" s="108"/>
      <c r="L450" s="108"/>
      <c r="M450" s="108"/>
      <c r="N450" s="108"/>
      <c r="O450" s="110"/>
      <c r="P450" s="108"/>
      <c r="Q450" s="108"/>
      <c r="R450" s="108"/>
      <c r="S450" s="108"/>
      <c r="T450" s="108"/>
      <c r="U450" s="108"/>
      <c r="V450" s="108"/>
      <c r="W450" s="108"/>
      <c r="X450" s="109"/>
      <c r="Y450" s="108"/>
      <c r="Z450" s="108"/>
      <c r="AA450" s="108"/>
      <c r="AB450" s="108"/>
      <c r="AC450" s="108"/>
      <c r="AD450" s="111"/>
      <c r="AG450" s="111"/>
    </row>
    <row r="451" spans="1:33" ht="15.75">
      <c r="A451" s="292" t="str">
        <f t="shared" si="12"/>
        <v>00</v>
      </c>
      <c r="B451" s="198"/>
      <c r="C451" s="198"/>
      <c r="D451" s="198"/>
      <c r="E451" s="198"/>
      <c r="F451" s="199"/>
      <c r="G451" s="170"/>
      <c r="H451" s="314" t="str">
        <f t="shared" si="13"/>
        <v/>
      </c>
      <c r="I451" s="222"/>
      <c r="J451" s="108"/>
      <c r="K451" s="108"/>
      <c r="L451" s="108"/>
      <c r="M451" s="108"/>
      <c r="N451" s="108"/>
      <c r="O451" s="110"/>
      <c r="P451" s="108"/>
      <c r="Q451" s="108"/>
      <c r="R451" s="108"/>
      <c r="S451" s="108"/>
      <c r="T451" s="108"/>
      <c r="U451" s="108"/>
      <c r="V451" s="108"/>
      <c r="W451" s="108"/>
      <c r="X451" s="109"/>
      <c r="Y451" s="108"/>
      <c r="Z451" s="108"/>
      <c r="AA451" s="108"/>
      <c r="AB451" s="108"/>
      <c r="AC451" s="108"/>
      <c r="AD451" s="111"/>
      <c r="AG451" s="111"/>
    </row>
    <row r="452" spans="1:33" ht="15.75">
      <c r="A452" s="292" t="str">
        <f t="shared" si="12"/>
        <v>00</v>
      </c>
      <c r="B452" s="198"/>
      <c r="C452" s="198"/>
      <c r="D452" s="198"/>
      <c r="E452" s="198"/>
      <c r="F452" s="199"/>
      <c r="G452" s="170"/>
      <c r="H452" s="314" t="str">
        <f t="shared" si="13"/>
        <v/>
      </c>
      <c r="I452" s="222"/>
      <c r="J452" s="108"/>
      <c r="K452" s="108"/>
      <c r="L452" s="108"/>
      <c r="M452" s="108"/>
      <c r="N452" s="108"/>
      <c r="O452" s="110"/>
      <c r="P452" s="108"/>
      <c r="Q452" s="108"/>
      <c r="R452" s="108"/>
      <c r="S452" s="108"/>
      <c r="T452" s="108"/>
      <c r="U452" s="108"/>
      <c r="V452" s="108"/>
      <c r="W452" s="108"/>
      <c r="X452" s="109"/>
      <c r="Y452" s="108"/>
      <c r="Z452" s="108"/>
      <c r="AA452" s="108"/>
      <c r="AB452" s="108"/>
      <c r="AC452" s="108"/>
      <c r="AD452" s="111"/>
      <c r="AG452" s="111"/>
    </row>
    <row r="453" spans="1:33" ht="15.75">
      <c r="A453" s="292" t="str">
        <f t="shared" si="12"/>
        <v>00</v>
      </c>
      <c r="B453" s="198"/>
      <c r="C453" s="198"/>
      <c r="D453" s="198"/>
      <c r="E453" s="198"/>
      <c r="F453" s="199"/>
      <c r="G453" s="170"/>
      <c r="H453" s="314" t="str">
        <f t="shared" si="13"/>
        <v/>
      </c>
      <c r="I453" s="222"/>
      <c r="J453" s="108"/>
      <c r="K453" s="108"/>
      <c r="L453" s="108"/>
      <c r="M453" s="108"/>
      <c r="N453" s="108"/>
      <c r="O453" s="110"/>
      <c r="P453" s="108"/>
      <c r="Q453" s="108"/>
      <c r="R453" s="108"/>
      <c r="S453" s="108"/>
      <c r="T453" s="108"/>
      <c r="U453" s="108"/>
      <c r="V453" s="108"/>
      <c r="W453" s="108"/>
      <c r="X453" s="109"/>
      <c r="Y453" s="108"/>
      <c r="Z453" s="108"/>
      <c r="AA453" s="108"/>
      <c r="AB453" s="108"/>
      <c r="AC453" s="108"/>
      <c r="AD453" s="111"/>
      <c r="AG453" s="111"/>
    </row>
    <row r="454" spans="1:33" ht="15.75">
      <c r="A454" s="292" t="str">
        <f t="shared" si="12"/>
        <v>00</v>
      </c>
      <c r="B454" s="198"/>
      <c r="C454" s="198"/>
      <c r="D454" s="198"/>
      <c r="E454" s="198"/>
      <c r="F454" s="199"/>
      <c r="G454" s="170"/>
      <c r="H454" s="314" t="str">
        <f t="shared" si="13"/>
        <v/>
      </c>
      <c r="I454" s="222"/>
      <c r="J454" s="108"/>
      <c r="K454" s="108"/>
      <c r="L454" s="108"/>
      <c r="M454" s="108"/>
      <c r="N454" s="108"/>
      <c r="O454" s="110"/>
      <c r="P454" s="108"/>
      <c r="Q454" s="108"/>
      <c r="R454" s="108"/>
      <c r="S454" s="108"/>
      <c r="T454" s="108"/>
      <c r="U454" s="108"/>
      <c r="V454" s="108"/>
      <c r="W454" s="108"/>
      <c r="X454" s="109"/>
      <c r="Y454" s="108"/>
      <c r="Z454" s="108"/>
      <c r="AA454" s="108"/>
      <c r="AB454" s="108"/>
      <c r="AC454" s="108"/>
      <c r="AD454" s="111"/>
      <c r="AG454" s="111"/>
    </row>
    <row r="455" spans="1:33" ht="15.75">
      <c r="A455" s="292" t="str">
        <f t="shared" ref="A455:A518" si="14">LEFT(H455,6)&amp;"00"&amp;RIGHT(H455,3)</f>
        <v>00</v>
      </c>
      <c r="B455" s="198"/>
      <c r="C455" s="198"/>
      <c r="D455" s="198"/>
      <c r="E455" s="198"/>
      <c r="F455" s="199"/>
      <c r="G455" s="170"/>
      <c r="H455" s="314" t="str">
        <f t="shared" ref="H455:H518" si="15">TRIM(SUBSTITUTE(I455,CHAR(10)," "))</f>
        <v/>
      </c>
      <c r="I455" s="222"/>
      <c r="J455" s="108"/>
      <c r="K455" s="108"/>
      <c r="L455" s="108"/>
      <c r="M455" s="108"/>
      <c r="N455" s="108"/>
      <c r="O455" s="110"/>
      <c r="P455" s="108"/>
      <c r="Q455" s="108"/>
      <c r="R455" s="108"/>
      <c r="S455" s="108"/>
      <c r="T455" s="108"/>
      <c r="U455" s="108"/>
      <c r="V455" s="108"/>
      <c r="W455" s="108"/>
      <c r="X455" s="109"/>
      <c r="Y455" s="108"/>
      <c r="Z455" s="108"/>
      <c r="AA455" s="108"/>
      <c r="AB455" s="108"/>
      <c r="AC455" s="108"/>
      <c r="AD455" s="111"/>
      <c r="AG455" s="111"/>
    </row>
    <row r="456" spans="1:33" ht="15.75">
      <c r="A456" s="292" t="str">
        <f t="shared" si="14"/>
        <v>00</v>
      </c>
      <c r="B456" s="198"/>
      <c r="C456" s="198"/>
      <c r="D456" s="198"/>
      <c r="E456" s="198"/>
      <c r="F456" s="199"/>
      <c r="G456" s="170"/>
      <c r="H456" s="314" t="str">
        <f t="shared" si="15"/>
        <v/>
      </c>
      <c r="I456" s="222"/>
      <c r="J456" s="108"/>
      <c r="K456" s="108"/>
      <c r="L456" s="108"/>
      <c r="M456" s="108"/>
      <c r="N456" s="108"/>
      <c r="O456" s="110"/>
      <c r="P456" s="108"/>
      <c r="Q456" s="108"/>
      <c r="R456" s="108"/>
      <c r="S456" s="108"/>
      <c r="T456" s="108"/>
      <c r="U456" s="108"/>
      <c r="V456" s="108"/>
      <c r="W456" s="108"/>
      <c r="X456" s="109"/>
      <c r="Y456" s="108"/>
      <c r="Z456" s="108"/>
      <c r="AA456" s="108"/>
      <c r="AB456" s="108"/>
      <c r="AC456" s="108"/>
      <c r="AD456" s="111"/>
      <c r="AG456" s="111"/>
    </row>
    <row r="457" spans="1:33" ht="15.75">
      <c r="A457" s="292" t="str">
        <f t="shared" si="14"/>
        <v>00</v>
      </c>
      <c r="B457" s="198"/>
      <c r="C457" s="198"/>
      <c r="D457" s="198"/>
      <c r="E457" s="198"/>
      <c r="F457" s="199"/>
      <c r="G457" s="170"/>
      <c r="H457" s="314" t="str">
        <f t="shared" si="15"/>
        <v/>
      </c>
      <c r="I457" s="222"/>
      <c r="J457" s="108"/>
      <c r="K457" s="108"/>
      <c r="L457" s="108"/>
      <c r="M457" s="108"/>
      <c r="N457" s="108"/>
      <c r="O457" s="110"/>
      <c r="P457" s="108"/>
      <c r="Q457" s="108"/>
      <c r="R457" s="108"/>
      <c r="S457" s="108"/>
      <c r="T457" s="108"/>
      <c r="U457" s="108"/>
      <c r="V457" s="108"/>
      <c r="W457" s="108"/>
      <c r="X457" s="109"/>
      <c r="Y457" s="108"/>
      <c r="Z457" s="108"/>
      <c r="AA457" s="108"/>
      <c r="AB457" s="108"/>
      <c r="AC457" s="108"/>
      <c r="AD457" s="111"/>
      <c r="AG457" s="111"/>
    </row>
    <row r="458" spans="1:33" ht="15.75">
      <c r="A458" s="292" t="str">
        <f t="shared" si="14"/>
        <v>00</v>
      </c>
      <c r="B458" s="198"/>
      <c r="C458" s="198"/>
      <c r="D458" s="198"/>
      <c r="E458" s="198"/>
      <c r="F458" s="199"/>
      <c r="G458" s="170"/>
      <c r="H458" s="314" t="str">
        <f t="shared" si="15"/>
        <v/>
      </c>
      <c r="I458" s="222"/>
      <c r="J458" s="108"/>
      <c r="K458" s="108"/>
      <c r="L458" s="108"/>
      <c r="M458" s="108"/>
      <c r="N458" s="108"/>
      <c r="O458" s="110"/>
      <c r="P458" s="108"/>
      <c r="Q458" s="108"/>
      <c r="R458" s="108"/>
      <c r="S458" s="108"/>
      <c r="T458" s="108"/>
      <c r="U458" s="108"/>
      <c r="V458" s="108"/>
      <c r="W458" s="108"/>
      <c r="X458" s="109"/>
      <c r="Y458" s="108"/>
      <c r="Z458" s="108"/>
      <c r="AA458" s="108"/>
      <c r="AB458" s="108"/>
      <c r="AC458" s="108"/>
      <c r="AD458" s="111"/>
      <c r="AG458" s="111"/>
    </row>
    <row r="459" spans="1:33" ht="15.75">
      <c r="A459" s="292" t="str">
        <f t="shared" si="14"/>
        <v>00</v>
      </c>
      <c r="B459" s="198"/>
      <c r="C459" s="198"/>
      <c r="D459" s="198"/>
      <c r="E459" s="198"/>
      <c r="F459" s="199"/>
      <c r="G459" s="170"/>
      <c r="H459" s="314" t="str">
        <f t="shared" si="15"/>
        <v/>
      </c>
      <c r="I459" s="222"/>
      <c r="J459" s="108"/>
      <c r="K459" s="108"/>
      <c r="L459" s="108"/>
      <c r="M459" s="108"/>
      <c r="N459" s="108"/>
      <c r="O459" s="110"/>
      <c r="P459" s="108"/>
      <c r="Q459" s="108"/>
      <c r="R459" s="108"/>
      <c r="S459" s="108"/>
      <c r="T459" s="108"/>
      <c r="U459" s="108"/>
      <c r="V459" s="108"/>
      <c r="W459" s="108"/>
      <c r="X459" s="109"/>
      <c r="Y459" s="108"/>
      <c r="Z459" s="108"/>
      <c r="AA459" s="108"/>
      <c r="AB459" s="108"/>
      <c r="AC459" s="108"/>
      <c r="AD459" s="111"/>
      <c r="AG459" s="111"/>
    </row>
    <row r="460" spans="1:33" ht="15.75">
      <c r="A460" s="292" t="str">
        <f t="shared" si="14"/>
        <v>00</v>
      </c>
      <c r="B460" s="198"/>
      <c r="C460" s="198"/>
      <c r="D460" s="198"/>
      <c r="E460" s="198"/>
      <c r="F460" s="199"/>
      <c r="G460" s="170"/>
      <c r="H460" s="314" t="str">
        <f t="shared" si="15"/>
        <v/>
      </c>
      <c r="I460" s="222"/>
      <c r="J460" s="108"/>
      <c r="K460" s="108"/>
      <c r="L460" s="108"/>
      <c r="M460" s="108"/>
      <c r="N460" s="108"/>
      <c r="O460" s="110"/>
      <c r="P460" s="108"/>
      <c r="Q460" s="108"/>
      <c r="R460" s="108"/>
      <c r="S460" s="108"/>
      <c r="T460" s="108"/>
      <c r="U460" s="108"/>
      <c r="V460" s="108"/>
      <c r="W460" s="108"/>
      <c r="X460" s="109"/>
      <c r="Y460" s="108"/>
      <c r="Z460" s="108"/>
      <c r="AA460" s="108"/>
      <c r="AB460" s="108"/>
      <c r="AC460" s="108"/>
      <c r="AD460" s="111"/>
      <c r="AG460" s="111"/>
    </row>
    <row r="461" spans="1:33" ht="15.75">
      <c r="A461" s="292" t="str">
        <f>LEFT(H461,6)&amp;"00"&amp;RIGHT(H461,3)</f>
        <v>00</v>
      </c>
      <c r="B461" s="198"/>
      <c r="C461" s="198"/>
      <c r="D461" s="198"/>
      <c r="E461" s="198"/>
      <c r="F461" s="198"/>
      <c r="G461" s="170"/>
      <c r="H461" s="314" t="str">
        <f t="shared" si="15"/>
        <v/>
      </c>
      <c r="I461" s="222"/>
      <c r="J461" s="108"/>
      <c r="K461" s="108"/>
      <c r="L461" s="108"/>
      <c r="M461" s="108"/>
      <c r="N461" s="108"/>
      <c r="O461" s="110"/>
      <c r="P461" s="108"/>
      <c r="Q461" s="108"/>
      <c r="R461" s="108"/>
      <c r="S461" s="108"/>
      <c r="T461" s="108"/>
      <c r="U461" s="108"/>
      <c r="V461" s="108"/>
      <c r="W461" s="108"/>
      <c r="X461" s="109"/>
      <c r="Y461" s="108"/>
      <c r="Z461" s="108"/>
      <c r="AA461" s="108"/>
      <c r="AB461" s="108"/>
      <c r="AC461" s="108"/>
      <c r="AD461" s="111"/>
      <c r="AG461" s="111"/>
    </row>
    <row r="462" spans="1:33" ht="15.75">
      <c r="A462" s="292" t="str">
        <f>LEFT(H462,6)&amp;"00"&amp;RIGHT(H462,3)</f>
        <v>00</v>
      </c>
      <c r="B462" s="198"/>
      <c r="C462" s="198"/>
      <c r="D462" s="198"/>
      <c r="E462" s="198"/>
      <c r="F462" s="198"/>
      <c r="G462" s="170"/>
      <c r="H462" s="314" t="str">
        <f t="shared" si="15"/>
        <v/>
      </c>
      <c r="I462" s="222"/>
      <c r="J462" s="108"/>
      <c r="K462" s="108"/>
      <c r="L462" s="108"/>
      <c r="M462" s="108"/>
      <c r="N462" s="108"/>
      <c r="O462" s="110"/>
      <c r="P462" s="108"/>
      <c r="Q462" s="108"/>
      <c r="R462" s="108"/>
      <c r="S462" s="108"/>
      <c r="T462" s="108"/>
      <c r="U462" s="108"/>
      <c r="V462" s="108"/>
      <c r="W462" s="108"/>
      <c r="X462" s="109"/>
      <c r="Y462" s="108"/>
      <c r="Z462" s="108"/>
      <c r="AA462" s="108"/>
      <c r="AB462" s="108"/>
      <c r="AC462" s="108"/>
      <c r="AD462" s="111"/>
      <c r="AG462" s="111"/>
    </row>
    <row r="463" spans="1:33" ht="15.75">
      <c r="A463" s="292" t="str">
        <f t="shared" si="14"/>
        <v>00</v>
      </c>
      <c r="B463" s="198"/>
      <c r="C463" s="198"/>
      <c r="D463" s="198"/>
      <c r="E463" s="198"/>
      <c r="F463" s="199"/>
      <c r="G463" s="170"/>
      <c r="H463" s="314" t="str">
        <f t="shared" si="15"/>
        <v/>
      </c>
      <c r="I463" s="222"/>
      <c r="J463" s="108"/>
      <c r="K463" s="108"/>
      <c r="L463" s="108"/>
      <c r="M463" s="108"/>
      <c r="N463" s="108"/>
      <c r="O463" s="110"/>
      <c r="P463" s="108"/>
      <c r="Q463" s="108"/>
      <c r="R463" s="108"/>
      <c r="S463" s="108"/>
      <c r="T463" s="108"/>
      <c r="U463" s="108"/>
      <c r="V463" s="108"/>
      <c r="W463" s="108"/>
      <c r="X463" s="109"/>
      <c r="Y463" s="108"/>
      <c r="Z463" s="108"/>
      <c r="AA463" s="108"/>
      <c r="AB463" s="108"/>
      <c r="AC463" s="108"/>
      <c r="AD463" s="111"/>
      <c r="AG463" s="111"/>
    </row>
    <row r="464" spans="1:33" ht="15.75">
      <c r="A464" s="292" t="str">
        <f t="shared" si="14"/>
        <v>00</v>
      </c>
      <c r="B464" s="198"/>
      <c r="C464" s="198"/>
      <c r="D464" s="198"/>
      <c r="E464" s="198"/>
      <c r="F464" s="199"/>
      <c r="G464" s="170"/>
      <c r="H464" s="314" t="str">
        <f t="shared" si="15"/>
        <v/>
      </c>
      <c r="I464" s="222"/>
      <c r="J464" s="108"/>
      <c r="K464" s="108"/>
      <c r="L464" s="108"/>
      <c r="M464" s="108"/>
      <c r="N464" s="108"/>
      <c r="O464" s="110"/>
      <c r="P464" s="108"/>
      <c r="Q464" s="108"/>
      <c r="R464" s="108"/>
      <c r="S464" s="108"/>
      <c r="T464" s="108"/>
      <c r="U464" s="108"/>
      <c r="V464" s="108"/>
      <c r="W464" s="108"/>
      <c r="X464" s="109"/>
      <c r="Y464" s="108"/>
      <c r="Z464" s="108"/>
      <c r="AA464" s="108"/>
      <c r="AB464" s="108"/>
      <c r="AC464" s="108"/>
      <c r="AD464" s="111"/>
      <c r="AG464" s="111"/>
    </row>
    <row r="465" spans="1:33" ht="15.75">
      <c r="A465" s="292" t="str">
        <f t="shared" si="14"/>
        <v>00</v>
      </c>
      <c r="B465" s="198"/>
      <c r="C465" s="198"/>
      <c r="D465" s="198"/>
      <c r="E465" s="198"/>
      <c r="F465" s="199"/>
      <c r="G465" s="170"/>
      <c r="H465" s="314" t="str">
        <f t="shared" si="15"/>
        <v/>
      </c>
      <c r="I465" s="222"/>
      <c r="J465" s="108"/>
      <c r="K465" s="108"/>
      <c r="L465" s="108"/>
      <c r="M465" s="108"/>
      <c r="N465" s="108"/>
      <c r="O465" s="110"/>
      <c r="P465" s="108"/>
      <c r="Q465" s="108"/>
      <c r="R465" s="108"/>
      <c r="S465" s="108"/>
      <c r="T465" s="108"/>
      <c r="U465" s="108"/>
      <c r="V465" s="108"/>
      <c r="W465" s="108"/>
      <c r="X465" s="109"/>
      <c r="Y465" s="108"/>
      <c r="Z465" s="108"/>
      <c r="AA465" s="108"/>
      <c r="AB465" s="108"/>
      <c r="AC465" s="108"/>
      <c r="AD465" s="111"/>
      <c r="AG465" s="111"/>
    </row>
    <row r="466" spans="1:33" ht="15.75">
      <c r="A466" s="292" t="str">
        <f t="shared" si="14"/>
        <v>00</v>
      </c>
      <c r="B466" s="198"/>
      <c r="C466" s="198"/>
      <c r="D466" s="198"/>
      <c r="E466" s="198"/>
      <c r="F466" s="199"/>
      <c r="G466" s="170"/>
      <c r="H466" s="314" t="str">
        <f t="shared" si="15"/>
        <v/>
      </c>
      <c r="I466" s="222"/>
      <c r="J466" s="108"/>
      <c r="K466" s="108"/>
      <c r="L466" s="108"/>
      <c r="M466" s="108"/>
      <c r="N466" s="108"/>
      <c r="O466" s="110"/>
      <c r="P466" s="108"/>
      <c r="Q466" s="108"/>
      <c r="R466" s="108"/>
      <c r="S466" s="108"/>
      <c r="T466" s="108"/>
      <c r="U466" s="108"/>
      <c r="V466" s="108"/>
      <c r="W466" s="108"/>
      <c r="X466" s="109"/>
      <c r="Y466" s="108"/>
      <c r="Z466" s="108"/>
      <c r="AA466" s="108"/>
      <c r="AB466" s="108"/>
      <c r="AC466" s="108"/>
      <c r="AD466" s="111"/>
      <c r="AG466" s="111"/>
    </row>
    <row r="467" spans="1:33" ht="15.75">
      <c r="A467" s="292" t="str">
        <f t="shared" si="14"/>
        <v>00</v>
      </c>
      <c r="B467" s="198"/>
      <c r="C467" s="198"/>
      <c r="D467" s="198"/>
      <c r="E467" s="198"/>
      <c r="F467" s="199"/>
      <c r="G467" s="170"/>
      <c r="H467" s="314" t="str">
        <f t="shared" si="15"/>
        <v/>
      </c>
      <c r="I467" s="222"/>
      <c r="J467" s="108"/>
      <c r="K467" s="108"/>
      <c r="L467" s="108"/>
      <c r="M467" s="108"/>
      <c r="N467" s="108"/>
      <c r="O467" s="110"/>
      <c r="P467" s="108"/>
      <c r="Q467" s="108"/>
      <c r="R467" s="108"/>
      <c r="S467" s="108"/>
      <c r="T467" s="108"/>
      <c r="U467" s="108"/>
      <c r="V467" s="108"/>
      <c r="W467" s="108"/>
      <c r="X467" s="109"/>
      <c r="Y467" s="108"/>
      <c r="Z467" s="108"/>
      <c r="AA467" s="108"/>
      <c r="AB467" s="108"/>
      <c r="AC467" s="108"/>
      <c r="AD467" s="111"/>
      <c r="AG467" s="111"/>
    </row>
    <row r="468" spans="1:33" ht="15.75">
      <c r="A468" s="292" t="str">
        <f t="shared" si="14"/>
        <v>00</v>
      </c>
      <c r="B468" s="198"/>
      <c r="C468" s="198"/>
      <c r="D468" s="198"/>
      <c r="E468" s="198"/>
      <c r="F468" s="199"/>
      <c r="G468" s="170"/>
      <c r="H468" s="314" t="str">
        <f t="shared" si="15"/>
        <v/>
      </c>
      <c r="I468" s="222"/>
      <c r="J468" s="108"/>
      <c r="K468" s="108"/>
      <c r="L468" s="108"/>
      <c r="M468" s="108"/>
      <c r="N468" s="108"/>
      <c r="O468" s="110"/>
      <c r="P468" s="108"/>
      <c r="Q468" s="108"/>
      <c r="R468" s="108"/>
      <c r="S468" s="108"/>
      <c r="T468" s="108"/>
      <c r="U468" s="108"/>
      <c r="V468" s="108"/>
      <c r="W468" s="108"/>
      <c r="X468" s="109"/>
      <c r="Y468" s="108"/>
      <c r="Z468" s="108"/>
      <c r="AA468" s="108"/>
      <c r="AB468" s="108"/>
      <c r="AC468" s="108"/>
      <c r="AD468" s="111"/>
      <c r="AG468" s="111"/>
    </row>
    <row r="469" spans="1:33" ht="15.75">
      <c r="A469" s="292" t="str">
        <f t="shared" si="14"/>
        <v>00</v>
      </c>
      <c r="B469" s="198"/>
      <c r="C469" s="198"/>
      <c r="D469" s="198"/>
      <c r="E469" s="198"/>
      <c r="F469" s="199"/>
      <c r="G469" s="170"/>
      <c r="H469" s="314" t="str">
        <f t="shared" si="15"/>
        <v/>
      </c>
      <c r="I469" s="222"/>
      <c r="J469" s="108"/>
      <c r="K469" s="108"/>
      <c r="L469" s="108"/>
      <c r="M469" s="108"/>
      <c r="N469" s="108"/>
      <c r="O469" s="110"/>
      <c r="P469" s="108"/>
      <c r="Q469" s="108"/>
      <c r="R469" s="108"/>
      <c r="S469" s="108"/>
      <c r="T469" s="108"/>
      <c r="U469" s="108"/>
      <c r="V469" s="108"/>
      <c r="W469" s="108"/>
      <c r="X469" s="109"/>
      <c r="Y469" s="108"/>
      <c r="Z469" s="108"/>
      <c r="AA469" s="108"/>
      <c r="AB469" s="108"/>
      <c r="AC469" s="108"/>
      <c r="AD469" s="111"/>
      <c r="AG469" s="111"/>
    </row>
    <row r="470" spans="1:33" ht="15.75">
      <c r="A470" s="292" t="str">
        <f t="shared" si="14"/>
        <v>00</v>
      </c>
      <c r="B470" s="198"/>
      <c r="C470" s="198"/>
      <c r="D470" s="198"/>
      <c r="E470" s="198"/>
      <c r="F470" s="199"/>
      <c r="G470" s="170"/>
      <c r="H470" s="314" t="str">
        <f t="shared" si="15"/>
        <v/>
      </c>
      <c r="I470" s="222"/>
      <c r="J470" s="108"/>
      <c r="K470" s="108"/>
      <c r="L470" s="108"/>
      <c r="M470" s="108"/>
      <c r="N470" s="108"/>
      <c r="O470" s="110"/>
      <c r="P470" s="108"/>
      <c r="Q470" s="108"/>
      <c r="R470" s="108"/>
      <c r="S470" s="108"/>
      <c r="T470" s="108"/>
      <c r="U470" s="108"/>
      <c r="V470" s="108"/>
      <c r="W470" s="108"/>
      <c r="X470" s="109"/>
      <c r="Y470" s="108"/>
      <c r="Z470" s="108"/>
      <c r="AA470" s="108"/>
      <c r="AB470" s="108"/>
      <c r="AC470" s="108"/>
      <c r="AD470" s="111"/>
      <c r="AG470" s="111"/>
    </row>
    <row r="471" spans="1:33" ht="15.75">
      <c r="A471" s="292" t="str">
        <f t="shared" si="14"/>
        <v>00</v>
      </c>
      <c r="B471" s="198"/>
      <c r="C471" s="198"/>
      <c r="D471" s="198"/>
      <c r="E471" s="198"/>
      <c r="F471" s="199"/>
      <c r="G471" s="170"/>
      <c r="H471" s="314" t="str">
        <f t="shared" si="15"/>
        <v/>
      </c>
      <c r="I471" s="222"/>
      <c r="J471" s="108"/>
      <c r="K471" s="108"/>
      <c r="L471" s="108"/>
      <c r="M471" s="108"/>
      <c r="N471" s="108"/>
      <c r="O471" s="110"/>
      <c r="P471" s="108"/>
      <c r="Q471" s="108"/>
      <c r="R471" s="108"/>
      <c r="S471" s="108"/>
      <c r="T471" s="108"/>
      <c r="U471" s="108"/>
      <c r="V471" s="108"/>
      <c r="W471" s="108"/>
      <c r="X471" s="109"/>
      <c r="Y471" s="108"/>
      <c r="Z471" s="108"/>
      <c r="AA471" s="108"/>
      <c r="AB471" s="108"/>
      <c r="AC471" s="108"/>
      <c r="AD471" s="111"/>
      <c r="AG471" s="111"/>
    </row>
    <row r="472" spans="1:33" ht="15.75">
      <c r="A472" s="292" t="str">
        <f t="shared" si="14"/>
        <v>00</v>
      </c>
      <c r="B472" s="198"/>
      <c r="C472" s="198"/>
      <c r="D472" s="198"/>
      <c r="E472" s="198"/>
      <c r="F472" s="199"/>
      <c r="G472" s="170"/>
      <c r="H472" s="314" t="str">
        <f t="shared" si="15"/>
        <v/>
      </c>
      <c r="I472" s="222"/>
      <c r="J472" s="108"/>
      <c r="K472" s="108"/>
      <c r="L472" s="108"/>
      <c r="M472" s="108"/>
      <c r="N472" s="108"/>
      <c r="O472" s="110"/>
      <c r="P472" s="108"/>
      <c r="Q472" s="108"/>
      <c r="R472" s="108"/>
      <c r="S472" s="108"/>
      <c r="T472" s="108"/>
      <c r="U472" s="108"/>
      <c r="V472" s="108"/>
      <c r="W472" s="108"/>
      <c r="X472" s="109"/>
      <c r="Y472" s="108"/>
      <c r="Z472" s="108"/>
      <c r="AA472" s="108"/>
      <c r="AB472" s="108"/>
      <c r="AC472" s="108"/>
      <c r="AD472" s="111"/>
      <c r="AG472" s="111"/>
    </row>
    <row r="473" spans="1:33" ht="15.75">
      <c r="A473" s="292" t="str">
        <f t="shared" si="14"/>
        <v>00</v>
      </c>
      <c r="B473" s="198"/>
      <c r="C473" s="198"/>
      <c r="D473" s="198"/>
      <c r="E473" s="198"/>
      <c r="F473" s="199"/>
      <c r="G473" s="170"/>
      <c r="H473" s="314" t="str">
        <f t="shared" si="15"/>
        <v/>
      </c>
      <c r="I473" s="222"/>
      <c r="J473" s="108"/>
      <c r="K473" s="108"/>
      <c r="L473" s="108"/>
      <c r="M473" s="108"/>
      <c r="N473" s="108"/>
      <c r="O473" s="110"/>
      <c r="P473" s="108"/>
      <c r="Q473" s="108"/>
      <c r="R473" s="108"/>
      <c r="S473" s="108"/>
      <c r="T473" s="108"/>
      <c r="U473" s="108"/>
      <c r="V473" s="108"/>
      <c r="W473" s="108"/>
      <c r="X473" s="109"/>
      <c r="Y473" s="108"/>
      <c r="Z473" s="108"/>
      <c r="AA473" s="108"/>
      <c r="AB473" s="108"/>
      <c r="AC473" s="108"/>
      <c r="AD473" s="111"/>
      <c r="AG473" s="111"/>
    </row>
    <row r="474" spans="1:33" ht="15.75">
      <c r="A474" s="292" t="str">
        <f t="shared" si="14"/>
        <v>00</v>
      </c>
      <c r="B474" s="198"/>
      <c r="C474" s="198"/>
      <c r="D474" s="198"/>
      <c r="E474" s="198"/>
      <c r="F474" s="199"/>
      <c r="G474" s="170"/>
      <c r="H474" s="314" t="str">
        <f t="shared" si="15"/>
        <v/>
      </c>
      <c r="I474" s="222"/>
      <c r="J474" s="108"/>
      <c r="K474" s="108"/>
      <c r="L474" s="108"/>
      <c r="M474" s="108"/>
      <c r="N474" s="108"/>
      <c r="O474" s="110"/>
      <c r="P474" s="108"/>
      <c r="Q474" s="108"/>
      <c r="R474" s="108"/>
      <c r="S474" s="108"/>
      <c r="T474" s="108"/>
      <c r="U474" s="108"/>
      <c r="V474" s="108"/>
      <c r="W474" s="108"/>
      <c r="X474" s="109"/>
      <c r="Y474" s="108"/>
      <c r="Z474" s="108"/>
      <c r="AA474" s="108"/>
      <c r="AB474" s="108"/>
      <c r="AC474" s="108"/>
      <c r="AD474" s="111"/>
      <c r="AG474" s="111"/>
    </row>
    <row r="475" spans="1:33" ht="15.75">
      <c r="A475" s="292" t="str">
        <f t="shared" si="14"/>
        <v>00</v>
      </c>
      <c r="B475" s="198"/>
      <c r="C475" s="198"/>
      <c r="D475" s="198"/>
      <c r="E475" s="198"/>
      <c r="F475" s="199"/>
      <c r="G475" s="170"/>
      <c r="H475" s="314" t="str">
        <f t="shared" si="15"/>
        <v/>
      </c>
      <c r="I475" s="222"/>
      <c r="J475" s="108"/>
      <c r="K475" s="108"/>
      <c r="L475" s="108"/>
      <c r="M475" s="108"/>
      <c r="N475" s="108"/>
      <c r="O475" s="110"/>
      <c r="P475" s="108"/>
      <c r="Q475" s="108"/>
      <c r="R475" s="108"/>
      <c r="S475" s="108"/>
      <c r="T475" s="108"/>
      <c r="U475" s="108"/>
      <c r="V475" s="108"/>
      <c r="W475" s="108"/>
      <c r="X475" s="109"/>
      <c r="Y475" s="108"/>
      <c r="Z475" s="108"/>
      <c r="AA475" s="108"/>
      <c r="AB475" s="108"/>
      <c r="AC475" s="108"/>
      <c r="AD475" s="111"/>
      <c r="AG475" s="111"/>
    </row>
    <row r="476" spans="1:33" ht="15.75">
      <c r="A476" s="292" t="str">
        <f t="shared" si="14"/>
        <v>00</v>
      </c>
      <c r="B476" s="198"/>
      <c r="C476" s="198"/>
      <c r="D476" s="198"/>
      <c r="E476" s="198"/>
      <c r="F476" s="199"/>
      <c r="G476" s="170"/>
      <c r="H476" s="314" t="str">
        <f t="shared" si="15"/>
        <v/>
      </c>
      <c r="I476" s="222"/>
      <c r="J476" s="108"/>
      <c r="K476" s="108"/>
      <c r="L476" s="108"/>
      <c r="M476" s="108"/>
      <c r="N476" s="108"/>
      <c r="O476" s="110"/>
      <c r="P476" s="108"/>
      <c r="Q476" s="108"/>
      <c r="R476" s="108"/>
      <c r="S476" s="108"/>
      <c r="T476" s="108"/>
      <c r="U476" s="108"/>
      <c r="V476" s="108"/>
      <c r="W476" s="108"/>
      <c r="X476" s="109"/>
      <c r="Y476" s="108"/>
      <c r="Z476" s="108"/>
      <c r="AA476" s="108"/>
      <c r="AB476" s="108"/>
      <c r="AC476" s="108"/>
      <c r="AD476" s="111"/>
      <c r="AG476" s="111"/>
    </row>
    <row r="477" spans="1:33" ht="15.75">
      <c r="A477" s="292" t="str">
        <f t="shared" si="14"/>
        <v>00</v>
      </c>
      <c r="B477" s="198"/>
      <c r="C477" s="198"/>
      <c r="D477" s="198"/>
      <c r="E477" s="198"/>
      <c r="F477" s="199"/>
      <c r="G477" s="170"/>
      <c r="H477" s="314" t="str">
        <f t="shared" si="15"/>
        <v/>
      </c>
      <c r="I477" s="222"/>
      <c r="J477" s="108"/>
      <c r="K477" s="108"/>
      <c r="L477" s="108"/>
      <c r="M477" s="108"/>
      <c r="N477" s="108"/>
      <c r="O477" s="110"/>
      <c r="P477" s="108"/>
      <c r="Q477" s="108"/>
      <c r="R477" s="108"/>
      <c r="S477" s="108"/>
      <c r="T477" s="108"/>
      <c r="U477" s="108"/>
      <c r="V477" s="108"/>
      <c r="W477" s="108"/>
      <c r="X477" s="109"/>
      <c r="Y477" s="108"/>
      <c r="Z477" s="108"/>
      <c r="AA477" s="108"/>
      <c r="AB477" s="108"/>
      <c r="AC477" s="108"/>
      <c r="AD477" s="111"/>
      <c r="AG477" s="111"/>
    </row>
    <row r="478" spans="1:33" ht="15.75">
      <c r="A478" s="292" t="str">
        <f t="shared" si="14"/>
        <v>00</v>
      </c>
      <c r="B478" s="198"/>
      <c r="C478" s="198"/>
      <c r="D478" s="198"/>
      <c r="E478" s="198"/>
      <c r="F478" s="199"/>
      <c r="G478" s="170"/>
      <c r="H478" s="314" t="str">
        <f t="shared" si="15"/>
        <v/>
      </c>
      <c r="I478" s="222"/>
      <c r="J478" s="108"/>
      <c r="K478" s="108"/>
      <c r="L478" s="108"/>
      <c r="M478" s="108"/>
      <c r="N478" s="108"/>
      <c r="O478" s="110"/>
      <c r="P478" s="108"/>
      <c r="Q478" s="108"/>
      <c r="R478" s="108"/>
      <c r="S478" s="108"/>
      <c r="T478" s="108"/>
      <c r="U478" s="108"/>
      <c r="V478" s="108"/>
      <c r="W478" s="108"/>
      <c r="X478" s="109"/>
      <c r="Y478" s="108"/>
      <c r="Z478" s="108"/>
      <c r="AA478" s="108"/>
      <c r="AB478" s="108"/>
      <c r="AC478" s="108"/>
      <c r="AD478" s="111"/>
      <c r="AG478" s="111"/>
    </row>
    <row r="479" spans="1:33" ht="15.75">
      <c r="A479" s="292" t="str">
        <f t="shared" si="14"/>
        <v>00</v>
      </c>
      <c r="B479" s="198"/>
      <c r="C479" s="198"/>
      <c r="D479" s="198"/>
      <c r="E479" s="198"/>
      <c r="F479" s="199"/>
      <c r="G479" s="170"/>
      <c r="H479" s="314" t="str">
        <f t="shared" si="15"/>
        <v/>
      </c>
      <c r="I479" s="293"/>
      <c r="J479" s="108"/>
      <c r="K479" s="108"/>
      <c r="L479" s="108"/>
      <c r="M479" s="108"/>
      <c r="N479" s="108"/>
      <c r="O479" s="110"/>
      <c r="P479" s="108"/>
      <c r="Q479" s="108"/>
      <c r="R479" s="108"/>
      <c r="S479" s="108"/>
      <c r="T479" s="108"/>
      <c r="U479" s="108"/>
      <c r="V479" s="108"/>
      <c r="W479" s="108"/>
      <c r="X479" s="109"/>
      <c r="Y479" s="108"/>
      <c r="Z479" s="108"/>
      <c r="AA479" s="108"/>
      <c r="AB479" s="108"/>
      <c r="AC479" s="108"/>
      <c r="AD479" s="111"/>
      <c r="AG479" s="111"/>
    </row>
    <row r="480" spans="1:33" ht="15.75">
      <c r="A480" s="292" t="str">
        <f t="shared" si="14"/>
        <v>00</v>
      </c>
      <c r="B480" s="198"/>
      <c r="C480" s="198"/>
      <c r="D480" s="198"/>
      <c r="E480" s="198"/>
      <c r="F480" s="199"/>
      <c r="G480" s="170"/>
      <c r="H480" s="314" t="str">
        <f t="shared" si="15"/>
        <v/>
      </c>
      <c r="I480" s="293"/>
      <c r="J480" s="108"/>
      <c r="K480" s="108"/>
      <c r="L480" s="108"/>
      <c r="M480" s="108"/>
      <c r="N480" s="108"/>
      <c r="O480" s="110"/>
      <c r="P480" s="108"/>
      <c r="Q480" s="108"/>
      <c r="R480" s="108"/>
      <c r="S480" s="108"/>
      <c r="T480" s="108"/>
      <c r="U480" s="108"/>
      <c r="V480" s="108"/>
      <c r="W480" s="108"/>
      <c r="X480" s="109"/>
      <c r="Y480" s="108"/>
      <c r="Z480" s="108"/>
      <c r="AA480" s="108"/>
      <c r="AB480" s="108"/>
      <c r="AC480" s="108"/>
      <c r="AD480" s="111"/>
      <c r="AG480" s="111"/>
    </row>
    <row r="481" spans="1:33" ht="15.75">
      <c r="A481" s="292" t="str">
        <f t="shared" si="14"/>
        <v>00</v>
      </c>
      <c r="B481" s="198"/>
      <c r="C481" s="198"/>
      <c r="D481" s="198"/>
      <c r="E481" s="198"/>
      <c r="F481" s="199"/>
      <c r="G481" s="170"/>
      <c r="H481" s="314" t="str">
        <f t="shared" si="15"/>
        <v/>
      </c>
      <c r="I481" s="293"/>
      <c r="J481" s="108"/>
      <c r="K481" s="108"/>
      <c r="L481" s="108"/>
      <c r="M481" s="108"/>
      <c r="N481" s="108"/>
      <c r="O481" s="110"/>
      <c r="P481" s="108"/>
      <c r="Q481" s="108"/>
      <c r="R481" s="108"/>
      <c r="S481" s="108"/>
      <c r="T481" s="108"/>
      <c r="U481" s="108"/>
      <c r="V481" s="108"/>
      <c r="W481" s="108"/>
      <c r="X481" s="109"/>
      <c r="Y481" s="108"/>
      <c r="Z481" s="108"/>
      <c r="AA481" s="108"/>
      <c r="AB481" s="108"/>
      <c r="AC481" s="108"/>
      <c r="AD481" s="111"/>
      <c r="AG481" s="111"/>
    </row>
    <row r="482" spans="1:33" ht="15.75">
      <c r="A482" s="292" t="str">
        <f t="shared" si="14"/>
        <v>00</v>
      </c>
      <c r="B482" s="198"/>
      <c r="C482" s="198"/>
      <c r="D482" s="198"/>
      <c r="E482" s="198"/>
      <c r="F482" s="199"/>
      <c r="G482" s="170"/>
      <c r="H482" s="314" t="str">
        <f t="shared" si="15"/>
        <v/>
      </c>
      <c r="I482" s="293"/>
      <c r="J482" s="108"/>
      <c r="K482" s="108"/>
      <c r="L482" s="108"/>
      <c r="M482" s="108"/>
      <c r="N482" s="108"/>
      <c r="O482" s="110"/>
      <c r="P482" s="108"/>
      <c r="Q482" s="108"/>
      <c r="R482" s="108"/>
      <c r="S482" s="108"/>
      <c r="T482" s="108"/>
      <c r="U482" s="108"/>
      <c r="V482" s="108"/>
      <c r="W482" s="108"/>
      <c r="X482" s="109"/>
      <c r="Y482" s="108"/>
      <c r="Z482" s="108"/>
      <c r="AA482" s="108"/>
      <c r="AB482" s="108"/>
      <c r="AC482" s="108"/>
      <c r="AD482" s="111"/>
      <c r="AG482" s="111"/>
    </row>
    <row r="483" spans="1:33" ht="15.75">
      <c r="A483" s="292" t="str">
        <f t="shared" si="14"/>
        <v>00</v>
      </c>
      <c r="B483" s="198"/>
      <c r="C483" s="198"/>
      <c r="D483" s="198"/>
      <c r="E483" s="198"/>
      <c r="F483" s="199"/>
      <c r="G483" s="170"/>
      <c r="H483" s="314" t="str">
        <f t="shared" si="15"/>
        <v/>
      </c>
      <c r="I483" s="293"/>
      <c r="J483" s="108"/>
      <c r="K483" s="108"/>
      <c r="L483" s="108"/>
      <c r="M483" s="108"/>
      <c r="N483" s="108"/>
      <c r="O483" s="110"/>
      <c r="P483" s="108"/>
      <c r="Q483" s="108"/>
      <c r="R483" s="108"/>
      <c r="S483" s="108"/>
      <c r="T483" s="108"/>
      <c r="U483" s="108"/>
      <c r="V483" s="108"/>
      <c r="W483" s="108"/>
      <c r="X483" s="109"/>
      <c r="Y483" s="108"/>
      <c r="Z483" s="108"/>
      <c r="AA483" s="108"/>
      <c r="AB483" s="108"/>
      <c r="AC483" s="108"/>
      <c r="AD483" s="111"/>
      <c r="AG483" s="111"/>
    </row>
    <row r="484" spans="1:33" ht="15.75">
      <c r="A484" s="292" t="str">
        <f t="shared" si="14"/>
        <v>00</v>
      </c>
      <c r="B484" s="198"/>
      <c r="C484" s="198"/>
      <c r="D484" s="198"/>
      <c r="E484" s="198"/>
      <c r="F484" s="199"/>
      <c r="G484" s="170"/>
      <c r="H484" s="314" t="str">
        <f t="shared" si="15"/>
        <v/>
      </c>
      <c r="I484" s="293"/>
      <c r="J484" s="108"/>
      <c r="K484" s="108"/>
      <c r="L484" s="108"/>
      <c r="M484" s="108"/>
      <c r="N484" s="108"/>
      <c r="O484" s="110"/>
      <c r="P484" s="108"/>
      <c r="Q484" s="108"/>
      <c r="R484" s="108"/>
      <c r="S484" s="108"/>
      <c r="T484" s="108"/>
      <c r="U484" s="108"/>
      <c r="V484" s="108"/>
      <c r="W484" s="108"/>
      <c r="X484" s="109"/>
      <c r="Y484" s="108"/>
      <c r="Z484" s="108"/>
      <c r="AA484" s="108"/>
      <c r="AB484" s="108"/>
      <c r="AC484" s="108"/>
      <c r="AD484" s="111"/>
      <c r="AG484" s="111"/>
    </row>
    <row r="485" spans="1:33" ht="15.75">
      <c r="A485" s="292" t="str">
        <f t="shared" si="14"/>
        <v>00</v>
      </c>
      <c r="B485" s="198"/>
      <c r="C485" s="198"/>
      <c r="D485" s="198"/>
      <c r="E485" s="198"/>
      <c r="F485" s="199"/>
      <c r="G485" s="170"/>
      <c r="H485" s="314" t="str">
        <f t="shared" si="15"/>
        <v/>
      </c>
      <c r="I485" s="293"/>
      <c r="J485" s="108"/>
      <c r="K485" s="108"/>
      <c r="L485" s="108"/>
      <c r="M485" s="108"/>
      <c r="N485" s="108"/>
      <c r="O485" s="110"/>
      <c r="P485" s="108"/>
      <c r="Q485" s="108"/>
      <c r="R485" s="108"/>
      <c r="S485" s="108"/>
      <c r="T485" s="108"/>
      <c r="U485" s="108"/>
      <c r="V485" s="108"/>
      <c r="W485" s="108"/>
      <c r="X485" s="109"/>
      <c r="Y485" s="108"/>
      <c r="Z485" s="108"/>
      <c r="AA485" s="108"/>
      <c r="AB485" s="108"/>
      <c r="AC485" s="108"/>
      <c r="AD485" s="111"/>
      <c r="AG485" s="111"/>
    </row>
    <row r="486" spans="1:33" ht="15.75">
      <c r="A486" s="292" t="str">
        <f t="shared" si="14"/>
        <v>00</v>
      </c>
      <c r="B486" s="198"/>
      <c r="C486" s="198"/>
      <c r="D486" s="198"/>
      <c r="E486" s="198"/>
      <c r="F486" s="199"/>
      <c r="G486" s="170"/>
      <c r="H486" s="314" t="str">
        <f t="shared" si="15"/>
        <v/>
      </c>
      <c r="I486" s="293"/>
      <c r="J486" s="108"/>
      <c r="K486" s="108"/>
      <c r="L486" s="108"/>
      <c r="M486" s="108"/>
      <c r="N486" s="108"/>
      <c r="O486" s="110"/>
      <c r="P486" s="108"/>
      <c r="Q486" s="108"/>
      <c r="R486" s="108"/>
      <c r="S486" s="108"/>
      <c r="T486" s="108"/>
      <c r="U486" s="108"/>
      <c r="V486" s="108"/>
      <c r="W486" s="108"/>
      <c r="X486" s="109"/>
      <c r="Y486" s="108"/>
      <c r="Z486" s="108"/>
      <c r="AA486" s="108"/>
      <c r="AB486" s="108"/>
      <c r="AC486" s="108"/>
      <c r="AD486" s="111"/>
      <c r="AG486" s="111"/>
    </row>
    <row r="487" spans="1:33" ht="15.75">
      <c r="A487" s="292" t="str">
        <f t="shared" si="14"/>
        <v>00</v>
      </c>
      <c r="B487" s="198"/>
      <c r="C487" s="198"/>
      <c r="D487" s="198"/>
      <c r="E487" s="198"/>
      <c r="F487" s="199"/>
      <c r="G487" s="170"/>
      <c r="H487" s="314" t="str">
        <f t="shared" si="15"/>
        <v/>
      </c>
      <c r="I487" s="293"/>
      <c r="J487" s="108"/>
      <c r="K487" s="108"/>
      <c r="L487" s="108"/>
      <c r="M487" s="108"/>
      <c r="N487" s="108"/>
      <c r="O487" s="110"/>
      <c r="P487" s="108"/>
      <c r="Q487" s="108"/>
      <c r="R487" s="108"/>
      <c r="S487" s="108"/>
      <c r="T487" s="108"/>
      <c r="U487" s="108"/>
      <c r="V487" s="108"/>
      <c r="W487" s="108"/>
      <c r="X487" s="109"/>
      <c r="Y487" s="108"/>
      <c r="Z487" s="108"/>
      <c r="AA487" s="108"/>
      <c r="AB487" s="108"/>
      <c r="AC487" s="108"/>
      <c r="AD487" s="111"/>
      <c r="AG487" s="111"/>
    </row>
    <row r="488" spans="1:33" ht="15.75">
      <c r="A488" s="292" t="str">
        <f t="shared" si="14"/>
        <v>00</v>
      </c>
      <c r="B488" s="198"/>
      <c r="C488" s="198"/>
      <c r="D488" s="198"/>
      <c r="E488" s="198"/>
      <c r="F488" s="199"/>
      <c r="G488" s="170"/>
      <c r="H488" s="314" t="str">
        <f t="shared" si="15"/>
        <v/>
      </c>
      <c r="I488" s="293"/>
      <c r="J488" s="108"/>
      <c r="K488" s="108"/>
      <c r="L488" s="108"/>
      <c r="M488" s="108"/>
      <c r="N488" s="108"/>
      <c r="O488" s="110"/>
      <c r="P488" s="108"/>
      <c r="Q488" s="108"/>
      <c r="R488" s="108"/>
      <c r="S488" s="108"/>
      <c r="T488" s="108"/>
      <c r="U488" s="108"/>
      <c r="V488" s="108"/>
      <c r="W488" s="108"/>
      <c r="X488" s="109"/>
      <c r="Y488" s="108"/>
      <c r="Z488" s="108"/>
      <c r="AA488" s="108"/>
      <c r="AB488" s="108"/>
      <c r="AC488" s="108"/>
      <c r="AD488" s="111"/>
      <c r="AG488" s="111"/>
    </row>
    <row r="489" spans="1:33" ht="15.75">
      <c r="A489" s="292" t="str">
        <f t="shared" si="14"/>
        <v>00</v>
      </c>
      <c r="B489" s="198"/>
      <c r="C489" s="198"/>
      <c r="D489" s="198"/>
      <c r="E489" s="198"/>
      <c r="F489" s="199"/>
      <c r="G489" s="170"/>
      <c r="H489" s="314" t="str">
        <f t="shared" si="15"/>
        <v/>
      </c>
      <c r="I489" s="293"/>
      <c r="J489" s="108"/>
      <c r="K489" s="108"/>
      <c r="L489" s="108"/>
      <c r="M489" s="108"/>
      <c r="N489" s="108"/>
      <c r="O489" s="110"/>
      <c r="P489" s="108"/>
      <c r="Q489" s="108"/>
      <c r="R489" s="108"/>
      <c r="S489" s="108"/>
      <c r="T489" s="108"/>
      <c r="U489" s="108"/>
      <c r="V489" s="108"/>
      <c r="W489" s="108"/>
      <c r="X489" s="109"/>
      <c r="Y489" s="108"/>
      <c r="Z489" s="108"/>
      <c r="AA489" s="108"/>
      <c r="AB489" s="108"/>
      <c r="AC489" s="108"/>
      <c r="AD489" s="111"/>
      <c r="AG489" s="111"/>
    </row>
    <row r="490" spans="1:33" ht="15.75">
      <c r="A490" s="292" t="str">
        <f t="shared" si="14"/>
        <v>00</v>
      </c>
      <c r="B490" s="198"/>
      <c r="C490" s="198"/>
      <c r="D490" s="198"/>
      <c r="E490" s="198"/>
      <c r="F490" s="199"/>
      <c r="G490" s="170"/>
      <c r="H490" s="314" t="str">
        <f t="shared" si="15"/>
        <v/>
      </c>
      <c r="I490" s="293"/>
      <c r="J490" s="108"/>
      <c r="K490" s="108"/>
      <c r="L490" s="108"/>
      <c r="M490" s="108"/>
      <c r="N490" s="108"/>
      <c r="O490" s="110"/>
      <c r="P490" s="108"/>
      <c r="Q490" s="108"/>
      <c r="R490" s="108"/>
      <c r="S490" s="108"/>
      <c r="T490" s="108"/>
      <c r="U490" s="108"/>
      <c r="V490" s="108"/>
      <c r="W490" s="108"/>
      <c r="X490" s="109"/>
      <c r="Y490" s="108"/>
      <c r="Z490" s="108"/>
      <c r="AA490" s="108"/>
      <c r="AB490" s="108"/>
      <c r="AC490" s="108"/>
      <c r="AD490" s="111"/>
      <c r="AG490" s="111"/>
    </row>
    <row r="491" spans="1:33" ht="15.75">
      <c r="A491" s="292" t="str">
        <f t="shared" si="14"/>
        <v>00</v>
      </c>
      <c r="B491" s="198"/>
      <c r="C491" s="198"/>
      <c r="D491" s="198"/>
      <c r="E491" s="198"/>
      <c r="F491" s="199"/>
      <c r="G491" s="170"/>
      <c r="H491" s="314" t="str">
        <f t="shared" si="15"/>
        <v/>
      </c>
      <c r="I491" s="293"/>
      <c r="J491" s="108"/>
      <c r="K491" s="108"/>
      <c r="L491" s="108"/>
      <c r="M491" s="108"/>
      <c r="N491" s="108"/>
      <c r="O491" s="110"/>
      <c r="P491" s="108"/>
      <c r="Q491" s="108"/>
      <c r="R491" s="108"/>
      <c r="S491" s="108"/>
      <c r="T491" s="108"/>
      <c r="U491" s="108"/>
      <c r="V491" s="108"/>
      <c r="W491" s="108"/>
      <c r="X491" s="109"/>
      <c r="Y491" s="108"/>
      <c r="Z491" s="108"/>
      <c r="AA491" s="108"/>
      <c r="AB491" s="108"/>
      <c r="AC491" s="108"/>
      <c r="AD491" s="111"/>
      <c r="AG491" s="111"/>
    </row>
    <row r="492" spans="1:33" ht="15.75">
      <c r="A492" s="292" t="str">
        <f t="shared" si="14"/>
        <v>00</v>
      </c>
      <c r="B492" s="198"/>
      <c r="C492" s="198"/>
      <c r="D492" s="198"/>
      <c r="E492" s="198"/>
      <c r="F492" s="199"/>
      <c r="G492" s="170"/>
      <c r="H492" s="314" t="str">
        <f t="shared" si="15"/>
        <v/>
      </c>
      <c r="I492" s="293"/>
      <c r="J492" s="108"/>
      <c r="K492" s="108"/>
      <c r="L492" s="108"/>
      <c r="M492" s="108"/>
      <c r="N492" s="108"/>
      <c r="O492" s="110"/>
      <c r="P492" s="108"/>
      <c r="Q492" s="108"/>
      <c r="R492" s="108"/>
      <c r="S492" s="108"/>
      <c r="T492" s="108"/>
      <c r="U492" s="108"/>
      <c r="V492" s="108"/>
      <c r="W492" s="108"/>
      <c r="X492" s="109"/>
      <c r="Y492" s="108"/>
      <c r="Z492" s="108"/>
      <c r="AA492" s="108"/>
      <c r="AB492" s="108"/>
      <c r="AC492" s="108"/>
      <c r="AD492" s="111"/>
      <c r="AG492" s="111"/>
    </row>
    <row r="493" spans="1:33" ht="15.75">
      <c r="A493" s="292" t="str">
        <f t="shared" si="14"/>
        <v>00</v>
      </c>
      <c r="B493" s="198"/>
      <c r="C493" s="198"/>
      <c r="D493" s="198"/>
      <c r="E493" s="198"/>
      <c r="F493" s="199"/>
      <c r="G493" s="170"/>
      <c r="H493" s="314" t="str">
        <f t="shared" si="15"/>
        <v/>
      </c>
      <c r="I493" s="293"/>
      <c r="J493" s="108"/>
      <c r="K493" s="108"/>
      <c r="L493" s="108"/>
      <c r="M493" s="108"/>
      <c r="N493" s="108"/>
      <c r="O493" s="110"/>
      <c r="P493" s="108"/>
      <c r="Q493" s="108"/>
      <c r="R493" s="108"/>
      <c r="S493" s="108"/>
      <c r="T493" s="108"/>
      <c r="U493" s="108"/>
      <c r="V493" s="108"/>
      <c r="W493" s="108"/>
      <c r="X493" s="109"/>
      <c r="Y493" s="108"/>
      <c r="Z493" s="108"/>
      <c r="AA493" s="108"/>
      <c r="AB493" s="108"/>
      <c r="AC493" s="108"/>
      <c r="AD493" s="111"/>
      <c r="AG493" s="111"/>
    </row>
    <row r="494" spans="1:33" ht="15.75">
      <c r="A494" s="292" t="str">
        <f t="shared" si="14"/>
        <v>00</v>
      </c>
      <c r="B494" s="198"/>
      <c r="C494" s="198"/>
      <c r="D494" s="198"/>
      <c r="E494" s="198"/>
      <c r="F494" s="199"/>
      <c r="G494" s="170"/>
      <c r="H494" s="314" t="str">
        <f t="shared" si="15"/>
        <v/>
      </c>
      <c r="I494" s="293"/>
      <c r="J494" s="108"/>
      <c r="K494" s="108"/>
      <c r="L494" s="108"/>
      <c r="M494" s="108"/>
      <c r="N494" s="108"/>
      <c r="O494" s="110"/>
      <c r="P494" s="108"/>
      <c r="Q494" s="108"/>
      <c r="R494" s="108"/>
      <c r="S494" s="108"/>
      <c r="T494" s="108"/>
      <c r="U494" s="108"/>
      <c r="V494" s="108"/>
      <c r="W494" s="108"/>
      <c r="X494" s="109"/>
      <c r="Y494" s="108"/>
      <c r="Z494" s="108"/>
      <c r="AA494" s="108"/>
      <c r="AB494" s="108"/>
      <c r="AC494" s="108"/>
      <c r="AD494" s="111"/>
      <c r="AG494" s="111"/>
    </row>
    <row r="495" spans="1:33" ht="15.75">
      <c r="A495" s="292" t="str">
        <f t="shared" si="14"/>
        <v>00</v>
      </c>
      <c r="B495" s="198"/>
      <c r="C495" s="198"/>
      <c r="D495" s="198"/>
      <c r="E495" s="198"/>
      <c r="F495" s="199"/>
      <c r="G495" s="170"/>
      <c r="H495" s="314" t="str">
        <f t="shared" si="15"/>
        <v/>
      </c>
      <c r="I495" s="293"/>
      <c r="J495" s="108"/>
      <c r="K495" s="108"/>
      <c r="L495" s="108"/>
      <c r="M495" s="108"/>
      <c r="N495" s="108"/>
      <c r="O495" s="110"/>
      <c r="P495" s="108"/>
      <c r="Q495" s="108"/>
      <c r="R495" s="108"/>
      <c r="S495" s="108"/>
      <c r="T495" s="108"/>
      <c r="U495" s="108"/>
      <c r="V495" s="108"/>
      <c r="W495" s="108"/>
      <c r="X495" s="109"/>
      <c r="Y495" s="108"/>
      <c r="Z495" s="108"/>
      <c r="AA495" s="108"/>
      <c r="AB495" s="108"/>
      <c r="AC495" s="108"/>
      <c r="AD495" s="111"/>
      <c r="AG495" s="111"/>
    </row>
    <row r="496" spans="1:33" ht="15.75">
      <c r="A496" s="292" t="str">
        <f t="shared" si="14"/>
        <v>00</v>
      </c>
      <c r="B496" s="198"/>
      <c r="C496" s="198"/>
      <c r="D496" s="198"/>
      <c r="E496" s="198"/>
      <c r="F496" s="199"/>
      <c r="G496" s="170"/>
      <c r="H496" s="314" t="str">
        <f t="shared" si="15"/>
        <v/>
      </c>
      <c r="I496" s="293"/>
      <c r="J496" s="108"/>
      <c r="K496" s="108"/>
      <c r="L496" s="108"/>
      <c r="M496" s="108"/>
      <c r="N496" s="108"/>
      <c r="O496" s="110"/>
      <c r="P496" s="108"/>
      <c r="Q496" s="108"/>
      <c r="R496" s="108"/>
      <c r="S496" s="108"/>
      <c r="T496" s="108"/>
      <c r="U496" s="108"/>
      <c r="V496" s="108"/>
      <c r="W496" s="108"/>
      <c r="X496" s="109"/>
      <c r="Y496" s="108"/>
      <c r="Z496" s="108"/>
      <c r="AA496" s="108"/>
      <c r="AB496" s="108"/>
      <c r="AC496" s="108"/>
      <c r="AD496" s="111"/>
      <c r="AG496" s="111"/>
    </row>
    <row r="497" spans="1:33" ht="15.75">
      <c r="A497" s="292" t="str">
        <f t="shared" si="14"/>
        <v>00</v>
      </c>
      <c r="B497" s="198"/>
      <c r="C497" s="198"/>
      <c r="D497" s="198"/>
      <c r="E497" s="198"/>
      <c r="F497" s="199"/>
      <c r="G497" s="170"/>
      <c r="H497" s="314" t="str">
        <f t="shared" si="15"/>
        <v/>
      </c>
      <c r="I497" s="293"/>
      <c r="J497" s="108"/>
      <c r="K497" s="108"/>
      <c r="L497" s="108"/>
      <c r="M497" s="108"/>
      <c r="N497" s="108"/>
      <c r="O497" s="110"/>
      <c r="P497" s="108"/>
      <c r="Q497" s="108"/>
      <c r="R497" s="108"/>
      <c r="S497" s="108"/>
      <c r="T497" s="108"/>
      <c r="U497" s="108"/>
      <c r="V497" s="108"/>
      <c r="W497" s="108"/>
      <c r="X497" s="109"/>
      <c r="Y497" s="108"/>
      <c r="Z497" s="108"/>
      <c r="AA497" s="108"/>
      <c r="AB497" s="108"/>
      <c r="AC497" s="108"/>
      <c r="AD497" s="111"/>
      <c r="AG497" s="111"/>
    </row>
    <row r="498" spans="1:33" ht="15.75">
      <c r="A498" s="292" t="str">
        <f t="shared" si="14"/>
        <v>00</v>
      </c>
      <c r="B498" s="198"/>
      <c r="C498" s="198"/>
      <c r="D498" s="198"/>
      <c r="E498" s="198"/>
      <c r="F498" s="199"/>
      <c r="G498" s="170"/>
      <c r="H498" s="314" t="str">
        <f t="shared" si="15"/>
        <v/>
      </c>
      <c r="I498" s="293"/>
      <c r="J498" s="108"/>
      <c r="K498" s="108"/>
      <c r="L498" s="108"/>
      <c r="M498" s="108"/>
      <c r="N498" s="108"/>
      <c r="O498" s="110"/>
      <c r="P498" s="108"/>
      <c r="Q498" s="108"/>
      <c r="R498" s="108"/>
      <c r="S498" s="108"/>
      <c r="T498" s="108"/>
      <c r="U498" s="108"/>
      <c r="V498" s="108"/>
      <c r="W498" s="108"/>
      <c r="X498" s="109"/>
      <c r="Y498" s="108"/>
      <c r="Z498" s="108"/>
      <c r="AA498" s="108"/>
      <c r="AB498" s="108"/>
      <c r="AC498" s="108"/>
      <c r="AD498" s="111"/>
      <c r="AG498" s="111"/>
    </row>
    <row r="499" spans="1:33" ht="15.75">
      <c r="A499" s="292" t="str">
        <f t="shared" si="14"/>
        <v>00</v>
      </c>
      <c r="B499" s="198"/>
      <c r="C499" s="198"/>
      <c r="D499" s="198"/>
      <c r="E499" s="198"/>
      <c r="F499" s="199"/>
      <c r="G499" s="170"/>
      <c r="H499" s="314" t="str">
        <f t="shared" si="15"/>
        <v/>
      </c>
      <c r="I499" s="293"/>
      <c r="J499" s="108"/>
      <c r="K499" s="108"/>
      <c r="L499" s="108"/>
      <c r="M499" s="108"/>
      <c r="N499" s="108"/>
      <c r="O499" s="110"/>
      <c r="P499" s="108"/>
      <c r="Q499" s="108"/>
      <c r="R499" s="108"/>
      <c r="S499" s="108"/>
      <c r="T499" s="108"/>
      <c r="U499" s="108"/>
      <c r="V499" s="108"/>
      <c r="W499" s="108"/>
      <c r="X499" s="109"/>
      <c r="Y499" s="108"/>
      <c r="Z499" s="108"/>
      <c r="AA499" s="108"/>
      <c r="AB499" s="108"/>
      <c r="AC499" s="108"/>
      <c r="AD499" s="111"/>
      <c r="AG499" s="111"/>
    </row>
    <row r="500" spans="1:33" ht="15.75">
      <c r="A500" s="292" t="str">
        <f t="shared" si="14"/>
        <v>00</v>
      </c>
      <c r="B500" s="198"/>
      <c r="C500" s="198"/>
      <c r="D500" s="198"/>
      <c r="E500" s="198"/>
      <c r="F500" s="199"/>
      <c r="G500" s="170"/>
      <c r="H500" s="314" t="str">
        <f t="shared" si="15"/>
        <v/>
      </c>
      <c r="I500" s="293"/>
      <c r="J500" s="108"/>
      <c r="K500" s="108"/>
      <c r="L500" s="108"/>
      <c r="M500" s="108"/>
      <c r="N500" s="108"/>
      <c r="O500" s="110"/>
      <c r="P500" s="108"/>
      <c r="Q500" s="108"/>
      <c r="R500" s="108"/>
      <c r="S500" s="108"/>
      <c r="T500" s="108"/>
      <c r="U500" s="108"/>
      <c r="V500" s="108"/>
      <c r="W500" s="108"/>
      <c r="X500" s="109"/>
      <c r="Y500" s="108"/>
      <c r="Z500" s="108"/>
      <c r="AA500" s="108"/>
      <c r="AB500" s="108"/>
      <c r="AC500" s="108"/>
      <c r="AD500" s="111"/>
      <c r="AG500" s="111"/>
    </row>
    <row r="501" spans="1:33" ht="15.75">
      <c r="A501" s="292" t="str">
        <f t="shared" si="14"/>
        <v>00</v>
      </c>
      <c r="B501" s="198"/>
      <c r="C501" s="198"/>
      <c r="D501" s="198"/>
      <c r="E501" s="198"/>
      <c r="F501" s="199"/>
      <c r="G501" s="170"/>
      <c r="H501" s="314" t="str">
        <f t="shared" si="15"/>
        <v/>
      </c>
      <c r="I501" s="222"/>
      <c r="J501" s="108"/>
      <c r="K501" s="108"/>
      <c r="L501" s="108"/>
      <c r="M501" s="108"/>
      <c r="N501" s="108"/>
      <c r="O501" s="110"/>
      <c r="P501" s="108"/>
      <c r="Q501" s="108"/>
      <c r="R501" s="108"/>
      <c r="S501" s="108"/>
      <c r="T501" s="108"/>
      <c r="U501" s="108"/>
      <c r="V501" s="108"/>
      <c r="W501" s="108"/>
      <c r="X501" s="109"/>
      <c r="Y501" s="108"/>
      <c r="Z501" s="108"/>
      <c r="AA501" s="108"/>
      <c r="AB501" s="108"/>
      <c r="AC501" s="108"/>
      <c r="AD501" s="111"/>
      <c r="AG501" s="111"/>
    </row>
    <row r="502" spans="1:33" ht="15.75">
      <c r="A502" s="292" t="str">
        <f t="shared" si="14"/>
        <v>00</v>
      </c>
      <c r="B502" s="198"/>
      <c r="C502" s="198"/>
      <c r="D502" s="198"/>
      <c r="E502" s="198"/>
      <c r="F502" s="199"/>
      <c r="G502" s="170"/>
      <c r="H502" s="314" t="str">
        <f t="shared" si="15"/>
        <v/>
      </c>
      <c r="I502" s="222"/>
      <c r="J502" s="108"/>
      <c r="K502" s="108"/>
      <c r="L502" s="108"/>
      <c r="M502" s="108"/>
      <c r="N502" s="108"/>
      <c r="O502" s="110"/>
      <c r="P502" s="108"/>
      <c r="Q502" s="108"/>
      <c r="R502" s="108"/>
      <c r="S502" s="108"/>
      <c r="T502" s="108"/>
      <c r="U502" s="108"/>
      <c r="V502" s="108"/>
      <c r="W502" s="108"/>
      <c r="X502" s="109"/>
      <c r="Y502" s="108"/>
      <c r="Z502" s="108"/>
      <c r="AA502" s="108"/>
      <c r="AB502" s="108"/>
      <c r="AC502" s="108"/>
      <c r="AD502" s="111"/>
      <c r="AG502" s="111"/>
    </row>
    <row r="503" spans="1:33" ht="15.75">
      <c r="A503" s="292" t="str">
        <f t="shared" si="14"/>
        <v>00</v>
      </c>
      <c r="B503" s="198"/>
      <c r="C503" s="198"/>
      <c r="D503" s="198"/>
      <c r="E503" s="198"/>
      <c r="F503" s="199"/>
      <c r="G503" s="170"/>
      <c r="H503" s="314" t="str">
        <f t="shared" si="15"/>
        <v/>
      </c>
      <c r="I503" s="222"/>
      <c r="J503" s="108"/>
      <c r="K503" s="108"/>
      <c r="L503" s="108"/>
      <c r="M503" s="108"/>
      <c r="N503" s="108"/>
      <c r="O503" s="110"/>
      <c r="P503" s="108"/>
      <c r="Q503" s="108"/>
      <c r="R503" s="108"/>
      <c r="S503" s="108"/>
      <c r="T503" s="108"/>
      <c r="U503" s="108"/>
      <c r="V503" s="108"/>
      <c r="W503" s="108"/>
      <c r="X503" s="109"/>
      <c r="Y503" s="108"/>
      <c r="Z503" s="108"/>
      <c r="AA503" s="108"/>
      <c r="AB503" s="108"/>
      <c r="AC503" s="108"/>
      <c r="AD503" s="111"/>
      <c r="AG503" s="111"/>
    </row>
    <row r="504" spans="1:33" ht="15.75">
      <c r="A504" s="292" t="str">
        <f t="shared" si="14"/>
        <v>00</v>
      </c>
      <c r="B504" s="198"/>
      <c r="C504" s="198"/>
      <c r="D504" s="198"/>
      <c r="E504" s="198"/>
      <c r="F504" s="199"/>
      <c r="G504" s="170"/>
      <c r="H504" s="314" t="str">
        <f t="shared" si="15"/>
        <v/>
      </c>
      <c r="I504" s="222"/>
      <c r="J504" s="108"/>
      <c r="K504" s="108"/>
      <c r="L504" s="108"/>
      <c r="M504" s="108"/>
      <c r="N504" s="108"/>
      <c r="O504" s="110"/>
      <c r="P504" s="108"/>
      <c r="Q504" s="108"/>
      <c r="R504" s="108"/>
      <c r="S504" s="108"/>
      <c r="T504" s="108"/>
      <c r="U504" s="108"/>
      <c r="V504" s="108"/>
      <c r="W504" s="108"/>
      <c r="X504" s="109"/>
      <c r="Y504" s="108"/>
      <c r="Z504" s="108"/>
      <c r="AA504" s="108"/>
      <c r="AB504" s="108"/>
      <c r="AC504" s="108"/>
      <c r="AD504" s="111"/>
      <c r="AG504" s="111"/>
    </row>
    <row r="505" spans="1:33" ht="15.75">
      <c r="A505" s="292" t="str">
        <f t="shared" si="14"/>
        <v>00</v>
      </c>
      <c r="B505" s="198"/>
      <c r="C505" s="198"/>
      <c r="D505" s="198"/>
      <c r="E505" s="198"/>
      <c r="F505" s="199"/>
      <c r="G505" s="170"/>
      <c r="H505" s="314" t="str">
        <f t="shared" si="15"/>
        <v/>
      </c>
      <c r="I505" s="222"/>
      <c r="J505" s="108"/>
      <c r="K505" s="108"/>
      <c r="L505" s="108"/>
      <c r="M505" s="108"/>
      <c r="N505" s="108"/>
      <c r="O505" s="110"/>
      <c r="P505" s="108"/>
      <c r="Q505" s="108"/>
      <c r="R505" s="108"/>
      <c r="S505" s="108"/>
      <c r="T505" s="108"/>
      <c r="U505" s="108"/>
      <c r="V505" s="108"/>
      <c r="W505" s="108"/>
      <c r="X505" s="109"/>
      <c r="Y505" s="108"/>
      <c r="Z505" s="108"/>
      <c r="AA505" s="108"/>
      <c r="AB505" s="108"/>
      <c r="AC505" s="108"/>
      <c r="AD505" s="111"/>
      <c r="AG505" s="111"/>
    </row>
    <row r="506" spans="1:33" ht="15.75">
      <c r="A506" s="292" t="str">
        <f t="shared" si="14"/>
        <v>00</v>
      </c>
      <c r="B506" s="198"/>
      <c r="C506" s="198"/>
      <c r="D506" s="198"/>
      <c r="E506" s="198"/>
      <c r="F506" s="199"/>
      <c r="G506" s="170"/>
      <c r="H506" s="314" t="str">
        <f t="shared" si="15"/>
        <v/>
      </c>
      <c r="I506" s="222"/>
      <c r="J506" s="108"/>
      <c r="K506" s="108"/>
      <c r="L506" s="108"/>
      <c r="M506" s="108"/>
      <c r="N506" s="108"/>
      <c r="O506" s="110"/>
      <c r="P506" s="108"/>
      <c r="Q506" s="108"/>
      <c r="R506" s="108"/>
      <c r="S506" s="108"/>
      <c r="T506" s="108"/>
      <c r="U506" s="108"/>
      <c r="V506" s="108"/>
      <c r="W506" s="108"/>
      <c r="X506" s="109"/>
      <c r="Y506" s="108"/>
      <c r="Z506" s="108"/>
      <c r="AA506" s="108"/>
      <c r="AB506" s="108"/>
      <c r="AC506" s="108"/>
      <c r="AD506" s="111"/>
      <c r="AG506" s="111"/>
    </row>
    <row r="507" spans="1:33" ht="15.75">
      <c r="A507" s="292" t="str">
        <f t="shared" si="14"/>
        <v>00</v>
      </c>
      <c r="B507" s="198"/>
      <c r="C507" s="198"/>
      <c r="D507" s="198"/>
      <c r="E507" s="198"/>
      <c r="F507" s="199"/>
      <c r="G507" s="170"/>
      <c r="H507" s="314" t="str">
        <f t="shared" si="15"/>
        <v/>
      </c>
      <c r="I507" s="222"/>
      <c r="J507" s="108"/>
      <c r="K507" s="108"/>
      <c r="L507" s="108"/>
      <c r="M507" s="108"/>
      <c r="N507" s="108"/>
      <c r="O507" s="110"/>
      <c r="P507" s="108"/>
      <c r="Q507" s="108"/>
      <c r="R507" s="108"/>
      <c r="S507" s="108"/>
      <c r="T507" s="108"/>
      <c r="U507" s="108"/>
      <c r="V507" s="108"/>
      <c r="W507" s="108"/>
      <c r="X507" s="109"/>
      <c r="Y507" s="108"/>
      <c r="Z507" s="108"/>
      <c r="AA507" s="108"/>
      <c r="AB507" s="108"/>
      <c r="AC507" s="108"/>
      <c r="AD507" s="111"/>
      <c r="AG507" s="111"/>
    </row>
    <row r="508" spans="1:33" ht="15.75">
      <c r="A508" s="292" t="str">
        <f t="shared" si="14"/>
        <v>00</v>
      </c>
      <c r="B508" s="198"/>
      <c r="C508" s="198"/>
      <c r="D508" s="198"/>
      <c r="E508" s="198"/>
      <c r="F508" s="199"/>
      <c r="G508" s="170"/>
      <c r="H508" s="314" t="str">
        <f t="shared" si="15"/>
        <v/>
      </c>
      <c r="I508" s="222"/>
      <c r="J508" s="108"/>
      <c r="K508" s="108"/>
      <c r="L508" s="108"/>
      <c r="M508" s="108"/>
      <c r="N508" s="108"/>
      <c r="O508" s="110"/>
      <c r="P508" s="108"/>
      <c r="Q508" s="108"/>
      <c r="R508" s="108"/>
      <c r="S508" s="108"/>
      <c r="T508" s="108"/>
      <c r="U508" s="108"/>
      <c r="V508" s="108"/>
      <c r="W508" s="108"/>
      <c r="X508" s="109"/>
      <c r="Y508" s="108"/>
      <c r="Z508" s="108"/>
      <c r="AA508" s="108"/>
      <c r="AB508" s="108"/>
      <c r="AC508" s="108"/>
      <c r="AD508" s="111"/>
      <c r="AG508" s="111"/>
    </row>
    <row r="509" spans="1:33" ht="15.75">
      <c r="A509" s="292" t="str">
        <f t="shared" si="14"/>
        <v>00</v>
      </c>
      <c r="B509" s="198"/>
      <c r="C509" s="198"/>
      <c r="D509" s="198"/>
      <c r="E509" s="198"/>
      <c r="F509" s="199"/>
      <c r="G509" s="170"/>
      <c r="H509" s="314" t="str">
        <f t="shared" si="15"/>
        <v/>
      </c>
      <c r="I509" s="222"/>
      <c r="J509" s="108"/>
      <c r="K509" s="108"/>
      <c r="L509" s="108"/>
      <c r="M509" s="108"/>
      <c r="N509" s="108"/>
      <c r="O509" s="110"/>
      <c r="P509" s="108"/>
      <c r="Q509" s="108"/>
      <c r="R509" s="108"/>
      <c r="S509" s="108"/>
      <c r="T509" s="108"/>
      <c r="U509" s="108"/>
      <c r="V509" s="108"/>
      <c r="W509" s="108"/>
      <c r="X509" s="109"/>
      <c r="Y509" s="108"/>
      <c r="Z509" s="108"/>
      <c r="AA509" s="108"/>
      <c r="AB509" s="108"/>
      <c r="AC509" s="108"/>
      <c r="AD509" s="111"/>
      <c r="AG509" s="111"/>
    </row>
    <row r="510" spans="1:33" ht="15.75">
      <c r="A510" s="292" t="str">
        <f t="shared" si="14"/>
        <v>00</v>
      </c>
      <c r="B510" s="198"/>
      <c r="C510" s="198"/>
      <c r="D510" s="198"/>
      <c r="E510" s="198"/>
      <c r="F510" s="199"/>
      <c r="G510" s="170"/>
      <c r="H510" s="314" t="str">
        <f t="shared" si="15"/>
        <v/>
      </c>
      <c r="I510" s="222"/>
      <c r="J510" s="108"/>
      <c r="K510" s="108"/>
      <c r="L510" s="108"/>
      <c r="M510" s="108"/>
      <c r="N510" s="108"/>
      <c r="O510" s="110"/>
      <c r="P510" s="108"/>
      <c r="Q510" s="108"/>
      <c r="R510" s="108"/>
      <c r="S510" s="108"/>
      <c r="T510" s="108"/>
      <c r="U510" s="108"/>
      <c r="V510" s="108"/>
      <c r="W510" s="108"/>
      <c r="X510" s="109"/>
      <c r="Y510" s="108"/>
      <c r="Z510" s="108"/>
      <c r="AA510" s="108"/>
      <c r="AB510" s="108"/>
      <c r="AC510" s="108"/>
      <c r="AD510" s="111"/>
      <c r="AG510" s="111"/>
    </row>
    <row r="511" spans="1:33" ht="15.75">
      <c r="A511" s="292" t="str">
        <f t="shared" si="14"/>
        <v>00</v>
      </c>
      <c r="B511" s="198"/>
      <c r="C511" s="198"/>
      <c r="D511" s="198"/>
      <c r="E511" s="198"/>
      <c r="F511" s="199"/>
      <c r="G511" s="170"/>
      <c r="H511" s="314" t="str">
        <f t="shared" si="15"/>
        <v/>
      </c>
      <c r="I511" s="222"/>
      <c r="J511" s="108"/>
      <c r="K511" s="108"/>
      <c r="L511" s="108"/>
      <c r="M511" s="108"/>
      <c r="N511" s="108"/>
      <c r="O511" s="110"/>
      <c r="P511" s="108"/>
      <c r="Q511" s="108"/>
      <c r="R511" s="108"/>
      <c r="S511" s="108"/>
      <c r="T511" s="108"/>
      <c r="U511" s="108"/>
      <c r="V511" s="108"/>
      <c r="W511" s="108"/>
      <c r="X511" s="109"/>
      <c r="Y511" s="108"/>
      <c r="Z511" s="108"/>
      <c r="AA511" s="108"/>
      <c r="AB511" s="108"/>
      <c r="AC511" s="108"/>
      <c r="AD511" s="111"/>
      <c r="AG511" s="111"/>
    </row>
    <row r="512" spans="1:33" ht="16.5">
      <c r="A512" s="292" t="str">
        <f t="shared" si="14"/>
        <v>00</v>
      </c>
      <c r="B512" s="198"/>
      <c r="C512" s="198"/>
      <c r="D512" s="198"/>
      <c r="E512" s="198"/>
      <c r="F512" s="199"/>
      <c r="G512" s="170"/>
      <c r="H512" s="314" t="str">
        <f t="shared" si="15"/>
        <v/>
      </c>
      <c r="I512" s="297"/>
      <c r="J512" s="108"/>
      <c r="K512" s="108"/>
      <c r="L512" s="108"/>
      <c r="M512" s="108"/>
      <c r="N512" s="108"/>
      <c r="O512" s="110"/>
      <c r="P512" s="108"/>
      <c r="Q512" s="108"/>
      <c r="R512" s="108"/>
      <c r="S512" s="108"/>
      <c r="T512" s="108"/>
      <c r="U512" s="108"/>
      <c r="V512" s="108"/>
      <c r="W512" s="108"/>
      <c r="X512" s="109"/>
      <c r="Y512" s="108"/>
      <c r="Z512" s="108"/>
      <c r="AA512" s="108"/>
      <c r="AB512" s="108"/>
      <c r="AC512" s="108"/>
      <c r="AD512" s="111"/>
      <c r="AG512" s="111"/>
    </row>
    <row r="513" spans="1:33" ht="16.5">
      <c r="A513" s="292" t="str">
        <f t="shared" si="14"/>
        <v>00</v>
      </c>
      <c r="B513" s="198"/>
      <c r="C513" s="198"/>
      <c r="D513" s="198"/>
      <c r="E513" s="198"/>
      <c r="F513" s="199"/>
      <c r="G513" s="170"/>
      <c r="H513" s="314" t="str">
        <f t="shared" si="15"/>
        <v/>
      </c>
      <c r="I513" s="297"/>
      <c r="J513" s="108"/>
      <c r="K513" s="108"/>
      <c r="L513" s="108"/>
      <c r="M513" s="108"/>
      <c r="N513" s="108"/>
      <c r="O513" s="110"/>
      <c r="P513" s="108"/>
      <c r="Q513" s="108"/>
      <c r="R513" s="108"/>
      <c r="S513" s="108"/>
      <c r="T513" s="108"/>
      <c r="U513" s="108"/>
      <c r="V513" s="108"/>
      <c r="W513" s="108"/>
      <c r="X513" s="109"/>
      <c r="Y513" s="108"/>
      <c r="Z513" s="108"/>
      <c r="AA513" s="108"/>
      <c r="AB513" s="108"/>
      <c r="AC513" s="108"/>
      <c r="AD513" s="111"/>
      <c r="AG513" s="111"/>
    </row>
    <row r="514" spans="1:33" ht="16.5">
      <c r="A514" s="292" t="str">
        <f t="shared" si="14"/>
        <v>00</v>
      </c>
      <c r="B514" s="198"/>
      <c r="C514" s="198"/>
      <c r="D514" s="198"/>
      <c r="E514" s="198"/>
      <c r="F514" s="199"/>
      <c r="G514" s="170"/>
      <c r="H514" s="314" t="str">
        <f t="shared" si="15"/>
        <v/>
      </c>
      <c r="I514" s="297"/>
      <c r="J514" s="108"/>
      <c r="K514" s="108"/>
      <c r="L514" s="108"/>
      <c r="M514" s="108"/>
      <c r="N514" s="108"/>
      <c r="O514" s="110"/>
      <c r="P514" s="108"/>
      <c r="Q514" s="108"/>
      <c r="R514" s="108"/>
      <c r="S514" s="108"/>
      <c r="T514" s="108"/>
      <c r="U514" s="108"/>
      <c r="V514" s="108"/>
      <c r="W514" s="108"/>
      <c r="X514" s="109"/>
      <c r="Y514" s="108"/>
      <c r="Z514" s="108"/>
      <c r="AA514" s="108"/>
      <c r="AB514" s="108"/>
      <c r="AC514" s="108"/>
      <c r="AD514" s="111"/>
      <c r="AG514" s="111"/>
    </row>
    <row r="515" spans="1:33" ht="16.5">
      <c r="A515" s="292" t="str">
        <f t="shared" si="14"/>
        <v>00</v>
      </c>
      <c r="B515" s="309"/>
      <c r="C515" s="309"/>
      <c r="D515" s="309"/>
      <c r="E515" s="309"/>
      <c r="F515" s="309"/>
      <c r="G515" s="170"/>
      <c r="H515" s="314" t="str">
        <f t="shared" si="15"/>
        <v/>
      </c>
      <c r="I515" s="308"/>
      <c r="J515" s="108"/>
      <c r="K515" s="108"/>
      <c r="L515" s="108"/>
      <c r="M515" s="108"/>
      <c r="N515" s="108"/>
      <c r="O515" s="110"/>
      <c r="P515" s="108"/>
      <c r="Q515" s="108"/>
      <c r="R515" s="108"/>
      <c r="S515" s="108"/>
      <c r="T515" s="108"/>
      <c r="U515" s="108"/>
      <c r="V515" s="108"/>
      <c r="W515" s="108"/>
      <c r="X515" s="109"/>
      <c r="Y515" s="108"/>
      <c r="Z515" s="108"/>
      <c r="AA515" s="108"/>
      <c r="AB515" s="108"/>
      <c r="AC515" s="108"/>
      <c r="AD515" s="111"/>
      <c r="AG515" s="111"/>
    </row>
    <row r="516" spans="1:33" ht="16.5">
      <c r="A516" s="292" t="str">
        <f t="shared" si="14"/>
        <v>00</v>
      </c>
      <c r="B516" s="310"/>
      <c r="C516" s="310"/>
      <c r="D516" s="310"/>
      <c r="E516" s="310"/>
      <c r="F516" s="310"/>
      <c r="G516" s="170"/>
      <c r="H516" s="314" t="str">
        <f t="shared" si="15"/>
        <v/>
      </c>
      <c r="I516" s="297"/>
      <c r="J516" s="108"/>
      <c r="K516" s="108"/>
      <c r="L516" s="108"/>
      <c r="M516" s="108"/>
      <c r="N516" s="108"/>
      <c r="O516" s="110"/>
      <c r="P516" s="108"/>
      <c r="Q516" s="108"/>
      <c r="R516" s="108"/>
      <c r="S516" s="108"/>
      <c r="T516" s="108"/>
      <c r="U516" s="108"/>
      <c r="V516" s="108"/>
      <c r="W516" s="108"/>
      <c r="X516" s="109"/>
      <c r="Y516" s="108"/>
      <c r="Z516" s="108"/>
      <c r="AA516" s="108"/>
      <c r="AB516" s="108"/>
      <c r="AC516" s="108"/>
      <c r="AD516" s="111"/>
      <c r="AG516" s="111"/>
    </row>
    <row r="517" spans="1:33" ht="16.5">
      <c r="A517" s="292" t="str">
        <f t="shared" si="14"/>
        <v>00</v>
      </c>
      <c r="B517" s="310"/>
      <c r="C517" s="310"/>
      <c r="D517" s="310"/>
      <c r="E517" s="310"/>
      <c r="F517" s="310"/>
      <c r="G517" s="170"/>
      <c r="H517" s="314" t="str">
        <f t="shared" si="15"/>
        <v/>
      </c>
      <c r="I517" s="297"/>
      <c r="J517" s="108"/>
      <c r="K517" s="108"/>
      <c r="L517" s="108"/>
      <c r="M517" s="108"/>
      <c r="N517" s="108"/>
      <c r="O517" s="110"/>
      <c r="P517" s="108"/>
      <c r="Q517" s="108"/>
      <c r="R517" s="108"/>
      <c r="S517" s="108"/>
      <c r="T517" s="108"/>
      <c r="U517" s="108"/>
      <c r="V517" s="108"/>
      <c r="W517" s="108"/>
      <c r="X517" s="109"/>
      <c r="Y517" s="108"/>
      <c r="Z517" s="108"/>
      <c r="AA517" s="108"/>
      <c r="AB517" s="108"/>
      <c r="AC517" s="108"/>
      <c r="AD517" s="111"/>
      <c r="AG517" s="111"/>
    </row>
    <row r="518" spans="1:33" ht="15.75">
      <c r="A518" s="292" t="str">
        <f t="shared" si="14"/>
        <v>00</v>
      </c>
      <c r="B518" s="198"/>
      <c r="C518" s="198"/>
      <c r="D518" s="198"/>
      <c r="E518" s="198"/>
      <c r="F518" s="199"/>
      <c r="G518" s="170"/>
      <c r="H518" s="314" t="str">
        <f t="shared" si="15"/>
        <v/>
      </c>
      <c r="I518" s="222"/>
      <c r="J518" s="108"/>
      <c r="K518" s="108"/>
      <c r="L518" s="108"/>
      <c r="M518" s="108"/>
      <c r="N518" s="108"/>
      <c r="O518" s="110"/>
      <c r="P518" s="108"/>
      <c r="Q518" s="108"/>
      <c r="R518" s="108"/>
      <c r="S518" s="108"/>
      <c r="T518" s="108"/>
      <c r="U518" s="108"/>
      <c r="V518" s="108"/>
      <c r="W518" s="108"/>
      <c r="X518" s="109"/>
      <c r="Y518" s="108"/>
      <c r="Z518" s="108"/>
      <c r="AA518" s="108"/>
      <c r="AB518" s="108"/>
      <c r="AC518" s="108"/>
      <c r="AD518" s="111"/>
      <c r="AG518" s="111"/>
    </row>
    <row r="519" spans="1:33" ht="15.75">
      <c r="A519" s="292" t="str">
        <f t="shared" ref="A519:A584" si="16">LEFT(H519,6)&amp;"00"&amp;RIGHT(H519,3)</f>
        <v>00</v>
      </c>
      <c r="B519" s="198"/>
      <c r="C519" s="198"/>
      <c r="D519" s="198"/>
      <c r="E519" s="198"/>
      <c r="F519" s="199"/>
      <c r="G519" s="170"/>
      <c r="H519" s="314" t="str">
        <f t="shared" ref="H519:H567" si="17">TRIM(SUBSTITUTE(I519,CHAR(10)," "))</f>
        <v/>
      </c>
      <c r="I519" s="222"/>
      <c r="J519" s="108"/>
      <c r="K519" s="108"/>
      <c r="L519" s="108"/>
      <c r="M519" s="108"/>
      <c r="N519" s="108"/>
      <c r="O519" s="110"/>
      <c r="P519" s="108"/>
      <c r="Q519" s="108"/>
      <c r="R519" s="108"/>
      <c r="S519" s="108"/>
      <c r="T519" s="108"/>
      <c r="U519" s="108"/>
      <c r="V519" s="108"/>
      <c r="W519" s="108"/>
      <c r="X519" s="109"/>
      <c r="Y519" s="108"/>
      <c r="Z519" s="108"/>
      <c r="AA519" s="108"/>
      <c r="AB519" s="108"/>
      <c r="AC519" s="108"/>
      <c r="AD519" s="111"/>
      <c r="AG519" s="111"/>
    </row>
    <row r="520" spans="1:33" ht="15.75">
      <c r="A520" s="292" t="str">
        <f t="shared" si="16"/>
        <v>00</v>
      </c>
      <c r="B520" s="198"/>
      <c r="C520" s="198"/>
      <c r="D520" s="198"/>
      <c r="E520" s="198"/>
      <c r="F520" s="199"/>
      <c r="G520" s="170"/>
      <c r="H520" s="314" t="str">
        <f t="shared" si="17"/>
        <v/>
      </c>
      <c r="I520" s="222"/>
      <c r="J520" s="108"/>
      <c r="K520" s="108"/>
      <c r="L520" s="108"/>
      <c r="M520" s="108"/>
      <c r="N520" s="108"/>
      <c r="O520" s="110"/>
      <c r="P520" s="108"/>
      <c r="Q520" s="108"/>
      <c r="R520" s="108"/>
      <c r="S520" s="108"/>
      <c r="T520" s="108"/>
      <c r="U520" s="108"/>
      <c r="V520" s="108"/>
      <c r="W520" s="108"/>
      <c r="X520" s="109"/>
      <c r="Y520" s="108"/>
      <c r="Z520" s="108"/>
      <c r="AA520" s="108"/>
      <c r="AB520" s="108"/>
      <c r="AC520" s="108"/>
      <c r="AD520" s="111"/>
      <c r="AG520" s="111"/>
    </row>
    <row r="521" spans="1:33" ht="15.75">
      <c r="A521" s="292" t="str">
        <f t="shared" si="16"/>
        <v>00</v>
      </c>
      <c r="B521" s="198"/>
      <c r="C521" s="198"/>
      <c r="D521" s="198"/>
      <c r="E521" s="198"/>
      <c r="F521" s="199"/>
      <c r="G521" s="170"/>
      <c r="H521" s="314" t="str">
        <f t="shared" si="17"/>
        <v/>
      </c>
      <c r="I521" s="222"/>
      <c r="J521" s="108"/>
      <c r="K521" s="108"/>
      <c r="L521" s="108"/>
      <c r="M521" s="108"/>
      <c r="N521" s="108"/>
      <c r="O521" s="110"/>
      <c r="P521" s="108"/>
      <c r="Q521" s="108"/>
      <c r="R521" s="108"/>
      <c r="S521" s="108"/>
      <c r="T521" s="108"/>
      <c r="U521" s="108"/>
      <c r="V521" s="108"/>
      <c r="W521" s="108"/>
      <c r="X521" s="109"/>
      <c r="Y521" s="108"/>
      <c r="Z521" s="108"/>
      <c r="AA521" s="108"/>
      <c r="AB521" s="108"/>
      <c r="AC521" s="108"/>
      <c r="AD521" s="111"/>
      <c r="AG521" s="111"/>
    </row>
    <row r="522" spans="1:33" ht="15.75">
      <c r="A522" s="292" t="str">
        <f t="shared" si="16"/>
        <v>00</v>
      </c>
      <c r="B522" s="198"/>
      <c r="C522" s="198"/>
      <c r="D522" s="198"/>
      <c r="E522" s="198"/>
      <c r="F522" s="199"/>
      <c r="G522" s="170"/>
      <c r="H522" s="314" t="str">
        <f t="shared" si="17"/>
        <v/>
      </c>
      <c r="I522" s="222"/>
      <c r="J522" s="108"/>
      <c r="K522" s="108"/>
      <c r="L522" s="108"/>
      <c r="M522" s="108"/>
      <c r="N522" s="108"/>
      <c r="O522" s="110"/>
      <c r="P522" s="108"/>
      <c r="Q522" s="108"/>
      <c r="R522" s="108"/>
      <c r="S522" s="108"/>
      <c r="T522" s="108"/>
      <c r="U522" s="108"/>
      <c r="V522" s="108"/>
      <c r="W522" s="108"/>
      <c r="X522" s="109"/>
      <c r="Y522" s="108"/>
      <c r="Z522" s="108"/>
      <c r="AA522" s="108"/>
      <c r="AB522" s="108"/>
      <c r="AC522" s="108"/>
      <c r="AD522" s="111"/>
      <c r="AG522" s="111"/>
    </row>
    <row r="523" spans="1:33" ht="15.75">
      <c r="A523" s="292" t="str">
        <f t="shared" si="16"/>
        <v>00</v>
      </c>
      <c r="B523" s="198"/>
      <c r="C523" s="198"/>
      <c r="D523" s="198"/>
      <c r="E523" s="198"/>
      <c r="F523" s="199"/>
      <c r="G523" s="170"/>
      <c r="H523" s="314" t="str">
        <f t="shared" si="17"/>
        <v/>
      </c>
      <c r="I523" s="222"/>
      <c r="J523" s="108"/>
      <c r="K523" s="108"/>
      <c r="L523" s="108"/>
      <c r="M523" s="108"/>
      <c r="N523" s="108"/>
      <c r="O523" s="110"/>
      <c r="P523" s="108"/>
      <c r="Q523" s="108"/>
      <c r="R523" s="108"/>
      <c r="S523" s="108"/>
      <c r="T523" s="108"/>
      <c r="U523" s="108"/>
      <c r="V523" s="108"/>
      <c r="W523" s="108"/>
      <c r="X523" s="109"/>
      <c r="Y523" s="108"/>
      <c r="Z523" s="108"/>
      <c r="AA523" s="108"/>
      <c r="AB523" s="108"/>
      <c r="AC523" s="108"/>
      <c r="AD523" s="111"/>
      <c r="AG523" s="111"/>
    </row>
    <row r="524" spans="1:33" ht="15.75">
      <c r="A524" s="292" t="str">
        <f t="shared" si="16"/>
        <v>00</v>
      </c>
      <c r="B524" s="198"/>
      <c r="C524" s="198"/>
      <c r="D524" s="198"/>
      <c r="E524" s="198"/>
      <c r="F524" s="199"/>
      <c r="G524" s="170"/>
      <c r="H524" s="314" t="str">
        <f t="shared" si="17"/>
        <v/>
      </c>
      <c r="I524" s="222"/>
      <c r="J524" s="108"/>
      <c r="K524" s="108"/>
      <c r="L524" s="108"/>
      <c r="M524" s="108"/>
      <c r="N524" s="108"/>
      <c r="O524" s="110"/>
      <c r="P524" s="108"/>
      <c r="Q524" s="108"/>
      <c r="R524" s="108"/>
      <c r="S524" s="108"/>
      <c r="T524" s="108"/>
      <c r="U524" s="108"/>
      <c r="V524" s="108"/>
      <c r="W524" s="108"/>
      <c r="X524" s="109"/>
      <c r="Y524" s="108"/>
      <c r="Z524" s="108"/>
      <c r="AA524" s="108"/>
      <c r="AB524" s="108"/>
      <c r="AC524" s="108"/>
      <c r="AD524" s="111"/>
      <c r="AG524" s="111"/>
    </row>
    <row r="525" spans="1:33" ht="15.75">
      <c r="A525" s="292" t="str">
        <f t="shared" si="16"/>
        <v>00</v>
      </c>
      <c r="B525" s="198"/>
      <c r="C525" s="198"/>
      <c r="D525" s="198"/>
      <c r="E525" s="198"/>
      <c r="F525" s="199"/>
      <c r="G525" s="170"/>
      <c r="H525" s="314" t="str">
        <f t="shared" si="17"/>
        <v/>
      </c>
      <c r="I525" s="222"/>
      <c r="J525" s="108"/>
      <c r="K525" s="108"/>
      <c r="L525" s="108"/>
      <c r="M525" s="108"/>
      <c r="N525" s="108"/>
      <c r="O525" s="110"/>
      <c r="P525" s="108"/>
      <c r="Q525" s="108"/>
      <c r="R525" s="108"/>
      <c r="S525" s="108"/>
      <c r="T525" s="108"/>
      <c r="U525" s="108"/>
      <c r="V525" s="108"/>
      <c r="W525" s="108"/>
      <c r="X525" s="109"/>
      <c r="Y525" s="108"/>
      <c r="Z525" s="108"/>
      <c r="AA525" s="108"/>
      <c r="AB525" s="108"/>
      <c r="AC525" s="108"/>
      <c r="AD525" s="111"/>
      <c r="AG525" s="111"/>
    </row>
    <row r="526" spans="1:33" ht="15.75">
      <c r="A526" s="292" t="str">
        <f t="shared" si="16"/>
        <v>00</v>
      </c>
      <c r="B526" s="198"/>
      <c r="C526" s="198"/>
      <c r="D526" s="198"/>
      <c r="E526" s="198"/>
      <c r="F526" s="199"/>
      <c r="G526" s="170"/>
      <c r="H526" s="314" t="str">
        <f t="shared" si="17"/>
        <v/>
      </c>
      <c r="I526" s="222"/>
      <c r="J526" s="108"/>
      <c r="K526" s="108"/>
      <c r="L526" s="108"/>
      <c r="M526" s="108"/>
      <c r="N526" s="108"/>
      <c r="O526" s="110"/>
      <c r="P526" s="108"/>
      <c r="Q526" s="108"/>
      <c r="R526" s="108"/>
      <c r="S526" s="108"/>
      <c r="T526" s="108"/>
      <c r="U526" s="108"/>
      <c r="V526" s="108"/>
      <c r="W526" s="108"/>
      <c r="X526" s="109"/>
      <c r="Y526" s="108"/>
      <c r="Z526" s="108"/>
      <c r="AA526" s="108"/>
      <c r="AB526" s="108"/>
      <c r="AC526" s="108"/>
      <c r="AD526" s="111"/>
      <c r="AG526" s="111"/>
    </row>
    <row r="527" spans="1:33" ht="15.75">
      <c r="A527" s="292" t="str">
        <f t="shared" si="16"/>
        <v>00</v>
      </c>
      <c r="B527" s="198"/>
      <c r="C527" s="198"/>
      <c r="D527" s="198"/>
      <c r="E527" s="198"/>
      <c r="F527" s="199"/>
      <c r="G527" s="170"/>
      <c r="H527" s="314" t="str">
        <f t="shared" si="17"/>
        <v/>
      </c>
      <c r="I527" s="222"/>
      <c r="J527" s="108"/>
      <c r="K527" s="108"/>
      <c r="L527" s="108"/>
      <c r="M527" s="108"/>
      <c r="N527" s="108"/>
      <c r="O527" s="110"/>
      <c r="P527" s="108"/>
      <c r="Q527" s="108"/>
      <c r="R527" s="108"/>
      <c r="S527" s="108"/>
      <c r="T527" s="108"/>
      <c r="U527" s="108"/>
      <c r="V527" s="108"/>
      <c r="W527" s="108"/>
      <c r="X527" s="109"/>
      <c r="Y527" s="108"/>
      <c r="Z527" s="108"/>
      <c r="AA527" s="108"/>
      <c r="AB527" s="108"/>
      <c r="AC527" s="108"/>
      <c r="AD527" s="111"/>
      <c r="AG527" s="111"/>
    </row>
    <row r="528" spans="1:33" ht="15.75">
      <c r="A528" s="292" t="str">
        <f t="shared" si="16"/>
        <v>00</v>
      </c>
      <c r="B528" s="198"/>
      <c r="C528" s="198"/>
      <c r="D528" s="198"/>
      <c r="E528" s="198"/>
      <c r="F528" s="199"/>
      <c r="G528" s="170"/>
      <c r="H528" s="314" t="str">
        <f t="shared" si="17"/>
        <v/>
      </c>
      <c r="I528" s="222"/>
      <c r="J528" s="108"/>
      <c r="K528" s="108"/>
      <c r="L528" s="108"/>
      <c r="M528" s="108"/>
      <c r="N528" s="108"/>
      <c r="O528" s="110"/>
      <c r="P528" s="108"/>
      <c r="Q528" s="108"/>
      <c r="R528" s="108"/>
      <c r="S528" s="108"/>
      <c r="T528" s="108"/>
      <c r="U528" s="108"/>
      <c r="V528" s="108"/>
      <c r="W528" s="108"/>
      <c r="X528" s="109"/>
      <c r="Y528" s="108"/>
      <c r="Z528" s="108"/>
      <c r="AA528" s="108"/>
      <c r="AB528" s="108"/>
      <c r="AC528" s="108"/>
      <c r="AD528" s="111"/>
      <c r="AG528" s="111"/>
    </row>
    <row r="529" spans="1:33" ht="15.75">
      <c r="A529" s="292" t="str">
        <f t="shared" si="16"/>
        <v>00</v>
      </c>
      <c r="B529" s="198"/>
      <c r="C529" s="198"/>
      <c r="D529" s="198"/>
      <c r="E529" s="198"/>
      <c r="F529" s="199"/>
      <c r="G529" s="170"/>
      <c r="H529" s="314" t="str">
        <f t="shared" si="17"/>
        <v/>
      </c>
      <c r="I529" s="222"/>
      <c r="J529" s="108"/>
      <c r="K529" s="108"/>
      <c r="L529" s="108"/>
      <c r="M529" s="108"/>
      <c r="N529" s="108"/>
      <c r="O529" s="110"/>
      <c r="P529" s="108"/>
      <c r="Q529" s="108"/>
      <c r="R529" s="108"/>
      <c r="S529" s="108"/>
      <c r="T529" s="108"/>
      <c r="U529" s="108"/>
      <c r="V529" s="108"/>
      <c r="W529" s="108"/>
      <c r="X529" s="109"/>
      <c r="Y529" s="108"/>
      <c r="Z529" s="108"/>
      <c r="AA529" s="108"/>
      <c r="AB529" s="108"/>
      <c r="AC529" s="108"/>
      <c r="AD529" s="111"/>
      <c r="AG529" s="111"/>
    </row>
    <row r="530" spans="1:33" ht="15.75">
      <c r="A530" s="292" t="str">
        <f t="shared" si="16"/>
        <v>00</v>
      </c>
      <c r="B530" s="198"/>
      <c r="C530" s="198"/>
      <c r="D530" s="198"/>
      <c r="E530" s="198"/>
      <c r="F530" s="199"/>
      <c r="G530" s="170"/>
      <c r="H530" s="314" t="str">
        <f t="shared" si="17"/>
        <v/>
      </c>
      <c r="I530" s="222"/>
      <c r="J530" s="108"/>
      <c r="K530" s="108"/>
      <c r="L530" s="108"/>
      <c r="M530" s="108"/>
      <c r="N530" s="108"/>
      <c r="O530" s="110"/>
      <c r="P530" s="108"/>
      <c r="Q530" s="108"/>
      <c r="R530" s="108"/>
      <c r="S530" s="108"/>
      <c r="T530" s="108"/>
      <c r="U530" s="108"/>
      <c r="V530" s="108"/>
      <c r="W530" s="108"/>
      <c r="X530" s="109"/>
      <c r="Y530" s="108"/>
      <c r="Z530" s="108"/>
      <c r="AA530" s="108"/>
      <c r="AB530" s="108"/>
      <c r="AC530" s="108"/>
      <c r="AD530" s="111"/>
      <c r="AG530" s="111"/>
    </row>
    <row r="531" spans="1:33" ht="15.75">
      <c r="A531" s="292" t="str">
        <f t="shared" si="16"/>
        <v>00</v>
      </c>
      <c r="B531" s="198"/>
      <c r="C531" s="198"/>
      <c r="D531" s="198"/>
      <c r="E531" s="198"/>
      <c r="F531" s="199"/>
      <c r="G531" s="170"/>
      <c r="H531" s="314" t="str">
        <f t="shared" si="17"/>
        <v/>
      </c>
      <c r="I531" s="222"/>
      <c r="J531" s="108"/>
      <c r="K531" s="108"/>
      <c r="L531" s="108"/>
      <c r="M531" s="108"/>
      <c r="N531" s="108"/>
      <c r="O531" s="110"/>
      <c r="P531" s="108"/>
      <c r="Q531" s="108"/>
      <c r="R531" s="108"/>
      <c r="S531" s="108"/>
      <c r="T531" s="108"/>
      <c r="U531" s="108"/>
      <c r="V531" s="108"/>
      <c r="W531" s="108"/>
      <c r="X531" s="109"/>
      <c r="Y531" s="108"/>
      <c r="Z531" s="108"/>
      <c r="AA531" s="108"/>
      <c r="AB531" s="108"/>
      <c r="AC531" s="108"/>
      <c r="AD531" s="111"/>
      <c r="AG531" s="111"/>
    </row>
    <row r="532" spans="1:33" ht="15.75">
      <c r="A532" s="292" t="str">
        <f t="shared" si="16"/>
        <v>00</v>
      </c>
      <c r="B532" s="198"/>
      <c r="C532" s="198"/>
      <c r="D532" s="198"/>
      <c r="E532" s="198"/>
      <c r="F532" s="199"/>
      <c r="G532" s="170"/>
      <c r="H532" s="314" t="str">
        <f t="shared" si="17"/>
        <v/>
      </c>
      <c r="I532" s="222"/>
      <c r="J532" s="108"/>
      <c r="K532" s="108"/>
      <c r="L532" s="108"/>
      <c r="M532" s="108"/>
      <c r="N532" s="108"/>
      <c r="O532" s="110"/>
      <c r="P532" s="108"/>
      <c r="Q532" s="108"/>
      <c r="R532" s="108"/>
      <c r="S532" s="108"/>
      <c r="T532" s="108"/>
      <c r="U532" s="108"/>
      <c r="V532" s="108"/>
      <c r="W532" s="108"/>
      <c r="X532" s="109"/>
      <c r="Y532" s="108"/>
      <c r="Z532" s="108"/>
      <c r="AA532" s="108"/>
      <c r="AB532" s="108"/>
      <c r="AC532" s="108"/>
      <c r="AD532" s="111"/>
      <c r="AG532" s="111"/>
    </row>
    <row r="533" spans="1:33" ht="15.75">
      <c r="A533" s="292" t="str">
        <f t="shared" si="16"/>
        <v>00</v>
      </c>
      <c r="B533" s="198"/>
      <c r="C533" s="198"/>
      <c r="D533" s="198"/>
      <c r="E533" s="198"/>
      <c r="F533" s="199"/>
      <c r="G533" s="170"/>
      <c r="H533" s="314" t="str">
        <f t="shared" si="17"/>
        <v/>
      </c>
      <c r="I533" s="222"/>
      <c r="J533" s="108"/>
      <c r="K533" s="108"/>
      <c r="L533" s="108"/>
      <c r="M533" s="108"/>
      <c r="N533" s="108"/>
      <c r="O533" s="110"/>
      <c r="P533" s="108"/>
      <c r="Q533" s="108"/>
      <c r="R533" s="108"/>
      <c r="S533" s="108"/>
      <c r="T533" s="108"/>
      <c r="U533" s="108"/>
      <c r="V533" s="108"/>
      <c r="W533" s="108"/>
      <c r="X533" s="109"/>
      <c r="Y533" s="108"/>
      <c r="Z533" s="108"/>
      <c r="AA533" s="108"/>
      <c r="AB533" s="108"/>
      <c r="AC533" s="108"/>
      <c r="AD533" s="111"/>
      <c r="AG533" s="111"/>
    </row>
    <row r="534" spans="1:33" ht="15.75">
      <c r="A534" s="292" t="str">
        <f t="shared" si="16"/>
        <v>00</v>
      </c>
      <c r="B534" s="198"/>
      <c r="C534" s="198"/>
      <c r="D534" s="198"/>
      <c r="E534" s="198"/>
      <c r="F534" s="199"/>
      <c r="G534" s="170"/>
      <c r="H534" s="314" t="str">
        <f t="shared" si="17"/>
        <v/>
      </c>
      <c r="I534" s="222"/>
      <c r="J534" s="108"/>
      <c r="K534" s="108"/>
      <c r="L534" s="108"/>
      <c r="M534" s="108"/>
      <c r="N534" s="108"/>
      <c r="O534" s="110"/>
      <c r="P534" s="108"/>
      <c r="Q534" s="108"/>
      <c r="R534" s="108"/>
      <c r="S534" s="108"/>
      <c r="T534" s="108"/>
      <c r="U534" s="108"/>
      <c r="V534" s="108"/>
      <c r="W534" s="108"/>
      <c r="X534" s="109"/>
      <c r="Y534" s="108"/>
      <c r="Z534" s="108"/>
      <c r="AA534" s="108"/>
      <c r="AB534" s="108"/>
      <c r="AC534" s="108"/>
      <c r="AD534" s="111"/>
      <c r="AG534" s="111"/>
    </row>
    <row r="535" spans="1:33" ht="15.75">
      <c r="A535" s="292" t="str">
        <f t="shared" si="16"/>
        <v>00</v>
      </c>
      <c r="B535" s="198"/>
      <c r="C535" s="198"/>
      <c r="D535" s="198"/>
      <c r="E535" s="198"/>
      <c r="F535" s="199"/>
      <c r="G535" s="170"/>
      <c r="H535" s="314" t="str">
        <f t="shared" si="17"/>
        <v/>
      </c>
      <c r="I535" s="222"/>
      <c r="J535" s="108"/>
      <c r="K535" s="108"/>
      <c r="L535" s="108"/>
      <c r="M535" s="108"/>
      <c r="N535" s="108"/>
      <c r="O535" s="110"/>
      <c r="P535" s="108"/>
      <c r="Q535" s="108"/>
      <c r="R535" s="108"/>
      <c r="S535" s="108"/>
      <c r="T535" s="108"/>
      <c r="U535" s="108"/>
      <c r="V535" s="108"/>
      <c r="W535" s="108"/>
      <c r="X535" s="109"/>
      <c r="Y535" s="108"/>
      <c r="Z535" s="108"/>
      <c r="AA535" s="108"/>
      <c r="AB535" s="108"/>
      <c r="AC535" s="108"/>
      <c r="AD535" s="111"/>
      <c r="AG535" s="111"/>
    </row>
    <row r="536" spans="1:33" ht="15.75">
      <c r="A536" s="292" t="str">
        <f t="shared" si="16"/>
        <v>00</v>
      </c>
      <c r="B536" s="198"/>
      <c r="C536" s="198"/>
      <c r="D536" s="198"/>
      <c r="E536" s="198"/>
      <c r="F536" s="199"/>
      <c r="G536" s="170"/>
      <c r="H536" s="314" t="str">
        <f t="shared" si="17"/>
        <v/>
      </c>
      <c r="I536" s="222"/>
      <c r="J536" s="108"/>
      <c r="K536" s="108"/>
      <c r="L536" s="108"/>
      <c r="M536" s="108"/>
      <c r="N536" s="108"/>
      <c r="O536" s="110"/>
      <c r="P536" s="108"/>
      <c r="Q536" s="108"/>
      <c r="R536" s="108"/>
      <c r="S536" s="108"/>
      <c r="T536" s="108"/>
      <c r="U536" s="108"/>
      <c r="V536" s="108"/>
      <c r="W536" s="108"/>
      <c r="X536" s="109"/>
      <c r="Y536" s="108"/>
      <c r="Z536" s="108"/>
      <c r="AA536" s="108"/>
      <c r="AB536" s="108"/>
      <c r="AC536" s="108"/>
      <c r="AD536" s="111"/>
      <c r="AG536" s="111"/>
    </row>
    <row r="537" spans="1:33" ht="15.75">
      <c r="A537" s="292" t="str">
        <f t="shared" si="16"/>
        <v>00</v>
      </c>
      <c r="B537" s="198"/>
      <c r="C537" s="198"/>
      <c r="D537" s="198"/>
      <c r="E537" s="198"/>
      <c r="F537" s="199"/>
      <c r="G537" s="170"/>
      <c r="H537" s="314" t="str">
        <f t="shared" si="17"/>
        <v/>
      </c>
      <c r="I537" s="222"/>
      <c r="J537" s="108"/>
      <c r="K537" s="108"/>
      <c r="L537" s="108"/>
      <c r="M537" s="108"/>
      <c r="N537" s="108"/>
      <c r="O537" s="110"/>
      <c r="P537" s="108"/>
      <c r="Q537" s="108"/>
      <c r="R537" s="108"/>
      <c r="S537" s="108"/>
      <c r="T537" s="108"/>
      <c r="U537" s="108"/>
      <c r="V537" s="108"/>
      <c r="W537" s="108"/>
      <c r="X537" s="109"/>
      <c r="Y537" s="108"/>
      <c r="Z537" s="108"/>
      <c r="AA537" s="108"/>
      <c r="AB537" s="108"/>
      <c r="AC537" s="108"/>
      <c r="AD537" s="111"/>
      <c r="AG537" s="111"/>
    </row>
    <row r="538" spans="1:33" ht="15.75">
      <c r="A538" s="292" t="str">
        <f t="shared" si="16"/>
        <v>00</v>
      </c>
      <c r="B538" s="198"/>
      <c r="C538" s="198"/>
      <c r="D538" s="198"/>
      <c r="E538" s="198"/>
      <c r="F538" s="199"/>
      <c r="G538" s="170"/>
      <c r="H538" s="314" t="str">
        <f t="shared" si="17"/>
        <v/>
      </c>
      <c r="I538" s="222"/>
      <c r="J538" s="108"/>
      <c r="K538" s="108"/>
      <c r="L538" s="108"/>
      <c r="M538" s="108"/>
      <c r="N538" s="108"/>
      <c r="O538" s="110"/>
      <c r="P538" s="108"/>
      <c r="Q538" s="108"/>
      <c r="R538" s="108"/>
      <c r="S538" s="108"/>
      <c r="T538" s="108"/>
      <c r="U538" s="108"/>
      <c r="V538" s="108"/>
      <c r="W538" s="108"/>
      <c r="X538" s="109"/>
      <c r="Y538" s="108"/>
      <c r="Z538" s="108"/>
      <c r="AA538" s="108"/>
      <c r="AB538" s="108"/>
      <c r="AC538" s="108"/>
      <c r="AD538" s="111"/>
      <c r="AG538" s="111"/>
    </row>
    <row r="539" spans="1:33" ht="15.75">
      <c r="A539" s="292" t="str">
        <f t="shared" si="16"/>
        <v>00</v>
      </c>
      <c r="B539" s="198"/>
      <c r="C539" s="198"/>
      <c r="D539" s="198"/>
      <c r="E539" s="198"/>
      <c r="F539" s="199"/>
      <c r="G539" s="170"/>
      <c r="H539" s="314" t="str">
        <f t="shared" si="17"/>
        <v/>
      </c>
      <c r="I539" s="222"/>
      <c r="J539" s="108"/>
      <c r="K539" s="108"/>
      <c r="L539" s="108"/>
      <c r="M539" s="108"/>
      <c r="N539" s="108"/>
      <c r="O539" s="110"/>
      <c r="P539" s="108"/>
      <c r="Q539" s="108"/>
      <c r="R539" s="108"/>
      <c r="S539" s="108"/>
      <c r="T539" s="108"/>
      <c r="U539" s="108"/>
      <c r="V539" s="108"/>
      <c r="W539" s="108"/>
      <c r="X539" s="109"/>
      <c r="Y539" s="108"/>
      <c r="Z539" s="108"/>
      <c r="AA539" s="108"/>
      <c r="AB539" s="108"/>
      <c r="AC539" s="108"/>
      <c r="AD539" s="111"/>
      <c r="AG539" s="111"/>
    </row>
    <row r="540" spans="1:33" ht="15.75">
      <c r="A540" s="292" t="str">
        <f t="shared" si="16"/>
        <v>00</v>
      </c>
      <c r="B540" s="198"/>
      <c r="C540" s="198"/>
      <c r="D540" s="198"/>
      <c r="E540" s="198"/>
      <c r="F540" s="199"/>
      <c r="G540" s="170"/>
      <c r="H540" s="314" t="str">
        <f t="shared" si="17"/>
        <v/>
      </c>
      <c r="I540" s="222"/>
      <c r="J540" s="108"/>
      <c r="K540" s="108"/>
      <c r="L540" s="108"/>
      <c r="M540" s="108"/>
      <c r="N540" s="108"/>
      <c r="O540" s="110"/>
      <c r="P540" s="108"/>
      <c r="Q540" s="108"/>
      <c r="R540" s="108"/>
      <c r="S540" s="108"/>
      <c r="T540" s="108"/>
      <c r="U540" s="108"/>
      <c r="V540" s="108"/>
      <c r="W540" s="108"/>
      <c r="X540" s="109"/>
      <c r="Y540" s="108"/>
      <c r="Z540" s="108"/>
      <c r="AA540" s="108"/>
      <c r="AB540" s="108"/>
      <c r="AC540" s="108"/>
      <c r="AD540" s="111"/>
      <c r="AG540" s="111"/>
    </row>
    <row r="541" spans="1:33" ht="15.75">
      <c r="A541" s="292" t="str">
        <f t="shared" si="16"/>
        <v>00</v>
      </c>
      <c r="B541" s="198"/>
      <c r="C541" s="198"/>
      <c r="D541" s="198"/>
      <c r="E541" s="198"/>
      <c r="F541" s="199"/>
      <c r="G541" s="170"/>
      <c r="H541" s="314" t="str">
        <f t="shared" si="17"/>
        <v/>
      </c>
      <c r="I541" s="222"/>
      <c r="J541" s="108"/>
      <c r="K541" s="108"/>
      <c r="L541" s="108"/>
      <c r="M541" s="108"/>
      <c r="N541" s="108"/>
      <c r="O541" s="110"/>
      <c r="P541" s="108"/>
      <c r="Q541" s="108"/>
      <c r="R541" s="108"/>
      <c r="S541" s="108"/>
      <c r="T541" s="108"/>
      <c r="U541" s="108"/>
      <c r="V541" s="108"/>
      <c r="W541" s="108"/>
      <c r="X541" s="109"/>
      <c r="Y541" s="108"/>
      <c r="Z541" s="108"/>
      <c r="AA541" s="108"/>
      <c r="AB541" s="108"/>
      <c r="AC541" s="108"/>
      <c r="AD541" s="111"/>
      <c r="AG541" s="111"/>
    </row>
    <row r="542" spans="1:33" ht="15.75">
      <c r="A542" s="292" t="str">
        <f t="shared" si="16"/>
        <v>00</v>
      </c>
      <c r="B542" s="198"/>
      <c r="C542" s="198"/>
      <c r="D542" s="198"/>
      <c r="E542" s="198"/>
      <c r="F542" s="199"/>
      <c r="G542" s="170"/>
      <c r="H542" s="314" t="str">
        <f t="shared" si="17"/>
        <v/>
      </c>
      <c r="I542" s="222"/>
      <c r="J542" s="108"/>
      <c r="K542" s="108"/>
      <c r="L542" s="108"/>
      <c r="M542" s="108"/>
      <c r="N542" s="108"/>
      <c r="O542" s="110"/>
      <c r="P542" s="108"/>
      <c r="Q542" s="108"/>
      <c r="R542" s="108"/>
      <c r="S542" s="108"/>
      <c r="T542" s="108"/>
      <c r="U542" s="108"/>
      <c r="V542" s="108"/>
      <c r="W542" s="108"/>
      <c r="X542" s="109"/>
      <c r="Y542" s="108"/>
      <c r="Z542" s="108"/>
      <c r="AA542" s="108"/>
      <c r="AB542" s="108"/>
      <c r="AC542" s="108"/>
      <c r="AD542" s="111"/>
      <c r="AG542" s="111"/>
    </row>
    <row r="543" spans="1:33" ht="15.75">
      <c r="A543" s="292" t="str">
        <f t="shared" si="16"/>
        <v>00</v>
      </c>
      <c r="B543" s="198"/>
      <c r="C543" s="198"/>
      <c r="D543" s="198"/>
      <c r="E543" s="198"/>
      <c r="F543" s="199"/>
      <c r="G543" s="170"/>
      <c r="H543" s="314" t="str">
        <f t="shared" si="17"/>
        <v/>
      </c>
      <c r="I543" s="222"/>
      <c r="J543" s="108"/>
      <c r="K543" s="108"/>
      <c r="L543" s="108"/>
      <c r="M543" s="108"/>
      <c r="N543" s="108"/>
      <c r="O543" s="110"/>
      <c r="P543" s="108"/>
      <c r="Q543" s="108"/>
      <c r="R543" s="108"/>
      <c r="S543" s="108"/>
      <c r="T543" s="108"/>
      <c r="U543" s="108"/>
      <c r="V543" s="108"/>
      <c r="W543" s="108"/>
      <c r="X543" s="109"/>
      <c r="Y543" s="108"/>
      <c r="Z543" s="108"/>
      <c r="AA543" s="108"/>
      <c r="AB543" s="108"/>
      <c r="AC543" s="108"/>
      <c r="AD543" s="111"/>
      <c r="AG543" s="111"/>
    </row>
    <row r="544" spans="1:33" ht="15.75">
      <c r="A544" s="292" t="str">
        <f t="shared" si="16"/>
        <v>00</v>
      </c>
      <c r="B544" s="198"/>
      <c r="C544" s="198"/>
      <c r="D544" s="198"/>
      <c r="E544" s="198"/>
      <c r="F544" s="199"/>
      <c r="G544" s="170"/>
      <c r="H544" s="314" t="str">
        <f t="shared" si="17"/>
        <v/>
      </c>
      <c r="I544" s="222"/>
      <c r="J544" s="108"/>
      <c r="K544" s="108"/>
      <c r="L544" s="108"/>
      <c r="M544" s="108"/>
      <c r="N544" s="108"/>
      <c r="O544" s="110"/>
      <c r="P544" s="108"/>
      <c r="Q544" s="108"/>
      <c r="R544" s="108"/>
      <c r="S544" s="108"/>
      <c r="T544" s="108"/>
      <c r="U544" s="108"/>
      <c r="V544" s="108"/>
      <c r="W544" s="108"/>
      <c r="X544" s="109"/>
      <c r="Y544" s="108"/>
      <c r="Z544" s="108"/>
      <c r="AA544" s="108"/>
      <c r="AB544" s="108"/>
      <c r="AC544" s="108"/>
      <c r="AD544" s="111"/>
      <c r="AG544" s="111"/>
    </row>
    <row r="545" spans="1:33" ht="15.75">
      <c r="A545" s="292" t="str">
        <f t="shared" si="16"/>
        <v>00</v>
      </c>
      <c r="B545" s="198"/>
      <c r="C545" s="198"/>
      <c r="D545" s="198"/>
      <c r="E545" s="198"/>
      <c r="F545" s="199"/>
      <c r="G545" s="170"/>
      <c r="H545" s="314" t="str">
        <f t="shared" si="17"/>
        <v/>
      </c>
      <c r="I545" s="222"/>
      <c r="J545" s="108"/>
      <c r="K545" s="108"/>
      <c r="L545" s="108"/>
      <c r="M545" s="108"/>
      <c r="N545" s="108"/>
      <c r="O545" s="110"/>
      <c r="P545" s="108"/>
      <c r="Q545" s="108"/>
      <c r="R545" s="108"/>
      <c r="S545" s="108"/>
      <c r="T545" s="108"/>
      <c r="U545" s="108"/>
      <c r="V545" s="108"/>
      <c r="W545" s="108"/>
      <c r="X545" s="109"/>
      <c r="Y545" s="108"/>
      <c r="Z545" s="108"/>
      <c r="AA545" s="108"/>
      <c r="AB545" s="108"/>
      <c r="AC545" s="108"/>
      <c r="AD545" s="111"/>
      <c r="AG545" s="111"/>
    </row>
    <row r="546" spans="1:33" ht="15.75">
      <c r="A546" s="292" t="str">
        <f t="shared" si="16"/>
        <v>00</v>
      </c>
      <c r="B546" s="198"/>
      <c r="C546" s="198"/>
      <c r="D546" s="198"/>
      <c r="E546" s="198"/>
      <c r="F546" s="199"/>
      <c r="G546" s="170"/>
      <c r="H546" s="314" t="str">
        <f t="shared" si="17"/>
        <v/>
      </c>
      <c r="I546" s="222"/>
      <c r="J546" s="108"/>
      <c r="K546" s="108"/>
      <c r="L546" s="108"/>
      <c r="M546" s="108"/>
      <c r="N546" s="108"/>
      <c r="O546" s="110"/>
      <c r="P546" s="108"/>
      <c r="Q546" s="108"/>
      <c r="R546" s="108"/>
      <c r="S546" s="108"/>
      <c r="T546" s="108"/>
      <c r="U546" s="108"/>
      <c r="V546" s="108"/>
      <c r="W546" s="108"/>
      <c r="X546" s="109"/>
      <c r="Y546" s="108"/>
      <c r="Z546" s="108"/>
      <c r="AA546" s="108"/>
      <c r="AB546" s="108"/>
      <c r="AC546" s="108"/>
      <c r="AD546" s="111"/>
      <c r="AG546" s="111"/>
    </row>
    <row r="547" spans="1:33" ht="15.75">
      <c r="A547" s="292" t="str">
        <f t="shared" si="16"/>
        <v>00</v>
      </c>
      <c r="B547" s="198"/>
      <c r="C547" s="198"/>
      <c r="D547" s="198"/>
      <c r="E547" s="198"/>
      <c r="F547" s="199"/>
      <c r="G547" s="170"/>
      <c r="H547" s="314" t="str">
        <f t="shared" si="17"/>
        <v/>
      </c>
      <c r="I547" s="222"/>
      <c r="J547" s="108"/>
      <c r="K547" s="108"/>
      <c r="L547" s="108"/>
      <c r="M547" s="108"/>
      <c r="N547" s="108"/>
      <c r="O547" s="110"/>
      <c r="P547" s="108"/>
      <c r="Q547" s="108"/>
      <c r="R547" s="108"/>
      <c r="S547" s="108"/>
      <c r="T547" s="108"/>
      <c r="U547" s="108"/>
      <c r="V547" s="108"/>
      <c r="W547" s="108"/>
      <c r="X547" s="109"/>
      <c r="Y547" s="108"/>
      <c r="Z547" s="108"/>
      <c r="AA547" s="108"/>
      <c r="AB547" s="108"/>
      <c r="AC547" s="108"/>
      <c r="AD547" s="111"/>
      <c r="AG547" s="111"/>
    </row>
    <row r="548" spans="1:33" ht="15.75">
      <c r="A548" s="292" t="str">
        <f t="shared" si="16"/>
        <v>00</v>
      </c>
      <c r="B548" s="198"/>
      <c r="C548" s="198"/>
      <c r="D548" s="198"/>
      <c r="E548" s="198"/>
      <c r="F548" s="199"/>
      <c r="G548" s="170"/>
      <c r="H548" s="314" t="str">
        <f t="shared" si="17"/>
        <v/>
      </c>
      <c r="I548" s="222"/>
      <c r="J548" s="108"/>
      <c r="K548" s="108"/>
      <c r="L548" s="108"/>
      <c r="M548" s="108"/>
      <c r="N548" s="108"/>
      <c r="O548" s="110"/>
      <c r="P548" s="108"/>
      <c r="Q548" s="108"/>
      <c r="R548" s="108"/>
      <c r="S548" s="108"/>
      <c r="T548" s="108"/>
      <c r="U548" s="108"/>
      <c r="V548" s="108"/>
      <c r="W548" s="108"/>
      <c r="X548" s="109"/>
      <c r="Y548" s="108"/>
      <c r="Z548" s="108"/>
      <c r="AA548" s="108"/>
      <c r="AB548" s="108"/>
      <c r="AC548" s="108"/>
      <c r="AD548" s="111"/>
      <c r="AG548" s="111"/>
    </row>
    <row r="549" spans="1:33" ht="15.75">
      <c r="A549" s="292" t="str">
        <f t="shared" si="16"/>
        <v>00</v>
      </c>
      <c r="B549" s="198"/>
      <c r="C549" s="198"/>
      <c r="D549" s="198"/>
      <c r="E549" s="198"/>
      <c r="F549" s="199"/>
      <c r="G549" s="170"/>
      <c r="H549" s="314" t="str">
        <f t="shared" si="17"/>
        <v/>
      </c>
      <c r="I549" s="222"/>
      <c r="J549" s="108"/>
      <c r="K549" s="108"/>
      <c r="L549" s="108"/>
      <c r="M549" s="108"/>
      <c r="N549" s="108"/>
      <c r="O549" s="110"/>
      <c r="P549" s="108"/>
      <c r="Q549" s="108"/>
      <c r="R549" s="108"/>
      <c r="S549" s="108"/>
      <c r="T549" s="108"/>
      <c r="U549" s="108"/>
      <c r="V549" s="108"/>
      <c r="W549" s="108"/>
      <c r="X549" s="109"/>
      <c r="Y549" s="108"/>
      <c r="Z549" s="108"/>
      <c r="AA549" s="108"/>
      <c r="AB549" s="108"/>
      <c r="AC549" s="108"/>
      <c r="AD549" s="111"/>
      <c r="AG549" s="111"/>
    </row>
    <row r="550" spans="1:33" ht="15.75">
      <c r="A550" s="292" t="str">
        <f t="shared" si="16"/>
        <v>00</v>
      </c>
      <c r="B550" s="198"/>
      <c r="C550" s="198"/>
      <c r="D550" s="198"/>
      <c r="E550" s="198"/>
      <c r="F550" s="199"/>
      <c r="G550" s="170"/>
      <c r="H550" s="314" t="str">
        <f t="shared" si="17"/>
        <v/>
      </c>
      <c r="I550" s="222"/>
      <c r="J550" s="108"/>
      <c r="K550" s="108"/>
      <c r="L550" s="108"/>
      <c r="M550" s="108"/>
      <c r="N550" s="108"/>
      <c r="O550" s="110"/>
      <c r="P550" s="108"/>
      <c r="Q550" s="108"/>
      <c r="R550" s="108"/>
      <c r="S550" s="108"/>
      <c r="T550" s="108"/>
      <c r="U550" s="108"/>
      <c r="V550" s="108"/>
      <c r="W550" s="108"/>
      <c r="X550" s="109"/>
      <c r="Y550" s="108"/>
      <c r="Z550" s="108"/>
      <c r="AA550" s="108"/>
      <c r="AB550" s="108"/>
      <c r="AC550" s="108"/>
      <c r="AD550" s="111"/>
      <c r="AG550" s="111"/>
    </row>
    <row r="551" spans="1:33" ht="15.75">
      <c r="A551" s="292" t="str">
        <f t="shared" si="16"/>
        <v>00</v>
      </c>
      <c r="B551" s="198"/>
      <c r="C551" s="198"/>
      <c r="D551" s="198"/>
      <c r="E551" s="198"/>
      <c r="F551" s="199"/>
      <c r="G551" s="170"/>
      <c r="H551" s="314" t="str">
        <f t="shared" si="17"/>
        <v/>
      </c>
      <c r="I551" s="222"/>
      <c r="J551" s="108"/>
      <c r="K551" s="108"/>
      <c r="L551" s="108"/>
      <c r="M551" s="108"/>
      <c r="N551" s="108"/>
      <c r="O551" s="110"/>
      <c r="P551" s="108"/>
      <c r="Q551" s="108"/>
      <c r="R551" s="108"/>
      <c r="S551" s="108"/>
      <c r="T551" s="108"/>
      <c r="U551" s="108"/>
      <c r="V551" s="108"/>
      <c r="W551" s="108"/>
      <c r="X551" s="109"/>
      <c r="Y551" s="108"/>
      <c r="Z551" s="108"/>
      <c r="AA551" s="108"/>
      <c r="AB551" s="108"/>
      <c r="AC551" s="108"/>
      <c r="AD551" s="111"/>
      <c r="AG551" s="111"/>
    </row>
    <row r="552" spans="1:33" ht="15.75">
      <c r="A552" s="292" t="str">
        <f t="shared" si="16"/>
        <v>00</v>
      </c>
      <c r="B552" s="198"/>
      <c r="C552" s="198"/>
      <c r="D552" s="198"/>
      <c r="E552" s="198"/>
      <c r="F552" s="199"/>
      <c r="G552" s="170"/>
      <c r="H552" s="314" t="str">
        <f t="shared" si="17"/>
        <v/>
      </c>
      <c r="I552" s="222"/>
      <c r="J552" s="108"/>
      <c r="K552" s="108"/>
      <c r="L552" s="108"/>
      <c r="M552" s="108"/>
      <c r="N552" s="108"/>
      <c r="O552" s="110"/>
      <c r="P552" s="108"/>
      <c r="Q552" s="108"/>
      <c r="R552" s="108"/>
      <c r="S552" s="108"/>
      <c r="T552" s="108"/>
      <c r="U552" s="108"/>
      <c r="V552" s="108"/>
      <c r="W552" s="108"/>
      <c r="X552" s="109"/>
      <c r="Y552" s="108"/>
      <c r="Z552" s="108"/>
      <c r="AA552" s="108"/>
      <c r="AB552" s="108"/>
      <c r="AC552" s="108"/>
      <c r="AD552" s="111"/>
      <c r="AG552" s="111"/>
    </row>
    <row r="553" spans="1:33" ht="15.75">
      <c r="A553" s="292" t="str">
        <f t="shared" si="16"/>
        <v>00</v>
      </c>
      <c r="B553" s="198"/>
      <c r="C553" s="198"/>
      <c r="D553" s="198"/>
      <c r="E553" s="198"/>
      <c r="F553" s="199"/>
      <c r="G553" s="170"/>
      <c r="H553" s="314" t="str">
        <f t="shared" si="17"/>
        <v/>
      </c>
      <c r="I553" s="222"/>
      <c r="J553" s="108"/>
      <c r="K553" s="108"/>
      <c r="L553" s="108"/>
      <c r="M553" s="108"/>
      <c r="N553" s="108"/>
      <c r="O553" s="110"/>
      <c r="P553" s="108"/>
      <c r="Q553" s="108"/>
      <c r="R553" s="108"/>
      <c r="S553" s="108"/>
      <c r="T553" s="108"/>
      <c r="U553" s="108"/>
      <c r="V553" s="108"/>
      <c r="W553" s="108"/>
      <c r="X553" s="109"/>
      <c r="Y553" s="108"/>
      <c r="Z553" s="108"/>
      <c r="AA553" s="108"/>
      <c r="AB553" s="108"/>
      <c r="AC553" s="108"/>
      <c r="AD553" s="111"/>
      <c r="AG553" s="111"/>
    </row>
    <row r="554" spans="1:33" ht="15.75">
      <c r="A554" s="292" t="str">
        <f t="shared" si="16"/>
        <v>00</v>
      </c>
      <c r="B554" s="198"/>
      <c r="C554" s="198"/>
      <c r="D554" s="198"/>
      <c r="E554" s="198"/>
      <c r="F554" s="199"/>
      <c r="G554" s="170"/>
      <c r="H554" s="314" t="str">
        <f t="shared" si="17"/>
        <v/>
      </c>
      <c r="I554" s="222"/>
      <c r="J554" s="108"/>
      <c r="K554" s="108"/>
      <c r="L554" s="108"/>
      <c r="M554" s="108"/>
      <c r="N554" s="108"/>
      <c r="O554" s="110"/>
      <c r="P554" s="108"/>
      <c r="Q554" s="108"/>
      <c r="R554" s="108"/>
      <c r="S554" s="108"/>
      <c r="T554" s="108"/>
      <c r="U554" s="108"/>
      <c r="V554" s="108"/>
      <c r="W554" s="108"/>
      <c r="X554" s="109"/>
      <c r="Y554" s="108"/>
      <c r="Z554" s="108"/>
      <c r="AA554" s="108"/>
      <c r="AB554" s="108"/>
      <c r="AC554" s="108"/>
      <c r="AD554" s="111"/>
      <c r="AG554" s="111"/>
    </row>
    <row r="555" spans="1:33" ht="15.75">
      <c r="A555" s="292" t="str">
        <f t="shared" si="16"/>
        <v>00</v>
      </c>
      <c r="B555" s="198"/>
      <c r="C555" s="198"/>
      <c r="D555" s="198"/>
      <c r="E555" s="198"/>
      <c r="F555" s="199"/>
      <c r="G555" s="170"/>
      <c r="H555" s="314" t="str">
        <f t="shared" si="17"/>
        <v/>
      </c>
      <c r="I555" s="222"/>
      <c r="J555" s="108"/>
      <c r="K555" s="108"/>
      <c r="L555" s="108"/>
      <c r="M555" s="108"/>
      <c r="N555" s="108"/>
      <c r="O555" s="110"/>
      <c r="P555" s="108"/>
      <c r="Q555" s="108"/>
      <c r="R555" s="108"/>
      <c r="S555" s="108"/>
      <c r="T555" s="108"/>
      <c r="U555" s="108"/>
      <c r="V555" s="108"/>
      <c r="W555" s="108"/>
      <c r="X555" s="109"/>
      <c r="Y555" s="108"/>
      <c r="Z555" s="108"/>
      <c r="AA555" s="108"/>
      <c r="AB555" s="108"/>
      <c r="AC555" s="108"/>
      <c r="AD555" s="111"/>
      <c r="AG555" s="111"/>
    </row>
    <row r="556" spans="1:33" ht="15.75">
      <c r="A556" s="292" t="str">
        <f t="shared" si="16"/>
        <v>00</v>
      </c>
      <c r="B556" s="198"/>
      <c r="C556" s="198"/>
      <c r="D556" s="198"/>
      <c r="E556" s="198"/>
      <c r="F556" s="199"/>
      <c r="G556" s="198"/>
      <c r="H556" s="314" t="str">
        <f t="shared" si="17"/>
        <v/>
      </c>
      <c r="I556" s="222"/>
      <c r="J556" s="108"/>
      <c r="K556" s="108"/>
      <c r="L556" s="108"/>
      <c r="M556" s="108"/>
      <c r="N556" s="108"/>
      <c r="O556" s="110"/>
      <c r="P556" s="108"/>
      <c r="Q556" s="108"/>
      <c r="R556" s="108"/>
      <c r="S556" s="108"/>
      <c r="T556" s="108"/>
      <c r="U556" s="108"/>
      <c r="V556" s="108"/>
      <c r="W556" s="108"/>
      <c r="X556" s="109"/>
      <c r="Y556" s="108"/>
      <c r="Z556" s="108"/>
      <c r="AA556" s="108"/>
      <c r="AB556" s="108"/>
      <c r="AC556" s="108"/>
      <c r="AD556" s="111"/>
      <c r="AG556" s="111"/>
    </row>
    <row r="557" spans="1:33" ht="15.75">
      <c r="A557" s="292" t="str">
        <f t="shared" si="16"/>
        <v>00</v>
      </c>
      <c r="B557" s="198"/>
      <c r="C557" s="198"/>
      <c r="D557" s="198"/>
      <c r="E557" s="198"/>
      <c r="F557" s="199"/>
      <c r="G557" s="198"/>
      <c r="H557" s="314" t="str">
        <f t="shared" si="17"/>
        <v/>
      </c>
      <c r="I557" s="222"/>
      <c r="J557" s="108"/>
      <c r="K557" s="108"/>
      <c r="L557" s="108"/>
      <c r="M557" s="108"/>
      <c r="N557" s="108"/>
      <c r="O557" s="110"/>
      <c r="P557" s="108"/>
      <c r="Q557" s="108"/>
      <c r="R557" s="108"/>
      <c r="S557" s="108"/>
      <c r="T557" s="108"/>
      <c r="U557" s="108"/>
      <c r="V557" s="108"/>
      <c r="W557" s="108"/>
      <c r="X557" s="109"/>
      <c r="Y557" s="108"/>
      <c r="Z557" s="108"/>
      <c r="AA557" s="108"/>
      <c r="AB557" s="108"/>
      <c r="AC557" s="108"/>
      <c r="AD557" s="111"/>
      <c r="AG557" s="111"/>
    </row>
    <row r="558" spans="1:33" ht="15.75">
      <c r="A558" s="292" t="str">
        <f t="shared" si="16"/>
        <v>00</v>
      </c>
      <c r="B558" s="198"/>
      <c r="C558" s="198"/>
      <c r="D558" s="198"/>
      <c r="E558" s="198"/>
      <c r="F558" s="199"/>
      <c r="G558" s="198"/>
      <c r="H558" s="314" t="str">
        <f t="shared" si="17"/>
        <v/>
      </c>
      <c r="I558" s="222"/>
      <c r="J558" s="108"/>
      <c r="K558" s="108"/>
      <c r="L558" s="108"/>
      <c r="M558" s="108"/>
      <c r="N558" s="108"/>
      <c r="O558" s="110"/>
      <c r="P558" s="108"/>
      <c r="Q558" s="108"/>
      <c r="R558" s="108"/>
      <c r="S558" s="108"/>
      <c r="T558" s="108"/>
      <c r="U558" s="108"/>
      <c r="V558" s="108"/>
      <c r="W558" s="108"/>
      <c r="X558" s="109"/>
      <c r="Y558" s="108"/>
      <c r="Z558" s="108"/>
      <c r="AA558" s="108"/>
      <c r="AB558" s="108"/>
      <c r="AC558" s="108"/>
      <c r="AD558" s="111"/>
      <c r="AG558" s="111"/>
    </row>
    <row r="559" spans="1:33" ht="15.75">
      <c r="A559" s="292" t="str">
        <f t="shared" si="16"/>
        <v>00</v>
      </c>
      <c r="B559" s="198"/>
      <c r="C559" s="198"/>
      <c r="D559" s="198"/>
      <c r="E559" s="198"/>
      <c r="F559" s="199"/>
      <c r="G559" s="198"/>
      <c r="H559" s="314" t="str">
        <f t="shared" si="17"/>
        <v/>
      </c>
      <c r="I559" s="292"/>
      <c r="J559" s="108"/>
      <c r="K559" s="108"/>
      <c r="L559" s="108"/>
      <c r="M559" s="108"/>
      <c r="N559" s="108"/>
      <c r="O559" s="110"/>
      <c r="P559" s="108"/>
      <c r="Q559" s="108"/>
      <c r="R559" s="108"/>
      <c r="S559" s="108"/>
      <c r="T559" s="108"/>
      <c r="U559" s="108"/>
      <c r="V559" s="108"/>
      <c r="W559" s="108"/>
      <c r="X559" s="109"/>
      <c r="Y559" s="108"/>
      <c r="Z559" s="108"/>
      <c r="AA559" s="108"/>
      <c r="AB559" s="108"/>
      <c r="AC559" s="108"/>
      <c r="AD559" s="111"/>
      <c r="AG559" s="111"/>
    </row>
    <row r="560" spans="1:33" ht="15.75">
      <c r="A560" s="292" t="str">
        <f t="shared" si="16"/>
        <v>00</v>
      </c>
      <c r="B560" s="198"/>
      <c r="C560" s="198"/>
      <c r="D560" s="198"/>
      <c r="E560" s="198"/>
      <c r="F560" s="199"/>
      <c r="G560" s="198"/>
      <c r="H560" s="314" t="str">
        <f t="shared" si="17"/>
        <v/>
      </c>
      <c r="I560" s="292"/>
      <c r="J560" s="108"/>
      <c r="K560" s="108"/>
      <c r="L560" s="108"/>
      <c r="M560" s="108"/>
      <c r="N560" s="108"/>
      <c r="O560" s="110"/>
      <c r="P560" s="108"/>
      <c r="Q560" s="108"/>
      <c r="R560" s="108"/>
      <c r="S560" s="108"/>
      <c r="T560" s="108"/>
      <c r="U560" s="108"/>
      <c r="V560" s="108"/>
      <c r="W560" s="108"/>
      <c r="X560" s="109"/>
      <c r="Y560" s="108"/>
      <c r="Z560" s="108"/>
      <c r="AA560" s="108"/>
      <c r="AB560" s="108"/>
      <c r="AC560" s="108"/>
      <c r="AD560" s="111"/>
      <c r="AG560" s="111"/>
    </row>
    <row r="561" spans="1:33" ht="15.75">
      <c r="A561" s="292" t="str">
        <f t="shared" si="16"/>
        <v>00</v>
      </c>
      <c r="B561" s="198"/>
      <c r="C561" s="198"/>
      <c r="D561" s="198"/>
      <c r="E561" s="198"/>
      <c r="F561" s="199"/>
      <c r="G561" s="198"/>
      <c r="H561" s="314" t="str">
        <f t="shared" si="17"/>
        <v/>
      </c>
      <c r="I561" s="292"/>
      <c r="J561" s="108"/>
      <c r="K561" s="108"/>
      <c r="L561" s="108"/>
      <c r="M561" s="108"/>
      <c r="N561" s="108"/>
      <c r="O561" s="110"/>
      <c r="P561" s="108"/>
      <c r="Q561" s="108"/>
      <c r="R561" s="108"/>
      <c r="S561" s="108"/>
      <c r="T561" s="108"/>
      <c r="U561" s="108"/>
      <c r="V561" s="108"/>
      <c r="W561" s="108"/>
      <c r="X561" s="109"/>
      <c r="Y561" s="108"/>
      <c r="Z561" s="108"/>
      <c r="AA561" s="108"/>
      <c r="AB561" s="108"/>
      <c r="AC561" s="108"/>
      <c r="AD561" s="111"/>
      <c r="AG561" s="111"/>
    </row>
    <row r="562" spans="1:33" ht="15.75">
      <c r="A562" s="292" t="str">
        <f t="shared" si="16"/>
        <v>00</v>
      </c>
      <c r="B562" s="198"/>
      <c r="C562" s="198"/>
      <c r="D562" s="198"/>
      <c r="E562" s="198"/>
      <c r="F562" s="199"/>
      <c r="G562" s="198"/>
      <c r="H562" s="314" t="str">
        <f t="shared" si="17"/>
        <v/>
      </c>
      <c r="I562" s="292"/>
      <c r="J562" s="108"/>
      <c r="K562" s="108"/>
      <c r="L562" s="108"/>
      <c r="M562" s="108"/>
      <c r="N562" s="108"/>
      <c r="O562" s="110"/>
      <c r="P562" s="108"/>
      <c r="Q562" s="108"/>
      <c r="R562" s="108"/>
      <c r="S562" s="108"/>
      <c r="T562" s="108"/>
      <c r="U562" s="108"/>
      <c r="V562" s="108"/>
      <c r="W562" s="108"/>
      <c r="X562" s="109"/>
      <c r="Y562" s="108"/>
      <c r="Z562" s="108"/>
      <c r="AA562" s="108"/>
      <c r="AB562" s="108"/>
      <c r="AC562" s="108"/>
      <c r="AD562" s="111"/>
      <c r="AG562" s="111"/>
    </row>
    <row r="563" spans="1:33" ht="15.75">
      <c r="A563" s="292" t="str">
        <f t="shared" si="16"/>
        <v>00</v>
      </c>
      <c r="B563" s="198"/>
      <c r="C563" s="198"/>
      <c r="D563" s="198"/>
      <c r="E563" s="198"/>
      <c r="F563" s="199"/>
      <c r="G563" s="198"/>
      <c r="H563" s="314" t="str">
        <f t="shared" si="17"/>
        <v/>
      </c>
      <c r="I563" s="292"/>
      <c r="J563" s="108"/>
      <c r="K563" s="108"/>
      <c r="L563" s="108"/>
      <c r="M563" s="108"/>
      <c r="N563" s="108"/>
      <c r="O563" s="110"/>
      <c r="P563" s="108"/>
      <c r="Q563" s="108"/>
      <c r="R563" s="108"/>
      <c r="S563" s="108"/>
      <c r="T563" s="108"/>
      <c r="U563" s="108"/>
      <c r="V563" s="108"/>
      <c r="W563" s="108"/>
      <c r="X563" s="109"/>
      <c r="Y563" s="108"/>
      <c r="Z563" s="108"/>
      <c r="AA563" s="108"/>
      <c r="AB563" s="108"/>
      <c r="AC563" s="108"/>
      <c r="AD563" s="111"/>
      <c r="AG563" s="111"/>
    </row>
    <row r="564" spans="1:33" ht="15.75">
      <c r="A564" s="292" t="str">
        <f t="shared" si="16"/>
        <v>00</v>
      </c>
      <c r="B564" s="198"/>
      <c r="C564" s="198"/>
      <c r="D564" s="198"/>
      <c r="E564" s="198"/>
      <c r="F564" s="199"/>
      <c r="G564" s="198"/>
      <c r="H564" s="314" t="str">
        <f t="shared" si="17"/>
        <v/>
      </c>
      <c r="I564" s="292"/>
      <c r="J564" s="108"/>
      <c r="K564" s="108"/>
      <c r="L564" s="108"/>
      <c r="M564" s="108"/>
      <c r="N564" s="108"/>
      <c r="O564" s="110"/>
      <c r="P564" s="108"/>
      <c r="Q564" s="108"/>
      <c r="R564" s="108"/>
      <c r="S564" s="108"/>
      <c r="T564" s="108"/>
      <c r="U564" s="108"/>
      <c r="V564" s="108"/>
      <c r="W564" s="108"/>
      <c r="X564" s="109"/>
      <c r="Y564" s="108"/>
      <c r="Z564" s="108"/>
      <c r="AA564" s="108"/>
      <c r="AB564" s="108"/>
      <c r="AC564" s="108"/>
      <c r="AD564" s="111"/>
      <c r="AG564" s="111"/>
    </row>
    <row r="565" spans="1:33" ht="15.75">
      <c r="A565" s="292" t="str">
        <f t="shared" si="16"/>
        <v>00</v>
      </c>
      <c r="B565" s="198"/>
      <c r="C565" s="198"/>
      <c r="D565" s="198"/>
      <c r="E565" s="198"/>
      <c r="F565" s="199"/>
      <c r="G565" s="198"/>
      <c r="H565" s="314" t="str">
        <f t="shared" si="17"/>
        <v/>
      </c>
      <c r="I565" s="292"/>
      <c r="J565" s="108"/>
      <c r="K565" s="108"/>
      <c r="L565" s="108"/>
      <c r="M565" s="108"/>
      <c r="N565" s="108"/>
      <c r="O565" s="110"/>
      <c r="P565" s="108"/>
      <c r="Q565" s="108"/>
      <c r="R565" s="108"/>
      <c r="S565" s="108"/>
      <c r="T565" s="108"/>
      <c r="U565" s="108"/>
      <c r="V565" s="108"/>
      <c r="W565" s="108"/>
      <c r="X565" s="109"/>
      <c r="Y565" s="108"/>
      <c r="Z565" s="108"/>
      <c r="AA565" s="108"/>
      <c r="AB565" s="108"/>
      <c r="AC565" s="108"/>
      <c r="AD565" s="111"/>
      <c r="AG565" s="111"/>
    </row>
    <row r="566" spans="1:33" ht="15.75">
      <c r="A566" s="292" t="str">
        <f t="shared" si="16"/>
        <v>00</v>
      </c>
      <c r="B566" s="198"/>
      <c r="C566" s="198"/>
      <c r="D566" s="198"/>
      <c r="E566" s="198"/>
      <c r="F566" s="199"/>
      <c r="G566" s="198"/>
      <c r="H566" s="314" t="str">
        <f t="shared" si="17"/>
        <v/>
      </c>
      <c r="I566" s="56"/>
      <c r="J566" s="108"/>
      <c r="K566" s="108"/>
      <c r="L566" s="108"/>
      <c r="M566" s="108"/>
      <c r="N566" s="108"/>
      <c r="O566" s="110"/>
      <c r="P566" s="108"/>
      <c r="Q566" s="108"/>
      <c r="R566" s="108"/>
      <c r="S566" s="108"/>
      <c r="T566" s="108"/>
      <c r="U566" s="108"/>
      <c r="V566" s="108"/>
      <c r="W566" s="108"/>
      <c r="X566" s="109"/>
      <c r="Y566" s="108"/>
      <c r="Z566" s="108"/>
      <c r="AA566" s="108"/>
      <c r="AB566" s="108"/>
      <c r="AC566" s="108"/>
      <c r="AD566" s="111"/>
      <c r="AG566" s="111"/>
    </row>
    <row r="567" spans="1:33" ht="15.75">
      <c r="A567" s="292" t="str">
        <f t="shared" si="16"/>
        <v>00</v>
      </c>
      <c r="B567" s="198"/>
      <c r="C567" s="198"/>
      <c r="D567" s="198"/>
      <c r="E567" s="198"/>
      <c r="F567" s="199"/>
      <c r="G567" s="198"/>
      <c r="H567" s="314" t="str">
        <f t="shared" si="17"/>
        <v/>
      </c>
      <c r="I567" s="274"/>
      <c r="J567" s="108"/>
      <c r="K567" s="108"/>
      <c r="L567" s="108"/>
      <c r="M567" s="108"/>
      <c r="N567" s="108"/>
      <c r="O567" s="110"/>
      <c r="P567" s="108"/>
      <c r="Q567" s="108"/>
      <c r="R567" s="108"/>
      <c r="S567" s="108"/>
      <c r="T567" s="108"/>
      <c r="U567" s="108"/>
      <c r="V567" s="108"/>
      <c r="W567" s="108"/>
      <c r="X567" s="109"/>
      <c r="Y567" s="108"/>
      <c r="Z567" s="108"/>
      <c r="AA567" s="108"/>
      <c r="AB567" s="108"/>
      <c r="AC567" s="108"/>
      <c r="AD567" s="111"/>
      <c r="AG567" s="111"/>
    </row>
    <row r="568" spans="1:33" ht="15.75">
      <c r="A568" s="292" t="str">
        <f t="shared" si="16"/>
        <v xml:space="preserve"> HÀNG 0085 </v>
      </c>
      <c r="B568" s="198"/>
      <c r="C568" s="198"/>
      <c r="D568" s="198" t="s">
        <v>2319</v>
      </c>
      <c r="E568" s="198" t="s">
        <v>2319</v>
      </c>
      <c r="F568" s="199" t="s">
        <v>2320</v>
      </c>
      <c r="G568" s="198"/>
      <c r="H568" s="222" t="s">
        <v>2335</v>
      </c>
      <c r="I568" s="222"/>
      <c r="J568" s="108"/>
      <c r="K568" s="108"/>
      <c r="L568" s="108"/>
      <c r="M568" s="108"/>
      <c r="N568" s="108"/>
      <c r="O568" s="110"/>
      <c r="P568" s="108"/>
      <c r="Q568" s="108"/>
      <c r="R568" s="108"/>
      <c r="S568" s="108"/>
      <c r="T568" s="108"/>
      <c r="U568" s="108"/>
      <c r="V568" s="108"/>
      <c r="W568" s="108"/>
      <c r="X568" s="109"/>
      <c r="Y568" s="108"/>
      <c r="Z568" s="108"/>
      <c r="AA568" s="108"/>
      <c r="AB568" s="108"/>
      <c r="AC568" s="108"/>
      <c r="AD568" s="111"/>
      <c r="AG568" s="111"/>
    </row>
    <row r="569" spans="1:33" ht="15.75">
      <c r="A569" s="292" t="str">
        <f t="shared" si="16"/>
        <v xml:space="preserve"> 81-1000F1 </v>
      </c>
      <c r="B569" s="198"/>
      <c r="C569" s="198"/>
      <c r="D569" s="198" t="s">
        <v>2319</v>
      </c>
      <c r="E569" s="198" t="s">
        <v>2319</v>
      </c>
      <c r="F569" s="199" t="s">
        <v>2320</v>
      </c>
      <c r="G569" s="198"/>
      <c r="H569" s="206" t="s">
        <v>2336</v>
      </c>
      <c r="I569" s="206"/>
      <c r="J569" s="108"/>
      <c r="K569" s="108"/>
      <c r="L569" s="108"/>
      <c r="M569" s="108"/>
      <c r="N569" s="108"/>
      <c r="O569" s="110"/>
      <c r="P569" s="108"/>
      <c r="Q569" s="108"/>
      <c r="R569" s="108"/>
      <c r="S569" s="108"/>
      <c r="T569" s="108"/>
      <c r="U569" s="108"/>
      <c r="V569" s="108"/>
      <c r="W569" s="108"/>
      <c r="X569" s="109"/>
      <c r="Y569" s="108"/>
      <c r="Z569" s="108"/>
      <c r="AA569" s="108"/>
      <c r="AB569" s="108"/>
      <c r="AC569" s="108"/>
      <c r="AD569" s="111"/>
      <c r="AG569" s="111"/>
    </row>
    <row r="570" spans="1:33" ht="15.75">
      <c r="A570" s="292" t="str">
        <f t="shared" si="16"/>
        <v xml:space="preserve"> 81-1000F1 </v>
      </c>
      <c r="B570" s="198"/>
      <c r="C570" s="198"/>
      <c r="D570" s="198" t="s">
        <v>2319</v>
      </c>
      <c r="E570" s="198" t="s">
        <v>2319</v>
      </c>
      <c r="F570" s="199" t="s">
        <v>2320</v>
      </c>
      <c r="G570" s="198"/>
      <c r="H570" s="206" t="s">
        <v>2337</v>
      </c>
      <c r="I570" s="206"/>
      <c r="J570" s="108"/>
      <c r="K570" s="108"/>
      <c r="L570" s="108"/>
      <c r="M570" s="108"/>
      <c r="N570" s="108"/>
      <c r="O570" s="110"/>
      <c r="P570" s="108"/>
      <c r="Q570" s="108"/>
      <c r="R570" s="108"/>
      <c r="S570" s="108"/>
      <c r="T570" s="108"/>
      <c r="U570" s="108"/>
      <c r="V570" s="108"/>
      <c r="W570" s="108"/>
      <c r="X570" s="109"/>
      <c r="Y570" s="108"/>
      <c r="Z570" s="108"/>
      <c r="AA570" s="108"/>
      <c r="AB570" s="108"/>
      <c r="AC570" s="108"/>
      <c r="AD570" s="111"/>
      <c r="AG570" s="111"/>
    </row>
    <row r="571" spans="1:33" ht="15.75">
      <c r="A571" s="292" t="str">
        <f t="shared" si="16"/>
        <v xml:space="preserve"> 81-1000F1 </v>
      </c>
      <c r="B571" s="198"/>
      <c r="C571" s="198"/>
      <c r="D571" s="198" t="s">
        <v>2319</v>
      </c>
      <c r="E571" s="198" t="s">
        <v>2319</v>
      </c>
      <c r="F571" s="199" t="s">
        <v>2320</v>
      </c>
      <c r="G571" s="198"/>
      <c r="H571" s="206" t="s">
        <v>2338</v>
      </c>
      <c r="I571" s="206"/>
      <c r="J571" s="108"/>
      <c r="K571" s="108"/>
      <c r="L571" s="108"/>
      <c r="M571" s="108"/>
      <c r="N571" s="108"/>
      <c r="O571" s="110"/>
      <c r="P571" s="108"/>
      <c r="Q571" s="108"/>
      <c r="R571" s="108"/>
      <c r="S571" s="108"/>
      <c r="T571" s="108"/>
      <c r="U571" s="108"/>
      <c r="V571" s="108"/>
      <c r="W571" s="108"/>
      <c r="X571" s="109"/>
      <c r="Y571" s="108"/>
      <c r="Z571" s="108"/>
      <c r="AA571" s="108"/>
      <c r="AB571" s="108"/>
      <c r="AC571" s="108"/>
      <c r="AD571" s="111"/>
      <c r="AG571" s="111"/>
    </row>
    <row r="572" spans="1:33" ht="15.75">
      <c r="A572" s="292" t="str">
        <f t="shared" si="16"/>
        <v xml:space="preserve"> 81-1100F1 </v>
      </c>
      <c r="B572" s="198"/>
      <c r="C572" s="198"/>
      <c r="D572" s="198" t="s">
        <v>2319</v>
      </c>
      <c r="E572" s="198" t="s">
        <v>2319</v>
      </c>
      <c r="F572" s="199" t="s">
        <v>2320</v>
      </c>
      <c r="G572" s="198"/>
      <c r="H572" s="206" t="s">
        <v>2339</v>
      </c>
      <c r="I572" s="206"/>
      <c r="J572" s="108"/>
      <c r="K572" s="108"/>
      <c r="L572" s="108"/>
      <c r="M572" s="108"/>
      <c r="N572" s="108"/>
      <c r="O572" s="110"/>
      <c r="P572" s="108"/>
      <c r="Q572" s="108"/>
      <c r="R572" s="108"/>
      <c r="S572" s="108"/>
      <c r="T572" s="108"/>
      <c r="U572" s="108"/>
      <c r="V572" s="108"/>
      <c r="W572" s="108"/>
      <c r="X572" s="109"/>
      <c r="Y572" s="108"/>
      <c r="Z572" s="108"/>
      <c r="AA572" s="108"/>
      <c r="AB572" s="108"/>
      <c r="AC572" s="108"/>
      <c r="AD572" s="111"/>
      <c r="AG572" s="111"/>
    </row>
    <row r="573" spans="1:33" ht="15.75">
      <c r="A573" s="292" t="str">
        <f t="shared" si="16"/>
        <v xml:space="preserve"> 85-1000S1 </v>
      </c>
      <c r="B573" s="198"/>
      <c r="C573" s="198"/>
      <c r="D573" s="198" t="s">
        <v>2319</v>
      </c>
      <c r="E573" s="198" t="s">
        <v>2319</v>
      </c>
      <c r="F573" s="199" t="s">
        <v>2320</v>
      </c>
      <c r="G573" s="198"/>
      <c r="H573" s="206" t="s">
        <v>2340</v>
      </c>
      <c r="I573" s="206"/>
      <c r="J573" s="108"/>
      <c r="K573" s="108"/>
      <c r="L573" s="108"/>
      <c r="M573" s="108"/>
      <c r="N573" s="108"/>
      <c r="O573" s="110"/>
      <c r="P573" s="108"/>
      <c r="Q573" s="108"/>
      <c r="R573" s="108"/>
      <c r="S573" s="108"/>
      <c r="T573" s="108"/>
      <c r="U573" s="108"/>
      <c r="V573" s="108"/>
      <c r="W573" s="108"/>
      <c r="X573" s="109"/>
      <c r="Y573" s="108"/>
      <c r="Z573" s="108"/>
      <c r="AA573" s="108"/>
      <c r="AB573" s="108"/>
      <c r="AC573" s="108"/>
      <c r="AD573" s="111"/>
      <c r="AG573" s="111"/>
    </row>
    <row r="574" spans="1:33" ht="15.75">
      <c r="A574" s="292" t="str">
        <f t="shared" si="16"/>
        <v xml:space="preserve"> 85-1000S1 </v>
      </c>
      <c r="B574" s="198"/>
      <c r="C574" s="198"/>
      <c r="D574" s="198" t="s">
        <v>2319</v>
      </c>
      <c r="E574" s="198" t="s">
        <v>2319</v>
      </c>
      <c r="F574" s="199" t="s">
        <v>2320</v>
      </c>
      <c r="G574" s="198"/>
      <c r="H574" s="206" t="s">
        <v>2341</v>
      </c>
      <c r="I574" s="206"/>
      <c r="J574" s="108"/>
      <c r="K574" s="108"/>
      <c r="L574" s="108"/>
      <c r="M574" s="108"/>
      <c r="N574" s="108"/>
      <c r="O574" s="110"/>
      <c r="P574" s="108"/>
      <c r="Q574" s="108"/>
      <c r="R574" s="108"/>
      <c r="S574" s="108"/>
      <c r="T574" s="108"/>
      <c r="U574" s="108"/>
      <c r="V574" s="108"/>
      <c r="W574" s="108"/>
      <c r="X574" s="109"/>
      <c r="Y574" s="108"/>
      <c r="Z574" s="108"/>
      <c r="AA574" s="108"/>
      <c r="AB574" s="108"/>
      <c r="AC574" s="108"/>
      <c r="AD574" s="111"/>
      <c r="AG574" s="111"/>
    </row>
    <row r="575" spans="1:33" ht="15.75">
      <c r="A575" s="292" t="str">
        <f t="shared" si="16"/>
        <v xml:space="preserve"> 85-1000S1 </v>
      </c>
      <c r="B575" s="198"/>
      <c r="C575" s="198"/>
      <c r="D575" s="198" t="s">
        <v>2319</v>
      </c>
      <c r="E575" s="198" t="s">
        <v>2319</v>
      </c>
      <c r="F575" s="199" t="s">
        <v>2320</v>
      </c>
      <c r="G575" s="198"/>
      <c r="H575" s="206" t="s">
        <v>2342</v>
      </c>
      <c r="I575" s="206"/>
      <c r="J575" s="108"/>
      <c r="K575" s="108"/>
      <c r="L575" s="108"/>
      <c r="M575" s="108"/>
      <c r="N575" s="108"/>
      <c r="O575" s="110"/>
      <c r="P575" s="108"/>
      <c r="Q575" s="108"/>
      <c r="R575" s="108"/>
      <c r="S575" s="108"/>
      <c r="T575" s="108"/>
      <c r="U575" s="108"/>
      <c r="V575" s="108"/>
      <c r="W575" s="108"/>
      <c r="X575" s="109"/>
      <c r="Y575" s="108"/>
      <c r="Z575" s="108"/>
      <c r="AA575" s="108"/>
      <c r="AB575" s="108"/>
      <c r="AC575" s="108"/>
      <c r="AD575" s="111"/>
      <c r="AG575" s="111"/>
    </row>
    <row r="576" spans="1:33" ht="15.75">
      <c r="A576" s="292" t="str">
        <f t="shared" si="16"/>
        <v xml:space="preserve"> 85-1000S2 </v>
      </c>
      <c r="B576" s="198"/>
      <c r="C576" s="198"/>
      <c r="D576" s="198" t="s">
        <v>2319</v>
      </c>
      <c r="E576" s="198" t="s">
        <v>2319</v>
      </c>
      <c r="F576" s="199" t="s">
        <v>2320</v>
      </c>
      <c r="G576" s="198"/>
      <c r="H576" s="206" t="s">
        <v>2343</v>
      </c>
      <c r="I576" s="206"/>
      <c r="J576" s="108"/>
      <c r="K576" s="108"/>
      <c r="L576" s="108"/>
      <c r="M576" s="108"/>
      <c r="N576" s="108"/>
      <c r="O576" s="110"/>
      <c r="P576" s="108"/>
      <c r="Q576" s="108"/>
      <c r="R576" s="108"/>
      <c r="S576" s="108"/>
      <c r="T576" s="108"/>
      <c r="U576" s="108"/>
      <c r="V576" s="108"/>
      <c r="W576" s="108"/>
      <c r="X576" s="109"/>
      <c r="Y576" s="108"/>
      <c r="Z576" s="108"/>
      <c r="AA576" s="108"/>
      <c r="AB576" s="108"/>
      <c r="AC576" s="108"/>
      <c r="AD576" s="111"/>
      <c r="AG576" s="111"/>
    </row>
    <row r="577" spans="1:33" ht="15.75">
      <c r="A577" s="292" t="str">
        <f t="shared" si="16"/>
        <v xml:space="preserve"> 85-100001 </v>
      </c>
      <c r="B577" s="198"/>
      <c r="C577" s="198"/>
      <c r="D577" s="198" t="s">
        <v>2319</v>
      </c>
      <c r="E577" s="198" t="s">
        <v>2319</v>
      </c>
      <c r="F577" s="199" t="s">
        <v>2320</v>
      </c>
      <c r="G577" s="198"/>
      <c r="H577" s="206" t="s">
        <v>2344</v>
      </c>
      <c r="I577" s="206"/>
      <c r="J577" s="108"/>
      <c r="K577" s="108"/>
      <c r="L577" s="108"/>
      <c r="M577" s="108"/>
      <c r="N577" s="108"/>
      <c r="O577" s="110"/>
      <c r="P577" s="108"/>
      <c r="Q577" s="108"/>
      <c r="R577" s="108"/>
      <c r="S577" s="108"/>
      <c r="T577" s="108"/>
      <c r="U577" s="108"/>
      <c r="V577" s="108"/>
      <c r="W577" s="108"/>
      <c r="X577" s="109"/>
      <c r="Y577" s="108"/>
      <c r="Z577" s="108"/>
      <c r="AA577" s="108"/>
      <c r="AB577" s="108"/>
      <c r="AC577" s="108"/>
      <c r="AD577" s="111"/>
      <c r="AG577" s="111"/>
    </row>
    <row r="578" spans="1:33" ht="15.75">
      <c r="A578" s="292" t="str">
        <f t="shared" si="16"/>
        <v xml:space="preserve"> 85-100002 </v>
      </c>
      <c r="B578" s="198"/>
      <c r="C578" s="198"/>
      <c r="D578" s="198" t="s">
        <v>2319</v>
      </c>
      <c r="E578" s="198" t="s">
        <v>2319</v>
      </c>
      <c r="F578" s="199" t="s">
        <v>2320</v>
      </c>
      <c r="G578" s="198"/>
      <c r="H578" s="206" t="s">
        <v>2345</v>
      </c>
      <c r="I578" s="206"/>
      <c r="J578" s="108"/>
      <c r="K578" s="108"/>
      <c r="L578" s="108"/>
      <c r="M578" s="108"/>
      <c r="N578" s="108"/>
      <c r="O578" s="110"/>
      <c r="P578" s="108"/>
      <c r="Q578" s="108"/>
      <c r="R578" s="108"/>
      <c r="S578" s="108"/>
      <c r="T578" s="108"/>
      <c r="U578" s="108"/>
      <c r="V578" s="108"/>
      <c r="W578" s="108"/>
      <c r="X578" s="109"/>
      <c r="Y578" s="108"/>
      <c r="Z578" s="108"/>
      <c r="AA578" s="108"/>
      <c r="AB578" s="108"/>
      <c r="AC578" s="108"/>
      <c r="AD578" s="111"/>
      <c r="AG578" s="111"/>
    </row>
    <row r="579" spans="1:33" ht="15.75">
      <c r="A579" s="292" t="str">
        <f t="shared" si="16"/>
        <v xml:space="preserve"> 85-1000s3 </v>
      </c>
      <c r="B579" s="198"/>
      <c r="C579" s="198"/>
      <c r="D579" s="198" t="s">
        <v>2319</v>
      </c>
      <c r="E579" s="198" t="s">
        <v>2319</v>
      </c>
      <c r="F579" s="199" t="s">
        <v>2320</v>
      </c>
      <c r="G579" s="198"/>
      <c r="H579" s="206" t="s">
        <v>2346</v>
      </c>
      <c r="I579" s="206"/>
      <c r="J579" s="108"/>
      <c r="K579" s="108"/>
      <c r="L579" s="108"/>
      <c r="M579" s="108"/>
      <c r="N579" s="108"/>
      <c r="O579" s="110"/>
      <c r="P579" s="108"/>
      <c r="Q579" s="108"/>
      <c r="R579" s="108"/>
      <c r="S579" s="108"/>
      <c r="T579" s="108"/>
      <c r="U579" s="108"/>
      <c r="V579" s="108"/>
      <c r="W579" s="108"/>
      <c r="X579" s="109"/>
      <c r="Y579" s="108"/>
      <c r="Z579" s="108"/>
      <c r="AA579" s="108"/>
      <c r="AB579" s="108"/>
      <c r="AC579" s="108"/>
      <c r="AD579" s="111"/>
      <c r="AG579" s="111"/>
    </row>
    <row r="580" spans="1:33" ht="15.75">
      <c r="A580" s="292" t="str">
        <f t="shared" si="16"/>
        <v xml:space="preserve"> 85-100001 </v>
      </c>
      <c r="B580" s="198"/>
      <c r="C580" s="198"/>
      <c r="D580" s="198" t="s">
        <v>2319</v>
      </c>
      <c r="E580" s="198" t="s">
        <v>2319</v>
      </c>
      <c r="F580" s="199" t="s">
        <v>2320</v>
      </c>
      <c r="G580" s="198"/>
      <c r="H580" s="206" t="s">
        <v>2347</v>
      </c>
      <c r="I580" s="206"/>
      <c r="J580" s="108"/>
      <c r="K580" s="108"/>
      <c r="L580" s="108"/>
      <c r="M580" s="108"/>
      <c r="N580" s="108"/>
      <c r="O580" s="110"/>
      <c r="P580" s="108"/>
      <c r="Q580" s="108"/>
      <c r="R580" s="108"/>
      <c r="S580" s="108"/>
      <c r="T580" s="108"/>
      <c r="U580" s="108"/>
      <c r="V580" s="108"/>
      <c r="W580" s="108"/>
      <c r="X580" s="109"/>
      <c r="Y580" s="108"/>
      <c r="Z580" s="108"/>
      <c r="AA580" s="108"/>
      <c r="AB580" s="108"/>
      <c r="AC580" s="108"/>
      <c r="AD580" s="111"/>
      <c r="AG580" s="111"/>
    </row>
    <row r="581" spans="1:33" ht="15.75">
      <c r="A581" s="292" t="str">
        <f t="shared" si="16"/>
        <v xml:space="preserve"> 85-100002 </v>
      </c>
      <c r="B581" s="198"/>
      <c r="C581" s="198"/>
      <c r="D581" s="198" t="s">
        <v>2319</v>
      </c>
      <c r="E581" s="198" t="s">
        <v>2319</v>
      </c>
      <c r="F581" s="199" t="s">
        <v>2320</v>
      </c>
      <c r="G581" s="198"/>
      <c r="H581" s="206" t="s">
        <v>2348</v>
      </c>
      <c r="I581" s="206"/>
      <c r="J581" s="108"/>
      <c r="K581" s="108"/>
      <c r="L581" s="108"/>
      <c r="M581" s="108"/>
      <c r="N581" s="108"/>
      <c r="O581" s="110"/>
      <c r="P581" s="108"/>
      <c r="Q581" s="108"/>
      <c r="R581" s="108"/>
      <c r="S581" s="108"/>
      <c r="T581" s="108"/>
      <c r="U581" s="108"/>
      <c r="V581" s="108"/>
      <c r="W581" s="108"/>
      <c r="X581" s="109"/>
      <c r="Y581" s="108"/>
      <c r="Z581" s="108"/>
      <c r="AA581" s="108"/>
      <c r="AB581" s="108"/>
      <c r="AC581" s="108"/>
      <c r="AD581" s="111"/>
      <c r="AG581" s="111"/>
    </row>
    <row r="582" spans="1:33" ht="15.75">
      <c r="A582" s="292" t="str">
        <f t="shared" si="16"/>
        <v xml:space="preserve"> 85-100003 </v>
      </c>
      <c r="B582" s="198"/>
      <c r="C582" s="198"/>
      <c r="D582" s="198" t="s">
        <v>2319</v>
      </c>
      <c r="E582" s="198" t="s">
        <v>2319</v>
      </c>
      <c r="F582" s="199" t="s">
        <v>2320</v>
      </c>
      <c r="G582" s="198"/>
      <c r="H582" s="206" t="s">
        <v>2349</v>
      </c>
      <c r="I582" s="206"/>
      <c r="J582" s="108"/>
      <c r="K582" s="108"/>
      <c r="L582" s="108"/>
      <c r="M582" s="108"/>
      <c r="N582" s="108"/>
      <c r="O582" s="110"/>
      <c r="P582" s="108"/>
      <c r="Q582" s="108"/>
      <c r="R582" s="108"/>
      <c r="S582" s="108"/>
      <c r="T582" s="108"/>
      <c r="U582" s="108"/>
      <c r="V582" s="108"/>
      <c r="W582" s="108"/>
      <c r="X582" s="109"/>
      <c r="Y582" s="108"/>
      <c r="Z582" s="108"/>
      <c r="AA582" s="108"/>
      <c r="AB582" s="108"/>
      <c r="AC582" s="108"/>
      <c r="AD582" s="111"/>
      <c r="AG582" s="111"/>
    </row>
    <row r="583" spans="1:33" ht="15.75">
      <c r="A583" s="292" t="str">
        <f t="shared" si="16"/>
        <v xml:space="preserve"> 85-1000S3 </v>
      </c>
      <c r="B583" s="198"/>
      <c r="C583" s="198"/>
      <c r="D583" s="198" t="s">
        <v>2319</v>
      </c>
      <c r="E583" s="198" t="s">
        <v>2319</v>
      </c>
      <c r="F583" s="199" t="s">
        <v>2320</v>
      </c>
      <c r="G583" s="198"/>
      <c r="H583" s="206" t="s">
        <v>2350</v>
      </c>
      <c r="I583" s="206"/>
      <c r="J583" s="108"/>
      <c r="K583" s="108"/>
      <c r="L583" s="108"/>
      <c r="M583" s="108"/>
      <c r="N583" s="108"/>
      <c r="O583" s="110"/>
      <c r="P583" s="108"/>
      <c r="Q583" s="108"/>
      <c r="R583" s="108"/>
      <c r="S583" s="108"/>
      <c r="T583" s="108"/>
      <c r="U583" s="108"/>
      <c r="V583" s="108"/>
      <c r="W583" s="108"/>
      <c r="X583" s="109"/>
      <c r="Y583" s="108"/>
      <c r="Z583" s="108"/>
      <c r="AA583" s="108"/>
      <c r="AB583" s="108"/>
      <c r="AC583" s="108"/>
      <c r="AD583" s="111"/>
      <c r="AG583" s="111"/>
    </row>
    <row r="584" spans="1:33" ht="15.75">
      <c r="A584" s="292" t="str">
        <f t="shared" si="16"/>
        <v xml:space="preserve"> 85-100001 </v>
      </c>
      <c r="B584" s="198"/>
      <c r="C584" s="198"/>
      <c r="D584" s="198" t="s">
        <v>2319</v>
      </c>
      <c r="E584" s="198" t="s">
        <v>2319</v>
      </c>
      <c r="F584" s="199" t="s">
        <v>2320</v>
      </c>
      <c r="G584" s="198"/>
      <c r="H584" s="206" t="s">
        <v>2351</v>
      </c>
      <c r="I584" s="206"/>
      <c r="J584" s="108"/>
      <c r="K584" s="108"/>
      <c r="L584" s="108"/>
      <c r="M584" s="108"/>
      <c r="N584" s="108"/>
      <c r="O584" s="110"/>
      <c r="P584" s="108"/>
      <c r="Q584" s="108"/>
      <c r="R584" s="108"/>
      <c r="S584" s="108"/>
      <c r="T584" s="108"/>
      <c r="U584" s="108"/>
      <c r="V584" s="108"/>
      <c r="W584" s="108"/>
      <c r="X584" s="109"/>
      <c r="Y584" s="108"/>
      <c r="Z584" s="108"/>
      <c r="AA584" s="108"/>
      <c r="AB584" s="108"/>
      <c r="AC584" s="108"/>
      <c r="AD584" s="111"/>
      <c r="AG584" s="111"/>
    </row>
    <row r="585" spans="1:33" ht="15.75">
      <c r="A585" s="292" t="str">
        <f t="shared" ref="A585:A587" si="18">LEFT(H585,6)&amp;"00"&amp;RIGHT(H585,3)</f>
        <v xml:space="preserve"> 85-100002 </v>
      </c>
      <c r="B585" s="198"/>
      <c r="C585" s="198"/>
      <c r="D585" s="198" t="s">
        <v>2319</v>
      </c>
      <c r="E585" s="198" t="s">
        <v>2319</v>
      </c>
      <c r="F585" s="199" t="s">
        <v>2320</v>
      </c>
      <c r="G585" s="198"/>
      <c r="H585" s="206" t="s">
        <v>2352</v>
      </c>
      <c r="I585" s="206"/>
      <c r="J585" s="108"/>
      <c r="K585" s="108"/>
      <c r="L585" s="108"/>
      <c r="M585" s="108"/>
      <c r="N585" s="108"/>
      <c r="O585" s="110"/>
      <c r="P585" s="108"/>
      <c r="Q585" s="108"/>
      <c r="R585" s="108"/>
      <c r="S585" s="108"/>
      <c r="T585" s="108"/>
      <c r="U585" s="108"/>
      <c r="V585" s="108"/>
      <c r="W585" s="108"/>
      <c r="X585" s="109"/>
      <c r="Y585" s="108"/>
      <c r="Z585" s="108"/>
      <c r="AA585" s="108"/>
      <c r="AB585" s="108"/>
      <c r="AC585" s="108"/>
      <c r="AD585" s="111"/>
      <c r="AG585" s="111"/>
    </row>
    <row r="586" spans="1:33" ht="15.75">
      <c r="A586" s="292" t="str">
        <f t="shared" si="18"/>
        <v xml:space="preserve"> 85-100003 </v>
      </c>
      <c r="B586" s="198"/>
      <c r="C586" s="198"/>
      <c r="D586" s="198" t="s">
        <v>2319</v>
      </c>
      <c r="E586" s="198" t="s">
        <v>2319</v>
      </c>
      <c r="F586" s="199" t="s">
        <v>2320</v>
      </c>
      <c r="G586" s="198"/>
      <c r="H586" s="206" t="s">
        <v>2353</v>
      </c>
      <c r="I586" s="206"/>
      <c r="J586" s="108"/>
      <c r="K586" s="108"/>
      <c r="L586" s="108"/>
      <c r="M586" s="108"/>
      <c r="N586" s="108"/>
      <c r="O586" s="110"/>
      <c r="P586" s="108"/>
      <c r="Q586" s="108"/>
      <c r="R586" s="108"/>
      <c r="S586" s="108"/>
      <c r="T586" s="108"/>
      <c r="U586" s="108"/>
      <c r="V586" s="108"/>
      <c r="W586" s="108"/>
      <c r="X586" s="109"/>
      <c r="Y586" s="108"/>
      <c r="Z586" s="108"/>
      <c r="AA586" s="108"/>
      <c r="AB586" s="108"/>
      <c r="AC586" s="108"/>
      <c r="AD586" s="111"/>
      <c r="AG586" s="111"/>
    </row>
    <row r="587" spans="1:33" ht="15.75">
      <c r="A587" s="292" t="str">
        <f t="shared" si="18"/>
        <v>68-81800-S1</v>
      </c>
      <c r="B587" s="198">
        <v>21375.789120000005</v>
      </c>
      <c r="C587" s="198"/>
      <c r="D587" s="198">
        <v>21375.789120000005</v>
      </c>
      <c r="E587" s="198">
        <v>21375.789120000005</v>
      </c>
      <c r="F587" s="198">
        <v>21375.789120000005</v>
      </c>
      <c r="G587" s="198"/>
      <c r="H587" s="206" t="s">
        <v>3076</v>
      </c>
      <c r="I587" s="206"/>
      <c r="J587" s="108"/>
      <c r="K587" s="108"/>
      <c r="L587" s="108"/>
      <c r="M587" s="108"/>
      <c r="N587" s="108"/>
      <c r="O587" s="110"/>
      <c r="P587" s="108"/>
      <c r="Q587" s="108"/>
      <c r="R587" s="108"/>
      <c r="S587" s="108"/>
      <c r="T587" s="108"/>
      <c r="U587" s="108"/>
      <c r="V587" s="108"/>
      <c r="W587" s="108"/>
      <c r="X587" s="109"/>
      <c r="Y587" s="108"/>
      <c r="Z587" s="108"/>
      <c r="AA587" s="108"/>
      <c r="AB587" s="108"/>
      <c r="AC587" s="108"/>
      <c r="AD587" s="111"/>
      <c r="AG587" s="111"/>
    </row>
    <row r="588" spans="1:33" ht="15.75">
      <c r="A588" s="206" t="s">
        <v>2200</v>
      </c>
      <c r="B588" s="198"/>
      <c r="C588" s="198"/>
      <c r="D588" s="198"/>
      <c r="E588" s="198"/>
      <c r="F588" s="198"/>
      <c r="G588" s="198"/>
      <c r="H588" s="206"/>
      <c r="I588" s="206"/>
      <c r="J588" s="108"/>
      <c r="K588" s="108"/>
      <c r="L588" s="108"/>
      <c r="M588" s="108"/>
      <c r="N588" s="108"/>
      <c r="O588" s="110"/>
      <c r="P588" s="108"/>
      <c r="Q588" s="108"/>
      <c r="R588" s="108"/>
      <c r="S588" s="108"/>
      <c r="T588" s="108"/>
      <c r="U588" s="108"/>
      <c r="V588" s="108"/>
      <c r="W588" s="108"/>
      <c r="X588" s="109"/>
      <c r="Y588" s="108"/>
      <c r="Z588" s="108"/>
      <c r="AA588" s="108"/>
      <c r="AB588" s="108"/>
      <c r="AC588" s="108"/>
      <c r="AD588" s="111"/>
      <c r="AG588" s="111"/>
    </row>
    <row r="589" spans="1:33" ht="15.75">
      <c r="A589" s="206" t="s">
        <v>2200</v>
      </c>
      <c r="B589" s="198"/>
      <c r="C589" s="198"/>
      <c r="D589" s="198"/>
      <c r="E589" s="198"/>
      <c r="F589" s="198"/>
      <c r="G589" s="198"/>
      <c r="H589" s="206"/>
      <c r="I589" s="206"/>
      <c r="J589" s="108"/>
      <c r="K589" s="108"/>
      <c r="L589" s="108"/>
      <c r="M589" s="108"/>
      <c r="N589" s="108"/>
      <c r="O589" s="110"/>
      <c r="P589" s="108"/>
      <c r="Q589" s="108"/>
      <c r="R589" s="108"/>
      <c r="S589" s="108"/>
      <c r="T589" s="108"/>
      <c r="U589" s="108"/>
      <c r="V589" s="108"/>
      <c r="W589" s="108"/>
      <c r="X589" s="109"/>
      <c r="Y589" s="108"/>
      <c r="Z589" s="108"/>
      <c r="AA589" s="108"/>
      <c r="AB589" s="108"/>
      <c r="AC589" s="108"/>
      <c r="AD589" s="111"/>
      <c r="AG589" s="111"/>
    </row>
    <row r="590" spans="1:33" ht="15.75">
      <c r="A590" s="206" t="s">
        <v>2200</v>
      </c>
      <c r="B590" s="198"/>
      <c r="C590" s="198"/>
      <c r="D590" s="198"/>
      <c r="E590" s="198"/>
      <c r="F590" s="198"/>
      <c r="G590" s="198"/>
      <c r="H590" s="206"/>
      <c r="I590" s="206"/>
      <c r="J590" s="108"/>
      <c r="K590" s="108"/>
      <c r="L590" s="108"/>
      <c r="M590" s="108"/>
      <c r="N590" s="108"/>
      <c r="O590" s="110"/>
      <c r="P590" s="108"/>
      <c r="Q590" s="108"/>
      <c r="R590" s="108"/>
      <c r="S590" s="108"/>
      <c r="T590" s="108"/>
      <c r="U590" s="108"/>
      <c r="V590" s="108"/>
      <c r="W590" s="108"/>
      <c r="X590" s="109"/>
      <c r="Y590" s="108"/>
      <c r="Z590" s="108"/>
      <c r="AA590" s="108"/>
      <c r="AB590" s="108"/>
      <c r="AC590" s="108"/>
      <c r="AD590" s="111"/>
      <c r="AG590" s="111"/>
    </row>
    <row r="591" spans="1:33" ht="15.75">
      <c r="A591" s="206" t="s">
        <v>2200</v>
      </c>
      <c r="B591" s="198"/>
      <c r="C591" s="198"/>
      <c r="D591" s="198"/>
      <c r="E591" s="198"/>
      <c r="F591" s="198"/>
      <c r="G591" s="198"/>
      <c r="H591" s="206"/>
      <c r="I591" s="206"/>
      <c r="J591" s="108"/>
      <c r="K591" s="108"/>
      <c r="L591" s="108"/>
      <c r="M591" s="108"/>
      <c r="N591" s="108"/>
      <c r="O591" s="110"/>
      <c r="P591" s="108"/>
      <c r="Q591" s="108"/>
      <c r="R591" s="108"/>
      <c r="S591" s="108"/>
      <c r="T591" s="108"/>
      <c r="U591" s="108"/>
      <c r="V591" s="108"/>
      <c r="W591" s="108"/>
      <c r="X591" s="109"/>
      <c r="Y591" s="108"/>
      <c r="Z591" s="108"/>
      <c r="AA591" s="108"/>
      <c r="AB591" s="108"/>
      <c r="AC591" s="108"/>
      <c r="AD591" s="111"/>
      <c r="AG591" s="111"/>
    </row>
    <row r="592" spans="1:33" ht="15.75">
      <c r="A592" s="206" t="s">
        <v>2200</v>
      </c>
      <c r="B592" s="198"/>
      <c r="C592" s="198"/>
      <c r="D592" s="198"/>
      <c r="E592" s="198"/>
      <c r="F592" s="198"/>
      <c r="G592" s="198"/>
      <c r="H592" s="206"/>
      <c r="I592" s="206"/>
      <c r="J592" s="108"/>
      <c r="K592" s="108"/>
      <c r="L592" s="108"/>
      <c r="M592" s="108"/>
      <c r="N592" s="108"/>
      <c r="O592" s="110"/>
      <c r="P592" s="108"/>
      <c r="Q592" s="108"/>
      <c r="R592" s="108"/>
      <c r="S592" s="108"/>
      <c r="T592" s="108"/>
      <c r="U592" s="108"/>
      <c r="V592" s="108"/>
      <c r="W592" s="108"/>
      <c r="X592" s="109"/>
      <c r="Y592" s="108"/>
      <c r="Z592" s="108"/>
      <c r="AA592" s="108"/>
      <c r="AB592" s="108"/>
      <c r="AC592" s="108"/>
      <c r="AD592" s="111"/>
      <c r="AG592" s="111"/>
    </row>
    <row r="593" spans="1:33" ht="15.75">
      <c r="A593" s="206" t="s">
        <v>2200</v>
      </c>
      <c r="B593" s="198"/>
      <c r="C593" s="198"/>
      <c r="D593" s="198"/>
      <c r="E593" s="198"/>
      <c r="F593" s="198"/>
      <c r="G593" s="198"/>
      <c r="H593" s="206"/>
      <c r="I593" s="206"/>
      <c r="J593" s="108"/>
      <c r="K593" s="108"/>
      <c r="L593" s="108"/>
      <c r="M593" s="108"/>
      <c r="N593" s="108"/>
      <c r="O593" s="110"/>
      <c r="P593" s="108"/>
      <c r="Q593" s="108"/>
      <c r="R593" s="108"/>
      <c r="S593" s="108"/>
      <c r="T593" s="108"/>
      <c r="U593" s="108"/>
      <c r="V593" s="108"/>
      <c r="W593" s="108"/>
      <c r="X593" s="109"/>
      <c r="Y593" s="108"/>
      <c r="Z593" s="108"/>
      <c r="AA593" s="108"/>
      <c r="AB593" s="108"/>
      <c r="AC593" s="108"/>
      <c r="AD593" s="111"/>
      <c r="AG593" s="111"/>
    </row>
    <row r="594" spans="1:33" ht="15.75">
      <c r="A594" s="206" t="s">
        <v>2200</v>
      </c>
      <c r="B594" s="198"/>
      <c r="C594" s="198"/>
      <c r="D594" s="198"/>
      <c r="E594" s="198"/>
      <c r="F594" s="198"/>
      <c r="G594" s="198"/>
      <c r="H594" s="206"/>
      <c r="I594" s="206"/>
      <c r="J594" s="108"/>
      <c r="K594" s="108"/>
      <c r="L594" s="108"/>
      <c r="M594" s="108"/>
      <c r="N594" s="108"/>
      <c r="O594" s="110"/>
      <c r="P594" s="108"/>
      <c r="Q594" s="108"/>
      <c r="R594" s="108"/>
      <c r="S594" s="108"/>
      <c r="T594" s="108"/>
      <c r="U594" s="108"/>
      <c r="V594" s="108"/>
      <c r="W594" s="108"/>
      <c r="X594" s="109"/>
      <c r="Y594" s="108"/>
      <c r="Z594" s="108"/>
      <c r="AA594" s="108"/>
      <c r="AB594" s="108"/>
      <c r="AC594" s="108"/>
      <c r="AD594" s="111"/>
      <c r="AG594" s="111"/>
    </row>
    <row r="595" spans="1:33" ht="15.75">
      <c r="A595" s="206" t="s">
        <v>2200</v>
      </c>
      <c r="B595" s="198"/>
      <c r="C595" s="198"/>
      <c r="D595" s="198"/>
      <c r="E595" s="198"/>
      <c r="F595" s="198"/>
      <c r="G595" s="198"/>
      <c r="H595" s="206"/>
      <c r="I595" s="206"/>
      <c r="J595" s="108"/>
      <c r="K595" s="108"/>
      <c r="L595" s="108"/>
      <c r="M595" s="108"/>
      <c r="N595" s="108"/>
      <c r="O595" s="110"/>
      <c r="P595" s="108"/>
      <c r="Q595" s="108"/>
      <c r="R595" s="108"/>
      <c r="S595" s="108"/>
      <c r="T595" s="108"/>
      <c r="U595" s="108"/>
      <c r="V595" s="108"/>
      <c r="W595" s="108"/>
      <c r="X595" s="109"/>
      <c r="Y595" s="108"/>
      <c r="Z595" s="108"/>
      <c r="AA595" s="108"/>
      <c r="AB595" s="108"/>
      <c r="AC595" s="108"/>
      <c r="AD595" s="111"/>
      <c r="AG595" s="111"/>
    </row>
    <row r="596" spans="1:33" ht="15.75">
      <c r="A596" s="206" t="s">
        <v>2200</v>
      </c>
      <c r="B596" s="198"/>
      <c r="C596" s="198"/>
      <c r="D596" s="198"/>
      <c r="E596" s="198"/>
      <c r="F596" s="198"/>
      <c r="G596" s="198"/>
      <c r="H596" s="206"/>
      <c r="I596" s="206"/>
      <c r="J596" s="108"/>
      <c r="K596" s="108"/>
      <c r="L596" s="108"/>
      <c r="M596" s="108"/>
      <c r="N596" s="108"/>
      <c r="O596" s="110"/>
      <c r="P596" s="108"/>
      <c r="Q596" s="108"/>
      <c r="R596" s="108"/>
      <c r="S596" s="108"/>
      <c r="T596" s="108"/>
      <c r="U596" s="108"/>
      <c r="V596" s="108"/>
      <c r="W596" s="108"/>
      <c r="X596" s="109"/>
      <c r="Y596" s="108"/>
      <c r="Z596" s="108"/>
      <c r="AA596" s="108"/>
      <c r="AB596" s="108"/>
      <c r="AC596" s="108"/>
      <c r="AD596" s="111"/>
      <c r="AG596" s="111"/>
    </row>
    <row r="597" spans="1:33" ht="15.75">
      <c r="A597" s="206" t="s">
        <v>2200</v>
      </c>
      <c r="B597" s="198"/>
      <c r="C597" s="198"/>
      <c r="D597" s="198"/>
      <c r="E597" s="198"/>
      <c r="F597" s="198"/>
      <c r="G597" s="198"/>
      <c r="H597" s="206"/>
      <c r="I597" s="206"/>
      <c r="J597" s="108"/>
      <c r="K597" s="108"/>
      <c r="L597" s="108"/>
      <c r="M597" s="108"/>
      <c r="N597" s="108"/>
      <c r="O597" s="110"/>
      <c r="P597" s="108"/>
      <c r="Q597" s="108"/>
      <c r="R597" s="108"/>
      <c r="S597" s="108"/>
      <c r="T597" s="108"/>
      <c r="U597" s="108"/>
      <c r="V597" s="108"/>
      <c r="W597" s="108"/>
      <c r="X597" s="109"/>
      <c r="Y597" s="108"/>
      <c r="Z597" s="108"/>
      <c r="AA597" s="108"/>
      <c r="AB597" s="108"/>
      <c r="AC597" s="108"/>
      <c r="AD597" s="111"/>
      <c r="AG597" s="111"/>
    </row>
    <row r="598" spans="1:33" ht="15.75">
      <c r="A598" s="206" t="s">
        <v>2200</v>
      </c>
      <c r="B598" s="198"/>
      <c r="C598" s="198"/>
      <c r="D598" s="198"/>
      <c r="E598" s="198"/>
      <c r="F598" s="198"/>
      <c r="G598" s="198"/>
      <c r="H598" s="206"/>
      <c r="I598" s="206"/>
      <c r="J598" s="108"/>
      <c r="K598" s="108"/>
      <c r="L598" s="108"/>
      <c r="M598" s="108"/>
      <c r="N598" s="108"/>
      <c r="O598" s="110"/>
      <c r="P598" s="108"/>
      <c r="Q598" s="108"/>
      <c r="R598" s="108"/>
      <c r="S598" s="108"/>
      <c r="T598" s="108"/>
      <c r="U598" s="108"/>
      <c r="V598" s="108"/>
      <c r="W598" s="108"/>
      <c r="X598" s="109"/>
      <c r="Y598" s="108"/>
      <c r="Z598" s="108"/>
      <c r="AA598" s="108"/>
      <c r="AB598" s="108"/>
      <c r="AC598" s="108"/>
      <c r="AD598" s="111"/>
      <c r="AG598" s="111"/>
    </row>
    <row r="599" spans="1:33" ht="15.75">
      <c r="A599" s="206" t="s">
        <v>2200</v>
      </c>
      <c r="B599" s="198"/>
      <c r="C599" s="198"/>
      <c r="D599" s="198"/>
      <c r="E599" s="198"/>
      <c r="F599" s="198"/>
      <c r="G599" s="198"/>
      <c r="H599" s="206"/>
      <c r="I599" s="206"/>
      <c r="J599" s="108"/>
      <c r="K599" s="108"/>
      <c r="L599" s="108"/>
      <c r="M599" s="108"/>
      <c r="N599" s="108"/>
      <c r="O599" s="110"/>
      <c r="P599" s="108"/>
      <c r="Q599" s="108"/>
      <c r="R599" s="108"/>
      <c r="S599" s="108"/>
      <c r="T599" s="108"/>
      <c r="U599" s="108"/>
      <c r="V599" s="108"/>
      <c r="W599" s="108"/>
      <c r="X599" s="109"/>
      <c r="Y599" s="108"/>
      <c r="Z599" s="108"/>
      <c r="AA599" s="108"/>
      <c r="AB599" s="108"/>
      <c r="AC599" s="108"/>
      <c r="AD599" s="111"/>
      <c r="AG599" s="111"/>
    </row>
    <row r="600" spans="1:33" ht="15.75">
      <c r="A600" s="206" t="s">
        <v>2200</v>
      </c>
      <c r="B600" s="198"/>
      <c r="C600" s="198"/>
      <c r="D600" s="198"/>
      <c r="E600" s="198"/>
      <c r="F600" s="198"/>
      <c r="G600" s="198"/>
      <c r="H600" s="206"/>
      <c r="I600" s="206"/>
      <c r="J600" s="108"/>
      <c r="K600" s="108"/>
      <c r="L600" s="108"/>
      <c r="M600" s="108"/>
      <c r="N600" s="108"/>
      <c r="O600" s="110"/>
      <c r="P600" s="108"/>
      <c r="Q600" s="108"/>
      <c r="R600" s="108"/>
      <c r="S600" s="108"/>
      <c r="T600" s="108"/>
      <c r="U600" s="108"/>
      <c r="V600" s="108"/>
      <c r="W600" s="108"/>
      <c r="X600" s="109"/>
      <c r="Y600" s="108"/>
      <c r="Z600" s="108"/>
      <c r="AA600" s="108"/>
      <c r="AB600" s="108"/>
      <c r="AC600" s="108"/>
      <c r="AD600" s="111"/>
      <c r="AG600" s="111"/>
    </row>
    <row r="601" spans="1:33" ht="15.75">
      <c r="A601" s="206" t="s">
        <v>2200</v>
      </c>
      <c r="B601" s="198"/>
      <c r="C601" s="198"/>
      <c r="D601" s="198"/>
      <c r="E601" s="198"/>
      <c r="F601" s="198"/>
      <c r="G601" s="198"/>
      <c r="H601" s="206"/>
      <c r="I601" s="206"/>
      <c r="J601" s="108"/>
      <c r="K601" s="108"/>
      <c r="L601" s="108"/>
      <c r="M601" s="108"/>
      <c r="N601" s="108"/>
      <c r="O601" s="110"/>
      <c r="P601" s="108"/>
      <c r="Q601" s="108"/>
      <c r="R601" s="108"/>
      <c r="S601" s="108"/>
      <c r="T601" s="108"/>
      <c r="U601" s="108"/>
      <c r="V601" s="108"/>
      <c r="W601" s="108"/>
      <c r="X601" s="109"/>
      <c r="Y601" s="108"/>
      <c r="Z601" s="108"/>
      <c r="AA601" s="108"/>
      <c r="AB601" s="108"/>
      <c r="AC601" s="108"/>
      <c r="AD601" s="111"/>
      <c r="AG601" s="111"/>
    </row>
    <row r="602" spans="1:33" ht="15.75">
      <c r="A602" s="206" t="s">
        <v>2200</v>
      </c>
      <c r="B602" s="198"/>
      <c r="C602" s="198"/>
      <c r="D602" s="198"/>
      <c r="E602" s="198"/>
      <c r="F602" s="198"/>
      <c r="G602" s="198"/>
      <c r="H602" s="206"/>
      <c r="I602" s="206"/>
      <c r="J602" s="108"/>
      <c r="K602" s="108"/>
      <c r="L602" s="108"/>
      <c r="M602" s="108"/>
      <c r="N602" s="108"/>
      <c r="O602" s="110"/>
      <c r="P602" s="108"/>
      <c r="Q602" s="108"/>
      <c r="R602" s="108"/>
      <c r="S602" s="108"/>
      <c r="T602" s="108"/>
      <c r="U602" s="108"/>
      <c r="V602" s="108"/>
      <c r="W602" s="108"/>
      <c r="X602" s="109"/>
      <c r="Y602" s="108"/>
      <c r="Z602" s="108"/>
      <c r="AA602" s="108"/>
      <c r="AB602" s="108"/>
      <c r="AC602" s="108"/>
      <c r="AD602" s="111"/>
      <c r="AG602" s="111"/>
    </row>
    <row r="603" spans="1:33" ht="15.75">
      <c r="A603" s="206" t="s">
        <v>2200</v>
      </c>
      <c r="B603" s="198"/>
      <c r="C603" s="198"/>
      <c r="D603" s="198"/>
      <c r="E603" s="198"/>
      <c r="F603" s="198"/>
      <c r="G603" s="198"/>
      <c r="H603" s="206"/>
      <c r="I603" s="206"/>
      <c r="J603" s="108"/>
      <c r="K603" s="108"/>
      <c r="L603" s="108"/>
      <c r="M603" s="108"/>
      <c r="N603" s="108"/>
      <c r="O603" s="110"/>
      <c r="P603" s="108"/>
      <c r="Q603" s="108"/>
      <c r="R603" s="108"/>
      <c r="S603" s="108"/>
      <c r="T603" s="108"/>
      <c r="U603" s="108"/>
      <c r="V603" s="108"/>
      <c r="W603" s="108"/>
      <c r="X603" s="109"/>
      <c r="Y603" s="108"/>
      <c r="Z603" s="108"/>
      <c r="AA603" s="108"/>
      <c r="AB603" s="108"/>
      <c r="AC603" s="108"/>
      <c r="AD603" s="111"/>
      <c r="AG603" s="111"/>
    </row>
    <row r="604" spans="1:33" ht="15.75">
      <c r="A604" s="206" t="s">
        <v>2200</v>
      </c>
      <c r="B604" s="198"/>
      <c r="C604" s="198"/>
      <c r="D604" s="198"/>
      <c r="E604" s="198"/>
      <c r="F604" s="198"/>
      <c r="G604" s="198"/>
      <c r="H604" s="206"/>
      <c r="I604" s="206"/>
      <c r="J604" s="108"/>
      <c r="K604" s="108"/>
      <c r="L604" s="108"/>
      <c r="M604" s="108"/>
      <c r="N604" s="108"/>
      <c r="O604" s="110"/>
      <c r="P604" s="108"/>
      <c r="Q604" s="108"/>
      <c r="R604" s="108"/>
      <c r="S604" s="108"/>
      <c r="T604" s="108"/>
      <c r="U604" s="108"/>
      <c r="V604" s="108"/>
      <c r="W604" s="108"/>
      <c r="X604" s="109"/>
      <c r="Y604" s="108"/>
      <c r="Z604" s="108"/>
      <c r="AA604" s="108"/>
      <c r="AB604" s="108"/>
      <c r="AC604" s="108"/>
      <c r="AD604" s="111"/>
      <c r="AG604" s="111"/>
    </row>
    <row r="605" spans="1:33" ht="15.75">
      <c r="A605" s="206" t="s">
        <v>2200</v>
      </c>
      <c r="B605" s="198"/>
      <c r="C605" s="198"/>
      <c r="D605" s="198"/>
      <c r="E605" s="198"/>
      <c r="F605" s="198"/>
      <c r="G605" s="198"/>
      <c r="H605" s="206"/>
      <c r="I605" s="206"/>
      <c r="J605" s="108"/>
      <c r="K605" s="108"/>
      <c r="L605" s="108"/>
      <c r="M605" s="108"/>
      <c r="N605" s="108"/>
      <c r="O605" s="110"/>
      <c r="P605" s="108"/>
      <c r="Q605" s="108"/>
      <c r="R605" s="108"/>
      <c r="S605" s="108"/>
      <c r="T605" s="108"/>
      <c r="U605" s="108"/>
      <c r="V605" s="108"/>
      <c r="W605" s="108"/>
      <c r="X605" s="109"/>
      <c r="Y605" s="108"/>
      <c r="Z605" s="108"/>
      <c r="AA605" s="108"/>
      <c r="AB605" s="108"/>
      <c r="AC605" s="108"/>
      <c r="AD605" s="111"/>
      <c r="AG605" s="111"/>
    </row>
    <row r="606" spans="1:33" ht="15.75">
      <c r="A606" s="206" t="s">
        <v>2200</v>
      </c>
      <c r="B606" s="198"/>
      <c r="C606" s="198"/>
      <c r="D606" s="198"/>
      <c r="E606" s="198"/>
      <c r="F606" s="198"/>
      <c r="G606" s="198"/>
      <c r="H606" s="206"/>
      <c r="I606" s="206"/>
      <c r="J606" s="108"/>
      <c r="K606" s="108"/>
      <c r="L606" s="108"/>
      <c r="M606" s="108"/>
      <c r="N606" s="108"/>
      <c r="O606" s="110"/>
      <c r="P606" s="108"/>
      <c r="Q606" s="108"/>
      <c r="R606" s="108"/>
      <c r="S606" s="108"/>
      <c r="T606" s="108"/>
      <c r="U606" s="108"/>
      <c r="V606" s="108"/>
      <c r="W606" s="108"/>
      <c r="X606" s="109"/>
      <c r="Y606" s="108"/>
      <c r="Z606" s="108"/>
      <c r="AA606" s="108"/>
      <c r="AB606" s="108"/>
      <c r="AC606" s="108"/>
      <c r="AD606" s="111"/>
      <c r="AG606" s="111"/>
    </row>
    <row r="607" spans="1:33" ht="15.75">
      <c r="A607" s="206" t="s">
        <v>2200</v>
      </c>
      <c r="B607" s="198"/>
      <c r="C607" s="198"/>
      <c r="D607" s="198"/>
      <c r="E607" s="198"/>
      <c r="F607" s="198"/>
      <c r="G607" s="198"/>
      <c r="H607" s="206"/>
      <c r="I607" s="206"/>
      <c r="J607" s="108"/>
      <c r="K607" s="108"/>
      <c r="L607" s="108"/>
      <c r="M607" s="108"/>
      <c r="N607" s="108"/>
      <c r="O607" s="110"/>
      <c r="P607" s="108"/>
      <c r="Q607" s="108"/>
      <c r="R607" s="108"/>
      <c r="S607" s="108"/>
      <c r="T607" s="108"/>
      <c r="U607" s="108"/>
      <c r="V607" s="108"/>
      <c r="W607" s="108"/>
      <c r="X607" s="109"/>
      <c r="Y607" s="108"/>
      <c r="Z607" s="108"/>
      <c r="AA607" s="108"/>
      <c r="AB607" s="108"/>
      <c r="AC607" s="108"/>
      <c r="AD607" s="111"/>
      <c r="AG607" s="111"/>
    </row>
    <row r="608" spans="1:33" ht="15.75">
      <c r="A608" s="206" t="s">
        <v>2200</v>
      </c>
      <c r="B608" s="198"/>
      <c r="C608" s="198"/>
      <c r="D608" s="198"/>
      <c r="E608" s="198"/>
      <c r="F608" s="198"/>
      <c r="G608" s="198"/>
      <c r="H608" s="206"/>
      <c r="I608" s="206"/>
      <c r="J608" s="108"/>
      <c r="K608" s="108"/>
      <c r="L608" s="108"/>
      <c r="M608" s="108"/>
      <c r="N608" s="108"/>
      <c r="O608" s="110"/>
      <c r="P608" s="108"/>
      <c r="Q608" s="108"/>
      <c r="R608" s="108"/>
      <c r="S608" s="108"/>
      <c r="T608" s="108"/>
      <c r="U608" s="108"/>
      <c r="V608" s="108"/>
      <c r="W608" s="108"/>
      <c r="X608" s="109"/>
      <c r="Y608" s="108"/>
      <c r="Z608" s="108"/>
      <c r="AA608" s="108"/>
      <c r="AB608" s="108"/>
      <c r="AC608" s="108"/>
      <c r="AD608" s="111"/>
      <c r="AG608" s="111"/>
    </row>
    <row r="609" spans="1:33" ht="15.75">
      <c r="A609" s="206" t="s">
        <v>2200</v>
      </c>
      <c r="B609" s="198"/>
      <c r="C609" s="198"/>
      <c r="D609" s="198"/>
      <c r="E609" s="198"/>
      <c r="F609" s="198"/>
      <c r="G609" s="198"/>
      <c r="H609" s="206"/>
      <c r="I609" s="206"/>
      <c r="J609" s="108"/>
      <c r="K609" s="108"/>
      <c r="L609" s="108"/>
      <c r="M609" s="108"/>
      <c r="N609" s="108"/>
      <c r="O609" s="110"/>
      <c r="P609" s="108"/>
      <c r="Q609" s="108"/>
      <c r="R609" s="108"/>
      <c r="S609" s="108"/>
      <c r="T609" s="108"/>
      <c r="U609" s="108"/>
      <c r="V609" s="108"/>
      <c r="W609" s="108"/>
      <c r="X609" s="109"/>
      <c r="Y609" s="108"/>
      <c r="Z609" s="108"/>
      <c r="AA609" s="108"/>
      <c r="AB609" s="108"/>
      <c r="AC609" s="108"/>
      <c r="AD609" s="111"/>
      <c r="AG609" s="111"/>
    </row>
    <row r="610" spans="1:33" ht="15.75">
      <c r="A610" s="206" t="s">
        <v>2200</v>
      </c>
      <c r="B610" s="198"/>
      <c r="C610" s="198"/>
      <c r="D610" s="198"/>
      <c r="E610" s="198"/>
      <c r="F610" s="198"/>
      <c r="G610" s="198"/>
      <c r="H610" s="206"/>
      <c r="I610" s="206"/>
      <c r="J610" s="108"/>
      <c r="K610" s="108"/>
      <c r="L610" s="108"/>
      <c r="M610" s="108"/>
      <c r="N610" s="108"/>
      <c r="O610" s="110"/>
      <c r="P610" s="108"/>
      <c r="Q610" s="108"/>
      <c r="R610" s="108"/>
      <c r="S610" s="108"/>
      <c r="T610" s="108"/>
      <c r="U610" s="108"/>
      <c r="V610" s="108"/>
      <c r="W610" s="108"/>
      <c r="X610" s="109"/>
      <c r="Y610" s="108"/>
      <c r="Z610" s="108"/>
      <c r="AA610" s="108"/>
      <c r="AB610" s="108"/>
      <c r="AC610" s="108"/>
      <c r="AD610" s="111"/>
      <c r="AG610" s="111"/>
    </row>
    <row r="611" spans="1:33" ht="15.75">
      <c r="A611" s="206" t="s">
        <v>2200</v>
      </c>
      <c r="B611" s="198"/>
      <c r="C611" s="198"/>
      <c r="D611" s="198"/>
      <c r="E611" s="198"/>
      <c r="F611" s="198"/>
      <c r="G611" s="198"/>
      <c r="H611" s="206"/>
      <c r="I611" s="206"/>
      <c r="J611" s="108"/>
      <c r="K611" s="108"/>
      <c r="L611" s="108"/>
      <c r="M611" s="108"/>
      <c r="N611" s="108"/>
      <c r="O611" s="110"/>
      <c r="P611" s="108"/>
      <c r="Q611" s="108"/>
      <c r="R611" s="108"/>
      <c r="S611" s="108"/>
      <c r="T611" s="108"/>
      <c r="U611" s="108"/>
      <c r="V611" s="108"/>
      <c r="W611" s="108"/>
      <c r="X611" s="109"/>
      <c r="Y611" s="108"/>
      <c r="Z611" s="108"/>
      <c r="AA611" s="108"/>
      <c r="AB611" s="108"/>
      <c r="AC611" s="108"/>
      <c r="AD611" s="111"/>
      <c r="AG611" s="111"/>
    </row>
    <row r="612" spans="1:33" ht="15.75">
      <c r="A612" s="206" t="s">
        <v>2200</v>
      </c>
      <c r="B612" s="198"/>
      <c r="C612" s="198"/>
      <c r="D612" s="198"/>
      <c r="E612" s="198"/>
      <c r="F612" s="198"/>
      <c r="G612" s="198"/>
      <c r="H612" s="206"/>
      <c r="I612" s="206"/>
      <c r="J612" s="108"/>
      <c r="K612" s="108"/>
      <c r="L612" s="108"/>
      <c r="M612" s="108"/>
      <c r="N612" s="108"/>
      <c r="O612" s="110"/>
      <c r="P612" s="108"/>
      <c r="Q612" s="108"/>
      <c r="R612" s="108"/>
      <c r="S612" s="108"/>
      <c r="T612" s="108"/>
      <c r="U612" s="108"/>
      <c r="V612" s="108"/>
      <c r="W612" s="108"/>
      <c r="X612" s="109"/>
      <c r="Y612" s="108"/>
      <c r="Z612" s="108"/>
      <c r="AA612" s="108"/>
      <c r="AB612" s="108"/>
      <c r="AC612" s="108"/>
      <c r="AD612" s="111"/>
      <c r="AG612" s="111"/>
    </row>
    <row r="613" spans="1:33" ht="15.75">
      <c r="A613" s="206" t="s">
        <v>2200</v>
      </c>
      <c r="B613" s="198"/>
      <c r="C613" s="198"/>
      <c r="D613" s="198"/>
      <c r="E613" s="198"/>
      <c r="F613" s="198"/>
      <c r="G613" s="198"/>
      <c r="H613" s="206"/>
      <c r="I613" s="206"/>
      <c r="J613" s="108"/>
      <c r="K613" s="108"/>
      <c r="L613" s="108"/>
      <c r="M613" s="108"/>
      <c r="N613" s="108"/>
      <c r="O613" s="110"/>
      <c r="P613" s="108"/>
      <c r="Q613" s="108"/>
      <c r="R613" s="108"/>
      <c r="S613" s="108"/>
      <c r="T613" s="108"/>
      <c r="U613" s="108"/>
      <c r="V613" s="108"/>
      <c r="W613" s="108"/>
      <c r="X613" s="109"/>
      <c r="Y613" s="108"/>
      <c r="Z613" s="108"/>
      <c r="AA613" s="108"/>
      <c r="AB613" s="108"/>
      <c r="AC613" s="108"/>
      <c r="AD613" s="111"/>
      <c r="AG613" s="111"/>
    </row>
    <row r="614" spans="1:33" ht="15.75">
      <c r="A614" s="206" t="s">
        <v>2200</v>
      </c>
      <c r="B614" s="198"/>
      <c r="C614" s="198"/>
      <c r="D614" s="198"/>
      <c r="E614" s="198"/>
      <c r="F614" s="198"/>
      <c r="G614" s="198"/>
      <c r="H614" s="206"/>
      <c r="I614" s="206"/>
      <c r="J614" s="108"/>
      <c r="K614" s="108"/>
      <c r="L614" s="108"/>
      <c r="M614" s="108"/>
      <c r="N614" s="108"/>
      <c r="O614" s="110"/>
      <c r="P614" s="108"/>
      <c r="Q614" s="108"/>
      <c r="R614" s="108"/>
      <c r="S614" s="108"/>
      <c r="T614" s="108"/>
      <c r="U614" s="108"/>
      <c r="V614" s="108"/>
      <c r="W614" s="108"/>
      <c r="X614" s="109"/>
      <c r="Y614" s="108"/>
      <c r="Z614" s="108"/>
      <c r="AA614" s="108"/>
      <c r="AB614" s="108"/>
      <c r="AC614" s="108"/>
      <c r="AD614" s="111"/>
      <c r="AG614" s="111"/>
    </row>
    <row r="615" spans="1:33" ht="15.75">
      <c r="A615" s="206" t="s">
        <v>2200</v>
      </c>
      <c r="B615" s="198"/>
      <c r="C615" s="198"/>
      <c r="D615" s="198"/>
      <c r="E615" s="198"/>
      <c r="F615" s="198"/>
      <c r="G615" s="198"/>
      <c r="H615" s="206"/>
      <c r="I615" s="206"/>
      <c r="J615" s="108"/>
      <c r="K615" s="108"/>
      <c r="L615" s="108"/>
      <c r="M615" s="108"/>
      <c r="N615" s="108"/>
      <c r="O615" s="110"/>
      <c r="P615" s="108"/>
      <c r="Q615" s="108"/>
      <c r="R615" s="108"/>
      <c r="S615" s="108"/>
      <c r="T615" s="108"/>
      <c r="U615" s="108"/>
      <c r="V615" s="108"/>
      <c r="W615" s="108"/>
      <c r="X615" s="109"/>
      <c r="Y615" s="108"/>
      <c r="Z615" s="108"/>
      <c r="AA615" s="108"/>
      <c r="AB615" s="108"/>
      <c r="AC615" s="108"/>
      <c r="AD615" s="111"/>
      <c r="AG615" s="111"/>
    </row>
    <row r="616" spans="1:33" ht="15.75">
      <c r="A616" s="206" t="s">
        <v>2200</v>
      </c>
      <c r="B616" s="198"/>
      <c r="C616" s="198"/>
      <c r="D616" s="198"/>
      <c r="E616" s="198"/>
      <c r="F616" s="198"/>
      <c r="G616" s="198"/>
      <c r="H616" s="206"/>
      <c r="I616" s="206"/>
      <c r="J616" s="108"/>
      <c r="K616" s="108"/>
      <c r="L616" s="108"/>
      <c r="M616" s="108"/>
      <c r="N616" s="108"/>
      <c r="O616" s="110"/>
      <c r="P616" s="108"/>
      <c r="Q616" s="108"/>
      <c r="R616" s="108"/>
      <c r="S616" s="108"/>
      <c r="T616" s="108"/>
      <c r="U616" s="108"/>
      <c r="V616" s="108"/>
      <c r="W616" s="108"/>
      <c r="X616" s="109"/>
      <c r="Y616" s="108"/>
      <c r="Z616" s="108"/>
      <c r="AA616" s="108"/>
      <c r="AB616" s="108"/>
      <c r="AC616" s="108"/>
      <c r="AD616" s="111"/>
      <c r="AG616" s="111"/>
    </row>
    <row r="617" spans="1:33" ht="15.75">
      <c r="A617" s="206" t="s">
        <v>2200</v>
      </c>
      <c r="B617" s="198"/>
      <c r="C617" s="198"/>
      <c r="D617" s="198"/>
      <c r="E617" s="198"/>
      <c r="F617" s="198"/>
      <c r="G617" s="198"/>
      <c r="H617" s="206"/>
      <c r="I617" s="206"/>
      <c r="J617" s="108"/>
      <c r="K617" s="108"/>
      <c r="L617" s="108"/>
      <c r="M617" s="108"/>
      <c r="N617" s="108"/>
      <c r="O617" s="110"/>
      <c r="P617" s="108"/>
      <c r="Q617" s="108"/>
      <c r="R617" s="108"/>
      <c r="S617" s="108"/>
      <c r="T617" s="108"/>
      <c r="U617" s="108"/>
      <c r="V617" s="108"/>
      <c r="W617" s="108"/>
      <c r="X617" s="109"/>
      <c r="Y617" s="108"/>
      <c r="Z617" s="108"/>
      <c r="AA617" s="108"/>
      <c r="AB617" s="108"/>
      <c r="AC617" s="108"/>
      <c r="AD617" s="111"/>
      <c r="AG617" s="111"/>
    </row>
    <row r="618" spans="1:33" ht="15.75">
      <c r="A618" s="206" t="s">
        <v>2200</v>
      </c>
      <c r="B618" s="198"/>
      <c r="C618" s="198"/>
      <c r="D618" s="198"/>
      <c r="E618" s="198"/>
      <c r="F618" s="198"/>
      <c r="G618" s="198"/>
      <c r="H618" s="206"/>
      <c r="I618" s="206"/>
      <c r="J618" s="108"/>
      <c r="K618" s="108"/>
      <c r="L618" s="108"/>
      <c r="M618" s="108"/>
      <c r="N618" s="108"/>
      <c r="O618" s="110"/>
      <c r="P618" s="108"/>
      <c r="Q618" s="108"/>
      <c r="R618" s="108"/>
      <c r="S618" s="108"/>
      <c r="T618" s="108"/>
      <c r="U618" s="108"/>
      <c r="V618" s="108"/>
      <c r="W618" s="108"/>
      <c r="X618" s="109"/>
      <c r="Y618" s="108"/>
      <c r="Z618" s="108"/>
      <c r="AA618" s="108"/>
      <c r="AB618" s="108"/>
      <c r="AC618" s="108"/>
      <c r="AD618" s="111"/>
      <c r="AG618" s="111"/>
    </row>
    <row r="619" spans="1:33" ht="15.75">
      <c r="A619" s="206" t="s">
        <v>2200</v>
      </c>
      <c r="B619" s="198"/>
      <c r="C619" s="198"/>
      <c r="D619" s="198"/>
      <c r="E619" s="198"/>
      <c r="F619" s="198"/>
      <c r="G619" s="198"/>
      <c r="H619" s="206"/>
      <c r="I619" s="206"/>
      <c r="J619" s="108"/>
      <c r="K619" s="108"/>
      <c r="L619" s="108"/>
      <c r="M619" s="108"/>
      <c r="N619" s="108"/>
      <c r="O619" s="110"/>
      <c r="P619" s="108"/>
      <c r="Q619" s="108"/>
      <c r="R619" s="108"/>
      <c r="S619" s="108"/>
      <c r="T619" s="108"/>
      <c r="U619" s="108"/>
      <c r="V619" s="108"/>
      <c r="W619" s="108"/>
      <c r="X619" s="109"/>
      <c r="Y619" s="108"/>
      <c r="Z619" s="108"/>
      <c r="AA619" s="108"/>
      <c r="AB619" s="108"/>
      <c r="AC619" s="108"/>
      <c r="AD619" s="111"/>
      <c r="AG619" s="111"/>
    </row>
    <row r="620" spans="1:33" ht="15.75">
      <c r="A620" s="206" t="s">
        <v>2200</v>
      </c>
      <c r="B620" s="198"/>
      <c r="C620" s="198"/>
      <c r="D620" s="198"/>
      <c r="E620" s="198"/>
      <c r="F620" s="198"/>
      <c r="G620" s="198"/>
      <c r="H620" s="206"/>
      <c r="I620" s="206"/>
      <c r="J620" s="108"/>
      <c r="K620" s="108"/>
      <c r="L620" s="108"/>
      <c r="M620" s="108"/>
      <c r="N620" s="108"/>
      <c r="O620" s="110"/>
      <c r="P620" s="108"/>
      <c r="Q620" s="108"/>
      <c r="R620" s="108"/>
      <c r="S620" s="108"/>
      <c r="T620" s="108"/>
      <c r="U620" s="108"/>
      <c r="V620" s="108"/>
      <c r="W620" s="108"/>
      <c r="X620" s="109"/>
      <c r="Y620" s="108"/>
      <c r="Z620" s="108"/>
      <c r="AA620" s="108"/>
      <c r="AB620" s="108"/>
      <c r="AC620" s="108"/>
      <c r="AD620" s="111"/>
      <c r="AG620" s="111"/>
    </row>
    <row r="621" spans="1:33" ht="15.75">
      <c r="A621" s="206" t="s">
        <v>2200</v>
      </c>
      <c r="B621" s="198"/>
      <c r="C621" s="198"/>
      <c r="D621" s="198"/>
      <c r="E621" s="198"/>
      <c r="F621" s="198"/>
      <c r="G621" s="198"/>
      <c r="H621" s="206"/>
      <c r="I621" s="206"/>
      <c r="J621" s="108"/>
      <c r="K621" s="108"/>
      <c r="L621" s="108"/>
      <c r="M621" s="108"/>
      <c r="N621" s="108"/>
      <c r="O621" s="110"/>
      <c r="P621" s="108"/>
      <c r="Q621" s="108"/>
      <c r="R621" s="108"/>
      <c r="S621" s="108"/>
      <c r="T621" s="108"/>
      <c r="U621" s="108"/>
      <c r="V621" s="108"/>
      <c r="W621" s="108"/>
      <c r="X621" s="109"/>
      <c r="Y621" s="108"/>
      <c r="Z621" s="108"/>
      <c r="AA621" s="108"/>
      <c r="AB621" s="108"/>
      <c r="AC621" s="108"/>
      <c r="AD621" s="111"/>
      <c r="AG621" s="111"/>
    </row>
    <row r="622" spans="1:33" ht="15.75">
      <c r="A622" s="206" t="s">
        <v>2200</v>
      </c>
      <c r="B622" s="198"/>
      <c r="C622" s="198"/>
      <c r="D622" s="198"/>
      <c r="E622" s="198"/>
      <c r="F622" s="198"/>
      <c r="G622" s="198"/>
      <c r="H622" s="206"/>
      <c r="I622" s="206"/>
      <c r="J622" s="108"/>
      <c r="K622" s="108"/>
      <c r="L622" s="108"/>
      <c r="M622" s="108"/>
      <c r="N622" s="108"/>
      <c r="O622" s="110"/>
      <c r="P622" s="108"/>
      <c r="Q622" s="108"/>
      <c r="R622" s="108"/>
      <c r="S622" s="108"/>
      <c r="T622" s="108"/>
      <c r="U622" s="108"/>
      <c r="V622" s="108"/>
      <c r="W622" s="108"/>
      <c r="X622" s="109"/>
      <c r="Y622" s="108"/>
      <c r="Z622" s="108"/>
      <c r="AA622" s="108"/>
      <c r="AB622" s="108"/>
      <c r="AC622" s="108"/>
      <c r="AD622" s="111"/>
      <c r="AG622" s="111"/>
    </row>
    <row r="623" spans="1:33" ht="15.75">
      <c r="A623" s="206" t="s">
        <v>2200</v>
      </c>
      <c r="B623" s="198"/>
      <c r="C623" s="198"/>
      <c r="D623" s="198"/>
      <c r="E623" s="198"/>
      <c r="F623" s="198"/>
      <c r="G623" s="198"/>
      <c r="H623" s="206"/>
      <c r="I623" s="206"/>
      <c r="J623" s="108"/>
      <c r="K623" s="108"/>
      <c r="L623" s="108"/>
      <c r="M623" s="108"/>
      <c r="N623" s="108"/>
      <c r="O623" s="110"/>
      <c r="P623" s="108"/>
      <c r="Q623" s="108"/>
      <c r="R623" s="108"/>
      <c r="S623" s="108"/>
      <c r="T623" s="108"/>
      <c r="U623" s="108"/>
      <c r="V623" s="108"/>
      <c r="W623" s="108"/>
      <c r="X623" s="109"/>
      <c r="Y623" s="108"/>
      <c r="Z623" s="108"/>
      <c r="AA623" s="108"/>
      <c r="AB623" s="108"/>
      <c r="AC623" s="108"/>
      <c r="AD623" s="111"/>
      <c r="AG623" s="111"/>
    </row>
    <row r="624" spans="1:33" ht="15.75">
      <c r="A624" s="206" t="s">
        <v>2200</v>
      </c>
      <c r="B624" s="198"/>
      <c r="C624" s="198"/>
      <c r="D624" s="198"/>
      <c r="E624" s="198"/>
      <c r="F624" s="198"/>
      <c r="G624" s="198"/>
      <c r="H624" s="206"/>
      <c r="I624" s="206"/>
      <c r="J624" s="108"/>
      <c r="K624" s="108"/>
      <c r="L624" s="108"/>
      <c r="M624" s="108"/>
      <c r="N624" s="108"/>
      <c r="O624" s="110"/>
      <c r="P624" s="108"/>
      <c r="Q624" s="108"/>
      <c r="R624" s="108"/>
      <c r="S624" s="108"/>
      <c r="T624" s="108"/>
      <c r="U624" s="108"/>
      <c r="V624" s="108"/>
      <c r="W624" s="108"/>
      <c r="X624" s="109"/>
      <c r="Y624" s="108"/>
      <c r="Z624" s="108"/>
      <c r="AA624" s="108"/>
      <c r="AB624" s="108"/>
      <c r="AC624" s="108"/>
      <c r="AD624" s="111"/>
      <c r="AG624" s="111"/>
    </row>
    <row r="625" spans="1:33" ht="15.75">
      <c r="A625" s="206" t="s">
        <v>2200</v>
      </c>
      <c r="B625" s="198"/>
      <c r="C625" s="198"/>
      <c r="D625" s="198"/>
      <c r="E625" s="198"/>
      <c r="F625" s="198"/>
      <c r="G625" s="198"/>
      <c r="H625" s="206"/>
      <c r="I625" s="206"/>
      <c r="J625" s="108"/>
      <c r="K625" s="108"/>
      <c r="L625" s="108"/>
      <c r="M625" s="108"/>
      <c r="N625" s="108"/>
      <c r="O625" s="110"/>
      <c r="P625" s="108"/>
      <c r="Q625" s="108"/>
      <c r="R625" s="108"/>
      <c r="S625" s="108"/>
      <c r="T625" s="108"/>
      <c r="U625" s="108"/>
      <c r="V625" s="108"/>
      <c r="W625" s="108"/>
      <c r="X625" s="109"/>
      <c r="Y625" s="108"/>
      <c r="Z625" s="108"/>
      <c r="AA625" s="108"/>
      <c r="AB625" s="108"/>
      <c r="AC625" s="108"/>
      <c r="AD625" s="111"/>
      <c r="AG625" s="111"/>
    </row>
    <row r="626" spans="1:33" ht="15.75">
      <c r="A626" s="206" t="s">
        <v>2200</v>
      </c>
      <c r="B626" s="198"/>
      <c r="C626" s="198"/>
      <c r="D626" s="198"/>
      <c r="E626" s="198"/>
      <c r="F626" s="198"/>
      <c r="G626" s="198"/>
      <c r="H626" s="206"/>
      <c r="I626" s="206"/>
      <c r="J626" s="108"/>
      <c r="K626" s="108"/>
      <c r="L626" s="108"/>
      <c r="M626" s="108"/>
      <c r="N626" s="108"/>
      <c r="O626" s="110"/>
      <c r="P626" s="108"/>
      <c r="Q626" s="108"/>
      <c r="R626" s="108"/>
      <c r="S626" s="108"/>
      <c r="T626" s="108"/>
      <c r="U626" s="108"/>
      <c r="V626" s="108"/>
      <c r="W626" s="108"/>
      <c r="X626" s="109"/>
      <c r="Y626" s="108"/>
      <c r="Z626" s="108"/>
      <c r="AA626" s="108"/>
      <c r="AB626" s="108"/>
      <c r="AC626" s="108"/>
      <c r="AD626" s="111"/>
      <c r="AG626" s="111"/>
    </row>
    <row r="627" spans="1:33" ht="15.75">
      <c r="A627" s="206" t="s">
        <v>2200</v>
      </c>
      <c r="B627" s="198"/>
      <c r="C627" s="198"/>
      <c r="D627" s="198"/>
      <c r="E627" s="198"/>
      <c r="F627" s="198"/>
      <c r="G627" s="198"/>
      <c r="H627" s="206"/>
      <c r="I627" s="206"/>
      <c r="J627" s="108"/>
      <c r="K627" s="108"/>
      <c r="L627" s="108"/>
      <c r="M627" s="108"/>
      <c r="N627" s="108"/>
      <c r="O627" s="110"/>
      <c r="P627" s="108"/>
      <c r="Q627" s="108"/>
      <c r="R627" s="108"/>
      <c r="S627" s="108"/>
      <c r="T627" s="108"/>
      <c r="U627" s="108"/>
      <c r="V627" s="108"/>
      <c r="W627" s="108"/>
      <c r="X627" s="109"/>
      <c r="Y627" s="108"/>
      <c r="Z627" s="108"/>
      <c r="AA627" s="108"/>
      <c r="AB627" s="108"/>
      <c r="AC627" s="108"/>
      <c r="AD627" s="111"/>
      <c r="AG627" s="111"/>
    </row>
    <row r="628" spans="1:33" ht="15.75">
      <c r="A628" s="206" t="s">
        <v>2200</v>
      </c>
      <c r="B628" s="198"/>
      <c r="C628" s="198"/>
      <c r="D628" s="198"/>
      <c r="E628" s="198"/>
      <c r="F628" s="198"/>
      <c r="G628" s="198"/>
      <c r="H628" s="206"/>
      <c r="I628" s="206"/>
      <c r="J628" s="108"/>
      <c r="K628" s="108"/>
      <c r="L628" s="108"/>
      <c r="M628" s="108"/>
      <c r="N628" s="108"/>
      <c r="O628" s="110"/>
      <c r="P628" s="108"/>
      <c r="Q628" s="108"/>
      <c r="R628" s="108"/>
      <c r="S628" s="108"/>
      <c r="T628" s="108"/>
      <c r="U628" s="108"/>
      <c r="V628" s="108"/>
      <c r="W628" s="108"/>
      <c r="X628" s="109"/>
      <c r="Y628" s="108"/>
      <c r="Z628" s="108"/>
      <c r="AA628" s="108"/>
      <c r="AB628" s="108"/>
      <c r="AC628" s="108"/>
      <c r="AD628" s="111"/>
      <c r="AG628" s="111"/>
    </row>
    <row r="629" spans="1:33" ht="15.75">
      <c r="A629" s="206" t="s">
        <v>2200</v>
      </c>
      <c r="B629" s="198"/>
      <c r="C629" s="198"/>
      <c r="D629" s="198"/>
      <c r="E629" s="198"/>
      <c r="F629" s="198"/>
      <c r="G629" s="198"/>
      <c r="H629" s="206"/>
      <c r="I629" s="206"/>
      <c r="J629" s="108"/>
      <c r="K629" s="108"/>
      <c r="L629" s="108"/>
      <c r="M629" s="108"/>
      <c r="N629" s="108"/>
      <c r="O629" s="110"/>
      <c r="P629" s="108"/>
      <c r="Q629" s="108"/>
      <c r="R629" s="108"/>
      <c r="S629" s="108"/>
      <c r="T629" s="108"/>
      <c r="U629" s="108"/>
      <c r="V629" s="108"/>
      <c r="W629" s="108"/>
      <c r="X629" s="109"/>
      <c r="Y629" s="108"/>
      <c r="Z629" s="108"/>
      <c r="AA629" s="108"/>
      <c r="AB629" s="108"/>
      <c r="AC629" s="108"/>
      <c r="AD629" s="111"/>
      <c r="AG629" s="111"/>
    </row>
    <row r="630" spans="1:33" ht="15.75">
      <c r="A630" s="206" t="s">
        <v>2200</v>
      </c>
      <c r="B630" s="198"/>
      <c r="C630" s="198"/>
      <c r="D630" s="198"/>
      <c r="E630" s="198"/>
      <c r="F630" s="198"/>
      <c r="G630" s="198"/>
      <c r="H630" s="206"/>
      <c r="I630" s="206"/>
      <c r="J630" s="108"/>
      <c r="K630" s="108"/>
      <c r="L630" s="108"/>
      <c r="M630" s="108"/>
      <c r="N630" s="108"/>
      <c r="O630" s="110"/>
      <c r="P630" s="108"/>
      <c r="Q630" s="108"/>
      <c r="R630" s="108"/>
      <c r="S630" s="108"/>
      <c r="T630" s="108"/>
      <c r="U630" s="108"/>
      <c r="V630" s="108"/>
      <c r="W630" s="108"/>
      <c r="X630" s="109"/>
      <c r="Y630" s="108"/>
      <c r="Z630" s="108"/>
      <c r="AA630" s="108"/>
      <c r="AB630" s="108"/>
      <c r="AC630" s="108"/>
      <c r="AD630" s="111"/>
      <c r="AG630" s="111"/>
    </row>
    <row r="631" spans="1:33" ht="15.75">
      <c r="A631" s="206" t="s">
        <v>2200</v>
      </c>
      <c r="B631" s="198"/>
      <c r="C631" s="198"/>
      <c r="D631" s="198"/>
      <c r="E631" s="198"/>
      <c r="F631" s="198"/>
      <c r="G631" s="198"/>
      <c r="H631" s="206"/>
      <c r="I631" s="206"/>
      <c r="J631" s="108"/>
      <c r="K631" s="108"/>
      <c r="L631" s="108"/>
      <c r="M631" s="108"/>
      <c r="N631" s="108"/>
      <c r="O631" s="110"/>
      <c r="P631" s="108"/>
      <c r="Q631" s="108"/>
      <c r="R631" s="108"/>
      <c r="S631" s="108"/>
      <c r="T631" s="108"/>
      <c r="U631" s="108"/>
      <c r="V631" s="108"/>
      <c r="W631" s="108"/>
      <c r="X631" s="109"/>
      <c r="Y631" s="108"/>
      <c r="Z631" s="108"/>
      <c r="AA631" s="108"/>
      <c r="AB631" s="108"/>
      <c r="AC631" s="108"/>
      <c r="AD631" s="111"/>
      <c r="AG631" s="111"/>
    </row>
    <row r="632" spans="1:33" ht="15.75">
      <c r="A632" s="206" t="s">
        <v>2200</v>
      </c>
      <c r="B632" s="198"/>
      <c r="C632" s="198"/>
      <c r="D632" s="198"/>
      <c r="E632" s="198"/>
      <c r="F632" s="198"/>
      <c r="G632" s="198"/>
      <c r="H632" s="206"/>
      <c r="I632" s="206"/>
      <c r="J632" s="108"/>
      <c r="K632" s="108"/>
      <c r="L632" s="108"/>
      <c r="M632" s="108"/>
      <c r="N632" s="108"/>
      <c r="O632" s="110"/>
      <c r="P632" s="108"/>
      <c r="Q632" s="108"/>
      <c r="R632" s="108"/>
      <c r="S632" s="108"/>
      <c r="T632" s="108"/>
      <c r="U632" s="108"/>
      <c r="V632" s="108"/>
      <c r="W632" s="108"/>
      <c r="X632" s="109"/>
      <c r="Y632" s="108"/>
      <c r="Z632" s="108"/>
      <c r="AA632" s="108"/>
      <c r="AB632" s="108"/>
      <c r="AC632" s="108"/>
      <c r="AD632" s="111"/>
      <c r="AG632" s="111"/>
    </row>
    <row r="633" spans="1:33" ht="15.75">
      <c r="A633" s="206" t="s">
        <v>2200</v>
      </c>
      <c r="B633" s="198"/>
      <c r="C633" s="198"/>
      <c r="D633" s="198"/>
      <c r="E633" s="198"/>
      <c r="F633" s="198"/>
      <c r="G633" s="198"/>
      <c r="H633" s="206"/>
      <c r="I633" s="206"/>
      <c r="J633" s="108"/>
      <c r="K633" s="108"/>
      <c r="L633" s="108"/>
      <c r="M633" s="108"/>
      <c r="N633" s="108"/>
      <c r="O633" s="110"/>
      <c r="P633" s="108"/>
      <c r="Q633" s="108"/>
      <c r="R633" s="108"/>
      <c r="S633" s="108"/>
      <c r="T633" s="108"/>
      <c r="U633" s="108"/>
      <c r="V633" s="108"/>
      <c r="W633" s="108"/>
      <c r="X633" s="109"/>
      <c r="Y633" s="108"/>
      <c r="Z633" s="108"/>
      <c r="AA633" s="108"/>
      <c r="AB633" s="108"/>
      <c r="AC633" s="108"/>
      <c r="AD633" s="111"/>
      <c r="AG633" s="111"/>
    </row>
    <row r="634" spans="1:33" ht="15.75">
      <c r="A634" s="206" t="s">
        <v>2200</v>
      </c>
      <c r="B634" s="198"/>
      <c r="C634" s="198"/>
      <c r="D634" s="198"/>
      <c r="E634" s="198"/>
      <c r="F634" s="198"/>
      <c r="G634" s="198"/>
      <c r="H634" s="206"/>
      <c r="I634" s="206"/>
      <c r="J634" s="108"/>
      <c r="K634" s="108"/>
      <c r="L634" s="108"/>
      <c r="M634" s="108"/>
      <c r="N634" s="108"/>
      <c r="O634" s="110"/>
      <c r="P634" s="108"/>
      <c r="Q634" s="108"/>
      <c r="R634" s="108"/>
      <c r="S634" s="108"/>
      <c r="T634" s="108"/>
      <c r="U634" s="108"/>
      <c r="V634" s="108"/>
      <c r="W634" s="108"/>
      <c r="X634" s="109"/>
      <c r="Y634" s="108"/>
      <c r="Z634" s="108"/>
      <c r="AA634" s="108"/>
      <c r="AB634" s="108"/>
      <c r="AC634" s="108"/>
      <c r="AD634" s="111"/>
      <c r="AG634" s="111"/>
    </row>
    <row r="635" spans="1:33" ht="15.75">
      <c r="A635" s="206" t="s">
        <v>2200</v>
      </c>
      <c r="B635" s="198"/>
      <c r="C635" s="198"/>
      <c r="D635" s="198"/>
      <c r="E635" s="198"/>
      <c r="F635" s="198"/>
      <c r="G635" s="198"/>
      <c r="H635" s="206"/>
      <c r="I635" s="206"/>
      <c r="J635" s="108"/>
      <c r="K635" s="108"/>
      <c r="L635" s="108"/>
      <c r="M635" s="108"/>
      <c r="N635" s="108"/>
      <c r="O635" s="110"/>
      <c r="P635" s="108"/>
      <c r="Q635" s="108"/>
      <c r="R635" s="108"/>
      <c r="S635" s="108"/>
      <c r="T635" s="108"/>
      <c r="U635" s="108"/>
      <c r="V635" s="108"/>
      <c r="W635" s="108"/>
      <c r="X635" s="109"/>
      <c r="Y635" s="108"/>
      <c r="Z635" s="108"/>
      <c r="AA635" s="108"/>
      <c r="AB635" s="108"/>
      <c r="AC635" s="108"/>
      <c r="AD635" s="111"/>
      <c r="AG635" s="111"/>
    </row>
    <row r="636" spans="1:33" ht="15.75">
      <c r="A636" s="206" t="s">
        <v>2200</v>
      </c>
      <c r="B636" s="198"/>
      <c r="C636" s="198"/>
      <c r="D636" s="198"/>
      <c r="E636" s="198"/>
      <c r="F636" s="198"/>
      <c r="G636" s="198"/>
      <c r="H636" s="206"/>
      <c r="I636" s="206"/>
      <c r="J636" s="108"/>
      <c r="K636" s="108"/>
      <c r="L636" s="108"/>
      <c r="M636" s="108"/>
      <c r="N636" s="108"/>
      <c r="O636" s="110"/>
      <c r="P636" s="108"/>
      <c r="Q636" s="108"/>
      <c r="R636" s="108"/>
      <c r="S636" s="108"/>
      <c r="T636" s="108"/>
      <c r="U636" s="108"/>
      <c r="V636" s="108"/>
      <c r="W636" s="108"/>
      <c r="X636" s="109"/>
      <c r="Y636" s="108"/>
      <c r="Z636" s="108"/>
      <c r="AA636" s="108"/>
      <c r="AB636" s="108"/>
      <c r="AC636" s="108"/>
      <c r="AD636" s="111"/>
      <c r="AG636" s="111"/>
    </row>
    <row r="637" spans="1:33" ht="15.75">
      <c r="A637" s="206" t="s">
        <v>2200</v>
      </c>
      <c r="B637" s="198"/>
      <c r="C637" s="198"/>
      <c r="D637" s="198"/>
      <c r="E637" s="198"/>
      <c r="F637" s="198"/>
      <c r="G637" s="198"/>
      <c r="H637" s="206"/>
      <c r="I637" s="206"/>
      <c r="J637" s="108"/>
      <c r="K637" s="108"/>
      <c r="L637" s="108"/>
      <c r="M637" s="108"/>
      <c r="N637" s="108"/>
      <c r="O637" s="110"/>
      <c r="P637" s="108"/>
      <c r="Q637" s="108"/>
      <c r="R637" s="108"/>
      <c r="S637" s="108"/>
      <c r="T637" s="108"/>
      <c r="U637" s="108"/>
      <c r="V637" s="108"/>
      <c r="W637" s="108"/>
      <c r="X637" s="109"/>
      <c r="Y637" s="108"/>
      <c r="Z637" s="108"/>
      <c r="AA637" s="108"/>
      <c r="AB637" s="108"/>
      <c r="AC637" s="108"/>
      <c r="AD637" s="111"/>
      <c r="AG637" s="111"/>
    </row>
    <row r="638" spans="1:33" ht="15.75">
      <c r="A638" s="206" t="s">
        <v>2200</v>
      </c>
      <c r="B638" s="198"/>
      <c r="C638" s="198"/>
      <c r="D638" s="198"/>
      <c r="E638" s="198"/>
      <c r="F638" s="198"/>
      <c r="G638" s="198"/>
      <c r="H638" s="206"/>
      <c r="I638" s="206"/>
      <c r="J638" s="108"/>
      <c r="K638" s="108"/>
      <c r="L638" s="108"/>
      <c r="M638" s="108"/>
      <c r="N638" s="108"/>
      <c r="O638" s="110"/>
      <c r="P638" s="108"/>
      <c r="Q638" s="108"/>
      <c r="R638" s="108"/>
      <c r="S638" s="108"/>
      <c r="T638" s="108"/>
      <c r="U638" s="108"/>
      <c r="V638" s="108"/>
      <c r="W638" s="108"/>
      <c r="X638" s="109"/>
      <c r="Y638" s="108"/>
      <c r="Z638" s="108"/>
      <c r="AA638" s="108"/>
      <c r="AB638" s="108"/>
      <c r="AC638" s="108"/>
      <c r="AD638" s="111"/>
      <c r="AG638" s="111"/>
    </row>
    <row r="639" spans="1:33" ht="15.75">
      <c r="A639" s="206" t="s">
        <v>2200</v>
      </c>
      <c r="B639" s="198"/>
      <c r="C639" s="198"/>
      <c r="D639" s="198"/>
      <c r="E639" s="198"/>
      <c r="F639" s="198"/>
      <c r="G639" s="198"/>
      <c r="H639" s="206"/>
      <c r="I639" s="206"/>
      <c r="J639" s="108"/>
      <c r="K639" s="108"/>
      <c r="L639" s="108"/>
      <c r="M639" s="108"/>
      <c r="N639" s="108"/>
      <c r="O639" s="110"/>
      <c r="P639" s="108"/>
      <c r="Q639" s="108"/>
      <c r="R639" s="108"/>
      <c r="S639" s="108"/>
      <c r="T639" s="108"/>
      <c r="U639" s="108"/>
      <c r="V639" s="108"/>
      <c r="W639" s="108"/>
      <c r="X639" s="109"/>
      <c r="Y639" s="108"/>
      <c r="Z639" s="108"/>
      <c r="AA639" s="108"/>
      <c r="AB639" s="108"/>
      <c r="AC639" s="108"/>
      <c r="AD639" s="111"/>
      <c r="AG639" s="111"/>
    </row>
    <row r="640" spans="1:33" ht="15.75">
      <c r="A640" s="206" t="s">
        <v>2200</v>
      </c>
      <c r="B640" s="198"/>
      <c r="C640" s="198"/>
      <c r="D640" s="198"/>
      <c r="E640" s="198"/>
      <c r="F640" s="198"/>
      <c r="G640" s="198"/>
      <c r="H640" s="206"/>
      <c r="I640" s="206"/>
      <c r="J640" s="108"/>
      <c r="K640" s="108"/>
      <c r="L640" s="108"/>
      <c r="M640" s="108"/>
      <c r="N640" s="108"/>
      <c r="O640" s="110"/>
      <c r="P640" s="108"/>
      <c r="Q640" s="108"/>
      <c r="R640" s="108"/>
      <c r="S640" s="108"/>
      <c r="T640" s="108"/>
      <c r="U640" s="108"/>
      <c r="V640" s="108"/>
      <c r="W640" s="108"/>
      <c r="X640" s="109"/>
      <c r="Y640" s="108"/>
      <c r="Z640" s="108"/>
      <c r="AA640" s="108"/>
      <c r="AB640" s="108"/>
      <c r="AC640" s="108"/>
      <c r="AD640" s="111"/>
      <c r="AG640" s="111"/>
    </row>
    <row r="641" spans="1:33" ht="15.75">
      <c r="A641" s="206" t="s">
        <v>2200</v>
      </c>
      <c r="B641" s="198"/>
      <c r="C641" s="198"/>
      <c r="D641" s="198"/>
      <c r="E641" s="198"/>
      <c r="F641" s="198"/>
      <c r="G641" s="198"/>
      <c r="H641" s="206"/>
      <c r="I641" s="206"/>
      <c r="J641" s="108"/>
      <c r="K641" s="108"/>
      <c r="L641" s="108"/>
      <c r="M641" s="108"/>
      <c r="N641" s="108"/>
      <c r="O641" s="110"/>
      <c r="P641" s="108"/>
      <c r="Q641" s="108"/>
      <c r="R641" s="108"/>
      <c r="S641" s="108"/>
      <c r="T641" s="108"/>
      <c r="U641" s="108"/>
      <c r="V641" s="108"/>
      <c r="W641" s="108"/>
      <c r="X641" s="109"/>
      <c r="Y641" s="108"/>
      <c r="Z641" s="108"/>
      <c r="AA641" s="108"/>
      <c r="AB641" s="108"/>
      <c r="AC641" s="108"/>
      <c r="AD641" s="111"/>
      <c r="AG641" s="111"/>
    </row>
    <row r="642" spans="1:33" ht="15.75">
      <c r="A642" s="206" t="s">
        <v>2200</v>
      </c>
      <c r="B642" s="198"/>
      <c r="C642" s="198"/>
      <c r="D642" s="198"/>
      <c r="E642" s="198"/>
      <c r="F642" s="198"/>
      <c r="G642" s="198"/>
      <c r="H642" s="206"/>
      <c r="I642" s="206"/>
      <c r="J642" s="108"/>
      <c r="K642" s="108"/>
      <c r="L642" s="108"/>
      <c r="M642" s="108"/>
      <c r="N642" s="108"/>
      <c r="O642" s="110"/>
      <c r="P642" s="108"/>
      <c r="Q642" s="108"/>
      <c r="R642" s="108"/>
      <c r="S642" s="108"/>
      <c r="T642" s="108"/>
      <c r="U642" s="108"/>
      <c r="V642" s="108"/>
      <c r="W642" s="108"/>
      <c r="X642" s="109"/>
      <c r="Y642" s="108"/>
      <c r="Z642" s="108"/>
      <c r="AA642" s="108"/>
      <c r="AB642" s="108"/>
      <c r="AC642" s="108"/>
      <c r="AD642" s="111"/>
      <c r="AG642" s="111"/>
    </row>
    <row r="643" spans="1:33" ht="15.75">
      <c r="A643" s="206" t="s">
        <v>2200</v>
      </c>
      <c r="B643" s="198"/>
      <c r="C643" s="198"/>
      <c r="D643" s="198"/>
      <c r="E643" s="198"/>
      <c r="F643" s="198"/>
      <c r="G643" s="198"/>
      <c r="H643" s="206"/>
      <c r="I643" s="206"/>
      <c r="J643" s="108"/>
      <c r="K643" s="108"/>
      <c r="L643" s="108"/>
      <c r="M643" s="108"/>
      <c r="N643" s="108"/>
      <c r="O643" s="110"/>
      <c r="P643" s="108"/>
      <c r="Q643" s="108"/>
      <c r="R643" s="108"/>
      <c r="S643" s="108"/>
      <c r="T643" s="108"/>
      <c r="U643" s="108"/>
      <c r="V643" s="108"/>
      <c r="W643" s="108"/>
      <c r="X643" s="109"/>
      <c r="Y643" s="108"/>
      <c r="Z643" s="108"/>
      <c r="AA643" s="108"/>
      <c r="AB643" s="108"/>
      <c r="AC643" s="108"/>
      <c r="AD643" s="111"/>
      <c r="AG643" s="111"/>
    </row>
    <row r="644" spans="1:33" ht="15.75">
      <c r="A644" s="206" t="s">
        <v>2200</v>
      </c>
      <c r="B644" s="198"/>
      <c r="C644" s="198"/>
      <c r="D644" s="198"/>
      <c r="E644" s="198"/>
      <c r="F644" s="198"/>
      <c r="G644" s="198"/>
      <c r="H644" s="206"/>
      <c r="I644" s="206"/>
      <c r="J644" s="108"/>
      <c r="K644" s="108"/>
      <c r="L644" s="108"/>
      <c r="M644" s="108"/>
      <c r="N644" s="108"/>
      <c r="O644" s="110"/>
      <c r="P644" s="108"/>
      <c r="Q644" s="108"/>
      <c r="R644" s="108"/>
      <c r="S644" s="108"/>
      <c r="T644" s="108"/>
      <c r="U644" s="108"/>
      <c r="V644" s="108"/>
      <c r="W644" s="108"/>
      <c r="X644" s="109"/>
      <c r="Y644" s="108"/>
      <c r="Z644" s="108"/>
      <c r="AA644" s="108"/>
      <c r="AB644" s="108"/>
      <c r="AC644" s="108"/>
      <c r="AD644" s="111"/>
      <c r="AG644" s="111"/>
    </row>
    <row r="645" spans="1:33" ht="15.75">
      <c r="A645" s="206" t="s">
        <v>2200</v>
      </c>
      <c r="B645" s="198"/>
      <c r="C645" s="198"/>
      <c r="D645" s="198"/>
      <c r="E645" s="198"/>
      <c r="F645" s="198"/>
      <c r="G645" s="198"/>
      <c r="H645" s="206"/>
      <c r="I645" s="206"/>
      <c r="J645" s="108"/>
      <c r="K645" s="108"/>
      <c r="L645" s="108"/>
      <c r="M645" s="108"/>
      <c r="N645" s="108"/>
      <c r="O645" s="110"/>
      <c r="P645" s="108"/>
      <c r="Q645" s="108"/>
      <c r="R645" s="108"/>
      <c r="S645" s="108"/>
      <c r="T645" s="108"/>
      <c r="U645" s="108"/>
      <c r="V645" s="108"/>
      <c r="W645" s="108"/>
      <c r="X645" s="109"/>
      <c r="Y645" s="108"/>
      <c r="Z645" s="108"/>
      <c r="AA645" s="108"/>
      <c r="AB645" s="108"/>
      <c r="AC645" s="108"/>
      <c r="AD645" s="111"/>
      <c r="AG645" s="111"/>
    </row>
    <row r="646" spans="1:33" ht="15.75">
      <c r="A646" s="206" t="s">
        <v>2200</v>
      </c>
      <c r="B646" s="198"/>
      <c r="C646" s="198"/>
      <c r="D646" s="198"/>
      <c r="E646" s="198"/>
      <c r="F646" s="198"/>
      <c r="G646" s="198"/>
      <c r="H646" s="206"/>
      <c r="I646" s="206"/>
      <c r="J646" s="108"/>
      <c r="K646" s="108"/>
      <c r="L646" s="108"/>
      <c r="M646" s="108"/>
      <c r="N646" s="108"/>
      <c r="O646" s="110"/>
      <c r="P646" s="108"/>
      <c r="Q646" s="108"/>
      <c r="R646" s="108"/>
      <c r="S646" s="108"/>
      <c r="T646" s="108"/>
      <c r="U646" s="108"/>
      <c r="V646" s="108"/>
      <c r="W646" s="108"/>
      <c r="X646" s="109"/>
      <c r="Y646" s="108"/>
      <c r="Z646" s="108"/>
      <c r="AA646" s="108"/>
      <c r="AB646" s="108"/>
      <c r="AC646" s="108"/>
      <c r="AD646" s="111"/>
      <c r="AG646" s="111"/>
    </row>
    <row r="647" spans="1:33" ht="15.75">
      <c r="A647" s="206" t="s">
        <v>2200</v>
      </c>
      <c r="B647" s="198"/>
      <c r="C647" s="198"/>
      <c r="D647" s="198"/>
      <c r="E647" s="198"/>
      <c r="F647" s="198"/>
      <c r="G647" s="198"/>
      <c r="H647" s="206"/>
      <c r="I647" s="206"/>
      <c r="J647" s="108"/>
      <c r="K647" s="108"/>
      <c r="L647" s="108"/>
      <c r="M647" s="108"/>
      <c r="N647" s="108"/>
      <c r="O647" s="110"/>
      <c r="P647" s="108"/>
      <c r="Q647" s="108"/>
      <c r="R647" s="108"/>
      <c r="S647" s="108"/>
      <c r="T647" s="108"/>
      <c r="U647" s="108"/>
      <c r="V647" s="108"/>
      <c r="W647" s="108"/>
      <c r="X647" s="109"/>
      <c r="Y647" s="108"/>
      <c r="Z647" s="108"/>
      <c r="AA647" s="108"/>
      <c r="AB647" s="108"/>
      <c r="AC647" s="108"/>
      <c r="AD647" s="111"/>
      <c r="AG647" s="111"/>
    </row>
    <row r="648" spans="1:33" ht="15.75">
      <c r="A648" s="206" t="s">
        <v>2200</v>
      </c>
      <c r="B648" s="198"/>
      <c r="C648" s="198"/>
      <c r="D648" s="198"/>
      <c r="E648" s="198"/>
      <c r="F648" s="198"/>
      <c r="G648" s="198"/>
      <c r="H648" s="206"/>
      <c r="I648" s="206"/>
      <c r="J648" s="108"/>
      <c r="K648" s="108"/>
      <c r="L648" s="108"/>
      <c r="M648" s="108"/>
      <c r="N648" s="108"/>
      <c r="O648" s="110"/>
      <c r="P648" s="108"/>
      <c r="Q648" s="108"/>
      <c r="R648" s="108"/>
      <c r="S648" s="108"/>
      <c r="T648" s="108"/>
      <c r="U648" s="108"/>
      <c r="V648" s="108"/>
      <c r="W648" s="108"/>
      <c r="X648" s="109"/>
      <c r="Y648" s="108"/>
      <c r="Z648" s="108"/>
      <c r="AA648" s="108"/>
      <c r="AB648" s="108"/>
      <c r="AC648" s="108"/>
      <c r="AD648" s="111"/>
      <c r="AG648" s="111"/>
    </row>
    <row r="649" spans="1:33" ht="15.75">
      <c r="A649" s="206" t="s">
        <v>2200</v>
      </c>
      <c r="B649" s="198"/>
      <c r="C649" s="198"/>
      <c r="D649" s="198"/>
      <c r="E649" s="198"/>
      <c r="F649" s="198"/>
      <c r="G649" s="198"/>
      <c r="H649" s="206"/>
      <c r="I649" s="206"/>
      <c r="J649" s="108"/>
      <c r="K649" s="108"/>
      <c r="L649" s="108"/>
      <c r="M649" s="108"/>
      <c r="N649" s="108"/>
      <c r="O649" s="110"/>
      <c r="P649" s="108"/>
      <c r="Q649" s="108"/>
      <c r="R649" s="108"/>
      <c r="S649" s="108"/>
      <c r="T649" s="108"/>
      <c r="U649" s="108"/>
      <c r="V649" s="108"/>
      <c r="W649" s="108"/>
      <c r="X649" s="109"/>
      <c r="Y649" s="108"/>
      <c r="Z649" s="108"/>
      <c r="AA649" s="108"/>
      <c r="AB649" s="108"/>
      <c r="AC649" s="108"/>
      <c r="AD649" s="111"/>
      <c r="AG649" s="111"/>
    </row>
    <row r="650" spans="1:33" ht="15.75">
      <c r="A650" s="206" t="s">
        <v>2200</v>
      </c>
      <c r="B650" s="198"/>
      <c r="C650" s="198"/>
      <c r="D650" s="198"/>
      <c r="E650" s="198"/>
      <c r="F650" s="198"/>
      <c r="G650" s="198"/>
      <c r="H650" s="206"/>
      <c r="I650" s="206"/>
      <c r="J650" s="108"/>
      <c r="K650" s="108"/>
      <c r="L650" s="108"/>
      <c r="M650" s="108"/>
      <c r="N650" s="108"/>
      <c r="O650" s="110"/>
      <c r="P650" s="108"/>
      <c r="Q650" s="108"/>
      <c r="R650" s="108"/>
      <c r="S650" s="108"/>
      <c r="T650" s="108"/>
      <c r="U650" s="108"/>
      <c r="V650" s="108"/>
      <c r="W650" s="108"/>
      <c r="X650" s="109"/>
      <c r="Y650" s="108"/>
      <c r="Z650" s="108"/>
      <c r="AA650" s="108"/>
      <c r="AB650" s="108"/>
      <c r="AC650" s="108"/>
      <c r="AD650" s="111"/>
      <c r="AG650" s="111"/>
    </row>
    <row r="651" spans="1:33" ht="15.75">
      <c r="A651" s="206" t="s">
        <v>2200</v>
      </c>
      <c r="B651" s="198"/>
      <c r="C651" s="198"/>
      <c r="D651" s="198"/>
      <c r="E651" s="198"/>
      <c r="F651" s="198"/>
      <c r="G651" s="198"/>
      <c r="H651" s="206"/>
      <c r="I651" s="206"/>
      <c r="J651" s="108"/>
      <c r="K651" s="108"/>
      <c r="L651" s="108"/>
      <c r="M651" s="108"/>
      <c r="N651" s="108"/>
      <c r="O651" s="110"/>
      <c r="P651" s="108"/>
      <c r="Q651" s="108"/>
      <c r="R651" s="108"/>
      <c r="S651" s="108"/>
      <c r="T651" s="108"/>
      <c r="U651" s="108"/>
      <c r="V651" s="108"/>
      <c r="W651" s="108"/>
      <c r="X651" s="109"/>
      <c r="Y651" s="108"/>
      <c r="Z651" s="108"/>
      <c r="AA651" s="108"/>
      <c r="AB651" s="108"/>
      <c r="AC651" s="108"/>
      <c r="AD651" s="111"/>
      <c r="AG651" s="111"/>
    </row>
    <row r="652" spans="1:33" ht="15.75">
      <c r="A652" s="206" t="s">
        <v>2200</v>
      </c>
      <c r="B652" s="198"/>
      <c r="C652" s="198"/>
      <c r="D652" s="198"/>
      <c r="E652" s="198"/>
      <c r="F652" s="198"/>
      <c r="G652" s="198"/>
      <c r="H652" s="206"/>
      <c r="I652" s="206"/>
      <c r="J652" s="108"/>
      <c r="K652" s="108"/>
      <c r="L652" s="108"/>
      <c r="M652" s="108"/>
      <c r="N652" s="108"/>
      <c r="O652" s="110"/>
      <c r="P652" s="108"/>
      <c r="Q652" s="108"/>
      <c r="R652" s="108"/>
      <c r="S652" s="108"/>
      <c r="T652" s="108"/>
      <c r="U652" s="108"/>
      <c r="V652" s="108"/>
      <c r="W652" s="108"/>
      <c r="X652" s="109"/>
      <c r="Y652" s="108"/>
      <c r="Z652" s="108"/>
      <c r="AA652" s="108"/>
      <c r="AB652" s="108"/>
      <c r="AC652" s="108"/>
      <c r="AD652" s="111"/>
      <c r="AG652" s="111"/>
    </row>
    <row r="653" spans="1:33" ht="15.75">
      <c r="A653" s="206" t="s">
        <v>2200</v>
      </c>
      <c r="B653" s="198"/>
      <c r="C653" s="198"/>
      <c r="D653" s="198"/>
      <c r="E653" s="198"/>
      <c r="F653" s="198"/>
      <c r="G653" s="198"/>
      <c r="H653" s="206"/>
      <c r="I653" s="206"/>
      <c r="J653" s="108"/>
      <c r="K653" s="108"/>
      <c r="L653" s="108"/>
      <c r="M653" s="108"/>
      <c r="N653" s="108"/>
      <c r="O653" s="110"/>
      <c r="P653" s="108"/>
      <c r="Q653" s="108"/>
      <c r="R653" s="108"/>
      <c r="S653" s="108"/>
      <c r="T653" s="108"/>
      <c r="U653" s="108"/>
      <c r="V653" s="108"/>
      <c r="W653" s="108"/>
      <c r="X653" s="109"/>
      <c r="Y653" s="108"/>
      <c r="Z653" s="108"/>
      <c r="AA653" s="108"/>
      <c r="AB653" s="108"/>
      <c r="AC653" s="108"/>
      <c r="AD653" s="111"/>
      <c r="AG653" s="111"/>
    </row>
    <row r="654" spans="1:33" ht="15.75">
      <c r="A654" s="206" t="s">
        <v>2200</v>
      </c>
      <c r="B654" s="198"/>
      <c r="C654" s="198"/>
      <c r="D654" s="198"/>
      <c r="E654" s="198"/>
      <c r="F654" s="198"/>
      <c r="G654" s="198"/>
      <c r="H654" s="206"/>
      <c r="I654" s="206"/>
      <c r="J654" s="108"/>
      <c r="K654" s="108"/>
      <c r="L654" s="108"/>
      <c r="M654" s="108"/>
      <c r="N654" s="108"/>
      <c r="O654" s="110"/>
      <c r="P654" s="108"/>
      <c r="Q654" s="108"/>
      <c r="R654" s="108"/>
      <c r="S654" s="108"/>
      <c r="T654" s="108"/>
      <c r="U654" s="108"/>
      <c r="V654" s="108"/>
      <c r="W654" s="108"/>
      <c r="X654" s="109"/>
      <c r="Y654" s="108"/>
      <c r="Z654" s="108"/>
      <c r="AA654" s="108"/>
      <c r="AB654" s="108"/>
      <c r="AC654" s="108"/>
      <c r="AD654" s="111"/>
      <c r="AG654" s="111"/>
    </row>
    <row r="655" spans="1:33" ht="15.75">
      <c r="A655" s="206" t="s">
        <v>2200</v>
      </c>
      <c r="B655" s="198"/>
      <c r="C655" s="198"/>
      <c r="D655" s="198"/>
      <c r="E655" s="198"/>
      <c r="F655" s="198"/>
      <c r="G655" s="198"/>
      <c r="H655" s="206"/>
      <c r="I655" s="206"/>
      <c r="J655" s="108"/>
      <c r="K655" s="108"/>
      <c r="L655" s="108"/>
      <c r="M655" s="108"/>
      <c r="N655" s="108"/>
      <c r="O655" s="110"/>
      <c r="P655" s="108"/>
      <c r="Q655" s="108"/>
      <c r="R655" s="108"/>
      <c r="S655" s="108"/>
      <c r="T655" s="108"/>
      <c r="U655" s="108"/>
      <c r="V655" s="108"/>
      <c r="W655" s="108"/>
      <c r="X655" s="109"/>
      <c r="Y655" s="108"/>
      <c r="Z655" s="108"/>
      <c r="AA655" s="108"/>
      <c r="AB655" s="108"/>
      <c r="AC655" s="108"/>
      <c r="AD655" s="111"/>
      <c r="AG655" s="111"/>
    </row>
    <row r="656" spans="1:33" ht="15.75">
      <c r="A656" s="206" t="s">
        <v>2200</v>
      </c>
      <c r="B656" s="198"/>
      <c r="C656" s="198"/>
      <c r="D656" s="198"/>
      <c r="E656" s="198"/>
      <c r="F656" s="198"/>
      <c r="G656" s="198"/>
      <c r="H656" s="206"/>
      <c r="I656" s="206"/>
      <c r="J656" s="108"/>
      <c r="K656" s="108"/>
      <c r="L656" s="108"/>
      <c r="M656" s="108"/>
      <c r="N656" s="108"/>
      <c r="O656" s="110"/>
      <c r="P656" s="108"/>
      <c r="Q656" s="108"/>
      <c r="R656" s="108"/>
      <c r="S656" s="108"/>
      <c r="T656" s="108"/>
      <c r="U656" s="108"/>
      <c r="V656" s="108"/>
      <c r="W656" s="108"/>
      <c r="X656" s="109"/>
      <c r="Y656" s="108"/>
      <c r="Z656" s="108"/>
      <c r="AA656" s="108"/>
      <c r="AB656" s="108"/>
      <c r="AC656" s="108"/>
      <c r="AD656" s="111"/>
      <c r="AG656" s="111"/>
    </row>
    <row r="657" spans="1:33" ht="15.75">
      <c r="A657" s="206" t="s">
        <v>2200</v>
      </c>
      <c r="B657" s="198"/>
      <c r="C657" s="198"/>
      <c r="D657" s="198"/>
      <c r="E657" s="198"/>
      <c r="F657" s="198"/>
      <c r="G657" s="198"/>
      <c r="H657" s="206"/>
      <c r="I657" s="206"/>
      <c r="J657" s="108"/>
      <c r="K657" s="108"/>
      <c r="L657" s="108"/>
      <c r="M657" s="108"/>
      <c r="N657" s="108"/>
      <c r="O657" s="110"/>
      <c r="P657" s="108"/>
      <c r="Q657" s="108"/>
      <c r="R657" s="108"/>
      <c r="S657" s="108"/>
      <c r="T657" s="108"/>
      <c r="U657" s="108"/>
      <c r="V657" s="108"/>
      <c r="W657" s="108"/>
      <c r="X657" s="109"/>
      <c r="Y657" s="108"/>
      <c r="Z657" s="108"/>
      <c r="AA657" s="108"/>
      <c r="AB657" s="108"/>
      <c r="AC657" s="108"/>
      <c r="AD657" s="111"/>
      <c r="AG657" s="111"/>
    </row>
    <row r="658" spans="1:33" ht="15.75">
      <c r="A658" s="206" t="s">
        <v>2200</v>
      </c>
      <c r="B658" s="198"/>
      <c r="C658" s="198"/>
      <c r="D658" s="198"/>
      <c r="E658" s="198"/>
      <c r="F658" s="198"/>
      <c r="G658" s="198"/>
      <c r="H658" s="206"/>
      <c r="I658" s="206"/>
      <c r="J658" s="108"/>
      <c r="K658" s="108"/>
      <c r="L658" s="108"/>
      <c r="M658" s="108"/>
      <c r="N658" s="108"/>
      <c r="O658" s="110"/>
      <c r="P658" s="108"/>
      <c r="Q658" s="108"/>
      <c r="R658" s="108"/>
      <c r="S658" s="108"/>
      <c r="T658" s="108"/>
      <c r="U658" s="108"/>
      <c r="V658" s="108"/>
      <c r="W658" s="108"/>
      <c r="X658" s="109"/>
      <c r="Y658" s="108"/>
      <c r="Z658" s="108"/>
      <c r="AA658" s="108"/>
      <c r="AB658" s="108"/>
      <c r="AC658" s="108"/>
      <c r="AD658" s="111"/>
      <c r="AG658" s="111"/>
    </row>
    <row r="659" spans="1:33" ht="15.75">
      <c r="A659" s="206" t="s">
        <v>2200</v>
      </c>
      <c r="B659" s="198"/>
      <c r="C659" s="198"/>
      <c r="D659" s="198"/>
      <c r="E659" s="198"/>
      <c r="F659" s="198"/>
      <c r="G659" s="198"/>
      <c r="H659" s="206"/>
      <c r="I659" s="206"/>
      <c r="J659" s="108"/>
      <c r="K659" s="108"/>
      <c r="L659" s="108"/>
      <c r="M659" s="108"/>
      <c r="N659" s="108"/>
      <c r="O659" s="110"/>
      <c r="P659" s="108"/>
      <c r="Q659" s="108"/>
      <c r="R659" s="108"/>
      <c r="S659" s="108"/>
      <c r="T659" s="108"/>
      <c r="U659" s="108"/>
      <c r="V659" s="108"/>
      <c r="W659" s="108"/>
      <c r="X659" s="109"/>
      <c r="Y659" s="108"/>
      <c r="Z659" s="108"/>
      <c r="AA659" s="108"/>
      <c r="AB659" s="108"/>
      <c r="AC659" s="108"/>
      <c r="AD659" s="111"/>
      <c r="AG659" s="111"/>
    </row>
    <row r="660" spans="1:33" ht="15.75">
      <c r="A660" s="206" t="s">
        <v>2200</v>
      </c>
      <c r="B660" s="198"/>
      <c r="C660" s="198"/>
      <c r="D660" s="198"/>
      <c r="E660" s="198"/>
      <c r="F660" s="198"/>
      <c r="G660" s="198"/>
      <c r="H660" s="206"/>
      <c r="I660" s="206"/>
      <c r="J660" s="108"/>
      <c r="K660" s="108"/>
      <c r="L660" s="108"/>
      <c r="M660" s="108"/>
      <c r="N660" s="108"/>
      <c r="O660" s="110"/>
      <c r="P660" s="108"/>
      <c r="Q660" s="108"/>
      <c r="R660" s="108"/>
      <c r="S660" s="108"/>
      <c r="T660" s="108"/>
      <c r="U660" s="108"/>
      <c r="V660" s="108"/>
      <c r="W660" s="108"/>
      <c r="X660" s="109"/>
      <c r="Y660" s="108"/>
      <c r="Z660" s="108"/>
      <c r="AA660" s="108"/>
      <c r="AB660" s="108"/>
      <c r="AC660" s="108"/>
      <c r="AD660" s="111"/>
      <c r="AG660" s="111"/>
    </row>
    <row r="661" spans="1:33" ht="15.75">
      <c r="A661" s="206" t="s">
        <v>2200</v>
      </c>
      <c r="B661" s="198"/>
      <c r="C661" s="198"/>
      <c r="D661" s="198"/>
      <c r="E661" s="198"/>
      <c r="F661" s="198"/>
      <c r="G661" s="198"/>
      <c r="H661" s="206"/>
      <c r="I661" s="206"/>
      <c r="J661" s="108"/>
      <c r="K661" s="108"/>
      <c r="L661" s="108"/>
      <c r="M661" s="108"/>
      <c r="N661" s="108"/>
      <c r="O661" s="110"/>
      <c r="P661" s="108"/>
      <c r="Q661" s="108"/>
      <c r="R661" s="108"/>
      <c r="S661" s="108"/>
      <c r="T661" s="108"/>
      <c r="U661" s="108"/>
      <c r="V661" s="108"/>
      <c r="W661" s="108"/>
      <c r="X661" s="109"/>
      <c r="Y661" s="108"/>
      <c r="Z661" s="108"/>
      <c r="AA661" s="108"/>
      <c r="AB661" s="108"/>
      <c r="AC661" s="108"/>
      <c r="AD661" s="111"/>
      <c r="AG661" s="111"/>
    </row>
    <row r="662" spans="1:33" ht="15.75">
      <c r="A662" s="206" t="s">
        <v>2200</v>
      </c>
      <c r="B662" s="198"/>
      <c r="C662" s="198"/>
      <c r="D662" s="198"/>
      <c r="E662" s="198"/>
      <c r="F662" s="198"/>
      <c r="G662" s="198"/>
      <c r="H662" s="206"/>
      <c r="I662" s="206"/>
      <c r="J662" s="108"/>
      <c r="K662" s="108"/>
      <c r="L662" s="108"/>
      <c r="M662" s="108"/>
      <c r="N662" s="108"/>
      <c r="O662" s="110"/>
      <c r="P662" s="108"/>
      <c r="Q662" s="108"/>
      <c r="R662" s="108"/>
      <c r="S662" s="108"/>
      <c r="T662" s="108"/>
      <c r="U662" s="108"/>
      <c r="V662" s="108"/>
      <c r="W662" s="108"/>
      <c r="X662" s="109"/>
      <c r="Y662" s="108"/>
      <c r="Z662" s="108"/>
      <c r="AA662" s="108"/>
      <c r="AB662" s="108"/>
      <c r="AC662" s="108"/>
      <c r="AD662" s="111"/>
      <c r="AG662" s="111"/>
    </row>
    <row r="663" spans="1:33" ht="15.75">
      <c r="A663" s="206" t="s">
        <v>2200</v>
      </c>
      <c r="B663" s="198"/>
      <c r="C663" s="198"/>
      <c r="D663" s="198"/>
      <c r="E663" s="198"/>
      <c r="F663" s="198"/>
      <c r="G663" s="198"/>
      <c r="H663" s="206"/>
      <c r="I663" s="206"/>
      <c r="J663" s="108"/>
      <c r="K663" s="108"/>
      <c r="L663" s="108"/>
      <c r="M663" s="108"/>
      <c r="N663" s="108"/>
      <c r="O663" s="110"/>
      <c r="P663" s="108"/>
      <c r="Q663" s="108"/>
      <c r="R663" s="108"/>
      <c r="S663" s="108"/>
      <c r="T663" s="108"/>
      <c r="U663" s="108"/>
      <c r="V663" s="108"/>
      <c r="W663" s="108"/>
      <c r="X663" s="109"/>
      <c r="Y663" s="108"/>
      <c r="Z663" s="108"/>
      <c r="AA663" s="108"/>
      <c r="AB663" s="108"/>
      <c r="AC663" s="108"/>
      <c r="AD663" s="111"/>
      <c r="AG663" s="111"/>
    </row>
    <row r="664" spans="1:33" ht="15.75">
      <c r="A664" s="206" t="s">
        <v>2200</v>
      </c>
      <c r="B664" s="198"/>
      <c r="C664" s="198"/>
      <c r="D664" s="198"/>
      <c r="E664" s="198"/>
      <c r="F664" s="198"/>
      <c r="G664" s="198"/>
      <c r="H664" s="206"/>
      <c r="I664" s="206"/>
      <c r="J664" s="108"/>
      <c r="K664" s="108"/>
      <c r="L664" s="108"/>
      <c r="M664" s="108"/>
      <c r="N664" s="108"/>
      <c r="O664" s="110"/>
      <c r="P664" s="108"/>
      <c r="Q664" s="108"/>
      <c r="R664" s="108"/>
      <c r="S664" s="108"/>
      <c r="T664" s="108"/>
      <c r="U664" s="108"/>
      <c r="V664" s="108"/>
      <c r="W664" s="108"/>
      <c r="X664" s="109"/>
      <c r="Y664" s="108"/>
      <c r="Z664" s="108"/>
      <c r="AA664" s="108"/>
      <c r="AB664" s="108"/>
      <c r="AC664" s="108"/>
      <c r="AD664" s="111"/>
      <c r="AG664" s="111"/>
    </row>
    <row r="665" spans="1:33" ht="15.75">
      <c r="A665" s="206" t="s">
        <v>2200</v>
      </c>
      <c r="B665" s="198"/>
      <c r="C665" s="198"/>
      <c r="D665" s="198"/>
      <c r="E665" s="198"/>
      <c r="F665" s="198"/>
      <c r="G665" s="198"/>
      <c r="H665" s="206"/>
      <c r="I665" s="206"/>
      <c r="J665" s="108"/>
      <c r="K665" s="108"/>
      <c r="L665" s="108"/>
      <c r="M665" s="108"/>
      <c r="N665" s="108"/>
      <c r="O665" s="110"/>
      <c r="P665" s="108"/>
      <c r="Q665" s="108"/>
      <c r="R665" s="108"/>
      <c r="S665" s="108"/>
      <c r="T665" s="108"/>
      <c r="U665" s="108"/>
      <c r="V665" s="108"/>
      <c r="W665" s="108"/>
      <c r="X665" s="109"/>
      <c r="Y665" s="108"/>
      <c r="Z665" s="108"/>
      <c r="AA665" s="108"/>
      <c r="AB665" s="108"/>
      <c r="AC665" s="108"/>
      <c r="AD665" s="111"/>
      <c r="AG665" s="111"/>
    </row>
    <row r="666" spans="1:33" ht="15.75">
      <c r="A666" s="206" t="s">
        <v>2200</v>
      </c>
      <c r="B666" s="198"/>
      <c r="C666" s="198"/>
      <c r="D666" s="198"/>
      <c r="E666" s="198"/>
      <c r="F666" s="198"/>
      <c r="G666" s="198"/>
      <c r="H666" s="206"/>
      <c r="I666" s="206"/>
      <c r="J666" s="108"/>
      <c r="K666" s="108"/>
      <c r="L666" s="108"/>
      <c r="M666" s="108"/>
      <c r="N666" s="108"/>
      <c r="O666" s="110"/>
      <c r="P666" s="108"/>
      <c r="Q666" s="108"/>
      <c r="R666" s="108"/>
      <c r="S666" s="108"/>
      <c r="T666" s="108"/>
      <c r="U666" s="108"/>
      <c r="V666" s="108"/>
      <c r="W666" s="108"/>
      <c r="X666" s="109"/>
      <c r="Y666" s="108"/>
      <c r="Z666" s="108"/>
      <c r="AA666" s="108"/>
      <c r="AB666" s="108"/>
      <c r="AC666" s="108"/>
      <c r="AD666" s="111"/>
      <c r="AG666" s="111"/>
    </row>
    <row r="667" spans="1:33" ht="15.75">
      <c r="A667" s="206" t="s">
        <v>2200</v>
      </c>
      <c r="B667" s="198"/>
      <c r="C667" s="198"/>
      <c r="D667" s="198"/>
      <c r="E667" s="198"/>
      <c r="F667" s="198"/>
      <c r="G667" s="198"/>
      <c r="H667" s="206"/>
      <c r="I667" s="206"/>
      <c r="J667" s="108"/>
      <c r="K667" s="108"/>
      <c r="L667" s="108"/>
      <c r="M667" s="108"/>
      <c r="N667" s="108"/>
      <c r="O667" s="110"/>
      <c r="P667" s="108"/>
      <c r="Q667" s="108"/>
      <c r="R667" s="108"/>
      <c r="S667" s="108"/>
      <c r="T667" s="108"/>
      <c r="U667" s="108"/>
      <c r="V667" s="108"/>
      <c r="W667" s="108"/>
      <c r="X667" s="109"/>
      <c r="Y667" s="108"/>
      <c r="Z667" s="108"/>
      <c r="AA667" s="108"/>
      <c r="AB667" s="108"/>
      <c r="AC667" s="108"/>
      <c r="AD667" s="111"/>
      <c r="AG667" s="111"/>
    </row>
    <row r="668" spans="1:33" ht="15.75">
      <c r="A668" s="206" t="s">
        <v>2200</v>
      </c>
      <c r="B668" s="198"/>
      <c r="C668" s="198"/>
      <c r="D668" s="198"/>
      <c r="E668" s="198"/>
      <c r="F668" s="198"/>
      <c r="G668" s="198"/>
      <c r="H668" s="206"/>
      <c r="I668" s="206"/>
      <c r="J668" s="108"/>
      <c r="K668" s="108"/>
      <c r="L668" s="108"/>
      <c r="M668" s="108"/>
      <c r="N668" s="108"/>
      <c r="O668" s="110"/>
      <c r="P668" s="108"/>
      <c r="Q668" s="108"/>
      <c r="R668" s="108"/>
      <c r="S668" s="108"/>
      <c r="T668" s="108"/>
      <c r="U668" s="108"/>
      <c r="V668" s="108"/>
      <c r="W668" s="108"/>
      <c r="X668" s="109"/>
      <c r="Y668" s="108"/>
      <c r="Z668" s="108"/>
      <c r="AA668" s="108"/>
      <c r="AB668" s="108"/>
      <c r="AC668" s="108"/>
      <c r="AD668" s="111"/>
      <c r="AG668" s="111"/>
    </row>
    <row r="669" spans="1:33" ht="15.75">
      <c r="A669" s="206" t="s">
        <v>2200</v>
      </c>
      <c r="B669" s="198"/>
      <c r="C669" s="198"/>
      <c r="D669" s="198"/>
      <c r="E669" s="198"/>
      <c r="F669" s="198"/>
      <c r="G669" s="198"/>
      <c r="H669" s="206"/>
      <c r="I669" s="206"/>
      <c r="J669" s="108"/>
      <c r="K669" s="108"/>
      <c r="L669" s="108"/>
      <c r="M669" s="108"/>
      <c r="N669" s="108"/>
      <c r="O669" s="110"/>
      <c r="P669" s="108"/>
      <c r="Q669" s="108"/>
      <c r="R669" s="108"/>
      <c r="S669" s="108"/>
      <c r="T669" s="108"/>
      <c r="U669" s="108"/>
      <c r="V669" s="108"/>
      <c r="W669" s="108"/>
      <c r="X669" s="109"/>
      <c r="Y669" s="108"/>
      <c r="Z669" s="108"/>
      <c r="AA669" s="108"/>
      <c r="AB669" s="108"/>
      <c r="AC669" s="108"/>
      <c r="AD669" s="111"/>
      <c r="AG669" s="111"/>
    </row>
    <row r="670" spans="1:33" ht="15.75">
      <c r="A670" s="206" t="s">
        <v>2200</v>
      </c>
      <c r="B670" s="198"/>
      <c r="C670" s="198"/>
      <c r="D670" s="198"/>
      <c r="E670" s="198"/>
      <c r="F670" s="198"/>
      <c r="G670" s="198"/>
      <c r="H670" s="206"/>
      <c r="I670" s="206"/>
      <c r="J670" s="108"/>
      <c r="K670" s="108"/>
      <c r="L670" s="108"/>
      <c r="M670" s="108"/>
      <c r="N670" s="108"/>
      <c r="O670" s="110"/>
      <c r="P670" s="108"/>
      <c r="Q670" s="108"/>
      <c r="R670" s="108"/>
      <c r="S670" s="108"/>
      <c r="T670" s="108"/>
      <c r="U670" s="108"/>
      <c r="V670" s="108"/>
      <c r="W670" s="108"/>
      <c r="X670" s="109"/>
      <c r="Y670" s="108"/>
      <c r="Z670" s="108"/>
      <c r="AA670" s="108"/>
      <c r="AB670" s="108"/>
      <c r="AC670" s="108"/>
      <c r="AD670" s="111"/>
      <c r="AG670" s="111"/>
    </row>
    <row r="671" spans="1:33" ht="15.75">
      <c r="A671" s="206" t="s">
        <v>2200</v>
      </c>
      <c r="B671" s="198"/>
      <c r="C671" s="198"/>
      <c r="D671" s="198"/>
      <c r="E671" s="198"/>
      <c r="F671" s="198"/>
      <c r="G671" s="198"/>
      <c r="H671" s="206"/>
      <c r="I671" s="206"/>
      <c r="J671" s="108"/>
      <c r="K671" s="108"/>
      <c r="L671" s="108"/>
      <c r="M671" s="108"/>
      <c r="N671" s="108"/>
      <c r="O671" s="110"/>
      <c r="P671" s="108"/>
      <c r="Q671" s="108"/>
      <c r="R671" s="108"/>
      <c r="S671" s="108"/>
      <c r="T671" s="108"/>
      <c r="U671" s="108"/>
      <c r="V671" s="108"/>
      <c r="W671" s="108"/>
      <c r="X671" s="109"/>
      <c r="Y671" s="108"/>
      <c r="Z671" s="108"/>
      <c r="AA671" s="108"/>
      <c r="AB671" s="108"/>
      <c r="AC671" s="108"/>
      <c r="AD671" s="111"/>
      <c r="AG671" s="111"/>
    </row>
    <row r="672" spans="1:33" ht="15.75">
      <c r="A672" s="206" t="s">
        <v>2200</v>
      </c>
      <c r="B672" s="198"/>
      <c r="C672" s="198"/>
      <c r="D672" s="198"/>
      <c r="E672" s="198"/>
      <c r="F672" s="198"/>
      <c r="G672" s="198"/>
      <c r="H672" s="206"/>
      <c r="I672" s="206"/>
      <c r="J672" s="108"/>
      <c r="K672" s="108"/>
      <c r="L672" s="108"/>
      <c r="M672" s="108"/>
      <c r="N672" s="108"/>
      <c r="O672" s="110"/>
      <c r="P672" s="108"/>
      <c r="Q672" s="108"/>
      <c r="R672" s="108"/>
      <c r="S672" s="108"/>
      <c r="T672" s="108"/>
      <c r="U672" s="108"/>
      <c r="V672" s="108"/>
      <c r="W672" s="108"/>
      <c r="X672" s="109"/>
      <c r="Y672" s="108"/>
      <c r="Z672" s="108"/>
      <c r="AA672" s="108"/>
      <c r="AB672" s="108"/>
      <c r="AC672" s="108"/>
      <c r="AD672" s="111"/>
      <c r="AG672" s="111"/>
    </row>
    <row r="673" spans="1:33" ht="15.75">
      <c r="A673" s="206" t="s">
        <v>2200</v>
      </c>
      <c r="B673" s="198"/>
      <c r="C673" s="198"/>
      <c r="D673" s="198"/>
      <c r="E673" s="198"/>
      <c r="F673" s="198"/>
      <c r="G673" s="198"/>
      <c r="H673" s="206"/>
      <c r="I673" s="206"/>
      <c r="J673" s="108"/>
      <c r="K673" s="108"/>
      <c r="L673" s="108"/>
      <c r="M673" s="108"/>
      <c r="N673" s="108"/>
      <c r="O673" s="110"/>
      <c r="P673" s="108"/>
      <c r="Q673" s="108"/>
      <c r="R673" s="108"/>
      <c r="S673" s="108"/>
      <c r="T673" s="108"/>
      <c r="U673" s="108"/>
      <c r="V673" s="108"/>
      <c r="W673" s="108"/>
      <c r="X673" s="109"/>
      <c r="Y673" s="108"/>
      <c r="Z673" s="108"/>
      <c r="AA673" s="108"/>
      <c r="AB673" s="108"/>
      <c r="AC673" s="108"/>
      <c r="AD673" s="111"/>
      <c r="AG673" s="111"/>
    </row>
    <row r="674" spans="1:33" ht="15.75">
      <c r="A674" s="206" t="s">
        <v>2200</v>
      </c>
      <c r="B674" s="198"/>
      <c r="C674" s="198"/>
      <c r="D674" s="198"/>
      <c r="E674" s="198"/>
      <c r="F674" s="198"/>
      <c r="G674" s="198"/>
      <c r="H674" s="206"/>
      <c r="I674" s="206"/>
      <c r="J674" s="108"/>
      <c r="K674" s="108"/>
      <c r="L674" s="108"/>
      <c r="M674" s="108"/>
      <c r="N674" s="108"/>
      <c r="O674" s="110"/>
      <c r="P674" s="108"/>
      <c r="Q674" s="108"/>
      <c r="R674" s="108"/>
      <c r="S674" s="108"/>
      <c r="T674" s="108"/>
      <c r="U674" s="108"/>
      <c r="V674" s="108"/>
      <c r="W674" s="108"/>
      <c r="X674" s="109"/>
      <c r="Y674" s="108"/>
      <c r="Z674" s="108"/>
      <c r="AA674" s="108"/>
      <c r="AB674" s="108"/>
      <c r="AC674" s="108"/>
      <c r="AD674" s="111"/>
      <c r="AG674" s="111"/>
    </row>
    <row r="675" spans="1:33" ht="15.75">
      <c r="A675" s="206" t="s">
        <v>2200</v>
      </c>
      <c r="B675" s="198"/>
      <c r="C675" s="198"/>
      <c r="D675" s="198"/>
      <c r="E675" s="198"/>
      <c r="F675" s="198"/>
      <c r="G675" s="198"/>
      <c r="H675" s="206"/>
      <c r="I675" s="206"/>
      <c r="J675" s="108"/>
      <c r="K675" s="108"/>
      <c r="L675" s="108"/>
      <c r="M675" s="108"/>
      <c r="N675" s="108"/>
      <c r="O675" s="110"/>
      <c r="P675" s="108"/>
      <c r="Q675" s="108"/>
      <c r="R675" s="108"/>
      <c r="S675" s="108"/>
      <c r="T675" s="108"/>
      <c r="U675" s="108"/>
      <c r="V675" s="108"/>
      <c r="W675" s="108"/>
      <c r="X675" s="109"/>
      <c r="Y675" s="108"/>
      <c r="Z675" s="108"/>
      <c r="AA675" s="108"/>
      <c r="AB675" s="108"/>
      <c r="AC675" s="108"/>
      <c r="AD675" s="111"/>
      <c r="AG675" s="111"/>
    </row>
    <row r="676" spans="1:33" ht="15.75">
      <c r="A676" s="206" t="s">
        <v>2200</v>
      </c>
      <c r="B676" s="198"/>
      <c r="C676" s="198"/>
      <c r="D676" s="198"/>
      <c r="E676" s="198"/>
      <c r="F676" s="198"/>
      <c r="G676" s="198"/>
      <c r="H676" s="206"/>
      <c r="I676" s="206"/>
      <c r="J676" s="108"/>
      <c r="K676" s="108"/>
      <c r="L676" s="108"/>
      <c r="M676" s="108"/>
      <c r="N676" s="108"/>
      <c r="O676" s="110"/>
      <c r="P676" s="108"/>
      <c r="Q676" s="108"/>
      <c r="R676" s="108"/>
      <c r="S676" s="108"/>
      <c r="T676" s="108"/>
      <c r="U676" s="108"/>
      <c r="V676" s="108"/>
      <c r="W676" s="108"/>
      <c r="X676" s="109"/>
      <c r="Y676" s="108"/>
      <c r="Z676" s="108"/>
      <c r="AA676" s="108"/>
      <c r="AB676" s="108"/>
      <c r="AC676" s="108"/>
      <c r="AD676" s="111"/>
      <c r="AG676" s="111"/>
    </row>
    <row r="677" spans="1:33" ht="15.75">
      <c r="A677" s="206" t="s">
        <v>2200</v>
      </c>
      <c r="B677" s="198"/>
      <c r="C677" s="198"/>
      <c r="D677" s="198"/>
      <c r="E677" s="198"/>
      <c r="F677" s="198"/>
      <c r="G677" s="198"/>
      <c r="H677" s="206"/>
      <c r="I677" s="206"/>
      <c r="J677" s="108"/>
      <c r="K677" s="108"/>
      <c r="L677" s="108"/>
      <c r="M677" s="108"/>
      <c r="N677" s="108"/>
      <c r="O677" s="110"/>
      <c r="P677" s="108"/>
      <c r="Q677" s="108"/>
      <c r="R677" s="108"/>
      <c r="S677" s="108"/>
      <c r="T677" s="108"/>
      <c r="U677" s="108"/>
      <c r="V677" s="108"/>
      <c r="W677" s="108"/>
      <c r="X677" s="109"/>
      <c r="Y677" s="108"/>
      <c r="Z677" s="108"/>
      <c r="AA677" s="108"/>
      <c r="AB677" s="108"/>
      <c r="AC677" s="108"/>
      <c r="AD677" s="111"/>
      <c r="AG677" s="111"/>
    </row>
    <row r="678" spans="1:33" ht="15.75">
      <c r="A678" s="206" t="s">
        <v>2200</v>
      </c>
      <c r="B678" s="198"/>
      <c r="C678" s="198"/>
      <c r="D678" s="198"/>
      <c r="E678" s="198"/>
      <c r="F678" s="198"/>
      <c r="G678" s="198"/>
      <c r="H678" s="206"/>
      <c r="I678" s="206"/>
      <c r="J678" s="108"/>
      <c r="K678" s="108"/>
      <c r="L678" s="108"/>
      <c r="M678" s="108"/>
      <c r="N678" s="108"/>
      <c r="O678" s="110"/>
      <c r="P678" s="108"/>
      <c r="Q678" s="108"/>
      <c r="R678" s="108"/>
      <c r="S678" s="108"/>
      <c r="T678" s="108"/>
      <c r="U678" s="108"/>
      <c r="V678" s="108"/>
      <c r="W678" s="108"/>
      <c r="X678" s="109"/>
      <c r="Y678" s="108"/>
      <c r="Z678" s="108"/>
      <c r="AA678" s="108"/>
      <c r="AB678" s="108"/>
      <c r="AC678" s="108"/>
      <c r="AD678" s="111"/>
      <c r="AG678" s="111"/>
    </row>
    <row r="679" spans="1:33" ht="15.75">
      <c r="A679" s="206" t="s">
        <v>2200</v>
      </c>
      <c r="B679" s="198"/>
      <c r="C679" s="198"/>
      <c r="D679" s="198"/>
      <c r="E679" s="198"/>
      <c r="F679" s="198"/>
      <c r="G679" s="198"/>
      <c r="H679" s="206"/>
      <c r="I679" s="206"/>
      <c r="J679" s="108"/>
      <c r="K679" s="108"/>
      <c r="L679" s="108"/>
      <c r="M679" s="108"/>
      <c r="N679" s="108"/>
      <c r="O679" s="110"/>
      <c r="P679" s="108"/>
      <c r="Q679" s="108"/>
      <c r="R679" s="108"/>
      <c r="S679" s="108"/>
      <c r="T679" s="108"/>
      <c r="U679" s="108"/>
      <c r="V679" s="108"/>
      <c r="W679" s="108"/>
      <c r="X679" s="109"/>
      <c r="Y679" s="108"/>
      <c r="Z679" s="108"/>
      <c r="AA679" s="108"/>
      <c r="AB679" s="108"/>
      <c r="AC679" s="108"/>
      <c r="AD679" s="111"/>
      <c r="AG679" s="111"/>
    </row>
    <row r="680" spans="1:33" ht="15.75">
      <c r="A680" s="206" t="s">
        <v>2200</v>
      </c>
      <c r="B680" s="198"/>
      <c r="C680" s="198"/>
      <c r="D680" s="198"/>
      <c r="E680" s="198"/>
      <c r="F680" s="198"/>
      <c r="G680" s="198"/>
      <c r="H680" s="206"/>
      <c r="I680" s="206"/>
      <c r="J680" s="108"/>
      <c r="K680" s="108"/>
      <c r="L680" s="108"/>
      <c r="M680" s="108"/>
      <c r="N680" s="108"/>
      <c r="O680" s="110"/>
      <c r="P680" s="108"/>
      <c r="Q680" s="108"/>
      <c r="R680" s="108"/>
      <c r="S680" s="108"/>
      <c r="T680" s="108"/>
      <c r="U680" s="108"/>
      <c r="V680" s="108"/>
      <c r="W680" s="108"/>
      <c r="X680" s="109"/>
      <c r="Y680" s="108"/>
      <c r="Z680" s="108"/>
      <c r="AA680" s="108"/>
      <c r="AB680" s="108"/>
      <c r="AC680" s="108"/>
      <c r="AD680" s="111"/>
      <c r="AG680" s="111"/>
    </row>
    <row r="681" spans="1:33" ht="15.75">
      <c r="A681" s="206" t="s">
        <v>2200</v>
      </c>
      <c r="B681" s="198"/>
      <c r="C681" s="198"/>
      <c r="D681" s="198"/>
      <c r="E681" s="198"/>
      <c r="F681" s="198"/>
      <c r="G681" s="198"/>
      <c r="H681" s="206"/>
      <c r="I681" s="206"/>
      <c r="J681" s="108"/>
      <c r="K681" s="108"/>
      <c r="L681" s="108"/>
      <c r="M681" s="108"/>
      <c r="N681" s="108"/>
      <c r="O681" s="110"/>
      <c r="P681" s="108"/>
      <c r="Q681" s="108"/>
      <c r="R681" s="108"/>
      <c r="S681" s="108"/>
      <c r="T681" s="108"/>
      <c r="U681" s="108"/>
      <c r="V681" s="108"/>
      <c r="W681" s="108"/>
      <c r="X681" s="109"/>
      <c r="Y681" s="108"/>
      <c r="Z681" s="108"/>
      <c r="AA681" s="108"/>
      <c r="AB681" s="108"/>
      <c r="AC681" s="108"/>
      <c r="AD681" s="111"/>
      <c r="AG681" s="111"/>
    </row>
    <row r="682" spans="1:33" ht="15.75">
      <c r="A682" s="206" t="s">
        <v>2200</v>
      </c>
      <c r="B682" s="198"/>
      <c r="C682" s="198"/>
      <c r="D682" s="198"/>
      <c r="E682" s="198"/>
      <c r="F682" s="198"/>
      <c r="G682" s="198"/>
      <c r="H682" s="206"/>
      <c r="I682" s="206"/>
      <c r="J682" s="108"/>
      <c r="K682" s="108"/>
      <c r="L682" s="108"/>
      <c r="M682" s="108"/>
      <c r="N682" s="108"/>
      <c r="O682" s="110"/>
      <c r="P682" s="108"/>
      <c r="Q682" s="108"/>
      <c r="R682" s="108"/>
      <c r="S682" s="108"/>
      <c r="T682" s="108"/>
      <c r="U682" s="108"/>
      <c r="V682" s="108"/>
      <c r="W682" s="108"/>
      <c r="X682" s="109"/>
      <c r="Y682" s="108"/>
      <c r="Z682" s="108"/>
      <c r="AA682" s="108"/>
      <c r="AB682" s="108"/>
      <c r="AC682" s="108"/>
      <c r="AD682" s="111"/>
      <c r="AG682" s="111"/>
    </row>
    <row r="683" spans="1:33" ht="15.75">
      <c r="A683" s="206" t="s">
        <v>2200</v>
      </c>
      <c r="B683" s="198"/>
      <c r="C683" s="198"/>
      <c r="D683" s="198"/>
      <c r="E683" s="198"/>
      <c r="F683" s="198"/>
      <c r="G683" s="198"/>
      <c r="H683" s="206"/>
      <c r="I683" s="206"/>
      <c r="J683" s="108"/>
      <c r="K683" s="108"/>
      <c r="L683" s="108"/>
      <c r="M683" s="108"/>
      <c r="N683" s="108"/>
      <c r="O683" s="110"/>
      <c r="P683" s="108"/>
      <c r="Q683" s="108"/>
      <c r="R683" s="108"/>
      <c r="S683" s="108"/>
      <c r="T683" s="108"/>
      <c r="U683" s="108"/>
      <c r="V683" s="108"/>
      <c r="W683" s="108"/>
      <c r="X683" s="109"/>
      <c r="Y683" s="108"/>
      <c r="Z683" s="108"/>
      <c r="AA683" s="108"/>
      <c r="AB683" s="108"/>
      <c r="AC683" s="108"/>
      <c r="AD683" s="111"/>
      <c r="AG683" s="111"/>
    </row>
    <row r="684" spans="1:33" ht="15.75">
      <c r="A684" s="206" t="s">
        <v>2200</v>
      </c>
      <c r="B684" s="198"/>
      <c r="C684" s="198"/>
      <c r="D684" s="198"/>
      <c r="E684" s="198"/>
      <c r="F684" s="198"/>
      <c r="G684" s="198"/>
      <c r="H684" s="206"/>
      <c r="I684" s="206"/>
      <c r="J684" s="108"/>
      <c r="K684" s="108"/>
      <c r="L684" s="108"/>
      <c r="M684" s="108"/>
      <c r="N684" s="108"/>
      <c r="O684" s="110"/>
      <c r="P684" s="108"/>
      <c r="Q684" s="108"/>
      <c r="R684" s="108"/>
      <c r="S684" s="108"/>
      <c r="T684" s="108"/>
      <c r="U684" s="108"/>
      <c r="V684" s="108"/>
      <c r="W684" s="108"/>
      <c r="X684" s="109"/>
      <c r="Y684" s="108"/>
      <c r="Z684" s="108"/>
      <c r="AA684" s="108"/>
      <c r="AB684" s="108"/>
      <c r="AC684" s="108"/>
      <c r="AD684" s="111"/>
      <c r="AG684" s="111"/>
    </row>
    <row r="685" spans="1:33" ht="15.75">
      <c r="A685" s="206" t="s">
        <v>2200</v>
      </c>
      <c r="B685" s="198"/>
      <c r="C685" s="198"/>
      <c r="D685" s="198"/>
      <c r="E685" s="198"/>
      <c r="F685" s="198"/>
      <c r="G685" s="198"/>
      <c r="H685" s="206"/>
      <c r="I685" s="206"/>
      <c r="J685" s="108"/>
      <c r="K685" s="108"/>
      <c r="L685" s="108"/>
      <c r="M685" s="108"/>
      <c r="N685" s="108"/>
      <c r="O685" s="110"/>
      <c r="P685" s="108"/>
      <c r="Q685" s="108"/>
      <c r="R685" s="108"/>
      <c r="S685" s="108"/>
      <c r="T685" s="108"/>
      <c r="U685" s="108"/>
      <c r="V685" s="108"/>
      <c r="W685" s="108"/>
      <c r="X685" s="109"/>
      <c r="Y685" s="108"/>
      <c r="Z685" s="108"/>
      <c r="AA685" s="108"/>
      <c r="AB685" s="108"/>
      <c r="AC685" s="108"/>
      <c r="AD685" s="111"/>
      <c r="AG685" s="111"/>
    </row>
    <row r="686" spans="1:33" ht="15.75">
      <c r="A686" s="206" t="s">
        <v>2200</v>
      </c>
      <c r="B686" s="198"/>
      <c r="C686" s="198"/>
      <c r="D686" s="198"/>
      <c r="E686" s="198"/>
      <c r="F686" s="198"/>
      <c r="G686" s="198"/>
      <c r="H686" s="206"/>
      <c r="I686" s="206"/>
      <c r="J686" s="108"/>
      <c r="K686" s="108"/>
      <c r="L686" s="108"/>
      <c r="M686" s="108"/>
      <c r="N686" s="108"/>
      <c r="O686" s="110"/>
      <c r="P686" s="108"/>
      <c r="Q686" s="108"/>
      <c r="R686" s="108"/>
      <c r="S686" s="108"/>
      <c r="T686" s="108"/>
      <c r="U686" s="108"/>
      <c r="V686" s="108"/>
      <c r="W686" s="108"/>
      <c r="X686" s="109"/>
      <c r="Y686" s="108"/>
      <c r="Z686" s="108"/>
      <c r="AA686" s="108"/>
      <c r="AB686" s="108"/>
      <c r="AC686" s="108"/>
      <c r="AD686" s="111"/>
      <c r="AG686" s="111"/>
    </row>
    <row r="687" spans="1:33" ht="15.75">
      <c r="A687" s="206" t="s">
        <v>2200</v>
      </c>
      <c r="B687" s="198"/>
      <c r="C687" s="198"/>
      <c r="D687" s="198"/>
      <c r="E687" s="198"/>
      <c r="F687" s="198"/>
      <c r="G687" s="198"/>
      <c r="H687" s="206"/>
      <c r="I687" s="206"/>
      <c r="J687" s="108"/>
      <c r="K687" s="108"/>
      <c r="L687" s="108"/>
      <c r="M687" s="108"/>
      <c r="N687" s="108"/>
      <c r="O687" s="110"/>
      <c r="P687" s="108"/>
      <c r="Q687" s="108"/>
      <c r="R687" s="108"/>
      <c r="S687" s="108"/>
      <c r="T687" s="108"/>
      <c r="U687" s="108"/>
      <c r="V687" s="108"/>
      <c r="W687" s="108"/>
      <c r="X687" s="109"/>
      <c r="Y687" s="108"/>
      <c r="Z687" s="108"/>
      <c r="AA687" s="108"/>
      <c r="AB687" s="108"/>
      <c r="AC687" s="108"/>
      <c r="AD687" s="111"/>
      <c r="AG687" s="111"/>
    </row>
    <row r="688" spans="1:33" ht="15.75">
      <c r="A688" s="206" t="s">
        <v>2200</v>
      </c>
      <c r="B688" s="198"/>
      <c r="C688" s="198"/>
      <c r="D688" s="198"/>
      <c r="E688" s="198"/>
      <c r="F688" s="198"/>
      <c r="G688" s="198"/>
      <c r="H688" s="206"/>
      <c r="I688" s="206"/>
      <c r="J688" s="108"/>
      <c r="K688" s="108"/>
      <c r="L688" s="108"/>
      <c r="M688" s="108"/>
      <c r="N688" s="108"/>
      <c r="O688" s="110"/>
      <c r="P688" s="108"/>
      <c r="Q688" s="108"/>
      <c r="R688" s="108"/>
      <c r="S688" s="108"/>
      <c r="T688" s="108"/>
      <c r="U688" s="108"/>
      <c r="V688" s="108"/>
      <c r="W688" s="108"/>
      <c r="X688" s="109"/>
      <c r="Y688" s="108"/>
      <c r="Z688" s="108"/>
      <c r="AA688" s="108"/>
      <c r="AB688" s="108"/>
      <c r="AC688" s="108"/>
      <c r="AD688" s="111"/>
      <c r="AG688" s="111"/>
    </row>
    <row r="689" spans="1:33" ht="15.75">
      <c r="A689" s="206" t="s">
        <v>2200</v>
      </c>
      <c r="B689" s="198"/>
      <c r="C689" s="198"/>
      <c r="D689" s="198"/>
      <c r="E689" s="198"/>
      <c r="F689" s="198"/>
      <c r="G689" s="198"/>
      <c r="H689" s="206"/>
      <c r="I689" s="206"/>
      <c r="J689" s="108"/>
      <c r="K689" s="108"/>
      <c r="L689" s="108"/>
      <c r="M689" s="108"/>
      <c r="N689" s="108"/>
      <c r="O689" s="110"/>
      <c r="P689" s="108"/>
      <c r="Q689" s="108"/>
      <c r="R689" s="108"/>
      <c r="S689" s="108"/>
      <c r="T689" s="108"/>
      <c r="U689" s="108"/>
      <c r="V689" s="108"/>
      <c r="W689" s="108"/>
      <c r="X689" s="109"/>
      <c r="Y689" s="108"/>
      <c r="Z689" s="108"/>
      <c r="AA689" s="108"/>
      <c r="AB689" s="108"/>
      <c r="AC689" s="108"/>
      <c r="AD689" s="111"/>
      <c r="AG689" s="111"/>
    </row>
    <row r="690" spans="1:33" ht="15.75">
      <c r="A690" s="206" t="s">
        <v>2200</v>
      </c>
      <c r="B690" s="198"/>
      <c r="C690" s="198"/>
      <c r="D690" s="198"/>
      <c r="E690" s="198"/>
      <c r="F690" s="198"/>
      <c r="G690" s="198"/>
      <c r="H690" s="206"/>
      <c r="I690" s="206"/>
      <c r="J690" s="108"/>
      <c r="K690" s="108"/>
      <c r="L690" s="108"/>
      <c r="M690" s="108"/>
      <c r="N690" s="108"/>
      <c r="O690" s="110"/>
      <c r="P690" s="108"/>
      <c r="Q690" s="108"/>
      <c r="R690" s="108"/>
      <c r="S690" s="108"/>
      <c r="T690" s="108"/>
      <c r="U690" s="108"/>
      <c r="V690" s="108"/>
      <c r="W690" s="108"/>
      <c r="X690" s="109"/>
      <c r="Y690" s="108"/>
      <c r="Z690" s="108"/>
      <c r="AA690" s="108"/>
      <c r="AB690" s="108"/>
      <c r="AC690" s="108"/>
      <c r="AD690" s="111"/>
      <c r="AG690" s="111"/>
    </row>
    <row r="691" spans="1:33" ht="15.75">
      <c r="A691" s="206" t="s">
        <v>2200</v>
      </c>
      <c r="B691" s="198"/>
      <c r="C691" s="198"/>
      <c r="D691" s="198"/>
      <c r="E691" s="198"/>
      <c r="F691" s="198"/>
      <c r="G691" s="198"/>
      <c r="H691" s="206"/>
      <c r="I691" s="206"/>
      <c r="J691" s="108"/>
      <c r="K691" s="108"/>
      <c r="L691" s="108"/>
      <c r="M691" s="108"/>
      <c r="N691" s="108"/>
      <c r="O691" s="110"/>
      <c r="P691" s="108"/>
      <c r="Q691" s="108"/>
      <c r="R691" s="108"/>
      <c r="S691" s="108"/>
      <c r="T691" s="108"/>
      <c r="U691" s="108"/>
      <c r="V691" s="108"/>
      <c r="W691" s="108"/>
      <c r="X691" s="109"/>
      <c r="Y691" s="108"/>
      <c r="Z691" s="108"/>
      <c r="AA691" s="108"/>
      <c r="AB691" s="108"/>
      <c r="AC691" s="108"/>
      <c r="AD691" s="111"/>
      <c r="AG691" s="111"/>
    </row>
    <row r="692" spans="1:33" ht="15.75">
      <c r="A692" s="206" t="s">
        <v>2200</v>
      </c>
      <c r="B692" s="198"/>
      <c r="C692" s="198"/>
      <c r="D692" s="198"/>
      <c r="E692" s="198"/>
      <c r="F692" s="198"/>
      <c r="G692" s="198"/>
      <c r="H692" s="206"/>
      <c r="I692" s="206"/>
      <c r="J692" s="108"/>
      <c r="K692" s="108"/>
      <c r="L692" s="108"/>
      <c r="M692" s="108"/>
      <c r="N692" s="108"/>
      <c r="O692" s="110"/>
      <c r="P692" s="108"/>
      <c r="Q692" s="108"/>
      <c r="R692" s="108"/>
      <c r="S692" s="108"/>
      <c r="T692" s="108"/>
      <c r="U692" s="108"/>
      <c r="V692" s="108"/>
      <c r="W692" s="108"/>
      <c r="X692" s="109"/>
      <c r="Y692" s="108"/>
      <c r="Z692" s="108"/>
      <c r="AA692" s="108"/>
      <c r="AB692" s="108"/>
      <c r="AC692" s="108"/>
      <c r="AD692" s="111"/>
      <c r="AG692" s="111"/>
    </row>
    <row r="693" spans="1:33" ht="15.75">
      <c r="A693" s="206" t="s">
        <v>2200</v>
      </c>
      <c r="B693" s="198"/>
      <c r="C693" s="198"/>
      <c r="D693" s="198"/>
      <c r="E693" s="198"/>
      <c r="F693" s="198"/>
      <c r="G693" s="198"/>
      <c r="H693" s="206"/>
      <c r="I693" s="206"/>
      <c r="J693" s="108"/>
      <c r="K693" s="108"/>
      <c r="L693" s="108"/>
      <c r="M693" s="108"/>
      <c r="N693" s="108"/>
      <c r="O693" s="110"/>
      <c r="P693" s="108"/>
      <c r="Q693" s="108"/>
      <c r="R693" s="108"/>
      <c r="S693" s="108"/>
      <c r="T693" s="108"/>
      <c r="U693" s="108"/>
      <c r="V693" s="108"/>
      <c r="W693" s="108"/>
      <c r="X693" s="109"/>
      <c r="Y693" s="108"/>
      <c r="Z693" s="108"/>
      <c r="AA693" s="108"/>
      <c r="AB693" s="108"/>
      <c r="AC693" s="108"/>
      <c r="AD693" s="111"/>
      <c r="AG693" s="111"/>
    </row>
    <row r="694" spans="1:33" ht="15.75">
      <c r="A694" s="206" t="s">
        <v>2200</v>
      </c>
      <c r="B694" s="198"/>
      <c r="C694" s="198"/>
      <c r="D694" s="198"/>
      <c r="E694" s="198"/>
      <c r="F694" s="198"/>
      <c r="G694" s="198"/>
      <c r="H694" s="206"/>
      <c r="I694" s="206"/>
      <c r="J694" s="108"/>
      <c r="K694" s="108"/>
      <c r="L694" s="108"/>
      <c r="M694" s="108"/>
      <c r="N694" s="108"/>
      <c r="O694" s="110"/>
      <c r="P694" s="108"/>
      <c r="Q694" s="108"/>
      <c r="R694" s="108"/>
      <c r="S694" s="108"/>
      <c r="T694" s="108"/>
      <c r="U694" s="108"/>
      <c r="V694" s="108"/>
      <c r="W694" s="108"/>
      <c r="X694" s="109"/>
      <c r="Y694" s="108"/>
      <c r="Z694" s="108"/>
      <c r="AA694" s="108"/>
      <c r="AB694" s="108"/>
      <c r="AC694" s="108"/>
      <c r="AD694" s="111"/>
      <c r="AG694" s="111"/>
    </row>
    <row r="695" spans="1:33" ht="15.75">
      <c r="A695" s="206" t="s">
        <v>2200</v>
      </c>
      <c r="B695" s="198"/>
      <c r="C695" s="198"/>
      <c r="D695" s="198"/>
      <c r="E695" s="198"/>
      <c r="F695" s="198"/>
      <c r="G695" s="198"/>
      <c r="H695" s="206"/>
      <c r="I695" s="206"/>
      <c r="J695" s="108"/>
      <c r="K695" s="108"/>
      <c r="L695" s="108"/>
      <c r="M695" s="108"/>
      <c r="N695" s="108"/>
      <c r="O695" s="110"/>
      <c r="P695" s="108"/>
      <c r="Q695" s="108"/>
      <c r="R695" s="108"/>
      <c r="S695" s="108"/>
      <c r="T695" s="108"/>
      <c r="U695" s="108"/>
      <c r="V695" s="108"/>
      <c r="W695" s="108"/>
      <c r="X695" s="109"/>
      <c r="Y695" s="108"/>
      <c r="Z695" s="108"/>
      <c r="AA695" s="108"/>
      <c r="AB695" s="108"/>
      <c r="AC695" s="108"/>
      <c r="AD695" s="111"/>
      <c r="AG695" s="111"/>
    </row>
    <row r="696" spans="1:33" ht="15.75">
      <c r="A696" s="206" t="s">
        <v>2200</v>
      </c>
      <c r="B696" s="198"/>
      <c r="C696" s="198"/>
      <c r="D696" s="198"/>
      <c r="E696" s="198"/>
      <c r="F696" s="198"/>
      <c r="G696" s="198"/>
      <c r="H696" s="206"/>
      <c r="I696" s="206"/>
      <c r="J696" s="108"/>
      <c r="K696" s="108"/>
      <c r="L696" s="108"/>
      <c r="M696" s="108"/>
      <c r="N696" s="108"/>
      <c r="O696" s="110"/>
      <c r="P696" s="108"/>
      <c r="Q696" s="108"/>
      <c r="R696" s="108"/>
      <c r="S696" s="108"/>
      <c r="T696" s="108"/>
      <c r="U696" s="108"/>
      <c r="V696" s="108"/>
      <c r="W696" s="108"/>
      <c r="X696" s="109"/>
      <c r="Y696" s="108"/>
      <c r="Z696" s="108"/>
      <c r="AA696" s="108"/>
      <c r="AB696" s="108"/>
      <c r="AC696" s="108"/>
      <c r="AD696" s="111"/>
      <c r="AG696" s="111"/>
    </row>
    <row r="697" spans="1:33" ht="15.75">
      <c r="A697" s="206" t="s">
        <v>2200</v>
      </c>
      <c r="B697" s="198"/>
      <c r="C697" s="198"/>
      <c r="D697" s="198"/>
      <c r="E697" s="198"/>
      <c r="F697" s="198"/>
      <c r="G697" s="198"/>
      <c r="H697" s="206"/>
      <c r="I697" s="206"/>
      <c r="J697" s="108"/>
      <c r="K697" s="108"/>
      <c r="L697" s="108"/>
      <c r="M697" s="108"/>
      <c r="N697" s="108"/>
      <c r="O697" s="110"/>
      <c r="P697" s="108"/>
      <c r="Q697" s="108"/>
      <c r="R697" s="108"/>
      <c r="S697" s="108"/>
      <c r="T697" s="108"/>
      <c r="U697" s="108"/>
      <c r="V697" s="108"/>
      <c r="W697" s="108"/>
      <c r="X697" s="109"/>
      <c r="Y697" s="108"/>
      <c r="Z697" s="108"/>
      <c r="AA697" s="108"/>
      <c r="AB697" s="108"/>
      <c r="AC697" s="108"/>
      <c r="AD697" s="111"/>
      <c r="AG697" s="111"/>
    </row>
    <row r="698" spans="1:33" ht="15.75">
      <c r="A698" s="206" t="s">
        <v>2200</v>
      </c>
      <c r="B698" s="198"/>
      <c r="C698" s="198"/>
      <c r="D698" s="198"/>
      <c r="E698" s="198"/>
      <c r="F698" s="198"/>
      <c r="G698" s="198"/>
      <c r="H698" s="206"/>
      <c r="I698" s="206"/>
      <c r="J698" s="108"/>
      <c r="K698" s="108"/>
      <c r="L698" s="108"/>
      <c r="M698" s="108"/>
      <c r="N698" s="108"/>
      <c r="O698" s="110"/>
      <c r="P698" s="108"/>
      <c r="Q698" s="108"/>
      <c r="R698" s="108"/>
      <c r="S698" s="108"/>
      <c r="T698" s="108"/>
      <c r="U698" s="108"/>
      <c r="V698" s="108"/>
      <c r="W698" s="108"/>
      <c r="X698" s="109"/>
      <c r="Y698" s="108"/>
      <c r="Z698" s="108"/>
      <c r="AA698" s="108"/>
      <c r="AB698" s="108"/>
      <c r="AC698" s="108"/>
      <c r="AD698" s="111"/>
      <c r="AG698" s="111"/>
    </row>
    <row r="699" spans="1:33" ht="15.75">
      <c r="A699" s="206" t="s">
        <v>2200</v>
      </c>
      <c r="B699" s="198"/>
      <c r="C699" s="198"/>
      <c r="D699" s="198"/>
      <c r="E699" s="198"/>
      <c r="F699" s="198"/>
      <c r="G699" s="198"/>
      <c r="H699" s="206"/>
      <c r="I699" s="206"/>
      <c r="J699" s="108"/>
      <c r="K699" s="108"/>
      <c r="L699" s="108"/>
      <c r="M699" s="108"/>
      <c r="N699" s="108"/>
      <c r="O699" s="110"/>
      <c r="P699" s="108"/>
      <c r="Q699" s="108"/>
      <c r="R699" s="108"/>
      <c r="S699" s="108"/>
      <c r="T699" s="108"/>
      <c r="U699" s="108"/>
      <c r="V699" s="108"/>
      <c r="W699" s="108"/>
      <c r="X699" s="109"/>
      <c r="Y699" s="108"/>
      <c r="Z699" s="108"/>
      <c r="AA699" s="108"/>
      <c r="AB699" s="108"/>
      <c r="AC699" s="108"/>
      <c r="AD699" s="111"/>
      <c r="AG699" s="111"/>
    </row>
    <row r="700" spans="1:33" ht="15.75">
      <c r="A700" s="206" t="s">
        <v>2200</v>
      </c>
      <c r="B700" s="198"/>
      <c r="C700" s="198"/>
      <c r="D700" s="198"/>
      <c r="E700" s="198"/>
      <c r="F700" s="198"/>
      <c r="G700" s="198"/>
      <c r="H700" s="206"/>
      <c r="I700" s="206"/>
      <c r="J700" s="108"/>
      <c r="K700" s="108"/>
      <c r="L700" s="108"/>
      <c r="M700" s="108"/>
      <c r="N700" s="108"/>
      <c r="O700" s="110"/>
      <c r="P700" s="108"/>
      <c r="Q700" s="108"/>
      <c r="R700" s="108"/>
      <c r="S700" s="108"/>
      <c r="T700" s="108"/>
      <c r="U700" s="108"/>
      <c r="V700" s="108"/>
      <c r="W700" s="108"/>
      <c r="X700" s="109"/>
      <c r="Y700" s="108"/>
      <c r="Z700" s="108"/>
      <c r="AA700" s="108"/>
      <c r="AB700" s="108"/>
      <c r="AC700" s="108"/>
      <c r="AD700" s="111"/>
      <c r="AG700" s="111"/>
    </row>
    <row r="701" spans="1:33" ht="15.75">
      <c r="A701" s="206" t="s">
        <v>2200</v>
      </c>
      <c r="B701" s="198"/>
      <c r="C701" s="198"/>
      <c r="D701" s="198"/>
      <c r="E701" s="198"/>
      <c r="F701" s="198"/>
      <c r="G701" s="198"/>
      <c r="H701" s="206"/>
      <c r="I701" s="206"/>
      <c r="J701" s="108"/>
      <c r="K701" s="108"/>
      <c r="L701" s="108"/>
      <c r="M701" s="108"/>
      <c r="N701" s="108"/>
      <c r="O701" s="110"/>
      <c r="P701" s="108"/>
      <c r="Q701" s="108"/>
      <c r="R701" s="108"/>
      <c r="S701" s="108"/>
      <c r="T701" s="108"/>
      <c r="U701" s="108"/>
      <c r="V701" s="108"/>
      <c r="W701" s="108"/>
      <c r="X701" s="109"/>
      <c r="Y701" s="108"/>
      <c r="Z701" s="108"/>
      <c r="AA701" s="108"/>
      <c r="AB701" s="108"/>
      <c r="AC701" s="108"/>
      <c r="AD701" s="111"/>
      <c r="AG701" s="111"/>
    </row>
    <row r="702" spans="1:33" ht="15.75">
      <c r="A702" s="206" t="s">
        <v>2200</v>
      </c>
      <c r="B702" s="198"/>
      <c r="C702" s="198"/>
      <c r="D702" s="198"/>
      <c r="E702" s="198"/>
      <c r="F702" s="198"/>
      <c r="G702" s="198"/>
      <c r="H702" s="206"/>
      <c r="I702" s="206"/>
      <c r="J702" s="108"/>
      <c r="K702" s="108"/>
      <c r="L702" s="108"/>
      <c r="M702" s="108"/>
      <c r="N702" s="108"/>
      <c r="O702" s="110"/>
      <c r="P702" s="108"/>
      <c r="Q702" s="108"/>
      <c r="R702" s="108"/>
      <c r="S702" s="108"/>
      <c r="T702" s="108"/>
      <c r="U702" s="108"/>
      <c r="V702" s="108"/>
      <c r="W702" s="108"/>
      <c r="X702" s="109"/>
      <c r="Y702" s="108"/>
      <c r="Z702" s="108"/>
      <c r="AA702" s="108"/>
      <c r="AB702" s="108"/>
      <c r="AC702" s="108"/>
      <c r="AD702" s="111"/>
      <c r="AG702" s="111"/>
    </row>
    <row r="703" spans="1:33" ht="15.75">
      <c r="A703" s="206" t="s">
        <v>2200</v>
      </c>
      <c r="B703" s="198"/>
      <c r="C703" s="198"/>
      <c r="D703" s="198"/>
      <c r="E703" s="198"/>
      <c r="F703" s="198"/>
      <c r="G703" s="198"/>
      <c r="H703" s="206"/>
      <c r="I703" s="206"/>
      <c r="J703" s="108"/>
      <c r="K703" s="108"/>
      <c r="L703" s="108"/>
      <c r="M703" s="108"/>
      <c r="N703" s="108"/>
      <c r="O703" s="110"/>
      <c r="P703" s="108"/>
      <c r="Q703" s="108"/>
      <c r="R703" s="108"/>
      <c r="S703" s="108"/>
      <c r="T703" s="108"/>
      <c r="U703" s="108"/>
      <c r="V703" s="108"/>
      <c r="W703" s="108"/>
      <c r="X703" s="109"/>
      <c r="Y703" s="108"/>
      <c r="Z703" s="108"/>
      <c r="AA703" s="108"/>
      <c r="AB703" s="108"/>
      <c r="AC703" s="108"/>
      <c r="AD703" s="111"/>
      <c r="AG703" s="111"/>
    </row>
    <row r="704" spans="1:33" ht="15.75">
      <c r="A704" s="206" t="s">
        <v>2200</v>
      </c>
      <c r="B704" s="198"/>
      <c r="C704" s="198"/>
      <c r="D704" s="198"/>
      <c r="E704" s="198"/>
      <c r="F704" s="198"/>
      <c r="G704" s="198"/>
      <c r="H704" s="206"/>
      <c r="I704" s="206"/>
      <c r="J704" s="108"/>
      <c r="K704" s="108"/>
      <c r="L704" s="108"/>
      <c r="M704" s="108"/>
      <c r="N704" s="108"/>
      <c r="O704" s="110"/>
      <c r="P704" s="108"/>
      <c r="Q704" s="108"/>
      <c r="R704" s="108"/>
      <c r="S704" s="108"/>
      <c r="T704" s="108"/>
      <c r="U704" s="108"/>
      <c r="V704" s="108"/>
      <c r="W704" s="108"/>
      <c r="X704" s="109"/>
      <c r="Y704" s="108"/>
      <c r="Z704" s="108"/>
      <c r="AA704" s="108"/>
      <c r="AB704" s="108"/>
      <c r="AC704" s="108"/>
      <c r="AD704" s="111"/>
      <c r="AG704" s="111"/>
    </row>
    <row r="705" spans="1:33" ht="15.75">
      <c r="A705" s="206" t="s">
        <v>2200</v>
      </c>
      <c r="B705" s="198"/>
      <c r="C705" s="198"/>
      <c r="D705" s="198"/>
      <c r="E705" s="198"/>
      <c r="F705" s="198"/>
      <c r="G705" s="198"/>
      <c r="H705" s="206"/>
      <c r="I705" s="206"/>
      <c r="J705" s="108"/>
      <c r="K705" s="108"/>
      <c r="L705" s="108"/>
      <c r="M705" s="108"/>
      <c r="N705" s="108"/>
      <c r="O705" s="110"/>
      <c r="P705" s="108"/>
      <c r="Q705" s="108"/>
      <c r="R705" s="108"/>
      <c r="S705" s="108"/>
      <c r="T705" s="108"/>
      <c r="U705" s="108"/>
      <c r="V705" s="108"/>
      <c r="W705" s="108"/>
      <c r="X705" s="109"/>
      <c r="Y705" s="108"/>
      <c r="Z705" s="108"/>
      <c r="AA705" s="108"/>
      <c r="AB705" s="108"/>
      <c r="AC705" s="108"/>
      <c r="AD705" s="111"/>
      <c r="AG705" s="111"/>
    </row>
    <row r="706" spans="1:33" ht="15.75">
      <c r="A706" s="206" t="s">
        <v>2200</v>
      </c>
      <c r="B706" s="198"/>
      <c r="C706" s="198"/>
      <c r="D706" s="198"/>
      <c r="E706" s="198"/>
      <c r="F706" s="198"/>
      <c r="G706" s="198"/>
      <c r="H706" s="206"/>
      <c r="I706" s="206"/>
      <c r="J706" s="108"/>
      <c r="K706" s="108"/>
      <c r="L706" s="108"/>
      <c r="M706" s="108"/>
      <c r="N706" s="108"/>
      <c r="O706" s="110"/>
      <c r="P706" s="108"/>
      <c r="Q706" s="108"/>
      <c r="R706" s="108"/>
      <c r="S706" s="108"/>
      <c r="T706" s="108"/>
      <c r="U706" s="108"/>
      <c r="V706" s="108"/>
      <c r="W706" s="108"/>
      <c r="X706" s="109"/>
      <c r="Y706" s="108"/>
      <c r="Z706" s="108"/>
      <c r="AA706" s="108"/>
      <c r="AB706" s="108"/>
      <c r="AC706" s="108"/>
      <c r="AD706" s="111"/>
      <c r="AG706" s="111"/>
    </row>
    <row r="707" spans="1:33" ht="15.75">
      <c r="A707" s="206" t="s">
        <v>2200</v>
      </c>
      <c r="B707" s="198"/>
      <c r="C707" s="198"/>
      <c r="D707" s="198"/>
      <c r="E707" s="198"/>
      <c r="F707" s="198"/>
      <c r="G707" s="198"/>
      <c r="H707" s="206"/>
      <c r="I707" s="206"/>
      <c r="J707" s="108"/>
      <c r="K707" s="108"/>
      <c r="L707" s="108"/>
      <c r="M707" s="108"/>
      <c r="N707" s="108"/>
      <c r="O707" s="110"/>
      <c r="P707" s="108"/>
      <c r="Q707" s="108"/>
      <c r="R707" s="108"/>
      <c r="S707" s="108"/>
      <c r="T707" s="108"/>
      <c r="U707" s="108"/>
      <c r="V707" s="108"/>
      <c r="W707" s="108"/>
      <c r="X707" s="109"/>
      <c r="Y707" s="108"/>
      <c r="Z707" s="108"/>
      <c r="AA707" s="108"/>
      <c r="AB707" s="108"/>
      <c r="AC707" s="108"/>
      <c r="AD707" s="111"/>
      <c r="AG707" s="111"/>
    </row>
    <row r="708" spans="1:33" ht="15.75">
      <c r="A708" s="206" t="s">
        <v>2200</v>
      </c>
      <c r="B708" s="198"/>
      <c r="C708" s="198"/>
      <c r="D708" s="198"/>
      <c r="E708" s="198"/>
      <c r="F708" s="198"/>
      <c r="G708" s="198"/>
      <c r="H708" s="206"/>
      <c r="I708" s="206"/>
      <c r="J708" s="108"/>
      <c r="K708" s="108"/>
      <c r="L708" s="108"/>
      <c r="M708" s="108"/>
      <c r="N708" s="108"/>
      <c r="O708" s="110"/>
      <c r="P708" s="108"/>
      <c r="Q708" s="108"/>
      <c r="R708" s="108"/>
      <c r="S708" s="108"/>
      <c r="T708" s="108"/>
      <c r="U708" s="108"/>
      <c r="V708" s="108"/>
      <c r="W708" s="108"/>
      <c r="X708" s="109"/>
      <c r="Y708" s="108"/>
      <c r="Z708" s="108"/>
      <c r="AA708" s="108"/>
      <c r="AB708" s="108"/>
      <c r="AC708" s="108"/>
      <c r="AD708" s="111"/>
      <c r="AG708" s="111"/>
    </row>
    <row r="709" spans="1:33" ht="15.75">
      <c r="A709" s="206" t="s">
        <v>2200</v>
      </c>
      <c r="B709" s="198"/>
      <c r="C709" s="198"/>
      <c r="D709" s="198"/>
      <c r="E709" s="198"/>
      <c r="F709" s="198"/>
      <c r="G709" s="198"/>
      <c r="H709" s="206"/>
      <c r="I709" s="206"/>
      <c r="J709" s="108"/>
      <c r="K709" s="108"/>
      <c r="L709" s="108"/>
      <c r="M709" s="108"/>
      <c r="N709" s="108"/>
      <c r="O709" s="110"/>
      <c r="P709" s="108"/>
      <c r="Q709" s="108"/>
      <c r="R709" s="108"/>
      <c r="S709" s="108"/>
      <c r="T709" s="108"/>
      <c r="U709" s="108"/>
      <c r="V709" s="108"/>
      <c r="W709" s="108"/>
      <c r="X709" s="109"/>
      <c r="Y709" s="108"/>
      <c r="Z709" s="108"/>
      <c r="AA709" s="108"/>
      <c r="AB709" s="108"/>
      <c r="AC709" s="108"/>
      <c r="AD709" s="111"/>
      <c r="AG709" s="111"/>
    </row>
    <row r="710" spans="1:33" ht="15.75">
      <c r="A710" s="206" t="s">
        <v>2200</v>
      </c>
      <c r="B710" s="198"/>
      <c r="C710" s="198"/>
      <c r="D710" s="198"/>
      <c r="E710" s="198"/>
      <c r="F710" s="198"/>
      <c r="G710" s="198"/>
      <c r="H710" s="206"/>
      <c r="I710" s="206"/>
      <c r="J710" s="108"/>
      <c r="K710" s="108"/>
      <c r="L710" s="108"/>
      <c r="M710" s="108"/>
      <c r="N710" s="108"/>
      <c r="O710" s="110"/>
      <c r="P710" s="108"/>
      <c r="Q710" s="108"/>
      <c r="R710" s="108"/>
      <c r="S710" s="108"/>
      <c r="T710" s="108"/>
      <c r="U710" s="108"/>
      <c r="V710" s="108"/>
      <c r="W710" s="108"/>
      <c r="X710" s="109"/>
      <c r="Y710" s="108"/>
      <c r="Z710" s="108"/>
      <c r="AA710" s="108"/>
      <c r="AB710" s="108"/>
      <c r="AC710" s="108"/>
      <c r="AD710" s="111"/>
      <c r="AG710" s="111"/>
    </row>
    <row r="711" spans="1:33" ht="15.75">
      <c r="A711" s="206" t="s">
        <v>2200</v>
      </c>
      <c r="B711" s="198"/>
      <c r="C711" s="198"/>
      <c r="D711" s="198"/>
      <c r="E711" s="198"/>
      <c r="F711" s="198"/>
      <c r="G711" s="198"/>
      <c r="H711" s="206"/>
      <c r="I711" s="206"/>
      <c r="J711" s="108"/>
      <c r="K711" s="108"/>
      <c r="L711" s="108"/>
      <c r="M711" s="108"/>
      <c r="N711" s="108"/>
      <c r="O711" s="110"/>
      <c r="P711" s="108"/>
      <c r="Q711" s="108"/>
      <c r="R711" s="108"/>
      <c r="S711" s="108"/>
      <c r="T711" s="108"/>
      <c r="U711" s="108"/>
      <c r="V711" s="108"/>
      <c r="W711" s="108"/>
      <c r="X711" s="109"/>
      <c r="Y711" s="108"/>
      <c r="Z711" s="108"/>
      <c r="AA711" s="108"/>
      <c r="AB711" s="108"/>
      <c r="AC711" s="108"/>
      <c r="AD711" s="111"/>
      <c r="AG711" s="111"/>
    </row>
    <row r="712" spans="1:33" ht="15.75">
      <c r="A712" s="206" t="s">
        <v>2200</v>
      </c>
      <c r="B712" s="198"/>
      <c r="C712" s="198"/>
      <c r="D712" s="198"/>
      <c r="E712" s="198"/>
      <c r="F712" s="198"/>
      <c r="G712" s="198"/>
      <c r="H712" s="206"/>
      <c r="I712" s="206"/>
      <c r="J712" s="108"/>
      <c r="K712" s="108"/>
      <c r="L712" s="108"/>
      <c r="M712" s="108"/>
      <c r="N712" s="108"/>
      <c r="O712" s="110"/>
      <c r="P712" s="108"/>
      <c r="Q712" s="108"/>
      <c r="R712" s="108"/>
      <c r="S712" s="108"/>
      <c r="T712" s="108"/>
      <c r="U712" s="108"/>
      <c r="V712" s="108"/>
      <c r="W712" s="108"/>
      <c r="X712" s="109"/>
      <c r="Y712" s="108"/>
      <c r="Z712" s="108"/>
      <c r="AA712" s="108"/>
      <c r="AB712" s="108"/>
      <c r="AC712" s="108"/>
      <c r="AD712" s="111"/>
      <c r="AG712" s="111"/>
    </row>
    <row r="713" spans="1:33" ht="15.75">
      <c r="A713" s="206" t="s">
        <v>2200</v>
      </c>
      <c r="B713" s="198"/>
      <c r="C713" s="198"/>
      <c r="D713" s="198"/>
      <c r="E713" s="198"/>
      <c r="F713" s="198"/>
      <c r="G713" s="198"/>
      <c r="H713" s="206"/>
      <c r="I713" s="206"/>
      <c r="J713" s="108"/>
      <c r="K713" s="108"/>
      <c r="L713" s="108"/>
      <c r="M713" s="108"/>
      <c r="N713" s="108"/>
      <c r="O713" s="110"/>
      <c r="P713" s="108"/>
      <c r="Q713" s="108"/>
      <c r="R713" s="108"/>
      <c r="S713" s="108"/>
      <c r="T713" s="108"/>
      <c r="U713" s="108"/>
      <c r="V713" s="108"/>
      <c r="W713" s="108"/>
      <c r="X713" s="109"/>
      <c r="Y713" s="108"/>
      <c r="Z713" s="108"/>
      <c r="AA713" s="108"/>
      <c r="AB713" s="108"/>
      <c r="AC713" s="108"/>
      <c r="AD713" s="111"/>
      <c r="AG713" s="111"/>
    </row>
    <row r="714" spans="1:33" ht="15.75">
      <c r="A714" s="206" t="s">
        <v>2200</v>
      </c>
      <c r="B714" s="198"/>
      <c r="C714" s="198"/>
      <c r="D714" s="198"/>
      <c r="E714" s="198"/>
      <c r="F714" s="198"/>
      <c r="G714" s="198"/>
      <c r="H714" s="206"/>
      <c r="I714" s="206"/>
      <c r="J714" s="108"/>
      <c r="K714" s="108"/>
      <c r="L714" s="108"/>
      <c r="M714" s="108"/>
      <c r="N714" s="108"/>
      <c r="O714" s="110"/>
      <c r="P714" s="108"/>
      <c r="Q714" s="108"/>
      <c r="R714" s="108"/>
      <c r="S714" s="108"/>
      <c r="T714" s="108"/>
      <c r="U714" s="108"/>
      <c r="V714" s="108"/>
      <c r="W714" s="108"/>
      <c r="X714" s="109"/>
      <c r="Y714" s="108"/>
      <c r="Z714" s="108"/>
      <c r="AA714" s="108"/>
      <c r="AB714" s="108"/>
      <c r="AC714" s="108"/>
      <c r="AD714" s="111"/>
      <c r="AG714" s="111"/>
    </row>
    <row r="715" spans="1:33" ht="15.75">
      <c r="A715" s="206" t="s">
        <v>2200</v>
      </c>
      <c r="B715" s="198"/>
      <c r="C715" s="198"/>
      <c r="D715" s="198"/>
      <c r="E715" s="198"/>
      <c r="F715" s="198"/>
      <c r="G715" s="198"/>
      <c r="H715" s="206"/>
      <c r="I715" s="206"/>
      <c r="J715" s="108"/>
      <c r="K715" s="108"/>
      <c r="L715" s="108"/>
      <c r="M715" s="108"/>
      <c r="N715" s="108"/>
      <c r="O715" s="110"/>
      <c r="P715" s="108"/>
      <c r="Q715" s="108"/>
      <c r="R715" s="108"/>
      <c r="S715" s="108"/>
      <c r="T715" s="108"/>
      <c r="U715" s="108"/>
      <c r="V715" s="108"/>
      <c r="W715" s="108"/>
      <c r="X715" s="109"/>
      <c r="Y715" s="108"/>
      <c r="Z715" s="108"/>
      <c r="AA715" s="108"/>
      <c r="AB715" s="108"/>
      <c r="AC715" s="108"/>
      <c r="AD715" s="111"/>
      <c r="AG715" s="111"/>
    </row>
    <row r="716" spans="1:33" ht="15.75">
      <c r="A716" s="206" t="s">
        <v>2200</v>
      </c>
      <c r="B716" s="198"/>
      <c r="C716" s="198"/>
      <c r="D716" s="198"/>
      <c r="E716" s="198"/>
      <c r="F716" s="198"/>
      <c r="G716" s="198"/>
      <c r="H716" s="206"/>
      <c r="I716" s="206"/>
      <c r="J716" s="108"/>
      <c r="K716" s="108"/>
      <c r="L716" s="108"/>
      <c r="M716" s="108"/>
      <c r="N716" s="108"/>
      <c r="O716" s="110"/>
      <c r="P716" s="108"/>
      <c r="Q716" s="108"/>
      <c r="R716" s="108"/>
      <c r="S716" s="108"/>
      <c r="T716" s="108"/>
      <c r="U716" s="108"/>
      <c r="V716" s="108"/>
      <c r="W716" s="108"/>
      <c r="X716" s="109"/>
      <c r="Y716" s="108"/>
      <c r="Z716" s="108"/>
      <c r="AA716" s="108"/>
      <c r="AB716" s="108"/>
      <c r="AC716" s="108"/>
      <c r="AD716" s="111"/>
      <c r="AG716" s="111"/>
    </row>
    <row r="717" spans="1:33" ht="15.75">
      <c r="A717" s="206" t="s">
        <v>2200</v>
      </c>
      <c r="B717" s="198"/>
      <c r="C717" s="198"/>
      <c r="D717" s="198"/>
      <c r="E717" s="198"/>
      <c r="F717" s="198"/>
      <c r="G717" s="198"/>
      <c r="H717" s="206"/>
      <c r="I717" s="206"/>
      <c r="J717" s="108"/>
      <c r="K717" s="108"/>
      <c r="L717" s="108"/>
      <c r="M717" s="108"/>
      <c r="N717" s="108"/>
      <c r="O717" s="110"/>
      <c r="P717" s="108"/>
      <c r="Q717" s="108"/>
      <c r="R717" s="108"/>
      <c r="S717" s="108"/>
      <c r="T717" s="108"/>
      <c r="U717" s="108"/>
      <c r="V717" s="108"/>
      <c r="W717" s="108"/>
      <c r="X717" s="109"/>
      <c r="Y717" s="108"/>
      <c r="Z717" s="108"/>
      <c r="AA717" s="108"/>
      <c r="AB717" s="108"/>
      <c r="AC717" s="108"/>
      <c r="AD717" s="111"/>
      <c r="AG717" s="111"/>
    </row>
    <row r="718" spans="1:33" ht="15.75">
      <c r="A718" s="206" t="s">
        <v>2200</v>
      </c>
      <c r="B718" s="198"/>
      <c r="C718" s="198"/>
      <c r="D718" s="198"/>
      <c r="E718" s="198"/>
      <c r="F718" s="198"/>
      <c r="G718" s="198"/>
      <c r="H718" s="206"/>
      <c r="I718" s="206"/>
      <c r="J718" s="108"/>
      <c r="K718" s="108"/>
      <c r="L718" s="108"/>
      <c r="M718" s="108"/>
      <c r="N718" s="108"/>
      <c r="O718" s="110"/>
      <c r="P718" s="108"/>
      <c r="Q718" s="108"/>
      <c r="R718" s="108"/>
      <c r="S718" s="108"/>
      <c r="T718" s="108"/>
      <c r="U718" s="108"/>
      <c r="V718" s="108"/>
      <c r="W718" s="108"/>
      <c r="X718" s="109"/>
      <c r="Y718" s="108"/>
      <c r="Z718" s="108"/>
      <c r="AA718" s="108"/>
      <c r="AB718" s="108"/>
      <c r="AC718" s="108"/>
      <c r="AD718" s="111"/>
      <c r="AG718" s="111"/>
    </row>
    <row r="719" spans="1:33" ht="15.75">
      <c r="A719" s="206" t="s">
        <v>2200</v>
      </c>
      <c r="B719" s="198"/>
      <c r="C719" s="198"/>
      <c r="D719" s="198"/>
      <c r="E719" s="198"/>
      <c r="F719" s="198"/>
      <c r="G719" s="198"/>
      <c r="H719" s="206"/>
      <c r="I719" s="206"/>
      <c r="J719" s="108"/>
      <c r="K719" s="108"/>
      <c r="L719" s="108"/>
      <c r="M719" s="108"/>
      <c r="N719" s="108"/>
      <c r="O719" s="110"/>
      <c r="P719" s="108"/>
      <c r="Q719" s="108"/>
      <c r="R719" s="108"/>
      <c r="S719" s="108"/>
      <c r="T719" s="108"/>
      <c r="U719" s="108"/>
      <c r="V719" s="108"/>
      <c r="W719" s="108"/>
      <c r="X719" s="109"/>
      <c r="Y719" s="108"/>
      <c r="Z719" s="108"/>
      <c r="AA719" s="108"/>
      <c r="AB719" s="108"/>
      <c r="AC719" s="108"/>
      <c r="AD719" s="111"/>
      <c r="AG719" s="111"/>
    </row>
    <row r="720" spans="1:33" ht="15.75">
      <c r="A720" s="206" t="s">
        <v>2200</v>
      </c>
      <c r="B720" s="198"/>
      <c r="C720" s="198"/>
      <c r="D720" s="198"/>
      <c r="E720" s="198"/>
      <c r="F720" s="198"/>
      <c r="G720" s="198"/>
      <c r="H720" s="206"/>
      <c r="I720" s="206"/>
      <c r="J720" s="108"/>
      <c r="K720" s="108"/>
      <c r="L720" s="108"/>
      <c r="M720" s="108"/>
      <c r="N720" s="108"/>
      <c r="O720" s="110"/>
      <c r="P720" s="108"/>
      <c r="Q720" s="108"/>
      <c r="R720" s="108"/>
      <c r="S720" s="108"/>
      <c r="T720" s="108"/>
      <c r="U720" s="108"/>
      <c r="V720" s="108"/>
      <c r="W720" s="108"/>
      <c r="X720" s="109"/>
      <c r="Y720" s="108"/>
      <c r="Z720" s="108"/>
      <c r="AA720" s="108"/>
      <c r="AB720" s="108"/>
      <c r="AC720" s="108"/>
      <c r="AD720" s="111"/>
      <c r="AG720" s="111"/>
    </row>
    <row r="721" spans="1:33" ht="15.75">
      <c r="A721" s="206" t="s">
        <v>2200</v>
      </c>
      <c r="B721" s="198"/>
      <c r="C721" s="198"/>
      <c r="D721" s="198"/>
      <c r="E721" s="198"/>
      <c r="F721" s="198"/>
      <c r="G721" s="198"/>
      <c r="H721" s="206"/>
      <c r="I721" s="206"/>
      <c r="J721" s="108"/>
      <c r="K721" s="108"/>
      <c r="L721" s="108"/>
      <c r="M721" s="108"/>
      <c r="N721" s="108"/>
      <c r="O721" s="110"/>
      <c r="P721" s="108"/>
      <c r="Q721" s="108"/>
      <c r="R721" s="108"/>
      <c r="S721" s="108"/>
      <c r="T721" s="108"/>
      <c r="U721" s="108"/>
      <c r="V721" s="108"/>
      <c r="W721" s="108"/>
      <c r="X721" s="109"/>
      <c r="Y721" s="108"/>
      <c r="Z721" s="108"/>
      <c r="AA721" s="108"/>
      <c r="AB721" s="108"/>
      <c r="AC721" s="108"/>
      <c r="AD721" s="111"/>
      <c r="AG721" s="111"/>
    </row>
    <row r="722" spans="1:33" ht="15.75">
      <c r="A722" s="206" t="s">
        <v>2200</v>
      </c>
      <c r="B722" s="198"/>
      <c r="C722" s="198"/>
      <c r="D722" s="198"/>
      <c r="E722" s="198"/>
      <c r="F722" s="198"/>
      <c r="G722" s="198"/>
      <c r="H722" s="206"/>
      <c r="I722" s="206"/>
      <c r="J722" s="108"/>
      <c r="K722" s="108"/>
      <c r="L722" s="108"/>
      <c r="M722" s="108"/>
      <c r="N722" s="108"/>
      <c r="O722" s="110"/>
      <c r="P722" s="108"/>
      <c r="Q722" s="108"/>
      <c r="R722" s="108"/>
      <c r="S722" s="108"/>
      <c r="T722" s="108"/>
      <c r="U722" s="108"/>
      <c r="V722" s="108"/>
      <c r="W722" s="108"/>
      <c r="X722" s="109"/>
      <c r="Y722" s="108"/>
      <c r="Z722" s="108"/>
      <c r="AA722" s="108"/>
      <c r="AB722" s="108"/>
      <c r="AC722" s="108"/>
      <c r="AD722" s="111"/>
      <c r="AG722" s="111"/>
    </row>
    <row r="723" spans="1:33" ht="15.75">
      <c r="A723" s="206" t="s">
        <v>2200</v>
      </c>
      <c r="B723" s="198"/>
      <c r="C723" s="198"/>
      <c r="D723" s="198"/>
      <c r="E723" s="198"/>
      <c r="F723" s="198"/>
      <c r="G723" s="198"/>
      <c r="H723" s="206"/>
      <c r="I723" s="206"/>
      <c r="J723" s="108"/>
      <c r="K723" s="108"/>
      <c r="L723" s="108"/>
      <c r="M723" s="108"/>
      <c r="N723" s="108"/>
      <c r="O723" s="110"/>
      <c r="P723" s="108"/>
      <c r="Q723" s="108"/>
      <c r="R723" s="108"/>
      <c r="S723" s="108"/>
      <c r="T723" s="108"/>
      <c r="U723" s="108"/>
      <c r="V723" s="108"/>
      <c r="W723" s="108"/>
      <c r="X723" s="109"/>
      <c r="Y723" s="108"/>
      <c r="Z723" s="108"/>
      <c r="AA723" s="108"/>
      <c r="AB723" s="108"/>
      <c r="AC723" s="108"/>
      <c r="AD723" s="111"/>
      <c r="AG723" s="111"/>
    </row>
    <row r="724" spans="1:33" ht="15.75">
      <c r="A724" s="206" t="s">
        <v>2200</v>
      </c>
      <c r="B724" s="198"/>
      <c r="C724" s="198"/>
      <c r="D724" s="198"/>
      <c r="E724" s="198"/>
      <c r="F724" s="198"/>
      <c r="G724" s="198"/>
      <c r="H724" s="206"/>
      <c r="I724" s="206"/>
      <c r="J724" s="108"/>
      <c r="K724" s="108"/>
      <c r="L724" s="108"/>
      <c r="M724" s="108"/>
      <c r="N724" s="108"/>
      <c r="O724" s="110"/>
      <c r="P724" s="108"/>
      <c r="Q724" s="108"/>
      <c r="R724" s="108"/>
      <c r="S724" s="108"/>
      <c r="T724" s="108"/>
      <c r="U724" s="108"/>
      <c r="V724" s="108"/>
      <c r="W724" s="108"/>
      <c r="X724" s="109"/>
      <c r="Y724" s="108"/>
      <c r="Z724" s="108"/>
      <c r="AA724" s="108"/>
      <c r="AB724" s="108"/>
      <c r="AC724" s="108"/>
      <c r="AD724" s="111"/>
      <c r="AG724" s="111"/>
    </row>
    <row r="725" spans="1:33" ht="15.75">
      <c r="A725" s="206" t="s">
        <v>2200</v>
      </c>
      <c r="B725" s="198"/>
      <c r="C725" s="198"/>
      <c r="D725" s="198"/>
      <c r="E725" s="198"/>
      <c r="F725" s="198"/>
      <c r="G725" s="198"/>
      <c r="H725" s="206"/>
      <c r="I725" s="206"/>
      <c r="J725" s="108"/>
      <c r="K725" s="108"/>
      <c r="L725" s="108"/>
      <c r="M725" s="108"/>
      <c r="N725" s="108"/>
      <c r="O725" s="110"/>
      <c r="P725" s="108"/>
      <c r="Q725" s="108"/>
      <c r="R725" s="108"/>
      <c r="S725" s="108"/>
      <c r="T725" s="108"/>
      <c r="U725" s="108"/>
      <c r="V725" s="108"/>
      <c r="W725" s="108"/>
      <c r="X725" s="109"/>
      <c r="Y725" s="108"/>
      <c r="Z725" s="108"/>
      <c r="AA725" s="108"/>
      <c r="AB725" s="108"/>
      <c r="AC725" s="108"/>
      <c r="AD725" s="111"/>
      <c r="AG725" s="111"/>
    </row>
    <row r="726" spans="1:33" ht="15.75">
      <c r="A726" s="206" t="s">
        <v>2200</v>
      </c>
      <c r="B726" s="198"/>
      <c r="C726" s="198"/>
      <c r="D726" s="198"/>
      <c r="E726" s="198"/>
      <c r="F726" s="198"/>
      <c r="G726" s="198"/>
      <c r="H726" s="206"/>
      <c r="I726" s="206"/>
      <c r="J726" s="108"/>
      <c r="K726" s="108"/>
      <c r="L726" s="108"/>
      <c r="M726" s="108"/>
      <c r="N726" s="108"/>
      <c r="O726" s="110"/>
      <c r="P726" s="108"/>
      <c r="Q726" s="108"/>
      <c r="R726" s="108"/>
      <c r="S726" s="108"/>
      <c r="T726" s="108"/>
      <c r="U726" s="108"/>
      <c r="V726" s="108"/>
      <c r="W726" s="108"/>
      <c r="X726" s="109"/>
      <c r="Y726" s="108"/>
      <c r="Z726" s="108"/>
      <c r="AA726" s="108"/>
      <c r="AB726" s="108"/>
      <c r="AC726" s="108"/>
      <c r="AD726" s="111"/>
      <c r="AG726" s="111"/>
    </row>
    <row r="727" spans="1:33" ht="15.75">
      <c r="A727" s="206" t="s">
        <v>2200</v>
      </c>
      <c r="B727" s="198"/>
      <c r="C727" s="198"/>
      <c r="D727" s="198"/>
      <c r="E727" s="198"/>
      <c r="F727" s="198"/>
      <c r="G727" s="198"/>
      <c r="H727" s="206"/>
      <c r="I727" s="206"/>
      <c r="J727" s="108"/>
      <c r="K727" s="108"/>
      <c r="L727" s="108"/>
      <c r="M727" s="108"/>
      <c r="N727" s="108"/>
      <c r="O727" s="110"/>
      <c r="P727" s="108"/>
      <c r="Q727" s="108"/>
      <c r="R727" s="108"/>
      <c r="S727" s="108"/>
      <c r="T727" s="108"/>
      <c r="U727" s="108"/>
      <c r="V727" s="108"/>
      <c r="W727" s="108"/>
      <c r="X727" s="109"/>
      <c r="Y727" s="108"/>
      <c r="Z727" s="108"/>
      <c r="AA727" s="108"/>
      <c r="AB727" s="108"/>
      <c r="AC727" s="108"/>
      <c r="AD727" s="111"/>
      <c r="AG727" s="111"/>
    </row>
    <row r="728" spans="1:33" ht="15.75">
      <c r="A728" s="206" t="s">
        <v>2200</v>
      </c>
      <c r="B728" s="198"/>
      <c r="C728" s="198"/>
      <c r="D728" s="198"/>
      <c r="E728" s="198"/>
      <c r="F728" s="198"/>
      <c r="G728" s="198"/>
      <c r="H728" s="206"/>
      <c r="I728" s="206"/>
      <c r="J728" s="108"/>
      <c r="K728" s="108"/>
      <c r="L728" s="108"/>
      <c r="M728" s="108"/>
      <c r="N728" s="108"/>
      <c r="O728" s="110"/>
      <c r="P728" s="108"/>
      <c r="Q728" s="108"/>
      <c r="R728" s="108"/>
      <c r="S728" s="108"/>
      <c r="T728" s="108"/>
      <c r="U728" s="108"/>
      <c r="V728" s="108"/>
      <c r="W728" s="108"/>
      <c r="X728" s="109"/>
      <c r="Y728" s="108"/>
      <c r="Z728" s="108"/>
      <c r="AA728" s="108"/>
      <c r="AB728" s="108"/>
      <c r="AC728" s="108"/>
      <c r="AD728" s="111"/>
      <c r="AG728" s="111"/>
    </row>
    <row r="729" spans="1:33" ht="15.75">
      <c r="A729" s="206" t="s">
        <v>2200</v>
      </c>
      <c r="B729" s="198"/>
      <c r="C729" s="198"/>
      <c r="D729" s="198"/>
      <c r="E729" s="198"/>
      <c r="F729" s="198"/>
      <c r="G729" s="198"/>
      <c r="H729" s="206"/>
      <c r="I729" s="206"/>
      <c r="J729" s="108"/>
      <c r="K729" s="108"/>
      <c r="L729" s="108"/>
      <c r="M729" s="108"/>
      <c r="N729" s="108"/>
      <c r="O729" s="110"/>
      <c r="P729" s="108"/>
      <c r="Q729" s="108"/>
      <c r="R729" s="108"/>
      <c r="S729" s="108"/>
      <c r="T729" s="108"/>
      <c r="U729" s="108"/>
      <c r="V729" s="108"/>
      <c r="W729" s="108"/>
      <c r="X729" s="109"/>
      <c r="Y729" s="108"/>
      <c r="Z729" s="108"/>
      <c r="AA729" s="108"/>
      <c r="AB729" s="108"/>
      <c r="AC729" s="108"/>
      <c r="AD729" s="111"/>
      <c r="AG729" s="111"/>
    </row>
    <row r="730" spans="1:33" ht="15.75">
      <c r="A730" s="206" t="s">
        <v>2200</v>
      </c>
      <c r="B730" s="198"/>
      <c r="C730" s="198"/>
      <c r="D730" s="198"/>
      <c r="E730" s="198"/>
      <c r="F730" s="198"/>
      <c r="G730" s="198"/>
      <c r="H730" s="206"/>
      <c r="I730" s="206"/>
      <c r="J730" s="108"/>
      <c r="K730" s="108"/>
      <c r="L730" s="108"/>
      <c r="M730" s="108"/>
      <c r="N730" s="108"/>
      <c r="O730" s="110"/>
      <c r="P730" s="108"/>
      <c r="Q730" s="108"/>
      <c r="R730" s="108"/>
      <c r="S730" s="108"/>
      <c r="T730" s="108"/>
      <c r="U730" s="108"/>
      <c r="V730" s="108"/>
      <c r="W730" s="108"/>
      <c r="X730" s="109"/>
      <c r="Y730" s="108"/>
      <c r="Z730" s="108"/>
      <c r="AA730" s="108"/>
      <c r="AB730" s="108"/>
      <c r="AC730" s="108"/>
      <c r="AD730" s="111"/>
      <c r="AG730" s="111"/>
    </row>
    <row r="731" spans="1:33" ht="15.75">
      <c r="A731" s="206" t="s">
        <v>2200</v>
      </c>
      <c r="B731" s="198"/>
      <c r="C731" s="198"/>
      <c r="D731" s="198"/>
      <c r="E731" s="198"/>
      <c r="F731" s="198"/>
      <c r="G731" s="198"/>
      <c r="H731" s="206"/>
      <c r="I731" s="206"/>
      <c r="J731" s="108"/>
      <c r="K731" s="108"/>
      <c r="L731" s="108"/>
      <c r="M731" s="108"/>
      <c r="N731" s="108"/>
      <c r="O731" s="110"/>
      <c r="P731" s="108"/>
      <c r="Q731" s="108"/>
      <c r="R731" s="108"/>
      <c r="S731" s="108"/>
      <c r="T731" s="108"/>
      <c r="U731" s="108"/>
      <c r="V731" s="108"/>
      <c r="W731" s="108"/>
      <c r="X731" s="109"/>
      <c r="Y731" s="108"/>
      <c r="Z731" s="108"/>
      <c r="AA731" s="108"/>
      <c r="AB731" s="108"/>
      <c r="AC731" s="108"/>
      <c r="AD731" s="111"/>
      <c r="AG731" s="111"/>
    </row>
    <row r="732" spans="1:33" ht="15.75">
      <c r="A732" s="206" t="s">
        <v>2200</v>
      </c>
      <c r="B732" s="198"/>
      <c r="C732" s="198"/>
      <c r="D732" s="198"/>
      <c r="E732" s="198"/>
      <c r="F732" s="198"/>
      <c r="G732" s="198"/>
      <c r="H732" s="206"/>
      <c r="I732" s="206"/>
      <c r="J732" s="108"/>
      <c r="K732" s="108"/>
      <c r="L732" s="108"/>
      <c r="M732" s="108"/>
      <c r="N732" s="108"/>
      <c r="O732" s="110"/>
      <c r="P732" s="108"/>
      <c r="Q732" s="108"/>
      <c r="R732" s="108"/>
      <c r="S732" s="108"/>
      <c r="T732" s="108"/>
      <c r="U732" s="108"/>
      <c r="V732" s="108"/>
      <c r="W732" s="108"/>
      <c r="X732" s="109"/>
      <c r="Y732" s="108"/>
      <c r="Z732" s="108"/>
      <c r="AA732" s="108"/>
      <c r="AB732" s="108"/>
      <c r="AC732" s="108"/>
      <c r="AD732" s="111"/>
      <c r="AG732" s="111"/>
    </row>
    <row r="733" spans="1:33" ht="15.75">
      <c r="A733" s="206" t="s">
        <v>2200</v>
      </c>
      <c r="B733" s="198"/>
      <c r="C733" s="198"/>
      <c r="D733" s="198"/>
      <c r="E733" s="198"/>
      <c r="F733" s="198"/>
      <c r="G733" s="198"/>
      <c r="H733" s="206"/>
      <c r="I733" s="206"/>
      <c r="J733" s="108"/>
      <c r="K733" s="108"/>
      <c r="L733" s="108"/>
      <c r="M733" s="108"/>
      <c r="N733" s="108"/>
      <c r="O733" s="110"/>
      <c r="P733" s="108"/>
      <c r="Q733" s="108"/>
      <c r="R733" s="108"/>
      <c r="S733" s="108"/>
      <c r="T733" s="108"/>
      <c r="U733" s="108"/>
      <c r="V733" s="108"/>
      <c r="W733" s="108"/>
      <c r="X733" s="109"/>
      <c r="Y733" s="108"/>
      <c r="Z733" s="108"/>
      <c r="AA733" s="108"/>
      <c r="AB733" s="108"/>
      <c r="AC733" s="108"/>
      <c r="AD733" s="111"/>
      <c r="AG733" s="111"/>
    </row>
    <row r="734" spans="1:33" ht="15.75">
      <c r="A734" s="206" t="s">
        <v>2200</v>
      </c>
      <c r="B734" s="198"/>
      <c r="C734" s="198"/>
      <c r="D734" s="198"/>
      <c r="E734" s="198"/>
      <c r="F734" s="198"/>
      <c r="G734" s="198"/>
      <c r="H734" s="206"/>
      <c r="I734" s="206"/>
      <c r="J734" s="108"/>
      <c r="K734" s="108"/>
      <c r="L734" s="108"/>
      <c r="M734" s="108"/>
      <c r="N734" s="108"/>
      <c r="O734" s="110"/>
      <c r="P734" s="108"/>
      <c r="Q734" s="108"/>
      <c r="R734" s="108"/>
      <c r="S734" s="108"/>
      <c r="T734" s="108"/>
      <c r="U734" s="108"/>
      <c r="V734" s="108"/>
      <c r="W734" s="108"/>
      <c r="X734" s="109"/>
      <c r="Y734" s="108"/>
      <c r="Z734" s="108"/>
      <c r="AA734" s="108"/>
      <c r="AB734" s="108"/>
      <c r="AC734" s="108"/>
      <c r="AD734" s="111"/>
      <c r="AG734" s="111"/>
    </row>
    <row r="735" spans="1:33" ht="15.75">
      <c r="A735" s="206" t="s">
        <v>2200</v>
      </c>
      <c r="B735" s="198"/>
      <c r="C735" s="198"/>
      <c r="D735" s="198"/>
      <c r="E735" s="198"/>
      <c r="F735" s="198"/>
      <c r="G735" s="198"/>
      <c r="H735" s="206"/>
      <c r="I735" s="206"/>
      <c r="J735" s="108"/>
      <c r="K735" s="108"/>
      <c r="L735" s="108"/>
      <c r="M735" s="108"/>
      <c r="N735" s="108"/>
      <c r="O735" s="110"/>
      <c r="P735" s="108"/>
      <c r="Q735" s="108"/>
      <c r="R735" s="108"/>
      <c r="S735" s="108"/>
      <c r="T735" s="108"/>
      <c r="U735" s="108"/>
      <c r="V735" s="108"/>
      <c r="W735" s="108"/>
      <c r="X735" s="109"/>
      <c r="Y735" s="108"/>
      <c r="Z735" s="108"/>
      <c r="AA735" s="108"/>
      <c r="AB735" s="108"/>
      <c r="AC735" s="108"/>
      <c r="AD735" s="111"/>
      <c r="AG735" s="111"/>
    </row>
    <row r="736" spans="1:33" ht="15.75">
      <c r="A736" s="206" t="s">
        <v>2200</v>
      </c>
      <c r="B736" s="198"/>
      <c r="C736" s="198"/>
      <c r="D736" s="198"/>
      <c r="E736" s="198"/>
      <c r="F736" s="198"/>
      <c r="G736" s="198"/>
      <c r="H736" s="206"/>
      <c r="I736" s="206"/>
      <c r="J736" s="108"/>
      <c r="K736" s="108"/>
      <c r="L736" s="108"/>
      <c r="M736" s="108"/>
      <c r="N736" s="108"/>
      <c r="O736" s="110"/>
      <c r="P736" s="108"/>
      <c r="Q736" s="108"/>
      <c r="R736" s="108"/>
      <c r="S736" s="108"/>
      <c r="T736" s="108"/>
      <c r="U736" s="108"/>
      <c r="V736" s="108"/>
      <c r="W736" s="108"/>
      <c r="X736" s="109"/>
      <c r="Y736" s="108"/>
      <c r="Z736" s="108"/>
      <c r="AA736" s="108"/>
      <c r="AB736" s="108"/>
      <c r="AC736" s="108"/>
      <c r="AD736" s="111"/>
      <c r="AG736" s="111"/>
    </row>
    <row r="737" spans="1:33" ht="15.75">
      <c r="A737" s="206" t="s">
        <v>2200</v>
      </c>
      <c r="B737" s="198"/>
      <c r="C737" s="198"/>
      <c r="D737" s="198"/>
      <c r="E737" s="198"/>
      <c r="F737" s="198"/>
      <c r="G737" s="198"/>
      <c r="H737" s="206"/>
      <c r="I737" s="206"/>
      <c r="J737" s="108"/>
      <c r="K737" s="108"/>
      <c r="L737" s="108"/>
      <c r="M737" s="108"/>
      <c r="N737" s="108"/>
      <c r="O737" s="110"/>
      <c r="P737" s="108"/>
      <c r="Q737" s="108"/>
      <c r="R737" s="108"/>
      <c r="S737" s="108"/>
      <c r="T737" s="108"/>
      <c r="U737" s="108"/>
      <c r="V737" s="108"/>
      <c r="W737" s="108"/>
      <c r="X737" s="109"/>
      <c r="Y737" s="108"/>
      <c r="Z737" s="108"/>
      <c r="AA737" s="108"/>
      <c r="AB737" s="108"/>
      <c r="AC737" s="108"/>
      <c r="AD737" s="111"/>
      <c r="AG737" s="111"/>
    </row>
    <row r="738" spans="1:33" ht="15.75">
      <c r="A738" s="206" t="s">
        <v>2200</v>
      </c>
      <c r="B738" s="198"/>
      <c r="C738" s="198"/>
      <c r="D738" s="198"/>
      <c r="E738" s="198"/>
      <c r="F738" s="198"/>
      <c r="G738" s="198"/>
      <c r="H738" s="206"/>
      <c r="I738" s="206"/>
      <c r="J738" s="108"/>
      <c r="K738" s="108"/>
      <c r="L738" s="108"/>
      <c r="M738" s="108"/>
      <c r="N738" s="108"/>
      <c r="O738" s="110"/>
      <c r="P738" s="108"/>
      <c r="Q738" s="108"/>
      <c r="R738" s="108"/>
      <c r="S738" s="108"/>
      <c r="T738" s="108"/>
      <c r="U738" s="108"/>
      <c r="V738" s="108"/>
      <c r="W738" s="108"/>
      <c r="X738" s="109"/>
      <c r="Y738" s="108"/>
      <c r="Z738" s="108"/>
      <c r="AA738" s="108"/>
      <c r="AB738" s="108"/>
      <c r="AC738" s="108"/>
      <c r="AD738" s="111"/>
      <c r="AG738" s="111"/>
    </row>
    <row r="739" spans="1:33" ht="15.75">
      <c r="A739" s="206" t="s">
        <v>2200</v>
      </c>
      <c r="B739" s="198"/>
      <c r="C739" s="198"/>
      <c r="D739" s="198"/>
      <c r="E739" s="198"/>
      <c r="F739" s="198"/>
      <c r="G739" s="198"/>
      <c r="H739" s="206"/>
      <c r="I739" s="206"/>
      <c r="J739" s="108"/>
      <c r="K739" s="108"/>
      <c r="L739" s="108"/>
      <c r="M739" s="108"/>
      <c r="N739" s="108"/>
      <c r="O739" s="110"/>
      <c r="P739" s="108"/>
      <c r="Q739" s="108"/>
      <c r="R739" s="108"/>
      <c r="S739" s="108"/>
      <c r="T739" s="108"/>
      <c r="U739" s="108"/>
      <c r="V739" s="108"/>
      <c r="W739" s="108"/>
      <c r="X739" s="109"/>
      <c r="Y739" s="108"/>
      <c r="Z739" s="108"/>
      <c r="AA739" s="108"/>
      <c r="AB739" s="108"/>
      <c r="AC739" s="108"/>
      <c r="AD739" s="111"/>
      <c r="AG739" s="111"/>
    </row>
    <row r="740" spans="1:33" ht="15.75">
      <c r="A740" s="206" t="s">
        <v>2200</v>
      </c>
      <c r="B740" s="198"/>
      <c r="C740" s="198"/>
      <c r="D740" s="198"/>
      <c r="E740" s="198"/>
      <c r="F740" s="198"/>
      <c r="G740" s="198"/>
      <c r="H740" s="206"/>
      <c r="I740" s="206"/>
      <c r="J740" s="108"/>
      <c r="K740" s="108"/>
      <c r="L740" s="108"/>
      <c r="M740" s="108"/>
      <c r="N740" s="108"/>
      <c r="O740" s="110"/>
      <c r="P740" s="108"/>
      <c r="Q740" s="108"/>
      <c r="R740" s="108"/>
      <c r="S740" s="108"/>
      <c r="T740" s="108"/>
      <c r="U740" s="108"/>
      <c r="V740" s="108"/>
      <c r="W740" s="108"/>
      <c r="X740" s="109"/>
      <c r="Y740" s="108"/>
      <c r="Z740" s="108"/>
      <c r="AA740" s="108"/>
      <c r="AB740" s="108"/>
      <c r="AC740" s="108"/>
      <c r="AD740" s="111"/>
      <c r="AG740" s="111"/>
    </row>
    <row r="741" spans="1:33" ht="15.75">
      <c r="A741" s="206" t="s">
        <v>2200</v>
      </c>
      <c r="B741" s="198"/>
      <c r="C741" s="198"/>
      <c r="D741" s="198"/>
      <c r="E741" s="198"/>
      <c r="F741" s="198"/>
      <c r="G741" s="198"/>
      <c r="H741" s="206"/>
      <c r="I741" s="206"/>
      <c r="J741" s="108"/>
      <c r="K741" s="108"/>
      <c r="L741" s="108"/>
      <c r="M741" s="108"/>
      <c r="N741" s="108"/>
      <c r="O741" s="110"/>
      <c r="P741" s="108"/>
      <c r="Q741" s="108"/>
      <c r="R741" s="108"/>
      <c r="S741" s="108"/>
      <c r="T741" s="108"/>
      <c r="U741" s="108"/>
      <c r="V741" s="108"/>
      <c r="W741" s="108"/>
      <c r="X741" s="109"/>
      <c r="Y741" s="108"/>
      <c r="Z741" s="108"/>
      <c r="AA741" s="108"/>
      <c r="AB741" s="108"/>
      <c r="AC741" s="108"/>
      <c r="AD741" s="111"/>
      <c r="AG741" s="111"/>
    </row>
    <row r="742" spans="1:33" ht="15.75">
      <c r="A742" s="206" t="s">
        <v>2200</v>
      </c>
      <c r="B742" s="198"/>
      <c r="C742" s="198"/>
      <c r="D742" s="198"/>
      <c r="E742" s="198"/>
      <c r="F742" s="198"/>
      <c r="G742" s="198"/>
      <c r="H742" s="206"/>
      <c r="I742" s="206"/>
      <c r="J742" s="108"/>
      <c r="K742" s="108"/>
      <c r="L742" s="108"/>
      <c r="M742" s="108"/>
      <c r="N742" s="108"/>
      <c r="O742" s="110"/>
      <c r="P742" s="108"/>
      <c r="Q742" s="108"/>
      <c r="R742" s="108"/>
      <c r="S742" s="108"/>
      <c r="T742" s="108"/>
      <c r="U742" s="108"/>
      <c r="V742" s="108"/>
      <c r="W742" s="108"/>
      <c r="X742" s="109"/>
      <c r="Y742" s="108"/>
      <c r="Z742" s="108"/>
      <c r="AA742" s="108"/>
      <c r="AB742" s="108"/>
      <c r="AC742" s="108"/>
      <c r="AD742" s="111"/>
      <c r="AG742" s="111"/>
    </row>
    <row r="743" spans="1:33" ht="15.75">
      <c r="A743" s="206" t="s">
        <v>2200</v>
      </c>
      <c r="B743" s="198"/>
      <c r="C743" s="198"/>
      <c r="D743" s="198"/>
      <c r="E743" s="198"/>
      <c r="F743" s="198"/>
      <c r="G743" s="198"/>
      <c r="H743" s="206"/>
      <c r="I743" s="206"/>
      <c r="J743" s="108"/>
      <c r="K743" s="108"/>
      <c r="L743" s="108"/>
      <c r="M743" s="108"/>
      <c r="N743" s="108"/>
      <c r="O743" s="110"/>
      <c r="P743" s="108"/>
      <c r="Q743" s="108"/>
      <c r="R743" s="108"/>
      <c r="S743" s="108"/>
      <c r="T743" s="108"/>
      <c r="U743" s="108"/>
      <c r="V743" s="108"/>
      <c r="W743" s="108"/>
      <c r="X743" s="109"/>
      <c r="Y743" s="108"/>
      <c r="Z743" s="108"/>
      <c r="AA743" s="108"/>
      <c r="AB743" s="108"/>
      <c r="AC743" s="108"/>
      <c r="AD743" s="111"/>
      <c r="AG743" s="111"/>
    </row>
    <row r="744" spans="1:33" ht="15.75">
      <c r="A744" s="206" t="s">
        <v>2200</v>
      </c>
      <c r="B744" s="198"/>
      <c r="C744" s="198"/>
      <c r="D744" s="198"/>
      <c r="E744" s="198"/>
      <c r="F744" s="198"/>
      <c r="G744" s="198"/>
      <c r="H744" s="206"/>
      <c r="I744" s="206"/>
      <c r="J744" s="108"/>
      <c r="K744" s="108"/>
      <c r="L744" s="108"/>
      <c r="M744" s="108"/>
      <c r="N744" s="108"/>
      <c r="O744" s="110"/>
      <c r="P744" s="108"/>
      <c r="Q744" s="108"/>
      <c r="R744" s="108"/>
      <c r="S744" s="108"/>
      <c r="T744" s="108"/>
      <c r="U744" s="108"/>
      <c r="V744" s="108"/>
      <c r="W744" s="108"/>
      <c r="X744" s="109"/>
      <c r="Y744" s="108"/>
      <c r="Z744" s="108"/>
      <c r="AA744" s="108"/>
      <c r="AB744" s="108"/>
      <c r="AC744" s="108"/>
      <c r="AD744" s="111"/>
      <c r="AG744" s="111"/>
    </row>
    <row r="745" spans="1:33" ht="15.75">
      <c r="A745" s="206" t="s">
        <v>2200</v>
      </c>
      <c r="B745" s="198"/>
      <c r="C745" s="198"/>
      <c r="D745" s="198"/>
      <c r="E745" s="198"/>
      <c r="F745" s="198"/>
      <c r="G745" s="198"/>
      <c r="H745" s="206"/>
      <c r="I745" s="206"/>
      <c r="J745" s="108"/>
      <c r="K745" s="108"/>
      <c r="L745" s="108"/>
      <c r="M745" s="108"/>
      <c r="N745" s="108"/>
      <c r="O745" s="110"/>
      <c r="P745" s="108"/>
      <c r="Q745" s="108"/>
      <c r="R745" s="108"/>
      <c r="S745" s="108"/>
      <c r="T745" s="108"/>
      <c r="U745" s="108"/>
      <c r="V745" s="108"/>
      <c r="W745" s="108"/>
      <c r="X745" s="109"/>
      <c r="Y745" s="108"/>
      <c r="Z745" s="108"/>
      <c r="AA745" s="108"/>
      <c r="AB745" s="108"/>
      <c r="AC745" s="108"/>
      <c r="AD745" s="111"/>
      <c r="AG745" s="111"/>
    </row>
    <row r="746" spans="1:33" ht="15.75">
      <c r="A746" s="206" t="s">
        <v>2200</v>
      </c>
      <c r="B746" s="198"/>
      <c r="C746" s="198"/>
      <c r="D746" s="198"/>
      <c r="E746" s="198"/>
      <c r="F746" s="198"/>
      <c r="G746" s="198"/>
      <c r="H746" s="206"/>
      <c r="I746" s="206"/>
      <c r="J746" s="108"/>
      <c r="K746" s="108"/>
      <c r="L746" s="108"/>
      <c r="M746" s="108"/>
      <c r="N746" s="108"/>
      <c r="O746" s="110"/>
      <c r="P746" s="108"/>
      <c r="Q746" s="108"/>
      <c r="R746" s="108"/>
      <c r="S746" s="108"/>
      <c r="T746" s="108"/>
      <c r="U746" s="108"/>
      <c r="V746" s="108"/>
      <c r="W746" s="108"/>
      <c r="X746" s="109"/>
      <c r="Y746" s="108"/>
      <c r="Z746" s="108"/>
      <c r="AA746" s="108"/>
      <c r="AB746" s="108"/>
      <c r="AC746" s="108"/>
      <c r="AD746" s="111"/>
      <c r="AG746" s="111"/>
    </row>
    <row r="747" spans="1:33" ht="15.75">
      <c r="A747" s="206" t="s">
        <v>2200</v>
      </c>
      <c r="B747" s="198"/>
      <c r="C747" s="198"/>
      <c r="D747" s="198"/>
      <c r="E747" s="198"/>
      <c r="F747" s="198"/>
      <c r="G747" s="198"/>
      <c r="H747" s="206"/>
      <c r="I747" s="206"/>
      <c r="J747" s="108"/>
      <c r="K747" s="108"/>
      <c r="L747" s="108"/>
      <c r="M747" s="108"/>
      <c r="N747" s="108"/>
      <c r="O747" s="110"/>
      <c r="P747" s="108"/>
      <c r="Q747" s="108"/>
      <c r="R747" s="108"/>
      <c r="S747" s="108"/>
      <c r="T747" s="108"/>
      <c r="U747" s="108"/>
      <c r="V747" s="108"/>
      <c r="W747" s="108"/>
      <c r="X747" s="109"/>
      <c r="Y747" s="108"/>
      <c r="Z747" s="108"/>
      <c r="AA747" s="108"/>
      <c r="AB747" s="108"/>
      <c r="AC747" s="108"/>
      <c r="AD747" s="111"/>
      <c r="AG747" s="111"/>
    </row>
    <row r="748" spans="1:33" ht="15.75">
      <c r="A748" s="206" t="s">
        <v>2200</v>
      </c>
      <c r="B748" s="198"/>
      <c r="C748" s="198"/>
      <c r="D748" s="198"/>
      <c r="E748" s="198"/>
      <c r="F748" s="198"/>
      <c r="G748" s="198"/>
      <c r="H748" s="206"/>
      <c r="I748" s="206"/>
      <c r="J748" s="108"/>
      <c r="K748" s="108"/>
      <c r="L748" s="108"/>
      <c r="M748" s="108"/>
      <c r="N748" s="108"/>
      <c r="O748" s="110"/>
      <c r="P748" s="108"/>
      <c r="Q748" s="108"/>
      <c r="R748" s="108"/>
      <c r="S748" s="108"/>
      <c r="T748" s="108"/>
      <c r="U748" s="108"/>
      <c r="V748" s="108"/>
      <c r="W748" s="108"/>
      <c r="X748" s="109"/>
      <c r="Y748" s="108"/>
      <c r="Z748" s="108"/>
      <c r="AA748" s="108"/>
      <c r="AB748" s="108"/>
      <c r="AC748" s="108"/>
      <c r="AD748" s="111"/>
      <c r="AG748" s="111"/>
    </row>
    <row r="749" spans="1:33" ht="15.75">
      <c r="A749" s="206" t="s">
        <v>2200</v>
      </c>
      <c r="B749" s="198"/>
      <c r="C749" s="198"/>
      <c r="D749" s="198"/>
      <c r="E749" s="198"/>
      <c r="F749" s="198"/>
      <c r="G749" s="198"/>
      <c r="H749" s="206"/>
      <c r="I749" s="206"/>
      <c r="J749" s="108"/>
      <c r="K749" s="108"/>
      <c r="L749" s="108"/>
      <c r="M749" s="108"/>
      <c r="N749" s="108"/>
      <c r="O749" s="110"/>
      <c r="P749" s="108"/>
      <c r="Q749" s="108"/>
      <c r="R749" s="108"/>
      <c r="S749" s="108"/>
      <c r="T749" s="108"/>
      <c r="U749" s="108"/>
      <c r="V749" s="108"/>
      <c r="W749" s="108"/>
      <c r="X749" s="109"/>
      <c r="Y749" s="108"/>
      <c r="Z749" s="108"/>
      <c r="AA749" s="108"/>
      <c r="AB749" s="108"/>
      <c r="AC749" s="108"/>
      <c r="AD749" s="111"/>
      <c r="AG749" s="111"/>
    </row>
    <row r="750" spans="1:33" ht="15.75">
      <c r="A750" s="206" t="s">
        <v>2200</v>
      </c>
      <c r="B750" s="198"/>
      <c r="C750" s="198"/>
      <c r="D750" s="198"/>
      <c r="E750" s="198"/>
      <c r="F750" s="198"/>
      <c r="G750" s="198"/>
      <c r="H750" s="206"/>
      <c r="I750" s="206"/>
      <c r="J750" s="108"/>
      <c r="K750" s="108"/>
      <c r="L750" s="108"/>
      <c r="M750" s="108"/>
      <c r="N750" s="108"/>
      <c r="O750" s="110"/>
      <c r="P750" s="108"/>
      <c r="Q750" s="108"/>
      <c r="R750" s="108"/>
      <c r="S750" s="108"/>
      <c r="T750" s="108"/>
      <c r="U750" s="108"/>
      <c r="V750" s="108"/>
      <c r="W750" s="108"/>
      <c r="X750" s="109"/>
      <c r="Y750" s="108"/>
      <c r="Z750" s="108"/>
      <c r="AA750" s="108"/>
      <c r="AB750" s="108"/>
      <c r="AC750" s="108"/>
      <c r="AD750" s="111"/>
      <c r="AG750" s="111"/>
    </row>
    <row r="751" spans="1:33" ht="15.75">
      <c r="A751" s="206" t="s">
        <v>2200</v>
      </c>
      <c r="B751" s="198"/>
      <c r="C751" s="198"/>
      <c r="D751" s="198"/>
      <c r="E751" s="198"/>
      <c r="F751" s="198"/>
      <c r="G751" s="198"/>
      <c r="H751" s="206"/>
      <c r="I751" s="206"/>
      <c r="J751" s="108"/>
      <c r="K751" s="108"/>
      <c r="L751" s="108"/>
      <c r="M751" s="108"/>
      <c r="N751" s="108"/>
      <c r="O751" s="110"/>
      <c r="P751" s="108"/>
      <c r="Q751" s="108"/>
      <c r="R751" s="108"/>
      <c r="S751" s="108"/>
      <c r="T751" s="108"/>
      <c r="U751" s="108"/>
      <c r="V751" s="108"/>
      <c r="W751" s="108"/>
      <c r="X751" s="109"/>
      <c r="Y751" s="108"/>
      <c r="Z751" s="108"/>
      <c r="AA751" s="108"/>
      <c r="AB751" s="108"/>
      <c r="AC751" s="108"/>
      <c r="AD751" s="111"/>
      <c r="AG751" s="111"/>
    </row>
    <row r="752" spans="1:33" ht="15.75">
      <c r="A752" s="206" t="s">
        <v>2200</v>
      </c>
      <c r="B752" s="198"/>
      <c r="C752" s="198"/>
      <c r="D752" s="198"/>
      <c r="E752" s="198"/>
      <c r="F752" s="198"/>
      <c r="G752" s="198"/>
      <c r="H752" s="206"/>
      <c r="I752" s="206"/>
      <c r="J752" s="108"/>
      <c r="K752" s="108"/>
      <c r="L752" s="108"/>
      <c r="M752" s="108"/>
      <c r="N752" s="108"/>
      <c r="O752" s="110"/>
      <c r="P752" s="108"/>
      <c r="Q752" s="108"/>
      <c r="R752" s="108"/>
      <c r="S752" s="108"/>
      <c r="T752" s="108"/>
      <c r="U752" s="108"/>
      <c r="V752" s="108"/>
      <c r="W752" s="108"/>
      <c r="X752" s="109"/>
      <c r="Y752" s="108"/>
      <c r="Z752" s="108"/>
      <c r="AA752" s="108"/>
      <c r="AB752" s="108"/>
      <c r="AC752" s="108"/>
      <c r="AD752" s="111"/>
      <c r="AG752" s="111"/>
    </row>
    <row r="753" spans="1:33" ht="15.75">
      <c r="A753" s="206" t="s">
        <v>2200</v>
      </c>
      <c r="B753" s="198"/>
      <c r="C753" s="198"/>
      <c r="D753" s="198"/>
      <c r="E753" s="198"/>
      <c r="F753" s="198"/>
      <c r="G753" s="198"/>
      <c r="H753" s="206"/>
      <c r="I753" s="206"/>
      <c r="J753" s="108"/>
      <c r="K753" s="108"/>
      <c r="L753" s="108"/>
      <c r="M753" s="108"/>
      <c r="N753" s="108"/>
      <c r="O753" s="110"/>
      <c r="P753" s="108"/>
      <c r="Q753" s="108"/>
      <c r="R753" s="108"/>
      <c r="S753" s="108"/>
      <c r="T753" s="108"/>
      <c r="U753" s="108"/>
      <c r="V753" s="108"/>
      <c r="W753" s="108"/>
      <c r="X753" s="109"/>
      <c r="Y753" s="108"/>
      <c r="Z753" s="108"/>
      <c r="AA753" s="108"/>
      <c r="AB753" s="108"/>
      <c r="AC753" s="108"/>
      <c r="AD753" s="111"/>
      <c r="AG753" s="111"/>
    </row>
    <row r="754" spans="1:33" ht="15.75">
      <c r="A754" s="206" t="s">
        <v>2200</v>
      </c>
      <c r="B754" s="198"/>
      <c r="C754" s="198"/>
      <c r="D754" s="198"/>
      <c r="E754" s="198"/>
      <c r="F754" s="198"/>
      <c r="G754" s="198"/>
      <c r="H754" s="206"/>
      <c r="I754" s="206"/>
      <c r="J754" s="108"/>
      <c r="K754" s="108"/>
      <c r="L754" s="108"/>
      <c r="M754" s="108"/>
      <c r="N754" s="108"/>
      <c r="O754" s="110"/>
      <c r="P754" s="108"/>
      <c r="Q754" s="108"/>
      <c r="R754" s="108"/>
      <c r="S754" s="108"/>
      <c r="T754" s="108"/>
      <c r="U754" s="108"/>
      <c r="V754" s="108"/>
      <c r="W754" s="108"/>
      <c r="X754" s="109"/>
      <c r="Y754" s="108"/>
      <c r="Z754" s="108"/>
      <c r="AA754" s="108"/>
      <c r="AB754" s="108"/>
      <c r="AC754" s="108"/>
      <c r="AD754" s="111"/>
      <c r="AG754" s="111"/>
    </row>
    <row r="755" spans="1:33" ht="15.75">
      <c r="A755" s="206" t="s">
        <v>2200</v>
      </c>
      <c r="B755" s="198"/>
      <c r="C755" s="198"/>
      <c r="D755" s="198"/>
      <c r="E755" s="198"/>
      <c r="F755" s="198"/>
      <c r="G755" s="198"/>
      <c r="H755" s="206"/>
      <c r="I755" s="206"/>
      <c r="J755" s="108"/>
      <c r="K755" s="108"/>
      <c r="L755" s="108"/>
      <c r="M755" s="108"/>
      <c r="N755" s="108"/>
      <c r="O755" s="110"/>
      <c r="P755" s="108"/>
      <c r="Q755" s="108"/>
      <c r="R755" s="108"/>
      <c r="S755" s="108"/>
      <c r="T755" s="108"/>
      <c r="U755" s="108"/>
      <c r="V755" s="108"/>
      <c r="W755" s="108"/>
      <c r="X755" s="109"/>
      <c r="Y755" s="108"/>
      <c r="Z755" s="108"/>
      <c r="AA755" s="108"/>
      <c r="AB755" s="108"/>
      <c r="AC755" s="108"/>
      <c r="AD755" s="111"/>
      <c r="AG755" s="111"/>
    </row>
    <row r="756" spans="1:33" ht="15.75">
      <c r="A756" s="206" t="s">
        <v>2200</v>
      </c>
      <c r="B756" s="198"/>
      <c r="C756" s="198"/>
      <c r="D756" s="198"/>
      <c r="E756" s="198"/>
      <c r="F756" s="198"/>
      <c r="G756" s="198"/>
      <c r="H756" s="206"/>
      <c r="I756" s="206"/>
      <c r="J756" s="108"/>
      <c r="K756" s="108"/>
      <c r="L756" s="108"/>
      <c r="M756" s="108"/>
      <c r="N756" s="108"/>
      <c r="O756" s="110"/>
      <c r="P756" s="108"/>
      <c r="Q756" s="108"/>
      <c r="R756" s="108"/>
      <c r="S756" s="108"/>
      <c r="T756" s="108"/>
      <c r="U756" s="108"/>
      <c r="V756" s="108"/>
      <c r="W756" s="108"/>
      <c r="X756" s="109"/>
      <c r="Y756" s="108"/>
      <c r="Z756" s="108"/>
      <c r="AA756" s="108"/>
      <c r="AB756" s="108"/>
      <c r="AC756" s="108"/>
      <c r="AD756" s="111"/>
      <c r="AG756" s="111"/>
    </row>
    <row r="757" spans="1:33" ht="15.75">
      <c r="A757" s="206" t="s">
        <v>2200</v>
      </c>
      <c r="B757" s="198"/>
      <c r="C757" s="198"/>
      <c r="D757" s="198"/>
      <c r="E757" s="198"/>
      <c r="F757" s="198"/>
      <c r="G757" s="198"/>
      <c r="H757" s="206"/>
      <c r="I757" s="206"/>
      <c r="J757" s="108"/>
      <c r="K757" s="108"/>
      <c r="L757" s="108"/>
      <c r="M757" s="108"/>
      <c r="N757" s="108"/>
      <c r="O757" s="110"/>
      <c r="P757" s="108"/>
      <c r="Q757" s="108"/>
      <c r="R757" s="108"/>
      <c r="S757" s="108"/>
      <c r="T757" s="108"/>
      <c r="U757" s="108"/>
      <c r="V757" s="108"/>
      <c r="W757" s="108"/>
      <c r="X757" s="109"/>
      <c r="Y757" s="108"/>
      <c r="Z757" s="108"/>
      <c r="AA757" s="108"/>
      <c r="AB757" s="108"/>
      <c r="AC757" s="108"/>
      <c r="AD757" s="111"/>
      <c r="AG757" s="111"/>
    </row>
    <row r="758" spans="1:33" ht="15.75">
      <c r="A758" s="206" t="s">
        <v>2200</v>
      </c>
      <c r="B758" s="198"/>
      <c r="C758" s="198"/>
      <c r="D758" s="198"/>
      <c r="E758" s="198"/>
      <c r="F758" s="198"/>
      <c r="G758" s="198"/>
      <c r="H758" s="206"/>
      <c r="I758" s="206"/>
      <c r="J758" s="108"/>
      <c r="K758" s="108"/>
      <c r="L758" s="108"/>
      <c r="M758" s="108"/>
      <c r="N758" s="108"/>
      <c r="O758" s="110"/>
      <c r="P758" s="108"/>
      <c r="Q758" s="108"/>
      <c r="R758" s="108"/>
      <c r="S758" s="108"/>
      <c r="T758" s="108"/>
      <c r="U758" s="108"/>
      <c r="V758" s="108"/>
      <c r="W758" s="108"/>
      <c r="X758" s="109"/>
      <c r="Y758" s="108"/>
      <c r="Z758" s="108"/>
      <c r="AA758" s="108"/>
      <c r="AB758" s="108"/>
      <c r="AC758" s="108"/>
      <c r="AD758" s="111"/>
      <c r="AG758" s="111"/>
    </row>
    <row r="759" spans="1:33" ht="15.75">
      <c r="A759" s="206" t="s">
        <v>2200</v>
      </c>
      <c r="B759" s="198"/>
      <c r="C759" s="198"/>
      <c r="D759" s="198"/>
      <c r="E759" s="198"/>
      <c r="F759" s="198"/>
      <c r="G759" s="198"/>
      <c r="H759" s="206"/>
      <c r="I759" s="206"/>
      <c r="J759" s="108"/>
      <c r="K759" s="108"/>
      <c r="L759" s="108"/>
      <c r="M759" s="108"/>
      <c r="N759" s="108"/>
      <c r="O759" s="110"/>
      <c r="P759" s="108"/>
      <c r="Q759" s="108"/>
      <c r="R759" s="108"/>
      <c r="S759" s="108"/>
      <c r="T759" s="108"/>
      <c r="U759" s="108"/>
      <c r="V759" s="108"/>
      <c r="W759" s="108"/>
      <c r="X759" s="109"/>
      <c r="Y759" s="108"/>
      <c r="Z759" s="108"/>
      <c r="AA759" s="108"/>
      <c r="AB759" s="108"/>
      <c r="AC759" s="108"/>
      <c r="AD759" s="111"/>
      <c r="AG759" s="111"/>
    </row>
    <row r="760" spans="1:33" ht="15.75">
      <c r="A760" s="206" t="s">
        <v>2200</v>
      </c>
      <c r="B760" s="198"/>
      <c r="C760" s="198"/>
      <c r="D760" s="198"/>
      <c r="E760" s="198"/>
      <c r="F760" s="198"/>
      <c r="G760" s="198"/>
      <c r="H760" s="206"/>
      <c r="I760" s="206"/>
      <c r="J760" s="108"/>
      <c r="K760" s="108"/>
      <c r="L760" s="108"/>
      <c r="M760" s="108"/>
      <c r="N760" s="108"/>
      <c r="O760" s="110"/>
      <c r="P760" s="108"/>
      <c r="Q760" s="108"/>
      <c r="R760" s="108"/>
      <c r="S760" s="108"/>
      <c r="T760" s="108"/>
      <c r="U760" s="108"/>
      <c r="V760" s="108"/>
      <c r="W760" s="108"/>
      <c r="X760" s="109"/>
      <c r="Y760" s="108"/>
      <c r="Z760" s="108"/>
      <c r="AA760" s="108"/>
      <c r="AB760" s="108"/>
      <c r="AC760" s="108"/>
      <c r="AD760" s="111"/>
      <c r="AG760" s="111"/>
    </row>
    <row r="761" spans="1:33" ht="15.75">
      <c r="A761" s="206" t="s">
        <v>2200</v>
      </c>
      <c r="B761" s="198"/>
      <c r="C761" s="198"/>
      <c r="D761" s="198"/>
      <c r="E761" s="198"/>
      <c r="F761" s="198"/>
      <c r="G761" s="198"/>
      <c r="H761" s="206"/>
      <c r="I761" s="206"/>
      <c r="J761" s="108"/>
      <c r="K761" s="108"/>
      <c r="L761" s="108"/>
      <c r="M761" s="108"/>
      <c r="N761" s="108"/>
      <c r="O761" s="110"/>
      <c r="P761" s="108"/>
      <c r="Q761" s="108"/>
      <c r="R761" s="108"/>
      <c r="S761" s="108"/>
      <c r="T761" s="108"/>
      <c r="U761" s="108"/>
      <c r="V761" s="108"/>
      <c r="W761" s="108"/>
      <c r="X761" s="109"/>
      <c r="Y761" s="108"/>
      <c r="Z761" s="108"/>
      <c r="AA761" s="108"/>
      <c r="AB761" s="108"/>
      <c r="AC761" s="108"/>
      <c r="AD761" s="111"/>
      <c r="AG761" s="111"/>
    </row>
    <row r="762" spans="1:33" ht="15.75">
      <c r="A762" s="206" t="s">
        <v>2200</v>
      </c>
      <c r="B762" s="198"/>
      <c r="C762" s="198"/>
      <c r="D762" s="198"/>
      <c r="E762" s="198"/>
      <c r="F762" s="198"/>
      <c r="G762" s="198"/>
      <c r="H762" s="206"/>
      <c r="I762" s="206"/>
      <c r="J762" s="108"/>
      <c r="K762" s="108"/>
      <c r="L762" s="108"/>
      <c r="M762" s="108"/>
      <c r="N762" s="108"/>
      <c r="O762" s="110"/>
      <c r="P762" s="108"/>
      <c r="Q762" s="108"/>
      <c r="R762" s="108"/>
      <c r="S762" s="108"/>
      <c r="T762" s="108"/>
      <c r="U762" s="108"/>
      <c r="V762" s="108"/>
      <c r="W762" s="108"/>
      <c r="X762" s="109"/>
      <c r="Y762" s="108"/>
      <c r="Z762" s="108"/>
      <c r="AA762" s="108"/>
      <c r="AB762" s="108"/>
      <c r="AC762" s="108"/>
      <c r="AD762" s="111"/>
      <c r="AG762" s="111"/>
    </row>
    <row r="763" spans="1:33" ht="15.75">
      <c r="A763" s="206" t="s">
        <v>2200</v>
      </c>
      <c r="B763" s="198"/>
      <c r="C763" s="198"/>
      <c r="D763" s="198"/>
      <c r="E763" s="198"/>
      <c r="F763" s="198"/>
      <c r="G763" s="198"/>
      <c r="H763" s="206"/>
      <c r="I763" s="206"/>
      <c r="J763" s="108"/>
      <c r="K763" s="108"/>
      <c r="L763" s="108"/>
      <c r="M763" s="108"/>
      <c r="N763" s="108"/>
      <c r="O763" s="110"/>
      <c r="P763" s="108"/>
      <c r="Q763" s="108"/>
      <c r="R763" s="108"/>
      <c r="S763" s="108"/>
      <c r="T763" s="108"/>
      <c r="U763" s="108"/>
      <c r="V763" s="108"/>
      <c r="W763" s="108"/>
      <c r="X763" s="109"/>
      <c r="Y763" s="108"/>
      <c r="Z763" s="108"/>
      <c r="AA763" s="108"/>
      <c r="AB763" s="108"/>
      <c r="AC763" s="108"/>
      <c r="AD763" s="111"/>
      <c r="AG763" s="111"/>
    </row>
    <row r="764" spans="1:33" ht="15.75">
      <c r="A764" s="206" t="s">
        <v>2200</v>
      </c>
      <c r="B764" s="198"/>
      <c r="C764" s="198"/>
      <c r="D764" s="198"/>
      <c r="E764" s="198"/>
      <c r="F764" s="198"/>
      <c r="G764" s="198"/>
      <c r="H764" s="206"/>
      <c r="I764" s="206"/>
      <c r="J764" s="108"/>
      <c r="K764" s="108"/>
      <c r="L764" s="108"/>
      <c r="M764" s="108"/>
      <c r="N764" s="108"/>
      <c r="O764" s="110"/>
      <c r="P764" s="108"/>
      <c r="Q764" s="108"/>
      <c r="R764" s="108"/>
      <c r="S764" s="108"/>
      <c r="T764" s="108"/>
      <c r="U764" s="108"/>
      <c r="V764" s="108"/>
      <c r="W764" s="108"/>
      <c r="X764" s="109"/>
      <c r="Y764" s="108"/>
      <c r="Z764" s="108"/>
      <c r="AA764" s="108"/>
      <c r="AB764" s="108"/>
      <c r="AC764" s="108"/>
      <c r="AD764" s="111"/>
      <c r="AG764" s="111"/>
    </row>
    <row r="765" spans="1:33" ht="15.75">
      <c r="A765" s="206" t="s">
        <v>2200</v>
      </c>
      <c r="B765" s="198"/>
      <c r="C765" s="198"/>
      <c r="D765" s="198"/>
      <c r="E765" s="198"/>
      <c r="F765" s="198"/>
      <c r="G765" s="198"/>
      <c r="H765" s="206"/>
      <c r="I765" s="206"/>
      <c r="J765" s="108"/>
      <c r="K765" s="108"/>
      <c r="L765" s="108"/>
      <c r="M765" s="108"/>
      <c r="N765" s="108"/>
      <c r="O765" s="110"/>
      <c r="P765" s="108"/>
      <c r="Q765" s="108"/>
      <c r="R765" s="108"/>
      <c r="S765" s="108"/>
      <c r="T765" s="108"/>
      <c r="U765" s="108"/>
      <c r="V765" s="108"/>
      <c r="W765" s="108"/>
      <c r="X765" s="109"/>
      <c r="Y765" s="108"/>
      <c r="Z765" s="108"/>
      <c r="AA765" s="108"/>
      <c r="AB765" s="108"/>
      <c r="AC765" s="108"/>
      <c r="AD765" s="111"/>
      <c r="AG765" s="111"/>
    </row>
    <row r="766" spans="1:33" ht="15.75">
      <c r="A766" s="206" t="s">
        <v>2200</v>
      </c>
      <c r="B766" s="198"/>
      <c r="C766" s="198"/>
      <c r="D766" s="198"/>
      <c r="E766" s="198"/>
      <c r="F766" s="198"/>
      <c r="G766" s="198"/>
      <c r="H766" s="206"/>
      <c r="I766" s="206"/>
      <c r="J766" s="108"/>
      <c r="K766" s="108"/>
      <c r="L766" s="108"/>
      <c r="M766" s="108"/>
      <c r="N766" s="108"/>
      <c r="O766" s="110"/>
      <c r="P766" s="108"/>
      <c r="Q766" s="108"/>
      <c r="R766" s="108"/>
      <c r="S766" s="108"/>
      <c r="T766" s="108"/>
      <c r="U766" s="108"/>
      <c r="V766" s="108"/>
      <c r="W766" s="108"/>
      <c r="X766" s="109"/>
      <c r="Y766" s="108"/>
      <c r="Z766" s="108"/>
      <c r="AA766" s="108"/>
      <c r="AB766" s="108"/>
      <c r="AC766" s="108"/>
      <c r="AD766" s="111"/>
      <c r="AG766" s="111"/>
    </row>
    <row r="767" spans="1:33" ht="15.75">
      <c r="A767" s="206" t="s">
        <v>2200</v>
      </c>
      <c r="B767" s="198"/>
      <c r="C767" s="198"/>
      <c r="D767" s="198"/>
      <c r="E767" s="198"/>
      <c r="F767" s="198"/>
      <c r="G767" s="198"/>
      <c r="H767" s="206"/>
      <c r="I767" s="206"/>
      <c r="J767" s="108"/>
      <c r="K767" s="108"/>
      <c r="L767" s="108"/>
      <c r="M767" s="108"/>
      <c r="N767" s="108"/>
      <c r="O767" s="110"/>
      <c r="P767" s="108"/>
      <c r="Q767" s="108"/>
      <c r="R767" s="108"/>
      <c r="S767" s="108"/>
      <c r="T767" s="108"/>
      <c r="U767" s="108"/>
      <c r="V767" s="108"/>
      <c r="W767" s="108"/>
      <c r="X767" s="109"/>
      <c r="Y767" s="108"/>
      <c r="Z767" s="108"/>
      <c r="AA767" s="108"/>
      <c r="AB767" s="108"/>
      <c r="AC767" s="108"/>
      <c r="AD767" s="111"/>
      <c r="AG767" s="111"/>
    </row>
    <row r="768" spans="1:33" ht="15.75">
      <c r="A768" s="206" t="s">
        <v>2200</v>
      </c>
      <c r="B768" s="198"/>
      <c r="C768" s="198"/>
      <c r="D768" s="198"/>
      <c r="E768" s="198"/>
      <c r="F768" s="198"/>
      <c r="G768" s="198"/>
      <c r="H768" s="206"/>
      <c r="I768" s="206"/>
      <c r="J768" s="108"/>
      <c r="K768" s="108"/>
      <c r="L768" s="108"/>
      <c r="M768" s="108"/>
      <c r="N768" s="108"/>
      <c r="O768" s="110"/>
      <c r="P768" s="108"/>
      <c r="Q768" s="108"/>
      <c r="R768" s="108"/>
      <c r="S768" s="108"/>
      <c r="T768" s="108"/>
      <c r="U768" s="108"/>
      <c r="V768" s="108"/>
      <c r="W768" s="108"/>
      <c r="X768" s="109"/>
      <c r="Y768" s="108"/>
      <c r="Z768" s="108"/>
      <c r="AA768" s="108"/>
      <c r="AB768" s="108"/>
      <c r="AC768" s="108"/>
      <c r="AD768" s="111"/>
      <c r="AG768" s="111"/>
    </row>
    <row r="769" spans="1:33" ht="15.75">
      <c r="A769" s="206" t="s">
        <v>2200</v>
      </c>
      <c r="B769" s="198"/>
      <c r="C769" s="198"/>
      <c r="D769" s="198"/>
      <c r="E769" s="198"/>
      <c r="F769" s="198"/>
      <c r="G769" s="198"/>
      <c r="H769" s="206"/>
      <c r="I769" s="206"/>
      <c r="J769" s="108"/>
      <c r="K769" s="108"/>
      <c r="L769" s="108"/>
      <c r="M769" s="108"/>
      <c r="N769" s="108"/>
      <c r="O769" s="110"/>
      <c r="P769" s="108"/>
      <c r="Q769" s="108"/>
      <c r="R769" s="108"/>
      <c r="S769" s="108"/>
      <c r="T769" s="108"/>
      <c r="U769" s="108"/>
      <c r="V769" s="108"/>
      <c r="W769" s="108"/>
      <c r="X769" s="109"/>
      <c r="Y769" s="108"/>
      <c r="Z769" s="108"/>
      <c r="AA769" s="108"/>
      <c r="AB769" s="108"/>
      <c r="AC769" s="108"/>
      <c r="AD769" s="111"/>
      <c r="AG769" s="111"/>
    </row>
    <row r="770" spans="1:33" ht="15.75">
      <c r="A770" s="206" t="s">
        <v>2200</v>
      </c>
      <c r="B770" s="198"/>
      <c r="C770" s="198"/>
      <c r="D770" s="198"/>
      <c r="E770" s="198"/>
      <c r="F770" s="198"/>
      <c r="G770" s="198"/>
      <c r="H770" s="206"/>
      <c r="I770" s="206"/>
      <c r="J770" s="108"/>
      <c r="K770" s="108"/>
      <c r="L770" s="108"/>
      <c r="M770" s="108"/>
      <c r="N770" s="108"/>
      <c r="O770" s="110"/>
      <c r="P770" s="108"/>
      <c r="Q770" s="108"/>
      <c r="R770" s="108"/>
      <c r="S770" s="108"/>
      <c r="T770" s="108"/>
      <c r="U770" s="108"/>
      <c r="V770" s="108"/>
      <c r="W770" s="108"/>
      <c r="X770" s="109"/>
      <c r="Y770" s="108"/>
      <c r="Z770" s="108"/>
      <c r="AA770" s="108"/>
      <c r="AB770" s="108"/>
      <c r="AC770" s="108"/>
      <c r="AD770" s="111"/>
      <c r="AG770" s="111"/>
    </row>
    <row r="771" spans="1:33" ht="15.75">
      <c r="A771" s="206" t="s">
        <v>2200</v>
      </c>
      <c r="B771" s="198"/>
      <c r="C771" s="198"/>
      <c r="D771" s="198"/>
      <c r="E771" s="198"/>
      <c r="F771" s="198"/>
      <c r="G771" s="198"/>
      <c r="H771" s="206"/>
      <c r="I771" s="206"/>
      <c r="J771" s="108"/>
      <c r="K771" s="108"/>
      <c r="L771" s="108"/>
      <c r="M771" s="108"/>
      <c r="N771" s="108"/>
      <c r="O771" s="110"/>
      <c r="P771" s="108"/>
      <c r="Q771" s="108"/>
      <c r="R771" s="108"/>
      <c r="S771" s="108"/>
      <c r="T771" s="108"/>
      <c r="U771" s="108"/>
      <c r="V771" s="108"/>
      <c r="W771" s="108"/>
      <c r="X771" s="109"/>
      <c r="Y771" s="108"/>
      <c r="Z771" s="108"/>
      <c r="AA771" s="108"/>
      <c r="AB771" s="108"/>
      <c r="AC771" s="108"/>
      <c r="AD771" s="111"/>
      <c r="AG771" s="111"/>
    </row>
    <row r="772" spans="1:33" ht="15.75">
      <c r="A772" s="206" t="s">
        <v>2200</v>
      </c>
      <c r="B772" s="198"/>
      <c r="C772" s="198"/>
      <c r="D772" s="198"/>
      <c r="E772" s="198"/>
      <c r="F772" s="198"/>
      <c r="G772" s="198"/>
      <c r="H772" s="206"/>
      <c r="I772" s="206"/>
      <c r="J772" s="108"/>
      <c r="K772" s="108"/>
      <c r="L772" s="108"/>
      <c r="M772" s="108"/>
      <c r="N772" s="108"/>
      <c r="O772" s="110"/>
      <c r="P772" s="108"/>
      <c r="Q772" s="108"/>
      <c r="R772" s="108"/>
      <c r="S772" s="108"/>
      <c r="T772" s="108"/>
      <c r="U772" s="108"/>
      <c r="V772" s="108"/>
      <c r="W772" s="108"/>
      <c r="X772" s="109"/>
      <c r="Y772" s="108"/>
      <c r="Z772" s="108"/>
      <c r="AA772" s="108"/>
      <c r="AB772" s="108"/>
      <c r="AC772" s="108"/>
      <c r="AD772" s="111"/>
      <c r="AG772" s="111"/>
    </row>
    <row r="773" spans="1:33" ht="15.75">
      <c r="A773" s="206" t="s">
        <v>2200</v>
      </c>
      <c r="B773" s="198"/>
      <c r="C773" s="198"/>
      <c r="D773" s="198"/>
      <c r="E773" s="198"/>
      <c r="F773" s="198"/>
      <c r="G773" s="198"/>
      <c r="H773" s="206"/>
      <c r="I773" s="206"/>
      <c r="J773" s="108"/>
      <c r="K773" s="108"/>
      <c r="L773" s="108"/>
      <c r="M773" s="108"/>
      <c r="N773" s="108"/>
      <c r="O773" s="110"/>
      <c r="P773" s="108"/>
      <c r="Q773" s="108"/>
      <c r="R773" s="108"/>
      <c r="S773" s="108"/>
      <c r="T773" s="108"/>
      <c r="U773" s="108"/>
      <c r="V773" s="108"/>
      <c r="W773" s="108"/>
      <c r="X773" s="109"/>
      <c r="Y773" s="108"/>
      <c r="Z773" s="108"/>
      <c r="AA773" s="108"/>
      <c r="AB773" s="108"/>
      <c r="AC773" s="108"/>
      <c r="AD773" s="111"/>
      <c r="AG773" s="111"/>
    </row>
    <row r="774" spans="1:33" ht="15.75">
      <c r="A774" s="206" t="s">
        <v>2200</v>
      </c>
      <c r="B774" s="198"/>
      <c r="C774" s="198"/>
      <c r="D774" s="198"/>
      <c r="E774" s="198"/>
      <c r="F774" s="198"/>
      <c r="G774" s="198"/>
      <c r="H774" s="206"/>
      <c r="I774" s="206"/>
      <c r="J774" s="108"/>
      <c r="K774" s="108"/>
      <c r="L774" s="108"/>
      <c r="M774" s="108"/>
      <c r="N774" s="108"/>
      <c r="O774" s="110"/>
      <c r="P774" s="108"/>
      <c r="Q774" s="108"/>
      <c r="R774" s="108"/>
      <c r="S774" s="108"/>
      <c r="T774" s="108"/>
      <c r="U774" s="108"/>
      <c r="V774" s="108"/>
      <c r="W774" s="108"/>
      <c r="X774" s="109"/>
      <c r="Y774" s="108"/>
      <c r="Z774" s="108"/>
      <c r="AA774" s="108"/>
      <c r="AB774" s="108"/>
      <c r="AC774" s="108"/>
      <c r="AD774" s="111"/>
      <c r="AG774" s="111"/>
    </row>
    <row r="775" spans="1:33" ht="15.75">
      <c r="A775" s="206" t="s">
        <v>2200</v>
      </c>
      <c r="B775" s="198"/>
      <c r="C775" s="198"/>
      <c r="D775" s="198"/>
      <c r="E775" s="198"/>
      <c r="F775" s="198"/>
      <c r="G775" s="198"/>
      <c r="H775" s="206"/>
      <c r="I775" s="206"/>
      <c r="J775" s="108"/>
      <c r="K775" s="108"/>
      <c r="L775" s="108"/>
      <c r="M775" s="108"/>
      <c r="N775" s="108"/>
      <c r="O775" s="110"/>
      <c r="P775" s="108"/>
      <c r="Q775" s="108"/>
      <c r="R775" s="108"/>
      <c r="S775" s="108"/>
      <c r="T775" s="108"/>
      <c r="U775" s="108"/>
      <c r="V775" s="108"/>
      <c r="W775" s="108"/>
      <c r="X775" s="109"/>
      <c r="Y775" s="108"/>
      <c r="Z775" s="108"/>
      <c r="AA775" s="108"/>
      <c r="AB775" s="108"/>
      <c r="AC775" s="108"/>
      <c r="AD775" s="111"/>
      <c r="AG775" s="111"/>
    </row>
    <row r="776" spans="1:33" ht="15.75">
      <c r="A776" s="206" t="s">
        <v>2200</v>
      </c>
      <c r="B776" s="198"/>
      <c r="C776" s="198"/>
      <c r="D776" s="198"/>
      <c r="E776" s="198"/>
      <c r="F776" s="198"/>
      <c r="G776" s="198"/>
      <c r="H776" s="206"/>
      <c r="I776" s="206"/>
      <c r="J776" s="108"/>
      <c r="K776" s="108"/>
      <c r="L776" s="108"/>
      <c r="M776" s="108"/>
      <c r="N776" s="108"/>
      <c r="O776" s="110"/>
      <c r="P776" s="108"/>
      <c r="Q776" s="108"/>
      <c r="R776" s="108"/>
      <c r="S776" s="108"/>
      <c r="T776" s="108"/>
      <c r="U776" s="108"/>
      <c r="V776" s="108"/>
      <c r="W776" s="108"/>
      <c r="X776" s="109"/>
      <c r="Y776" s="108"/>
      <c r="Z776" s="108"/>
      <c r="AA776" s="108"/>
      <c r="AB776" s="108"/>
      <c r="AC776" s="108"/>
      <c r="AD776" s="111"/>
      <c r="AG776" s="111"/>
    </row>
    <row r="777" spans="1:33" ht="15.75">
      <c r="A777" s="206" t="s">
        <v>2200</v>
      </c>
      <c r="B777" s="198"/>
      <c r="C777" s="198"/>
      <c r="D777" s="198"/>
      <c r="E777" s="198"/>
      <c r="F777" s="198"/>
      <c r="G777" s="198"/>
      <c r="H777" s="206"/>
      <c r="I777" s="206"/>
      <c r="J777" s="108"/>
      <c r="K777" s="108"/>
      <c r="L777" s="108"/>
      <c r="M777" s="108"/>
      <c r="N777" s="108"/>
      <c r="O777" s="110"/>
      <c r="P777" s="108"/>
      <c r="Q777" s="108"/>
      <c r="R777" s="108"/>
      <c r="S777" s="108"/>
      <c r="T777" s="108"/>
      <c r="U777" s="108"/>
      <c r="V777" s="108"/>
      <c r="W777" s="108"/>
      <c r="X777" s="109"/>
      <c r="Y777" s="108"/>
      <c r="Z777" s="108"/>
      <c r="AA777" s="108"/>
      <c r="AB777" s="108"/>
      <c r="AC777" s="108"/>
      <c r="AD777" s="111"/>
      <c r="AG777" s="111"/>
    </row>
    <row r="778" spans="1:33" ht="15.75">
      <c r="A778" s="206" t="s">
        <v>2200</v>
      </c>
      <c r="B778" s="198"/>
      <c r="C778" s="198"/>
      <c r="D778" s="198"/>
      <c r="E778" s="198"/>
      <c r="F778" s="198"/>
      <c r="G778" s="198"/>
      <c r="H778" s="206"/>
      <c r="I778" s="206"/>
      <c r="J778" s="108"/>
      <c r="K778" s="108"/>
      <c r="L778" s="108"/>
      <c r="M778" s="108"/>
      <c r="N778" s="108"/>
      <c r="O778" s="110"/>
      <c r="P778" s="108"/>
      <c r="Q778" s="108"/>
      <c r="R778" s="108"/>
      <c r="S778" s="108"/>
      <c r="T778" s="108"/>
      <c r="U778" s="108"/>
      <c r="V778" s="108"/>
      <c r="W778" s="108"/>
      <c r="X778" s="109"/>
      <c r="Y778" s="108"/>
      <c r="Z778" s="108"/>
      <c r="AA778" s="108"/>
      <c r="AB778" s="108"/>
      <c r="AC778" s="108"/>
      <c r="AD778" s="111"/>
      <c r="AG778" s="111"/>
    </row>
    <row r="779" spans="1:33" ht="15.75">
      <c r="A779" s="206" t="s">
        <v>2200</v>
      </c>
      <c r="B779" s="198"/>
      <c r="C779" s="198"/>
      <c r="D779" s="198"/>
      <c r="E779" s="198"/>
      <c r="F779" s="198"/>
      <c r="G779" s="198"/>
      <c r="H779" s="206"/>
      <c r="I779" s="206"/>
      <c r="J779" s="108"/>
      <c r="K779" s="108"/>
      <c r="L779" s="108"/>
      <c r="M779" s="108"/>
      <c r="N779" s="108"/>
      <c r="O779" s="110"/>
      <c r="P779" s="108"/>
      <c r="Q779" s="108"/>
      <c r="R779" s="108"/>
      <c r="S779" s="108"/>
      <c r="T779" s="108"/>
      <c r="U779" s="108"/>
      <c r="V779" s="108"/>
      <c r="W779" s="108"/>
      <c r="X779" s="109"/>
      <c r="Y779" s="108"/>
      <c r="Z779" s="108"/>
      <c r="AA779" s="108"/>
      <c r="AB779" s="108"/>
      <c r="AC779" s="108"/>
      <c r="AD779" s="111"/>
      <c r="AG779" s="111"/>
    </row>
    <row r="780" spans="1:33" ht="15.75">
      <c r="A780" s="206" t="s">
        <v>2200</v>
      </c>
      <c r="B780" s="198"/>
      <c r="C780" s="198"/>
      <c r="D780" s="198"/>
      <c r="E780" s="198"/>
      <c r="F780" s="198"/>
      <c r="G780" s="198"/>
      <c r="H780" s="206"/>
      <c r="I780" s="206"/>
      <c r="J780" s="108"/>
      <c r="K780" s="108"/>
      <c r="L780" s="108"/>
      <c r="M780" s="108"/>
      <c r="N780" s="108"/>
      <c r="O780" s="110"/>
      <c r="P780" s="108"/>
      <c r="Q780" s="108"/>
      <c r="R780" s="108"/>
      <c r="S780" s="108"/>
      <c r="T780" s="108"/>
      <c r="U780" s="108"/>
      <c r="V780" s="108"/>
      <c r="W780" s="108"/>
      <c r="X780" s="109"/>
      <c r="Y780" s="108"/>
      <c r="Z780" s="108"/>
      <c r="AA780" s="108"/>
      <c r="AB780" s="108"/>
      <c r="AC780" s="108"/>
      <c r="AD780" s="111"/>
      <c r="AG780" s="111"/>
    </row>
    <row r="781" spans="1:33" ht="15.75">
      <c r="A781" s="206" t="s">
        <v>2200</v>
      </c>
      <c r="B781" s="198"/>
      <c r="C781" s="198"/>
      <c r="D781" s="198"/>
      <c r="E781" s="198"/>
      <c r="F781" s="198"/>
      <c r="G781" s="198"/>
      <c r="H781" s="206"/>
      <c r="I781" s="206"/>
      <c r="J781" s="108"/>
      <c r="K781" s="108"/>
      <c r="L781" s="108"/>
      <c r="M781" s="108"/>
      <c r="N781" s="108"/>
      <c r="O781" s="110"/>
      <c r="P781" s="108"/>
      <c r="Q781" s="108"/>
      <c r="R781" s="108"/>
      <c r="S781" s="108"/>
      <c r="T781" s="108"/>
      <c r="U781" s="108"/>
      <c r="V781" s="108"/>
      <c r="W781" s="108"/>
      <c r="X781" s="109"/>
      <c r="Y781" s="108"/>
      <c r="Z781" s="108"/>
      <c r="AA781" s="108"/>
      <c r="AB781" s="108"/>
      <c r="AC781" s="108"/>
      <c r="AD781" s="111"/>
      <c r="AG781" s="111"/>
    </row>
    <row r="782" spans="1:33" ht="15.75">
      <c r="A782" s="206" t="s">
        <v>2200</v>
      </c>
      <c r="B782" s="198"/>
      <c r="C782" s="198"/>
      <c r="D782" s="198"/>
      <c r="E782" s="198"/>
      <c r="F782" s="198"/>
      <c r="G782" s="198"/>
      <c r="H782" s="206"/>
      <c r="I782" s="206"/>
      <c r="J782" s="108"/>
      <c r="K782" s="108"/>
      <c r="L782" s="108"/>
      <c r="M782" s="108"/>
      <c r="N782" s="108"/>
      <c r="O782" s="110"/>
      <c r="P782" s="108"/>
      <c r="Q782" s="108"/>
      <c r="R782" s="108"/>
      <c r="S782" s="108"/>
      <c r="T782" s="108"/>
      <c r="U782" s="108"/>
      <c r="V782" s="108"/>
      <c r="W782" s="108"/>
      <c r="X782" s="109"/>
      <c r="Y782" s="108"/>
      <c r="Z782" s="108"/>
      <c r="AA782" s="108"/>
      <c r="AB782" s="108"/>
      <c r="AC782" s="108"/>
      <c r="AD782" s="111"/>
      <c r="AG782" s="111"/>
    </row>
    <row r="783" spans="1:33" ht="15.75">
      <c r="A783" s="206" t="s">
        <v>2200</v>
      </c>
      <c r="B783" s="198"/>
      <c r="C783" s="198"/>
      <c r="D783" s="198"/>
      <c r="E783" s="198"/>
      <c r="F783" s="198"/>
      <c r="G783" s="198"/>
      <c r="H783" s="206"/>
      <c r="I783" s="206"/>
      <c r="J783" s="108"/>
      <c r="K783" s="108"/>
      <c r="L783" s="108"/>
      <c r="M783" s="108"/>
      <c r="N783" s="108"/>
      <c r="O783" s="110"/>
      <c r="P783" s="108"/>
      <c r="Q783" s="108"/>
      <c r="R783" s="108"/>
      <c r="S783" s="108"/>
      <c r="T783" s="108"/>
      <c r="U783" s="108"/>
      <c r="V783" s="108"/>
      <c r="W783" s="108"/>
      <c r="X783" s="109"/>
      <c r="Y783" s="108"/>
      <c r="Z783" s="108"/>
      <c r="AA783" s="108"/>
      <c r="AB783" s="108"/>
      <c r="AC783" s="108"/>
      <c r="AD783" s="111"/>
      <c r="AG783" s="111"/>
    </row>
    <row r="784" spans="1:33" ht="15.75">
      <c r="A784" s="206" t="s">
        <v>2200</v>
      </c>
      <c r="B784" s="198"/>
      <c r="C784" s="198"/>
      <c r="D784" s="198"/>
      <c r="E784" s="198"/>
      <c r="F784" s="198"/>
      <c r="G784" s="198"/>
      <c r="H784" s="206"/>
      <c r="I784" s="206"/>
      <c r="J784" s="108"/>
      <c r="K784" s="108"/>
      <c r="L784" s="108"/>
      <c r="M784" s="108"/>
      <c r="N784" s="108"/>
      <c r="O784" s="110"/>
      <c r="P784" s="108"/>
      <c r="Q784" s="108"/>
      <c r="R784" s="108"/>
      <c r="S784" s="108"/>
      <c r="T784" s="108"/>
      <c r="U784" s="108"/>
      <c r="V784" s="108"/>
      <c r="W784" s="108"/>
      <c r="X784" s="109"/>
      <c r="Y784" s="108"/>
      <c r="Z784" s="108"/>
      <c r="AA784" s="108"/>
      <c r="AB784" s="108"/>
      <c r="AC784" s="108"/>
      <c r="AD784" s="111"/>
      <c r="AG784" s="111"/>
    </row>
    <row r="785" spans="1:33" ht="15.75">
      <c r="A785" s="206" t="s">
        <v>2200</v>
      </c>
      <c r="B785" s="198"/>
      <c r="C785" s="198"/>
      <c r="D785" s="198"/>
      <c r="E785" s="198"/>
      <c r="F785" s="198"/>
      <c r="G785" s="198"/>
      <c r="H785" s="206"/>
      <c r="I785" s="206"/>
      <c r="J785" s="108"/>
      <c r="K785" s="108"/>
      <c r="L785" s="108"/>
      <c r="M785" s="108"/>
      <c r="N785" s="108"/>
      <c r="O785" s="110"/>
      <c r="P785" s="108"/>
      <c r="Q785" s="108"/>
      <c r="R785" s="108"/>
      <c r="S785" s="108"/>
      <c r="T785" s="108"/>
      <c r="U785" s="108"/>
      <c r="V785" s="108"/>
      <c r="W785" s="108"/>
      <c r="X785" s="109"/>
      <c r="Y785" s="108"/>
      <c r="Z785" s="108"/>
      <c r="AA785" s="108"/>
      <c r="AB785" s="108"/>
      <c r="AC785" s="108"/>
      <c r="AD785" s="111"/>
      <c r="AG785" s="111"/>
    </row>
    <row r="786" spans="1:33" ht="15.75">
      <c r="A786" s="206" t="s">
        <v>2200</v>
      </c>
      <c r="B786" s="198"/>
      <c r="C786" s="198"/>
      <c r="D786" s="198"/>
      <c r="E786" s="198"/>
      <c r="F786" s="198"/>
      <c r="G786" s="198"/>
      <c r="H786" s="206"/>
      <c r="I786" s="206"/>
      <c r="J786" s="108"/>
      <c r="K786" s="108"/>
      <c r="L786" s="108"/>
      <c r="M786" s="108"/>
      <c r="N786" s="108"/>
      <c r="O786" s="110"/>
      <c r="P786" s="108"/>
      <c r="Q786" s="108"/>
      <c r="R786" s="108"/>
      <c r="S786" s="108"/>
      <c r="T786" s="108"/>
      <c r="U786" s="108"/>
      <c r="V786" s="108"/>
      <c r="W786" s="108"/>
      <c r="X786" s="109"/>
      <c r="Y786" s="108"/>
      <c r="Z786" s="108"/>
      <c r="AA786" s="108"/>
      <c r="AB786" s="108"/>
      <c r="AC786" s="108"/>
      <c r="AD786" s="111"/>
      <c r="AG786" s="111"/>
    </row>
    <row r="787" spans="1:33" ht="15.75">
      <c r="A787" s="206" t="s">
        <v>2200</v>
      </c>
      <c r="B787" s="198"/>
      <c r="C787" s="198"/>
      <c r="D787" s="198"/>
      <c r="E787" s="198"/>
      <c r="F787" s="198"/>
      <c r="G787" s="198"/>
      <c r="H787" s="206"/>
      <c r="I787" s="206"/>
      <c r="J787" s="108"/>
      <c r="K787" s="108"/>
      <c r="L787" s="108"/>
      <c r="M787" s="108"/>
      <c r="N787" s="108"/>
      <c r="O787" s="110"/>
      <c r="P787" s="108"/>
      <c r="Q787" s="108"/>
      <c r="R787" s="108"/>
      <c r="S787" s="108"/>
      <c r="T787" s="108"/>
      <c r="U787" s="108"/>
      <c r="V787" s="108"/>
      <c r="W787" s="108"/>
      <c r="X787" s="109"/>
      <c r="Y787" s="108"/>
      <c r="Z787" s="108"/>
      <c r="AA787" s="108"/>
      <c r="AB787" s="108"/>
      <c r="AC787" s="108"/>
      <c r="AD787" s="111"/>
      <c r="AG787" s="111"/>
    </row>
    <row r="788" spans="1:33" ht="15.75">
      <c r="A788" s="206" t="s">
        <v>2200</v>
      </c>
      <c r="B788" s="198"/>
      <c r="C788" s="198"/>
      <c r="D788" s="198"/>
      <c r="E788" s="198"/>
      <c r="F788" s="198"/>
      <c r="G788" s="198"/>
      <c r="H788" s="206"/>
      <c r="I788" s="206"/>
      <c r="J788" s="108"/>
      <c r="K788" s="108"/>
      <c r="L788" s="108"/>
      <c r="M788" s="108"/>
      <c r="N788" s="108"/>
      <c r="O788" s="110"/>
      <c r="P788" s="108"/>
      <c r="Q788" s="108"/>
      <c r="R788" s="108"/>
      <c r="S788" s="108"/>
      <c r="T788" s="108"/>
      <c r="U788" s="108"/>
      <c r="V788" s="108"/>
      <c r="W788" s="108"/>
      <c r="X788" s="109"/>
      <c r="Y788" s="108"/>
      <c r="Z788" s="108"/>
      <c r="AA788" s="108"/>
      <c r="AB788" s="108"/>
      <c r="AC788" s="108"/>
      <c r="AD788" s="111"/>
      <c r="AG788" s="111"/>
    </row>
    <row r="789" spans="1:33" ht="15.75">
      <c r="A789" s="206" t="s">
        <v>2200</v>
      </c>
      <c r="B789" s="198"/>
      <c r="C789" s="198"/>
      <c r="D789" s="198"/>
      <c r="E789" s="198"/>
      <c r="F789" s="198"/>
      <c r="G789" s="198"/>
      <c r="H789" s="206"/>
      <c r="I789" s="206"/>
      <c r="J789" s="108"/>
      <c r="K789" s="108"/>
      <c r="L789" s="108"/>
      <c r="M789" s="108"/>
      <c r="N789" s="108"/>
      <c r="O789" s="110"/>
      <c r="P789" s="108"/>
      <c r="Q789" s="108"/>
      <c r="R789" s="108"/>
      <c r="S789" s="108"/>
      <c r="T789" s="108"/>
      <c r="U789" s="108"/>
      <c r="V789" s="108"/>
      <c r="W789" s="108"/>
      <c r="X789" s="109"/>
      <c r="Y789" s="108"/>
      <c r="Z789" s="108"/>
      <c r="AA789" s="108"/>
      <c r="AB789" s="108"/>
      <c r="AC789" s="108"/>
      <c r="AD789" s="111"/>
      <c r="AG789" s="111"/>
    </row>
    <row r="790" spans="1:33" ht="15.75">
      <c r="A790" s="206" t="s">
        <v>2200</v>
      </c>
      <c r="B790" s="198"/>
      <c r="C790" s="198"/>
      <c r="D790" s="198"/>
      <c r="E790" s="198"/>
      <c r="F790" s="198"/>
      <c r="G790" s="198"/>
      <c r="H790" s="206"/>
      <c r="I790" s="206"/>
      <c r="J790" s="108"/>
      <c r="K790" s="108"/>
      <c r="L790" s="108"/>
      <c r="M790" s="108"/>
      <c r="N790" s="108"/>
      <c r="O790" s="110"/>
      <c r="P790" s="108"/>
      <c r="Q790" s="108"/>
      <c r="R790" s="108"/>
      <c r="S790" s="108"/>
      <c r="T790" s="108"/>
      <c r="U790" s="108"/>
      <c r="V790" s="108"/>
      <c r="W790" s="108"/>
      <c r="X790" s="109"/>
      <c r="Y790" s="108"/>
      <c r="Z790" s="108"/>
      <c r="AA790" s="108"/>
      <c r="AB790" s="108"/>
      <c r="AC790" s="108"/>
      <c r="AD790" s="111"/>
      <c r="AG790" s="111"/>
    </row>
    <row r="791" spans="1:33" ht="15.75">
      <c r="A791" s="206" t="s">
        <v>2200</v>
      </c>
      <c r="B791" s="198"/>
      <c r="C791" s="198"/>
      <c r="D791" s="198"/>
      <c r="E791" s="198"/>
      <c r="F791" s="198"/>
      <c r="G791" s="198"/>
      <c r="H791" s="206"/>
      <c r="I791" s="206"/>
      <c r="J791" s="108"/>
      <c r="K791" s="108"/>
      <c r="L791" s="108"/>
      <c r="M791" s="108"/>
      <c r="N791" s="108"/>
      <c r="O791" s="110"/>
      <c r="P791" s="108"/>
      <c r="Q791" s="108"/>
      <c r="R791" s="108"/>
      <c r="S791" s="108"/>
      <c r="T791" s="108"/>
      <c r="U791" s="108"/>
      <c r="V791" s="108"/>
      <c r="W791" s="108"/>
      <c r="X791" s="109"/>
      <c r="Y791" s="108"/>
      <c r="Z791" s="108"/>
      <c r="AA791" s="108"/>
      <c r="AB791" s="108"/>
      <c r="AC791" s="108"/>
      <c r="AD791" s="111"/>
      <c r="AG791" s="111"/>
    </row>
    <row r="792" spans="1:33" ht="15.75">
      <c r="A792" s="206" t="s">
        <v>2200</v>
      </c>
      <c r="B792" s="198"/>
      <c r="C792" s="198"/>
      <c r="D792" s="198"/>
      <c r="E792" s="198"/>
      <c r="F792" s="198"/>
      <c r="G792" s="198"/>
      <c r="H792" s="206"/>
      <c r="I792" s="206"/>
      <c r="J792" s="108"/>
      <c r="K792" s="108"/>
      <c r="L792" s="108"/>
      <c r="M792" s="108"/>
      <c r="N792" s="108"/>
      <c r="O792" s="110"/>
      <c r="P792" s="108"/>
      <c r="Q792" s="108"/>
      <c r="R792" s="108"/>
      <c r="S792" s="108"/>
      <c r="T792" s="108"/>
      <c r="U792" s="108"/>
      <c r="V792" s="108"/>
      <c r="W792" s="108"/>
      <c r="X792" s="109"/>
      <c r="Y792" s="108"/>
      <c r="Z792" s="108"/>
      <c r="AA792" s="108"/>
      <c r="AB792" s="108"/>
      <c r="AC792" s="108"/>
      <c r="AD792" s="111"/>
      <c r="AG792" s="111"/>
    </row>
    <row r="793" spans="1:33" ht="15.75">
      <c r="A793" s="206" t="s">
        <v>2200</v>
      </c>
      <c r="B793" s="198"/>
      <c r="C793" s="198"/>
      <c r="D793" s="198"/>
      <c r="E793" s="198"/>
      <c r="F793" s="198"/>
      <c r="G793" s="198"/>
      <c r="H793" s="206"/>
      <c r="I793" s="206"/>
      <c r="J793" s="108"/>
      <c r="K793" s="108"/>
      <c r="L793" s="108"/>
      <c r="M793" s="108"/>
      <c r="N793" s="108"/>
      <c r="O793" s="110"/>
      <c r="P793" s="108"/>
      <c r="Q793" s="108"/>
      <c r="R793" s="108"/>
      <c r="S793" s="108"/>
      <c r="T793" s="108"/>
      <c r="U793" s="108"/>
      <c r="V793" s="108"/>
      <c r="W793" s="108"/>
      <c r="X793" s="109"/>
      <c r="Y793" s="108"/>
      <c r="Z793" s="108"/>
      <c r="AA793" s="108"/>
      <c r="AB793" s="108"/>
      <c r="AC793" s="108"/>
      <c r="AD793" s="111"/>
      <c r="AG793" s="111"/>
    </row>
    <row r="794" spans="1:33" ht="15.75">
      <c r="A794" s="206" t="s">
        <v>2200</v>
      </c>
      <c r="B794" s="198"/>
      <c r="C794" s="198"/>
      <c r="D794" s="198"/>
      <c r="E794" s="198"/>
      <c r="F794" s="198"/>
      <c r="G794" s="198"/>
      <c r="H794" s="206"/>
      <c r="I794" s="206"/>
      <c r="J794" s="108"/>
      <c r="K794" s="108"/>
      <c r="L794" s="108"/>
      <c r="M794" s="108"/>
      <c r="N794" s="108"/>
      <c r="O794" s="110"/>
      <c r="P794" s="108"/>
      <c r="Q794" s="108"/>
      <c r="R794" s="108"/>
      <c r="S794" s="108"/>
      <c r="T794" s="108"/>
      <c r="U794" s="108"/>
      <c r="V794" s="108"/>
      <c r="W794" s="108"/>
      <c r="X794" s="109"/>
      <c r="Y794" s="108"/>
      <c r="Z794" s="108"/>
      <c r="AA794" s="108"/>
      <c r="AB794" s="108"/>
      <c r="AC794" s="108"/>
      <c r="AD794" s="111"/>
      <c r="AG794" s="111"/>
    </row>
    <row r="795" spans="1:33" ht="15.75">
      <c r="A795" s="206" t="s">
        <v>2200</v>
      </c>
      <c r="B795" s="198"/>
      <c r="C795" s="198"/>
      <c r="D795" s="198"/>
      <c r="E795" s="198"/>
      <c r="F795" s="198"/>
      <c r="G795" s="198"/>
      <c r="H795" s="206"/>
      <c r="I795" s="206"/>
      <c r="J795" s="108"/>
      <c r="K795" s="108"/>
      <c r="L795" s="108"/>
      <c r="M795" s="108"/>
      <c r="N795" s="108"/>
      <c r="O795" s="110"/>
      <c r="P795" s="108"/>
      <c r="Q795" s="108"/>
      <c r="R795" s="108"/>
      <c r="S795" s="108"/>
      <c r="T795" s="108"/>
      <c r="U795" s="108"/>
      <c r="V795" s="108"/>
      <c r="W795" s="108"/>
      <c r="X795" s="109"/>
      <c r="Y795" s="108"/>
      <c r="Z795" s="108"/>
      <c r="AA795" s="108"/>
      <c r="AB795" s="108"/>
      <c r="AC795" s="108"/>
      <c r="AD795" s="111"/>
      <c r="AG795" s="111"/>
    </row>
    <row r="796" spans="1:33" ht="15.75">
      <c r="A796" s="206" t="s">
        <v>2200</v>
      </c>
      <c r="B796" s="198"/>
      <c r="C796" s="198"/>
      <c r="D796" s="198"/>
      <c r="E796" s="198"/>
      <c r="F796" s="198"/>
      <c r="G796" s="198"/>
      <c r="H796" s="206"/>
      <c r="I796" s="206"/>
      <c r="J796" s="108"/>
      <c r="K796" s="108"/>
      <c r="L796" s="108"/>
      <c r="M796" s="108"/>
      <c r="N796" s="108"/>
      <c r="O796" s="110"/>
      <c r="P796" s="108"/>
      <c r="Q796" s="108"/>
      <c r="R796" s="108"/>
      <c r="S796" s="108"/>
      <c r="T796" s="108"/>
      <c r="U796" s="108"/>
      <c r="V796" s="108"/>
      <c r="W796" s="108"/>
      <c r="X796" s="109"/>
      <c r="Y796" s="108"/>
      <c r="Z796" s="108"/>
      <c r="AA796" s="108"/>
      <c r="AB796" s="108"/>
      <c r="AC796" s="108"/>
      <c r="AD796" s="111"/>
      <c r="AG796" s="111"/>
    </row>
    <row r="797" spans="1:33" ht="15.75">
      <c r="A797" s="206" t="s">
        <v>2200</v>
      </c>
      <c r="B797" s="198"/>
      <c r="C797" s="198"/>
      <c r="D797" s="198"/>
      <c r="E797" s="198"/>
      <c r="F797" s="198"/>
      <c r="G797" s="198"/>
      <c r="H797" s="206"/>
      <c r="I797" s="206"/>
      <c r="J797" s="108"/>
      <c r="K797" s="108"/>
      <c r="L797" s="108"/>
      <c r="M797" s="108"/>
      <c r="N797" s="108"/>
      <c r="O797" s="110"/>
      <c r="P797" s="108"/>
      <c r="Q797" s="108"/>
      <c r="R797" s="108"/>
      <c r="S797" s="108"/>
      <c r="T797" s="108"/>
      <c r="U797" s="108"/>
      <c r="V797" s="108"/>
      <c r="W797" s="108"/>
      <c r="X797" s="109"/>
      <c r="Y797" s="108"/>
      <c r="Z797" s="108"/>
      <c r="AA797" s="108"/>
      <c r="AB797" s="108"/>
      <c r="AC797" s="108"/>
      <c r="AD797" s="111"/>
      <c r="AG797" s="111"/>
    </row>
    <row r="798" spans="1:33" ht="15.75">
      <c r="A798" s="206" t="s">
        <v>2200</v>
      </c>
      <c r="B798" s="198"/>
      <c r="C798" s="198"/>
      <c r="D798" s="198"/>
      <c r="E798" s="198"/>
      <c r="F798" s="198"/>
      <c r="G798" s="198"/>
      <c r="H798" s="206"/>
      <c r="I798" s="206"/>
      <c r="J798" s="108"/>
      <c r="K798" s="108"/>
      <c r="L798" s="108"/>
      <c r="M798" s="108"/>
      <c r="N798" s="108"/>
      <c r="O798" s="110"/>
      <c r="P798" s="108"/>
      <c r="Q798" s="108"/>
      <c r="R798" s="108"/>
      <c r="S798" s="108"/>
      <c r="T798" s="108"/>
      <c r="U798" s="108"/>
      <c r="V798" s="108"/>
      <c r="W798" s="108"/>
      <c r="X798" s="109"/>
      <c r="Y798" s="108"/>
      <c r="Z798" s="108"/>
      <c r="AA798" s="108"/>
      <c r="AB798" s="108"/>
      <c r="AC798" s="108"/>
      <c r="AD798" s="111"/>
      <c r="AG798" s="111"/>
    </row>
    <row r="799" spans="1:33" ht="15.75">
      <c r="A799" s="206" t="s">
        <v>2200</v>
      </c>
      <c r="B799" s="198"/>
      <c r="C799" s="198"/>
      <c r="D799" s="198"/>
      <c r="E799" s="198"/>
      <c r="F799" s="198"/>
      <c r="G799" s="198"/>
      <c r="H799" s="206"/>
      <c r="I799" s="206"/>
      <c r="J799" s="108"/>
      <c r="K799" s="108"/>
      <c r="L799" s="108"/>
      <c r="M799" s="108"/>
      <c r="N799" s="108"/>
      <c r="O799" s="110"/>
      <c r="P799" s="108"/>
      <c r="Q799" s="108"/>
      <c r="R799" s="108"/>
      <c r="S799" s="108"/>
      <c r="T799" s="108"/>
      <c r="U799" s="108"/>
      <c r="V799" s="108"/>
      <c r="W799" s="108"/>
      <c r="X799" s="109"/>
      <c r="Y799" s="108"/>
      <c r="Z799" s="108"/>
      <c r="AA799" s="108"/>
      <c r="AB799" s="108"/>
      <c r="AC799" s="108"/>
      <c r="AD799" s="111"/>
      <c r="AG799" s="111"/>
    </row>
    <row r="800" spans="1:33" ht="15.75">
      <c r="A800" s="206" t="s">
        <v>2200</v>
      </c>
      <c r="B800" s="198"/>
      <c r="C800" s="198"/>
      <c r="D800" s="198"/>
      <c r="E800" s="198"/>
      <c r="F800" s="198"/>
      <c r="G800" s="198"/>
      <c r="H800" s="206"/>
      <c r="I800" s="206"/>
      <c r="J800" s="108"/>
      <c r="K800" s="108"/>
      <c r="L800" s="108"/>
      <c r="M800" s="108"/>
      <c r="N800" s="108"/>
      <c r="O800" s="110"/>
      <c r="P800" s="108"/>
      <c r="Q800" s="108"/>
      <c r="R800" s="108"/>
      <c r="S800" s="108"/>
      <c r="T800" s="108"/>
      <c r="U800" s="108"/>
      <c r="V800" s="108"/>
      <c r="W800" s="108"/>
      <c r="X800" s="109"/>
      <c r="Y800" s="108"/>
      <c r="Z800" s="108"/>
      <c r="AA800" s="108"/>
      <c r="AB800" s="108"/>
      <c r="AC800" s="108"/>
      <c r="AD800" s="111"/>
      <c r="AG800" s="111"/>
    </row>
    <row r="801" spans="1:33" ht="15.75">
      <c r="A801" s="206" t="s">
        <v>2200</v>
      </c>
      <c r="B801" s="198"/>
      <c r="C801" s="198"/>
      <c r="D801" s="198"/>
      <c r="E801" s="198"/>
      <c r="F801" s="198"/>
      <c r="G801" s="198"/>
      <c r="H801" s="206"/>
      <c r="I801" s="206"/>
      <c r="J801" s="108"/>
      <c r="K801" s="108"/>
      <c r="L801" s="108"/>
      <c r="M801" s="108"/>
      <c r="N801" s="108"/>
      <c r="O801" s="110"/>
      <c r="P801" s="108"/>
      <c r="Q801" s="108"/>
      <c r="R801" s="108"/>
      <c r="S801" s="108"/>
      <c r="T801" s="108"/>
      <c r="U801" s="108"/>
      <c r="V801" s="108"/>
      <c r="W801" s="108"/>
      <c r="X801" s="109"/>
      <c r="Y801" s="108"/>
      <c r="Z801" s="108"/>
      <c r="AA801" s="108"/>
      <c r="AB801" s="108"/>
      <c r="AC801" s="108"/>
      <c r="AD801" s="111"/>
      <c r="AG801" s="111"/>
    </row>
    <row r="802" spans="1:33" ht="15.75">
      <c r="A802" s="206" t="s">
        <v>2200</v>
      </c>
      <c r="B802" s="198"/>
      <c r="C802" s="198"/>
      <c r="D802" s="198"/>
      <c r="E802" s="198"/>
      <c r="F802" s="198"/>
      <c r="G802" s="198"/>
      <c r="H802" s="206"/>
      <c r="I802" s="206"/>
      <c r="J802" s="108"/>
      <c r="K802" s="108"/>
      <c r="L802" s="108"/>
      <c r="M802" s="108"/>
      <c r="N802" s="108"/>
      <c r="O802" s="110"/>
      <c r="P802" s="108"/>
      <c r="Q802" s="108"/>
      <c r="R802" s="108"/>
      <c r="S802" s="108"/>
      <c r="T802" s="108"/>
      <c r="U802" s="108"/>
      <c r="V802" s="108"/>
      <c r="W802" s="108"/>
      <c r="X802" s="109"/>
      <c r="Y802" s="108"/>
      <c r="Z802" s="108"/>
      <c r="AA802" s="108"/>
      <c r="AB802" s="108"/>
      <c r="AC802" s="108"/>
      <c r="AD802" s="111"/>
      <c r="AG802" s="111"/>
    </row>
    <row r="803" spans="1:33" ht="15.75">
      <c r="A803" s="206" t="s">
        <v>2200</v>
      </c>
      <c r="B803" s="198"/>
      <c r="C803" s="198"/>
      <c r="D803" s="198"/>
      <c r="E803" s="198"/>
      <c r="F803" s="198"/>
      <c r="G803" s="198"/>
      <c r="H803" s="206"/>
      <c r="I803" s="206"/>
      <c r="J803" s="108"/>
      <c r="K803" s="108"/>
      <c r="L803" s="108"/>
      <c r="M803" s="108"/>
      <c r="N803" s="108"/>
      <c r="O803" s="110"/>
      <c r="P803" s="108"/>
      <c r="Q803" s="108"/>
      <c r="R803" s="108"/>
      <c r="S803" s="108"/>
      <c r="T803" s="108"/>
      <c r="U803" s="108"/>
      <c r="V803" s="108"/>
      <c r="W803" s="108"/>
      <c r="X803" s="109"/>
      <c r="Y803" s="108"/>
      <c r="Z803" s="108"/>
      <c r="AA803" s="108"/>
      <c r="AB803" s="108"/>
      <c r="AC803" s="108"/>
      <c r="AD803" s="111"/>
      <c r="AG803" s="111"/>
    </row>
    <row r="804" spans="1:33" ht="15.75">
      <c r="A804" s="206" t="s">
        <v>2200</v>
      </c>
      <c r="B804" s="198"/>
      <c r="C804" s="198"/>
      <c r="D804" s="198"/>
      <c r="E804" s="198"/>
      <c r="F804" s="198"/>
      <c r="G804" s="198"/>
      <c r="H804" s="206"/>
      <c r="I804" s="206"/>
      <c r="J804" s="108"/>
      <c r="K804" s="108"/>
      <c r="L804" s="108"/>
      <c r="M804" s="108"/>
      <c r="N804" s="108"/>
      <c r="O804" s="110"/>
      <c r="P804" s="108"/>
      <c r="Q804" s="108"/>
      <c r="R804" s="108"/>
      <c r="S804" s="108"/>
      <c r="T804" s="108"/>
      <c r="U804" s="108"/>
      <c r="V804" s="108"/>
      <c r="W804" s="108"/>
      <c r="X804" s="109"/>
      <c r="Y804" s="108"/>
      <c r="Z804" s="108"/>
      <c r="AA804" s="108"/>
      <c r="AB804" s="108"/>
      <c r="AC804" s="108"/>
      <c r="AD804" s="111"/>
      <c r="AG804" s="111"/>
    </row>
    <row r="805" spans="1:33" ht="15.75">
      <c r="A805" s="206" t="s">
        <v>2200</v>
      </c>
      <c r="B805" s="198"/>
      <c r="C805" s="198"/>
      <c r="D805" s="198"/>
      <c r="E805" s="198"/>
      <c r="F805" s="198"/>
      <c r="G805" s="198"/>
      <c r="H805" s="206"/>
      <c r="I805" s="206"/>
      <c r="J805" s="108"/>
      <c r="K805" s="108"/>
      <c r="L805" s="108"/>
      <c r="M805" s="108"/>
      <c r="N805" s="108"/>
      <c r="O805" s="110"/>
      <c r="P805" s="108"/>
      <c r="Q805" s="108"/>
      <c r="R805" s="108"/>
      <c r="S805" s="108"/>
      <c r="T805" s="108"/>
      <c r="U805" s="108"/>
      <c r="V805" s="108"/>
      <c r="W805" s="108"/>
      <c r="X805" s="109"/>
      <c r="Y805" s="108"/>
      <c r="Z805" s="108"/>
      <c r="AA805" s="108"/>
      <c r="AB805" s="108"/>
      <c r="AC805" s="108"/>
      <c r="AD805" s="111"/>
      <c r="AG805" s="111"/>
    </row>
    <row r="806" spans="1:33" ht="15.75">
      <c r="A806" s="206" t="s">
        <v>2200</v>
      </c>
      <c r="B806" s="198"/>
      <c r="C806" s="198"/>
      <c r="D806" s="198"/>
      <c r="E806" s="198"/>
      <c r="F806" s="198"/>
      <c r="G806" s="198"/>
      <c r="H806" s="206"/>
      <c r="I806" s="206"/>
      <c r="J806" s="108"/>
      <c r="K806" s="108"/>
      <c r="L806" s="108"/>
      <c r="M806" s="108"/>
      <c r="N806" s="108"/>
      <c r="O806" s="110"/>
      <c r="P806" s="108"/>
      <c r="Q806" s="108"/>
      <c r="R806" s="108"/>
      <c r="S806" s="108"/>
      <c r="T806" s="108"/>
      <c r="U806" s="108"/>
      <c r="V806" s="108"/>
      <c r="W806" s="108"/>
      <c r="X806" s="109"/>
      <c r="Y806" s="108"/>
      <c r="Z806" s="108"/>
      <c r="AA806" s="108"/>
      <c r="AB806" s="108"/>
      <c r="AC806" s="108"/>
      <c r="AD806" s="111"/>
      <c r="AG806" s="111"/>
    </row>
    <row r="807" spans="1:33" ht="15.75">
      <c r="A807" s="206" t="s">
        <v>2200</v>
      </c>
      <c r="B807" s="198"/>
      <c r="C807" s="198"/>
      <c r="D807" s="198"/>
      <c r="E807" s="198"/>
      <c r="F807" s="198"/>
      <c r="G807" s="198"/>
      <c r="H807" s="206"/>
      <c r="I807" s="206"/>
      <c r="J807" s="108"/>
      <c r="K807" s="108"/>
      <c r="L807" s="108"/>
      <c r="M807" s="108"/>
      <c r="N807" s="108"/>
      <c r="O807" s="110"/>
      <c r="P807" s="108"/>
      <c r="Q807" s="108"/>
      <c r="R807" s="108"/>
      <c r="S807" s="108"/>
      <c r="T807" s="108"/>
      <c r="U807" s="108"/>
      <c r="V807" s="108"/>
      <c r="W807" s="108"/>
      <c r="X807" s="109"/>
      <c r="Y807" s="108"/>
      <c r="Z807" s="108"/>
      <c r="AA807" s="108"/>
      <c r="AB807" s="108"/>
      <c r="AC807" s="108"/>
      <c r="AD807" s="111"/>
      <c r="AG807" s="111"/>
    </row>
    <row r="808" spans="1:33" ht="15.75">
      <c r="A808" s="206" t="s">
        <v>2200</v>
      </c>
      <c r="B808" s="198"/>
      <c r="C808" s="198"/>
      <c r="D808" s="198"/>
      <c r="E808" s="198"/>
      <c r="F808" s="198"/>
      <c r="G808" s="198"/>
      <c r="H808" s="206"/>
      <c r="I808" s="206"/>
      <c r="J808" s="108"/>
      <c r="K808" s="108"/>
      <c r="L808" s="108"/>
      <c r="M808" s="108"/>
      <c r="N808" s="108"/>
      <c r="O808" s="110"/>
      <c r="P808" s="108"/>
      <c r="Q808" s="108"/>
      <c r="R808" s="108"/>
      <c r="S808" s="108"/>
      <c r="T808" s="108"/>
      <c r="U808" s="108"/>
      <c r="V808" s="108"/>
      <c r="W808" s="108"/>
      <c r="X808" s="109"/>
      <c r="Y808" s="108"/>
      <c r="Z808" s="108"/>
      <c r="AA808" s="108"/>
      <c r="AB808" s="108"/>
      <c r="AC808" s="108"/>
      <c r="AD808" s="111"/>
      <c r="AG808" s="111"/>
    </row>
    <row r="809" spans="1:33" ht="15.75">
      <c r="A809" s="206" t="s">
        <v>2200</v>
      </c>
      <c r="B809" s="198"/>
      <c r="C809" s="198"/>
      <c r="D809" s="198"/>
      <c r="E809" s="198"/>
      <c r="F809" s="198"/>
      <c r="G809" s="198"/>
      <c r="H809" s="206"/>
      <c r="I809" s="206"/>
      <c r="J809" s="108"/>
      <c r="K809" s="108"/>
      <c r="L809" s="108"/>
      <c r="M809" s="108"/>
      <c r="N809" s="108"/>
      <c r="O809" s="110"/>
      <c r="P809" s="108"/>
      <c r="Q809" s="108"/>
      <c r="R809" s="108"/>
      <c r="S809" s="108"/>
      <c r="T809" s="108"/>
      <c r="U809" s="108"/>
      <c r="V809" s="108"/>
      <c r="W809" s="108"/>
      <c r="X809" s="109"/>
      <c r="Y809" s="108"/>
      <c r="Z809" s="108"/>
      <c r="AA809" s="108"/>
      <c r="AB809" s="108"/>
      <c r="AC809" s="108"/>
      <c r="AD809" s="111"/>
      <c r="AG809" s="111"/>
    </row>
    <row r="810" spans="1:33" ht="15.75">
      <c r="A810" s="206" t="s">
        <v>2200</v>
      </c>
      <c r="B810" s="198"/>
      <c r="C810" s="198"/>
      <c r="D810" s="198"/>
      <c r="E810" s="198"/>
      <c r="F810" s="198"/>
      <c r="G810" s="198"/>
      <c r="H810" s="206"/>
      <c r="I810" s="206"/>
      <c r="J810" s="108"/>
      <c r="K810" s="108"/>
      <c r="L810" s="108"/>
      <c r="M810" s="108"/>
      <c r="N810" s="108"/>
      <c r="O810" s="110"/>
      <c r="P810" s="108"/>
      <c r="Q810" s="108"/>
      <c r="R810" s="108"/>
      <c r="S810" s="108"/>
      <c r="T810" s="108"/>
      <c r="U810" s="108"/>
      <c r="V810" s="108"/>
      <c r="W810" s="108"/>
      <c r="X810" s="109"/>
      <c r="Y810" s="108"/>
      <c r="Z810" s="108"/>
      <c r="AA810" s="108"/>
      <c r="AB810" s="108"/>
      <c r="AC810" s="108"/>
      <c r="AD810" s="111"/>
      <c r="AG810" s="111"/>
    </row>
    <row r="811" spans="1:33" ht="15.75">
      <c r="A811" s="206" t="s">
        <v>2200</v>
      </c>
      <c r="B811" s="198"/>
      <c r="C811" s="198"/>
      <c r="D811" s="198"/>
      <c r="E811" s="198"/>
      <c r="F811" s="198"/>
      <c r="G811" s="198"/>
      <c r="H811" s="206"/>
      <c r="I811" s="206"/>
      <c r="J811" s="108"/>
      <c r="K811" s="108"/>
      <c r="L811" s="108"/>
      <c r="M811" s="108"/>
      <c r="N811" s="108"/>
      <c r="O811" s="110"/>
      <c r="P811" s="108"/>
      <c r="Q811" s="108"/>
      <c r="R811" s="108"/>
      <c r="S811" s="108"/>
      <c r="T811" s="108"/>
      <c r="U811" s="108"/>
      <c r="V811" s="108"/>
      <c r="W811" s="108"/>
      <c r="X811" s="109"/>
      <c r="Y811" s="108"/>
      <c r="Z811" s="108"/>
      <c r="AA811" s="108"/>
      <c r="AB811" s="108"/>
      <c r="AC811" s="108"/>
      <c r="AD811" s="111"/>
      <c r="AG811" s="111"/>
    </row>
    <row r="812" spans="1:33" ht="15.75">
      <c r="A812" s="206" t="s">
        <v>2200</v>
      </c>
      <c r="B812" s="198"/>
      <c r="C812" s="198"/>
      <c r="D812" s="198"/>
      <c r="E812" s="198"/>
      <c r="F812" s="198"/>
      <c r="G812" s="198"/>
      <c r="H812" s="206"/>
      <c r="I812" s="206"/>
      <c r="J812" s="108"/>
      <c r="K812" s="108"/>
      <c r="L812" s="108"/>
      <c r="M812" s="108"/>
      <c r="N812" s="108"/>
      <c r="O812" s="110"/>
      <c r="P812" s="108"/>
      <c r="Q812" s="108"/>
      <c r="R812" s="108"/>
      <c r="S812" s="108"/>
      <c r="T812" s="108"/>
      <c r="U812" s="108"/>
      <c r="V812" s="108"/>
      <c r="W812" s="108"/>
      <c r="X812" s="109"/>
      <c r="Y812" s="108"/>
      <c r="Z812" s="108"/>
      <c r="AA812" s="108"/>
      <c r="AB812" s="108"/>
      <c r="AC812" s="108"/>
      <c r="AD812" s="111"/>
      <c r="AG812" s="111"/>
    </row>
    <row r="813" spans="1:33" ht="15.75">
      <c r="A813" s="206" t="s">
        <v>2200</v>
      </c>
      <c r="B813" s="198"/>
      <c r="C813" s="198"/>
      <c r="D813" s="198"/>
      <c r="E813" s="198"/>
      <c r="F813" s="198"/>
      <c r="G813" s="198"/>
      <c r="H813" s="206"/>
      <c r="I813" s="206"/>
      <c r="J813" s="108"/>
      <c r="K813" s="108"/>
      <c r="L813" s="108"/>
      <c r="M813" s="108"/>
      <c r="N813" s="108"/>
      <c r="O813" s="110"/>
      <c r="P813" s="108"/>
      <c r="Q813" s="108"/>
      <c r="R813" s="108"/>
      <c r="S813" s="108"/>
      <c r="T813" s="108"/>
      <c r="U813" s="108"/>
      <c r="V813" s="108"/>
      <c r="W813" s="108"/>
      <c r="X813" s="109"/>
      <c r="Y813" s="108"/>
      <c r="Z813" s="108"/>
      <c r="AA813" s="108"/>
      <c r="AB813" s="108"/>
      <c r="AC813" s="108"/>
      <c r="AD813" s="111"/>
      <c r="AG813" s="111"/>
    </row>
    <row r="814" spans="1:33" ht="15.75">
      <c r="A814" s="206" t="s">
        <v>2200</v>
      </c>
      <c r="B814" s="198"/>
      <c r="C814" s="198"/>
      <c r="D814" s="198"/>
      <c r="E814" s="198"/>
      <c r="F814" s="198"/>
      <c r="G814" s="198"/>
      <c r="H814" s="206"/>
      <c r="I814" s="206"/>
      <c r="J814" s="108"/>
      <c r="K814" s="108"/>
      <c r="L814" s="108"/>
      <c r="M814" s="108"/>
      <c r="N814" s="108"/>
      <c r="O814" s="110"/>
      <c r="P814" s="108"/>
      <c r="Q814" s="108"/>
      <c r="R814" s="108"/>
      <c r="S814" s="108"/>
      <c r="T814" s="108"/>
      <c r="U814" s="108"/>
      <c r="V814" s="108"/>
      <c r="W814" s="108"/>
      <c r="X814" s="109"/>
      <c r="Y814" s="108"/>
      <c r="Z814" s="108"/>
      <c r="AA814" s="108"/>
      <c r="AB814" s="108"/>
      <c r="AC814" s="108"/>
      <c r="AD814" s="111"/>
      <c r="AG814" s="111"/>
    </row>
    <row r="815" spans="1:33" ht="15.75">
      <c r="A815" s="206" t="s">
        <v>2200</v>
      </c>
      <c r="B815" s="198"/>
      <c r="C815" s="198"/>
      <c r="D815" s="198"/>
      <c r="E815" s="198"/>
      <c r="F815" s="198"/>
      <c r="G815" s="198"/>
      <c r="H815" s="206"/>
      <c r="I815" s="206"/>
      <c r="J815" s="108"/>
      <c r="K815" s="108"/>
      <c r="L815" s="108"/>
      <c r="M815" s="108"/>
      <c r="N815" s="108"/>
      <c r="O815" s="110"/>
      <c r="P815" s="108"/>
      <c r="Q815" s="108"/>
      <c r="R815" s="108"/>
      <c r="S815" s="108"/>
      <c r="T815" s="108"/>
      <c r="U815" s="108"/>
      <c r="V815" s="108"/>
      <c r="W815" s="108"/>
      <c r="X815" s="109"/>
      <c r="Y815" s="108"/>
      <c r="Z815" s="108"/>
      <c r="AA815" s="108"/>
      <c r="AB815" s="108"/>
      <c r="AC815" s="108"/>
      <c r="AD815" s="111"/>
      <c r="AG815" s="111"/>
    </row>
    <row r="816" spans="1:33" ht="15.75">
      <c r="A816" s="206" t="s">
        <v>2200</v>
      </c>
      <c r="B816" s="198"/>
      <c r="C816" s="198"/>
      <c r="D816" s="198"/>
      <c r="E816" s="198"/>
      <c r="F816" s="198"/>
      <c r="G816" s="198"/>
      <c r="H816" s="206"/>
      <c r="I816" s="206"/>
      <c r="J816" s="108"/>
      <c r="K816" s="108"/>
      <c r="L816" s="108"/>
      <c r="M816" s="108"/>
      <c r="N816" s="108"/>
      <c r="O816" s="110"/>
      <c r="P816" s="108"/>
      <c r="Q816" s="108"/>
      <c r="R816" s="108"/>
      <c r="S816" s="108"/>
      <c r="T816" s="108"/>
      <c r="U816" s="108"/>
      <c r="V816" s="108"/>
      <c r="W816" s="108"/>
      <c r="X816" s="109"/>
      <c r="Y816" s="108"/>
      <c r="Z816" s="108"/>
      <c r="AA816" s="108"/>
      <c r="AB816" s="108"/>
      <c r="AC816" s="108"/>
      <c r="AD816" s="111"/>
      <c r="AG816" s="111"/>
    </row>
    <row r="817" spans="1:33" ht="15.75">
      <c r="A817" s="206" t="s">
        <v>2200</v>
      </c>
      <c r="B817" s="198"/>
      <c r="C817" s="198"/>
      <c r="D817" s="198"/>
      <c r="E817" s="198"/>
      <c r="F817" s="198"/>
      <c r="G817" s="198"/>
      <c r="H817" s="206"/>
      <c r="I817" s="206"/>
      <c r="J817" s="108"/>
      <c r="K817" s="108"/>
      <c r="L817" s="108"/>
      <c r="M817" s="108"/>
      <c r="N817" s="108"/>
      <c r="O817" s="110"/>
      <c r="P817" s="108"/>
      <c r="Q817" s="108"/>
      <c r="R817" s="108"/>
      <c r="S817" s="108"/>
      <c r="T817" s="108"/>
      <c r="U817" s="108"/>
      <c r="V817" s="108"/>
      <c r="W817" s="108"/>
      <c r="X817" s="109"/>
      <c r="Y817" s="108"/>
      <c r="Z817" s="108"/>
      <c r="AA817" s="108"/>
      <c r="AB817" s="108"/>
      <c r="AC817" s="108"/>
      <c r="AD817" s="111"/>
      <c r="AG817" s="111"/>
    </row>
    <row r="818" spans="1:33" ht="15.75">
      <c r="A818" s="206" t="s">
        <v>2200</v>
      </c>
      <c r="B818" s="198"/>
      <c r="C818" s="198"/>
      <c r="D818" s="198"/>
      <c r="E818" s="198"/>
      <c r="F818" s="198"/>
      <c r="G818" s="198"/>
      <c r="H818" s="206"/>
      <c r="I818" s="206"/>
      <c r="J818" s="108"/>
      <c r="K818" s="108"/>
      <c r="L818" s="108"/>
      <c r="M818" s="108"/>
      <c r="N818" s="108"/>
      <c r="O818" s="110"/>
      <c r="P818" s="108"/>
      <c r="Q818" s="108"/>
      <c r="R818" s="108"/>
      <c r="S818" s="108"/>
      <c r="T818" s="108"/>
      <c r="U818" s="108"/>
      <c r="V818" s="108"/>
      <c r="W818" s="108"/>
      <c r="X818" s="109"/>
      <c r="Y818" s="108"/>
      <c r="Z818" s="108"/>
      <c r="AA818" s="108"/>
      <c r="AB818" s="108"/>
      <c r="AC818" s="108"/>
      <c r="AD818" s="111"/>
      <c r="AG818" s="111"/>
    </row>
    <row r="819" spans="1:33" ht="15.75">
      <c r="A819" s="206" t="s">
        <v>2200</v>
      </c>
      <c r="B819" s="198"/>
      <c r="C819" s="198"/>
      <c r="D819" s="198"/>
      <c r="E819" s="198"/>
      <c r="F819" s="198"/>
      <c r="G819" s="198"/>
      <c r="H819" s="206"/>
      <c r="I819" s="206"/>
      <c r="J819" s="108"/>
      <c r="K819" s="108"/>
      <c r="L819" s="108"/>
      <c r="M819" s="108"/>
      <c r="N819" s="108"/>
      <c r="O819" s="110"/>
      <c r="P819" s="108"/>
      <c r="Q819" s="108"/>
      <c r="R819" s="108"/>
      <c r="S819" s="108"/>
      <c r="T819" s="108"/>
      <c r="U819" s="108"/>
      <c r="V819" s="108"/>
      <c r="W819" s="108"/>
      <c r="X819" s="109"/>
      <c r="Y819" s="108"/>
      <c r="Z819" s="108"/>
      <c r="AA819" s="108"/>
      <c r="AB819" s="108"/>
      <c r="AC819" s="108"/>
      <c r="AD819" s="111"/>
      <c r="AG819" s="111"/>
    </row>
    <row r="820" spans="1:33" ht="15.75">
      <c r="A820" s="206" t="s">
        <v>2200</v>
      </c>
      <c r="B820" s="198"/>
      <c r="C820" s="198"/>
      <c r="D820" s="198"/>
      <c r="E820" s="198"/>
      <c r="F820" s="198"/>
      <c r="G820" s="198"/>
      <c r="H820" s="206"/>
      <c r="I820" s="206"/>
      <c r="J820" s="108"/>
      <c r="K820" s="108"/>
      <c r="L820" s="108"/>
      <c r="M820" s="108"/>
      <c r="N820" s="108"/>
      <c r="O820" s="110"/>
      <c r="P820" s="108"/>
      <c r="Q820" s="108"/>
      <c r="R820" s="108"/>
      <c r="S820" s="108"/>
      <c r="T820" s="108"/>
      <c r="U820" s="108"/>
      <c r="V820" s="108"/>
      <c r="W820" s="108"/>
      <c r="X820" s="109"/>
      <c r="Y820" s="108"/>
      <c r="Z820" s="108"/>
      <c r="AA820" s="108"/>
      <c r="AB820" s="108"/>
      <c r="AC820" s="108"/>
      <c r="AD820" s="111"/>
      <c r="AG820" s="111"/>
    </row>
    <row r="821" spans="1:33" ht="15.75">
      <c r="A821" s="206" t="s">
        <v>2200</v>
      </c>
      <c r="B821" s="198"/>
      <c r="C821" s="198"/>
      <c r="D821" s="198"/>
      <c r="E821" s="198"/>
      <c r="F821" s="198"/>
      <c r="G821" s="198"/>
      <c r="H821" s="206"/>
      <c r="I821" s="206"/>
      <c r="J821" s="108"/>
      <c r="K821" s="108"/>
      <c r="L821" s="108"/>
      <c r="M821" s="108"/>
      <c r="N821" s="108"/>
      <c r="O821" s="110"/>
      <c r="P821" s="108"/>
      <c r="Q821" s="108"/>
      <c r="R821" s="108"/>
      <c r="S821" s="108"/>
      <c r="T821" s="108"/>
      <c r="U821" s="108"/>
      <c r="V821" s="108"/>
      <c r="W821" s="108"/>
      <c r="X821" s="109"/>
      <c r="Y821" s="108"/>
      <c r="Z821" s="108"/>
      <c r="AA821" s="108"/>
      <c r="AB821" s="108"/>
      <c r="AC821" s="108"/>
      <c r="AD821" s="111"/>
      <c r="AG821" s="111"/>
    </row>
    <row r="822" spans="1:33" ht="15.75">
      <c r="A822" s="206" t="s">
        <v>2200</v>
      </c>
      <c r="B822" s="198"/>
      <c r="C822" s="198"/>
      <c r="D822" s="198"/>
      <c r="E822" s="198"/>
      <c r="F822" s="198"/>
      <c r="G822" s="198"/>
      <c r="H822" s="206"/>
      <c r="I822" s="206"/>
      <c r="J822" s="108"/>
      <c r="K822" s="108"/>
      <c r="L822" s="108"/>
      <c r="M822" s="108"/>
      <c r="N822" s="108"/>
      <c r="O822" s="110"/>
      <c r="P822" s="108"/>
      <c r="Q822" s="108"/>
      <c r="R822" s="108"/>
      <c r="S822" s="108"/>
      <c r="T822" s="108"/>
      <c r="U822" s="108"/>
      <c r="V822" s="108"/>
      <c r="W822" s="108"/>
      <c r="X822" s="109"/>
      <c r="Y822" s="108"/>
      <c r="Z822" s="108"/>
      <c r="AA822" s="108"/>
      <c r="AB822" s="108"/>
      <c r="AC822" s="108"/>
      <c r="AD822" s="111"/>
      <c r="AG822" s="111"/>
    </row>
    <row r="823" spans="1:33" ht="15.75">
      <c r="A823" s="206" t="s">
        <v>2200</v>
      </c>
      <c r="B823" s="198"/>
      <c r="C823" s="198"/>
      <c r="D823" s="198"/>
      <c r="E823" s="198"/>
      <c r="F823" s="198"/>
      <c r="G823" s="198"/>
      <c r="H823" s="206"/>
      <c r="I823" s="206"/>
      <c r="J823" s="108"/>
      <c r="K823" s="108"/>
      <c r="L823" s="108"/>
      <c r="M823" s="108"/>
      <c r="N823" s="108"/>
      <c r="O823" s="110"/>
      <c r="P823" s="108"/>
      <c r="Q823" s="108"/>
      <c r="R823" s="108"/>
      <c r="S823" s="108"/>
      <c r="T823" s="108"/>
      <c r="U823" s="108"/>
      <c r="V823" s="108"/>
      <c r="W823" s="108"/>
      <c r="X823" s="109"/>
      <c r="Y823" s="108"/>
      <c r="Z823" s="108"/>
      <c r="AA823" s="108"/>
      <c r="AB823" s="108"/>
      <c r="AC823" s="108"/>
      <c r="AD823" s="111"/>
      <c r="AG823" s="111"/>
    </row>
    <row r="824" spans="1:33" ht="15.75">
      <c r="A824" s="206" t="s">
        <v>2200</v>
      </c>
      <c r="B824" s="198"/>
      <c r="C824" s="198"/>
      <c r="D824" s="198"/>
      <c r="E824" s="198"/>
      <c r="F824" s="198"/>
      <c r="G824" s="198"/>
      <c r="H824" s="206"/>
      <c r="I824" s="206"/>
      <c r="J824" s="108"/>
      <c r="K824" s="108"/>
      <c r="L824" s="108"/>
      <c r="M824" s="108"/>
      <c r="N824" s="108"/>
      <c r="O824" s="110"/>
      <c r="P824" s="108"/>
      <c r="Q824" s="108"/>
      <c r="R824" s="108"/>
      <c r="S824" s="108"/>
      <c r="T824" s="108"/>
      <c r="U824" s="108"/>
      <c r="V824" s="108"/>
      <c r="W824" s="108"/>
      <c r="X824" s="109"/>
      <c r="Y824" s="108"/>
      <c r="Z824" s="108"/>
      <c r="AA824" s="108"/>
      <c r="AB824" s="108"/>
      <c r="AC824" s="108"/>
      <c r="AD824" s="111"/>
      <c r="AG824" s="111"/>
    </row>
    <row r="825" spans="1:33" ht="15.75">
      <c r="A825" s="206" t="s">
        <v>2200</v>
      </c>
      <c r="B825" s="198"/>
      <c r="C825" s="198"/>
      <c r="D825" s="198"/>
      <c r="E825" s="198"/>
      <c r="F825" s="198"/>
      <c r="G825" s="198"/>
      <c r="H825" s="206"/>
      <c r="I825" s="206"/>
      <c r="J825" s="108"/>
      <c r="K825" s="108"/>
      <c r="L825" s="108"/>
      <c r="M825" s="108"/>
      <c r="N825" s="108"/>
      <c r="O825" s="110"/>
      <c r="P825" s="108"/>
      <c r="Q825" s="108"/>
      <c r="R825" s="108"/>
      <c r="S825" s="108"/>
      <c r="T825" s="108"/>
      <c r="U825" s="108"/>
      <c r="V825" s="108"/>
      <c r="W825" s="108"/>
      <c r="X825" s="109"/>
      <c r="Y825" s="108"/>
      <c r="Z825" s="108"/>
      <c r="AA825" s="108"/>
      <c r="AB825" s="108"/>
      <c r="AC825" s="108"/>
      <c r="AD825" s="111"/>
      <c r="AG825" s="111"/>
    </row>
    <row r="826" spans="1:33" ht="15.75">
      <c r="A826" s="206" t="s">
        <v>2200</v>
      </c>
      <c r="B826" s="198"/>
      <c r="C826" s="198"/>
      <c r="D826" s="198"/>
      <c r="E826" s="198"/>
      <c r="F826" s="198"/>
      <c r="G826" s="198"/>
      <c r="H826" s="206"/>
      <c r="I826" s="206"/>
      <c r="J826" s="108"/>
      <c r="K826" s="108"/>
      <c r="L826" s="108"/>
      <c r="M826" s="108"/>
      <c r="N826" s="108"/>
      <c r="O826" s="110"/>
      <c r="P826" s="108"/>
      <c r="Q826" s="108"/>
      <c r="R826" s="108"/>
      <c r="S826" s="108"/>
      <c r="T826" s="108"/>
      <c r="U826" s="108"/>
      <c r="V826" s="108"/>
      <c r="W826" s="108"/>
      <c r="X826" s="109"/>
      <c r="Y826" s="108"/>
      <c r="Z826" s="108"/>
      <c r="AA826" s="108"/>
      <c r="AB826" s="108"/>
      <c r="AC826" s="108"/>
      <c r="AD826" s="111"/>
      <c r="AG826" s="111"/>
    </row>
    <row r="827" spans="1:33" ht="15.75">
      <c r="A827" s="206" t="s">
        <v>2200</v>
      </c>
      <c r="B827" s="198"/>
      <c r="C827" s="198"/>
      <c r="D827" s="198"/>
      <c r="E827" s="198"/>
      <c r="F827" s="198"/>
      <c r="G827" s="198"/>
      <c r="H827" s="206"/>
      <c r="I827" s="206"/>
      <c r="J827" s="108"/>
      <c r="K827" s="108"/>
      <c r="L827" s="108"/>
      <c r="M827" s="108"/>
      <c r="N827" s="108"/>
      <c r="O827" s="110"/>
      <c r="P827" s="108"/>
      <c r="Q827" s="108"/>
      <c r="R827" s="108"/>
      <c r="S827" s="108"/>
      <c r="T827" s="108"/>
      <c r="U827" s="108"/>
      <c r="V827" s="108"/>
      <c r="W827" s="108"/>
      <c r="X827" s="109"/>
      <c r="Y827" s="108"/>
      <c r="Z827" s="108"/>
      <c r="AA827" s="108"/>
      <c r="AB827" s="108"/>
      <c r="AC827" s="108"/>
      <c r="AD827" s="111"/>
      <c r="AG827" s="111"/>
    </row>
    <row r="828" spans="1:33" ht="15.75">
      <c r="A828" s="206" t="s">
        <v>2200</v>
      </c>
      <c r="B828" s="198"/>
      <c r="C828" s="198"/>
      <c r="D828" s="198"/>
      <c r="E828" s="198"/>
      <c r="F828" s="198"/>
      <c r="G828" s="198"/>
      <c r="H828" s="206"/>
      <c r="I828" s="206"/>
      <c r="J828" s="108"/>
      <c r="K828" s="108"/>
      <c r="L828" s="108"/>
      <c r="M828" s="108"/>
      <c r="N828" s="108"/>
      <c r="O828" s="110"/>
      <c r="P828" s="108"/>
      <c r="Q828" s="108"/>
      <c r="R828" s="108"/>
      <c r="S828" s="108"/>
      <c r="T828" s="108"/>
      <c r="U828" s="108"/>
      <c r="V828" s="108"/>
      <c r="W828" s="108"/>
      <c r="X828" s="109"/>
      <c r="Y828" s="108"/>
      <c r="Z828" s="108"/>
      <c r="AA828" s="108"/>
      <c r="AB828" s="108"/>
      <c r="AC828" s="108"/>
      <c r="AD828" s="111"/>
      <c r="AG828" s="111"/>
    </row>
    <row r="829" spans="1:33" ht="15.75">
      <c r="A829" s="206" t="s">
        <v>2200</v>
      </c>
      <c r="B829" s="198"/>
      <c r="C829" s="198"/>
      <c r="D829" s="198"/>
      <c r="E829" s="198"/>
      <c r="F829" s="198"/>
      <c r="G829" s="198"/>
      <c r="H829" s="206"/>
      <c r="I829" s="206"/>
      <c r="J829" s="108"/>
      <c r="K829" s="108"/>
      <c r="L829" s="108"/>
      <c r="M829" s="108"/>
      <c r="N829" s="108"/>
      <c r="O829" s="110"/>
      <c r="P829" s="108"/>
      <c r="Q829" s="108"/>
      <c r="R829" s="108"/>
      <c r="S829" s="108"/>
      <c r="T829" s="108"/>
      <c r="U829" s="108"/>
      <c r="V829" s="108"/>
      <c r="W829" s="108"/>
      <c r="X829" s="109"/>
      <c r="Y829" s="108"/>
      <c r="Z829" s="108"/>
      <c r="AA829" s="108"/>
      <c r="AB829" s="108"/>
      <c r="AC829" s="108"/>
      <c r="AD829" s="111"/>
      <c r="AG829" s="111"/>
    </row>
    <row r="830" spans="1:33" ht="15.75">
      <c r="A830" s="206" t="s">
        <v>2200</v>
      </c>
      <c r="B830" s="198"/>
      <c r="C830" s="198"/>
      <c r="D830" s="198"/>
      <c r="E830" s="198"/>
      <c r="F830" s="198"/>
      <c r="G830" s="198"/>
      <c r="H830" s="206"/>
      <c r="I830" s="206"/>
      <c r="J830" s="108"/>
      <c r="K830" s="108"/>
      <c r="L830" s="108"/>
      <c r="M830" s="108"/>
      <c r="N830" s="108"/>
      <c r="O830" s="110"/>
      <c r="P830" s="108"/>
      <c r="Q830" s="108"/>
      <c r="R830" s="108"/>
      <c r="S830" s="108"/>
      <c r="T830" s="108"/>
      <c r="U830" s="108"/>
      <c r="V830" s="108"/>
      <c r="W830" s="108"/>
      <c r="X830" s="109"/>
      <c r="Y830" s="108"/>
      <c r="Z830" s="108"/>
      <c r="AA830" s="108"/>
      <c r="AB830" s="108"/>
      <c r="AC830" s="108"/>
      <c r="AD830" s="111"/>
      <c r="AG830" s="111"/>
    </row>
    <row r="831" spans="1:33" ht="15.75">
      <c r="A831" s="206" t="s">
        <v>2200</v>
      </c>
      <c r="B831" s="198"/>
      <c r="C831" s="198"/>
      <c r="D831" s="198"/>
      <c r="E831" s="198"/>
      <c r="F831" s="198"/>
      <c r="G831" s="198"/>
      <c r="H831" s="206"/>
      <c r="I831" s="206"/>
      <c r="J831" s="108"/>
      <c r="K831" s="108"/>
      <c r="L831" s="108"/>
      <c r="M831" s="108"/>
      <c r="N831" s="108"/>
      <c r="O831" s="110"/>
      <c r="P831" s="108"/>
      <c r="Q831" s="108"/>
      <c r="R831" s="108"/>
      <c r="S831" s="108"/>
      <c r="T831" s="108"/>
      <c r="U831" s="108"/>
      <c r="V831" s="108"/>
      <c r="W831" s="108"/>
      <c r="X831" s="109"/>
      <c r="Y831" s="108"/>
      <c r="Z831" s="108"/>
      <c r="AA831" s="108"/>
      <c r="AB831" s="108"/>
      <c r="AC831" s="108"/>
      <c r="AD831" s="111"/>
      <c r="AG831" s="111"/>
    </row>
    <row r="832" spans="1:33" ht="15.75">
      <c r="A832" s="206" t="s">
        <v>2200</v>
      </c>
      <c r="B832" s="198"/>
      <c r="C832" s="198"/>
      <c r="D832" s="198"/>
      <c r="E832" s="198"/>
      <c r="F832" s="198"/>
      <c r="G832" s="198"/>
      <c r="H832" s="206"/>
      <c r="I832" s="206"/>
      <c r="J832" s="108"/>
      <c r="K832" s="108"/>
      <c r="L832" s="108"/>
      <c r="M832" s="108"/>
      <c r="N832" s="108"/>
      <c r="O832" s="110"/>
      <c r="P832" s="108"/>
      <c r="Q832" s="108"/>
      <c r="R832" s="108"/>
      <c r="S832" s="108"/>
      <c r="T832" s="108"/>
      <c r="U832" s="108"/>
      <c r="V832" s="108"/>
      <c r="W832" s="108"/>
      <c r="X832" s="109"/>
      <c r="Y832" s="108"/>
      <c r="Z832" s="108"/>
      <c r="AA832" s="108"/>
      <c r="AB832" s="108"/>
      <c r="AC832" s="108"/>
      <c r="AD832" s="111"/>
      <c r="AG832" s="111"/>
    </row>
    <row r="833" spans="1:33" ht="15.75">
      <c r="A833" s="206" t="s">
        <v>2200</v>
      </c>
      <c r="B833" s="198"/>
      <c r="C833" s="198"/>
      <c r="D833" s="198"/>
      <c r="E833" s="198"/>
      <c r="F833" s="198"/>
      <c r="G833" s="198"/>
      <c r="H833" s="206"/>
      <c r="I833" s="206"/>
      <c r="J833" s="108"/>
      <c r="K833" s="108"/>
      <c r="L833" s="108"/>
      <c r="M833" s="108"/>
      <c r="N833" s="108"/>
      <c r="O833" s="110"/>
      <c r="P833" s="108"/>
      <c r="Q833" s="108"/>
      <c r="R833" s="108"/>
      <c r="S833" s="108"/>
      <c r="T833" s="108"/>
      <c r="U833" s="108"/>
      <c r="V833" s="108"/>
      <c r="W833" s="108"/>
      <c r="X833" s="109"/>
      <c r="Y833" s="108"/>
      <c r="Z833" s="108"/>
      <c r="AA833" s="108"/>
      <c r="AB833" s="108"/>
      <c r="AC833" s="108"/>
      <c r="AD833" s="111"/>
      <c r="AG833" s="111"/>
    </row>
    <row r="834" spans="1:33" ht="15.75">
      <c r="A834" s="206" t="s">
        <v>2200</v>
      </c>
      <c r="B834" s="198"/>
      <c r="C834" s="198"/>
      <c r="D834" s="198"/>
      <c r="E834" s="198"/>
      <c r="F834" s="198"/>
      <c r="G834" s="198"/>
      <c r="H834" s="206"/>
      <c r="I834" s="206"/>
      <c r="J834" s="108"/>
      <c r="K834" s="108"/>
      <c r="L834" s="108"/>
      <c r="M834" s="108"/>
      <c r="N834" s="108"/>
      <c r="O834" s="110"/>
      <c r="P834" s="108"/>
      <c r="Q834" s="108"/>
      <c r="R834" s="108"/>
      <c r="S834" s="108"/>
      <c r="T834" s="108"/>
      <c r="U834" s="108"/>
      <c r="V834" s="108"/>
      <c r="W834" s="108"/>
      <c r="X834" s="109"/>
      <c r="Y834" s="108"/>
      <c r="Z834" s="108"/>
      <c r="AA834" s="108"/>
      <c r="AB834" s="108"/>
      <c r="AC834" s="108"/>
      <c r="AD834" s="111"/>
      <c r="AG834" s="111"/>
    </row>
    <row r="835" spans="1:33" ht="15.75">
      <c r="A835" s="206" t="s">
        <v>2200</v>
      </c>
      <c r="B835" s="198"/>
      <c r="C835" s="198"/>
      <c r="D835" s="198"/>
      <c r="E835" s="198"/>
      <c r="F835" s="198"/>
      <c r="G835" s="198"/>
      <c r="H835" s="206"/>
      <c r="I835" s="206"/>
      <c r="J835" s="108"/>
      <c r="K835" s="108"/>
      <c r="L835" s="108"/>
      <c r="M835" s="108"/>
      <c r="N835" s="108"/>
      <c r="O835" s="110"/>
      <c r="P835" s="108"/>
      <c r="Q835" s="108"/>
      <c r="R835" s="108"/>
      <c r="S835" s="108"/>
      <c r="T835" s="108"/>
      <c r="U835" s="108"/>
      <c r="V835" s="108"/>
      <c r="W835" s="108"/>
      <c r="X835" s="109"/>
      <c r="Y835" s="108"/>
      <c r="Z835" s="108"/>
      <c r="AA835" s="108"/>
      <c r="AB835" s="108"/>
      <c r="AC835" s="108"/>
      <c r="AD835" s="111"/>
      <c r="AG835" s="111"/>
    </row>
    <row r="836" spans="1:33" ht="15.75">
      <c r="A836" s="206" t="s">
        <v>2200</v>
      </c>
      <c r="B836" s="198"/>
      <c r="C836" s="198"/>
      <c r="D836" s="198"/>
      <c r="E836" s="198"/>
      <c r="F836" s="198"/>
      <c r="G836" s="198"/>
      <c r="H836" s="206"/>
      <c r="I836" s="206"/>
      <c r="J836" s="108"/>
      <c r="K836" s="108"/>
      <c r="L836" s="108"/>
      <c r="M836" s="108"/>
      <c r="N836" s="108"/>
      <c r="O836" s="110"/>
      <c r="P836" s="108"/>
      <c r="Q836" s="108"/>
      <c r="R836" s="108"/>
      <c r="S836" s="108"/>
      <c r="T836" s="108"/>
      <c r="U836" s="108"/>
      <c r="V836" s="108"/>
      <c r="W836" s="108"/>
      <c r="X836" s="109"/>
      <c r="Y836" s="108"/>
      <c r="Z836" s="108"/>
      <c r="AA836" s="108"/>
      <c r="AB836" s="108"/>
      <c r="AC836" s="108"/>
      <c r="AD836" s="111"/>
      <c r="AG836" s="111"/>
    </row>
    <row r="837" spans="1:33" ht="15.75">
      <c r="A837" s="206" t="s">
        <v>2200</v>
      </c>
      <c r="B837" s="198"/>
      <c r="C837" s="198"/>
      <c r="D837" s="198"/>
      <c r="E837" s="198"/>
      <c r="F837" s="198"/>
      <c r="G837" s="198"/>
      <c r="H837" s="206"/>
      <c r="I837" s="206"/>
      <c r="J837" s="108"/>
      <c r="K837" s="108"/>
      <c r="L837" s="108"/>
      <c r="M837" s="108"/>
      <c r="N837" s="108"/>
      <c r="O837" s="110"/>
      <c r="P837" s="108"/>
      <c r="Q837" s="108"/>
      <c r="R837" s="108"/>
      <c r="S837" s="108"/>
      <c r="T837" s="108"/>
      <c r="U837" s="108"/>
      <c r="V837" s="108"/>
      <c r="W837" s="108"/>
      <c r="X837" s="109"/>
      <c r="Y837" s="108"/>
      <c r="Z837" s="108"/>
      <c r="AA837" s="108"/>
      <c r="AB837" s="108"/>
      <c r="AC837" s="108"/>
      <c r="AD837" s="111"/>
      <c r="AG837" s="111"/>
    </row>
    <row r="838" spans="1:33" ht="15.75">
      <c r="A838" s="206" t="s">
        <v>2200</v>
      </c>
      <c r="B838" s="198"/>
      <c r="C838" s="198"/>
      <c r="D838" s="198"/>
      <c r="E838" s="198"/>
      <c r="F838" s="198"/>
      <c r="G838" s="198"/>
      <c r="H838" s="206"/>
      <c r="I838" s="206"/>
      <c r="J838" s="108"/>
      <c r="K838" s="108"/>
      <c r="L838" s="108"/>
      <c r="M838" s="108"/>
      <c r="N838" s="108"/>
      <c r="O838" s="110"/>
      <c r="P838" s="108"/>
      <c r="Q838" s="108"/>
      <c r="R838" s="108"/>
      <c r="S838" s="108"/>
      <c r="T838" s="108"/>
      <c r="U838" s="108"/>
      <c r="V838" s="108"/>
      <c r="W838" s="108"/>
      <c r="X838" s="109"/>
      <c r="Y838" s="108"/>
      <c r="Z838" s="108"/>
      <c r="AA838" s="108"/>
      <c r="AB838" s="108"/>
      <c r="AC838" s="108"/>
      <c r="AD838" s="111"/>
      <c r="AG838" s="111"/>
    </row>
    <row r="839" spans="1:33" ht="15.75">
      <c r="A839" s="206" t="s">
        <v>2200</v>
      </c>
      <c r="B839" s="198"/>
      <c r="C839" s="198"/>
      <c r="D839" s="198"/>
      <c r="E839" s="198"/>
      <c r="F839" s="198"/>
      <c r="G839" s="198"/>
      <c r="H839" s="206"/>
      <c r="I839" s="206"/>
      <c r="J839" s="108"/>
      <c r="K839" s="108"/>
      <c r="L839" s="108"/>
      <c r="M839" s="108"/>
      <c r="N839" s="108"/>
      <c r="O839" s="110"/>
      <c r="P839" s="108"/>
      <c r="Q839" s="108"/>
      <c r="R839" s="108"/>
      <c r="S839" s="108"/>
      <c r="T839" s="108"/>
      <c r="U839" s="108"/>
      <c r="V839" s="108"/>
      <c r="W839" s="108"/>
      <c r="X839" s="109"/>
      <c r="Y839" s="108"/>
      <c r="Z839" s="108"/>
      <c r="AA839" s="108"/>
      <c r="AB839" s="108"/>
      <c r="AC839" s="108"/>
      <c r="AD839" s="111"/>
      <c r="AG839" s="111"/>
    </row>
    <row r="840" spans="1:33" ht="15.75">
      <c r="A840" s="206" t="s">
        <v>2200</v>
      </c>
      <c r="B840" s="198"/>
      <c r="C840" s="198"/>
      <c r="D840" s="198"/>
      <c r="E840" s="198"/>
      <c r="F840" s="198"/>
      <c r="G840" s="198"/>
      <c r="H840" s="206"/>
      <c r="I840" s="206"/>
      <c r="J840" s="108"/>
      <c r="K840" s="108"/>
      <c r="L840" s="108"/>
      <c r="M840" s="108"/>
      <c r="N840" s="108"/>
      <c r="O840" s="110"/>
      <c r="P840" s="108"/>
      <c r="Q840" s="108"/>
      <c r="R840" s="108"/>
      <c r="S840" s="108"/>
      <c r="T840" s="108"/>
      <c r="U840" s="108"/>
      <c r="V840" s="108"/>
      <c r="W840" s="108"/>
      <c r="X840" s="109"/>
      <c r="Y840" s="108"/>
      <c r="Z840" s="108"/>
      <c r="AA840" s="108"/>
      <c r="AB840" s="108"/>
      <c r="AC840" s="108"/>
      <c r="AD840" s="111"/>
      <c r="AG840" s="111"/>
    </row>
    <row r="841" spans="1:33" ht="15.75">
      <c r="A841" s="206" t="s">
        <v>2200</v>
      </c>
      <c r="B841" s="198"/>
      <c r="C841" s="198"/>
      <c r="D841" s="198"/>
      <c r="E841" s="198"/>
      <c r="F841" s="198"/>
      <c r="G841" s="198"/>
      <c r="H841" s="206"/>
      <c r="I841" s="206"/>
      <c r="J841" s="108"/>
      <c r="K841" s="108"/>
      <c r="L841" s="108"/>
      <c r="M841" s="108"/>
      <c r="N841" s="108"/>
      <c r="O841" s="110"/>
      <c r="P841" s="108"/>
      <c r="Q841" s="108"/>
      <c r="R841" s="108"/>
      <c r="S841" s="108"/>
      <c r="T841" s="108"/>
      <c r="U841" s="108"/>
      <c r="V841" s="108"/>
      <c r="W841" s="108"/>
      <c r="X841" s="109"/>
      <c r="Y841" s="108"/>
      <c r="Z841" s="108"/>
      <c r="AA841" s="108"/>
      <c r="AB841" s="108"/>
      <c r="AC841" s="108"/>
      <c r="AD841" s="111"/>
      <c r="AG841" s="111"/>
    </row>
    <row r="842" spans="1:33" ht="15.75">
      <c r="A842" s="206" t="s">
        <v>2200</v>
      </c>
      <c r="B842" s="198"/>
      <c r="C842" s="198"/>
      <c r="D842" s="198"/>
      <c r="E842" s="198"/>
      <c r="F842" s="198"/>
      <c r="G842" s="198"/>
      <c r="H842" s="206"/>
      <c r="I842" s="206"/>
      <c r="J842" s="108"/>
      <c r="K842" s="108"/>
      <c r="L842" s="108"/>
      <c r="M842" s="108"/>
      <c r="N842" s="108"/>
      <c r="O842" s="110"/>
      <c r="P842" s="108"/>
      <c r="Q842" s="108"/>
      <c r="R842" s="108"/>
      <c r="S842" s="108"/>
      <c r="T842" s="108"/>
      <c r="U842" s="108"/>
      <c r="V842" s="108"/>
      <c r="W842" s="108"/>
      <c r="X842" s="109"/>
      <c r="Y842" s="108"/>
      <c r="Z842" s="108"/>
      <c r="AA842" s="108"/>
      <c r="AB842" s="108"/>
      <c r="AC842" s="108"/>
      <c r="AD842" s="111"/>
      <c r="AG842" s="111"/>
    </row>
    <row r="843" spans="1:33" ht="15.75">
      <c r="A843" s="206" t="s">
        <v>2200</v>
      </c>
      <c r="B843" s="198"/>
      <c r="C843" s="198"/>
      <c r="D843" s="198"/>
      <c r="E843" s="198"/>
      <c r="F843" s="198"/>
      <c r="G843" s="198"/>
      <c r="H843" s="206"/>
      <c r="I843" s="206"/>
      <c r="J843" s="108"/>
      <c r="K843" s="108"/>
      <c r="L843" s="108"/>
      <c r="M843" s="108"/>
      <c r="N843" s="108"/>
      <c r="O843" s="110"/>
      <c r="P843" s="108"/>
      <c r="Q843" s="108"/>
      <c r="R843" s="108"/>
      <c r="S843" s="108"/>
      <c r="T843" s="108"/>
      <c r="U843" s="108"/>
      <c r="V843" s="108"/>
      <c r="W843" s="108"/>
      <c r="X843" s="109"/>
      <c r="Y843" s="108"/>
      <c r="Z843" s="108"/>
      <c r="AA843" s="108"/>
      <c r="AB843" s="108"/>
      <c r="AC843" s="108"/>
      <c r="AD843" s="111"/>
      <c r="AG843" s="111"/>
    </row>
    <row r="844" spans="1:33" ht="15.75">
      <c r="A844" s="206" t="s">
        <v>2200</v>
      </c>
      <c r="B844" s="198"/>
      <c r="C844" s="198"/>
      <c r="D844" s="198"/>
      <c r="E844" s="198"/>
      <c r="F844" s="198"/>
      <c r="G844" s="198"/>
      <c r="H844" s="206"/>
      <c r="I844" s="206"/>
      <c r="J844" s="108"/>
      <c r="K844" s="108"/>
      <c r="L844" s="108"/>
      <c r="M844" s="108"/>
      <c r="N844" s="108"/>
      <c r="O844" s="110"/>
      <c r="P844" s="108"/>
      <c r="Q844" s="108"/>
      <c r="R844" s="108"/>
      <c r="S844" s="108"/>
      <c r="T844" s="108"/>
      <c r="U844" s="108"/>
      <c r="V844" s="108"/>
      <c r="W844" s="108"/>
      <c r="X844" s="109"/>
      <c r="Y844" s="108"/>
      <c r="Z844" s="108"/>
      <c r="AA844" s="108"/>
      <c r="AB844" s="108"/>
      <c r="AC844" s="108"/>
      <c r="AD844" s="111"/>
      <c r="AG844" s="111"/>
    </row>
    <row r="845" spans="1:33" ht="15.75">
      <c r="A845" s="206" t="s">
        <v>2200</v>
      </c>
      <c r="B845" s="198"/>
      <c r="C845" s="198"/>
      <c r="D845" s="198"/>
      <c r="E845" s="198"/>
      <c r="F845" s="198"/>
      <c r="G845" s="198"/>
      <c r="H845" s="206"/>
      <c r="I845" s="206"/>
      <c r="J845" s="108"/>
      <c r="K845" s="108"/>
      <c r="L845" s="108"/>
      <c r="M845" s="108"/>
      <c r="N845" s="108"/>
      <c r="O845" s="110"/>
      <c r="P845" s="108"/>
      <c r="Q845" s="108"/>
      <c r="R845" s="108"/>
      <c r="S845" s="108"/>
      <c r="T845" s="108"/>
      <c r="U845" s="108"/>
      <c r="V845" s="108"/>
      <c r="W845" s="108"/>
      <c r="X845" s="109"/>
      <c r="Y845" s="108"/>
      <c r="Z845" s="108"/>
      <c r="AA845" s="108"/>
      <c r="AB845" s="108"/>
      <c r="AC845" s="108"/>
      <c r="AD845" s="111"/>
      <c r="AG845" s="111"/>
    </row>
    <row r="846" spans="1:33" ht="15.75">
      <c r="A846" s="206" t="s">
        <v>2200</v>
      </c>
      <c r="B846" s="198"/>
      <c r="C846" s="198"/>
      <c r="D846" s="198"/>
      <c r="E846" s="198"/>
      <c r="F846" s="198"/>
      <c r="G846" s="198"/>
      <c r="H846" s="206"/>
      <c r="I846" s="206"/>
      <c r="J846" s="108"/>
      <c r="K846" s="108"/>
      <c r="L846" s="108"/>
      <c r="M846" s="108"/>
      <c r="N846" s="108"/>
      <c r="O846" s="110"/>
      <c r="P846" s="108"/>
      <c r="Q846" s="108"/>
      <c r="R846" s="108"/>
      <c r="S846" s="108"/>
      <c r="T846" s="108"/>
      <c r="U846" s="108"/>
      <c r="V846" s="108"/>
      <c r="W846" s="108"/>
      <c r="X846" s="109"/>
      <c r="Y846" s="108"/>
      <c r="Z846" s="108"/>
      <c r="AA846" s="108"/>
      <c r="AB846" s="108"/>
      <c r="AC846" s="108"/>
      <c r="AD846" s="111"/>
      <c r="AG846" s="111"/>
    </row>
    <row r="847" spans="1:33" ht="15.75">
      <c r="A847" s="206" t="s">
        <v>2200</v>
      </c>
      <c r="B847" s="198"/>
      <c r="C847" s="198"/>
      <c r="D847" s="198"/>
      <c r="E847" s="198"/>
      <c r="F847" s="198"/>
      <c r="G847" s="198"/>
      <c r="H847" s="206"/>
      <c r="I847" s="206"/>
      <c r="J847" s="108"/>
      <c r="K847" s="108"/>
      <c r="L847" s="108"/>
      <c r="M847" s="108"/>
      <c r="N847" s="108"/>
      <c r="O847" s="110"/>
      <c r="P847" s="108"/>
      <c r="Q847" s="108"/>
      <c r="R847" s="108"/>
      <c r="S847" s="108"/>
      <c r="T847" s="108"/>
      <c r="U847" s="108"/>
      <c r="V847" s="108"/>
      <c r="W847" s="108"/>
      <c r="X847" s="109"/>
      <c r="Y847" s="108"/>
      <c r="Z847" s="108"/>
      <c r="AA847" s="108"/>
      <c r="AB847" s="108"/>
      <c r="AC847" s="108"/>
      <c r="AD847" s="111"/>
      <c r="AG847" s="111"/>
    </row>
    <row r="848" spans="1:33" ht="15.75">
      <c r="A848" s="206" t="s">
        <v>2200</v>
      </c>
      <c r="B848" s="198"/>
      <c r="C848" s="198"/>
      <c r="D848" s="198"/>
      <c r="E848" s="198"/>
      <c r="F848" s="198"/>
      <c r="G848" s="198"/>
      <c r="H848" s="206"/>
      <c r="I848" s="206"/>
      <c r="J848" s="108"/>
      <c r="K848" s="108"/>
      <c r="L848" s="108"/>
      <c r="M848" s="108"/>
      <c r="N848" s="108"/>
      <c r="O848" s="110"/>
      <c r="P848" s="108"/>
      <c r="Q848" s="108"/>
      <c r="R848" s="108"/>
      <c r="S848" s="108"/>
      <c r="T848" s="108"/>
      <c r="U848" s="108"/>
      <c r="V848" s="108"/>
      <c r="W848" s="108"/>
      <c r="X848" s="109"/>
      <c r="Y848" s="108"/>
      <c r="Z848" s="108"/>
      <c r="AA848" s="108"/>
      <c r="AB848" s="108"/>
      <c r="AC848" s="108"/>
      <c r="AD848" s="111"/>
      <c r="AG848" s="111"/>
    </row>
    <row r="849" spans="1:33" ht="15.75">
      <c r="A849" s="206" t="s">
        <v>2200</v>
      </c>
      <c r="B849" s="198"/>
      <c r="C849" s="198"/>
      <c r="D849" s="198"/>
      <c r="E849" s="198"/>
      <c r="F849" s="198"/>
      <c r="G849" s="198"/>
      <c r="H849" s="206"/>
      <c r="I849" s="206"/>
      <c r="J849" s="108"/>
      <c r="K849" s="108"/>
      <c r="L849" s="108"/>
      <c r="M849" s="108"/>
      <c r="N849" s="108"/>
      <c r="O849" s="110"/>
      <c r="P849" s="108"/>
      <c r="Q849" s="108"/>
      <c r="R849" s="108"/>
      <c r="S849" s="108"/>
      <c r="T849" s="108"/>
      <c r="U849" s="108"/>
      <c r="V849" s="108"/>
      <c r="W849" s="108"/>
      <c r="X849" s="109"/>
      <c r="Y849" s="108"/>
      <c r="Z849" s="108"/>
      <c r="AA849" s="108"/>
      <c r="AB849" s="108"/>
      <c r="AC849" s="108"/>
      <c r="AD849" s="111"/>
      <c r="AG849" s="111"/>
    </row>
    <row r="850" spans="1:33" ht="15.75">
      <c r="A850" s="206" t="s">
        <v>2200</v>
      </c>
      <c r="B850" s="198"/>
      <c r="C850" s="198"/>
      <c r="D850" s="198"/>
      <c r="E850" s="198"/>
      <c r="F850" s="198"/>
      <c r="G850" s="198"/>
      <c r="H850" s="206"/>
      <c r="I850" s="206"/>
      <c r="J850" s="108"/>
      <c r="K850" s="108"/>
      <c r="L850" s="108"/>
      <c r="M850" s="108"/>
      <c r="N850" s="108"/>
      <c r="O850" s="110"/>
      <c r="P850" s="108"/>
      <c r="Q850" s="108"/>
      <c r="R850" s="108"/>
      <c r="S850" s="108"/>
      <c r="T850" s="108"/>
      <c r="U850" s="108"/>
      <c r="V850" s="108"/>
      <c r="W850" s="108"/>
      <c r="X850" s="109"/>
      <c r="Y850" s="108"/>
      <c r="Z850" s="108"/>
      <c r="AA850" s="108"/>
      <c r="AB850" s="108"/>
      <c r="AC850" s="108"/>
      <c r="AD850" s="111"/>
      <c r="AG850" s="111"/>
    </row>
    <row r="851" spans="1:33" ht="15.75">
      <c r="A851" s="206" t="s">
        <v>2200</v>
      </c>
      <c r="B851" s="198"/>
      <c r="C851" s="198"/>
      <c r="D851" s="198"/>
      <c r="E851" s="198"/>
      <c r="F851" s="198"/>
      <c r="G851" s="198"/>
      <c r="H851" s="206"/>
      <c r="I851" s="206"/>
      <c r="J851" s="108"/>
      <c r="K851" s="108"/>
      <c r="L851" s="108"/>
      <c r="M851" s="108"/>
      <c r="N851" s="108"/>
      <c r="O851" s="110"/>
      <c r="P851" s="108"/>
      <c r="Q851" s="108"/>
      <c r="R851" s="108"/>
      <c r="S851" s="108"/>
      <c r="T851" s="108"/>
      <c r="U851" s="108"/>
      <c r="V851" s="108"/>
      <c r="W851" s="108"/>
      <c r="X851" s="109"/>
      <c r="Y851" s="108"/>
      <c r="Z851" s="108"/>
      <c r="AA851" s="108"/>
      <c r="AB851" s="108"/>
      <c r="AC851" s="108"/>
      <c r="AD851" s="111"/>
      <c r="AG851" s="111"/>
    </row>
    <row r="852" spans="1:33" ht="15.75">
      <c r="A852" s="206" t="s">
        <v>2200</v>
      </c>
      <c r="B852" s="198"/>
      <c r="C852" s="198"/>
      <c r="D852" s="198"/>
      <c r="E852" s="198"/>
      <c r="F852" s="198"/>
      <c r="G852" s="198"/>
      <c r="H852" s="206"/>
      <c r="I852" s="206"/>
      <c r="J852" s="108"/>
      <c r="K852" s="108"/>
      <c r="L852" s="108"/>
      <c r="M852" s="108"/>
      <c r="N852" s="108"/>
      <c r="O852" s="110"/>
      <c r="P852" s="108"/>
      <c r="Q852" s="108"/>
      <c r="R852" s="108"/>
      <c r="S852" s="108"/>
      <c r="T852" s="108"/>
      <c r="U852" s="108"/>
      <c r="V852" s="108"/>
      <c r="W852" s="108"/>
      <c r="X852" s="109"/>
      <c r="Y852" s="108"/>
      <c r="Z852" s="108"/>
      <c r="AA852" s="108"/>
      <c r="AB852" s="108"/>
      <c r="AC852" s="108"/>
      <c r="AD852" s="111"/>
      <c r="AG852" s="111"/>
    </row>
    <row r="853" spans="1:33" ht="15.75">
      <c r="A853" s="206" t="s">
        <v>2200</v>
      </c>
      <c r="B853" s="198"/>
      <c r="C853" s="198"/>
      <c r="D853" s="198"/>
      <c r="E853" s="198"/>
      <c r="F853" s="198"/>
      <c r="G853" s="198"/>
      <c r="H853" s="206"/>
      <c r="I853" s="206"/>
      <c r="J853" s="108"/>
      <c r="K853" s="108"/>
      <c r="L853" s="108"/>
      <c r="M853" s="108"/>
      <c r="N853" s="108"/>
      <c r="O853" s="110"/>
      <c r="P853" s="108"/>
      <c r="Q853" s="108"/>
      <c r="R853" s="108"/>
      <c r="S853" s="108"/>
      <c r="T853" s="108"/>
      <c r="U853" s="108"/>
      <c r="V853" s="108"/>
      <c r="W853" s="108"/>
      <c r="X853" s="109"/>
      <c r="Y853" s="108"/>
      <c r="Z853" s="108"/>
      <c r="AA853" s="108"/>
      <c r="AB853" s="108"/>
      <c r="AC853" s="108"/>
      <c r="AD853" s="111"/>
      <c r="AG853" s="111"/>
    </row>
    <row r="854" spans="1:33" ht="15.75">
      <c r="A854" s="206" t="s">
        <v>2200</v>
      </c>
      <c r="B854" s="198"/>
      <c r="C854" s="198"/>
      <c r="D854" s="198"/>
      <c r="E854" s="198"/>
      <c r="F854" s="198"/>
      <c r="G854" s="198"/>
      <c r="H854" s="206"/>
      <c r="I854" s="206"/>
      <c r="J854" s="108"/>
      <c r="K854" s="108"/>
      <c r="L854" s="108"/>
      <c r="M854" s="108"/>
      <c r="N854" s="108"/>
      <c r="O854" s="110"/>
      <c r="P854" s="108"/>
      <c r="Q854" s="108"/>
      <c r="R854" s="108"/>
      <c r="S854" s="108"/>
      <c r="T854" s="108"/>
      <c r="U854" s="108"/>
      <c r="V854" s="108"/>
      <c r="W854" s="108"/>
      <c r="X854" s="109"/>
      <c r="Y854" s="108"/>
      <c r="Z854" s="108"/>
      <c r="AA854" s="108"/>
      <c r="AB854" s="108"/>
      <c r="AC854" s="108"/>
      <c r="AD854" s="111"/>
      <c r="AG854" s="111"/>
    </row>
    <row r="855" spans="1:33" ht="15.75">
      <c r="A855" s="206" t="s">
        <v>2200</v>
      </c>
      <c r="B855" s="198"/>
      <c r="C855" s="198"/>
      <c r="D855" s="198"/>
      <c r="E855" s="198"/>
      <c r="F855" s="198"/>
      <c r="G855" s="198"/>
      <c r="H855" s="206"/>
      <c r="I855" s="206"/>
      <c r="J855" s="108"/>
      <c r="K855" s="108"/>
      <c r="L855" s="108"/>
      <c r="M855" s="108"/>
      <c r="N855" s="108"/>
      <c r="O855" s="110"/>
      <c r="P855" s="108"/>
      <c r="Q855" s="108"/>
      <c r="R855" s="108"/>
      <c r="S855" s="108"/>
      <c r="T855" s="108"/>
      <c r="U855" s="108"/>
      <c r="V855" s="108"/>
      <c r="W855" s="108"/>
      <c r="X855" s="109"/>
      <c r="Y855" s="108"/>
      <c r="Z855" s="108"/>
      <c r="AA855" s="108"/>
      <c r="AB855" s="108"/>
      <c r="AC855" s="108"/>
      <c r="AD855" s="111"/>
      <c r="AG855" s="111"/>
    </row>
    <row r="856" spans="1:33" ht="15.75">
      <c r="A856" s="206" t="s">
        <v>2200</v>
      </c>
      <c r="B856" s="198"/>
      <c r="C856" s="198"/>
      <c r="D856" s="198"/>
      <c r="E856" s="198"/>
      <c r="F856" s="198"/>
      <c r="G856" s="198"/>
      <c r="H856" s="206"/>
      <c r="I856" s="206"/>
      <c r="J856" s="108"/>
      <c r="K856" s="108"/>
      <c r="L856" s="108"/>
      <c r="M856" s="108"/>
      <c r="N856" s="108"/>
      <c r="O856" s="110"/>
      <c r="P856" s="108"/>
      <c r="Q856" s="108"/>
      <c r="R856" s="108"/>
      <c r="S856" s="108"/>
      <c r="T856" s="108"/>
      <c r="U856" s="108"/>
      <c r="V856" s="108"/>
      <c r="W856" s="108"/>
      <c r="X856" s="109"/>
      <c r="Y856" s="108"/>
      <c r="Z856" s="108"/>
      <c r="AA856" s="108"/>
      <c r="AB856" s="108"/>
      <c r="AC856" s="108"/>
      <c r="AD856" s="111"/>
      <c r="AG856" s="111"/>
    </row>
    <row r="857" spans="1:33" ht="15.75">
      <c r="A857" s="206" t="s">
        <v>2200</v>
      </c>
      <c r="B857" s="198"/>
      <c r="C857" s="198"/>
      <c r="D857" s="198"/>
      <c r="E857" s="198"/>
      <c r="F857" s="198"/>
      <c r="G857" s="198"/>
      <c r="H857" s="206"/>
      <c r="I857" s="206"/>
      <c r="J857" s="108"/>
      <c r="K857" s="108"/>
      <c r="L857" s="108"/>
      <c r="M857" s="108"/>
      <c r="N857" s="108"/>
      <c r="O857" s="110"/>
      <c r="P857" s="108"/>
      <c r="Q857" s="108"/>
      <c r="R857" s="108"/>
      <c r="S857" s="108"/>
      <c r="T857" s="108"/>
      <c r="U857" s="108"/>
      <c r="V857" s="108"/>
      <c r="W857" s="108"/>
      <c r="X857" s="109"/>
      <c r="Y857" s="108"/>
      <c r="Z857" s="108"/>
      <c r="AA857" s="108"/>
      <c r="AB857" s="108"/>
      <c r="AC857" s="108"/>
      <c r="AD857" s="111"/>
      <c r="AG857" s="111"/>
    </row>
    <row r="858" spans="1:33" ht="15.75">
      <c r="A858" s="206" t="s">
        <v>2200</v>
      </c>
      <c r="B858" s="198"/>
      <c r="C858" s="198"/>
      <c r="D858" s="198"/>
      <c r="E858" s="198"/>
      <c r="F858" s="198"/>
      <c r="G858" s="198"/>
      <c r="H858" s="206"/>
      <c r="I858" s="206"/>
      <c r="J858" s="108"/>
      <c r="K858" s="108"/>
      <c r="L858" s="108"/>
      <c r="M858" s="108"/>
      <c r="N858" s="108"/>
      <c r="O858" s="110"/>
      <c r="P858" s="108"/>
      <c r="Q858" s="108"/>
      <c r="R858" s="108"/>
      <c r="S858" s="108"/>
      <c r="T858" s="108"/>
      <c r="U858" s="108"/>
      <c r="V858" s="108"/>
      <c r="W858" s="108"/>
      <c r="X858" s="109"/>
      <c r="Y858" s="108"/>
      <c r="Z858" s="108"/>
      <c r="AA858" s="108"/>
      <c r="AB858" s="108"/>
      <c r="AC858" s="108"/>
      <c r="AD858" s="111"/>
      <c r="AG858" s="111"/>
    </row>
    <row r="859" spans="1:33" ht="15.75">
      <c r="A859" s="206" t="s">
        <v>2200</v>
      </c>
      <c r="B859" s="198"/>
      <c r="C859" s="198"/>
      <c r="D859" s="198"/>
      <c r="E859" s="198"/>
      <c r="F859" s="198"/>
      <c r="G859" s="198"/>
      <c r="H859" s="206"/>
      <c r="I859" s="206"/>
      <c r="J859" s="108"/>
      <c r="K859" s="108"/>
      <c r="L859" s="108"/>
      <c r="M859" s="108"/>
      <c r="N859" s="108"/>
      <c r="O859" s="110"/>
      <c r="P859" s="108"/>
      <c r="Q859" s="108"/>
      <c r="R859" s="108"/>
      <c r="S859" s="108"/>
      <c r="T859" s="108"/>
      <c r="U859" s="108"/>
      <c r="V859" s="108"/>
      <c r="W859" s="108"/>
      <c r="X859" s="109"/>
      <c r="Y859" s="108"/>
      <c r="Z859" s="108"/>
      <c r="AA859" s="108"/>
      <c r="AB859" s="108"/>
      <c r="AC859" s="108"/>
      <c r="AD859" s="111"/>
      <c r="AG859" s="111"/>
    </row>
    <row r="860" spans="1:33" ht="15.75">
      <c r="A860" s="206" t="s">
        <v>2200</v>
      </c>
      <c r="B860" s="198"/>
      <c r="C860" s="198"/>
      <c r="D860" s="198"/>
      <c r="E860" s="198"/>
      <c r="F860" s="198"/>
      <c r="G860" s="198"/>
      <c r="H860" s="206"/>
      <c r="I860" s="206"/>
      <c r="J860" s="108"/>
      <c r="K860" s="108"/>
      <c r="L860" s="108"/>
      <c r="M860" s="108"/>
      <c r="N860" s="108"/>
      <c r="O860" s="110"/>
      <c r="P860" s="108"/>
      <c r="Q860" s="108"/>
      <c r="R860" s="108"/>
      <c r="S860" s="108"/>
      <c r="T860" s="108"/>
      <c r="U860" s="108"/>
      <c r="V860" s="108"/>
      <c r="W860" s="108"/>
      <c r="X860" s="109"/>
      <c r="Y860" s="108"/>
      <c r="Z860" s="108"/>
      <c r="AA860" s="108"/>
      <c r="AB860" s="108"/>
      <c r="AC860" s="108"/>
      <c r="AD860" s="111"/>
      <c r="AG860" s="111"/>
    </row>
    <row r="861" spans="1:33" ht="15.75">
      <c r="A861" s="206" t="s">
        <v>2200</v>
      </c>
      <c r="B861" s="198"/>
      <c r="C861" s="198"/>
      <c r="D861" s="198"/>
      <c r="E861" s="198"/>
      <c r="F861" s="198"/>
      <c r="G861" s="198"/>
      <c r="H861" s="206"/>
      <c r="I861" s="206"/>
      <c r="J861" s="108"/>
      <c r="K861" s="108"/>
      <c r="L861" s="108"/>
      <c r="M861" s="108"/>
      <c r="N861" s="108"/>
      <c r="O861" s="110"/>
      <c r="P861" s="108"/>
      <c r="Q861" s="108"/>
      <c r="R861" s="108"/>
      <c r="S861" s="108"/>
      <c r="T861" s="108"/>
      <c r="U861" s="108"/>
      <c r="V861" s="108"/>
      <c r="W861" s="108"/>
      <c r="X861" s="109"/>
      <c r="Y861" s="108"/>
      <c r="Z861" s="108"/>
      <c r="AA861" s="108"/>
      <c r="AB861" s="108"/>
      <c r="AC861" s="108"/>
      <c r="AD861" s="111"/>
      <c r="AG861" s="111"/>
    </row>
    <row r="862" spans="1:33" ht="15.75">
      <c r="A862" s="206" t="s">
        <v>2200</v>
      </c>
      <c r="B862" s="198"/>
      <c r="C862" s="198"/>
      <c r="D862" s="198"/>
      <c r="E862" s="198"/>
      <c r="F862" s="198"/>
      <c r="G862" s="198"/>
      <c r="H862" s="206" t="s">
        <v>2200</v>
      </c>
      <c r="I862" s="206" t="s">
        <v>2200</v>
      </c>
      <c r="J862" s="114"/>
      <c r="K862" s="108"/>
      <c r="L862" s="108"/>
      <c r="M862" s="108"/>
      <c r="N862" s="109"/>
      <c r="O862" s="110"/>
      <c r="P862" s="108"/>
      <c r="Q862" s="108"/>
      <c r="R862" s="108"/>
      <c r="S862" s="108"/>
      <c r="T862" s="108"/>
      <c r="U862" s="108"/>
      <c r="V862" s="109"/>
      <c r="W862" s="109"/>
      <c r="X862" s="109"/>
      <c r="Y862" s="108"/>
      <c r="Z862" s="108"/>
      <c r="AA862" s="108"/>
      <c r="AB862" s="109"/>
      <c r="AC862" s="109"/>
      <c r="AD862" s="111"/>
      <c r="AG862" s="111"/>
    </row>
    <row r="863" spans="1:33" ht="15.75">
      <c r="A863" s="206" t="s">
        <v>2200</v>
      </c>
      <c r="B863" s="198"/>
      <c r="C863" s="198"/>
      <c r="D863" s="198"/>
      <c r="E863" s="198"/>
      <c r="F863" s="198"/>
      <c r="G863" s="198"/>
      <c r="H863" s="206" t="s">
        <v>2200</v>
      </c>
      <c r="I863" s="206" t="s">
        <v>2200</v>
      </c>
      <c r="J863" s="114"/>
      <c r="K863" s="108"/>
      <c r="L863" s="108"/>
      <c r="M863" s="108"/>
      <c r="N863" s="109"/>
      <c r="O863" s="110"/>
      <c r="P863" s="108"/>
      <c r="Q863" s="108"/>
      <c r="R863" s="108"/>
      <c r="S863" s="108"/>
      <c r="T863" s="108"/>
      <c r="U863" s="108"/>
      <c r="V863" s="109"/>
      <c r="W863" s="109"/>
      <c r="X863" s="109"/>
      <c r="Y863" s="108"/>
      <c r="Z863" s="108"/>
      <c r="AA863" s="108"/>
      <c r="AB863" s="109"/>
      <c r="AC863" s="109"/>
      <c r="AD863" s="111"/>
      <c r="AG863" s="111"/>
    </row>
    <row r="864" spans="1:33" ht="15.75">
      <c r="A864" s="363" t="s">
        <v>2161</v>
      </c>
      <c r="B864" s="213"/>
      <c r="C864" s="213"/>
      <c r="D864" s="213"/>
      <c r="E864" s="213"/>
      <c r="F864" s="213"/>
      <c r="G864" s="213"/>
      <c r="H864" s="363" t="s">
        <v>2161</v>
      </c>
      <c r="I864" s="363" t="s">
        <v>2161</v>
      </c>
      <c r="J864" s="114"/>
      <c r="K864" s="108"/>
      <c r="L864" s="108"/>
      <c r="M864" s="108"/>
      <c r="N864" s="109"/>
      <c r="O864" s="110"/>
      <c r="P864" s="108"/>
      <c r="Q864" s="108"/>
      <c r="R864" s="108"/>
      <c r="S864" s="108"/>
      <c r="T864" s="108"/>
      <c r="U864" s="108"/>
      <c r="V864" s="109"/>
      <c r="W864" s="109"/>
      <c r="X864" s="109"/>
      <c r="Y864" s="108"/>
      <c r="Z864" s="108"/>
      <c r="AA864" s="108"/>
      <c r="AB864" s="109"/>
      <c r="AC864" s="109"/>
      <c r="AD864" s="111"/>
      <c r="AG864" s="111"/>
    </row>
    <row r="865" spans="1:33" ht="15.75">
      <c r="A865" s="363"/>
      <c r="B865" s="213"/>
      <c r="C865" s="213"/>
      <c r="D865" s="213"/>
      <c r="E865" s="213"/>
      <c r="F865" s="213"/>
      <c r="G865" s="213"/>
      <c r="H865" s="363"/>
      <c r="I865" s="363"/>
      <c r="J865" s="108"/>
      <c r="K865" s="108"/>
      <c r="L865" s="108"/>
      <c r="M865" s="108"/>
      <c r="N865" s="108"/>
      <c r="O865" s="110"/>
      <c r="P865" s="108"/>
      <c r="Q865" s="108"/>
      <c r="R865" s="108"/>
      <c r="S865" s="108"/>
      <c r="T865" s="108"/>
      <c r="U865" s="108"/>
      <c r="V865" s="108"/>
      <c r="W865" s="108"/>
      <c r="X865" s="109"/>
      <c r="Y865" s="108"/>
      <c r="Z865" s="108"/>
      <c r="AA865" s="108"/>
      <c r="AB865" s="108"/>
      <c r="AC865" s="108"/>
      <c r="AD865" s="111"/>
      <c r="AG865" s="111"/>
    </row>
    <row r="866" spans="1:33" ht="15.75">
      <c r="A866" s="225" t="s">
        <v>2200</v>
      </c>
      <c r="B866" s="198"/>
      <c r="C866" s="198"/>
      <c r="D866" s="198"/>
      <c r="E866" s="198"/>
      <c r="F866" s="226"/>
      <c r="G866" s="227"/>
      <c r="H866" s="225" t="s">
        <v>2200</v>
      </c>
      <c r="I866" s="225" t="s">
        <v>2200</v>
      </c>
      <c r="J866" s="114"/>
      <c r="K866" s="108"/>
      <c r="L866" s="108"/>
      <c r="M866" s="108"/>
      <c r="N866" s="109"/>
      <c r="O866" s="110"/>
      <c r="P866" s="108"/>
      <c r="Q866" s="108"/>
      <c r="R866" s="108"/>
      <c r="S866" s="108"/>
      <c r="T866" s="108"/>
      <c r="U866" s="108"/>
      <c r="V866" s="109"/>
      <c r="W866" s="109"/>
      <c r="X866" s="109"/>
      <c r="Y866" s="108"/>
      <c r="Z866" s="108"/>
      <c r="AA866" s="108"/>
      <c r="AB866" s="109"/>
      <c r="AC866" s="109"/>
      <c r="AD866" s="111"/>
      <c r="AG866" s="111"/>
    </row>
    <row r="867" spans="1:33" ht="15.75">
      <c r="A867" s="292" t="str">
        <f>LEFT(H867,6)&amp;"00"&amp;RIGHT(H867,3)</f>
        <v>66-00100-S2</v>
      </c>
      <c r="B867" s="198">
        <v>16786.786650000002</v>
      </c>
      <c r="C867" s="198">
        <v>21643.476374999998</v>
      </c>
      <c r="D867" s="198"/>
      <c r="E867" s="198"/>
      <c r="F867" s="226"/>
      <c r="G867" s="229">
        <v>25479.617831250005</v>
      </c>
      <c r="H867" s="228" t="s">
        <v>16</v>
      </c>
      <c r="I867" s="228" t="s">
        <v>16</v>
      </c>
      <c r="J867" s="114"/>
      <c r="K867" s="108"/>
      <c r="L867" s="108"/>
      <c r="M867" s="108"/>
      <c r="N867" s="109"/>
      <c r="O867" s="110"/>
      <c r="P867" s="108"/>
      <c r="Q867" s="108"/>
      <c r="R867" s="108"/>
      <c r="S867" s="108"/>
      <c r="T867" s="108"/>
      <c r="U867" s="108"/>
      <c r="V867" s="109"/>
      <c r="W867" s="109"/>
      <c r="X867" s="109"/>
      <c r="Y867" s="108"/>
      <c r="Z867" s="108"/>
      <c r="AA867" s="108"/>
      <c r="AB867" s="109"/>
      <c r="AC867" s="109"/>
      <c r="AD867" s="111"/>
      <c r="AG867" s="111"/>
    </row>
    <row r="868" spans="1:33" ht="15.75">
      <c r="A868" s="292" t="str">
        <f t="shared" ref="A868:A931" si="19">LEFT(H868,6)&amp;"00"&amp;RIGHT(H868,3)</f>
        <v>66-00100-01</v>
      </c>
      <c r="B868" s="198">
        <v>9645.5962499999987</v>
      </c>
      <c r="C868" s="198">
        <v>12442.884375</v>
      </c>
      <c r="D868" s="198"/>
      <c r="E868" s="198"/>
      <c r="F868" s="226"/>
      <c r="G868" s="229">
        <v>14751.337031249999</v>
      </c>
      <c r="H868" s="230" t="s">
        <v>17</v>
      </c>
      <c r="I868" s="230" t="s">
        <v>17</v>
      </c>
      <c r="J868" s="108"/>
      <c r="K868" s="108"/>
      <c r="L868" s="108"/>
      <c r="M868" s="108"/>
      <c r="N868" s="108"/>
      <c r="O868" s="110"/>
      <c r="P868" s="108"/>
      <c r="Q868" s="108"/>
      <c r="R868" s="108"/>
      <c r="S868" s="108"/>
      <c r="T868" s="108"/>
      <c r="U868" s="108"/>
      <c r="V868" s="108"/>
      <c r="W868" s="108"/>
      <c r="X868" s="109"/>
      <c r="Y868" s="108"/>
      <c r="Z868" s="108"/>
      <c r="AA868" s="108"/>
      <c r="AB868" s="108"/>
      <c r="AC868" s="108"/>
      <c r="AD868" s="111"/>
      <c r="AG868" s="111"/>
    </row>
    <row r="869" spans="1:33" ht="15.75">
      <c r="A869" s="292" t="str">
        <f t="shared" si="19"/>
        <v>66-00100-02</v>
      </c>
      <c r="B869" s="198">
        <v>7141.1904000000013</v>
      </c>
      <c r="C869" s="198">
        <v>9200.5920000000078</v>
      </c>
      <c r="D869" s="198"/>
      <c r="E869" s="198"/>
      <c r="F869" s="226"/>
      <c r="G869" s="229">
        <v>10728.28080000001</v>
      </c>
      <c r="H869" s="230" t="s">
        <v>18</v>
      </c>
      <c r="I869" s="230" t="s">
        <v>18</v>
      </c>
      <c r="J869" s="114"/>
      <c r="K869" s="108"/>
      <c r="L869" s="108"/>
      <c r="M869" s="108"/>
      <c r="N869" s="109"/>
      <c r="O869" s="110"/>
      <c r="P869" s="108"/>
      <c r="Q869" s="108"/>
      <c r="R869" s="108"/>
      <c r="S869" s="108"/>
      <c r="T869" s="108"/>
      <c r="U869" s="108"/>
      <c r="V869" s="109"/>
      <c r="W869" s="109"/>
      <c r="X869" s="109"/>
      <c r="Y869" s="108"/>
      <c r="Z869" s="108"/>
      <c r="AA869" s="108"/>
      <c r="AB869" s="109"/>
      <c r="AC869" s="109"/>
      <c r="AD869" s="111"/>
      <c r="AG869" s="111"/>
    </row>
    <row r="870" spans="1:33" ht="15.75">
      <c r="A870" s="292" t="str">
        <f t="shared" si="19"/>
        <v>66-00300-S3</v>
      </c>
      <c r="B870" s="198">
        <v>34152.253765499998</v>
      </c>
      <c r="C870" s="198">
        <v>41479.272596249997</v>
      </c>
      <c r="D870" s="198"/>
      <c r="E870" s="198"/>
      <c r="F870" s="226"/>
      <c r="G870" s="229">
        <v>48145.103485687498</v>
      </c>
      <c r="H870" s="228" t="s">
        <v>19</v>
      </c>
      <c r="I870" s="228" t="s">
        <v>19</v>
      </c>
      <c r="J870" s="114"/>
      <c r="K870" s="108"/>
      <c r="L870" s="108"/>
      <c r="M870" s="108"/>
      <c r="N870" s="109"/>
      <c r="O870" s="110"/>
      <c r="P870" s="108"/>
      <c r="Q870" s="108"/>
      <c r="R870" s="108"/>
      <c r="S870" s="108"/>
      <c r="T870" s="108"/>
      <c r="U870" s="108"/>
      <c r="V870" s="109"/>
      <c r="W870" s="109"/>
      <c r="X870" s="109"/>
      <c r="Y870" s="108"/>
      <c r="Z870" s="108"/>
      <c r="AA870" s="108"/>
      <c r="AB870" s="109"/>
      <c r="AC870" s="109"/>
      <c r="AD870" s="111"/>
      <c r="AG870" s="111"/>
    </row>
    <row r="871" spans="1:33" ht="15.75">
      <c r="A871" s="292" t="str">
        <f t="shared" si="19"/>
        <v>66-00300-L2</v>
      </c>
      <c r="B871" s="198">
        <v>27027.370885499997</v>
      </c>
      <c r="C871" s="198">
        <v>32911.848596249998</v>
      </c>
      <c r="D871" s="198"/>
      <c r="E871" s="198"/>
      <c r="F871" s="226"/>
      <c r="G871" s="229">
        <v>38240.365885687497</v>
      </c>
      <c r="H871" s="230" t="s">
        <v>21</v>
      </c>
      <c r="I871" s="230" t="s">
        <v>21</v>
      </c>
      <c r="J871" s="108"/>
      <c r="K871" s="108"/>
      <c r="L871" s="108"/>
      <c r="M871" s="108"/>
      <c r="N871" s="108"/>
      <c r="O871" s="110"/>
      <c r="P871" s="108"/>
      <c r="Q871" s="108"/>
      <c r="R871" s="108"/>
      <c r="S871" s="108"/>
      <c r="T871" s="108"/>
      <c r="U871" s="108"/>
      <c r="V871" s="108"/>
      <c r="W871" s="108"/>
      <c r="X871" s="109"/>
      <c r="Y871" s="108"/>
      <c r="Z871" s="108"/>
      <c r="AA871" s="108"/>
      <c r="AB871" s="108"/>
      <c r="AC871" s="108"/>
      <c r="AD871" s="111"/>
      <c r="AG871" s="111"/>
    </row>
    <row r="872" spans="1:33" ht="15.75">
      <c r="A872" s="292" t="str">
        <f t="shared" si="19"/>
        <v>66-00300-B2</v>
      </c>
      <c r="B872" s="198">
        <v>17700.088867500002</v>
      </c>
      <c r="C872" s="198">
        <v>21254.996081249999</v>
      </c>
      <c r="D872" s="198"/>
      <c r="E872" s="198"/>
      <c r="F872" s="226"/>
      <c r="G872" s="229">
        <v>24646.105493437495</v>
      </c>
      <c r="H872" s="230" t="s">
        <v>20</v>
      </c>
      <c r="I872" s="230" t="s">
        <v>20</v>
      </c>
      <c r="J872" s="114"/>
      <c r="K872" s="108"/>
      <c r="L872" s="108"/>
      <c r="M872" s="108"/>
      <c r="N872" s="109"/>
      <c r="O872" s="110"/>
      <c r="P872" s="108"/>
      <c r="Q872" s="108"/>
      <c r="R872" s="108"/>
      <c r="S872" s="108"/>
      <c r="T872" s="108"/>
      <c r="U872" s="108"/>
      <c r="V872" s="109"/>
      <c r="W872" s="109"/>
      <c r="X872" s="109"/>
      <c r="Y872" s="108"/>
      <c r="Z872" s="108"/>
      <c r="AA872" s="108"/>
      <c r="AB872" s="109"/>
      <c r="AC872" s="109"/>
      <c r="AD872" s="111"/>
      <c r="AG872" s="111"/>
    </row>
    <row r="873" spans="1:33" ht="15.75">
      <c r="A873" s="292" t="str">
        <f t="shared" si="19"/>
        <v>66-00300-01</v>
      </c>
      <c r="B873" s="198">
        <v>16452.164897999999</v>
      </c>
      <c r="C873" s="198">
        <v>20224.276515000001</v>
      </c>
      <c r="D873" s="198"/>
      <c r="E873" s="198"/>
      <c r="F873" s="226"/>
      <c r="G873" s="229">
        <v>23498.997992249999</v>
      </c>
      <c r="H873" s="228" t="s">
        <v>22</v>
      </c>
      <c r="I873" s="228" t="s">
        <v>22</v>
      </c>
      <c r="J873" s="114"/>
      <c r="K873" s="108"/>
      <c r="L873" s="108"/>
      <c r="M873" s="108"/>
      <c r="N873" s="109"/>
      <c r="O873" s="110"/>
      <c r="P873" s="108"/>
      <c r="Q873" s="108"/>
      <c r="R873" s="108"/>
      <c r="S873" s="108"/>
      <c r="T873" s="108"/>
      <c r="U873" s="108"/>
      <c r="V873" s="109"/>
      <c r="W873" s="109"/>
      <c r="X873" s="109"/>
      <c r="Y873" s="108"/>
      <c r="Z873" s="108"/>
      <c r="AA873" s="108"/>
      <c r="AB873" s="109"/>
      <c r="AC873" s="109"/>
      <c r="AD873" s="111"/>
      <c r="AG873" s="111"/>
    </row>
    <row r="874" spans="1:33" ht="15.75">
      <c r="A874" s="292" t="str">
        <f t="shared" si="19"/>
        <v>66-00300-02</v>
      </c>
      <c r="B874" s="198">
        <v>10575.2059875</v>
      </c>
      <c r="C874" s="198">
        <v>12687.572081249999</v>
      </c>
      <c r="D874" s="198"/>
      <c r="E874" s="198"/>
      <c r="F874" s="226"/>
      <c r="G874" s="229">
        <v>14741.367893437497</v>
      </c>
      <c r="H874" s="228" t="s">
        <v>23</v>
      </c>
      <c r="I874" s="228" t="s">
        <v>23</v>
      </c>
      <c r="J874" s="108"/>
      <c r="K874" s="108"/>
      <c r="L874" s="108"/>
      <c r="M874" s="108"/>
      <c r="N874" s="108"/>
      <c r="O874" s="110"/>
      <c r="P874" s="108"/>
      <c r="Q874" s="108"/>
      <c r="R874" s="108"/>
      <c r="S874" s="108"/>
      <c r="T874" s="108"/>
      <c r="U874" s="108"/>
      <c r="V874" s="108"/>
      <c r="W874" s="108"/>
      <c r="X874" s="109"/>
      <c r="Y874" s="108"/>
      <c r="Z874" s="108"/>
      <c r="AA874" s="108"/>
      <c r="AB874" s="108"/>
      <c r="AC874" s="108"/>
      <c r="AD874" s="111"/>
      <c r="AG874" s="111"/>
    </row>
    <row r="875" spans="1:33" ht="15.75">
      <c r="A875" s="292" t="str">
        <f t="shared" si="19"/>
        <v>66-00300-03</v>
      </c>
      <c r="B875" s="198">
        <v>7124.882880000001</v>
      </c>
      <c r="C875" s="198">
        <v>8567.4240000000009</v>
      </c>
      <c r="D875" s="198"/>
      <c r="E875" s="198"/>
      <c r="F875" s="226"/>
      <c r="G875" s="229">
        <v>9904.7376000000004</v>
      </c>
      <c r="H875" s="228" t="s">
        <v>24</v>
      </c>
      <c r="I875" s="228" t="s">
        <v>24</v>
      </c>
      <c r="J875" s="114"/>
      <c r="K875" s="108"/>
      <c r="L875" s="108"/>
      <c r="M875" s="108"/>
      <c r="N875" s="109"/>
      <c r="O875" s="110"/>
      <c r="P875" s="108"/>
      <c r="Q875" s="108"/>
      <c r="R875" s="108"/>
      <c r="S875" s="108"/>
      <c r="T875" s="108"/>
      <c r="U875" s="108"/>
      <c r="V875" s="109"/>
      <c r="W875" s="109"/>
      <c r="X875" s="109"/>
      <c r="Y875" s="108"/>
      <c r="Z875" s="108"/>
      <c r="AA875" s="108"/>
      <c r="AB875" s="109"/>
      <c r="AC875" s="109"/>
      <c r="AD875" s="111"/>
      <c r="AG875" s="111"/>
    </row>
    <row r="876" spans="1:33" ht="15.75">
      <c r="A876" s="292" t="str">
        <f t="shared" si="19"/>
        <v>66-00400-S3</v>
      </c>
      <c r="B876" s="198">
        <v>25888.944570000003</v>
      </c>
      <c r="C876" s="198">
        <v>33357.687975000008</v>
      </c>
      <c r="D876" s="198"/>
      <c r="E876" s="198"/>
      <c r="F876" s="226"/>
      <c r="G876" s="229">
        <v>39064.961171250005</v>
      </c>
      <c r="H876" s="230" t="s">
        <v>25</v>
      </c>
      <c r="I876" s="230" t="s">
        <v>25</v>
      </c>
      <c r="J876" s="114"/>
      <c r="K876" s="108"/>
      <c r="L876" s="108"/>
      <c r="M876" s="108"/>
      <c r="N876" s="109"/>
      <c r="O876" s="110"/>
      <c r="P876" s="108"/>
      <c r="Q876" s="108"/>
      <c r="R876" s="108"/>
      <c r="S876" s="108"/>
      <c r="T876" s="108"/>
      <c r="U876" s="108"/>
      <c r="V876" s="109"/>
      <c r="W876" s="109"/>
      <c r="X876" s="109"/>
      <c r="Y876" s="108"/>
      <c r="Z876" s="108"/>
      <c r="AA876" s="108"/>
      <c r="AB876" s="109"/>
      <c r="AC876" s="109"/>
      <c r="AD876" s="111"/>
      <c r="AG876" s="111"/>
    </row>
    <row r="877" spans="1:33" ht="15.75">
      <c r="A877" s="292" t="str">
        <f t="shared" si="19"/>
        <v>66-00400-L2</v>
      </c>
      <c r="B877" s="198">
        <v>18747.75417</v>
      </c>
      <c r="C877" s="198">
        <v>24157.095975</v>
      </c>
      <c r="D877" s="198"/>
      <c r="E877" s="198"/>
      <c r="F877" s="226"/>
      <c r="G877" s="229">
        <v>28342.68037125</v>
      </c>
      <c r="H877" s="230" t="s">
        <v>26</v>
      </c>
      <c r="I877" s="230" t="s">
        <v>26</v>
      </c>
      <c r="J877" s="108"/>
      <c r="K877" s="108"/>
      <c r="L877" s="108"/>
      <c r="M877" s="108"/>
      <c r="N877" s="108"/>
      <c r="O877" s="110"/>
      <c r="P877" s="108"/>
      <c r="Q877" s="108"/>
      <c r="R877" s="108"/>
      <c r="S877" s="108"/>
      <c r="T877" s="108"/>
      <c r="U877" s="108"/>
      <c r="V877" s="108"/>
      <c r="W877" s="108"/>
      <c r="X877" s="109"/>
      <c r="Y877" s="108"/>
      <c r="Z877" s="108"/>
      <c r="AA877" s="108"/>
      <c r="AB877" s="108"/>
      <c r="AC877" s="108"/>
      <c r="AD877" s="111"/>
      <c r="AG877" s="111"/>
    </row>
    <row r="878" spans="1:33" ht="15.75">
      <c r="A878" s="292" t="str">
        <f t="shared" si="19"/>
        <v>66-00400-B2</v>
      </c>
      <c r="B878" s="198">
        <v>15044.101650000004</v>
      </c>
      <c r="C878" s="198">
        <v>19383.688875000007</v>
      </c>
      <c r="D878" s="198"/>
      <c r="E878" s="198"/>
      <c r="F878" s="226"/>
      <c r="G878" s="229">
        <v>22657.782206250009</v>
      </c>
      <c r="H878" s="230" t="s">
        <v>27</v>
      </c>
      <c r="I878" s="230" t="s">
        <v>27</v>
      </c>
      <c r="J878" s="114"/>
      <c r="K878" s="108"/>
      <c r="L878" s="108"/>
      <c r="M878" s="108"/>
      <c r="N878" s="109"/>
      <c r="O878" s="110"/>
      <c r="P878" s="108"/>
      <c r="Q878" s="108"/>
      <c r="R878" s="108"/>
      <c r="S878" s="108"/>
      <c r="T878" s="108"/>
      <c r="U878" s="108"/>
      <c r="V878" s="109"/>
      <c r="W878" s="109"/>
      <c r="X878" s="109"/>
      <c r="Y878" s="108"/>
      <c r="Z878" s="108"/>
      <c r="AA878" s="108"/>
      <c r="AB878" s="109"/>
      <c r="AC878" s="109"/>
      <c r="AD878" s="111"/>
      <c r="AG878" s="111"/>
    </row>
    <row r="879" spans="1:33" ht="15.75">
      <c r="A879" s="292" t="str">
        <f t="shared" si="19"/>
        <v>66-00400-01</v>
      </c>
      <c r="B879" s="198">
        <v>10844.842919999999</v>
      </c>
      <c r="C879" s="198">
        <v>13973.999100000001</v>
      </c>
      <c r="D879" s="198"/>
      <c r="E879" s="198"/>
      <c r="F879" s="226"/>
      <c r="G879" s="229">
        <v>16407.178964999999</v>
      </c>
      <c r="H879" s="228" t="s">
        <v>28</v>
      </c>
      <c r="I879" s="228" t="s">
        <v>28</v>
      </c>
      <c r="J879" s="114"/>
      <c r="K879" s="108"/>
      <c r="L879" s="108"/>
      <c r="M879" s="108"/>
      <c r="N879" s="109"/>
      <c r="O879" s="110"/>
      <c r="P879" s="108"/>
      <c r="Q879" s="108"/>
      <c r="R879" s="108"/>
      <c r="S879" s="108"/>
      <c r="T879" s="108"/>
      <c r="U879" s="108"/>
      <c r="V879" s="109"/>
      <c r="W879" s="109"/>
      <c r="X879" s="109"/>
      <c r="Y879" s="108"/>
      <c r="Z879" s="108"/>
      <c r="AA879" s="108"/>
      <c r="AB879" s="109"/>
      <c r="AC879" s="109"/>
      <c r="AD879" s="111"/>
      <c r="AG879" s="111"/>
    </row>
    <row r="880" spans="1:33" ht="15.75">
      <c r="A880" s="292" t="str">
        <f t="shared" si="19"/>
        <v>66-00400-02</v>
      </c>
      <c r="B880" s="198">
        <v>7902.911250000001</v>
      </c>
      <c r="C880" s="198">
        <v>10183.096874999999</v>
      </c>
      <c r="D880" s="198"/>
      <c r="E880" s="198"/>
      <c r="F880" s="226"/>
      <c r="G880" s="229">
        <v>11935.501406249999</v>
      </c>
      <c r="H880" s="228" t="s">
        <v>29</v>
      </c>
      <c r="I880" s="228" t="s">
        <v>29</v>
      </c>
      <c r="J880" s="108"/>
      <c r="K880" s="108"/>
      <c r="L880" s="108"/>
      <c r="M880" s="108"/>
      <c r="N880" s="108"/>
      <c r="O880" s="110"/>
      <c r="P880" s="108"/>
      <c r="Q880" s="108"/>
      <c r="R880" s="108"/>
      <c r="S880" s="108"/>
      <c r="T880" s="108"/>
      <c r="U880" s="108"/>
      <c r="V880" s="108"/>
      <c r="W880" s="108"/>
      <c r="X880" s="109"/>
      <c r="Y880" s="108"/>
      <c r="Z880" s="108"/>
      <c r="AA880" s="108"/>
      <c r="AB880" s="108"/>
      <c r="AC880" s="108"/>
      <c r="AD880" s="111"/>
      <c r="AG880" s="111"/>
    </row>
    <row r="881" spans="1:33" ht="15.75">
      <c r="A881" s="292" t="str">
        <f t="shared" si="19"/>
        <v>66-00400-03</v>
      </c>
      <c r="B881" s="198">
        <v>7141.1904000000013</v>
      </c>
      <c r="C881" s="198">
        <v>9200.5920000000078</v>
      </c>
      <c r="D881" s="198"/>
      <c r="E881" s="198"/>
      <c r="F881" s="226"/>
      <c r="G881" s="229">
        <v>10722.28080000001</v>
      </c>
      <c r="H881" s="228" t="s">
        <v>30</v>
      </c>
      <c r="I881" s="228" t="s">
        <v>30</v>
      </c>
      <c r="J881" s="114"/>
      <c r="K881" s="108"/>
      <c r="L881" s="108"/>
      <c r="M881" s="108"/>
      <c r="N881" s="109"/>
      <c r="O881" s="110"/>
      <c r="P881" s="108"/>
      <c r="Q881" s="108"/>
      <c r="R881" s="108"/>
      <c r="S881" s="108"/>
      <c r="T881" s="108"/>
      <c r="U881" s="108"/>
      <c r="V881" s="109"/>
      <c r="W881" s="109"/>
      <c r="X881" s="109"/>
      <c r="Y881" s="108"/>
      <c r="Z881" s="108"/>
      <c r="AA881" s="108"/>
      <c r="AB881" s="109"/>
      <c r="AC881" s="109"/>
      <c r="AD881" s="111"/>
      <c r="AG881" s="111"/>
    </row>
    <row r="882" spans="1:33" ht="15.75">
      <c r="A882" s="292" t="str">
        <f t="shared" si="19"/>
        <v>66-00500-S2</v>
      </c>
      <c r="B882" s="198">
        <v>18940.785930000002</v>
      </c>
      <c r="C882" s="198">
        <v>24701.495775000007</v>
      </c>
      <c r="D882" s="198"/>
      <c r="E882" s="198"/>
      <c r="F882" s="226"/>
      <c r="G882" s="229">
        <v>28406.720141250011</v>
      </c>
      <c r="H882" s="230" t="s">
        <v>31</v>
      </c>
      <c r="I882" s="230" t="s">
        <v>31</v>
      </c>
      <c r="J882" s="114"/>
      <c r="K882" s="108"/>
      <c r="L882" s="108"/>
      <c r="M882" s="108"/>
      <c r="N882" s="109"/>
      <c r="O882" s="110"/>
      <c r="P882" s="108"/>
      <c r="Q882" s="108"/>
      <c r="R882" s="108"/>
      <c r="S882" s="108"/>
      <c r="T882" s="108"/>
      <c r="U882" s="108"/>
      <c r="V882" s="109"/>
      <c r="W882" s="109"/>
      <c r="X882" s="109"/>
      <c r="Y882" s="108"/>
      <c r="Z882" s="108"/>
      <c r="AA882" s="108"/>
      <c r="AB882" s="109"/>
      <c r="AC882" s="109"/>
      <c r="AD882" s="111"/>
      <c r="AG882" s="111"/>
    </row>
    <row r="883" spans="1:33" ht="15.75">
      <c r="A883" s="292" t="str">
        <f t="shared" si="19"/>
        <v>66-00500-01</v>
      </c>
      <c r="B883" s="198">
        <v>11865.874679999999</v>
      </c>
      <c r="C883" s="198">
        <v>15474.798900000011</v>
      </c>
      <c r="D883" s="198"/>
      <c r="E883" s="198"/>
      <c r="F883" s="226"/>
      <c r="G883" s="229">
        <v>17796.018735000012</v>
      </c>
      <c r="H883" s="230" t="s">
        <v>32</v>
      </c>
      <c r="I883" s="230" t="s">
        <v>32</v>
      </c>
      <c r="J883" s="108"/>
      <c r="K883" s="108"/>
      <c r="L883" s="108"/>
      <c r="M883" s="108"/>
      <c r="N883" s="108"/>
      <c r="O883" s="110"/>
      <c r="P883" s="108"/>
      <c r="Q883" s="108"/>
      <c r="R883" s="108"/>
      <c r="S883" s="108"/>
      <c r="T883" s="108"/>
      <c r="U883" s="108"/>
      <c r="V883" s="108"/>
      <c r="W883" s="108"/>
      <c r="X883" s="109"/>
      <c r="Y883" s="108"/>
      <c r="Z883" s="108"/>
      <c r="AA883" s="108"/>
      <c r="AB883" s="108"/>
      <c r="AC883" s="108"/>
      <c r="AD883" s="111"/>
      <c r="AG883" s="111"/>
    </row>
    <row r="884" spans="1:33" ht="15.75">
      <c r="A884" s="292" t="str">
        <f t="shared" si="19"/>
        <v>66-00500-02</v>
      </c>
      <c r="B884" s="198">
        <v>7074.9112500000019</v>
      </c>
      <c r="C884" s="198">
        <v>9226.6968749999996</v>
      </c>
      <c r="D884" s="198"/>
      <c r="E884" s="198"/>
      <c r="F884" s="226"/>
      <c r="G884" s="229">
        <v>10610.701406249998</v>
      </c>
      <c r="H884" s="230" t="s">
        <v>33</v>
      </c>
      <c r="I884" s="230" t="s">
        <v>33</v>
      </c>
      <c r="J884" s="108"/>
      <c r="K884" s="108"/>
      <c r="L884" s="108"/>
      <c r="M884" s="108"/>
      <c r="N884" s="108"/>
      <c r="O884" s="110"/>
      <c r="P884" s="108"/>
      <c r="Q884" s="108"/>
      <c r="R884" s="108"/>
      <c r="S884" s="108"/>
      <c r="T884" s="108"/>
      <c r="U884" s="108"/>
      <c r="V884" s="108"/>
      <c r="W884" s="108"/>
      <c r="X884" s="109"/>
      <c r="Y884" s="108"/>
      <c r="Z884" s="108"/>
      <c r="AA884" s="108"/>
      <c r="AB884" s="108"/>
      <c r="AC884" s="108"/>
      <c r="AD884" s="111"/>
      <c r="AG884" s="111"/>
    </row>
    <row r="885" spans="1:33" ht="15.75">
      <c r="A885" s="292" t="str">
        <f t="shared" si="19"/>
        <v>66-00600-S3</v>
      </c>
      <c r="B885" s="198">
        <v>25239.037765500001</v>
      </c>
      <c r="C885" s="198">
        <v>32538.456596249995</v>
      </c>
      <c r="D885" s="198"/>
      <c r="E885" s="198"/>
      <c r="F885" s="226"/>
      <c r="G885" s="229">
        <v>38321.205085687492</v>
      </c>
      <c r="H885" s="228" t="s">
        <v>34</v>
      </c>
      <c r="I885" s="228" t="s">
        <v>34</v>
      </c>
      <c r="J885" s="108"/>
      <c r="K885" s="108"/>
      <c r="L885" s="108"/>
      <c r="M885" s="108"/>
      <c r="N885" s="108"/>
      <c r="O885" s="110"/>
      <c r="P885" s="108"/>
      <c r="Q885" s="108"/>
      <c r="R885" s="108"/>
      <c r="S885" s="108"/>
      <c r="T885" s="108"/>
      <c r="U885" s="108"/>
      <c r="V885" s="108"/>
      <c r="W885" s="108"/>
      <c r="X885" s="109"/>
      <c r="Y885" s="108"/>
      <c r="Z885" s="108"/>
      <c r="AA885" s="108"/>
      <c r="AB885" s="108"/>
      <c r="AC885" s="108"/>
      <c r="AD885" s="111"/>
      <c r="AG885" s="111"/>
    </row>
    <row r="886" spans="1:33" ht="15.75">
      <c r="A886" s="292" t="str">
        <f t="shared" si="19"/>
        <v>66-00600-L2</v>
      </c>
      <c r="B886" s="198">
        <v>20239.964485499997</v>
      </c>
      <c r="C886" s="198">
        <v>26098.042196249997</v>
      </c>
      <c r="D886" s="198"/>
      <c r="E886" s="198"/>
      <c r="F886" s="226"/>
      <c r="G886" s="229">
        <v>30820.648525687491</v>
      </c>
      <c r="H886" s="228" t="s">
        <v>35</v>
      </c>
      <c r="I886" s="228" t="s">
        <v>35</v>
      </c>
      <c r="J886" s="114"/>
      <c r="K886" s="108"/>
      <c r="L886" s="108"/>
      <c r="M886" s="108"/>
      <c r="N886" s="109"/>
      <c r="O886" s="110"/>
      <c r="P886" s="108"/>
      <c r="Q886" s="108"/>
      <c r="R886" s="108"/>
      <c r="S886" s="108"/>
      <c r="T886" s="108"/>
      <c r="U886" s="108"/>
      <c r="V886" s="109"/>
      <c r="W886" s="109"/>
      <c r="X886" s="109"/>
      <c r="Y886" s="108"/>
      <c r="Z886" s="108"/>
      <c r="AA886" s="108"/>
      <c r="AB886" s="109"/>
      <c r="AC886" s="109"/>
      <c r="AD886" s="111"/>
      <c r="AG886" s="111"/>
    </row>
    <row r="887" spans="1:33" ht="15.75">
      <c r="A887" s="292" t="str">
        <f t="shared" si="19"/>
        <v>66-00600-B2</v>
      </c>
      <c r="B887" s="198">
        <v>12321.770467500002</v>
      </c>
      <c r="C887" s="198">
        <v>15874.277681249996</v>
      </c>
      <c r="D887" s="198"/>
      <c r="E887" s="198"/>
      <c r="F887" s="226"/>
      <c r="G887" s="229">
        <v>18553.859333437496</v>
      </c>
      <c r="H887" s="228" t="s">
        <v>36</v>
      </c>
      <c r="I887" s="228" t="s">
        <v>36</v>
      </c>
      <c r="J887" s="114"/>
      <c r="K887" s="108"/>
      <c r="L887" s="108"/>
      <c r="M887" s="108"/>
      <c r="N887" s="109"/>
      <c r="O887" s="110"/>
      <c r="P887" s="108"/>
      <c r="Q887" s="108"/>
      <c r="R887" s="108"/>
      <c r="S887" s="108"/>
      <c r="T887" s="108"/>
      <c r="U887" s="108"/>
      <c r="V887" s="109"/>
      <c r="W887" s="109"/>
      <c r="X887" s="109"/>
      <c r="Y887" s="108"/>
      <c r="Z887" s="108"/>
      <c r="AA887" s="108"/>
      <c r="AB887" s="109"/>
      <c r="AC887" s="109"/>
      <c r="AD887" s="111"/>
      <c r="AG887" s="111"/>
    </row>
    <row r="888" spans="1:33" ht="15.75">
      <c r="A888" s="292" t="str">
        <f t="shared" si="19"/>
        <v>66-00600-01</v>
      </c>
      <c r="B888" s="198">
        <v>12917.267297999999</v>
      </c>
      <c r="C888" s="198">
        <v>16664.178915</v>
      </c>
      <c r="D888" s="198"/>
      <c r="E888" s="198"/>
      <c r="F888" s="226"/>
      <c r="G888" s="229">
        <v>19767.345752249999</v>
      </c>
      <c r="H888" s="230" t="s">
        <v>37</v>
      </c>
      <c r="I888" s="230" t="s">
        <v>37</v>
      </c>
      <c r="J888" s="114"/>
      <c r="K888" s="108"/>
      <c r="L888" s="108"/>
      <c r="M888" s="108"/>
      <c r="N888" s="109"/>
      <c r="O888" s="110"/>
      <c r="P888" s="108"/>
      <c r="Q888" s="108"/>
      <c r="R888" s="108"/>
      <c r="S888" s="108"/>
      <c r="T888" s="108"/>
      <c r="U888" s="108"/>
      <c r="V888" s="109"/>
      <c r="W888" s="109"/>
      <c r="X888" s="109"/>
      <c r="Y888" s="108"/>
      <c r="Z888" s="108"/>
      <c r="AA888" s="108"/>
      <c r="AB888" s="109"/>
      <c r="AC888" s="109"/>
      <c r="AD888" s="111"/>
      <c r="AG888" s="111"/>
    </row>
    <row r="889" spans="1:33" ht="15.75">
      <c r="A889" s="292" t="str">
        <f t="shared" si="19"/>
        <v>66-00600-02</v>
      </c>
      <c r="B889" s="198">
        <v>7322.6971875000017</v>
      </c>
      <c r="C889" s="198">
        <v>9433.8632812499982</v>
      </c>
      <c r="D889" s="198"/>
      <c r="E889" s="198"/>
      <c r="F889" s="226"/>
      <c r="G889" s="229">
        <v>11053.302773437497</v>
      </c>
      <c r="H889" s="230" t="s">
        <v>38</v>
      </c>
      <c r="I889" s="230" t="s">
        <v>38</v>
      </c>
      <c r="J889" s="108"/>
      <c r="K889" s="108"/>
      <c r="L889" s="108"/>
      <c r="M889" s="108"/>
      <c r="N889" s="108"/>
      <c r="O889" s="110"/>
      <c r="P889" s="108"/>
      <c r="Q889" s="108"/>
      <c r="R889" s="108"/>
      <c r="S889" s="108"/>
      <c r="T889" s="108"/>
      <c r="U889" s="108"/>
      <c r="V889" s="108"/>
      <c r="W889" s="108"/>
      <c r="X889" s="109"/>
      <c r="Y889" s="108"/>
      <c r="Z889" s="108"/>
      <c r="AA889" s="108"/>
      <c r="AB889" s="108"/>
      <c r="AC889" s="108"/>
      <c r="AD889" s="111"/>
      <c r="AG889" s="111"/>
    </row>
    <row r="890" spans="1:33" ht="15.75">
      <c r="A890" s="292" t="str">
        <f t="shared" si="19"/>
        <v>66-00600-03</v>
      </c>
      <c r="B890" s="198">
        <v>4999.0732799999996</v>
      </c>
      <c r="C890" s="198">
        <v>6440.4143999999987</v>
      </c>
      <c r="D890" s="198"/>
      <c r="E890" s="198"/>
      <c r="F890" s="226"/>
      <c r="G890" s="229">
        <v>7500.5565599999982</v>
      </c>
      <c r="H890" s="230" t="s">
        <v>39</v>
      </c>
      <c r="I890" s="230" t="s">
        <v>39</v>
      </c>
      <c r="J890" s="108"/>
      <c r="K890" s="108"/>
      <c r="L890" s="108"/>
      <c r="M890" s="108"/>
      <c r="N890" s="108"/>
      <c r="O890" s="110"/>
      <c r="P890" s="108"/>
      <c r="Q890" s="108"/>
      <c r="R890" s="108"/>
      <c r="S890" s="108"/>
      <c r="T890" s="108"/>
      <c r="U890" s="108"/>
      <c r="V890" s="108"/>
      <c r="W890" s="108"/>
      <c r="X890" s="109"/>
      <c r="Y890" s="108"/>
      <c r="Z890" s="108"/>
      <c r="AA890" s="108"/>
      <c r="AB890" s="108"/>
      <c r="AC890" s="108"/>
      <c r="AD890" s="111"/>
      <c r="AG890" s="111"/>
    </row>
    <row r="891" spans="1:33" ht="15.75">
      <c r="A891" s="292" t="str">
        <f t="shared" si="19"/>
        <v>66-00700-S3</v>
      </c>
      <c r="B891" s="198">
        <v>31812.130349999999</v>
      </c>
      <c r="C891" s="198">
        <v>41487.571124999995</v>
      </c>
      <c r="D891" s="198"/>
      <c r="E891" s="198"/>
      <c r="F891" s="226"/>
      <c r="G891" s="229">
        <v>47710.706793749989</v>
      </c>
      <c r="H891" s="228" t="s">
        <v>40</v>
      </c>
      <c r="I891" s="228" t="s">
        <v>40</v>
      </c>
      <c r="J891" s="108"/>
      <c r="K891" s="108"/>
      <c r="L891" s="108"/>
      <c r="M891" s="108"/>
      <c r="N891" s="108"/>
      <c r="O891" s="110"/>
      <c r="P891" s="108"/>
      <c r="Q891" s="108"/>
      <c r="R891" s="108"/>
      <c r="S891" s="108"/>
      <c r="T891" s="108"/>
      <c r="U891" s="108"/>
      <c r="V891" s="108"/>
      <c r="W891" s="108"/>
      <c r="X891" s="109"/>
      <c r="Y891" s="108"/>
      <c r="Z891" s="108"/>
      <c r="AA891" s="108"/>
      <c r="AB891" s="108"/>
      <c r="AC891" s="108"/>
      <c r="AD891" s="111"/>
      <c r="AG891" s="111"/>
    </row>
    <row r="892" spans="1:33" ht="15.75">
      <c r="A892" s="292" t="str">
        <f t="shared" si="19"/>
        <v>66-00700-L2</v>
      </c>
      <c r="B892" s="198">
        <v>26218.788750000003</v>
      </c>
      <c r="C892" s="198">
        <v>34193.053124999999</v>
      </c>
      <c r="D892" s="198"/>
      <c r="E892" s="198"/>
      <c r="F892" s="226"/>
      <c r="G892" s="229">
        <v>39322.011093749992</v>
      </c>
      <c r="H892" s="228" t="s">
        <v>41</v>
      </c>
      <c r="I892" s="228" t="s">
        <v>41</v>
      </c>
      <c r="J892" s="114"/>
      <c r="K892" s="108"/>
      <c r="L892" s="108"/>
      <c r="M892" s="108"/>
      <c r="N892" s="109"/>
      <c r="O892" s="110"/>
      <c r="P892" s="108"/>
      <c r="Q892" s="108"/>
      <c r="R892" s="108"/>
      <c r="S892" s="108"/>
      <c r="T892" s="108"/>
      <c r="U892" s="108"/>
      <c r="V892" s="109"/>
      <c r="W892" s="109"/>
      <c r="X892" s="109"/>
      <c r="Y892" s="108"/>
      <c r="Z892" s="108"/>
      <c r="AA892" s="108"/>
      <c r="AB892" s="109"/>
      <c r="AC892" s="109"/>
      <c r="AD892" s="111"/>
      <c r="AG892" s="111"/>
    </row>
    <row r="893" spans="1:33" ht="15.75">
      <c r="A893" s="292" t="str">
        <f t="shared" si="19"/>
        <v>66-00700-B2</v>
      </c>
      <c r="B893" s="198">
        <v>16080.857100000001</v>
      </c>
      <c r="C893" s="198">
        <v>20971.739249999999</v>
      </c>
      <c r="D893" s="198"/>
      <c r="E893" s="198"/>
      <c r="F893" s="226"/>
      <c r="G893" s="229">
        <v>24117.500137499996</v>
      </c>
      <c r="H893" s="228" t="s">
        <v>42</v>
      </c>
      <c r="I893" s="228" t="s">
        <v>42</v>
      </c>
      <c r="J893" s="114"/>
      <c r="K893" s="108"/>
      <c r="L893" s="108"/>
      <c r="M893" s="108"/>
      <c r="N893" s="109"/>
      <c r="O893" s="110"/>
      <c r="P893" s="108"/>
      <c r="Q893" s="108"/>
      <c r="R893" s="108"/>
      <c r="S893" s="108"/>
      <c r="T893" s="108"/>
      <c r="U893" s="108"/>
      <c r="V893" s="109"/>
      <c r="W893" s="109"/>
      <c r="X893" s="109"/>
      <c r="Y893" s="108"/>
      <c r="Z893" s="108"/>
      <c r="AA893" s="108"/>
      <c r="AB893" s="109"/>
      <c r="AC893" s="109"/>
      <c r="AD893" s="111"/>
      <c r="AG893" s="111"/>
    </row>
    <row r="894" spans="1:33" ht="15.75">
      <c r="A894" s="292" t="str">
        <f t="shared" si="19"/>
        <v>66-00700-01</v>
      </c>
      <c r="B894" s="198">
        <v>15731.273250000002</v>
      </c>
      <c r="C894" s="198">
        <v>20515.831875</v>
      </c>
      <c r="D894" s="198"/>
      <c r="E894" s="198"/>
      <c r="F894" s="226"/>
      <c r="G894" s="229">
        <v>23593.206656249993</v>
      </c>
      <c r="H894" s="230" t="s">
        <v>43</v>
      </c>
      <c r="I894" s="230" t="s">
        <v>43</v>
      </c>
      <c r="J894" s="114"/>
      <c r="K894" s="108"/>
      <c r="L894" s="108"/>
      <c r="M894" s="108"/>
      <c r="N894" s="109"/>
      <c r="O894" s="110"/>
      <c r="P894" s="108"/>
      <c r="Q894" s="108"/>
      <c r="R894" s="108"/>
      <c r="S894" s="108"/>
      <c r="T894" s="108"/>
      <c r="U894" s="108"/>
      <c r="V894" s="109"/>
      <c r="W894" s="109"/>
      <c r="X894" s="109"/>
      <c r="Y894" s="108"/>
      <c r="Z894" s="108"/>
      <c r="AA894" s="108"/>
      <c r="AB894" s="109"/>
      <c r="AC894" s="109"/>
      <c r="AD894" s="111"/>
      <c r="AG894" s="111"/>
    </row>
    <row r="895" spans="1:33" ht="15.75">
      <c r="A895" s="292" t="str">
        <f t="shared" si="19"/>
        <v>66-00700-02</v>
      </c>
      <c r="B895" s="198">
        <v>10487.5155</v>
      </c>
      <c r="C895" s="198">
        <v>13677.221250000002</v>
      </c>
      <c r="D895" s="198"/>
      <c r="E895" s="198"/>
      <c r="F895" s="226"/>
      <c r="G895" s="229">
        <v>15728.804437500001</v>
      </c>
      <c r="H895" s="230" t="s">
        <v>44</v>
      </c>
      <c r="I895" s="230" t="s">
        <v>44</v>
      </c>
      <c r="J895" s="114"/>
      <c r="K895" s="108"/>
      <c r="L895" s="108"/>
      <c r="M895" s="108"/>
      <c r="N895" s="109"/>
      <c r="O895" s="110"/>
      <c r="P895" s="108"/>
      <c r="Q895" s="108"/>
      <c r="R895" s="108"/>
      <c r="S895" s="108"/>
      <c r="T895" s="108"/>
      <c r="U895" s="108"/>
      <c r="V895" s="109"/>
      <c r="W895" s="109"/>
      <c r="X895" s="109"/>
      <c r="Y895" s="108"/>
      <c r="Z895" s="108"/>
      <c r="AA895" s="108"/>
      <c r="AB895" s="109"/>
      <c r="AC895" s="109"/>
      <c r="AD895" s="111"/>
      <c r="AG895" s="111"/>
    </row>
    <row r="896" spans="1:33" ht="15.75">
      <c r="A896" s="292" t="str">
        <f t="shared" si="19"/>
        <v>66-00700-03</v>
      </c>
      <c r="B896" s="198">
        <v>5593.3415999999988</v>
      </c>
      <c r="C896" s="198">
        <v>7294.5179999999973</v>
      </c>
      <c r="D896" s="198"/>
      <c r="E896" s="198"/>
      <c r="F896" s="226"/>
      <c r="G896" s="229">
        <v>8388.6956999999966</v>
      </c>
      <c r="H896" s="230" t="s">
        <v>45</v>
      </c>
      <c r="I896" s="230" t="s">
        <v>45</v>
      </c>
      <c r="J896" s="114"/>
      <c r="K896" s="108"/>
      <c r="L896" s="108"/>
      <c r="M896" s="108"/>
      <c r="N896" s="109"/>
      <c r="O896" s="110"/>
      <c r="P896" s="108"/>
      <c r="Q896" s="108"/>
      <c r="R896" s="108"/>
      <c r="S896" s="108"/>
      <c r="T896" s="108"/>
      <c r="U896" s="108"/>
      <c r="V896" s="109"/>
      <c r="W896" s="109"/>
      <c r="X896" s="109"/>
      <c r="Y896" s="108"/>
      <c r="Z896" s="108"/>
      <c r="AA896" s="108"/>
      <c r="AB896" s="109"/>
      <c r="AC896" s="109"/>
      <c r="AD896" s="111"/>
      <c r="AG896" s="111"/>
    </row>
    <row r="897" spans="1:33" ht="15.75">
      <c r="A897" s="292" t="str">
        <f t="shared" si="19"/>
        <v>66-00800-S2</v>
      </c>
      <c r="B897" s="198">
        <v>19378.062000000002</v>
      </c>
      <c r="C897" s="198">
        <v>25268.992847999998</v>
      </c>
      <c r="D897" s="198"/>
      <c r="E897" s="198"/>
      <c r="F897" s="226"/>
      <c r="G897" s="229">
        <v>29059.341775199991</v>
      </c>
      <c r="H897" s="228" t="s">
        <v>46</v>
      </c>
      <c r="I897" s="228" t="s">
        <v>46</v>
      </c>
      <c r="J897" s="114"/>
      <c r="K897" s="108"/>
      <c r="L897" s="108"/>
      <c r="M897" s="108"/>
      <c r="N897" s="109"/>
      <c r="O897" s="110"/>
      <c r="P897" s="108"/>
      <c r="Q897" s="108"/>
      <c r="R897" s="108"/>
      <c r="S897" s="108"/>
      <c r="T897" s="108"/>
      <c r="U897" s="108"/>
      <c r="V897" s="109"/>
      <c r="W897" s="109"/>
      <c r="X897" s="109"/>
      <c r="Y897" s="108"/>
      <c r="Z897" s="108"/>
      <c r="AA897" s="108"/>
      <c r="AB897" s="109"/>
      <c r="AC897" s="109"/>
      <c r="AD897" s="111"/>
      <c r="AG897" s="111"/>
    </row>
    <row r="898" spans="1:33" ht="15.75">
      <c r="A898" s="292" t="str">
        <f t="shared" si="19"/>
        <v>66-00800-01</v>
      </c>
      <c r="B898" s="198">
        <v>11878.812000000002</v>
      </c>
      <c r="C898" s="198">
        <v>15489.970847999994</v>
      </c>
      <c r="D898" s="198"/>
      <c r="E898" s="198"/>
      <c r="F898" s="226"/>
      <c r="G898" s="229">
        <v>17813.466475199992</v>
      </c>
      <c r="H898" s="228" t="s">
        <v>47</v>
      </c>
      <c r="I898" s="228" t="s">
        <v>47</v>
      </c>
      <c r="J898" s="114"/>
      <c r="K898" s="108"/>
      <c r="L898" s="108"/>
      <c r="M898" s="108"/>
      <c r="N898" s="109"/>
      <c r="O898" s="110"/>
      <c r="P898" s="108"/>
      <c r="Q898" s="108"/>
      <c r="R898" s="108"/>
      <c r="S898" s="108"/>
      <c r="T898" s="108"/>
      <c r="U898" s="108"/>
      <c r="V898" s="109"/>
      <c r="W898" s="109"/>
      <c r="X898" s="109"/>
      <c r="Y898" s="108"/>
      <c r="Z898" s="108"/>
      <c r="AA898" s="108"/>
      <c r="AB898" s="109"/>
      <c r="AC898" s="109"/>
      <c r="AD898" s="111"/>
      <c r="AG898" s="111"/>
    </row>
    <row r="899" spans="1:33" ht="15.75">
      <c r="A899" s="292" t="str">
        <f t="shared" si="19"/>
        <v>66-00800-02</v>
      </c>
      <c r="B899" s="198">
        <v>7499.2500000000009</v>
      </c>
      <c r="C899" s="198">
        <v>9779.0220000000008</v>
      </c>
      <c r="D899" s="198"/>
      <c r="E899" s="198"/>
      <c r="F899" s="226"/>
      <c r="G899" s="229">
        <v>11245.875300000002</v>
      </c>
      <c r="H899" s="228" t="s">
        <v>48</v>
      </c>
      <c r="I899" s="228" t="s">
        <v>48</v>
      </c>
      <c r="J899" s="114"/>
      <c r="K899" s="108"/>
      <c r="L899" s="108"/>
      <c r="M899" s="108"/>
      <c r="N899" s="109"/>
      <c r="O899" s="110"/>
      <c r="P899" s="108"/>
      <c r="Q899" s="108"/>
      <c r="R899" s="108"/>
      <c r="S899" s="108"/>
      <c r="T899" s="108"/>
      <c r="U899" s="108"/>
      <c r="V899" s="109"/>
      <c r="W899" s="109"/>
      <c r="X899" s="109"/>
      <c r="Y899" s="108"/>
      <c r="Z899" s="108"/>
      <c r="AA899" s="108"/>
      <c r="AB899" s="109"/>
      <c r="AC899" s="109"/>
      <c r="AD899" s="111"/>
      <c r="AG899" s="111"/>
    </row>
    <row r="900" spans="1:33" ht="15.75">
      <c r="A900" s="292" t="str">
        <f t="shared" si="19"/>
        <v>66-00900-S2</v>
      </c>
      <c r="B900" s="231">
        <v>23771.15424</v>
      </c>
      <c r="C900" s="231">
        <v>30156.026800319996</v>
      </c>
      <c r="D900" s="231"/>
      <c r="E900" s="231"/>
      <c r="F900" s="231"/>
      <c r="G900" s="232">
        <v>35284.230820367993</v>
      </c>
      <c r="H900" s="230" t="s">
        <v>49</v>
      </c>
      <c r="I900" s="230" t="s">
        <v>49</v>
      </c>
      <c r="J900" s="114"/>
      <c r="K900" s="108"/>
      <c r="L900" s="108"/>
      <c r="M900" s="108"/>
      <c r="N900" s="109"/>
      <c r="O900" s="110"/>
      <c r="P900" s="108"/>
      <c r="Q900" s="108"/>
      <c r="R900" s="108"/>
      <c r="S900" s="108"/>
      <c r="T900" s="108"/>
      <c r="U900" s="108"/>
      <c r="V900" s="109"/>
      <c r="W900" s="109"/>
      <c r="X900" s="109"/>
      <c r="Y900" s="108"/>
      <c r="Z900" s="108"/>
      <c r="AA900" s="108"/>
      <c r="AB900" s="109"/>
      <c r="AC900" s="109"/>
      <c r="AD900" s="111"/>
      <c r="AG900" s="111"/>
    </row>
    <row r="901" spans="1:33" ht="15.75">
      <c r="A901" s="292" t="str">
        <f t="shared" si="19"/>
        <v>66-00900-01</v>
      </c>
      <c r="B901" s="231">
        <v>15271.024079999999</v>
      </c>
      <c r="C901" s="231">
        <v>19674.202600320001</v>
      </c>
      <c r="D901" s="231"/>
      <c r="E901" s="231"/>
      <c r="F901" s="231"/>
      <c r="G901" s="232">
        <v>23169.232990367997</v>
      </c>
      <c r="H901" s="230" t="s">
        <v>50</v>
      </c>
      <c r="I901" s="230" t="s">
        <v>50</v>
      </c>
      <c r="J901" s="114"/>
      <c r="K901" s="108"/>
      <c r="L901" s="108"/>
      <c r="M901" s="108"/>
      <c r="N901" s="109"/>
      <c r="O901" s="110"/>
      <c r="P901" s="108"/>
      <c r="Q901" s="108"/>
      <c r="R901" s="108"/>
      <c r="S901" s="108"/>
      <c r="T901" s="108"/>
      <c r="U901" s="108"/>
      <c r="V901" s="109"/>
      <c r="W901" s="109"/>
      <c r="X901" s="109"/>
      <c r="Y901" s="108"/>
      <c r="Z901" s="108"/>
      <c r="AA901" s="108"/>
      <c r="AB901" s="109"/>
      <c r="AC901" s="109"/>
      <c r="AD901" s="111"/>
      <c r="AG901" s="111"/>
    </row>
    <row r="902" spans="1:33" ht="15.75">
      <c r="A902" s="292" t="str">
        <f t="shared" si="19"/>
        <v>66-00900-02</v>
      </c>
      <c r="B902" s="231">
        <v>8500.1301600000006</v>
      </c>
      <c r="C902" s="231">
        <v>10481.824199999999</v>
      </c>
      <c r="D902" s="231"/>
      <c r="E902" s="231"/>
      <c r="F902" s="231"/>
      <c r="G902" s="232">
        <v>12114.997829999997</v>
      </c>
      <c r="H902" s="230" t="s">
        <v>51</v>
      </c>
      <c r="I902" s="230" t="s">
        <v>51</v>
      </c>
      <c r="J902" s="114"/>
      <c r="K902" s="108"/>
      <c r="L902" s="108"/>
      <c r="M902" s="108"/>
      <c r="N902" s="109"/>
      <c r="O902" s="110"/>
      <c r="P902" s="108"/>
      <c r="Q902" s="108"/>
      <c r="R902" s="108"/>
      <c r="S902" s="108"/>
      <c r="T902" s="108"/>
      <c r="U902" s="108"/>
      <c r="V902" s="109"/>
      <c r="W902" s="109"/>
      <c r="X902" s="109"/>
      <c r="Y902" s="108"/>
      <c r="Z902" s="108"/>
      <c r="AA902" s="108"/>
      <c r="AB902" s="109"/>
      <c r="AC902" s="109"/>
      <c r="AD902" s="111"/>
      <c r="AG902" s="111"/>
    </row>
    <row r="903" spans="1:33" ht="15.75">
      <c r="A903" s="292" t="str">
        <f t="shared" si="19"/>
        <v>66-01000-S2</v>
      </c>
      <c r="B903" s="231">
        <v>24470.869500000001</v>
      </c>
      <c r="C903" s="231">
        <v>31913.516249999993</v>
      </c>
      <c r="D903" s="231"/>
      <c r="E903" s="231"/>
      <c r="F903" s="231"/>
      <c r="G903" s="232">
        <v>36700.543687499994</v>
      </c>
      <c r="H903" s="228" t="s">
        <v>52</v>
      </c>
      <c r="I903" s="228" t="s">
        <v>52</v>
      </c>
      <c r="J903" s="114"/>
      <c r="K903" s="108"/>
      <c r="L903" s="108"/>
      <c r="M903" s="108"/>
      <c r="N903" s="109"/>
      <c r="O903" s="110"/>
      <c r="P903" s="108"/>
      <c r="Q903" s="108"/>
      <c r="R903" s="108"/>
      <c r="S903" s="108"/>
      <c r="T903" s="108"/>
      <c r="U903" s="108"/>
      <c r="V903" s="109"/>
      <c r="W903" s="109"/>
      <c r="X903" s="109"/>
      <c r="Y903" s="108"/>
      <c r="Z903" s="108"/>
      <c r="AA903" s="108"/>
      <c r="AB903" s="109"/>
      <c r="AC903" s="109"/>
      <c r="AD903" s="111"/>
      <c r="AG903" s="111"/>
    </row>
    <row r="904" spans="1:33" ht="15.75">
      <c r="A904" s="292" t="str">
        <f t="shared" si="19"/>
        <v>66-01000-01</v>
      </c>
      <c r="B904" s="231">
        <v>15731.273250000002</v>
      </c>
      <c r="C904" s="231">
        <v>20515.831874999993</v>
      </c>
      <c r="D904" s="231"/>
      <c r="E904" s="231"/>
      <c r="F904" s="231"/>
      <c r="G904" s="232">
        <v>23593.206656249989</v>
      </c>
      <c r="H904" s="228" t="s">
        <v>53</v>
      </c>
      <c r="I904" s="228" t="s">
        <v>53</v>
      </c>
      <c r="J904" s="108"/>
      <c r="K904" s="108"/>
      <c r="L904" s="108"/>
      <c r="M904" s="108"/>
      <c r="N904" s="108"/>
      <c r="O904" s="110"/>
      <c r="P904" s="108"/>
      <c r="Q904" s="108"/>
      <c r="R904" s="108"/>
      <c r="S904" s="108"/>
      <c r="T904" s="108"/>
      <c r="U904" s="108"/>
      <c r="V904" s="108"/>
      <c r="W904" s="108"/>
      <c r="X904" s="109"/>
      <c r="Y904" s="108"/>
      <c r="Z904" s="108"/>
      <c r="AA904" s="108"/>
      <c r="AB904" s="108"/>
      <c r="AC904" s="108"/>
      <c r="AD904" s="111"/>
      <c r="AG904" s="111"/>
    </row>
    <row r="905" spans="1:33" ht="15.75">
      <c r="A905" s="292" t="str">
        <f t="shared" si="19"/>
        <v>66-01000-02</v>
      </c>
      <c r="B905" s="231">
        <v>8739.5962500000005</v>
      </c>
      <c r="C905" s="231">
        <v>11397.684374999999</v>
      </c>
      <c r="D905" s="231"/>
      <c r="E905" s="231"/>
      <c r="F905" s="231"/>
      <c r="G905" s="232">
        <v>13107.337031249999</v>
      </c>
      <c r="H905" s="228" t="s">
        <v>54</v>
      </c>
      <c r="I905" s="228" t="s">
        <v>54</v>
      </c>
      <c r="J905" s="114"/>
      <c r="K905" s="108"/>
      <c r="L905" s="108"/>
      <c r="M905" s="108"/>
      <c r="N905" s="109"/>
      <c r="O905" s="110"/>
      <c r="P905" s="108"/>
      <c r="Q905" s="108"/>
      <c r="R905" s="108"/>
      <c r="S905" s="108"/>
      <c r="T905" s="108"/>
      <c r="U905" s="108"/>
      <c r="V905" s="109"/>
      <c r="W905" s="109"/>
      <c r="X905" s="109"/>
      <c r="Y905" s="108"/>
      <c r="Z905" s="108"/>
      <c r="AA905" s="108"/>
      <c r="AB905" s="109"/>
      <c r="AC905" s="109"/>
      <c r="AD905" s="111"/>
      <c r="AG905" s="111"/>
    </row>
    <row r="906" spans="1:33" ht="15.75">
      <c r="A906" s="292" t="str">
        <f t="shared" si="19"/>
        <v>66-01100-S2</v>
      </c>
      <c r="B906" s="231">
        <v>27504.081000000002</v>
      </c>
      <c r="C906" s="231">
        <v>34896.097500000003</v>
      </c>
      <c r="D906" s="231"/>
      <c r="E906" s="231"/>
      <c r="F906" s="231"/>
      <c r="G906" s="232">
        <v>40130.512125000001</v>
      </c>
      <c r="H906" s="230" t="s">
        <v>55</v>
      </c>
      <c r="I906" s="230" t="s">
        <v>55</v>
      </c>
      <c r="J906" s="114"/>
      <c r="K906" s="108"/>
      <c r="L906" s="108"/>
      <c r="M906" s="108"/>
      <c r="N906" s="109"/>
      <c r="O906" s="110"/>
      <c r="P906" s="108"/>
      <c r="Q906" s="108"/>
      <c r="R906" s="108"/>
      <c r="S906" s="108"/>
      <c r="T906" s="108"/>
      <c r="U906" s="108"/>
      <c r="V906" s="109"/>
      <c r="W906" s="109"/>
      <c r="X906" s="109"/>
      <c r="Y906" s="108"/>
      <c r="Z906" s="108"/>
      <c r="AA906" s="108"/>
      <c r="AB906" s="109"/>
      <c r="AC906" s="109"/>
      <c r="AD906" s="111"/>
      <c r="AG906" s="111"/>
    </row>
    <row r="907" spans="1:33" ht="15.75">
      <c r="A907" s="292" t="str">
        <f t="shared" si="19"/>
        <v>66-01100-01</v>
      </c>
      <c r="B907" s="231">
        <v>16236.099000000002</v>
      </c>
      <c r="C907" s="231">
        <v>20590.300500000005</v>
      </c>
      <c r="D907" s="231"/>
      <c r="E907" s="231"/>
      <c r="F907" s="231"/>
      <c r="G907" s="232">
        <v>23678.845575000003</v>
      </c>
      <c r="H907" s="230" t="s">
        <v>56</v>
      </c>
      <c r="I907" s="230" t="s">
        <v>56</v>
      </c>
      <c r="J907" s="108"/>
      <c r="K907" s="108"/>
      <c r="L907" s="108"/>
      <c r="M907" s="108"/>
      <c r="N907" s="108"/>
      <c r="O907" s="110"/>
      <c r="P907" s="108"/>
      <c r="Q907" s="108"/>
      <c r="R907" s="108"/>
      <c r="S907" s="108"/>
      <c r="T907" s="108"/>
      <c r="U907" s="108"/>
      <c r="V907" s="108"/>
      <c r="W907" s="108"/>
      <c r="X907" s="109"/>
      <c r="Y907" s="108"/>
      <c r="Z907" s="108"/>
      <c r="AA907" s="108"/>
      <c r="AB907" s="108"/>
      <c r="AC907" s="108"/>
      <c r="AD907" s="111"/>
      <c r="AG907" s="111"/>
    </row>
    <row r="908" spans="1:33" ht="15.75">
      <c r="A908" s="292" t="str">
        <f t="shared" si="19"/>
        <v>66-01100-02</v>
      </c>
      <c r="B908" s="231">
        <v>11267.981999999998</v>
      </c>
      <c r="C908" s="231">
        <v>14305.796999999999</v>
      </c>
      <c r="D908" s="231"/>
      <c r="E908" s="231"/>
      <c r="F908" s="231"/>
      <c r="G908" s="232">
        <v>16451.666549999998</v>
      </c>
      <c r="H908" s="230" t="s">
        <v>57</v>
      </c>
      <c r="I908" s="230" t="s">
        <v>57</v>
      </c>
      <c r="J908" s="108"/>
      <c r="K908" s="108"/>
      <c r="L908" s="108"/>
      <c r="M908" s="108"/>
      <c r="N908" s="108"/>
      <c r="O908" s="110"/>
      <c r="P908" s="108"/>
      <c r="Q908" s="108"/>
      <c r="R908" s="108"/>
      <c r="S908" s="108"/>
      <c r="T908" s="108"/>
      <c r="U908" s="108"/>
      <c r="V908" s="108"/>
      <c r="W908" s="108"/>
      <c r="X908" s="109"/>
      <c r="Y908" s="108"/>
      <c r="Z908" s="108"/>
      <c r="AA908" s="108"/>
      <c r="AB908" s="108"/>
      <c r="AC908" s="108"/>
      <c r="AD908" s="111"/>
      <c r="AG908" s="111"/>
    </row>
    <row r="909" spans="1:33" ht="15.75">
      <c r="A909" s="292" t="str">
        <f t="shared" si="19"/>
        <v>66-01200-S2</v>
      </c>
      <c r="B909" s="231">
        <v>27894.674999999999</v>
      </c>
      <c r="C909" s="231">
        <v>35941.612499999996</v>
      </c>
      <c r="D909" s="231"/>
      <c r="E909" s="231"/>
      <c r="F909" s="231"/>
      <c r="G909" s="232">
        <v>41872.734375</v>
      </c>
      <c r="H909" s="228" t="s">
        <v>58</v>
      </c>
      <c r="I909" s="228" t="s">
        <v>58</v>
      </c>
      <c r="J909" s="108"/>
      <c r="K909" s="108"/>
      <c r="L909" s="108"/>
      <c r="M909" s="108"/>
      <c r="N909" s="108"/>
      <c r="O909" s="110"/>
      <c r="P909" s="108"/>
      <c r="Q909" s="108"/>
      <c r="R909" s="108"/>
      <c r="S909" s="108"/>
      <c r="T909" s="108"/>
      <c r="U909" s="108"/>
      <c r="V909" s="108"/>
      <c r="W909" s="108"/>
      <c r="X909" s="109"/>
      <c r="Y909" s="108"/>
      <c r="Z909" s="108"/>
      <c r="AA909" s="108"/>
      <c r="AB909" s="108"/>
      <c r="AC909" s="108"/>
      <c r="AD909" s="111"/>
      <c r="AG909" s="111"/>
    </row>
    <row r="910" spans="1:33" ht="15.75">
      <c r="A910" s="292" t="str">
        <f t="shared" si="19"/>
        <v>66-01200-01</v>
      </c>
      <c r="B910" s="231">
        <v>17852.975999999999</v>
      </c>
      <c r="C910" s="231">
        <v>23002.68</v>
      </c>
      <c r="D910" s="231"/>
      <c r="E910" s="231"/>
      <c r="F910" s="231"/>
      <c r="G910" s="232">
        <v>26815.302</v>
      </c>
      <c r="H910" s="230" t="s">
        <v>59</v>
      </c>
      <c r="I910" s="230" t="s">
        <v>59</v>
      </c>
      <c r="J910" s="114"/>
      <c r="K910" s="108"/>
      <c r="L910" s="108"/>
      <c r="M910" s="108"/>
      <c r="N910" s="109"/>
      <c r="O910" s="110"/>
      <c r="P910" s="108"/>
      <c r="Q910" s="108"/>
      <c r="R910" s="108"/>
      <c r="S910" s="108"/>
      <c r="T910" s="108"/>
      <c r="U910" s="108"/>
      <c r="V910" s="109"/>
      <c r="W910" s="109"/>
      <c r="X910" s="109"/>
      <c r="Y910" s="108"/>
      <c r="Z910" s="108"/>
      <c r="AA910" s="108"/>
      <c r="AB910" s="109"/>
      <c r="AC910" s="109"/>
      <c r="AD910" s="111"/>
      <c r="AG910" s="111"/>
    </row>
    <row r="911" spans="1:33" ht="15.75">
      <c r="A911" s="292" t="str">
        <f t="shared" si="19"/>
        <v>66-01200-02</v>
      </c>
      <c r="B911" s="231">
        <v>10041.699000000001</v>
      </c>
      <c r="C911" s="231">
        <v>12938.932499999997</v>
      </c>
      <c r="D911" s="231"/>
      <c r="E911" s="231"/>
      <c r="F911" s="231"/>
      <c r="G911" s="232">
        <v>15057.432374999997</v>
      </c>
      <c r="H911" s="230" t="s">
        <v>60</v>
      </c>
      <c r="I911" s="230" t="s">
        <v>60</v>
      </c>
      <c r="J911" s="114"/>
      <c r="K911" s="108"/>
      <c r="L911" s="108"/>
      <c r="M911" s="108"/>
      <c r="N911" s="109"/>
      <c r="O911" s="110"/>
      <c r="P911" s="108"/>
      <c r="Q911" s="108"/>
      <c r="R911" s="108"/>
      <c r="S911" s="108"/>
      <c r="T911" s="108"/>
      <c r="U911" s="108"/>
      <c r="V911" s="109"/>
      <c r="W911" s="109"/>
      <c r="X911" s="109"/>
      <c r="Y911" s="108"/>
      <c r="Z911" s="108"/>
      <c r="AA911" s="108"/>
      <c r="AB911" s="109"/>
      <c r="AC911" s="109"/>
      <c r="AD911" s="111"/>
      <c r="AG911" s="111"/>
    </row>
    <row r="912" spans="1:33" ht="15.75">
      <c r="A912" s="292" t="str">
        <f t="shared" si="19"/>
        <v>66-01400-S3</v>
      </c>
      <c r="B912" s="231">
        <v>22451.088</v>
      </c>
      <c r="C912" s="231">
        <v>29276.218751999993</v>
      </c>
      <c r="D912" s="231"/>
      <c r="E912" s="231"/>
      <c r="F912" s="231"/>
      <c r="G912" s="232">
        <v>33667.651564799991</v>
      </c>
      <c r="H912" s="228" t="s">
        <v>61</v>
      </c>
      <c r="I912" s="228" t="s">
        <v>61</v>
      </c>
      <c r="J912" s="114"/>
      <c r="K912" s="108"/>
      <c r="L912" s="108"/>
      <c r="M912" s="108"/>
      <c r="N912" s="109"/>
      <c r="O912" s="110"/>
      <c r="P912" s="108"/>
      <c r="Q912" s="108"/>
      <c r="R912" s="108"/>
      <c r="S912" s="108"/>
      <c r="T912" s="108"/>
      <c r="U912" s="108"/>
      <c r="V912" s="109"/>
      <c r="W912" s="109"/>
      <c r="X912" s="109"/>
      <c r="Y912" s="108"/>
      <c r="Z912" s="108"/>
      <c r="AA912" s="108"/>
      <c r="AB912" s="109"/>
      <c r="AC912" s="109"/>
      <c r="AD912" s="111"/>
      <c r="AG912" s="111"/>
    </row>
    <row r="913" spans="1:33" ht="15.75">
      <c r="A913" s="292" t="str">
        <f t="shared" si="19"/>
        <v>66-01400-L2</v>
      </c>
      <c r="B913" s="231">
        <v>18184.848000000002</v>
      </c>
      <c r="C913" s="231">
        <v>23713.041791999996</v>
      </c>
      <c r="D913" s="231"/>
      <c r="E913" s="231"/>
      <c r="F913" s="231"/>
      <c r="G913" s="232">
        <v>27269.998060799993</v>
      </c>
      <c r="H913" s="228" t="s">
        <v>62</v>
      </c>
      <c r="I913" s="228" t="s">
        <v>62</v>
      </c>
      <c r="J913" s="108"/>
      <c r="K913" s="108"/>
      <c r="L913" s="108"/>
      <c r="M913" s="108"/>
      <c r="N913" s="108"/>
      <c r="O913" s="110"/>
      <c r="P913" s="108"/>
      <c r="Q913" s="108"/>
      <c r="R913" s="108"/>
      <c r="S913" s="108"/>
      <c r="T913" s="108"/>
      <c r="U913" s="108"/>
      <c r="V913" s="108"/>
      <c r="W913" s="108"/>
      <c r="X913" s="109"/>
      <c r="Y913" s="108"/>
      <c r="Z913" s="108"/>
      <c r="AA913" s="108"/>
      <c r="AB913" s="108"/>
      <c r="AC913" s="108"/>
      <c r="AD913" s="111"/>
      <c r="AG913" s="111"/>
    </row>
    <row r="914" spans="1:33" ht="15.75">
      <c r="A914" s="292" t="str">
        <f t="shared" si="19"/>
        <v>66-01400-B2</v>
      </c>
      <c r="B914" s="231">
        <v>10932.24</v>
      </c>
      <c r="C914" s="231">
        <v>14255.640960000001</v>
      </c>
      <c r="D914" s="231"/>
      <c r="E914" s="231"/>
      <c r="F914" s="231"/>
      <c r="G914" s="232">
        <v>16393.987104</v>
      </c>
      <c r="H914" s="228" t="s">
        <v>63</v>
      </c>
      <c r="I914" s="228" t="s">
        <v>63</v>
      </c>
      <c r="J914" s="108"/>
      <c r="K914" s="108"/>
      <c r="L914" s="108"/>
      <c r="M914" s="108"/>
      <c r="N914" s="108"/>
      <c r="O914" s="110"/>
      <c r="P914" s="108"/>
      <c r="Q914" s="108"/>
      <c r="R914" s="108"/>
      <c r="S914" s="108"/>
      <c r="T914" s="108"/>
      <c r="U914" s="108"/>
      <c r="V914" s="108"/>
      <c r="W914" s="108"/>
      <c r="X914" s="109"/>
      <c r="Y914" s="108"/>
      <c r="Z914" s="108"/>
      <c r="AA914" s="108"/>
      <c r="AB914" s="108"/>
      <c r="AC914" s="108"/>
      <c r="AD914" s="111"/>
      <c r="AG914" s="111"/>
    </row>
    <row r="915" spans="1:33" ht="15.75">
      <c r="A915" s="292" t="str">
        <f t="shared" si="19"/>
        <v>66-01400-01</v>
      </c>
      <c r="B915" s="231">
        <v>11518.848</v>
      </c>
      <c r="C915" s="231">
        <v>15020.577791999996</v>
      </c>
      <c r="D915" s="231"/>
      <c r="E915" s="231"/>
      <c r="F915" s="231"/>
      <c r="G915" s="232">
        <v>17273.664460799992</v>
      </c>
      <c r="H915" s="230" t="s">
        <v>64</v>
      </c>
      <c r="I915" s="230" t="s">
        <v>64</v>
      </c>
      <c r="J915" s="108"/>
      <c r="K915" s="108"/>
      <c r="L915" s="108"/>
      <c r="M915" s="108"/>
      <c r="N915" s="108"/>
      <c r="O915" s="110"/>
      <c r="P915" s="108"/>
      <c r="Q915" s="108"/>
      <c r="R915" s="108"/>
      <c r="S915" s="108"/>
      <c r="T915" s="108"/>
      <c r="U915" s="108"/>
      <c r="V915" s="108"/>
      <c r="W915" s="108"/>
      <c r="X915" s="109"/>
      <c r="Y915" s="108"/>
      <c r="Z915" s="108"/>
      <c r="AA915" s="108"/>
      <c r="AB915" s="108"/>
      <c r="AC915" s="108"/>
      <c r="AD915" s="111"/>
      <c r="AG915" s="111"/>
    </row>
    <row r="916" spans="1:33" ht="15.75">
      <c r="A916" s="292" t="str">
        <f t="shared" si="19"/>
        <v>66-01400-02</v>
      </c>
      <c r="B916" s="231">
        <v>6666</v>
      </c>
      <c r="C916" s="231">
        <v>8692.4640000000018</v>
      </c>
      <c r="D916" s="231"/>
      <c r="E916" s="231"/>
      <c r="F916" s="231"/>
      <c r="G916" s="232">
        <v>9996.3335999999999</v>
      </c>
      <c r="H916" s="230" t="s">
        <v>65</v>
      </c>
      <c r="I916" s="230" t="s">
        <v>65</v>
      </c>
      <c r="J916" s="114"/>
      <c r="K916" s="108"/>
      <c r="L916" s="108"/>
      <c r="M916" s="108"/>
      <c r="N916" s="109"/>
      <c r="O916" s="110"/>
      <c r="P916" s="108"/>
      <c r="Q916" s="108"/>
      <c r="R916" s="108"/>
      <c r="S916" s="108"/>
      <c r="T916" s="108"/>
      <c r="U916" s="108"/>
      <c r="V916" s="109"/>
      <c r="W916" s="109"/>
      <c r="X916" s="109"/>
      <c r="Y916" s="108"/>
      <c r="Z916" s="108"/>
      <c r="AA916" s="108"/>
      <c r="AB916" s="109"/>
      <c r="AC916" s="109"/>
      <c r="AD916" s="111"/>
      <c r="AG916" s="111"/>
    </row>
    <row r="917" spans="1:33" ht="15.75">
      <c r="A917" s="292" t="str">
        <f t="shared" si="19"/>
        <v>66-01400-03</v>
      </c>
      <c r="B917" s="231">
        <v>4266.24</v>
      </c>
      <c r="C917" s="231">
        <v>5563.1769599999989</v>
      </c>
      <c r="D917" s="231"/>
      <c r="E917" s="231"/>
      <c r="F917" s="231"/>
      <c r="G917" s="232">
        <v>6397.653503999999</v>
      </c>
      <c r="H917" s="230" t="s">
        <v>66</v>
      </c>
      <c r="I917" s="230" t="s">
        <v>66</v>
      </c>
      <c r="J917" s="114"/>
      <c r="K917" s="108"/>
      <c r="L917" s="108"/>
      <c r="M917" s="108"/>
      <c r="N917" s="109"/>
      <c r="O917" s="110"/>
      <c r="P917" s="108"/>
      <c r="Q917" s="108"/>
      <c r="R917" s="108"/>
      <c r="S917" s="108"/>
      <c r="T917" s="108"/>
      <c r="U917" s="108"/>
      <c r="V917" s="109"/>
      <c r="W917" s="109"/>
      <c r="X917" s="109"/>
      <c r="Y917" s="108"/>
      <c r="Z917" s="108"/>
      <c r="AA917" s="108"/>
      <c r="AB917" s="109"/>
      <c r="AC917" s="109"/>
      <c r="AD917" s="111"/>
      <c r="AG917" s="111"/>
    </row>
    <row r="918" spans="1:33" ht="15.75">
      <c r="A918" s="292" t="str">
        <f t="shared" si="19"/>
        <v>66-01500-S3</v>
      </c>
      <c r="B918" s="231">
        <v>22222.185750000001</v>
      </c>
      <c r="C918" s="231">
        <v>28632.500624999997</v>
      </c>
      <c r="D918" s="231"/>
      <c r="E918" s="231"/>
      <c r="F918" s="231"/>
      <c r="G918" s="232">
        <v>33243.995718749997</v>
      </c>
      <c r="H918" s="228" t="s">
        <v>67</v>
      </c>
      <c r="I918" s="228" t="s">
        <v>67</v>
      </c>
      <c r="J918" s="114"/>
      <c r="K918" s="108"/>
      <c r="L918" s="108"/>
      <c r="M918" s="108"/>
      <c r="N918" s="109"/>
      <c r="O918" s="110"/>
      <c r="P918" s="108"/>
      <c r="Q918" s="108"/>
      <c r="R918" s="108"/>
      <c r="S918" s="108"/>
      <c r="T918" s="108"/>
      <c r="U918" s="108"/>
      <c r="V918" s="109"/>
      <c r="W918" s="109"/>
      <c r="X918" s="109"/>
      <c r="Y918" s="108"/>
      <c r="Z918" s="108"/>
      <c r="AA918" s="108"/>
      <c r="AB918" s="109"/>
      <c r="AC918" s="109"/>
      <c r="AD918" s="111"/>
      <c r="AG918" s="111"/>
    </row>
    <row r="919" spans="1:33" ht="15.75">
      <c r="A919" s="292" t="str">
        <f t="shared" si="19"/>
        <v>66-01500-L2</v>
      </c>
      <c r="B919" s="231">
        <v>16271.193749999999</v>
      </c>
      <c r="C919" s="231">
        <v>20965.340625000001</v>
      </c>
      <c r="D919" s="231"/>
      <c r="E919" s="231"/>
      <c r="F919" s="231"/>
      <c r="G919" s="232">
        <v>24361.961718750001</v>
      </c>
      <c r="H919" s="228" t="s">
        <v>68</v>
      </c>
      <c r="I919" s="228" t="s">
        <v>68</v>
      </c>
      <c r="J919" s="108"/>
      <c r="K919" s="108"/>
      <c r="L919" s="108"/>
      <c r="M919" s="108"/>
      <c r="N919" s="108"/>
      <c r="O919" s="110"/>
      <c r="P919" s="108"/>
      <c r="Q919" s="108"/>
      <c r="R919" s="108"/>
      <c r="S919" s="108"/>
      <c r="T919" s="108"/>
      <c r="U919" s="108"/>
      <c r="V919" s="108"/>
      <c r="W919" s="108"/>
      <c r="X919" s="109"/>
      <c r="Y919" s="108"/>
      <c r="Z919" s="108"/>
      <c r="AA919" s="108"/>
      <c r="AB919" s="108"/>
      <c r="AC919" s="108"/>
      <c r="AD919" s="111"/>
      <c r="AG919" s="111"/>
    </row>
    <row r="920" spans="1:33" ht="15.75">
      <c r="A920" s="292" t="str">
        <f t="shared" si="19"/>
        <v>66-01500-B2</v>
      </c>
      <c r="B920" s="231">
        <v>12924.36075</v>
      </c>
      <c r="C920" s="231">
        <v>16651.963124999998</v>
      </c>
      <c r="D920" s="231"/>
      <c r="E920" s="231"/>
      <c r="F920" s="231"/>
      <c r="G920" s="232">
        <v>19318.41759375</v>
      </c>
      <c r="H920" s="228" t="s">
        <v>69</v>
      </c>
      <c r="I920" s="228" t="s">
        <v>69</v>
      </c>
      <c r="J920" s="108"/>
      <c r="K920" s="108"/>
      <c r="L920" s="108"/>
      <c r="M920" s="108"/>
      <c r="N920" s="108"/>
      <c r="O920" s="110"/>
      <c r="P920" s="108"/>
      <c r="Q920" s="108"/>
      <c r="R920" s="108"/>
      <c r="S920" s="108"/>
      <c r="T920" s="108"/>
      <c r="U920" s="108"/>
      <c r="V920" s="108"/>
      <c r="W920" s="108"/>
      <c r="X920" s="109"/>
      <c r="Y920" s="108"/>
      <c r="Z920" s="108"/>
      <c r="AA920" s="108"/>
      <c r="AB920" s="108"/>
      <c r="AC920" s="108"/>
      <c r="AD920" s="111"/>
      <c r="AG920" s="111"/>
    </row>
    <row r="921" spans="1:33" ht="15.75">
      <c r="A921" s="292" t="str">
        <f t="shared" si="19"/>
        <v>66-01500-01</v>
      </c>
      <c r="B921" s="231">
        <v>9297.8250000000007</v>
      </c>
      <c r="C921" s="231">
        <v>11980.5375</v>
      </c>
      <c r="D921" s="231"/>
      <c r="E921" s="231"/>
      <c r="F921" s="231"/>
      <c r="G921" s="232">
        <v>13925.578125</v>
      </c>
      <c r="H921" s="230" t="s">
        <v>70</v>
      </c>
      <c r="I921" s="230" t="s">
        <v>70</v>
      </c>
      <c r="J921" s="108"/>
      <c r="K921" s="108"/>
      <c r="L921" s="108"/>
      <c r="M921" s="108"/>
      <c r="N921" s="108"/>
      <c r="O921" s="110"/>
      <c r="P921" s="108"/>
      <c r="Q921" s="108"/>
      <c r="R921" s="108"/>
      <c r="S921" s="108"/>
      <c r="T921" s="108"/>
      <c r="U921" s="108"/>
      <c r="V921" s="108"/>
      <c r="W921" s="108"/>
      <c r="X921" s="109"/>
      <c r="Y921" s="108"/>
      <c r="Z921" s="108"/>
      <c r="AA921" s="108"/>
      <c r="AB921" s="108"/>
      <c r="AC921" s="108"/>
      <c r="AD921" s="111"/>
      <c r="AG921" s="111"/>
    </row>
    <row r="922" spans="1:33" ht="15.75">
      <c r="A922" s="292" t="str">
        <f t="shared" si="19"/>
        <v>66-01500-02</v>
      </c>
      <c r="B922" s="231">
        <v>6973.3687499999996</v>
      </c>
      <c r="C922" s="231">
        <v>8984.8031250000004</v>
      </c>
      <c r="D922" s="231"/>
      <c r="E922" s="231"/>
      <c r="F922" s="231"/>
      <c r="G922" s="232">
        <v>10436.383593749999</v>
      </c>
      <c r="H922" s="230" t="s">
        <v>71</v>
      </c>
      <c r="I922" s="230" t="s">
        <v>71</v>
      </c>
      <c r="J922" s="114"/>
      <c r="K922" s="108"/>
      <c r="L922" s="108"/>
      <c r="M922" s="108"/>
      <c r="N922" s="109"/>
      <c r="O922" s="110"/>
      <c r="P922" s="108"/>
      <c r="Q922" s="108"/>
      <c r="R922" s="108"/>
      <c r="S922" s="108"/>
      <c r="T922" s="108"/>
      <c r="U922" s="108"/>
      <c r="V922" s="109"/>
      <c r="W922" s="109"/>
      <c r="X922" s="109"/>
      <c r="Y922" s="108"/>
      <c r="Z922" s="108"/>
      <c r="AA922" s="108"/>
      <c r="AB922" s="109"/>
      <c r="AC922" s="109"/>
      <c r="AD922" s="111"/>
      <c r="AG922" s="111"/>
    </row>
    <row r="923" spans="1:33" ht="15.75">
      <c r="A923" s="292" t="str">
        <f t="shared" si="19"/>
        <v>66-01500-03</v>
      </c>
      <c r="B923" s="231">
        <v>5950.9919999999993</v>
      </c>
      <c r="C923" s="231">
        <v>7667.1599999999989</v>
      </c>
      <c r="D923" s="231"/>
      <c r="E923" s="231"/>
      <c r="F923" s="231"/>
      <c r="G923" s="232">
        <v>8882.0339999999978</v>
      </c>
      <c r="H923" s="230" t="s">
        <v>72</v>
      </c>
      <c r="I923" s="230" t="s">
        <v>72</v>
      </c>
      <c r="J923" s="114"/>
      <c r="K923" s="108"/>
      <c r="L923" s="108"/>
      <c r="M923" s="108"/>
      <c r="N923" s="109"/>
      <c r="O923" s="110"/>
      <c r="P923" s="108"/>
      <c r="Q923" s="108"/>
      <c r="R923" s="108"/>
      <c r="S923" s="108"/>
      <c r="T923" s="108"/>
      <c r="U923" s="108"/>
      <c r="V923" s="109"/>
      <c r="W923" s="109"/>
      <c r="X923" s="109"/>
      <c r="Y923" s="108"/>
      <c r="Z923" s="108"/>
      <c r="AA923" s="108"/>
      <c r="AB923" s="109"/>
      <c r="AC923" s="109"/>
      <c r="AD923" s="111"/>
      <c r="AG923" s="111"/>
    </row>
    <row r="924" spans="1:33" ht="15.75">
      <c r="A924" s="292" t="str">
        <f t="shared" si="19"/>
        <v>66-01500-S3</v>
      </c>
      <c r="B924" s="231">
        <v>22222.185750000001</v>
      </c>
      <c r="C924" s="231">
        <v>28632.500624999997</v>
      </c>
      <c r="D924" s="231"/>
      <c r="E924" s="231"/>
      <c r="F924" s="231"/>
      <c r="G924" s="232">
        <v>33243.995718749997</v>
      </c>
      <c r="H924" s="228" t="s">
        <v>2571</v>
      </c>
      <c r="I924" s="228" t="s">
        <v>2571</v>
      </c>
      <c r="J924" s="114"/>
      <c r="K924" s="108"/>
      <c r="L924" s="108"/>
      <c r="M924" s="108"/>
      <c r="N924" s="109"/>
      <c r="O924" s="110"/>
      <c r="P924" s="108"/>
      <c r="Q924" s="108"/>
      <c r="R924" s="108"/>
      <c r="S924" s="108"/>
      <c r="T924" s="108"/>
      <c r="U924" s="108"/>
      <c r="V924" s="109"/>
      <c r="W924" s="109"/>
      <c r="X924" s="109"/>
      <c r="Y924" s="108"/>
      <c r="Z924" s="108"/>
      <c r="AA924" s="108"/>
      <c r="AB924" s="109"/>
      <c r="AC924" s="109"/>
      <c r="AD924" s="111"/>
      <c r="AG924" s="111"/>
    </row>
    <row r="925" spans="1:33" ht="15.75">
      <c r="A925" s="292" t="str">
        <f t="shared" si="19"/>
        <v>66-01500-L2</v>
      </c>
      <c r="B925" s="231">
        <v>16271.193749999999</v>
      </c>
      <c r="C925" s="231">
        <v>20965.340625000001</v>
      </c>
      <c r="D925" s="231"/>
      <c r="E925" s="231"/>
      <c r="F925" s="231"/>
      <c r="G925" s="232">
        <v>24361.961718750001</v>
      </c>
      <c r="H925" s="228" t="s">
        <v>2572</v>
      </c>
      <c r="I925" s="228" t="s">
        <v>2572</v>
      </c>
      <c r="J925" s="108"/>
      <c r="K925" s="108"/>
      <c r="L925" s="108"/>
      <c r="M925" s="108"/>
      <c r="N925" s="108"/>
      <c r="O925" s="110"/>
      <c r="P925" s="108"/>
      <c r="Q925" s="108"/>
      <c r="R925" s="108"/>
      <c r="S925" s="108"/>
      <c r="T925" s="108"/>
      <c r="U925" s="108"/>
      <c r="V925" s="108"/>
      <c r="W925" s="108"/>
      <c r="X925" s="108"/>
      <c r="Y925" s="108"/>
      <c r="Z925" s="108"/>
      <c r="AA925" s="108"/>
      <c r="AB925" s="108"/>
      <c r="AC925" s="108"/>
      <c r="AD925" s="111"/>
      <c r="AG925" s="111"/>
    </row>
    <row r="926" spans="1:33" ht="15.75">
      <c r="A926" s="292" t="str">
        <f t="shared" si="19"/>
        <v>66-01500-B2</v>
      </c>
      <c r="B926" s="231">
        <v>12924.36075</v>
      </c>
      <c r="C926" s="231">
        <v>16651.963124999998</v>
      </c>
      <c r="D926" s="231"/>
      <c r="E926" s="231"/>
      <c r="F926" s="231"/>
      <c r="G926" s="232">
        <v>19318.41759375</v>
      </c>
      <c r="H926" s="228" t="s">
        <v>2573</v>
      </c>
      <c r="I926" s="228" t="s">
        <v>2573</v>
      </c>
      <c r="J926" s="108"/>
      <c r="K926" s="108"/>
      <c r="L926" s="108"/>
      <c r="M926" s="108"/>
      <c r="N926" s="108"/>
      <c r="O926" s="110"/>
      <c r="P926" s="108"/>
      <c r="Q926" s="108"/>
      <c r="R926" s="108"/>
      <c r="S926" s="108"/>
      <c r="T926" s="108"/>
      <c r="U926" s="108"/>
      <c r="V926" s="108"/>
      <c r="W926" s="108"/>
      <c r="X926" s="108"/>
      <c r="Y926" s="108"/>
      <c r="Z926" s="108"/>
      <c r="AA926" s="108"/>
      <c r="AB926" s="108"/>
      <c r="AC926" s="108"/>
      <c r="AD926" s="111"/>
      <c r="AG926" s="111"/>
    </row>
    <row r="927" spans="1:33" ht="15.75">
      <c r="A927" s="292" t="str">
        <f t="shared" si="19"/>
        <v>66-01500-01</v>
      </c>
      <c r="B927" s="231">
        <v>9297.8250000000007</v>
      </c>
      <c r="C927" s="231">
        <v>11980.5375</v>
      </c>
      <c r="D927" s="231"/>
      <c r="E927" s="231"/>
      <c r="F927" s="231"/>
      <c r="G927" s="232">
        <v>13925.578125</v>
      </c>
      <c r="H927" s="230" t="s">
        <v>2574</v>
      </c>
      <c r="I927" s="230" t="s">
        <v>2574</v>
      </c>
      <c r="J927" s="108"/>
      <c r="K927" s="108"/>
      <c r="L927" s="108"/>
      <c r="M927" s="108"/>
      <c r="N927" s="108"/>
      <c r="O927" s="110"/>
      <c r="P927" s="108"/>
      <c r="Q927" s="108"/>
      <c r="R927" s="108"/>
      <c r="S927" s="108"/>
      <c r="T927" s="108"/>
      <c r="U927" s="108"/>
      <c r="V927" s="108"/>
      <c r="W927" s="108"/>
      <c r="X927" s="108"/>
      <c r="Y927" s="108"/>
      <c r="Z927" s="108"/>
      <c r="AA927" s="108"/>
      <c r="AB927" s="108"/>
      <c r="AC927" s="108"/>
      <c r="AD927" s="111"/>
      <c r="AG927" s="111"/>
    </row>
    <row r="928" spans="1:33" ht="15.75">
      <c r="A928" s="292" t="str">
        <f t="shared" si="19"/>
        <v>66-01500-02</v>
      </c>
      <c r="B928" s="231">
        <v>6973.3687499999996</v>
      </c>
      <c r="C928" s="231">
        <v>8984.8031250000004</v>
      </c>
      <c r="D928" s="231"/>
      <c r="E928" s="231"/>
      <c r="F928" s="231"/>
      <c r="G928" s="232">
        <v>10436.383593749999</v>
      </c>
      <c r="H928" s="230" t="s">
        <v>2575</v>
      </c>
      <c r="I928" s="230" t="s">
        <v>2575</v>
      </c>
      <c r="J928" s="114"/>
      <c r="K928" s="108"/>
      <c r="L928" s="108"/>
      <c r="M928" s="108"/>
      <c r="N928" s="109"/>
      <c r="O928" s="110"/>
      <c r="P928" s="108"/>
      <c r="Q928" s="108"/>
      <c r="R928" s="108"/>
      <c r="S928" s="108"/>
      <c r="T928" s="108"/>
      <c r="U928" s="108"/>
      <c r="V928" s="109"/>
      <c r="W928" s="109"/>
      <c r="X928" s="109"/>
      <c r="Y928" s="108"/>
      <c r="Z928" s="108"/>
      <c r="AA928" s="108"/>
      <c r="AB928" s="109"/>
      <c r="AC928" s="109"/>
      <c r="AD928" s="111"/>
      <c r="AG928" s="111"/>
    </row>
    <row r="929" spans="1:33" ht="15.75">
      <c r="A929" s="292" t="str">
        <f t="shared" si="19"/>
        <v>66-01500-03</v>
      </c>
      <c r="B929" s="231">
        <v>5950.9919999999993</v>
      </c>
      <c r="C929" s="231">
        <v>7667.1599999999989</v>
      </c>
      <c r="D929" s="231"/>
      <c r="E929" s="231"/>
      <c r="F929" s="231"/>
      <c r="G929" s="232">
        <v>8882.0339999999978</v>
      </c>
      <c r="H929" s="230" t="s">
        <v>2576</v>
      </c>
      <c r="I929" s="230" t="s">
        <v>2576</v>
      </c>
      <c r="J929" s="114"/>
      <c r="K929" s="108"/>
      <c r="L929" s="108"/>
      <c r="M929" s="108"/>
      <c r="N929" s="109"/>
      <c r="O929" s="110"/>
      <c r="P929" s="108"/>
      <c r="Q929" s="108"/>
      <c r="R929" s="108"/>
      <c r="S929" s="108"/>
      <c r="T929" s="108"/>
      <c r="U929" s="108"/>
      <c r="V929" s="109"/>
      <c r="W929" s="109"/>
      <c r="X929" s="109"/>
      <c r="Y929" s="108"/>
      <c r="Z929" s="108"/>
      <c r="AA929" s="108"/>
      <c r="AB929" s="109"/>
      <c r="AC929" s="109"/>
      <c r="AD929" s="111"/>
      <c r="AG929" s="111"/>
    </row>
    <row r="930" spans="1:33" ht="15.75">
      <c r="A930" s="292" t="str">
        <f t="shared" si="19"/>
        <v>66-01700-S4</v>
      </c>
      <c r="B930" s="231">
        <v>30097.853448120004</v>
      </c>
      <c r="C930" s="231">
        <v>40271.229450000006</v>
      </c>
      <c r="D930" s="231"/>
      <c r="E930" s="231"/>
      <c r="F930" s="231"/>
      <c r="G930" s="232">
        <v>47499.853867500009</v>
      </c>
      <c r="H930" s="228" t="s">
        <v>73</v>
      </c>
      <c r="I930" s="228" t="s">
        <v>73</v>
      </c>
      <c r="J930" s="114"/>
      <c r="K930" s="108"/>
      <c r="L930" s="108"/>
      <c r="M930" s="108"/>
      <c r="N930" s="109"/>
      <c r="O930" s="110"/>
      <c r="P930" s="108"/>
      <c r="Q930" s="108"/>
      <c r="R930" s="108"/>
      <c r="S930" s="108"/>
      <c r="T930" s="108"/>
      <c r="U930" s="108"/>
      <c r="V930" s="109"/>
      <c r="W930" s="109"/>
      <c r="X930" s="109"/>
      <c r="Y930" s="108"/>
      <c r="Z930" s="108"/>
      <c r="AA930" s="108"/>
      <c r="AB930" s="109"/>
      <c r="AC930" s="109"/>
      <c r="AD930" s="111"/>
      <c r="AG930" s="111"/>
    </row>
    <row r="931" spans="1:33" ht="15.75">
      <c r="A931" s="292" t="str">
        <f t="shared" si="19"/>
        <v>66-01700-L3</v>
      </c>
      <c r="B931" s="231">
        <v>25836.25984812</v>
      </c>
      <c r="C931" s="231">
        <v>34713.501450000003</v>
      </c>
      <c r="D931" s="231"/>
      <c r="E931" s="231"/>
      <c r="F931" s="231"/>
      <c r="G931" s="232">
        <v>41108.466667500012</v>
      </c>
      <c r="H931" s="230" t="s">
        <v>74</v>
      </c>
      <c r="I931" s="230" t="s">
        <v>74</v>
      </c>
      <c r="J931" s="108"/>
      <c r="K931" s="108"/>
      <c r="L931" s="108"/>
      <c r="M931" s="108"/>
      <c r="N931" s="108"/>
      <c r="O931" s="110"/>
      <c r="P931" s="108"/>
      <c r="Q931" s="108"/>
      <c r="R931" s="108"/>
      <c r="S931" s="108"/>
      <c r="T931" s="108"/>
      <c r="U931" s="108"/>
      <c r="V931" s="108"/>
      <c r="W931" s="108"/>
      <c r="X931" s="108"/>
      <c r="Y931" s="108"/>
      <c r="Z931" s="108"/>
      <c r="AA931" s="108"/>
      <c r="AB931" s="108"/>
      <c r="AC931" s="108"/>
      <c r="AD931" s="111"/>
      <c r="AG931" s="111"/>
    </row>
    <row r="932" spans="1:33" ht="15.75">
      <c r="A932" s="292" t="str">
        <f t="shared" ref="A932:A995" si="20">LEFT(H932,6)&amp;"00"&amp;RIGHT(H932,3)</f>
        <v>66-01700-L2</v>
      </c>
      <c r="B932" s="231">
        <v>18695.069448120001</v>
      </c>
      <c r="C932" s="231">
        <v>25512.909449999999</v>
      </c>
      <c r="D932" s="231"/>
      <c r="E932" s="231"/>
      <c r="F932" s="231"/>
      <c r="G932" s="232">
        <v>30392.1858675</v>
      </c>
      <c r="H932" s="230" t="s">
        <v>75</v>
      </c>
      <c r="I932" s="230" t="s">
        <v>75</v>
      </c>
      <c r="J932" s="114"/>
      <c r="K932" s="108"/>
      <c r="L932" s="108"/>
      <c r="M932" s="108"/>
      <c r="N932" s="109"/>
      <c r="O932" s="110"/>
      <c r="P932" s="108"/>
      <c r="Q932" s="108"/>
      <c r="R932" s="108"/>
      <c r="S932" s="108"/>
      <c r="T932" s="108"/>
      <c r="U932" s="108"/>
      <c r="V932" s="109"/>
      <c r="W932" s="109"/>
      <c r="X932" s="109"/>
      <c r="Y932" s="108"/>
      <c r="Z932" s="108"/>
      <c r="AA932" s="108"/>
      <c r="AB932" s="109"/>
      <c r="AC932" s="109"/>
      <c r="AD932" s="111"/>
      <c r="AG932" s="111"/>
    </row>
    <row r="933" spans="1:33" ht="15.75">
      <c r="A933" s="292" t="str">
        <f t="shared" si="20"/>
        <v>66-01700-B3</v>
      </c>
      <c r="B933" s="231">
        <v>19670.266500000002</v>
      </c>
      <c r="C933" s="231">
        <v>25424.163750000007</v>
      </c>
      <c r="D933" s="231"/>
      <c r="E933" s="231"/>
      <c r="F933" s="231"/>
      <c r="G933" s="232">
        <v>29807.728312500007</v>
      </c>
      <c r="H933" s="228" t="s">
        <v>76</v>
      </c>
      <c r="I933" s="228" t="s">
        <v>76</v>
      </c>
      <c r="J933" s="114"/>
      <c r="K933" s="108"/>
      <c r="L933" s="108"/>
      <c r="M933" s="108"/>
      <c r="N933" s="109"/>
      <c r="O933" s="110"/>
      <c r="P933" s="108"/>
      <c r="Q933" s="108"/>
      <c r="R933" s="108"/>
      <c r="S933" s="108"/>
      <c r="T933" s="108"/>
      <c r="U933" s="108"/>
      <c r="V933" s="109"/>
      <c r="W933" s="109"/>
      <c r="X933" s="109"/>
      <c r="Y933" s="108"/>
      <c r="Z933" s="108"/>
      <c r="AA933" s="108"/>
      <c r="AB933" s="109"/>
      <c r="AC933" s="109"/>
      <c r="AD933" s="111"/>
      <c r="AG933" s="111"/>
    </row>
    <row r="934" spans="1:33" ht="15.75">
      <c r="A934" s="292" t="str">
        <f t="shared" si="20"/>
        <v>66-01700-X1</v>
      </c>
      <c r="B934" s="231">
        <v>15408.672900000001</v>
      </c>
      <c r="C934" s="231">
        <v>19866.435750000008</v>
      </c>
      <c r="D934" s="231"/>
      <c r="E934" s="231"/>
      <c r="F934" s="231"/>
      <c r="G934" s="232">
        <v>23416.341112500009</v>
      </c>
      <c r="H934" s="230" t="s">
        <v>1244</v>
      </c>
      <c r="I934" s="230" t="s">
        <v>1244</v>
      </c>
      <c r="J934" s="108"/>
      <c r="K934" s="108"/>
      <c r="L934" s="108"/>
      <c r="M934" s="108"/>
      <c r="N934" s="108"/>
      <c r="O934" s="110"/>
      <c r="P934" s="108"/>
      <c r="Q934" s="108"/>
      <c r="R934" s="108"/>
      <c r="S934" s="108"/>
      <c r="T934" s="108"/>
      <c r="U934" s="108"/>
      <c r="V934" s="108"/>
      <c r="W934" s="108"/>
      <c r="X934" s="109"/>
      <c r="Y934" s="108"/>
      <c r="Z934" s="108"/>
      <c r="AA934" s="108"/>
      <c r="AB934" s="108"/>
      <c r="AC934" s="108"/>
      <c r="AD934" s="111"/>
      <c r="AG934" s="111"/>
    </row>
    <row r="935" spans="1:33" ht="15.75">
      <c r="A935" s="292" t="str">
        <f t="shared" si="20"/>
        <v>66-01700-B2</v>
      </c>
      <c r="B935" s="231">
        <v>11402.784000000001</v>
      </c>
      <c r="C935" s="231">
        <v>14758.320000000009</v>
      </c>
      <c r="D935" s="231"/>
      <c r="E935" s="231"/>
      <c r="F935" s="231"/>
      <c r="G935" s="232">
        <v>17107.668000000009</v>
      </c>
      <c r="H935" s="230" t="s">
        <v>77</v>
      </c>
      <c r="I935" s="230" t="s">
        <v>77</v>
      </c>
      <c r="J935" s="114"/>
      <c r="K935" s="108"/>
      <c r="L935" s="108"/>
      <c r="M935" s="108"/>
      <c r="N935" s="109"/>
      <c r="O935" s="110"/>
      <c r="P935" s="108"/>
      <c r="Q935" s="108"/>
      <c r="R935" s="108"/>
      <c r="S935" s="108"/>
      <c r="T935" s="108"/>
      <c r="U935" s="108"/>
      <c r="V935" s="109"/>
      <c r="W935" s="109"/>
      <c r="X935" s="109"/>
      <c r="Y935" s="108"/>
      <c r="Z935" s="108"/>
      <c r="AA935" s="108"/>
      <c r="AB935" s="109"/>
      <c r="AC935" s="109"/>
      <c r="AD935" s="111"/>
      <c r="AG935" s="111"/>
    </row>
    <row r="936" spans="1:33" ht="15.75">
      <c r="A936" s="292" t="str">
        <f t="shared" si="20"/>
        <v>66-01700-01</v>
      </c>
      <c r="B936" s="231">
        <v>10427.586948119999</v>
      </c>
      <c r="C936" s="231">
        <v>14847.065699999999</v>
      </c>
      <c r="D936" s="231"/>
      <c r="E936" s="231"/>
      <c r="F936" s="231"/>
      <c r="G936" s="232">
        <v>17692.125554999999</v>
      </c>
      <c r="H936" s="228" t="s">
        <v>78</v>
      </c>
      <c r="I936" s="228" t="s">
        <v>78</v>
      </c>
      <c r="J936" s="114"/>
      <c r="K936" s="108"/>
      <c r="L936" s="108"/>
      <c r="M936" s="108"/>
      <c r="N936" s="109"/>
      <c r="O936" s="110"/>
      <c r="P936" s="108"/>
      <c r="Q936" s="108"/>
      <c r="R936" s="108"/>
      <c r="S936" s="108"/>
      <c r="T936" s="108"/>
      <c r="U936" s="108"/>
      <c r="V936" s="109"/>
      <c r="W936" s="109"/>
      <c r="X936" s="109"/>
      <c r="Y936" s="108"/>
      <c r="Z936" s="108"/>
      <c r="AA936" s="108"/>
      <c r="AB936" s="109"/>
      <c r="AC936" s="109"/>
      <c r="AD936" s="111"/>
      <c r="AG936" s="111"/>
    </row>
    <row r="937" spans="1:33" ht="15.75">
      <c r="A937" s="292" t="str">
        <f t="shared" si="20"/>
        <v>66-01700-02</v>
      </c>
      <c r="B937" s="231">
        <v>8267.4825000000001</v>
      </c>
      <c r="C937" s="231">
        <v>10665.84375</v>
      </c>
      <c r="D937" s="231"/>
      <c r="E937" s="231"/>
      <c r="F937" s="231"/>
      <c r="G937" s="232">
        <v>12700.0603125</v>
      </c>
      <c r="H937" s="230" t="s">
        <v>79</v>
      </c>
      <c r="I937" s="230" t="s">
        <v>79</v>
      </c>
      <c r="J937" s="108"/>
      <c r="K937" s="108"/>
      <c r="L937" s="108"/>
      <c r="M937" s="108"/>
      <c r="N937" s="108"/>
      <c r="O937" s="110"/>
      <c r="P937" s="108"/>
      <c r="Q937" s="108"/>
      <c r="R937" s="108"/>
      <c r="S937" s="108"/>
      <c r="T937" s="108"/>
      <c r="U937" s="108"/>
      <c r="V937" s="108"/>
      <c r="W937" s="108"/>
      <c r="X937" s="109"/>
      <c r="Y937" s="108"/>
      <c r="Z937" s="108"/>
      <c r="AA937" s="108"/>
      <c r="AB937" s="108"/>
      <c r="AC937" s="108"/>
      <c r="AD937" s="111"/>
      <c r="AG937" s="111"/>
    </row>
    <row r="938" spans="1:33" ht="15.75">
      <c r="A938" s="292" t="str">
        <f t="shared" si="20"/>
        <v>66-01700-03</v>
      </c>
      <c r="B938" s="231">
        <v>7141.1904000000013</v>
      </c>
      <c r="C938" s="231">
        <v>9200.5920000000078</v>
      </c>
      <c r="D938" s="231"/>
      <c r="E938" s="231"/>
      <c r="F938" s="231"/>
      <c r="G938" s="232">
        <v>10716.28080000001</v>
      </c>
      <c r="H938" s="230" t="s">
        <v>80</v>
      </c>
      <c r="I938" s="230" t="s">
        <v>80</v>
      </c>
      <c r="J938" s="108"/>
      <c r="K938" s="108"/>
      <c r="L938" s="108"/>
      <c r="M938" s="108"/>
      <c r="N938" s="108"/>
      <c r="O938" s="110"/>
      <c r="P938" s="108"/>
      <c r="Q938" s="108"/>
      <c r="R938" s="108"/>
      <c r="S938" s="108"/>
      <c r="T938" s="108"/>
      <c r="U938" s="108"/>
      <c r="V938" s="108"/>
      <c r="W938" s="108"/>
      <c r="X938" s="109"/>
      <c r="Y938" s="108"/>
      <c r="Z938" s="108"/>
      <c r="AA938" s="108"/>
      <c r="AB938" s="108"/>
      <c r="AC938" s="108"/>
      <c r="AD938" s="111"/>
      <c r="AG938" s="111"/>
    </row>
    <row r="939" spans="1:33" ht="15.75">
      <c r="A939" s="292" t="str">
        <f t="shared" si="20"/>
        <v>66-01700-04</v>
      </c>
      <c r="B939" s="231">
        <v>4261.5936000000002</v>
      </c>
      <c r="C939" s="231">
        <v>5557.7280000000001</v>
      </c>
      <c r="D939" s="231"/>
      <c r="E939" s="231"/>
      <c r="F939" s="231"/>
      <c r="G939" s="232">
        <v>6391.3872000000001</v>
      </c>
      <c r="H939" s="228" t="s">
        <v>81</v>
      </c>
      <c r="I939" s="228" t="s">
        <v>81</v>
      </c>
      <c r="J939" s="108"/>
      <c r="K939" s="108"/>
      <c r="L939" s="108"/>
      <c r="M939" s="108"/>
      <c r="N939" s="108"/>
      <c r="O939" s="110"/>
      <c r="P939" s="108"/>
      <c r="Q939" s="108"/>
      <c r="R939" s="108"/>
      <c r="S939" s="108"/>
      <c r="T939" s="108"/>
      <c r="U939" s="108"/>
      <c r="V939" s="108"/>
      <c r="W939" s="108"/>
      <c r="X939" s="109"/>
      <c r="Y939" s="108"/>
      <c r="Z939" s="108"/>
      <c r="AA939" s="108"/>
      <c r="AB939" s="108"/>
      <c r="AC939" s="108"/>
      <c r="AD939" s="111"/>
      <c r="AG939" s="111"/>
    </row>
    <row r="940" spans="1:33" ht="15.75">
      <c r="A940" s="292" t="str">
        <f t="shared" si="20"/>
        <v>66-01700-B3</v>
      </c>
      <c r="B940" s="231">
        <v>19596.67182</v>
      </c>
      <c r="C940" s="231">
        <v>19596.67182</v>
      </c>
      <c r="D940" s="231"/>
      <c r="E940" s="231"/>
      <c r="F940" s="231"/>
      <c r="G940" s="232"/>
      <c r="H940" s="230" t="s">
        <v>82</v>
      </c>
      <c r="I940" s="230" t="s">
        <v>82</v>
      </c>
      <c r="J940" s="114"/>
      <c r="K940" s="108"/>
      <c r="L940" s="108"/>
      <c r="M940" s="108"/>
      <c r="N940" s="109"/>
      <c r="O940" s="110"/>
      <c r="P940" s="108"/>
      <c r="Q940" s="108"/>
      <c r="R940" s="108"/>
      <c r="S940" s="108"/>
      <c r="T940" s="108"/>
      <c r="U940" s="108"/>
      <c r="V940" s="109"/>
      <c r="W940" s="109"/>
      <c r="X940" s="109"/>
      <c r="Y940" s="108"/>
      <c r="Z940" s="108"/>
      <c r="AA940" s="108"/>
      <c r="AB940" s="109"/>
      <c r="AC940" s="109"/>
      <c r="AD940" s="111"/>
      <c r="AG940" s="111"/>
    </row>
    <row r="941" spans="1:33" ht="15.75">
      <c r="A941" s="292" t="str">
        <f t="shared" si="20"/>
        <v>66-01700-B2</v>
      </c>
      <c r="B941" s="231">
        <v>11506.30272</v>
      </c>
      <c r="C941" s="231">
        <v>11506.302720000002</v>
      </c>
      <c r="D941" s="231"/>
      <c r="E941" s="231"/>
      <c r="F941" s="231"/>
      <c r="G941" s="232"/>
      <c r="H941" s="230" t="s">
        <v>83</v>
      </c>
      <c r="I941" s="230" t="s">
        <v>83</v>
      </c>
      <c r="J941" s="114"/>
      <c r="K941" s="108"/>
      <c r="L941" s="108"/>
      <c r="M941" s="108"/>
      <c r="N941" s="109"/>
      <c r="O941" s="110"/>
      <c r="P941" s="108"/>
      <c r="Q941" s="108"/>
      <c r="R941" s="108"/>
      <c r="S941" s="108"/>
      <c r="T941" s="108"/>
      <c r="U941" s="108"/>
      <c r="V941" s="109"/>
      <c r="W941" s="109"/>
      <c r="X941" s="109"/>
      <c r="Y941" s="108"/>
      <c r="Z941" s="108"/>
      <c r="AA941" s="108"/>
      <c r="AB941" s="109"/>
      <c r="AC941" s="109"/>
      <c r="AD941" s="111"/>
      <c r="AG941" s="111"/>
    </row>
    <row r="942" spans="1:33" ht="15.75">
      <c r="A942" s="292" t="str">
        <f t="shared" si="20"/>
        <v>66-01700-02</v>
      </c>
      <c r="B942" s="231">
        <v>8090.369099999999</v>
      </c>
      <c r="C942" s="231">
        <v>8090.369099999999</v>
      </c>
      <c r="D942" s="231"/>
      <c r="E942" s="231"/>
      <c r="F942" s="231"/>
      <c r="G942" s="232"/>
      <c r="H942" s="228" t="s">
        <v>84</v>
      </c>
      <c r="I942" s="228" t="s">
        <v>84</v>
      </c>
      <c r="J942" s="114"/>
      <c r="K942" s="108"/>
      <c r="L942" s="108"/>
      <c r="M942" s="108"/>
      <c r="N942" s="109"/>
      <c r="O942" s="110"/>
      <c r="P942" s="108"/>
      <c r="Q942" s="108"/>
      <c r="R942" s="108"/>
      <c r="S942" s="108"/>
      <c r="T942" s="108"/>
      <c r="U942" s="108"/>
      <c r="V942" s="109"/>
      <c r="W942" s="109"/>
      <c r="X942" s="109"/>
      <c r="Y942" s="108"/>
      <c r="Z942" s="108"/>
      <c r="AA942" s="108"/>
      <c r="AB942" s="109"/>
      <c r="AC942" s="109"/>
      <c r="AD942" s="111"/>
      <c r="AG942" s="111"/>
    </row>
    <row r="943" spans="1:33" ht="15.75">
      <c r="A943" s="292" t="str">
        <f t="shared" si="20"/>
        <v>66-01700-03</v>
      </c>
      <c r="B943" s="231">
        <v>6903.7816320000011</v>
      </c>
      <c r="C943" s="231">
        <v>6903.7816320000011</v>
      </c>
      <c r="D943" s="231"/>
      <c r="E943" s="231"/>
      <c r="F943" s="231"/>
      <c r="G943" s="232"/>
      <c r="H943" s="230" t="s">
        <v>85</v>
      </c>
      <c r="I943" s="230" t="s">
        <v>85</v>
      </c>
      <c r="J943" s="108"/>
      <c r="K943" s="108"/>
      <c r="L943" s="108"/>
      <c r="M943" s="108"/>
      <c r="N943" s="108"/>
      <c r="O943" s="110"/>
      <c r="P943" s="108"/>
      <c r="Q943" s="108"/>
      <c r="R943" s="108"/>
      <c r="S943" s="108"/>
      <c r="T943" s="108"/>
      <c r="U943" s="108"/>
      <c r="V943" s="108"/>
      <c r="W943" s="108"/>
      <c r="X943" s="109"/>
      <c r="Y943" s="108"/>
      <c r="Z943" s="108"/>
      <c r="AA943" s="108"/>
      <c r="AB943" s="108"/>
      <c r="AC943" s="108"/>
      <c r="AD943" s="111"/>
      <c r="AG943" s="111"/>
    </row>
    <row r="944" spans="1:33" ht="15.75">
      <c r="A944" s="292" t="str">
        <f t="shared" si="20"/>
        <v>66-01700-04</v>
      </c>
      <c r="B944" s="231">
        <v>4602.5210879999995</v>
      </c>
      <c r="C944" s="231">
        <v>4602.5210880000004</v>
      </c>
      <c r="D944" s="231"/>
      <c r="E944" s="231"/>
      <c r="F944" s="231"/>
      <c r="G944" s="232"/>
      <c r="H944" s="230" t="s">
        <v>86</v>
      </c>
      <c r="I944" s="230" t="s">
        <v>86</v>
      </c>
      <c r="J944" s="108"/>
      <c r="K944" s="108"/>
      <c r="L944" s="108"/>
      <c r="M944" s="108"/>
      <c r="N944" s="108"/>
      <c r="O944" s="110"/>
      <c r="P944" s="108"/>
      <c r="Q944" s="108"/>
      <c r="R944" s="108"/>
      <c r="S944" s="108"/>
      <c r="T944" s="108"/>
      <c r="U944" s="108"/>
      <c r="V944" s="108"/>
      <c r="W944" s="108"/>
      <c r="X944" s="109"/>
      <c r="Y944" s="108"/>
      <c r="Z944" s="108"/>
      <c r="AA944" s="108"/>
      <c r="AB944" s="108"/>
      <c r="AC944" s="108"/>
      <c r="AD944" s="111"/>
      <c r="AG944" s="111"/>
    </row>
    <row r="945" spans="1:33" ht="15.75">
      <c r="A945" s="292" t="str">
        <f t="shared" si="20"/>
        <v>66-01800-S3</v>
      </c>
      <c r="B945" s="231">
        <v>33986.554575000002</v>
      </c>
      <c r="C945" s="231">
        <v>44884.081068749998</v>
      </c>
      <c r="D945" s="231"/>
      <c r="E945" s="231"/>
      <c r="F945" s="231"/>
      <c r="G945" s="232">
        <v>51551.466571874989</v>
      </c>
      <c r="H945" s="228" t="s">
        <v>87</v>
      </c>
      <c r="I945" s="228" t="s">
        <v>87</v>
      </c>
      <c r="J945" s="108"/>
      <c r="K945" s="108"/>
      <c r="L945" s="108"/>
      <c r="M945" s="108"/>
      <c r="N945" s="108"/>
      <c r="O945" s="110"/>
      <c r="P945" s="108"/>
      <c r="Q945" s="108"/>
      <c r="R945" s="108"/>
      <c r="S945" s="108"/>
      <c r="T945" s="108"/>
      <c r="U945" s="108"/>
      <c r="V945" s="108"/>
      <c r="W945" s="108"/>
      <c r="X945" s="109"/>
      <c r="Y945" s="108"/>
      <c r="Z945" s="108"/>
      <c r="AA945" s="108"/>
      <c r="AB945" s="108"/>
      <c r="AC945" s="108"/>
      <c r="AD945" s="111"/>
      <c r="AG945" s="111"/>
    </row>
    <row r="946" spans="1:33" ht="15.75">
      <c r="A946" s="292" t="str">
        <f t="shared" si="20"/>
        <v>66-01800-L2</v>
      </c>
      <c r="B946" s="231">
        <v>27431.8573875</v>
      </c>
      <c r="C946" s="231">
        <v>35480.991459375007</v>
      </c>
      <c r="D946" s="231"/>
      <c r="E946" s="231"/>
      <c r="F946" s="231"/>
      <c r="G946" s="232">
        <v>41720.963798437493</v>
      </c>
      <c r="H946" s="228" t="s">
        <v>88</v>
      </c>
      <c r="I946" s="228" t="s">
        <v>88</v>
      </c>
      <c r="J946" s="108"/>
      <c r="K946" s="108"/>
      <c r="L946" s="108"/>
      <c r="M946" s="108"/>
      <c r="N946" s="108"/>
      <c r="O946" s="110"/>
      <c r="P946" s="108"/>
      <c r="Q946" s="108"/>
      <c r="R946" s="108"/>
      <c r="S946" s="108"/>
      <c r="T946" s="108"/>
      <c r="U946" s="108"/>
      <c r="V946" s="108"/>
      <c r="W946" s="108"/>
      <c r="X946" s="109"/>
      <c r="Y946" s="108"/>
      <c r="Z946" s="108"/>
      <c r="AA946" s="108"/>
      <c r="AB946" s="108"/>
      <c r="AC946" s="108"/>
      <c r="AD946" s="111"/>
      <c r="AG946" s="111"/>
    </row>
    <row r="947" spans="1:33" ht="15.75">
      <c r="A947" s="292" t="str">
        <f t="shared" si="20"/>
        <v>66-01800-B2</v>
      </c>
      <c r="B947" s="231">
        <v>17782.432875000002</v>
      </c>
      <c r="C947" s="231">
        <v>23821.160343749998</v>
      </c>
      <c r="D947" s="231"/>
      <c r="E947" s="231"/>
      <c r="F947" s="231"/>
      <c r="G947" s="232">
        <v>26724.340359374997</v>
      </c>
      <c r="H947" s="228" t="s">
        <v>89</v>
      </c>
      <c r="I947" s="228" t="s">
        <v>89</v>
      </c>
      <c r="J947" s="108"/>
      <c r="K947" s="108"/>
      <c r="L947" s="108"/>
      <c r="M947" s="108"/>
      <c r="N947" s="108"/>
      <c r="O947" s="110"/>
      <c r="P947" s="108"/>
      <c r="Q947" s="108"/>
      <c r="R947" s="108"/>
      <c r="S947" s="108"/>
      <c r="T947" s="108"/>
      <c r="U947" s="108"/>
      <c r="V947" s="108"/>
      <c r="W947" s="108"/>
      <c r="X947" s="109"/>
      <c r="Y947" s="108"/>
      <c r="Z947" s="108"/>
      <c r="AA947" s="108"/>
      <c r="AB947" s="108"/>
      <c r="AC947" s="108"/>
      <c r="AD947" s="111"/>
      <c r="AG947" s="111"/>
    </row>
    <row r="948" spans="1:33" ht="15.75">
      <c r="A948" s="292" t="str">
        <f t="shared" si="20"/>
        <v>66-01800-01</v>
      </c>
      <c r="B948" s="231">
        <v>16204.1217</v>
      </c>
      <c r="C948" s="231">
        <v>21062.920725000007</v>
      </c>
      <c r="D948" s="231"/>
      <c r="E948" s="231"/>
      <c r="F948" s="231"/>
      <c r="G948" s="232">
        <v>24827.126212499999</v>
      </c>
      <c r="H948" s="230" t="s">
        <v>90</v>
      </c>
      <c r="I948" s="230" t="s">
        <v>90</v>
      </c>
      <c r="J948" s="114"/>
      <c r="K948" s="108"/>
      <c r="L948" s="108"/>
      <c r="M948" s="108"/>
      <c r="N948" s="109"/>
      <c r="O948" s="110"/>
      <c r="P948" s="108"/>
      <c r="Q948" s="108"/>
      <c r="R948" s="108"/>
      <c r="S948" s="108"/>
      <c r="T948" s="108"/>
      <c r="U948" s="108"/>
      <c r="V948" s="109"/>
      <c r="W948" s="109"/>
      <c r="X948" s="109"/>
      <c r="Y948" s="108"/>
      <c r="Z948" s="108"/>
      <c r="AA948" s="108"/>
      <c r="AB948" s="109"/>
      <c r="AC948" s="109"/>
      <c r="AD948" s="111"/>
      <c r="AG948" s="111"/>
    </row>
    <row r="949" spans="1:33" ht="15.75">
      <c r="A949" s="292" t="str">
        <f t="shared" si="20"/>
        <v>66-01800-02</v>
      </c>
      <c r="B949" s="231">
        <v>11227.7356875</v>
      </c>
      <c r="C949" s="231">
        <v>14418.070734375002</v>
      </c>
      <c r="D949" s="231"/>
      <c r="E949" s="231"/>
      <c r="F949" s="231"/>
      <c r="G949" s="232">
        <v>16893.837585937497</v>
      </c>
      <c r="H949" s="230" t="s">
        <v>91</v>
      </c>
      <c r="I949" s="230" t="s">
        <v>91</v>
      </c>
      <c r="J949" s="114"/>
      <c r="K949" s="108"/>
      <c r="L949" s="108"/>
      <c r="M949" s="108"/>
      <c r="N949" s="109"/>
      <c r="O949" s="110"/>
      <c r="P949" s="108"/>
      <c r="Q949" s="108"/>
      <c r="R949" s="108"/>
      <c r="S949" s="108"/>
      <c r="T949" s="108"/>
      <c r="U949" s="108"/>
      <c r="V949" s="109"/>
      <c r="W949" s="109"/>
      <c r="X949" s="109"/>
      <c r="Y949" s="108"/>
      <c r="Z949" s="108"/>
      <c r="AA949" s="108"/>
      <c r="AB949" s="109"/>
      <c r="AC949" s="109"/>
      <c r="AD949" s="111"/>
      <c r="AG949" s="111"/>
    </row>
    <row r="950" spans="1:33" ht="15.75">
      <c r="A950" s="292" t="str">
        <f t="shared" si="20"/>
        <v>66-01800-03</v>
      </c>
      <c r="B950" s="231">
        <v>6554.6971875000017</v>
      </c>
      <c r="C950" s="231">
        <v>9403.089609374998</v>
      </c>
      <c r="D950" s="231"/>
      <c r="E950" s="231"/>
      <c r="F950" s="231"/>
      <c r="G950" s="232">
        <v>9830.5027734374962</v>
      </c>
      <c r="H950" s="230" t="s">
        <v>92</v>
      </c>
      <c r="I950" s="230" t="s">
        <v>92</v>
      </c>
      <c r="J950" s="114"/>
      <c r="K950" s="108"/>
      <c r="L950" s="108"/>
      <c r="M950" s="108"/>
      <c r="N950" s="109"/>
      <c r="O950" s="110"/>
      <c r="P950" s="108"/>
      <c r="Q950" s="108"/>
      <c r="R950" s="108"/>
      <c r="S950" s="108"/>
      <c r="T950" s="108"/>
      <c r="U950" s="108"/>
      <c r="V950" s="109"/>
      <c r="W950" s="109"/>
      <c r="X950" s="109"/>
      <c r="Y950" s="108"/>
      <c r="Z950" s="108"/>
      <c r="AA950" s="108"/>
      <c r="AB950" s="109"/>
      <c r="AC950" s="109"/>
      <c r="AD950" s="111"/>
      <c r="AG950" s="111"/>
    </row>
    <row r="951" spans="1:33" ht="15.75">
      <c r="A951" s="292" t="str">
        <f t="shared" si="20"/>
        <v>66-01900-S3</v>
      </c>
      <c r="B951" s="231">
        <v>30561.433290000004</v>
      </c>
      <c r="C951" s="231">
        <v>39376.408575000001</v>
      </c>
      <c r="D951" s="231"/>
      <c r="E951" s="231"/>
      <c r="F951" s="231"/>
      <c r="G951" s="232">
        <v>46067.309861250011</v>
      </c>
      <c r="H951" s="228" t="s">
        <v>93</v>
      </c>
      <c r="I951" s="228" t="s">
        <v>93</v>
      </c>
      <c r="J951" s="114"/>
      <c r="K951" s="108"/>
      <c r="L951" s="108"/>
      <c r="M951" s="108"/>
      <c r="N951" s="109"/>
      <c r="O951" s="110"/>
      <c r="P951" s="108"/>
      <c r="Q951" s="108"/>
      <c r="R951" s="108"/>
      <c r="S951" s="108"/>
      <c r="T951" s="108"/>
      <c r="U951" s="108"/>
      <c r="V951" s="109"/>
      <c r="W951" s="109"/>
      <c r="X951" s="109"/>
      <c r="Y951" s="108"/>
      <c r="Z951" s="108"/>
      <c r="AA951" s="108"/>
      <c r="AB951" s="109"/>
      <c r="AC951" s="109"/>
      <c r="AD951" s="111"/>
      <c r="AG951" s="111"/>
    </row>
    <row r="952" spans="1:33" ht="15.75">
      <c r="A952" s="292" t="str">
        <f t="shared" si="20"/>
        <v>66-01900-L2</v>
      </c>
      <c r="B952" s="231">
        <v>23420.242890000001</v>
      </c>
      <c r="C952" s="231">
        <v>30175.816574999997</v>
      </c>
      <c r="D952" s="231"/>
      <c r="E952" s="231"/>
      <c r="F952" s="231"/>
      <c r="G952" s="232">
        <v>35339.029061249996</v>
      </c>
      <c r="H952" s="228" t="s">
        <v>94</v>
      </c>
      <c r="I952" s="228" t="s">
        <v>94</v>
      </c>
      <c r="J952" s="115"/>
      <c r="K952" s="108"/>
      <c r="L952" s="108"/>
      <c r="M952" s="108"/>
      <c r="N952" s="115"/>
      <c r="O952" s="110"/>
      <c r="P952" s="108"/>
      <c r="Q952" s="108"/>
      <c r="R952" s="108"/>
      <c r="S952" s="108"/>
      <c r="T952" s="108"/>
      <c r="U952" s="108"/>
      <c r="V952" s="115"/>
      <c r="W952" s="115"/>
      <c r="X952" s="109"/>
      <c r="Y952" s="108"/>
      <c r="Z952" s="108"/>
      <c r="AA952" s="108"/>
      <c r="AB952" s="115"/>
      <c r="AC952" s="115"/>
      <c r="AD952" s="111"/>
      <c r="AG952" s="111"/>
    </row>
    <row r="953" spans="1:33" ht="15.75">
      <c r="A953" s="292" t="str">
        <f t="shared" si="20"/>
        <v>66-01900-B2</v>
      </c>
      <c r="B953" s="231">
        <v>16904.386650000004</v>
      </c>
      <c r="C953" s="231">
        <v>21780.276375000009</v>
      </c>
      <c r="D953" s="231"/>
      <c r="E953" s="231"/>
      <c r="F953" s="231"/>
      <c r="G953" s="232">
        <v>25453.217831250007</v>
      </c>
      <c r="H953" s="228" t="s">
        <v>95</v>
      </c>
      <c r="I953" s="228" t="s">
        <v>95</v>
      </c>
      <c r="J953" s="115"/>
      <c r="K953" s="108"/>
      <c r="L953" s="108"/>
      <c r="M953" s="108"/>
      <c r="N953" s="115"/>
      <c r="O953" s="110"/>
      <c r="P953" s="108"/>
      <c r="Q953" s="108"/>
      <c r="R953" s="108"/>
      <c r="S953" s="108"/>
      <c r="T953" s="108"/>
      <c r="U953" s="108"/>
      <c r="V953" s="115"/>
      <c r="W953" s="115"/>
      <c r="X953" s="109"/>
      <c r="Y953" s="108"/>
      <c r="Z953" s="108"/>
      <c r="AA953" s="108"/>
      <c r="AB953" s="115"/>
      <c r="AC953" s="115"/>
      <c r="AD953" s="111"/>
      <c r="AG953" s="111"/>
    </row>
    <row r="954" spans="1:33" ht="15.75">
      <c r="A954" s="292" t="str">
        <f t="shared" si="20"/>
        <v>66-01900-01</v>
      </c>
      <c r="B954" s="231">
        <v>13657.046639999999</v>
      </c>
      <c r="C954" s="231">
        <v>17596.132199999996</v>
      </c>
      <c r="D954" s="231"/>
      <c r="E954" s="231"/>
      <c r="F954" s="231"/>
      <c r="G954" s="232">
        <v>20614.092029999996</v>
      </c>
      <c r="H954" s="230" t="s">
        <v>96</v>
      </c>
      <c r="I954" s="230" t="s">
        <v>96</v>
      </c>
      <c r="J954" s="115"/>
      <c r="K954" s="108"/>
      <c r="L954" s="108"/>
      <c r="M954" s="108"/>
      <c r="N954" s="115"/>
      <c r="O954" s="110"/>
      <c r="P954" s="108"/>
      <c r="Q954" s="108"/>
      <c r="R954" s="108"/>
      <c r="S954" s="108"/>
      <c r="T954" s="108"/>
      <c r="U954" s="108"/>
      <c r="V954" s="115"/>
      <c r="W954" s="115"/>
      <c r="X954" s="109"/>
      <c r="Y954" s="108"/>
      <c r="Z954" s="108"/>
      <c r="AA954" s="108"/>
      <c r="AB954" s="115"/>
      <c r="AC954" s="115"/>
      <c r="AD954" s="111"/>
      <c r="AG954" s="111"/>
    </row>
    <row r="955" spans="1:33" ht="15.75">
      <c r="A955" s="292" t="str">
        <f t="shared" si="20"/>
        <v>66-01900-02</v>
      </c>
      <c r="B955" s="231">
        <v>9763.1962500000009</v>
      </c>
      <c r="C955" s="231">
        <v>12579.684374999999</v>
      </c>
      <c r="D955" s="231"/>
      <c r="E955" s="231"/>
      <c r="F955" s="231"/>
      <c r="G955" s="232">
        <v>14724.93703125</v>
      </c>
      <c r="H955" s="230" t="s">
        <v>97</v>
      </c>
      <c r="I955" s="230" t="s">
        <v>97</v>
      </c>
      <c r="J955" s="115"/>
      <c r="K955" s="108"/>
      <c r="L955" s="108"/>
      <c r="M955" s="108"/>
      <c r="N955" s="115"/>
      <c r="O955" s="110"/>
      <c r="P955" s="108"/>
      <c r="Q955" s="108"/>
      <c r="R955" s="108"/>
      <c r="S955" s="108"/>
      <c r="T955" s="108"/>
      <c r="U955" s="108"/>
      <c r="V955" s="115"/>
      <c r="W955" s="115"/>
      <c r="X955" s="109"/>
      <c r="Y955" s="108"/>
      <c r="Z955" s="108"/>
      <c r="AA955" s="108"/>
      <c r="AB955" s="115"/>
      <c r="AC955" s="115"/>
      <c r="AD955" s="111"/>
      <c r="AG955" s="111"/>
    </row>
    <row r="956" spans="1:33" ht="15.75">
      <c r="A956" s="292" t="str">
        <f t="shared" si="20"/>
        <v>66-01900-03</v>
      </c>
      <c r="B956" s="231">
        <v>7141.1904000000013</v>
      </c>
      <c r="C956" s="231">
        <v>9200.5920000000078</v>
      </c>
      <c r="D956" s="231"/>
      <c r="E956" s="231"/>
      <c r="F956" s="231"/>
      <c r="G956" s="232">
        <v>10728.28080000001</v>
      </c>
      <c r="H956" s="230" t="s">
        <v>98</v>
      </c>
      <c r="I956" s="230" t="s">
        <v>98</v>
      </c>
      <c r="J956" s="115"/>
      <c r="K956" s="108"/>
      <c r="L956" s="108"/>
      <c r="M956" s="108"/>
      <c r="N956" s="115"/>
      <c r="O956" s="110"/>
      <c r="P956" s="108"/>
      <c r="Q956" s="108"/>
      <c r="R956" s="108"/>
      <c r="S956" s="108"/>
      <c r="T956" s="108"/>
      <c r="U956" s="108"/>
      <c r="V956" s="115"/>
      <c r="W956" s="115"/>
      <c r="X956" s="109"/>
      <c r="Y956" s="108"/>
      <c r="Z956" s="108"/>
      <c r="AA956" s="108"/>
      <c r="AB956" s="115"/>
      <c r="AC956" s="115"/>
      <c r="AD956" s="111"/>
      <c r="AG956" s="111"/>
    </row>
    <row r="957" spans="1:33" ht="15.75">
      <c r="A957" s="292" t="str">
        <f t="shared" si="20"/>
        <v>66-02000-S2</v>
      </c>
      <c r="B957" s="231">
        <v>19489.498800000005</v>
      </c>
      <c r="C957" s="231">
        <v>25109.949000000001</v>
      </c>
      <c r="D957" s="231"/>
      <c r="E957" s="231"/>
      <c r="F957" s="231"/>
      <c r="G957" s="232">
        <v>29237.941349999997</v>
      </c>
      <c r="H957" s="228" t="s">
        <v>99</v>
      </c>
      <c r="I957" s="228" t="s">
        <v>99</v>
      </c>
      <c r="J957" s="116"/>
      <c r="K957" s="108"/>
      <c r="L957" s="108"/>
      <c r="M957" s="108"/>
      <c r="N957" s="116"/>
      <c r="O957" s="110"/>
      <c r="P957" s="108"/>
      <c r="Q957" s="108"/>
      <c r="R957" s="108"/>
      <c r="S957" s="108"/>
      <c r="T957" s="108"/>
      <c r="U957" s="108"/>
      <c r="V957" s="116"/>
      <c r="W957" s="116"/>
      <c r="X957" s="109"/>
      <c r="Y957" s="108"/>
      <c r="Z957" s="108"/>
      <c r="AA957" s="108"/>
      <c r="AB957" s="116"/>
      <c r="AC957" s="116"/>
      <c r="AD957" s="111"/>
      <c r="AG957" s="111"/>
    </row>
    <row r="958" spans="1:33" ht="15.75">
      <c r="A958" s="292" t="str">
        <f t="shared" si="20"/>
        <v>66-02000-01</v>
      </c>
      <c r="B958" s="231">
        <v>12050.758800000003</v>
      </c>
      <c r="C958" s="231">
        <v>15525.999</v>
      </c>
      <c r="D958" s="231"/>
      <c r="E958" s="231"/>
      <c r="F958" s="231"/>
      <c r="G958" s="232">
        <v>18105.398849999998</v>
      </c>
      <c r="H958" s="228" t="s">
        <v>100</v>
      </c>
      <c r="I958" s="228" t="s">
        <v>100</v>
      </c>
      <c r="J958" s="116"/>
      <c r="K958" s="108"/>
      <c r="L958" s="108"/>
      <c r="M958" s="108"/>
      <c r="N958" s="116"/>
      <c r="O958" s="110"/>
      <c r="P958" s="108"/>
      <c r="Q958" s="108"/>
      <c r="R958" s="108"/>
      <c r="S958" s="108"/>
      <c r="T958" s="108"/>
      <c r="U958" s="108"/>
      <c r="V958" s="116"/>
      <c r="W958" s="116"/>
      <c r="X958" s="109"/>
      <c r="Y958" s="108"/>
      <c r="Z958" s="108"/>
      <c r="AA958" s="108"/>
      <c r="AB958" s="116"/>
      <c r="AC958" s="116"/>
      <c r="AD958" s="111"/>
      <c r="AG958" s="111"/>
    </row>
    <row r="959" spans="1:33" ht="15.75">
      <c r="A959" s="292" t="str">
        <f t="shared" si="20"/>
        <v>66-02000-02</v>
      </c>
      <c r="B959" s="231">
        <v>7438.7400000000007</v>
      </c>
      <c r="C959" s="231">
        <v>9583.9499999999989</v>
      </c>
      <c r="D959" s="231"/>
      <c r="E959" s="231"/>
      <c r="F959" s="231"/>
      <c r="G959" s="232">
        <v>11132.542499999998</v>
      </c>
      <c r="H959" s="228" t="s">
        <v>101</v>
      </c>
      <c r="I959" s="228" t="s">
        <v>101</v>
      </c>
      <c r="J959" s="115"/>
      <c r="K959" s="108"/>
      <c r="L959" s="108"/>
      <c r="M959" s="108"/>
      <c r="N959" s="115"/>
      <c r="O959" s="110"/>
      <c r="P959" s="108"/>
      <c r="Q959" s="108"/>
      <c r="R959" s="108"/>
      <c r="S959" s="108"/>
      <c r="T959" s="108"/>
      <c r="U959" s="108"/>
      <c r="V959" s="115"/>
      <c r="W959" s="115"/>
      <c r="X959" s="109"/>
      <c r="Y959" s="108"/>
      <c r="Z959" s="108"/>
      <c r="AA959" s="108"/>
      <c r="AB959" s="115"/>
      <c r="AC959" s="115"/>
      <c r="AD959" s="111"/>
      <c r="AG959" s="111"/>
    </row>
    <row r="960" spans="1:33" ht="15.75">
      <c r="A960" s="292" t="str">
        <f t="shared" si="20"/>
        <v>66-02100-S2</v>
      </c>
      <c r="B960" s="231">
        <v>19588.47147</v>
      </c>
      <c r="C960" s="231">
        <v>25269.868724999997</v>
      </c>
      <c r="D960" s="231"/>
      <c r="E960" s="231"/>
      <c r="F960" s="231"/>
      <c r="G960" s="232">
        <v>30054.729033750002</v>
      </c>
      <c r="H960" s="230" t="s">
        <v>102</v>
      </c>
      <c r="I960" s="230" t="s">
        <v>102</v>
      </c>
      <c r="J960" s="114"/>
      <c r="K960" s="108"/>
      <c r="L960" s="108"/>
      <c r="M960" s="108"/>
      <c r="N960" s="109"/>
      <c r="O960" s="110"/>
      <c r="P960" s="108"/>
      <c r="Q960" s="108"/>
      <c r="R960" s="108"/>
      <c r="S960" s="108"/>
      <c r="T960" s="108"/>
      <c r="U960" s="108"/>
      <c r="V960" s="109"/>
      <c r="W960" s="109"/>
      <c r="X960" s="109"/>
      <c r="Y960" s="108"/>
      <c r="Z960" s="108"/>
      <c r="AA960" s="108"/>
      <c r="AB960" s="109"/>
      <c r="AC960" s="109"/>
      <c r="AD960" s="111"/>
      <c r="AG960" s="111"/>
    </row>
    <row r="961" spans="1:33" ht="15.75">
      <c r="A961" s="292" t="str">
        <f t="shared" si="20"/>
        <v>66-02100-01</v>
      </c>
      <c r="B961" s="231">
        <v>12699.102720000001</v>
      </c>
      <c r="C961" s="231">
        <v>16382.265600000001</v>
      </c>
      <c r="D961" s="231"/>
      <c r="E961" s="231"/>
      <c r="F961" s="231"/>
      <c r="G961" s="232">
        <v>19465.94544</v>
      </c>
      <c r="H961" s="230" t="s">
        <v>103</v>
      </c>
      <c r="I961" s="230" t="s">
        <v>103</v>
      </c>
      <c r="J961" s="114"/>
      <c r="K961" s="108"/>
      <c r="L961" s="108"/>
      <c r="M961" s="108"/>
      <c r="N961" s="109"/>
      <c r="O961" s="110"/>
      <c r="P961" s="108"/>
      <c r="Q961" s="108"/>
      <c r="R961" s="108"/>
      <c r="S961" s="108"/>
      <c r="T961" s="108"/>
      <c r="U961" s="108"/>
      <c r="V961" s="109"/>
      <c r="W961" s="109"/>
      <c r="X961" s="109"/>
      <c r="Y961" s="108"/>
      <c r="Z961" s="108"/>
      <c r="AA961" s="108"/>
      <c r="AB961" s="109"/>
      <c r="AC961" s="109"/>
      <c r="AD961" s="111"/>
      <c r="AG961" s="111"/>
    </row>
    <row r="962" spans="1:33" ht="15.75">
      <c r="A962" s="292" t="str">
        <f t="shared" si="20"/>
        <v>66-02100-02</v>
      </c>
      <c r="B962" s="231">
        <v>6889.3687499999996</v>
      </c>
      <c r="C962" s="231">
        <v>8887.6031249999996</v>
      </c>
      <c r="D962" s="231"/>
      <c r="E962" s="231"/>
      <c r="F962" s="231"/>
      <c r="G962" s="232">
        <v>10588.78359375</v>
      </c>
      <c r="H962" s="230" t="s">
        <v>104</v>
      </c>
      <c r="I962" s="230" t="s">
        <v>104</v>
      </c>
      <c r="J962" s="114"/>
      <c r="K962" s="108"/>
      <c r="L962" s="108"/>
      <c r="M962" s="108"/>
      <c r="N962" s="109"/>
      <c r="O962" s="110"/>
      <c r="P962" s="108"/>
      <c r="Q962" s="108"/>
      <c r="R962" s="108"/>
      <c r="S962" s="108"/>
      <c r="T962" s="108"/>
      <c r="U962" s="108"/>
      <c r="V962" s="109"/>
      <c r="W962" s="109"/>
      <c r="X962" s="109"/>
      <c r="Y962" s="108"/>
      <c r="Z962" s="108"/>
      <c r="AA962" s="108"/>
      <c r="AB962" s="109"/>
      <c r="AC962" s="109"/>
      <c r="AD962" s="111"/>
      <c r="AG962" s="111"/>
    </row>
    <row r="963" spans="1:33" ht="15.75">
      <c r="A963" s="292" t="str">
        <f t="shared" si="20"/>
        <v>66-02200-S2</v>
      </c>
      <c r="B963" s="231">
        <v>18999.869347763997</v>
      </c>
      <c r="C963" s="231">
        <v>25512.909449999999</v>
      </c>
      <c r="D963" s="231"/>
      <c r="E963" s="231"/>
      <c r="F963" s="231"/>
      <c r="G963" s="232">
        <v>30176.1858675</v>
      </c>
      <c r="H963" s="228" t="s">
        <v>105</v>
      </c>
      <c r="I963" s="228" t="s">
        <v>105</v>
      </c>
      <c r="J963" s="114"/>
      <c r="K963" s="108"/>
      <c r="L963" s="108"/>
      <c r="M963" s="108"/>
      <c r="N963" s="109"/>
      <c r="O963" s="110"/>
      <c r="P963" s="108"/>
      <c r="Q963" s="108"/>
      <c r="R963" s="108"/>
      <c r="S963" s="108"/>
      <c r="T963" s="108"/>
      <c r="U963" s="108"/>
      <c r="V963" s="109"/>
      <c r="W963" s="109"/>
      <c r="X963" s="109"/>
      <c r="Y963" s="108"/>
      <c r="Z963" s="108"/>
      <c r="AA963" s="108"/>
      <c r="AB963" s="109"/>
      <c r="AC963" s="109"/>
      <c r="AD963" s="111"/>
      <c r="AG963" s="111"/>
    </row>
    <row r="964" spans="1:33" ht="15.75">
      <c r="A964" s="292" t="str">
        <f t="shared" si="20"/>
        <v>66-02200-01</v>
      </c>
      <c r="B964" s="231">
        <v>11508.786839999999</v>
      </c>
      <c r="C964" s="231">
        <v>14847.065699999999</v>
      </c>
      <c r="D964" s="231"/>
      <c r="E964" s="231"/>
      <c r="F964" s="231"/>
      <c r="G964" s="232">
        <v>17556.525555</v>
      </c>
      <c r="H964" s="228" t="s">
        <v>106</v>
      </c>
      <c r="I964" s="228" t="s">
        <v>106</v>
      </c>
      <c r="J964" s="114"/>
      <c r="K964" s="108"/>
      <c r="L964" s="108"/>
      <c r="M964" s="108"/>
      <c r="N964" s="109"/>
      <c r="O964" s="110"/>
      <c r="P964" s="108"/>
      <c r="Q964" s="108"/>
      <c r="R964" s="108"/>
      <c r="S964" s="108"/>
      <c r="T964" s="108"/>
      <c r="U964" s="108"/>
      <c r="V964" s="109"/>
      <c r="W964" s="109"/>
      <c r="X964" s="109"/>
      <c r="Y964" s="108"/>
      <c r="Z964" s="108"/>
      <c r="AA964" s="108"/>
      <c r="AB964" s="109"/>
      <c r="AC964" s="109"/>
      <c r="AD964" s="111"/>
      <c r="AG964" s="111"/>
    </row>
    <row r="965" spans="1:33" ht="15.75">
      <c r="A965" s="292" t="str">
        <f t="shared" si="20"/>
        <v>66-02200-02</v>
      </c>
      <c r="B965" s="231">
        <v>7491.0825077640002</v>
      </c>
      <c r="C965" s="231">
        <v>10665.84375</v>
      </c>
      <c r="D965" s="231"/>
      <c r="E965" s="231"/>
      <c r="F965" s="231"/>
      <c r="G965" s="232">
        <v>12619.6603125</v>
      </c>
      <c r="H965" s="228" t="s">
        <v>107</v>
      </c>
      <c r="I965" s="228" t="s">
        <v>107</v>
      </c>
      <c r="J965" s="115"/>
      <c r="K965" s="108"/>
      <c r="L965" s="108"/>
      <c r="M965" s="108"/>
      <c r="N965" s="115"/>
      <c r="O965" s="110"/>
      <c r="P965" s="108"/>
      <c r="Q965" s="108"/>
      <c r="R965" s="108"/>
      <c r="S965" s="108"/>
      <c r="T965" s="108"/>
      <c r="U965" s="108"/>
      <c r="V965" s="115"/>
      <c r="W965" s="115"/>
      <c r="X965" s="109"/>
      <c r="Y965" s="108"/>
      <c r="Z965" s="108"/>
      <c r="AA965" s="108"/>
      <c r="AB965" s="115"/>
      <c r="AC965" s="115"/>
      <c r="AD965" s="111"/>
      <c r="AG965" s="111"/>
    </row>
    <row r="966" spans="1:33" ht="15.75">
      <c r="A966" s="292" t="str">
        <f t="shared" si="20"/>
        <v>66-02200-S2</v>
      </c>
      <c r="B966" s="231">
        <v>19352.162887199996</v>
      </c>
      <c r="C966" s="231">
        <v>19352.162887200004</v>
      </c>
      <c r="D966" s="231"/>
      <c r="E966" s="231"/>
      <c r="F966" s="231"/>
      <c r="G966" s="232"/>
      <c r="H966" s="230" t="s">
        <v>108</v>
      </c>
      <c r="I966" s="230" t="s">
        <v>108</v>
      </c>
      <c r="J966" s="115"/>
      <c r="K966" s="108"/>
      <c r="L966" s="108"/>
      <c r="M966" s="108"/>
      <c r="N966" s="115"/>
      <c r="O966" s="110"/>
      <c r="P966" s="108"/>
      <c r="Q966" s="108"/>
      <c r="R966" s="108"/>
      <c r="S966" s="108"/>
      <c r="T966" s="108"/>
      <c r="U966" s="108"/>
      <c r="V966" s="115"/>
      <c r="W966" s="115"/>
      <c r="X966" s="109"/>
      <c r="Y966" s="108"/>
      <c r="Z966" s="108"/>
      <c r="AA966" s="108"/>
      <c r="AB966" s="115"/>
      <c r="AC966" s="115"/>
      <c r="AD966" s="111"/>
      <c r="AG966" s="111"/>
    </row>
    <row r="967" spans="1:33" ht="15.75">
      <c r="A967" s="292" t="str">
        <f t="shared" si="20"/>
        <v>66-02200-01</v>
      </c>
      <c r="B967" s="231">
        <v>11261.793787199998</v>
      </c>
      <c r="C967" s="231">
        <v>11261.793787200004</v>
      </c>
      <c r="D967" s="231"/>
      <c r="E967" s="231"/>
      <c r="F967" s="231"/>
      <c r="G967" s="232"/>
      <c r="H967" s="230" t="s">
        <v>109</v>
      </c>
      <c r="I967" s="230" t="s">
        <v>109</v>
      </c>
      <c r="J967" s="115"/>
      <c r="K967" s="108"/>
      <c r="L967" s="108"/>
      <c r="M967" s="108"/>
      <c r="N967" s="115"/>
      <c r="O967" s="110"/>
      <c r="P967" s="108"/>
      <c r="Q967" s="108"/>
      <c r="R967" s="108"/>
      <c r="S967" s="108"/>
      <c r="T967" s="108"/>
      <c r="U967" s="108"/>
      <c r="V967" s="115"/>
      <c r="W967" s="115"/>
      <c r="X967" s="109"/>
      <c r="Y967" s="108"/>
      <c r="Z967" s="108"/>
      <c r="AA967" s="108"/>
      <c r="AB967" s="115"/>
      <c r="AC967" s="115"/>
      <c r="AD967" s="111"/>
      <c r="AG967" s="111"/>
    </row>
    <row r="968" spans="1:33" ht="15.75">
      <c r="A968" s="292" t="str">
        <f t="shared" si="20"/>
        <v>66-02200-02</v>
      </c>
      <c r="B968" s="231">
        <v>8090.369099999999</v>
      </c>
      <c r="C968" s="231">
        <v>8090.369099999999</v>
      </c>
      <c r="D968" s="231"/>
      <c r="E968" s="231"/>
      <c r="F968" s="231"/>
      <c r="G968" s="232"/>
      <c r="H968" s="230" t="s">
        <v>110</v>
      </c>
      <c r="I968" s="230" t="s">
        <v>110</v>
      </c>
      <c r="J968" s="115"/>
      <c r="K968" s="108"/>
      <c r="L968" s="108"/>
      <c r="M968" s="108"/>
      <c r="N968" s="115"/>
      <c r="O968" s="110"/>
      <c r="P968" s="108"/>
      <c r="Q968" s="108"/>
      <c r="R968" s="108"/>
      <c r="S968" s="108"/>
      <c r="T968" s="108"/>
      <c r="U968" s="108"/>
      <c r="V968" s="115"/>
      <c r="W968" s="115"/>
      <c r="X968" s="109"/>
      <c r="Y968" s="108"/>
      <c r="Z968" s="108"/>
      <c r="AA968" s="108"/>
      <c r="AB968" s="115"/>
      <c r="AC968" s="115"/>
      <c r="AD968" s="111"/>
      <c r="AG968" s="111"/>
    </row>
    <row r="969" spans="1:33" ht="15.75">
      <c r="A969" s="292" t="str">
        <f t="shared" si="20"/>
        <v>66-02300-S2</v>
      </c>
      <c r="B969" s="231">
        <v>9588.5856000000003</v>
      </c>
      <c r="C969" s="231">
        <v>12504.888000000012</v>
      </c>
      <c r="D969" s="231"/>
      <c r="E969" s="231"/>
      <c r="F969" s="231"/>
      <c r="G969" s="232">
        <v>14380.621200000014</v>
      </c>
      <c r="H969" s="228" t="s">
        <v>111</v>
      </c>
      <c r="I969" s="228" t="s">
        <v>111</v>
      </c>
      <c r="J969" s="115"/>
      <c r="K969" s="108"/>
      <c r="L969" s="108"/>
      <c r="M969" s="108"/>
      <c r="N969" s="115"/>
      <c r="O969" s="110"/>
      <c r="P969" s="108"/>
      <c r="Q969" s="108"/>
      <c r="R969" s="108"/>
      <c r="S969" s="108"/>
      <c r="T969" s="108"/>
      <c r="U969" s="108"/>
      <c r="V969" s="115"/>
      <c r="W969" s="115"/>
      <c r="X969" s="109"/>
      <c r="Y969" s="108"/>
      <c r="Z969" s="108"/>
      <c r="AA969" s="108"/>
      <c r="AB969" s="115"/>
      <c r="AC969" s="115"/>
      <c r="AD969" s="111"/>
      <c r="AG969" s="111"/>
    </row>
    <row r="970" spans="1:33" ht="15.75">
      <c r="A970" s="292" t="str">
        <f t="shared" si="20"/>
        <v>66-02300-01</v>
      </c>
      <c r="B970" s="231">
        <v>6392.3904000000011</v>
      </c>
      <c r="C970" s="231">
        <v>8336.5920000000078</v>
      </c>
      <c r="D970" s="231"/>
      <c r="E970" s="231"/>
      <c r="F970" s="231"/>
      <c r="G970" s="232">
        <v>9587.0808000000088</v>
      </c>
      <c r="H970" s="228" t="s">
        <v>112</v>
      </c>
      <c r="I970" s="228" t="s">
        <v>112</v>
      </c>
      <c r="J970" s="115"/>
      <c r="K970" s="108"/>
      <c r="L970" s="108"/>
      <c r="M970" s="108"/>
      <c r="N970" s="115"/>
      <c r="O970" s="110"/>
      <c r="P970" s="108"/>
      <c r="Q970" s="108"/>
      <c r="R970" s="108"/>
      <c r="S970" s="108"/>
      <c r="T970" s="108"/>
      <c r="U970" s="108"/>
      <c r="V970" s="115"/>
      <c r="W970" s="115"/>
      <c r="X970" s="109"/>
      <c r="Y970" s="108"/>
      <c r="Z970" s="108"/>
      <c r="AA970" s="108"/>
      <c r="AB970" s="115"/>
      <c r="AC970" s="115"/>
      <c r="AD970" s="111"/>
      <c r="AG970" s="111"/>
    </row>
    <row r="971" spans="1:33" ht="15.75">
      <c r="A971" s="292" t="str">
        <f t="shared" si="20"/>
        <v>66-02300-02</v>
      </c>
      <c r="B971" s="231">
        <v>3196.1952000000006</v>
      </c>
      <c r="C971" s="231">
        <v>4168.2960000000039</v>
      </c>
      <c r="D971" s="231"/>
      <c r="E971" s="231"/>
      <c r="F971" s="231"/>
      <c r="G971" s="232">
        <v>4793.5404000000044</v>
      </c>
      <c r="H971" s="228" t="s">
        <v>113</v>
      </c>
      <c r="I971" s="228" t="s">
        <v>113</v>
      </c>
      <c r="J971" s="115"/>
      <c r="K971" s="108"/>
      <c r="L971" s="108"/>
      <c r="M971" s="108"/>
      <c r="N971" s="115"/>
      <c r="O971" s="110"/>
      <c r="P971" s="108"/>
      <c r="Q971" s="108"/>
      <c r="R971" s="108"/>
      <c r="S971" s="108"/>
      <c r="T971" s="108"/>
      <c r="U971" s="108"/>
      <c r="V971" s="115"/>
      <c r="W971" s="115"/>
      <c r="X971" s="109"/>
      <c r="Y971" s="108"/>
      <c r="Z971" s="108"/>
      <c r="AA971" s="108"/>
      <c r="AB971" s="115"/>
      <c r="AC971" s="115"/>
      <c r="AD971" s="111"/>
      <c r="AG971" s="111"/>
    </row>
    <row r="972" spans="1:33" ht="15.75">
      <c r="A972" s="292" t="str">
        <f t="shared" si="20"/>
        <v>66-02400-S3</v>
      </c>
      <c r="B972" s="231">
        <v>26141.059747764</v>
      </c>
      <c r="C972" s="231">
        <v>34713.501450000003</v>
      </c>
      <c r="D972" s="231"/>
      <c r="E972" s="231"/>
      <c r="F972" s="231"/>
      <c r="G972" s="232">
        <v>40924.866667500006</v>
      </c>
      <c r="H972" s="228" t="s">
        <v>114</v>
      </c>
      <c r="I972" s="228" t="s">
        <v>114</v>
      </c>
      <c r="J972" s="115"/>
      <c r="K972" s="108"/>
      <c r="L972" s="108"/>
      <c r="M972" s="108"/>
      <c r="N972" s="115"/>
      <c r="O972" s="110"/>
      <c r="P972" s="108"/>
      <c r="Q972" s="108"/>
      <c r="R972" s="108"/>
      <c r="S972" s="108"/>
      <c r="T972" s="108"/>
      <c r="U972" s="108"/>
      <c r="V972" s="115"/>
      <c r="W972" s="115"/>
      <c r="X972" s="109"/>
      <c r="Y972" s="108"/>
      <c r="Z972" s="108"/>
      <c r="AA972" s="108"/>
      <c r="AB972" s="115"/>
      <c r="AC972" s="115"/>
      <c r="AD972" s="111"/>
      <c r="AG972" s="111"/>
    </row>
    <row r="973" spans="1:33" ht="15.75">
      <c r="A973" s="292" t="str">
        <f t="shared" si="20"/>
        <v>66-02400-L2</v>
      </c>
      <c r="B973" s="231">
        <v>18999.869347763997</v>
      </c>
      <c r="C973" s="231">
        <v>25512.909449999999</v>
      </c>
      <c r="D973" s="231"/>
      <c r="E973" s="231"/>
      <c r="F973" s="231"/>
      <c r="G973" s="232">
        <v>30255.385867500001</v>
      </c>
      <c r="H973" s="228" t="s">
        <v>115</v>
      </c>
      <c r="I973" s="228" t="s">
        <v>115</v>
      </c>
      <c r="J973" s="114"/>
      <c r="K973" s="108"/>
      <c r="L973" s="108"/>
      <c r="M973" s="108"/>
      <c r="N973" s="109"/>
      <c r="O973" s="110"/>
      <c r="P973" s="108"/>
      <c r="Q973" s="108"/>
      <c r="R973" s="108"/>
      <c r="S973" s="108"/>
      <c r="T973" s="108"/>
      <c r="U973" s="108"/>
      <c r="V973" s="109"/>
      <c r="W973" s="109"/>
      <c r="X973" s="109"/>
      <c r="Y973" s="108"/>
      <c r="Z973" s="108"/>
      <c r="AA973" s="108"/>
      <c r="AB973" s="109"/>
      <c r="AC973" s="109"/>
      <c r="AD973" s="111"/>
      <c r="AG973" s="111"/>
    </row>
    <row r="974" spans="1:33" ht="15.75">
      <c r="A974" s="292" t="str">
        <f t="shared" si="20"/>
        <v>66-02400-B2</v>
      </c>
      <c r="B974" s="231">
        <v>14632.272907764</v>
      </c>
      <c r="C974" s="231">
        <v>19866.435750000008</v>
      </c>
      <c r="D974" s="231"/>
      <c r="E974" s="231"/>
      <c r="F974" s="231"/>
      <c r="G974" s="232">
        <v>23301.141112500009</v>
      </c>
      <c r="H974" s="228" t="s">
        <v>116</v>
      </c>
      <c r="I974" s="228" t="s">
        <v>116</v>
      </c>
      <c r="J974" s="114"/>
      <c r="K974" s="108"/>
      <c r="L974" s="108"/>
      <c r="M974" s="108"/>
      <c r="N974" s="109"/>
      <c r="O974" s="110"/>
      <c r="P974" s="108"/>
      <c r="Q974" s="108"/>
      <c r="R974" s="108"/>
      <c r="S974" s="108"/>
      <c r="T974" s="108"/>
      <c r="U974" s="108"/>
      <c r="V974" s="109"/>
      <c r="W974" s="109"/>
      <c r="X974" s="109"/>
      <c r="Y974" s="108"/>
      <c r="Z974" s="108"/>
      <c r="AA974" s="108"/>
      <c r="AB974" s="109"/>
      <c r="AC974" s="109"/>
      <c r="AD974" s="111"/>
      <c r="AG974" s="111"/>
    </row>
    <row r="975" spans="1:33" ht="15.75">
      <c r="A975" s="292" t="str">
        <f t="shared" si="20"/>
        <v>66-02400-01</v>
      </c>
      <c r="B975" s="231">
        <v>11508.786839999999</v>
      </c>
      <c r="C975" s="231">
        <v>14847.065699999999</v>
      </c>
      <c r="D975" s="231"/>
      <c r="E975" s="231"/>
      <c r="F975" s="231"/>
      <c r="G975" s="232">
        <v>17623.725555000001</v>
      </c>
      <c r="H975" s="230" t="s">
        <v>117</v>
      </c>
      <c r="I975" s="230" t="s">
        <v>117</v>
      </c>
      <c r="J975" s="114"/>
      <c r="K975" s="108"/>
      <c r="L975" s="108"/>
      <c r="M975" s="108"/>
      <c r="N975" s="109"/>
      <c r="O975" s="110"/>
      <c r="P975" s="108"/>
      <c r="Q975" s="108"/>
      <c r="R975" s="108"/>
      <c r="S975" s="108"/>
      <c r="T975" s="108"/>
      <c r="U975" s="108"/>
      <c r="V975" s="109"/>
      <c r="W975" s="109"/>
      <c r="X975" s="109"/>
      <c r="Y975" s="108"/>
      <c r="Z975" s="108"/>
      <c r="AA975" s="108"/>
      <c r="AB975" s="109"/>
      <c r="AC975" s="109"/>
      <c r="AD975" s="111"/>
      <c r="AG975" s="111"/>
    </row>
    <row r="976" spans="1:33" ht="15.75">
      <c r="A976" s="292" t="str">
        <f t="shared" si="20"/>
        <v>66-02400-02</v>
      </c>
      <c r="B976" s="231">
        <v>7491.0825077640002</v>
      </c>
      <c r="C976" s="231">
        <v>10665.84375</v>
      </c>
      <c r="D976" s="231"/>
      <c r="E976" s="231"/>
      <c r="F976" s="231"/>
      <c r="G976" s="232">
        <v>12631.6603125</v>
      </c>
      <c r="H976" s="230" t="s">
        <v>118</v>
      </c>
      <c r="I976" s="230" t="s">
        <v>118</v>
      </c>
      <c r="J976" s="114"/>
      <c r="K976" s="108"/>
      <c r="L976" s="108"/>
      <c r="M976" s="108"/>
      <c r="N976" s="109"/>
      <c r="O976" s="110"/>
      <c r="P976" s="108"/>
      <c r="Q976" s="108"/>
      <c r="R976" s="108"/>
      <c r="S976" s="108"/>
      <c r="T976" s="108"/>
      <c r="U976" s="108"/>
      <c r="V976" s="109"/>
      <c r="W976" s="109"/>
      <c r="X976" s="109"/>
      <c r="Y976" s="108"/>
      <c r="Z976" s="108"/>
      <c r="AA976" s="108"/>
      <c r="AB976" s="109"/>
      <c r="AC976" s="109"/>
      <c r="AD976" s="111"/>
      <c r="AG976" s="111"/>
    </row>
    <row r="977" spans="1:33" ht="15.75">
      <c r="A977" s="292" t="str">
        <f t="shared" si="20"/>
        <v>66-02400-03</v>
      </c>
      <c r="B977" s="231">
        <v>7141.1904000000013</v>
      </c>
      <c r="C977" s="231">
        <v>9200.5920000000078</v>
      </c>
      <c r="D977" s="231"/>
      <c r="E977" s="231"/>
      <c r="F977" s="231"/>
      <c r="G977" s="232">
        <v>10669.480800000008</v>
      </c>
      <c r="H977" s="230" t="s">
        <v>119</v>
      </c>
      <c r="I977" s="230" t="s">
        <v>119</v>
      </c>
      <c r="J977" s="114"/>
      <c r="K977" s="108"/>
      <c r="L977" s="108"/>
      <c r="M977" s="108"/>
      <c r="N977" s="109"/>
      <c r="O977" s="110"/>
      <c r="P977" s="108"/>
      <c r="Q977" s="108"/>
      <c r="R977" s="108"/>
      <c r="S977" s="108"/>
      <c r="T977" s="108"/>
      <c r="U977" s="108"/>
      <c r="V977" s="109"/>
      <c r="W977" s="109"/>
      <c r="X977" s="109"/>
      <c r="Y977" s="108"/>
      <c r="Z977" s="108"/>
      <c r="AA977" s="108"/>
      <c r="AB977" s="109"/>
      <c r="AC977" s="109"/>
      <c r="AD977" s="111"/>
      <c r="AG977" s="111"/>
    </row>
    <row r="978" spans="1:33" ht="15.75">
      <c r="A978" s="292" t="str">
        <f t="shared" si="20"/>
        <v>66-02500-S2</v>
      </c>
      <c r="B978" s="231">
        <v>24732.845189999996</v>
      </c>
      <c r="C978" s="231">
        <v>33593.976824999998</v>
      </c>
      <c r="D978" s="232">
        <v>39830.91334875</v>
      </c>
      <c r="E978" s="232">
        <v>39830.91334875</v>
      </c>
      <c r="F978" s="231"/>
      <c r="G978" s="232">
        <v>39830.91334875</v>
      </c>
      <c r="H978" s="230" t="s">
        <v>120</v>
      </c>
      <c r="I978" s="230" t="s">
        <v>120</v>
      </c>
      <c r="J978" s="108"/>
      <c r="K978" s="108"/>
      <c r="L978" s="108"/>
      <c r="M978" s="108"/>
      <c r="N978" s="108"/>
      <c r="O978" s="110"/>
      <c r="P978" s="108"/>
      <c r="Q978" s="108"/>
      <c r="R978" s="108"/>
      <c r="S978" s="108"/>
      <c r="T978" s="108"/>
      <c r="U978" s="108"/>
      <c r="V978" s="108"/>
      <c r="W978" s="108"/>
      <c r="X978" s="109"/>
      <c r="Y978" s="108"/>
      <c r="Z978" s="108"/>
      <c r="AA978" s="108"/>
      <c r="AB978" s="108"/>
      <c r="AC978" s="108"/>
      <c r="AD978" s="111"/>
      <c r="AG978" s="111"/>
    </row>
    <row r="979" spans="1:33" ht="15.75">
      <c r="A979" s="292" t="str">
        <f t="shared" si="20"/>
        <v>66-02500-01</v>
      </c>
      <c r="B979" s="231">
        <v>14168.506439999999</v>
      </c>
      <c r="C979" s="231">
        <v>19965.9987</v>
      </c>
      <c r="D979" s="232">
        <v>23675.258504999998</v>
      </c>
      <c r="E979" s="232">
        <v>23675.258504999998</v>
      </c>
      <c r="F979" s="231"/>
      <c r="G979" s="232">
        <v>23675.258504999998</v>
      </c>
      <c r="H979" s="228" t="s">
        <v>121</v>
      </c>
      <c r="I979" s="228" t="s">
        <v>121</v>
      </c>
      <c r="J979" s="114"/>
      <c r="K979" s="108"/>
      <c r="L979" s="108"/>
      <c r="M979" s="108"/>
      <c r="N979" s="109"/>
      <c r="O979" s="110"/>
      <c r="P979" s="108"/>
      <c r="Q979" s="108"/>
      <c r="R979" s="108"/>
      <c r="S979" s="108"/>
      <c r="T979" s="108"/>
      <c r="U979" s="108"/>
      <c r="V979" s="109"/>
      <c r="W979" s="109"/>
      <c r="X979" s="109"/>
      <c r="Y979" s="108"/>
      <c r="Z979" s="108"/>
      <c r="AA979" s="108"/>
      <c r="AB979" s="109"/>
      <c r="AC979" s="109"/>
      <c r="AD979" s="111"/>
      <c r="AG979" s="111"/>
    </row>
    <row r="980" spans="1:33" ht="15.75">
      <c r="A980" s="292" t="str">
        <f t="shared" si="20"/>
        <v>66-02500-02</v>
      </c>
      <c r="B980" s="231">
        <v>10564.338750000001</v>
      </c>
      <c r="C980" s="231">
        <v>13627.978125</v>
      </c>
      <c r="D980" s="232">
        <v>16155.654843750001</v>
      </c>
      <c r="E980" s="232">
        <v>16155.654843750001</v>
      </c>
      <c r="F980" s="231"/>
      <c r="G980" s="232">
        <v>16155.654843750001</v>
      </c>
      <c r="H980" s="228" t="s">
        <v>122</v>
      </c>
      <c r="I980" s="228" t="s">
        <v>122</v>
      </c>
      <c r="J980" s="114"/>
      <c r="K980" s="108"/>
      <c r="L980" s="108"/>
      <c r="M980" s="108"/>
      <c r="N980" s="109"/>
      <c r="O980" s="110"/>
      <c r="P980" s="108"/>
      <c r="Q980" s="108"/>
      <c r="R980" s="108"/>
      <c r="S980" s="108"/>
      <c r="T980" s="108"/>
      <c r="U980" s="108"/>
      <c r="V980" s="109"/>
      <c r="W980" s="109"/>
      <c r="X980" s="109"/>
      <c r="Y980" s="108"/>
      <c r="Z980" s="108"/>
      <c r="AA980" s="108"/>
      <c r="AB980" s="109"/>
      <c r="AC980" s="109"/>
      <c r="AD980" s="111"/>
      <c r="AG980" s="111"/>
    </row>
    <row r="981" spans="1:33" ht="15.75">
      <c r="A981" s="292" t="str">
        <f t="shared" si="20"/>
        <v>66-02600-S3</v>
      </c>
      <c r="B981" s="231">
        <v>33975.394950000002</v>
      </c>
      <c r="C981" s="231">
        <v>43775.141625000004</v>
      </c>
      <c r="D981" s="231"/>
      <c r="E981" s="231"/>
      <c r="F981" s="231"/>
      <c r="G981" s="232">
        <v>51167.132868749992</v>
      </c>
      <c r="H981" s="228" t="s">
        <v>123</v>
      </c>
      <c r="I981" s="228" t="s">
        <v>123</v>
      </c>
      <c r="J981" s="114"/>
      <c r="K981" s="108"/>
      <c r="L981" s="108"/>
      <c r="M981" s="108"/>
      <c r="N981" s="109"/>
      <c r="O981" s="110"/>
      <c r="P981" s="108"/>
      <c r="Q981" s="108"/>
      <c r="R981" s="108"/>
      <c r="S981" s="108"/>
      <c r="T981" s="108"/>
      <c r="U981" s="108"/>
      <c r="V981" s="109"/>
      <c r="W981" s="109"/>
      <c r="X981" s="109"/>
      <c r="Y981" s="108"/>
      <c r="Z981" s="108"/>
      <c r="AA981" s="108"/>
      <c r="AB981" s="109"/>
      <c r="AC981" s="109"/>
      <c r="AD981" s="111"/>
      <c r="AG981" s="111"/>
    </row>
    <row r="982" spans="1:33" ht="15.75">
      <c r="A982" s="292" t="str">
        <f t="shared" si="20"/>
        <v>66-02600-L2</v>
      </c>
      <c r="B982" s="231">
        <v>27629.8573875</v>
      </c>
      <c r="C982" s="231">
        <v>35598.646781249998</v>
      </c>
      <c r="D982" s="231"/>
      <c r="E982" s="231"/>
      <c r="F982" s="231"/>
      <c r="G982" s="232">
        <v>41620.16379843749</v>
      </c>
      <c r="H982" s="228" t="s">
        <v>124</v>
      </c>
      <c r="I982" s="228" t="s">
        <v>124</v>
      </c>
      <c r="J982" s="114"/>
      <c r="K982" s="108"/>
      <c r="L982" s="108"/>
      <c r="M982" s="108"/>
      <c r="N982" s="109"/>
      <c r="O982" s="110"/>
      <c r="P982" s="108"/>
      <c r="Q982" s="108"/>
      <c r="R982" s="108"/>
      <c r="S982" s="108"/>
      <c r="T982" s="108"/>
      <c r="U982" s="108"/>
      <c r="V982" s="109"/>
      <c r="W982" s="109"/>
      <c r="X982" s="109"/>
      <c r="Y982" s="108"/>
      <c r="Z982" s="108"/>
      <c r="AA982" s="108"/>
      <c r="AB982" s="109"/>
      <c r="AC982" s="109"/>
      <c r="AD982" s="111"/>
      <c r="AG982" s="111"/>
    </row>
    <row r="983" spans="1:33" ht="15.75">
      <c r="A983" s="292" t="str">
        <f t="shared" si="20"/>
        <v>66-02600-B2</v>
      </c>
      <c r="B983" s="231">
        <v>17573.273250000002</v>
      </c>
      <c r="C983" s="231">
        <v>22642.231874999998</v>
      </c>
      <c r="D983" s="231"/>
      <c r="E983" s="231"/>
      <c r="F983" s="231"/>
      <c r="G983" s="232">
        <v>26440.806656249995</v>
      </c>
      <c r="H983" s="228" t="s">
        <v>125</v>
      </c>
      <c r="I983" s="228" t="s">
        <v>125</v>
      </c>
      <c r="J983" s="114"/>
      <c r="K983" s="108"/>
      <c r="L983" s="108"/>
      <c r="M983" s="108"/>
      <c r="N983" s="109"/>
      <c r="O983" s="110"/>
      <c r="P983" s="108"/>
      <c r="Q983" s="108"/>
      <c r="R983" s="108"/>
      <c r="S983" s="108"/>
      <c r="T983" s="108"/>
      <c r="U983" s="108"/>
      <c r="V983" s="109"/>
      <c r="W983" s="109"/>
      <c r="X983" s="109"/>
      <c r="Y983" s="108"/>
      <c r="Z983" s="108"/>
      <c r="AA983" s="108"/>
      <c r="AB983" s="109"/>
      <c r="AC983" s="109"/>
      <c r="AD983" s="111"/>
      <c r="AG983" s="111"/>
    </row>
    <row r="984" spans="1:33" ht="15.75">
      <c r="A984" s="292" t="str">
        <f t="shared" si="20"/>
        <v>66-02600-01</v>
      </c>
      <c r="B984" s="231">
        <v>16402.1217</v>
      </c>
      <c r="C984" s="231">
        <v>21132.909749999999</v>
      </c>
      <c r="D984" s="231"/>
      <c r="E984" s="231">
        <v>24726.3262125</v>
      </c>
      <c r="F984" s="232">
        <v>24726.3262125</v>
      </c>
      <c r="G984" s="232">
        <v>24726.3262125</v>
      </c>
      <c r="H984" s="228" t="s">
        <v>126</v>
      </c>
      <c r="I984" s="228" t="s">
        <v>126</v>
      </c>
      <c r="J984" s="114"/>
      <c r="K984" s="108"/>
      <c r="L984" s="108"/>
      <c r="M984" s="108"/>
      <c r="N984" s="109"/>
      <c r="O984" s="110"/>
      <c r="P984" s="108"/>
      <c r="Q984" s="108"/>
      <c r="R984" s="108"/>
      <c r="S984" s="108"/>
      <c r="T984" s="108"/>
      <c r="U984" s="108"/>
      <c r="V984" s="109"/>
      <c r="W984" s="109"/>
      <c r="X984" s="109"/>
      <c r="Y984" s="108"/>
      <c r="Z984" s="108"/>
      <c r="AA984" s="108"/>
      <c r="AB984" s="109"/>
      <c r="AC984" s="109"/>
      <c r="AD984" s="111"/>
      <c r="AG984" s="111"/>
    </row>
    <row r="985" spans="1:33" ht="15.75">
      <c r="A985" s="292" t="str">
        <f t="shared" si="20"/>
        <v>66-02600-02</v>
      </c>
      <c r="B985" s="231">
        <v>11227.7356875</v>
      </c>
      <c r="C985" s="231">
        <v>14465.737031249999</v>
      </c>
      <c r="D985" s="231"/>
      <c r="E985" s="231">
        <v>24726.3262125</v>
      </c>
      <c r="F985" s="232">
        <v>16893.837585937497</v>
      </c>
      <c r="G985" s="232">
        <v>16893.837585937497</v>
      </c>
      <c r="H985" s="230" t="s">
        <v>127</v>
      </c>
      <c r="I985" s="230" t="s">
        <v>127</v>
      </c>
      <c r="J985" s="114"/>
      <c r="K985" s="108"/>
      <c r="L985" s="108"/>
      <c r="M985" s="108"/>
      <c r="N985" s="109"/>
      <c r="O985" s="110"/>
      <c r="P985" s="108"/>
      <c r="Q985" s="108"/>
      <c r="R985" s="108"/>
      <c r="S985" s="108"/>
      <c r="T985" s="108"/>
      <c r="U985" s="108"/>
      <c r="V985" s="109"/>
      <c r="W985" s="109"/>
      <c r="X985" s="109"/>
      <c r="Y985" s="108"/>
      <c r="Z985" s="108"/>
      <c r="AA985" s="108"/>
      <c r="AB985" s="109"/>
      <c r="AC985" s="109"/>
      <c r="AD985" s="111"/>
      <c r="AG985" s="111"/>
    </row>
    <row r="986" spans="1:33" ht="15.75">
      <c r="A986" s="292" t="str">
        <f t="shared" si="20"/>
        <v>66-02600-03</v>
      </c>
      <c r="B986" s="231">
        <v>6345.5375625000006</v>
      </c>
      <c r="C986" s="231">
        <v>8176.4948437499988</v>
      </c>
      <c r="D986" s="231"/>
      <c r="E986" s="231"/>
      <c r="F986" s="231"/>
      <c r="G986" s="232">
        <v>9546.9690703124979</v>
      </c>
      <c r="H986" s="230" t="s">
        <v>128</v>
      </c>
      <c r="I986" s="230" t="s">
        <v>128</v>
      </c>
      <c r="J986" s="114"/>
      <c r="K986" s="108"/>
      <c r="L986" s="108"/>
      <c r="M986" s="108"/>
      <c r="N986" s="109"/>
      <c r="O986" s="110"/>
      <c r="P986" s="108"/>
      <c r="Q986" s="108"/>
      <c r="R986" s="108"/>
      <c r="S986" s="108"/>
      <c r="T986" s="108"/>
      <c r="U986" s="108"/>
      <c r="V986" s="109"/>
      <c r="W986" s="109"/>
      <c r="X986" s="109"/>
      <c r="Y986" s="108"/>
      <c r="Z986" s="108"/>
      <c r="AA986" s="108"/>
      <c r="AB986" s="109"/>
      <c r="AC986" s="109"/>
      <c r="AD986" s="111"/>
      <c r="AG986" s="111"/>
    </row>
    <row r="987" spans="1:33" ht="15.75">
      <c r="A987" s="292" t="str">
        <f t="shared" si="20"/>
        <v>66-02700-S3</v>
      </c>
      <c r="B987" s="231">
        <v>37186.325498999999</v>
      </c>
      <c r="C987" s="231">
        <v>48027.186832500003</v>
      </c>
      <c r="D987" s="231"/>
      <c r="E987" s="231"/>
      <c r="F987" s="231"/>
      <c r="G987" s="232">
        <v>56826.844857374999</v>
      </c>
      <c r="H987" s="230" t="s">
        <v>129</v>
      </c>
      <c r="I987" s="230" t="s">
        <v>129</v>
      </c>
      <c r="J987" s="114"/>
      <c r="K987" s="108"/>
      <c r="L987" s="108"/>
      <c r="M987" s="108"/>
      <c r="N987" s="109"/>
      <c r="O987" s="110"/>
      <c r="P987" s="108"/>
      <c r="Q987" s="108"/>
      <c r="R987" s="108"/>
      <c r="S987" s="108"/>
      <c r="T987" s="108"/>
      <c r="U987" s="108"/>
      <c r="V987" s="109"/>
      <c r="W987" s="109"/>
      <c r="X987" s="109"/>
      <c r="Y987" s="108"/>
      <c r="Z987" s="108"/>
      <c r="AA987" s="108"/>
      <c r="AB987" s="109"/>
      <c r="AC987" s="109"/>
      <c r="AD987" s="111"/>
      <c r="AG987" s="111"/>
    </row>
    <row r="988" spans="1:33" ht="15.75">
      <c r="A988" s="292" t="str">
        <f t="shared" si="20"/>
        <v>66-02700-L2</v>
      </c>
      <c r="B988" s="231">
        <v>31068.608123999998</v>
      </c>
      <c r="C988" s="231">
        <v>40048.807769999999</v>
      </c>
      <c r="D988" s="231"/>
      <c r="E988" s="231"/>
      <c r="F988" s="231"/>
      <c r="G988" s="232">
        <v>47651.708935499999</v>
      </c>
      <c r="H988" s="230" t="s">
        <v>130</v>
      </c>
      <c r="I988" s="230" t="s">
        <v>130</v>
      </c>
      <c r="J988" s="114"/>
      <c r="K988" s="108"/>
      <c r="L988" s="108"/>
      <c r="M988" s="108"/>
      <c r="N988" s="109"/>
      <c r="O988" s="110"/>
      <c r="P988" s="108"/>
      <c r="Q988" s="108"/>
      <c r="R988" s="108"/>
      <c r="S988" s="108"/>
      <c r="T988" s="108"/>
      <c r="U988" s="108"/>
      <c r="V988" s="109"/>
      <c r="W988" s="109"/>
      <c r="X988" s="109"/>
      <c r="Y988" s="108"/>
      <c r="Z988" s="108"/>
      <c r="AA988" s="108"/>
      <c r="AB988" s="109"/>
      <c r="AC988" s="109"/>
      <c r="AD988" s="111"/>
      <c r="AG988" s="111"/>
    </row>
    <row r="989" spans="1:33" ht="15.75">
      <c r="A989" s="292" t="str">
        <f t="shared" si="20"/>
        <v>66-02700-B2</v>
      </c>
      <c r="B989" s="231">
        <v>17784.732999</v>
      </c>
      <c r="C989" s="231">
        <v>23029.818082500002</v>
      </c>
      <c r="D989" s="231"/>
      <c r="E989" s="231"/>
      <c r="F989" s="231"/>
      <c r="G989" s="232">
        <v>27073.370794875002</v>
      </c>
      <c r="H989" s="228" t="s">
        <v>131</v>
      </c>
      <c r="I989" s="228" t="s">
        <v>131</v>
      </c>
      <c r="J989" s="114"/>
      <c r="K989" s="108"/>
      <c r="L989" s="108"/>
      <c r="M989" s="108"/>
      <c r="N989" s="109"/>
      <c r="O989" s="110"/>
      <c r="P989" s="108"/>
      <c r="Q989" s="108"/>
      <c r="R989" s="108"/>
      <c r="S989" s="108"/>
      <c r="T989" s="108"/>
      <c r="U989" s="108"/>
      <c r="V989" s="109"/>
      <c r="W989" s="109"/>
      <c r="X989" s="109"/>
      <c r="Y989" s="108"/>
      <c r="Z989" s="108"/>
      <c r="AA989" s="108"/>
      <c r="AB989" s="109"/>
      <c r="AC989" s="109"/>
      <c r="AD989" s="111"/>
      <c r="AG989" s="111"/>
    </row>
    <row r="990" spans="1:33" ht="15.75">
      <c r="A990" s="292" t="str">
        <f t="shared" si="20"/>
        <v>66-02700-01</v>
      </c>
      <c r="B990" s="231">
        <v>19401.592499999999</v>
      </c>
      <c r="C990" s="231">
        <v>24997.368749999998</v>
      </c>
      <c r="D990" s="231"/>
      <c r="E990" s="231"/>
      <c r="F990" s="231"/>
      <c r="G990" s="232">
        <v>29753.474062499998</v>
      </c>
      <c r="H990" s="228" t="s">
        <v>132</v>
      </c>
      <c r="I990" s="228" t="s">
        <v>132</v>
      </c>
      <c r="J990" s="114"/>
      <c r="K990" s="108"/>
      <c r="L990" s="108"/>
      <c r="M990" s="108"/>
      <c r="N990" s="109"/>
      <c r="O990" s="110"/>
      <c r="P990" s="108"/>
      <c r="Q990" s="108"/>
      <c r="R990" s="108"/>
      <c r="S990" s="108"/>
      <c r="T990" s="108"/>
      <c r="U990" s="108"/>
      <c r="V990" s="109"/>
      <c r="W990" s="109"/>
      <c r="X990" s="109"/>
      <c r="Y990" s="108"/>
      <c r="Z990" s="108"/>
      <c r="AA990" s="108"/>
      <c r="AB990" s="109"/>
      <c r="AC990" s="109"/>
      <c r="AD990" s="111"/>
      <c r="AG990" s="111"/>
    </row>
    <row r="991" spans="1:33" ht="15.75">
      <c r="A991" s="292" t="str">
        <f t="shared" si="20"/>
        <v>66-02700-02</v>
      </c>
      <c r="B991" s="231">
        <v>11667.015624</v>
      </c>
      <c r="C991" s="231">
        <v>15051.43902</v>
      </c>
      <c r="D991" s="231"/>
      <c r="E991" s="231"/>
      <c r="F991" s="231"/>
      <c r="G991" s="232">
        <v>17898.234873000001</v>
      </c>
      <c r="H991" s="230" t="s">
        <v>133</v>
      </c>
      <c r="I991" s="230" t="s">
        <v>133</v>
      </c>
      <c r="J991" s="114"/>
      <c r="K991" s="108"/>
      <c r="L991" s="108"/>
      <c r="M991" s="108"/>
      <c r="N991" s="109"/>
      <c r="O991" s="110"/>
      <c r="P991" s="108"/>
      <c r="Q991" s="108"/>
      <c r="R991" s="108"/>
      <c r="S991" s="108"/>
      <c r="T991" s="108"/>
      <c r="U991" s="108"/>
      <c r="V991" s="109"/>
      <c r="W991" s="109"/>
      <c r="X991" s="109"/>
      <c r="Y991" s="108"/>
      <c r="Z991" s="108"/>
      <c r="AA991" s="108"/>
      <c r="AB991" s="109"/>
      <c r="AC991" s="109"/>
      <c r="AD991" s="111"/>
      <c r="AG991" s="111"/>
    </row>
    <row r="992" spans="1:33" ht="15.75">
      <c r="A992" s="292" t="str">
        <f t="shared" si="20"/>
        <v>66-02700-03</v>
      </c>
      <c r="B992" s="231">
        <v>6117.7173750000002</v>
      </c>
      <c r="C992" s="231">
        <v>7978.3790625000029</v>
      </c>
      <c r="D992" s="231"/>
      <c r="E992" s="231"/>
      <c r="F992" s="231"/>
      <c r="G992" s="232">
        <v>9175.1359218750022</v>
      </c>
      <c r="H992" s="230" t="s">
        <v>134</v>
      </c>
      <c r="I992" s="230" t="s">
        <v>134</v>
      </c>
      <c r="J992" s="114"/>
      <c r="K992" s="108"/>
      <c r="L992" s="108"/>
      <c r="M992" s="108"/>
      <c r="N992" s="109"/>
      <c r="O992" s="110"/>
      <c r="P992" s="108"/>
      <c r="Q992" s="108"/>
      <c r="R992" s="108"/>
      <c r="S992" s="108"/>
      <c r="T992" s="108"/>
      <c r="U992" s="108"/>
      <c r="V992" s="109"/>
      <c r="W992" s="109"/>
      <c r="X992" s="109"/>
      <c r="Y992" s="108"/>
      <c r="Z992" s="108"/>
      <c r="AA992" s="108"/>
      <c r="AB992" s="109"/>
      <c r="AC992" s="109"/>
      <c r="AD992" s="111"/>
      <c r="AG992" s="111"/>
    </row>
    <row r="993" spans="1:33" ht="15.75">
      <c r="A993" s="292" t="str">
        <f t="shared" si="20"/>
        <v>66-02800-S2</v>
      </c>
      <c r="B993" s="231">
        <v>23998.802250000001</v>
      </c>
      <c r="C993" s="231">
        <v>30892.389374999999</v>
      </c>
      <c r="D993" s="231"/>
      <c r="E993" s="231"/>
      <c r="F993" s="231"/>
      <c r="G993" s="232">
        <v>36239.767781249997</v>
      </c>
      <c r="H993" s="230" t="s">
        <v>135</v>
      </c>
      <c r="I993" s="230" t="s">
        <v>135</v>
      </c>
      <c r="J993" s="114"/>
      <c r="K993" s="108"/>
      <c r="L993" s="108"/>
      <c r="M993" s="108"/>
      <c r="N993" s="109"/>
      <c r="O993" s="110"/>
      <c r="P993" s="108"/>
      <c r="Q993" s="108"/>
      <c r="R993" s="108"/>
      <c r="S993" s="108"/>
      <c r="T993" s="108"/>
      <c r="U993" s="108"/>
      <c r="V993" s="109"/>
      <c r="W993" s="109"/>
      <c r="X993" s="109"/>
      <c r="Y993" s="108"/>
      <c r="Z993" s="108"/>
      <c r="AA993" s="108"/>
      <c r="AB993" s="109"/>
      <c r="AC993" s="109"/>
      <c r="AD993" s="111"/>
      <c r="AG993" s="111"/>
    </row>
    <row r="994" spans="1:33" ht="15.75">
      <c r="A994" s="292" t="str">
        <f t="shared" si="20"/>
        <v>66-02800-01</v>
      </c>
      <c r="B994" s="231">
        <v>16095.891</v>
      </c>
      <c r="C994" s="231">
        <v>20709.2925</v>
      </c>
      <c r="D994" s="231"/>
      <c r="E994" s="231"/>
      <c r="F994" s="231"/>
      <c r="G994" s="232">
        <v>24295.866375000001</v>
      </c>
      <c r="H994" s="228" t="s">
        <v>136</v>
      </c>
      <c r="I994" s="228" t="s">
        <v>136</v>
      </c>
      <c r="J994" s="114"/>
      <c r="K994" s="108"/>
      <c r="L994" s="108"/>
      <c r="M994" s="108"/>
      <c r="N994" s="109"/>
      <c r="O994" s="110"/>
      <c r="P994" s="108"/>
      <c r="Q994" s="108"/>
      <c r="R994" s="108"/>
      <c r="S994" s="108"/>
      <c r="T994" s="108"/>
      <c r="U994" s="108"/>
      <c r="V994" s="109"/>
      <c r="W994" s="109"/>
      <c r="X994" s="109"/>
      <c r="Y994" s="108"/>
      <c r="Z994" s="108"/>
      <c r="AA994" s="108"/>
      <c r="AB994" s="109"/>
      <c r="AC994" s="109"/>
      <c r="AD994" s="111"/>
      <c r="AG994" s="111"/>
    </row>
    <row r="995" spans="1:33" ht="15.75">
      <c r="A995" s="292" t="str">
        <f t="shared" si="20"/>
        <v>66-02800-02</v>
      </c>
      <c r="B995" s="231">
        <v>7902.911250000001</v>
      </c>
      <c r="C995" s="231">
        <v>10183.096874999999</v>
      </c>
      <c r="D995" s="231"/>
      <c r="E995" s="231"/>
      <c r="F995" s="231"/>
      <c r="G995" s="232">
        <v>11943.901406249999</v>
      </c>
      <c r="H995" s="228" t="s">
        <v>137</v>
      </c>
      <c r="I995" s="228" t="s">
        <v>137</v>
      </c>
      <c r="J995" s="108"/>
      <c r="K995" s="108"/>
      <c r="L995" s="108"/>
      <c r="M995" s="108"/>
      <c r="N995" s="108"/>
      <c r="O995" s="110"/>
      <c r="P995" s="108"/>
      <c r="Q995" s="108"/>
      <c r="R995" s="108"/>
      <c r="S995" s="108"/>
      <c r="T995" s="108"/>
      <c r="U995" s="108"/>
      <c r="V995" s="108"/>
      <c r="W995" s="108"/>
      <c r="X995" s="109"/>
      <c r="Y995" s="108"/>
      <c r="Z995" s="108"/>
      <c r="AA995" s="108"/>
      <c r="AB995" s="108"/>
      <c r="AC995" s="108"/>
      <c r="AD995" s="111"/>
      <c r="AG995" s="111"/>
    </row>
    <row r="996" spans="1:33" ht="15.75">
      <c r="A996" s="292" t="str">
        <f t="shared" ref="A996:A1059" si="21">LEFT(H996,6)&amp;"00"&amp;RIGHT(H996,3)</f>
        <v>66-02900-S3</v>
      </c>
      <c r="B996" s="231">
        <v>21771.699637499998</v>
      </c>
      <c r="C996" s="231">
        <v>28050.836156250003</v>
      </c>
      <c r="D996" s="231"/>
      <c r="E996" s="231"/>
      <c r="F996" s="231"/>
      <c r="G996" s="232">
        <v>32672.161579687498</v>
      </c>
      <c r="H996" s="228" t="s">
        <v>138</v>
      </c>
      <c r="I996" s="228" t="s">
        <v>138</v>
      </c>
      <c r="J996" s="108"/>
      <c r="K996" s="108"/>
      <c r="L996" s="108"/>
      <c r="M996" s="108"/>
      <c r="N996" s="108"/>
      <c r="O996" s="110"/>
      <c r="P996" s="108"/>
      <c r="Q996" s="108"/>
      <c r="R996" s="108"/>
      <c r="S996" s="108"/>
      <c r="T996" s="108"/>
      <c r="U996" s="108"/>
      <c r="V996" s="108"/>
      <c r="W996" s="108"/>
      <c r="X996" s="109"/>
      <c r="Y996" s="108"/>
      <c r="Z996" s="108"/>
      <c r="AA996" s="108"/>
      <c r="AB996" s="108"/>
      <c r="AC996" s="108"/>
      <c r="AD996" s="111"/>
      <c r="AG996" s="111"/>
    </row>
    <row r="997" spans="1:33" ht="15.75">
      <c r="A997" s="292" t="str">
        <f t="shared" si="21"/>
        <v>66-02900-L2</v>
      </c>
      <c r="B997" s="231">
        <v>16772.626357499998</v>
      </c>
      <c r="C997" s="231">
        <v>21610.421756250005</v>
      </c>
      <c r="D997" s="231"/>
      <c r="E997" s="231"/>
      <c r="F997" s="231"/>
      <c r="G997" s="232">
        <v>25190.805019687501</v>
      </c>
      <c r="H997" s="230" t="s">
        <v>139</v>
      </c>
      <c r="I997" s="230" t="s">
        <v>139</v>
      </c>
      <c r="J997" s="108"/>
      <c r="K997" s="108"/>
      <c r="L997" s="108"/>
      <c r="M997" s="108"/>
      <c r="N997" s="108"/>
      <c r="O997" s="110"/>
      <c r="P997" s="108"/>
      <c r="Q997" s="108"/>
      <c r="R997" s="108"/>
      <c r="S997" s="108"/>
      <c r="T997" s="108"/>
      <c r="U997" s="108"/>
      <c r="V997" s="108"/>
      <c r="W997" s="108"/>
      <c r="X997" s="109"/>
      <c r="Y997" s="108"/>
      <c r="Z997" s="108"/>
      <c r="AA997" s="108"/>
      <c r="AB997" s="108"/>
      <c r="AC997" s="108"/>
      <c r="AD997" s="111"/>
      <c r="AG997" s="111"/>
    </row>
    <row r="998" spans="1:33" ht="15.75">
      <c r="A998" s="292" t="str">
        <f t="shared" si="21"/>
        <v>66-02900-B2</v>
      </c>
      <c r="B998" s="231">
        <v>12497.083200000001</v>
      </c>
      <c r="C998" s="231">
        <v>16101.036000000002</v>
      </c>
      <c r="D998" s="231"/>
      <c r="E998" s="231"/>
      <c r="F998" s="231"/>
      <c r="G998" s="232">
        <v>18709.3914</v>
      </c>
      <c r="H998" s="230" t="s">
        <v>140</v>
      </c>
      <c r="I998" s="230" t="s">
        <v>140</v>
      </c>
      <c r="J998" s="114"/>
      <c r="K998" s="108"/>
      <c r="L998" s="108"/>
      <c r="M998" s="108"/>
      <c r="N998" s="109"/>
      <c r="O998" s="110"/>
      <c r="P998" s="108"/>
      <c r="Q998" s="108"/>
      <c r="R998" s="108"/>
      <c r="S998" s="108"/>
      <c r="T998" s="108"/>
      <c r="U998" s="108"/>
      <c r="V998" s="109"/>
      <c r="W998" s="109"/>
      <c r="X998" s="109"/>
      <c r="Y998" s="108"/>
      <c r="Z998" s="108"/>
      <c r="AA998" s="108"/>
      <c r="AB998" s="109"/>
      <c r="AC998" s="109"/>
      <c r="AD998" s="111"/>
      <c r="AG998" s="111"/>
    </row>
    <row r="999" spans="1:33" ht="15.75">
      <c r="A999" s="292" t="str">
        <f t="shared" si="21"/>
        <v>66-02900-01</v>
      </c>
      <c r="B999" s="231">
        <v>9274.6164375000008</v>
      </c>
      <c r="C999" s="231">
        <v>11949.800156250001</v>
      </c>
      <c r="D999" s="231"/>
      <c r="E999" s="231"/>
      <c r="F999" s="231"/>
      <c r="G999" s="232">
        <v>13962.770179687501</v>
      </c>
      <c r="H999" s="230" t="s">
        <v>141</v>
      </c>
      <c r="I999" s="230" t="s">
        <v>141</v>
      </c>
      <c r="J999" s="114"/>
      <c r="K999" s="108"/>
      <c r="L999" s="108"/>
      <c r="M999" s="108"/>
      <c r="N999" s="109"/>
      <c r="O999" s="110"/>
      <c r="P999" s="108"/>
      <c r="Q999" s="108"/>
      <c r="R999" s="108"/>
      <c r="S999" s="108"/>
      <c r="T999" s="108"/>
      <c r="U999" s="108"/>
      <c r="V999" s="109"/>
      <c r="W999" s="109"/>
      <c r="X999" s="109"/>
      <c r="Y999" s="108"/>
      <c r="Z999" s="108"/>
      <c r="AA999" s="108"/>
      <c r="AB999" s="109"/>
      <c r="AC999" s="109"/>
      <c r="AD999" s="111"/>
      <c r="AG999" s="111"/>
    </row>
    <row r="1000" spans="1:33" ht="15.75">
      <c r="A1000" s="292" t="str">
        <f t="shared" si="21"/>
        <v>66-02900-02</v>
      </c>
      <c r="B1000" s="231">
        <v>7498.0099199999995</v>
      </c>
      <c r="C1000" s="231">
        <v>9660.621600000004</v>
      </c>
      <c r="D1000" s="231"/>
      <c r="E1000" s="231"/>
      <c r="F1000" s="231"/>
      <c r="G1000" s="232">
        <v>11228.034840000004</v>
      </c>
      <c r="H1000" s="228" t="s">
        <v>142</v>
      </c>
      <c r="I1000" s="228" t="s">
        <v>142</v>
      </c>
      <c r="J1000" s="114"/>
      <c r="K1000" s="108"/>
      <c r="L1000" s="108"/>
      <c r="M1000" s="108"/>
      <c r="N1000" s="109"/>
      <c r="O1000" s="110"/>
      <c r="P1000" s="108"/>
      <c r="Q1000" s="108"/>
      <c r="R1000" s="108"/>
      <c r="S1000" s="108"/>
      <c r="T1000" s="108"/>
      <c r="U1000" s="108"/>
      <c r="V1000" s="109"/>
      <c r="W1000" s="109"/>
      <c r="X1000" s="109"/>
      <c r="Y1000" s="108"/>
      <c r="Z1000" s="108"/>
      <c r="AA1000" s="108"/>
      <c r="AB1000" s="109"/>
      <c r="AC1000" s="109"/>
      <c r="AD1000" s="111"/>
      <c r="AG1000" s="111"/>
    </row>
    <row r="1001" spans="1:33" ht="15.75">
      <c r="A1001" s="292" t="str">
        <f t="shared" si="21"/>
        <v>66-02900-03</v>
      </c>
      <c r="B1001" s="231">
        <v>4999.0732799999996</v>
      </c>
      <c r="C1001" s="231">
        <v>6440.4143999999987</v>
      </c>
      <c r="D1001" s="231"/>
      <c r="E1001" s="231"/>
      <c r="F1001" s="231"/>
      <c r="G1001" s="232">
        <v>7481.3565599999984</v>
      </c>
      <c r="H1001" s="228" t="s">
        <v>143</v>
      </c>
      <c r="I1001" s="228" t="s">
        <v>143</v>
      </c>
      <c r="J1001" s="108"/>
      <c r="K1001" s="108"/>
      <c r="L1001" s="108"/>
      <c r="M1001" s="108"/>
      <c r="N1001" s="108"/>
      <c r="O1001" s="110"/>
      <c r="P1001" s="108"/>
      <c r="Q1001" s="108"/>
      <c r="R1001" s="108"/>
      <c r="S1001" s="108"/>
      <c r="T1001" s="108"/>
      <c r="U1001" s="108"/>
      <c r="V1001" s="108"/>
      <c r="W1001" s="108"/>
      <c r="X1001" s="109"/>
      <c r="Y1001" s="108"/>
      <c r="Z1001" s="108"/>
      <c r="AA1001" s="108"/>
      <c r="AB1001" s="108"/>
      <c r="AC1001" s="108"/>
      <c r="AD1001" s="111"/>
      <c r="AG1001" s="111"/>
    </row>
    <row r="1002" spans="1:33" ht="15.75">
      <c r="A1002" s="292" t="str">
        <f t="shared" si="21"/>
        <v>66-03000-S2</v>
      </c>
      <c r="B1002" s="231">
        <v>24406.359479999999</v>
      </c>
      <c r="C1002" s="231">
        <v>31445.202899999997</v>
      </c>
      <c r="D1002" s="231"/>
      <c r="E1002" s="231"/>
      <c r="F1002" s="231"/>
      <c r="G1002" s="232">
        <v>37596.763334999996</v>
      </c>
      <c r="H1002" s="228" t="s">
        <v>144</v>
      </c>
      <c r="I1002" s="228" t="s">
        <v>144</v>
      </c>
      <c r="J1002" s="114"/>
      <c r="K1002" s="108"/>
      <c r="L1002" s="108"/>
      <c r="M1002" s="108"/>
      <c r="N1002" s="109"/>
      <c r="O1002" s="110"/>
      <c r="P1002" s="108"/>
      <c r="Q1002" s="108"/>
      <c r="R1002" s="108"/>
      <c r="S1002" s="108"/>
      <c r="T1002" s="108"/>
      <c r="U1002" s="108"/>
      <c r="V1002" s="109"/>
      <c r="W1002" s="109"/>
      <c r="X1002" s="109"/>
      <c r="Y1002" s="108"/>
      <c r="Z1002" s="108"/>
      <c r="AA1002" s="108"/>
      <c r="AB1002" s="109"/>
      <c r="AC1002" s="109"/>
      <c r="AD1002" s="111"/>
      <c r="AG1002" s="111"/>
    </row>
    <row r="1003" spans="1:33" ht="15.75">
      <c r="A1003" s="292" t="str">
        <f t="shared" si="21"/>
        <v>66-03000-01</v>
      </c>
      <c r="B1003" s="231">
        <v>15167.33448</v>
      </c>
      <c r="C1003" s="231">
        <v>19541.465400000001</v>
      </c>
      <c r="D1003" s="231"/>
      <c r="E1003" s="231">
        <v>23344.785209999998</v>
      </c>
      <c r="F1003" s="231"/>
      <c r="G1003" s="232">
        <v>23344.785209999998</v>
      </c>
      <c r="H1003" s="230" t="s">
        <v>145</v>
      </c>
      <c r="I1003" s="230" t="s">
        <v>145</v>
      </c>
      <c r="J1003" s="114"/>
      <c r="K1003" s="108"/>
      <c r="L1003" s="108"/>
      <c r="M1003" s="108"/>
      <c r="N1003" s="109"/>
      <c r="O1003" s="110"/>
      <c r="P1003" s="108"/>
      <c r="Q1003" s="108"/>
      <c r="R1003" s="108"/>
      <c r="S1003" s="108"/>
      <c r="T1003" s="108"/>
      <c r="U1003" s="108"/>
      <c r="V1003" s="109"/>
      <c r="W1003" s="109"/>
      <c r="X1003" s="109"/>
      <c r="Y1003" s="108"/>
      <c r="Z1003" s="108"/>
      <c r="AA1003" s="108"/>
      <c r="AB1003" s="109"/>
      <c r="AC1003" s="109"/>
      <c r="AD1003" s="111"/>
      <c r="AG1003" s="111"/>
    </row>
    <row r="1004" spans="1:33" ht="15.75">
      <c r="A1004" s="292" t="str">
        <f t="shared" si="21"/>
        <v>66-03000-02</v>
      </c>
      <c r="B1004" s="231">
        <v>9239.0249999999996</v>
      </c>
      <c r="C1004" s="231">
        <v>11903.737499999999</v>
      </c>
      <c r="D1004" s="231"/>
      <c r="E1004" s="231"/>
      <c r="F1004" s="231"/>
      <c r="G1004" s="232">
        <v>14251.978125</v>
      </c>
      <c r="H1004" s="230" t="s">
        <v>146</v>
      </c>
      <c r="I1004" s="230" t="s">
        <v>146</v>
      </c>
      <c r="J1004" s="108"/>
      <c r="K1004" s="108"/>
      <c r="L1004" s="108"/>
      <c r="M1004" s="108"/>
      <c r="N1004" s="108"/>
      <c r="O1004" s="110"/>
      <c r="P1004" s="108"/>
      <c r="Q1004" s="108"/>
      <c r="R1004" s="108"/>
      <c r="S1004" s="108"/>
      <c r="T1004" s="108"/>
      <c r="U1004" s="108"/>
      <c r="V1004" s="108"/>
      <c r="W1004" s="108"/>
      <c r="X1004" s="109"/>
      <c r="Y1004" s="108"/>
      <c r="Z1004" s="108"/>
      <c r="AA1004" s="108"/>
      <c r="AB1004" s="108"/>
      <c r="AC1004" s="108"/>
      <c r="AD1004" s="111"/>
      <c r="AG1004" s="111"/>
    </row>
    <row r="1005" spans="1:33" ht="15.75">
      <c r="A1005" s="292" t="str">
        <f t="shared" si="21"/>
        <v>66-03000-S2</v>
      </c>
      <c r="B1005" s="231">
        <v>24406.359479999999</v>
      </c>
      <c r="C1005" s="231">
        <v>31445.202899999997</v>
      </c>
      <c r="D1005" s="231"/>
      <c r="E1005" s="231"/>
      <c r="F1005" s="231"/>
      <c r="G1005" s="232">
        <v>37596.763334999996</v>
      </c>
      <c r="H1005" s="230" t="s">
        <v>1748</v>
      </c>
      <c r="I1005" s="230" t="s">
        <v>1748</v>
      </c>
      <c r="J1005" s="114"/>
      <c r="K1005" s="108"/>
      <c r="L1005" s="108"/>
      <c r="M1005" s="108"/>
      <c r="N1005" s="109"/>
      <c r="O1005" s="110"/>
      <c r="P1005" s="108"/>
      <c r="Q1005" s="108"/>
      <c r="R1005" s="108"/>
      <c r="S1005" s="108"/>
      <c r="T1005" s="108"/>
      <c r="U1005" s="108"/>
      <c r="V1005" s="109"/>
      <c r="W1005" s="109"/>
      <c r="X1005" s="109"/>
      <c r="Y1005" s="108"/>
      <c r="Z1005" s="108"/>
      <c r="AA1005" s="108"/>
      <c r="AB1005" s="109"/>
      <c r="AC1005" s="109"/>
      <c r="AD1005" s="111"/>
      <c r="AG1005" s="111"/>
    </row>
    <row r="1006" spans="1:33" ht="15.75">
      <c r="A1006" s="292" t="str">
        <f t="shared" si="21"/>
        <v>66-03000-01</v>
      </c>
      <c r="B1006" s="231">
        <v>15167.33448</v>
      </c>
      <c r="C1006" s="231">
        <v>19541.465400000001</v>
      </c>
      <c r="D1006" s="231"/>
      <c r="E1006" s="231"/>
      <c r="F1006" s="231"/>
      <c r="G1006" s="232">
        <v>23344.785209999998</v>
      </c>
      <c r="H1006" s="228" t="s">
        <v>1749</v>
      </c>
      <c r="I1006" s="228" t="s">
        <v>1749</v>
      </c>
      <c r="J1006" s="114"/>
      <c r="K1006" s="108"/>
      <c r="L1006" s="108"/>
      <c r="M1006" s="108"/>
      <c r="N1006" s="109"/>
      <c r="O1006" s="110"/>
      <c r="P1006" s="108"/>
      <c r="Q1006" s="108"/>
      <c r="R1006" s="108"/>
      <c r="S1006" s="108"/>
      <c r="T1006" s="108"/>
      <c r="U1006" s="108"/>
      <c r="V1006" s="109"/>
      <c r="W1006" s="109"/>
      <c r="X1006" s="109"/>
      <c r="Y1006" s="108"/>
      <c r="Z1006" s="108"/>
      <c r="AA1006" s="108"/>
      <c r="AB1006" s="109"/>
      <c r="AC1006" s="109"/>
      <c r="AD1006" s="111"/>
      <c r="AG1006" s="111"/>
    </row>
    <row r="1007" spans="1:33" ht="15.75">
      <c r="A1007" s="292" t="str">
        <f t="shared" si="21"/>
        <v>66-03000-02</v>
      </c>
      <c r="B1007" s="231">
        <v>9239.0249999999996</v>
      </c>
      <c r="C1007" s="231">
        <v>11903.737499999999</v>
      </c>
      <c r="D1007" s="231"/>
      <c r="E1007" s="231"/>
      <c r="F1007" s="231"/>
      <c r="G1007" s="232">
        <v>14251.978125</v>
      </c>
      <c r="H1007" s="228" t="s">
        <v>1750</v>
      </c>
      <c r="I1007" s="228" t="s">
        <v>1750</v>
      </c>
      <c r="J1007" s="108"/>
      <c r="K1007" s="108"/>
      <c r="L1007" s="108"/>
      <c r="M1007" s="108"/>
      <c r="N1007" s="108"/>
      <c r="O1007" s="110"/>
      <c r="P1007" s="108"/>
      <c r="Q1007" s="108"/>
      <c r="R1007" s="108"/>
      <c r="S1007" s="108"/>
      <c r="T1007" s="108"/>
      <c r="U1007" s="108"/>
      <c r="V1007" s="108"/>
      <c r="W1007" s="108"/>
      <c r="X1007" s="109"/>
      <c r="Y1007" s="108"/>
      <c r="Z1007" s="108"/>
      <c r="AA1007" s="108"/>
      <c r="AB1007" s="108"/>
      <c r="AC1007" s="108"/>
      <c r="AD1007" s="111"/>
      <c r="AG1007" s="111"/>
    </row>
    <row r="1008" spans="1:33" ht="15.75">
      <c r="A1008" s="292" t="str">
        <f t="shared" si="21"/>
        <v>66-03100-S3</v>
      </c>
      <c r="B1008" s="231">
        <v>12876.61665</v>
      </c>
      <c r="C1008" s="231">
        <v>16653.501375</v>
      </c>
      <c r="D1008" s="231"/>
      <c r="E1008" s="231"/>
      <c r="F1008" s="231"/>
      <c r="G1008" s="232">
        <v>19651.146581249999</v>
      </c>
      <c r="H1008" s="228" t="s">
        <v>147</v>
      </c>
      <c r="I1008" s="228" t="s">
        <v>147</v>
      </c>
      <c r="J1008" s="108"/>
      <c r="K1008" s="108"/>
      <c r="L1008" s="108"/>
      <c r="M1008" s="108"/>
      <c r="N1008" s="108"/>
      <c r="O1008" s="110"/>
      <c r="P1008" s="108"/>
      <c r="Q1008" s="108"/>
      <c r="R1008" s="108"/>
      <c r="S1008" s="108"/>
      <c r="T1008" s="108"/>
      <c r="U1008" s="108"/>
      <c r="V1008" s="108"/>
      <c r="W1008" s="108"/>
      <c r="X1008" s="109"/>
      <c r="Y1008" s="108"/>
      <c r="Z1008" s="108"/>
      <c r="AA1008" s="108"/>
      <c r="AB1008" s="108"/>
      <c r="AC1008" s="108"/>
      <c r="AD1008" s="111"/>
      <c r="AG1008" s="111"/>
    </row>
    <row r="1009" spans="1:33" ht="15.75">
      <c r="A1009" s="292" t="str">
        <f t="shared" si="21"/>
        <v>66-03100-L2</v>
      </c>
      <c r="B1009" s="231">
        <v>9970.7206500000011</v>
      </c>
      <c r="C1009" s="231">
        <v>12895.521375</v>
      </c>
      <c r="D1009" s="231"/>
      <c r="E1009" s="231"/>
      <c r="F1009" s="231"/>
      <c r="G1009" s="232">
        <v>15230.529581249999</v>
      </c>
      <c r="H1009" s="230" t="s">
        <v>148</v>
      </c>
      <c r="I1009" s="230" t="s">
        <v>148</v>
      </c>
      <c r="J1009" s="108"/>
      <c r="K1009" s="108"/>
      <c r="L1009" s="108"/>
      <c r="M1009" s="108"/>
      <c r="N1009" s="108"/>
      <c r="O1009" s="110"/>
      <c r="P1009" s="108"/>
      <c r="Q1009" s="108"/>
      <c r="R1009" s="108"/>
      <c r="S1009" s="108"/>
      <c r="T1009" s="108"/>
      <c r="U1009" s="108"/>
      <c r="V1009" s="108"/>
      <c r="W1009" s="108"/>
      <c r="X1009" s="109"/>
      <c r="Y1009" s="108"/>
      <c r="Z1009" s="108"/>
      <c r="AA1009" s="108"/>
      <c r="AB1009" s="108"/>
      <c r="AC1009" s="108"/>
      <c r="AD1009" s="111"/>
      <c r="AG1009" s="111"/>
    </row>
    <row r="1010" spans="1:33" ht="15.75">
      <c r="A1010" s="292" t="str">
        <f t="shared" si="21"/>
        <v>66-03100-B2</v>
      </c>
      <c r="B1010" s="231">
        <v>6974.3904000000002</v>
      </c>
      <c r="C1010" s="231">
        <v>9019.3919999999998</v>
      </c>
      <c r="D1010" s="231"/>
      <c r="E1010" s="231"/>
      <c r="F1010" s="231"/>
      <c r="G1010" s="232">
        <v>10631.0808</v>
      </c>
      <c r="H1010" s="230" t="s">
        <v>149</v>
      </c>
      <c r="I1010" s="230" t="s">
        <v>149</v>
      </c>
      <c r="J1010" s="114"/>
      <c r="K1010" s="108"/>
      <c r="L1010" s="108"/>
      <c r="M1010" s="108"/>
      <c r="N1010" s="109"/>
      <c r="O1010" s="110"/>
      <c r="P1010" s="108"/>
      <c r="Q1010" s="108"/>
      <c r="R1010" s="108"/>
      <c r="S1010" s="108"/>
      <c r="T1010" s="108"/>
      <c r="U1010" s="108"/>
      <c r="V1010" s="109"/>
      <c r="W1010" s="109"/>
      <c r="X1010" s="109"/>
      <c r="Y1010" s="108"/>
      <c r="Z1010" s="108"/>
      <c r="AA1010" s="108"/>
      <c r="AB1010" s="109"/>
      <c r="AC1010" s="109"/>
      <c r="AD1010" s="111"/>
      <c r="AG1010" s="111"/>
    </row>
    <row r="1011" spans="1:33" ht="15.75">
      <c r="A1011" s="292" t="str">
        <f t="shared" si="21"/>
        <v>66-03100-01</v>
      </c>
      <c r="B1011" s="231">
        <v>5902.2262500000006</v>
      </c>
      <c r="C1011" s="231">
        <v>7634.109375</v>
      </c>
      <c r="D1011" s="231"/>
      <c r="E1011" s="231"/>
      <c r="F1011" s="231"/>
      <c r="G1011" s="232">
        <v>9020.0657812499994</v>
      </c>
      <c r="H1011" s="230" t="s">
        <v>150</v>
      </c>
      <c r="I1011" s="230" t="s">
        <v>150</v>
      </c>
      <c r="J1011" s="114"/>
      <c r="K1011" s="108"/>
      <c r="L1011" s="108"/>
      <c r="M1011" s="108"/>
      <c r="N1011" s="109"/>
      <c r="O1011" s="110"/>
      <c r="P1011" s="108"/>
      <c r="Q1011" s="108"/>
      <c r="R1011" s="108"/>
      <c r="S1011" s="108"/>
      <c r="T1011" s="108"/>
      <c r="U1011" s="108"/>
      <c r="V1011" s="109"/>
      <c r="W1011" s="109"/>
      <c r="X1011" s="109"/>
      <c r="Y1011" s="108"/>
      <c r="Z1011" s="108"/>
      <c r="AA1011" s="108"/>
      <c r="AB1011" s="109"/>
      <c r="AC1011" s="109"/>
      <c r="AD1011" s="111"/>
      <c r="AG1011" s="111"/>
    </row>
    <row r="1012" spans="1:33" ht="15.75">
      <c r="A1012" s="292" t="str">
        <f t="shared" si="21"/>
        <v>66-03100-02</v>
      </c>
      <c r="B1012" s="231">
        <v>4068.4943999999996</v>
      </c>
      <c r="C1012" s="231">
        <v>5261.4120000000003</v>
      </c>
      <c r="D1012" s="231"/>
      <c r="E1012" s="231"/>
      <c r="F1012" s="231"/>
      <c r="G1012" s="232">
        <v>6210.4637999999995</v>
      </c>
      <c r="H1012" s="228" t="s">
        <v>151</v>
      </c>
      <c r="I1012" s="228" t="s">
        <v>151</v>
      </c>
      <c r="J1012" s="114"/>
      <c r="K1012" s="108"/>
      <c r="L1012" s="108"/>
      <c r="M1012" s="108"/>
      <c r="N1012" s="109"/>
      <c r="O1012" s="110"/>
      <c r="P1012" s="108"/>
      <c r="Q1012" s="108"/>
      <c r="R1012" s="108"/>
      <c r="S1012" s="108"/>
      <c r="T1012" s="108"/>
      <c r="U1012" s="108"/>
      <c r="V1012" s="109"/>
      <c r="W1012" s="109"/>
      <c r="X1012" s="109"/>
      <c r="Y1012" s="108"/>
      <c r="Z1012" s="108"/>
      <c r="AA1012" s="108"/>
      <c r="AB1012" s="109"/>
      <c r="AC1012" s="109"/>
      <c r="AD1012" s="111"/>
      <c r="AG1012" s="111"/>
    </row>
    <row r="1013" spans="1:33" ht="15.75">
      <c r="A1013" s="292" t="str">
        <f t="shared" si="21"/>
        <v>66-03100-03</v>
      </c>
      <c r="B1013" s="231">
        <v>2905.8959999999997</v>
      </c>
      <c r="C1013" s="231">
        <v>3757.98</v>
      </c>
      <c r="D1013" s="231"/>
      <c r="E1013" s="231"/>
      <c r="F1013" s="231"/>
      <c r="G1013" s="232">
        <v>4420.6169999999993</v>
      </c>
      <c r="H1013" s="228" t="s">
        <v>152</v>
      </c>
      <c r="I1013" s="228" t="s">
        <v>152</v>
      </c>
      <c r="J1013" s="108"/>
      <c r="K1013" s="108"/>
      <c r="L1013" s="108"/>
      <c r="M1013" s="108"/>
      <c r="N1013" s="108"/>
      <c r="O1013" s="110"/>
      <c r="P1013" s="108"/>
      <c r="Q1013" s="108"/>
      <c r="R1013" s="108"/>
      <c r="S1013" s="108"/>
      <c r="T1013" s="108"/>
      <c r="U1013" s="108"/>
      <c r="V1013" s="108"/>
      <c r="W1013" s="108"/>
      <c r="X1013" s="109"/>
      <c r="Y1013" s="108"/>
      <c r="Z1013" s="108"/>
      <c r="AA1013" s="108"/>
      <c r="AB1013" s="108"/>
      <c r="AC1013" s="108"/>
      <c r="AD1013" s="111"/>
      <c r="AG1013" s="111"/>
    </row>
    <row r="1014" spans="1:33" ht="15.75">
      <c r="A1014" s="292" t="str">
        <f t="shared" si="21"/>
        <v>66-03200-S2</v>
      </c>
      <c r="B1014" s="231">
        <v>13021.998412499999</v>
      </c>
      <c r="C1014" s="231">
        <v>16982.549718749993</v>
      </c>
      <c r="D1014" s="231"/>
      <c r="E1014" s="231"/>
      <c r="F1014" s="231"/>
      <c r="G1014" s="232">
        <v>19529.932176562492</v>
      </c>
      <c r="H1014" s="228" t="s">
        <v>153</v>
      </c>
      <c r="I1014" s="228" t="s">
        <v>153</v>
      </c>
      <c r="J1014" s="108"/>
      <c r="K1014" s="108"/>
      <c r="L1014" s="108"/>
      <c r="M1014" s="108"/>
      <c r="N1014" s="108"/>
      <c r="O1014" s="110"/>
      <c r="P1014" s="108"/>
      <c r="Q1014" s="108"/>
      <c r="R1014" s="108"/>
      <c r="S1014" s="108"/>
      <c r="T1014" s="108"/>
      <c r="U1014" s="108"/>
      <c r="V1014" s="108"/>
      <c r="W1014" s="108"/>
      <c r="X1014" s="109"/>
      <c r="Y1014" s="108"/>
      <c r="Z1014" s="108"/>
      <c r="AA1014" s="108"/>
      <c r="AB1014" s="108"/>
      <c r="AC1014" s="108"/>
      <c r="AD1014" s="111"/>
      <c r="AG1014" s="111"/>
    </row>
    <row r="1015" spans="1:33" ht="15.75">
      <c r="A1015" s="292" t="str">
        <f t="shared" si="21"/>
        <v>66-03200-01</v>
      </c>
      <c r="B1015" s="231">
        <v>7428.6568125000003</v>
      </c>
      <c r="C1015" s="231">
        <v>9688.0317187499968</v>
      </c>
      <c r="D1015" s="231"/>
      <c r="E1015" s="231"/>
      <c r="F1015" s="231"/>
      <c r="G1015" s="232">
        <v>11141.236476562497</v>
      </c>
      <c r="H1015" s="230" t="s">
        <v>154</v>
      </c>
      <c r="I1015" s="230" t="s">
        <v>154</v>
      </c>
      <c r="J1015" s="108"/>
      <c r="K1015" s="108"/>
      <c r="L1015" s="108"/>
      <c r="M1015" s="108"/>
      <c r="N1015" s="108"/>
      <c r="O1015" s="110"/>
      <c r="P1015" s="108"/>
      <c r="Q1015" s="108"/>
      <c r="R1015" s="108"/>
      <c r="S1015" s="108"/>
      <c r="T1015" s="108"/>
      <c r="U1015" s="108"/>
      <c r="V1015" s="108"/>
      <c r="W1015" s="108"/>
      <c r="X1015" s="109"/>
      <c r="Y1015" s="108"/>
      <c r="Z1015" s="108"/>
      <c r="AA1015" s="108"/>
      <c r="AB1015" s="108"/>
      <c r="AC1015" s="108"/>
      <c r="AD1015" s="111"/>
      <c r="AG1015" s="111"/>
    </row>
    <row r="1016" spans="1:33" ht="15.75">
      <c r="A1016" s="292" t="str">
        <f t="shared" si="21"/>
        <v>66-03200-02</v>
      </c>
      <c r="B1016" s="231">
        <v>5593.3415999999988</v>
      </c>
      <c r="C1016" s="231">
        <v>7294.5179999999982</v>
      </c>
      <c r="D1016" s="231"/>
      <c r="E1016" s="231"/>
      <c r="F1016" s="231"/>
      <c r="G1016" s="232">
        <v>8388.6956999999966</v>
      </c>
      <c r="H1016" s="230" t="s">
        <v>155</v>
      </c>
      <c r="I1016" s="230" t="s">
        <v>155</v>
      </c>
      <c r="J1016" s="114"/>
      <c r="K1016" s="108"/>
      <c r="L1016" s="108"/>
      <c r="M1016" s="108"/>
      <c r="N1016" s="109"/>
      <c r="O1016" s="110"/>
      <c r="P1016" s="108"/>
      <c r="Q1016" s="108"/>
      <c r="R1016" s="108"/>
      <c r="S1016" s="108"/>
      <c r="T1016" s="108"/>
      <c r="U1016" s="108"/>
      <c r="V1016" s="109"/>
      <c r="W1016" s="109"/>
      <c r="X1016" s="109"/>
      <c r="Y1016" s="108"/>
      <c r="Z1016" s="108"/>
      <c r="AA1016" s="108"/>
      <c r="AB1016" s="109"/>
      <c r="AC1016" s="109"/>
      <c r="AD1016" s="111"/>
      <c r="AG1016" s="111"/>
    </row>
    <row r="1017" spans="1:33" ht="15.75">
      <c r="A1017" s="292" t="str">
        <f t="shared" si="21"/>
        <v>66-03300-S2</v>
      </c>
      <c r="B1017" s="231">
        <v>10592.390655000001</v>
      </c>
      <c r="C1017" s="231">
        <v>13813.993462500001</v>
      </c>
      <c r="D1017" s="231"/>
      <c r="E1017" s="231"/>
      <c r="F1017" s="231"/>
      <c r="G1017" s="232">
        <v>15886.092481875001</v>
      </c>
      <c r="H1017" s="230" t="s">
        <v>156</v>
      </c>
      <c r="I1017" s="230" t="s">
        <v>156</v>
      </c>
      <c r="J1017" s="114"/>
      <c r="K1017" s="108"/>
      <c r="L1017" s="108"/>
      <c r="M1017" s="108"/>
      <c r="N1017" s="109"/>
      <c r="O1017" s="110"/>
      <c r="P1017" s="108"/>
      <c r="Q1017" s="108"/>
      <c r="R1017" s="108"/>
      <c r="S1017" s="108"/>
      <c r="T1017" s="108"/>
      <c r="U1017" s="108"/>
      <c r="V1017" s="109"/>
      <c r="W1017" s="109"/>
      <c r="X1017" s="109"/>
      <c r="Y1017" s="108"/>
      <c r="Z1017" s="108"/>
      <c r="AA1017" s="108"/>
      <c r="AB1017" s="109"/>
      <c r="AC1017" s="109"/>
      <c r="AD1017" s="111"/>
      <c r="AG1017" s="111"/>
    </row>
    <row r="1018" spans="1:33" ht="15.75">
      <c r="A1018" s="292" t="str">
        <f t="shared" si="21"/>
        <v>66-03300-01</v>
      </c>
      <c r="B1018" s="231">
        <v>6117.7173750000002</v>
      </c>
      <c r="C1018" s="231">
        <v>7978.3790625000029</v>
      </c>
      <c r="D1018" s="231"/>
      <c r="E1018" s="231"/>
      <c r="F1018" s="231"/>
      <c r="G1018" s="232">
        <v>9175.1359218750022</v>
      </c>
      <c r="H1018" s="228" t="s">
        <v>157</v>
      </c>
      <c r="I1018" s="228" t="s">
        <v>157</v>
      </c>
      <c r="J1018" s="114"/>
      <c r="K1018" s="108"/>
      <c r="L1018" s="108"/>
      <c r="M1018" s="108"/>
      <c r="N1018" s="109"/>
      <c r="O1018" s="110"/>
      <c r="P1018" s="108"/>
      <c r="Q1018" s="108"/>
      <c r="R1018" s="108"/>
      <c r="S1018" s="108"/>
      <c r="T1018" s="108"/>
      <c r="U1018" s="108"/>
      <c r="V1018" s="109"/>
      <c r="W1018" s="109"/>
      <c r="X1018" s="109"/>
      <c r="Y1018" s="108"/>
      <c r="Z1018" s="108"/>
      <c r="AA1018" s="108"/>
      <c r="AB1018" s="109"/>
      <c r="AC1018" s="109"/>
      <c r="AD1018" s="111"/>
      <c r="AG1018" s="111"/>
    </row>
    <row r="1019" spans="1:33" ht="15.75">
      <c r="A1019" s="292" t="str">
        <f t="shared" si="21"/>
        <v>66-03300-02</v>
      </c>
      <c r="B1019" s="231">
        <v>4474.67328</v>
      </c>
      <c r="C1019" s="231">
        <v>5835.6143999999986</v>
      </c>
      <c r="D1019" s="231"/>
      <c r="E1019" s="231"/>
      <c r="F1019" s="231"/>
      <c r="G1019" s="232">
        <v>6710.9565599999978</v>
      </c>
      <c r="H1019" s="230" t="s">
        <v>158</v>
      </c>
      <c r="I1019" s="230" t="s">
        <v>158</v>
      </c>
      <c r="J1019" s="108"/>
      <c r="K1019" s="108"/>
      <c r="L1019" s="108"/>
      <c r="M1019" s="108"/>
      <c r="N1019" s="108"/>
      <c r="O1019" s="110"/>
      <c r="P1019" s="108"/>
      <c r="Q1019" s="108"/>
      <c r="R1019" s="108"/>
      <c r="S1019" s="108"/>
      <c r="T1019" s="108"/>
      <c r="U1019" s="108"/>
      <c r="V1019" s="108"/>
      <c r="W1019" s="108"/>
      <c r="X1019" s="109"/>
      <c r="Y1019" s="108"/>
      <c r="Z1019" s="108"/>
      <c r="AA1019" s="108"/>
      <c r="AB1019" s="108"/>
      <c r="AC1019" s="108"/>
      <c r="AD1019" s="111"/>
      <c r="AG1019" s="111"/>
    </row>
    <row r="1020" spans="1:33" ht="15.75">
      <c r="A1020" s="292" t="str">
        <f t="shared" si="21"/>
        <v>66-03400-S1</v>
      </c>
      <c r="B1020" s="231">
        <v>6152.675760000001</v>
      </c>
      <c r="C1020" s="231">
        <v>8023.9697999999971</v>
      </c>
      <c r="D1020" s="231"/>
      <c r="E1020" s="231"/>
      <c r="F1020" s="231"/>
      <c r="G1020" s="232">
        <v>9227.5652699999955</v>
      </c>
      <c r="H1020" s="230" t="s">
        <v>159</v>
      </c>
      <c r="I1020" s="230" t="s">
        <v>159</v>
      </c>
      <c r="J1020" s="108"/>
      <c r="K1020" s="108"/>
      <c r="L1020" s="108"/>
      <c r="M1020" s="108"/>
      <c r="N1020" s="108"/>
      <c r="O1020" s="110"/>
      <c r="P1020" s="108"/>
      <c r="Q1020" s="108"/>
      <c r="R1020" s="108"/>
      <c r="S1020" s="108"/>
      <c r="T1020" s="108"/>
      <c r="U1020" s="108"/>
      <c r="V1020" s="108"/>
      <c r="W1020" s="108"/>
      <c r="X1020" s="109"/>
      <c r="Y1020" s="108"/>
      <c r="Z1020" s="108"/>
      <c r="AA1020" s="108"/>
      <c r="AB1020" s="108"/>
      <c r="AC1020" s="108"/>
      <c r="AD1020" s="111"/>
      <c r="AG1020" s="111"/>
    </row>
    <row r="1021" spans="1:33" ht="15.75">
      <c r="A1021" s="292" t="str">
        <f t="shared" si="21"/>
        <v>66-03500-S1</v>
      </c>
      <c r="B1021" s="231">
        <v>5593.3415999999988</v>
      </c>
      <c r="C1021" s="231">
        <v>7294.5179999999982</v>
      </c>
      <c r="D1021" s="231"/>
      <c r="E1021" s="231"/>
      <c r="F1021" s="231"/>
      <c r="G1021" s="232">
        <v>8388.6956999999966</v>
      </c>
      <c r="H1021" s="228" t="s">
        <v>160</v>
      </c>
      <c r="I1021" s="228" t="s">
        <v>160</v>
      </c>
      <c r="J1021" s="108"/>
      <c r="K1021" s="108"/>
      <c r="L1021" s="108"/>
      <c r="M1021" s="108"/>
      <c r="N1021" s="108"/>
      <c r="O1021" s="110"/>
      <c r="P1021" s="108"/>
      <c r="Q1021" s="108"/>
      <c r="R1021" s="108"/>
      <c r="S1021" s="108"/>
      <c r="T1021" s="108"/>
      <c r="U1021" s="108"/>
      <c r="V1021" s="108"/>
      <c r="W1021" s="108"/>
      <c r="X1021" s="109"/>
      <c r="Y1021" s="108"/>
      <c r="Z1021" s="108"/>
      <c r="AA1021" s="108"/>
      <c r="AB1021" s="108"/>
      <c r="AC1021" s="108"/>
      <c r="AD1021" s="111"/>
      <c r="AG1021" s="111"/>
    </row>
    <row r="1022" spans="1:33" ht="15.75">
      <c r="A1022" s="292" t="str">
        <f t="shared" si="21"/>
        <v>66-03600-S1</v>
      </c>
      <c r="B1022" s="231">
        <v>5680.7375625000004</v>
      </c>
      <c r="C1022" s="231">
        <v>7408.4948437499988</v>
      </c>
      <c r="D1022" s="231"/>
      <c r="E1022" s="231"/>
      <c r="F1022" s="231"/>
      <c r="G1022" s="232">
        <v>8519.7690703124972</v>
      </c>
      <c r="H1022" s="230" t="s">
        <v>161</v>
      </c>
      <c r="I1022" s="230" t="s">
        <v>161</v>
      </c>
      <c r="J1022" s="114"/>
      <c r="K1022" s="108"/>
      <c r="L1022" s="108"/>
      <c r="M1022" s="108"/>
      <c r="N1022" s="109"/>
      <c r="O1022" s="110"/>
      <c r="P1022" s="108"/>
      <c r="Q1022" s="108"/>
      <c r="R1022" s="108"/>
      <c r="S1022" s="108"/>
      <c r="T1022" s="108"/>
      <c r="U1022" s="108"/>
      <c r="V1022" s="109"/>
      <c r="W1022" s="109"/>
      <c r="X1022" s="109"/>
      <c r="Y1022" s="108"/>
      <c r="Z1022" s="108"/>
      <c r="AA1022" s="108"/>
      <c r="AB1022" s="109"/>
      <c r="AC1022" s="109"/>
      <c r="AD1022" s="111"/>
      <c r="AG1022" s="111"/>
    </row>
    <row r="1023" spans="1:33" ht="15.75">
      <c r="A1023" s="292" t="str">
        <f t="shared" si="21"/>
        <v>66-03700-S1</v>
      </c>
      <c r="B1023" s="231">
        <v>5034.0074399999994</v>
      </c>
      <c r="C1023" s="231">
        <v>6565.0661999999984</v>
      </c>
      <c r="D1023" s="231"/>
      <c r="E1023" s="231">
        <v>6565.0661999999984</v>
      </c>
      <c r="F1023" s="231"/>
      <c r="G1023" s="232">
        <v>7549.8261299999976</v>
      </c>
      <c r="H1023" s="230" t="s">
        <v>162</v>
      </c>
      <c r="I1023" s="230" t="s">
        <v>162</v>
      </c>
      <c r="J1023" s="114"/>
      <c r="K1023" s="108"/>
      <c r="L1023" s="108"/>
      <c r="M1023" s="108"/>
      <c r="N1023" s="109"/>
      <c r="O1023" s="110"/>
      <c r="P1023" s="108"/>
      <c r="Q1023" s="108"/>
      <c r="R1023" s="108"/>
      <c r="S1023" s="108"/>
      <c r="T1023" s="108"/>
      <c r="U1023" s="108"/>
      <c r="V1023" s="109"/>
      <c r="W1023" s="109"/>
      <c r="X1023" s="109"/>
      <c r="Y1023" s="108"/>
      <c r="Z1023" s="108"/>
      <c r="AA1023" s="108"/>
      <c r="AB1023" s="109"/>
      <c r="AC1023" s="109"/>
      <c r="AD1023" s="111"/>
      <c r="AG1023" s="111"/>
    </row>
    <row r="1024" spans="1:33" ht="15.75">
      <c r="A1024" s="292" t="str">
        <f t="shared" si="21"/>
        <v>66-04000-S2</v>
      </c>
      <c r="B1024" s="231">
        <v>48914.58</v>
      </c>
      <c r="C1024" s="231">
        <v>62720.097119999999</v>
      </c>
      <c r="D1024" s="231"/>
      <c r="E1024" s="231"/>
      <c r="F1024" s="231"/>
      <c r="G1024" s="232">
        <v>74184.791687999998</v>
      </c>
      <c r="H1024" s="228" t="s">
        <v>163</v>
      </c>
      <c r="I1024" s="228" t="s">
        <v>163</v>
      </c>
      <c r="J1024" s="114"/>
      <c r="K1024" s="108"/>
      <c r="L1024" s="108"/>
      <c r="M1024" s="108"/>
      <c r="N1024" s="109"/>
      <c r="O1024" s="110"/>
      <c r="P1024" s="108"/>
      <c r="Q1024" s="108"/>
      <c r="R1024" s="108"/>
      <c r="S1024" s="108"/>
      <c r="T1024" s="108"/>
      <c r="U1024" s="108"/>
      <c r="V1024" s="109"/>
      <c r="W1024" s="109"/>
      <c r="X1024" s="109"/>
      <c r="Y1024" s="108"/>
      <c r="Z1024" s="108"/>
      <c r="AA1024" s="108"/>
      <c r="AB1024" s="109"/>
      <c r="AC1024" s="109"/>
      <c r="AD1024" s="111"/>
      <c r="AG1024" s="111"/>
    </row>
    <row r="1025" spans="1:33" ht="15.75">
      <c r="A1025" s="292" t="str">
        <f t="shared" si="21"/>
        <v>66-04000-01</v>
      </c>
      <c r="B1025" s="231">
        <v>31526.28</v>
      </c>
      <c r="C1025" s="231">
        <v>40318.80672</v>
      </c>
      <c r="D1025" s="231"/>
      <c r="E1025" s="231"/>
      <c r="F1025" s="231"/>
      <c r="G1025" s="232">
        <v>47747.407727999998</v>
      </c>
      <c r="H1025" s="230" t="s">
        <v>164</v>
      </c>
      <c r="I1025" s="230" t="s">
        <v>164</v>
      </c>
      <c r="J1025" s="108"/>
      <c r="K1025" s="108"/>
      <c r="L1025" s="108"/>
      <c r="M1025" s="108"/>
      <c r="N1025" s="108"/>
      <c r="O1025" s="110"/>
      <c r="P1025" s="108"/>
      <c r="Q1025" s="108"/>
      <c r="R1025" s="108"/>
      <c r="S1025" s="108"/>
      <c r="T1025" s="108"/>
      <c r="U1025" s="108"/>
      <c r="V1025" s="108"/>
      <c r="W1025" s="108"/>
      <c r="X1025" s="109"/>
      <c r="Y1025" s="108"/>
      <c r="Z1025" s="108"/>
      <c r="AA1025" s="108"/>
      <c r="AB1025" s="108"/>
      <c r="AC1025" s="108"/>
      <c r="AD1025" s="111"/>
      <c r="AG1025" s="111"/>
    </row>
    <row r="1026" spans="1:33" ht="15.75">
      <c r="A1026" s="292" t="str">
        <f t="shared" si="21"/>
        <v>66-04000-02</v>
      </c>
      <c r="B1026" s="231">
        <v>17388.3</v>
      </c>
      <c r="C1026" s="231">
        <v>22401.290399999998</v>
      </c>
      <c r="D1026" s="231"/>
      <c r="E1026" s="231"/>
      <c r="F1026" s="231"/>
      <c r="G1026" s="232">
        <v>26437.383960000003</v>
      </c>
      <c r="H1026" s="230" t="s">
        <v>165</v>
      </c>
      <c r="I1026" s="230" t="s">
        <v>165</v>
      </c>
      <c r="J1026" s="114"/>
      <c r="K1026" s="108"/>
      <c r="L1026" s="108"/>
      <c r="M1026" s="108"/>
      <c r="N1026" s="109"/>
      <c r="O1026" s="110"/>
      <c r="P1026" s="108"/>
      <c r="Q1026" s="108"/>
      <c r="R1026" s="108"/>
      <c r="S1026" s="108"/>
      <c r="T1026" s="108"/>
      <c r="U1026" s="108"/>
      <c r="V1026" s="109"/>
      <c r="W1026" s="109"/>
      <c r="X1026" s="109"/>
      <c r="Y1026" s="108"/>
      <c r="Z1026" s="108"/>
      <c r="AA1026" s="108"/>
      <c r="AB1026" s="109"/>
      <c r="AC1026" s="109"/>
      <c r="AD1026" s="111"/>
      <c r="AG1026" s="111"/>
    </row>
    <row r="1027" spans="1:33" ht="15.75">
      <c r="A1027" s="292" t="str">
        <f t="shared" si="21"/>
        <v>66-04100-S2</v>
      </c>
      <c r="B1027" s="231">
        <v>41952.4692</v>
      </c>
      <c r="C1027" s="231">
        <v>53652.227836799997</v>
      </c>
      <c r="D1027" s="231"/>
      <c r="E1027" s="231"/>
      <c r="F1027" s="231"/>
      <c r="G1027" s="232">
        <v>63915.382012319991</v>
      </c>
      <c r="H1027" s="228" t="s">
        <v>166</v>
      </c>
      <c r="I1027" s="228" t="s">
        <v>166</v>
      </c>
      <c r="J1027" s="114"/>
      <c r="K1027" s="108"/>
      <c r="L1027" s="108"/>
      <c r="M1027" s="108"/>
      <c r="N1027" s="109"/>
      <c r="O1027" s="110"/>
      <c r="P1027" s="108"/>
      <c r="Q1027" s="108"/>
      <c r="R1027" s="108"/>
      <c r="S1027" s="108"/>
      <c r="T1027" s="108"/>
      <c r="U1027" s="108"/>
      <c r="V1027" s="109"/>
      <c r="W1027" s="109"/>
      <c r="X1027" s="109"/>
      <c r="Y1027" s="108"/>
      <c r="Z1027" s="108"/>
      <c r="AA1027" s="108"/>
      <c r="AB1027" s="109"/>
      <c r="AC1027" s="109"/>
      <c r="AD1027" s="111"/>
      <c r="AG1027" s="111"/>
    </row>
    <row r="1028" spans="1:33" ht="15.75">
      <c r="A1028" s="292" t="str">
        <f t="shared" si="21"/>
        <v>66-04100-01</v>
      </c>
      <c r="B1028" s="231">
        <v>25783.83</v>
      </c>
      <c r="C1028" s="231">
        <v>32973.97032</v>
      </c>
      <c r="D1028" s="231"/>
      <c r="E1028" s="231"/>
      <c r="F1028" s="231"/>
      <c r="G1028" s="232">
        <v>39292.865868000001</v>
      </c>
      <c r="H1028" s="230" t="s">
        <v>167</v>
      </c>
      <c r="I1028" s="230" t="s">
        <v>167</v>
      </c>
      <c r="J1028" s="114"/>
      <c r="K1028" s="108"/>
      <c r="L1028" s="108"/>
      <c r="M1028" s="108"/>
      <c r="N1028" s="109"/>
      <c r="O1028" s="110"/>
      <c r="P1028" s="108"/>
      <c r="Q1028" s="108"/>
      <c r="R1028" s="108"/>
      <c r="S1028" s="108"/>
      <c r="T1028" s="108"/>
      <c r="U1028" s="108"/>
      <c r="V1028" s="109"/>
      <c r="W1028" s="109"/>
      <c r="X1028" s="109"/>
      <c r="Y1028" s="108"/>
      <c r="Z1028" s="108"/>
      <c r="AA1028" s="108"/>
      <c r="AB1028" s="109"/>
      <c r="AC1028" s="109"/>
      <c r="AD1028" s="111"/>
      <c r="AG1028" s="111"/>
    </row>
    <row r="1029" spans="1:33" ht="15.75">
      <c r="A1029" s="292" t="str">
        <f t="shared" si="21"/>
        <v>66-04100-02</v>
      </c>
      <c r="B1029" s="231">
        <v>16168.6392</v>
      </c>
      <c r="C1029" s="231">
        <v>20678.2575168</v>
      </c>
      <c r="D1029" s="231"/>
      <c r="E1029" s="231"/>
      <c r="F1029" s="231"/>
      <c r="G1029" s="232">
        <v>24622.516144320001</v>
      </c>
      <c r="H1029" s="230" t="s">
        <v>168</v>
      </c>
      <c r="I1029" s="230" t="s">
        <v>168</v>
      </c>
      <c r="J1029" s="114"/>
      <c r="K1029" s="108"/>
      <c r="L1029" s="108"/>
      <c r="M1029" s="108"/>
      <c r="N1029" s="109"/>
      <c r="O1029" s="110"/>
      <c r="P1029" s="108"/>
      <c r="Q1029" s="108"/>
      <c r="R1029" s="108"/>
      <c r="S1029" s="108"/>
      <c r="T1029" s="108"/>
      <c r="U1029" s="108"/>
      <c r="V1029" s="109"/>
      <c r="W1029" s="109"/>
      <c r="X1029" s="109"/>
      <c r="Y1029" s="108"/>
      <c r="Z1029" s="108"/>
      <c r="AA1029" s="108"/>
      <c r="AB1029" s="109"/>
      <c r="AC1029" s="109"/>
      <c r="AD1029" s="111"/>
      <c r="AG1029" s="111"/>
    </row>
    <row r="1030" spans="1:33" ht="15.75">
      <c r="A1030" s="292" t="str">
        <f t="shared" si="21"/>
        <v>66-04200-S2</v>
      </c>
      <c r="B1030" s="231">
        <v>26331.301799999997</v>
      </c>
      <c r="C1030" s="231">
        <v>33940.501499999998</v>
      </c>
      <c r="D1030" s="231"/>
      <c r="E1030" s="231"/>
      <c r="F1030" s="231"/>
      <c r="G1030" s="232">
        <v>40342.756724999992</v>
      </c>
      <c r="H1030" s="228" t="s">
        <v>169</v>
      </c>
      <c r="I1030" s="228" t="s">
        <v>169</v>
      </c>
      <c r="J1030" s="114"/>
      <c r="K1030" s="108"/>
      <c r="L1030" s="108"/>
      <c r="M1030" s="108"/>
      <c r="N1030" s="109"/>
      <c r="O1030" s="110"/>
      <c r="P1030" s="108"/>
      <c r="Q1030" s="108"/>
      <c r="R1030" s="108"/>
      <c r="S1030" s="108"/>
      <c r="T1030" s="108"/>
      <c r="U1030" s="108"/>
      <c r="V1030" s="109"/>
      <c r="W1030" s="109"/>
      <c r="X1030" s="109"/>
      <c r="Y1030" s="108"/>
      <c r="Z1030" s="108"/>
      <c r="AA1030" s="108"/>
      <c r="AB1030" s="109"/>
      <c r="AC1030" s="109"/>
      <c r="AD1030" s="111"/>
      <c r="AG1030" s="111"/>
    </row>
    <row r="1031" spans="1:33" ht="15.75">
      <c r="A1031" s="292" t="str">
        <f t="shared" si="21"/>
        <v>66-04200-01</v>
      </c>
      <c r="B1031" s="231">
        <v>16685.705549999999</v>
      </c>
      <c r="C1031" s="231">
        <v>21497.617125000001</v>
      </c>
      <c r="D1031" s="231"/>
      <c r="E1031" s="231"/>
      <c r="F1031" s="231"/>
      <c r="G1031" s="232">
        <v>25571.019693749997</v>
      </c>
      <c r="H1031" s="230" t="s">
        <v>170</v>
      </c>
      <c r="I1031" s="230" t="s">
        <v>170</v>
      </c>
      <c r="J1031" s="114"/>
      <c r="K1031" s="108"/>
      <c r="L1031" s="108"/>
      <c r="M1031" s="108"/>
      <c r="N1031" s="109"/>
      <c r="O1031" s="110"/>
      <c r="P1031" s="108"/>
      <c r="Q1031" s="108"/>
      <c r="R1031" s="108"/>
      <c r="S1031" s="108"/>
      <c r="T1031" s="108"/>
      <c r="U1031" s="108"/>
      <c r="V1031" s="109"/>
      <c r="W1031" s="109"/>
      <c r="X1031" s="109"/>
      <c r="Y1031" s="108"/>
      <c r="Z1031" s="108"/>
      <c r="AA1031" s="108"/>
      <c r="AB1031" s="109"/>
      <c r="AC1031" s="109"/>
      <c r="AD1031" s="111"/>
      <c r="AG1031" s="111"/>
    </row>
    <row r="1032" spans="1:33" ht="15.75">
      <c r="A1032" s="292" t="str">
        <f t="shared" si="21"/>
        <v>66-04200-02</v>
      </c>
      <c r="B1032" s="231">
        <v>9645.5962499999987</v>
      </c>
      <c r="C1032" s="231">
        <v>12442.884375</v>
      </c>
      <c r="D1032" s="231"/>
      <c r="E1032" s="231"/>
      <c r="F1032" s="231"/>
      <c r="G1032" s="232">
        <v>14771.737031249999</v>
      </c>
      <c r="H1032" s="230" t="s">
        <v>171</v>
      </c>
      <c r="I1032" s="230" t="s">
        <v>171</v>
      </c>
      <c r="J1032" s="114"/>
      <c r="K1032" s="108"/>
      <c r="L1032" s="108"/>
      <c r="M1032" s="108"/>
      <c r="N1032" s="109"/>
      <c r="O1032" s="110"/>
      <c r="P1032" s="108"/>
      <c r="Q1032" s="108"/>
      <c r="R1032" s="108"/>
      <c r="S1032" s="108"/>
      <c r="T1032" s="108"/>
      <c r="U1032" s="108"/>
      <c r="V1032" s="109"/>
      <c r="W1032" s="109"/>
      <c r="X1032" s="109"/>
      <c r="Y1032" s="108"/>
      <c r="Z1032" s="108"/>
      <c r="AA1032" s="108"/>
      <c r="AB1032" s="109"/>
      <c r="AC1032" s="109"/>
      <c r="AD1032" s="111"/>
      <c r="AG1032" s="111"/>
    </row>
    <row r="1033" spans="1:33" ht="15.75">
      <c r="A1033" s="292" t="str">
        <f t="shared" si="21"/>
        <v>66-04300-S2</v>
      </c>
      <c r="B1033" s="231">
        <v>16700.386649999997</v>
      </c>
      <c r="C1033" s="231">
        <v>21543.684375000001</v>
      </c>
      <c r="D1033" s="231"/>
      <c r="E1033" s="231"/>
      <c r="F1033" s="231"/>
      <c r="G1033" s="232">
        <v>25512.93703125</v>
      </c>
      <c r="H1033" s="228" t="s">
        <v>172</v>
      </c>
      <c r="I1033" s="228" t="s">
        <v>172</v>
      </c>
      <c r="J1033" s="114"/>
      <c r="K1033" s="108"/>
      <c r="L1033" s="108"/>
      <c r="M1033" s="108"/>
      <c r="N1033" s="109"/>
      <c r="O1033" s="110"/>
      <c r="P1033" s="108"/>
      <c r="Q1033" s="108"/>
      <c r="R1033" s="108"/>
      <c r="S1033" s="108"/>
      <c r="T1033" s="108"/>
      <c r="U1033" s="108"/>
      <c r="V1033" s="109"/>
      <c r="W1033" s="109"/>
      <c r="X1033" s="109"/>
      <c r="Y1033" s="108"/>
      <c r="Z1033" s="108"/>
      <c r="AA1033" s="108"/>
      <c r="AB1033" s="109"/>
      <c r="AC1033" s="109"/>
      <c r="AD1033" s="111"/>
      <c r="AG1033" s="111"/>
    </row>
    <row r="1034" spans="1:33" ht="15.75">
      <c r="A1034" s="292" t="str">
        <f t="shared" si="21"/>
        <v>66-04300-01</v>
      </c>
      <c r="B1034" s="231">
        <v>9645.5962499999987</v>
      </c>
      <c r="C1034" s="231">
        <v>12442.884375</v>
      </c>
      <c r="D1034" s="231"/>
      <c r="E1034" s="231"/>
      <c r="F1034" s="231"/>
      <c r="G1034" s="232">
        <v>14777.737031249999</v>
      </c>
      <c r="H1034" s="228" t="s">
        <v>173</v>
      </c>
      <c r="I1034" s="228" t="s">
        <v>173</v>
      </c>
      <c r="J1034" s="108"/>
      <c r="K1034" s="108"/>
      <c r="L1034" s="108"/>
      <c r="M1034" s="108"/>
      <c r="N1034" s="108"/>
      <c r="O1034" s="110"/>
      <c r="P1034" s="108"/>
      <c r="Q1034" s="108"/>
      <c r="R1034" s="108"/>
      <c r="S1034" s="108"/>
      <c r="T1034" s="108"/>
      <c r="U1034" s="108"/>
      <c r="V1034" s="108"/>
      <c r="W1034" s="108"/>
      <c r="X1034" s="108"/>
      <c r="Y1034" s="108"/>
      <c r="Z1034" s="108"/>
      <c r="AA1034" s="108"/>
      <c r="AB1034" s="108"/>
      <c r="AC1034" s="108"/>
      <c r="AD1034" s="111"/>
      <c r="AG1034" s="111"/>
    </row>
    <row r="1035" spans="1:33" ht="15.75">
      <c r="A1035" s="292" t="str">
        <f t="shared" si="21"/>
        <v>66-04300-02</v>
      </c>
      <c r="B1035" s="231">
        <v>7054.7903999999999</v>
      </c>
      <c r="C1035" s="231">
        <v>9100.7999999999993</v>
      </c>
      <c r="D1035" s="231"/>
      <c r="E1035" s="231"/>
      <c r="F1035" s="231"/>
      <c r="G1035" s="232">
        <v>10735.199999999999</v>
      </c>
      <c r="H1035" s="228" t="s">
        <v>174</v>
      </c>
      <c r="I1035" s="228" t="s">
        <v>174</v>
      </c>
      <c r="J1035" s="108"/>
      <c r="K1035" s="108"/>
      <c r="L1035" s="108"/>
      <c r="M1035" s="108"/>
      <c r="N1035" s="108"/>
      <c r="O1035" s="110"/>
      <c r="P1035" s="108"/>
      <c r="Q1035" s="108"/>
      <c r="R1035" s="108"/>
      <c r="S1035" s="108"/>
      <c r="T1035" s="108"/>
      <c r="U1035" s="108"/>
      <c r="V1035" s="108"/>
      <c r="W1035" s="108"/>
      <c r="X1035" s="108"/>
      <c r="Y1035" s="108"/>
      <c r="Z1035" s="108"/>
      <c r="AA1035" s="108"/>
      <c r="AB1035" s="108"/>
      <c r="AC1035" s="108"/>
      <c r="AD1035" s="111"/>
      <c r="AG1035" s="111"/>
    </row>
    <row r="1036" spans="1:33" ht="15.75">
      <c r="A1036" s="292" t="str">
        <f t="shared" si="21"/>
        <v>66-04400-S3</v>
      </c>
      <c r="B1036" s="231">
        <v>9073.3460639999994</v>
      </c>
      <c r="C1036" s="231">
        <v>11774.757719999998</v>
      </c>
      <c r="D1036" s="231"/>
      <c r="E1036" s="231"/>
      <c r="F1036" s="231"/>
      <c r="G1036" s="232">
        <v>13632.591377999997</v>
      </c>
      <c r="H1036" s="230" t="s">
        <v>175</v>
      </c>
      <c r="I1036" s="230" t="s">
        <v>175</v>
      </c>
      <c r="J1036" s="108"/>
      <c r="K1036" s="108"/>
      <c r="L1036" s="108"/>
      <c r="M1036" s="108"/>
      <c r="N1036" s="108"/>
      <c r="O1036" s="110"/>
      <c r="P1036" s="108"/>
      <c r="Q1036" s="108"/>
      <c r="R1036" s="108"/>
      <c r="S1036" s="108"/>
      <c r="T1036" s="108"/>
      <c r="U1036" s="108"/>
      <c r="V1036" s="108"/>
      <c r="W1036" s="108"/>
      <c r="X1036" s="108"/>
      <c r="Y1036" s="108"/>
      <c r="Z1036" s="108"/>
      <c r="AA1036" s="108"/>
      <c r="AB1036" s="108"/>
      <c r="AC1036" s="108"/>
      <c r="AD1036" s="111"/>
      <c r="AG1036" s="111"/>
    </row>
    <row r="1037" spans="1:33" ht="15.75">
      <c r="A1037" s="292" t="str">
        <f t="shared" si="21"/>
        <v>66-04400-L2</v>
      </c>
      <c r="B1037" s="231">
        <v>7730.9440800000002</v>
      </c>
      <c r="C1037" s="231">
        <v>10024.073399999997</v>
      </c>
      <c r="D1037" s="231"/>
      <c r="E1037" s="231"/>
      <c r="F1037" s="231"/>
      <c r="G1037" s="232">
        <v>11619.304409999997</v>
      </c>
      <c r="H1037" s="230" t="s">
        <v>176</v>
      </c>
      <c r="I1037" s="230" t="s">
        <v>176</v>
      </c>
      <c r="J1037" s="114"/>
      <c r="K1037" s="108"/>
      <c r="L1037" s="108"/>
      <c r="M1037" s="108"/>
      <c r="N1037" s="109"/>
      <c r="O1037" s="110"/>
      <c r="P1037" s="108"/>
      <c r="Q1037" s="108"/>
      <c r="R1037" s="108"/>
      <c r="S1037" s="108"/>
      <c r="T1037" s="108"/>
      <c r="U1037" s="108"/>
      <c r="V1037" s="109"/>
      <c r="W1037" s="109"/>
      <c r="X1037" s="109"/>
      <c r="Y1037" s="108"/>
      <c r="Z1037" s="108"/>
      <c r="AA1037" s="108"/>
      <c r="AB1037" s="109"/>
      <c r="AC1037" s="109"/>
      <c r="AD1037" s="111"/>
      <c r="AG1037" s="111"/>
    </row>
    <row r="1038" spans="1:33" ht="15.75">
      <c r="A1038" s="292" t="str">
        <f t="shared" si="21"/>
        <v>66-04400-B2</v>
      </c>
      <c r="B1038" s="231">
        <v>4139.072783999999</v>
      </c>
      <c r="C1038" s="231">
        <v>5397.9433199999994</v>
      </c>
      <c r="D1038" s="231"/>
      <c r="E1038" s="231"/>
      <c r="F1038" s="231"/>
      <c r="G1038" s="232">
        <v>6207.6348179999977</v>
      </c>
      <c r="H1038" s="230" t="s">
        <v>177</v>
      </c>
      <c r="I1038" s="230" t="s">
        <v>177</v>
      </c>
      <c r="J1038" s="114"/>
      <c r="K1038" s="108"/>
      <c r="L1038" s="108"/>
      <c r="M1038" s="108"/>
      <c r="N1038" s="109"/>
      <c r="O1038" s="110"/>
      <c r="P1038" s="108"/>
      <c r="Q1038" s="108"/>
      <c r="R1038" s="108"/>
      <c r="S1038" s="108"/>
      <c r="T1038" s="108"/>
      <c r="U1038" s="108"/>
      <c r="V1038" s="109"/>
      <c r="W1038" s="109"/>
      <c r="X1038" s="109"/>
      <c r="Y1038" s="108"/>
      <c r="Z1038" s="108"/>
      <c r="AA1038" s="108"/>
      <c r="AB1038" s="109"/>
      <c r="AC1038" s="109"/>
      <c r="AD1038" s="111"/>
      <c r="AG1038" s="111"/>
    </row>
    <row r="1039" spans="1:33" ht="15.75">
      <c r="A1039" s="292" t="str">
        <f t="shared" si="21"/>
        <v>66-04400-01</v>
      </c>
      <c r="B1039" s="231">
        <v>4934.2732800000003</v>
      </c>
      <c r="C1039" s="231">
        <v>6376.8143999999984</v>
      </c>
      <c r="D1039" s="231"/>
      <c r="E1039" s="231"/>
      <c r="F1039" s="231"/>
      <c r="G1039" s="232">
        <v>7424.9565599999978</v>
      </c>
      <c r="H1039" s="228" t="s">
        <v>178</v>
      </c>
      <c r="I1039" s="228" t="s">
        <v>178</v>
      </c>
      <c r="J1039" s="114"/>
      <c r="K1039" s="108"/>
      <c r="L1039" s="108"/>
      <c r="M1039" s="108"/>
      <c r="N1039" s="109"/>
      <c r="O1039" s="110"/>
      <c r="P1039" s="108"/>
      <c r="Q1039" s="108"/>
      <c r="R1039" s="108"/>
      <c r="S1039" s="108"/>
      <c r="T1039" s="108"/>
      <c r="U1039" s="108"/>
      <c r="V1039" s="109"/>
      <c r="W1039" s="109"/>
      <c r="X1039" s="109"/>
      <c r="Y1039" s="108"/>
      <c r="Z1039" s="108"/>
      <c r="AA1039" s="108"/>
      <c r="AB1039" s="109"/>
      <c r="AC1039" s="109"/>
      <c r="AD1039" s="111"/>
      <c r="AG1039" s="111"/>
    </row>
    <row r="1040" spans="1:33" ht="15.75">
      <c r="A1040" s="292" t="str">
        <f t="shared" si="21"/>
        <v>66-04400-02</v>
      </c>
      <c r="B1040" s="231">
        <v>2796.6707999999994</v>
      </c>
      <c r="C1040" s="231">
        <v>3647.2589999999991</v>
      </c>
      <c r="D1040" s="231"/>
      <c r="E1040" s="231"/>
      <c r="F1040" s="231"/>
      <c r="G1040" s="232">
        <v>4194.3478499999983</v>
      </c>
      <c r="H1040" s="230" t="s">
        <v>179</v>
      </c>
      <c r="I1040" s="230" t="s">
        <v>179</v>
      </c>
      <c r="J1040" s="108"/>
      <c r="K1040" s="108"/>
      <c r="L1040" s="108"/>
      <c r="M1040" s="108"/>
      <c r="N1040" s="108"/>
      <c r="O1040" s="110"/>
      <c r="P1040" s="108"/>
      <c r="Q1040" s="108"/>
      <c r="R1040" s="108"/>
      <c r="S1040" s="108"/>
      <c r="T1040" s="108"/>
      <c r="U1040" s="108"/>
      <c r="V1040" s="108"/>
      <c r="W1040" s="108"/>
      <c r="X1040" s="108"/>
      <c r="Y1040" s="108"/>
      <c r="Z1040" s="108"/>
      <c r="AA1040" s="108"/>
      <c r="AB1040" s="108"/>
      <c r="AC1040" s="108"/>
      <c r="AD1040" s="111"/>
      <c r="AG1040" s="111"/>
    </row>
    <row r="1041" spans="1:33" ht="15.75">
      <c r="A1041" s="292" t="str">
        <f t="shared" si="21"/>
        <v>66-04400-03</v>
      </c>
      <c r="B1041" s="231">
        <v>1342.4019839999996</v>
      </c>
      <c r="C1041" s="231">
        <v>1750.6843199999996</v>
      </c>
      <c r="D1041" s="231"/>
      <c r="E1041" s="231"/>
      <c r="F1041" s="231"/>
      <c r="G1041" s="232">
        <v>2013.2869679999992</v>
      </c>
      <c r="H1041" s="230" t="s">
        <v>180</v>
      </c>
      <c r="I1041" s="230" t="s">
        <v>180</v>
      </c>
      <c r="J1041" s="108"/>
      <c r="K1041" s="108"/>
      <c r="L1041" s="108"/>
      <c r="M1041" s="108"/>
      <c r="N1041" s="108"/>
      <c r="O1041" s="110"/>
      <c r="P1041" s="108"/>
      <c r="Q1041" s="108"/>
      <c r="R1041" s="108"/>
      <c r="S1041" s="108"/>
      <c r="T1041" s="108"/>
      <c r="U1041" s="108"/>
      <c r="V1041" s="108"/>
      <c r="W1041" s="108"/>
      <c r="X1041" s="108"/>
      <c r="Y1041" s="108"/>
      <c r="Z1041" s="108"/>
      <c r="AA1041" s="108"/>
      <c r="AB1041" s="108"/>
      <c r="AC1041" s="108"/>
      <c r="AD1041" s="111"/>
      <c r="AG1041" s="111"/>
    </row>
    <row r="1042" spans="1:33" ht="15.75">
      <c r="A1042" s="292" t="str">
        <f t="shared" si="21"/>
        <v>66-04500-S3</v>
      </c>
      <c r="B1042" s="231">
        <v>5263.4736000000003</v>
      </c>
      <c r="C1042" s="231">
        <v>6863.5695743999986</v>
      </c>
      <c r="D1042" s="231"/>
      <c r="E1042" s="231"/>
      <c r="F1042" s="231"/>
      <c r="G1042" s="232">
        <v>7893.1050105599988</v>
      </c>
      <c r="H1042" s="228" t="s">
        <v>181</v>
      </c>
      <c r="I1042" s="228" t="s">
        <v>181</v>
      </c>
      <c r="J1042" s="108"/>
      <c r="K1042" s="108"/>
      <c r="L1042" s="108"/>
      <c r="M1042" s="108"/>
      <c r="N1042" s="108"/>
      <c r="O1042" s="110"/>
      <c r="P1042" s="108"/>
      <c r="Q1042" s="108"/>
      <c r="R1042" s="108"/>
      <c r="S1042" s="108"/>
      <c r="T1042" s="108"/>
      <c r="U1042" s="108"/>
      <c r="V1042" s="108"/>
      <c r="W1042" s="108"/>
      <c r="X1042" s="108"/>
      <c r="Y1042" s="108"/>
      <c r="Z1042" s="108"/>
      <c r="AA1042" s="108"/>
      <c r="AB1042" s="108"/>
      <c r="AC1042" s="108"/>
      <c r="AD1042" s="111"/>
      <c r="AG1042" s="111"/>
    </row>
    <row r="1043" spans="1:33" ht="15.75">
      <c r="A1043" s="292" t="str">
        <f t="shared" si="21"/>
        <v>66-04500-L2</v>
      </c>
      <c r="B1043" s="231">
        <v>4143.5856000000003</v>
      </c>
      <c r="C1043" s="231">
        <v>5403.2356223999986</v>
      </c>
      <c r="D1043" s="231"/>
      <c r="E1043" s="231"/>
      <c r="F1043" s="231"/>
      <c r="G1043" s="232">
        <v>6213.7209657599988</v>
      </c>
      <c r="H1043" s="230" t="s">
        <v>182</v>
      </c>
      <c r="I1043" s="230" t="s">
        <v>182</v>
      </c>
      <c r="J1043" s="114"/>
      <c r="K1043" s="108"/>
      <c r="L1043" s="108"/>
      <c r="M1043" s="108"/>
      <c r="N1043" s="109"/>
      <c r="O1043" s="110"/>
      <c r="P1043" s="108"/>
      <c r="Q1043" s="108"/>
      <c r="R1043" s="108"/>
      <c r="S1043" s="108"/>
      <c r="T1043" s="108"/>
      <c r="U1043" s="108"/>
      <c r="V1043" s="109"/>
      <c r="W1043" s="109"/>
      <c r="X1043" s="109"/>
      <c r="Y1043" s="108"/>
      <c r="Z1043" s="108"/>
      <c r="AA1043" s="108"/>
      <c r="AB1043" s="109"/>
      <c r="AC1043" s="109"/>
      <c r="AD1043" s="111"/>
      <c r="AG1043" s="111"/>
    </row>
    <row r="1044" spans="1:33" ht="15.75">
      <c r="A1044" s="292" t="str">
        <f t="shared" si="21"/>
        <v>66-04500-B2</v>
      </c>
      <c r="B1044" s="231">
        <v>2463.7535999999996</v>
      </c>
      <c r="C1044" s="231">
        <v>3212.7346943999996</v>
      </c>
      <c r="D1044" s="231"/>
      <c r="E1044" s="231"/>
      <c r="F1044" s="231"/>
      <c r="G1044" s="232">
        <v>3694.64489856</v>
      </c>
      <c r="H1044" s="230" t="s">
        <v>183</v>
      </c>
      <c r="I1044" s="230" t="s">
        <v>183</v>
      </c>
      <c r="J1044" s="114"/>
      <c r="K1044" s="108"/>
      <c r="L1044" s="108"/>
      <c r="M1044" s="108"/>
      <c r="N1044" s="109"/>
      <c r="O1044" s="110"/>
      <c r="P1044" s="108"/>
      <c r="Q1044" s="108"/>
      <c r="R1044" s="108"/>
      <c r="S1044" s="108"/>
      <c r="T1044" s="108"/>
      <c r="U1044" s="108"/>
      <c r="V1044" s="109"/>
      <c r="W1044" s="109"/>
      <c r="X1044" s="109"/>
      <c r="Y1044" s="108"/>
      <c r="Z1044" s="108"/>
      <c r="AA1044" s="108"/>
      <c r="AB1044" s="109"/>
      <c r="AC1044" s="109"/>
      <c r="AD1044" s="111"/>
      <c r="AG1044" s="111"/>
    </row>
    <row r="1045" spans="1:33" ht="15.75">
      <c r="A1045" s="292" t="str">
        <f t="shared" si="21"/>
        <v>66-04500-01</v>
      </c>
      <c r="B1045" s="231">
        <v>2799.7200000000003</v>
      </c>
      <c r="C1045" s="231">
        <v>3650.8348799999994</v>
      </c>
      <c r="D1045" s="231"/>
      <c r="E1045" s="231"/>
      <c r="F1045" s="231"/>
      <c r="G1045" s="232">
        <v>4198.4601119999988</v>
      </c>
      <c r="H1045" s="228" t="s">
        <v>184</v>
      </c>
      <c r="I1045" s="228" t="s">
        <v>184</v>
      </c>
      <c r="J1045" s="114"/>
      <c r="K1045" s="108"/>
      <c r="L1045" s="108"/>
      <c r="M1045" s="108"/>
      <c r="N1045" s="109"/>
      <c r="O1045" s="110"/>
      <c r="P1045" s="108"/>
      <c r="Q1045" s="108"/>
      <c r="R1045" s="108"/>
      <c r="S1045" s="108"/>
      <c r="T1045" s="108"/>
      <c r="U1045" s="108"/>
      <c r="V1045" s="109"/>
      <c r="W1045" s="109"/>
      <c r="X1045" s="109"/>
      <c r="Y1045" s="108"/>
      <c r="Z1045" s="108"/>
      <c r="AA1045" s="108"/>
      <c r="AB1045" s="109"/>
      <c r="AC1045" s="109"/>
      <c r="AD1045" s="111"/>
      <c r="AG1045" s="111"/>
    </row>
    <row r="1046" spans="1:33" ht="15.75">
      <c r="A1046" s="292" t="str">
        <f t="shared" si="21"/>
        <v>66-04500-02</v>
      </c>
      <c r="B1046" s="231">
        <v>1343.8655999999999</v>
      </c>
      <c r="C1046" s="231">
        <v>1752.4007423999999</v>
      </c>
      <c r="D1046" s="231"/>
      <c r="E1046" s="231"/>
      <c r="F1046" s="231"/>
      <c r="G1046" s="232">
        <v>2015.2608537599997</v>
      </c>
      <c r="H1046" s="228" t="s">
        <v>185</v>
      </c>
      <c r="I1046" s="228" t="s">
        <v>185</v>
      </c>
      <c r="J1046" s="108"/>
      <c r="K1046" s="108"/>
      <c r="L1046" s="108"/>
      <c r="M1046" s="108"/>
      <c r="N1046" s="108"/>
      <c r="O1046" s="110"/>
      <c r="P1046" s="108"/>
      <c r="Q1046" s="108"/>
      <c r="R1046" s="108"/>
      <c r="S1046" s="108"/>
      <c r="T1046" s="108"/>
      <c r="U1046" s="108"/>
      <c r="V1046" s="108"/>
      <c r="W1046" s="108"/>
      <c r="X1046" s="108"/>
      <c r="Y1046" s="108"/>
      <c r="Z1046" s="108"/>
      <c r="AA1046" s="108"/>
      <c r="AB1046" s="108"/>
      <c r="AC1046" s="108"/>
      <c r="AD1046" s="111"/>
      <c r="AG1046" s="111"/>
    </row>
    <row r="1047" spans="1:33" ht="15.75">
      <c r="A1047" s="292" t="str">
        <f t="shared" si="21"/>
        <v>66-04500-03</v>
      </c>
      <c r="B1047" s="231">
        <v>1119.8879999999999</v>
      </c>
      <c r="C1047" s="231">
        <v>1460.333952</v>
      </c>
      <c r="D1047" s="231"/>
      <c r="E1047" s="231"/>
      <c r="F1047" s="231"/>
      <c r="G1047" s="232">
        <v>1679.3840447999999</v>
      </c>
      <c r="H1047" s="228" t="s">
        <v>186</v>
      </c>
      <c r="I1047" s="228" t="s">
        <v>186</v>
      </c>
      <c r="J1047" s="108"/>
      <c r="K1047" s="108"/>
      <c r="L1047" s="108"/>
      <c r="M1047" s="108"/>
      <c r="N1047" s="108"/>
      <c r="O1047" s="110"/>
      <c r="P1047" s="108"/>
      <c r="Q1047" s="108"/>
      <c r="R1047" s="108"/>
      <c r="S1047" s="108"/>
      <c r="T1047" s="108"/>
      <c r="U1047" s="108"/>
      <c r="V1047" s="108"/>
      <c r="W1047" s="108"/>
      <c r="X1047" s="108"/>
      <c r="Y1047" s="108"/>
      <c r="Z1047" s="108"/>
      <c r="AA1047" s="108"/>
      <c r="AB1047" s="108"/>
      <c r="AC1047" s="108"/>
      <c r="AD1047" s="111"/>
      <c r="AG1047" s="111"/>
    </row>
    <row r="1048" spans="1:33" ht="15.75">
      <c r="A1048" s="292" t="str">
        <f t="shared" si="21"/>
        <v>66-04700-S3</v>
      </c>
      <c r="B1048" s="231">
        <v>6925.0896000000012</v>
      </c>
      <c r="C1048" s="231">
        <v>9031.3080000000045</v>
      </c>
      <c r="D1048" s="231"/>
      <c r="E1048" s="231"/>
      <c r="F1048" s="231"/>
      <c r="G1048" s="232">
        <v>10386.004200000003</v>
      </c>
      <c r="H1048" s="230" t="s">
        <v>187</v>
      </c>
      <c r="I1048" s="230" t="s">
        <v>187</v>
      </c>
      <c r="J1048" s="108"/>
      <c r="K1048" s="108"/>
      <c r="L1048" s="108"/>
      <c r="M1048" s="108"/>
      <c r="N1048" s="108"/>
      <c r="O1048" s="110"/>
      <c r="P1048" s="108"/>
      <c r="Q1048" s="108"/>
      <c r="R1048" s="108"/>
      <c r="S1048" s="108"/>
      <c r="T1048" s="108"/>
      <c r="U1048" s="108"/>
      <c r="V1048" s="108"/>
      <c r="W1048" s="108"/>
      <c r="X1048" s="108"/>
      <c r="Y1048" s="108"/>
      <c r="Z1048" s="108"/>
      <c r="AA1048" s="108"/>
      <c r="AB1048" s="108"/>
      <c r="AC1048" s="108"/>
      <c r="AD1048" s="111"/>
      <c r="AG1048" s="111"/>
    </row>
    <row r="1049" spans="1:33" ht="15.75">
      <c r="A1049" s="292" t="str">
        <f t="shared" si="21"/>
        <v>66-04700-L2</v>
      </c>
      <c r="B1049" s="231">
        <v>5859.6912000000011</v>
      </c>
      <c r="C1049" s="231">
        <v>7641.8760000000038</v>
      </c>
      <c r="D1049" s="231"/>
      <c r="E1049" s="231"/>
      <c r="F1049" s="231"/>
      <c r="G1049" s="232">
        <v>8788.1574000000037</v>
      </c>
      <c r="H1049" s="230" t="s">
        <v>188</v>
      </c>
      <c r="I1049" s="230" t="s">
        <v>188</v>
      </c>
      <c r="J1049" s="114"/>
      <c r="K1049" s="108"/>
      <c r="L1049" s="108"/>
      <c r="M1049" s="108"/>
      <c r="N1049" s="109"/>
      <c r="O1049" s="110"/>
      <c r="P1049" s="108"/>
      <c r="Q1049" s="108"/>
      <c r="R1049" s="108"/>
      <c r="S1049" s="108"/>
      <c r="T1049" s="108"/>
      <c r="U1049" s="108"/>
      <c r="V1049" s="109"/>
      <c r="W1049" s="109"/>
      <c r="X1049" s="109"/>
      <c r="Y1049" s="108"/>
      <c r="Z1049" s="108"/>
      <c r="AA1049" s="108"/>
      <c r="AB1049" s="109"/>
      <c r="AC1049" s="109"/>
      <c r="AD1049" s="111"/>
      <c r="AG1049" s="111"/>
    </row>
    <row r="1050" spans="1:33" ht="15.75">
      <c r="A1050" s="292" t="str">
        <f t="shared" si="21"/>
        <v>66-04700-B2</v>
      </c>
      <c r="B1050" s="231">
        <v>3196.1952000000001</v>
      </c>
      <c r="C1050" s="231">
        <v>4168.2960000000021</v>
      </c>
      <c r="D1050" s="231"/>
      <c r="E1050" s="231"/>
      <c r="F1050" s="231"/>
      <c r="G1050" s="232">
        <v>4793.5404000000026</v>
      </c>
      <c r="H1050" s="230" t="s">
        <v>189</v>
      </c>
      <c r="I1050" s="230" t="s">
        <v>189</v>
      </c>
      <c r="J1050" s="114"/>
      <c r="K1050" s="108"/>
      <c r="L1050" s="108"/>
      <c r="M1050" s="108"/>
      <c r="N1050" s="109"/>
      <c r="O1050" s="110"/>
      <c r="P1050" s="108"/>
      <c r="Q1050" s="108"/>
      <c r="R1050" s="108"/>
      <c r="S1050" s="108"/>
      <c r="T1050" s="108"/>
      <c r="U1050" s="108"/>
      <c r="V1050" s="109"/>
      <c r="W1050" s="109"/>
      <c r="X1050" s="109"/>
      <c r="Y1050" s="108"/>
      <c r="Z1050" s="108"/>
      <c r="AA1050" s="108"/>
      <c r="AB1050" s="109"/>
      <c r="AC1050" s="109"/>
      <c r="AD1050" s="111"/>
      <c r="AG1050" s="111"/>
    </row>
    <row r="1051" spans="1:33" ht="15.75">
      <c r="A1051" s="292" t="str">
        <f t="shared" si="21"/>
        <v>66-04700-01</v>
      </c>
      <c r="B1051" s="231">
        <v>3728.8944000000001</v>
      </c>
      <c r="C1051" s="231">
        <v>4863.0120000000015</v>
      </c>
      <c r="D1051" s="231"/>
      <c r="E1051" s="231"/>
      <c r="F1051" s="231"/>
      <c r="G1051" s="232">
        <v>5592.4638000000014</v>
      </c>
      <c r="H1051" s="228" t="s">
        <v>190</v>
      </c>
      <c r="I1051" s="228" t="s">
        <v>190</v>
      </c>
      <c r="J1051" s="114"/>
      <c r="K1051" s="108"/>
      <c r="L1051" s="108"/>
      <c r="M1051" s="108"/>
      <c r="N1051" s="109"/>
      <c r="O1051" s="110"/>
      <c r="P1051" s="108"/>
      <c r="Q1051" s="108"/>
      <c r="R1051" s="108"/>
      <c r="S1051" s="108"/>
      <c r="T1051" s="108"/>
      <c r="U1051" s="108"/>
      <c r="V1051" s="109"/>
      <c r="W1051" s="109"/>
      <c r="X1051" s="109"/>
      <c r="Y1051" s="108"/>
      <c r="Z1051" s="108"/>
      <c r="AA1051" s="108"/>
      <c r="AB1051" s="109"/>
      <c r="AC1051" s="109"/>
      <c r="AD1051" s="111"/>
      <c r="AG1051" s="111"/>
    </row>
    <row r="1052" spans="1:33" ht="15.75">
      <c r="A1052" s="292" t="str">
        <f t="shared" si="21"/>
        <v>66-04700-02</v>
      </c>
      <c r="B1052" s="231">
        <v>2130.7968000000001</v>
      </c>
      <c r="C1052" s="231">
        <v>2778.8640000000014</v>
      </c>
      <c r="D1052" s="231"/>
      <c r="E1052" s="231"/>
      <c r="F1052" s="231"/>
      <c r="G1052" s="232">
        <v>3195.6936000000014</v>
      </c>
      <c r="H1052" s="228" t="s">
        <v>191</v>
      </c>
      <c r="I1052" s="228" t="s">
        <v>191</v>
      </c>
      <c r="J1052" s="108"/>
      <c r="K1052" s="108"/>
      <c r="L1052" s="108"/>
      <c r="M1052" s="108"/>
      <c r="N1052" s="108"/>
      <c r="O1052" s="110"/>
      <c r="P1052" s="108"/>
      <c r="Q1052" s="108"/>
      <c r="R1052" s="108"/>
      <c r="S1052" s="108"/>
      <c r="T1052" s="108"/>
      <c r="U1052" s="108"/>
      <c r="V1052" s="108"/>
      <c r="W1052" s="108"/>
      <c r="X1052" s="108"/>
      <c r="Y1052" s="108"/>
      <c r="Z1052" s="108"/>
      <c r="AA1052" s="108"/>
      <c r="AB1052" s="108"/>
      <c r="AC1052" s="108"/>
      <c r="AD1052" s="111"/>
      <c r="AG1052" s="111"/>
    </row>
    <row r="1053" spans="1:33" ht="15.75">
      <c r="A1053" s="292" t="str">
        <f t="shared" si="21"/>
        <v>66-04700-03</v>
      </c>
      <c r="B1053" s="231">
        <v>1065.3984</v>
      </c>
      <c r="C1053" s="231">
        <v>1389.4320000000007</v>
      </c>
      <c r="D1053" s="231"/>
      <c r="E1053" s="231"/>
      <c r="F1053" s="231"/>
      <c r="G1053" s="232">
        <v>1597.8468000000007</v>
      </c>
      <c r="H1053" s="228" t="s">
        <v>192</v>
      </c>
      <c r="I1053" s="228" t="s">
        <v>192</v>
      </c>
      <c r="J1053" s="108"/>
      <c r="K1053" s="108"/>
      <c r="L1053" s="108"/>
      <c r="M1053" s="108"/>
      <c r="N1053" s="108"/>
      <c r="O1053" s="110"/>
      <c r="P1053" s="108"/>
      <c r="Q1053" s="108"/>
      <c r="R1053" s="108"/>
      <c r="S1053" s="108"/>
      <c r="T1053" s="108"/>
      <c r="U1053" s="108"/>
      <c r="V1053" s="108"/>
      <c r="W1053" s="108"/>
      <c r="X1053" s="108"/>
      <c r="Y1053" s="108"/>
      <c r="Z1053" s="108"/>
      <c r="AA1053" s="108"/>
      <c r="AB1053" s="108"/>
      <c r="AC1053" s="108"/>
      <c r="AD1053" s="111"/>
      <c r="AG1053" s="111"/>
    </row>
    <row r="1054" spans="1:33" ht="15.75">
      <c r="A1054" s="292" t="str">
        <f t="shared" si="21"/>
        <v>66-04800-01</v>
      </c>
      <c r="B1054" s="231">
        <v>3524.9952000000008</v>
      </c>
      <c r="C1054" s="231">
        <v>4554.6960000000045</v>
      </c>
      <c r="D1054" s="231"/>
      <c r="E1054" s="231"/>
      <c r="F1054" s="231"/>
      <c r="G1054" s="232">
        <v>5316.7404000000042</v>
      </c>
      <c r="H1054" s="230" t="s">
        <v>193</v>
      </c>
      <c r="I1054" s="230" t="s">
        <v>193</v>
      </c>
      <c r="J1054" s="108"/>
      <c r="K1054" s="108"/>
      <c r="L1054" s="108"/>
      <c r="M1054" s="108"/>
      <c r="N1054" s="108"/>
      <c r="O1054" s="110"/>
      <c r="P1054" s="108"/>
      <c r="Q1054" s="108"/>
      <c r="R1054" s="108"/>
      <c r="S1054" s="108"/>
      <c r="T1054" s="108"/>
      <c r="U1054" s="108"/>
      <c r="V1054" s="108"/>
      <c r="W1054" s="108"/>
      <c r="X1054" s="108"/>
      <c r="Y1054" s="108"/>
      <c r="Z1054" s="108"/>
      <c r="AA1054" s="108"/>
      <c r="AB1054" s="108"/>
      <c r="AC1054" s="108"/>
      <c r="AD1054" s="111"/>
      <c r="AG1054" s="111"/>
    </row>
    <row r="1055" spans="1:33" ht="15.75">
      <c r="A1055" s="292" t="str">
        <f t="shared" si="21"/>
        <v>66-04800-02</v>
      </c>
      <c r="B1055" s="231">
        <v>1997.1772799999999</v>
      </c>
      <c r="C1055" s="231">
        <v>2580.4344000000001</v>
      </c>
      <c r="D1055" s="231"/>
      <c r="E1055" s="231"/>
      <c r="F1055" s="231"/>
      <c r="G1055" s="232">
        <v>3018.73956</v>
      </c>
      <c r="H1055" s="230" t="s">
        <v>194</v>
      </c>
      <c r="I1055" s="230" t="s">
        <v>194</v>
      </c>
      <c r="J1055" s="114"/>
      <c r="K1055" s="108"/>
      <c r="L1055" s="108"/>
      <c r="M1055" s="108"/>
      <c r="N1055" s="109"/>
      <c r="O1055" s="110"/>
      <c r="P1055" s="108"/>
      <c r="Q1055" s="108"/>
      <c r="R1055" s="108"/>
      <c r="S1055" s="108"/>
      <c r="T1055" s="108"/>
      <c r="U1055" s="108"/>
      <c r="V1055" s="109"/>
      <c r="W1055" s="109"/>
      <c r="X1055" s="109"/>
      <c r="Y1055" s="108"/>
      <c r="Z1055" s="108"/>
      <c r="AA1055" s="108"/>
      <c r="AB1055" s="109"/>
      <c r="AC1055" s="109"/>
      <c r="AD1055" s="111"/>
      <c r="AG1055" s="111"/>
    </row>
    <row r="1056" spans="1:33" ht="15.75">
      <c r="A1056" s="292" t="str">
        <f t="shared" si="21"/>
        <v>66-04800-03</v>
      </c>
      <c r="B1056" s="231">
        <v>853.19999999999993</v>
      </c>
      <c r="C1056" s="231">
        <v>1112.3999999999999</v>
      </c>
      <c r="D1056" s="231"/>
      <c r="E1056" s="231"/>
      <c r="F1056" s="231"/>
      <c r="G1056" s="232">
        <v>1279.2</v>
      </c>
      <c r="H1056" s="230" t="s">
        <v>195</v>
      </c>
      <c r="I1056" s="230" t="s">
        <v>195</v>
      </c>
      <c r="J1056" s="114"/>
      <c r="K1056" s="108"/>
      <c r="L1056" s="108"/>
      <c r="M1056" s="108"/>
      <c r="N1056" s="109"/>
      <c r="O1056" s="110"/>
      <c r="P1056" s="108"/>
      <c r="Q1056" s="108"/>
      <c r="R1056" s="108"/>
      <c r="S1056" s="108"/>
      <c r="T1056" s="108"/>
      <c r="U1056" s="108"/>
      <c r="V1056" s="109"/>
      <c r="W1056" s="109"/>
      <c r="X1056" s="109"/>
      <c r="Y1056" s="108"/>
      <c r="Z1056" s="108"/>
      <c r="AA1056" s="108"/>
      <c r="AB1056" s="109"/>
      <c r="AC1056" s="109"/>
      <c r="AD1056" s="111"/>
      <c r="AG1056" s="111"/>
    </row>
    <row r="1057" spans="1:33" ht="15.75">
      <c r="A1057" s="292" t="str">
        <f t="shared" si="21"/>
        <v>66-04900-S3</v>
      </c>
      <c r="B1057" s="231">
        <v>15213.889152</v>
      </c>
      <c r="C1057" s="231">
        <v>19841.088959999997</v>
      </c>
      <c r="D1057" s="231"/>
      <c r="E1057" s="231"/>
      <c r="F1057" s="231"/>
      <c r="G1057" s="232">
        <v>22817.252303999998</v>
      </c>
      <c r="H1057" s="228" t="s">
        <v>196</v>
      </c>
      <c r="I1057" s="228" t="s">
        <v>196</v>
      </c>
      <c r="J1057" s="114"/>
      <c r="K1057" s="108"/>
      <c r="L1057" s="108"/>
      <c r="M1057" s="108"/>
      <c r="N1057" s="109"/>
      <c r="O1057" s="110"/>
      <c r="P1057" s="108"/>
      <c r="Q1057" s="108"/>
      <c r="R1057" s="108"/>
      <c r="S1057" s="108"/>
      <c r="T1057" s="108"/>
      <c r="U1057" s="108"/>
      <c r="V1057" s="109"/>
      <c r="W1057" s="109"/>
      <c r="X1057" s="109"/>
      <c r="Y1057" s="108"/>
      <c r="Z1057" s="108"/>
      <c r="AA1057" s="108"/>
      <c r="AB1057" s="109"/>
      <c r="AC1057" s="109"/>
      <c r="AD1057" s="111"/>
      <c r="AG1057" s="111"/>
    </row>
    <row r="1058" spans="1:33" ht="15.75">
      <c r="A1058" s="292" t="str">
        <f t="shared" si="21"/>
        <v>66-04900-L2</v>
      </c>
      <c r="B1058" s="231">
        <v>11298.550032000001</v>
      </c>
      <c r="C1058" s="231">
        <v>14734.926359999998</v>
      </c>
      <c r="D1058" s="231"/>
      <c r="E1058" s="231"/>
      <c r="F1058" s="231"/>
      <c r="G1058" s="232">
        <v>16945.165313999994</v>
      </c>
      <c r="H1058" s="228" t="s">
        <v>197</v>
      </c>
      <c r="I1058" s="228" t="s">
        <v>197</v>
      </c>
      <c r="J1058" s="108"/>
      <c r="K1058" s="108"/>
      <c r="L1058" s="108"/>
      <c r="M1058" s="108"/>
      <c r="N1058" s="108"/>
      <c r="O1058" s="110"/>
      <c r="P1058" s="108"/>
      <c r="Q1058" s="108"/>
      <c r="R1058" s="108"/>
      <c r="S1058" s="108"/>
      <c r="T1058" s="108"/>
      <c r="U1058" s="108"/>
      <c r="V1058" s="108"/>
      <c r="W1058" s="108"/>
      <c r="X1058" s="108"/>
      <c r="Y1058" s="108"/>
      <c r="Z1058" s="108"/>
      <c r="AA1058" s="108"/>
      <c r="AB1058" s="108"/>
      <c r="AC1058" s="108"/>
      <c r="AD1058" s="111"/>
      <c r="AG1058" s="111"/>
    </row>
    <row r="1059" spans="1:33" ht="15.75">
      <c r="A1059" s="292" t="str">
        <f t="shared" si="21"/>
        <v>66-04900-B2</v>
      </c>
      <c r="B1059" s="231">
        <v>8949.34656</v>
      </c>
      <c r="C1059" s="231">
        <v>11671.228800000001</v>
      </c>
      <c r="D1059" s="231"/>
      <c r="E1059" s="231"/>
      <c r="F1059" s="231"/>
      <c r="G1059" s="232">
        <v>13421.913119999999</v>
      </c>
      <c r="H1059" s="228" t="s">
        <v>198</v>
      </c>
      <c r="I1059" s="228" t="s">
        <v>198</v>
      </c>
      <c r="J1059" s="108"/>
      <c r="K1059" s="108"/>
      <c r="L1059" s="108"/>
      <c r="M1059" s="108"/>
      <c r="N1059" s="108"/>
      <c r="O1059" s="110"/>
      <c r="P1059" s="108"/>
      <c r="Q1059" s="108"/>
      <c r="R1059" s="108"/>
      <c r="S1059" s="108"/>
      <c r="T1059" s="108"/>
      <c r="U1059" s="108"/>
      <c r="V1059" s="108"/>
      <c r="W1059" s="108"/>
      <c r="X1059" s="108"/>
      <c r="Y1059" s="108"/>
      <c r="Z1059" s="108"/>
      <c r="AA1059" s="108"/>
      <c r="AB1059" s="108"/>
      <c r="AC1059" s="108"/>
      <c r="AD1059" s="111"/>
      <c r="AG1059" s="111"/>
    </row>
    <row r="1060" spans="1:33" ht="15.75">
      <c r="A1060" s="292" t="str">
        <f t="shared" ref="A1060:A1123" si="22">LEFT(H1060,6)&amp;"00"&amp;RIGHT(H1060,3)</f>
        <v>66-04900-01</v>
      </c>
      <c r="B1060" s="231">
        <v>6264.5425919999998</v>
      </c>
      <c r="C1060" s="231">
        <v>8169.8601600000002</v>
      </c>
      <c r="D1060" s="231"/>
      <c r="E1060" s="231"/>
      <c r="F1060" s="231"/>
      <c r="G1060" s="232">
        <v>9395.3391839999986</v>
      </c>
      <c r="H1060" s="230" t="s">
        <v>199</v>
      </c>
      <c r="I1060" s="230" t="s">
        <v>199</v>
      </c>
      <c r="J1060" s="108"/>
      <c r="K1060" s="108"/>
      <c r="L1060" s="108"/>
      <c r="M1060" s="108"/>
      <c r="N1060" s="108"/>
      <c r="O1060" s="110"/>
      <c r="P1060" s="108"/>
      <c r="Q1060" s="108"/>
      <c r="R1060" s="108"/>
      <c r="S1060" s="108"/>
      <c r="T1060" s="108"/>
      <c r="U1060" s="108"/>
      <c r="V1060" s="108"/>
      <c r="W1060" s="108"/>
      <c r="X1060" s="108"/>
      <c r="Y1060" s="108"/>
      <c r="Z1060" s="108"/>
      <c r="AA1060" s="108"/>
      <c r="AB1060" s="108"/>
      <c r="AC1060" s="108"/>
      <c r="AD1060" s="111"/>
      <c r="AG1060" s="111"/>
    </row>
    <row r="1061" spans="1:33" ht="14.25" customHeight="1">
      <c r="A1061" s="292" t="str">
        <f t="shared" si="22"/>
        <v>66-04900-02</v>
      </c>
      <c r="B1061" s="231">
        <v>5034.0074399999994</v>
      </c>
      <c r="C1061" s="231">
        <v>6565.0661999999984</v>
      </c>
      <c r="D1061" s="231"/>
      <c r="E1061" s="231"/>
      <c r="F1061" s="231"/>
      <c r="G1061" s="232">
        <v>7549.8261299999976</v>
      </c>
      <c r="H1061" s="230" t="s">
        <v>200</v>
      </c>
      <c r="I1061" s="230" t="s">
        <v>200</v>
      </c>
      <c r="J1061" s="114"/>
      <c r="K1061" s="108"/>
      <c r="L1061" s="108"/>
      <c r="M1061" s="108"/>
      <c r="N1061" s="109"/>
      <c r="O1061" s="110"/>
      <c r="P1061" s="108"/>
      <c r="Q1061" s="108"/>
      <c r="R1061" s="108"/>
      <c r="S1061" s="108"/>
      <c r="T1061" s="108"/>
      <c r="U1061" s="108"/>
      <c r="V1061" s="109"/>
      <c r="W1061" s="109"/>
      <c r="X1061" s="109"/>
      <c r="Y1061" s="108"/>
      <c r="Z1061" s="108"/>
      <c r="AA1061" s="108"/>
      <c r="AB1061" s="109"/>
      <c r="AC1061" s="109"/>
      <c r="AD1061" s="111"/>
      <c r="AG1061" s="111"/>
    </row>
    <row r="1062" spans="1:33" ht="15.75">
      <c r="A1062" s="292" t="str">
        <f t="shared" si="22"/>
        <v>66-04900-03</v>
      </c>
      <c r="B1062" s="231">
        <v>3915.3391200000005</v>
      </c>
      <c r="C1062" s="231">
        <v>5106.1626000000024</v>
      </c>
      <c r="D1062" s="231"/>
      <c r="E1062" s="231"/>
      <c r="F1062" s="231"/>
      <c r="G1062" s="232">
        <v>5872.0869900000016</v>
      </c>
      <c r="H1062" s="230" t="s">
        <v>201</v>
      </c>
      <c r="I1062" s="230" t="s">
        <v>201</v>
      </c>
      <c r="J1062" s="114"/>
      <c r="K1062" s="108"/>
      <c r="L1062" s="108"/>
      <c r="M1062" s="108"/>
      <c r="N1062" s="109"/>
      <c r="O1062" s="110"/>
      <c r="P1062" s="108"/>
      <c r="Q1062" s="108"/>
      <c r="R1062" s="108"/>
      <c r="S1062" s="108"/>
      <c r="T1062" s="108"/>
      <c r="U1062" s="108"/>
      <c r="V1062" s="109"/>
      <c r="W1062" s="109"/>
      <c r="X1062" s="109"/>
      <c r="Y1062" s="108"/>
      <c r="Z1062" s="108"/>
      <c r="AA1062" s="108"/>
      <c r="AB1062" s="109"/>
      <c r="AC1062" s="109"/>
      <c r="AD1062" s="111"/>
      <c r="AG1062" s="111"/>
    </row>
    <row r="1063" spans="1:33" ht="15.75">
      <c r="A1063" s="292" t="str">
        <f t="shared" si="22"/>
        <v>66-05000-S4</v>
      </c>
      <c r="B1063" s="231">
        <v>8949.3465599999981</v>
      </c>
      <c r="C1063" s="231">
        <v>11671.228800000001</v>
      </c>
      <c r="D1063" s="231"/>
      <c r="E1063" s="231"/>
      <c r="F1063" s="231"/>
      <c r="G1063" s="232">
        <v>13421.913120000001</v>
      </c>
      <c r="H1063" s="228" t="s">
        <v>202</v>
      </c>
      <c r="I1063" s="228" t="s">
        <v>202</v>
      </c>
      <c r="J1063" s="114"/>
      <c r="K1063" s="108"/>
      <c r="L1063" s="108"/>
      <c r="M1063" s="108"/>
      <c r="N1063" s="109"/>
      <c r="O1063" s="110"/>
      <c r="P1063" s="108"/>
      <c r="Q1063" s="108"/>
      <c r="R1063" s="108"/>
      <c r="S1063" s="108"/>
      <c r="T1063" s="108"/>
      <c r="U1063" s="108"/>
      <c r="V1063" s="109"/>
      <c r="W1063" s="109"/>
      <c r="X1063" s="109"/>
      <c r="Y1063" s="108"/>
      <c r="Z1063" s="108"/>
      <c r="AA1063" s="108"/>
      <c r="AB1063" s="109"/>
      <c r="AC1063" s="109"/>
      <c r="AD1063" s="111"/>
      <c r="AG1063" s="111"/>
    </row>
    <row r="1064" spans="1:33" ht="15.75">
      <c r="A1064" s="292" t="str">
        <f t="shared" si="22"/>
        <v>66-05000-L3</v>
      </c>
      <c r="B1064" s="231">
        <v>7606.944575999999</v>
      </c>
      <c r="C1064" s="231">
        <v>9920.5444800000023</v>
      </c>
      <c r="D1064" s="231"/>
      <c r="E1064" s="231"/>
      <c r="F1064" s="231"/>
      <c r="G1064" s="232">
        <v>11408.626152000001</v>
      </c>
      <c r="H1064" s="228" t="s">
        <v>203</v>
      </c>
      <c r="I1064" s="228" t="s">
        <v>203</v>
      </c>
      <c r="J1064" s="108"/>
      <c r="K1064" s="108"/>
      <c r="L1064" s="108"/>
      <c r="M1064" s="108"/>
      <c r="N1064" s="108"/>
      <c r="O1064" s="110"/>
      <c r="P1064" s="108"/>
      <c r="Q1064" s="108"/>
      <c r="R1064" s="108"/>
      <c r="S1064" s="108"/>
      <c r="T1064" s="108"/>
      <c r="U1064" s="108"/>
      <c r="V1064" s="108"/>
      <c r="W1064" s="108"/>
      <c r="X1064" s="108"/>
      <c r="Y1064" s="108"/>
      <c r="Z1064" s="108"/>
      <c r="AA1064" s="108"/>
      <c r="AB1064" s="108"/>
      <c r="AC1064" s="108"/>
      <c r="AD1064" s="111"/>
      <c r="AG1064" s="111"/>
    </row>
    <row r="1065" spans="1:33" ht="15.75">
      <c r="A1065" s="292" t="str">
        <f t="shared" si="22"/>
        <v>66-05000-L2</v>
      </c>
      <c r="B1065" s="231">
        <v>5817.0752640000001</v>
      </c>
      <c r="C1065" s="231">
        <v>7586.2987200000025</v>
      </c>
      <c r="D1065" s="231"/>
      <c r="E1065" s="231"/>
      <c r="F1065" s="231"/>
      <c r="G1065" s="232">
        <v>8724.2435280000027</v>
      </c>
      <c r="H1065" s="228" t="s">
        <v>204</v>
      </c>
      <c r="I1065" s="228" t="s">
        <v>204</v>
      </c>
      <c r="J1065" s="114"/>
      <c r="K1065" s="108"/>
      <c r="L1065" s="108"/>
      <c r="M1065" s="108"/>
      <c r="N1065" s="109"/>
      <c r="O1065" s="110"/>
      <c r="P1065" s="108"/>
      <c r="Q1065" s="108"/>
      <c r="R1065" s="108"/>
      <c r="S1065" s="108"/>
      <c r="T1065" s="108"/>
      <c r="U1065" s="108"/>
      <c r="V1065" s="109"/>
      <c r="W1065" s="109"/>
      <c r="X1065" s="109"/>
      <c r="Y1065" s="108"/>
      <c r="Z1065" s="108"/>
      <c r="AA1065" s="108"/>
      <c r="AB1065" s="109"/>
      <c r="AC1065" s="109"/>
      <c r="AD1065" s="111"/>
      <c r="AG1065" s="111"/>
    </row>
    <row r="1066" spans="1:33" ht="15.75">
      <c r="A1066" s="292" t="str">
        <f t="shared" si="22"/>
        <v>66-05000-B3</v>
      </c>
      <c r="B1066" s="231">
        <v>5593.3416000000007</v>
      </c>
      <c r="C1066" s="231">
        <v>7294.518</v>
      </c>
      <c r="D1066" s="231"/>
      <c r="E1066" s="231"/>
      <c r="F1066" s="231"/>
      <c r="G1066" s="232">
        <v>8388.6957000000002</v>
      </c>
      <c r="H1066" s="230" t="s">
        <v>205</v>
      </c>
      <c r="I1066" s="230" t="s">
        <v>205</v>
      </c>
      <c r="J1066" s="114"/>
      <c r="K1066" s="108"/>
      <c r="L1066" s="108"/>
      <c r="M1066" s="108"/>
      <c r="N1066" s="109"/>
      <c r="O1066" s="110"/>
      <c r="P1066" s="108"/>
      <c r="Q1066" s="108"/>
      <c r="R1066" s="108"/>
      <c r="S1066" s="108"/>
      <c r="T1066" s="108"/>
      <c r="U1066" s="108"/>
      <c r="V1066" s="109"/>
      <c r="W1066" s="109"/>
      <c r="X1066" s="109"/>
      <c r="Y1066" s="108"/>
      <c r="Z1066" s="108"/>
      <c r="AA1066" s="108"/>
      <c r="AB1066" s="109"/>
      <c r="AC1066" s="109"/>
      <c r="AD1066" s="111"/>
      <c r="AG1066" s="111"/>
    </row>
    <row r="1067" spans="1:33" ht="15.75">
      <c r="A1067" s="292" t="str">
        <f t="shared" si="22"/>
        <v>66-05000-B2</v>
      </c>
      <c r="B1067" s="231">
        <v>3132.2712959999999</v>
      </c>
      <c r="C1067" s="231">
        <v>4084.9300799999987</v>
      </c>
      <c r="D1067" s="231"/>
      <c r="E1067" s="231"/>
      <c r="F1067" s="231"/>
      <c r="G1067" s="232">
        <v>4697.6695919999984</v>
      </c>
      <c r="H1067" s="230" t="s">
        <v>206</v>
      </c>
      <c r="I1067" s="230" t="s">
        <v>206</v>
      </c>
      <c r="J1067" s="108"/>
      <c r="K1067" s="108"/>
      <c r="L1067" s="108"/>
      <c r="M1067" s="108"/>
      <c r="N1067" s="108"/>
      <c r="O1067" s="110"/>
      <c r="P1067" s="108"/>
      <c r="Q1067" s="108"/>
      <c r="R1067" s="108"/>
      <c r="S1067" s="108"/>
      <c r="T1067" s="108"/>
      <c r="U1067" s="108"/>
      <c r="V1067" s="108"/>
      <c r="W1067" s="108"/>
      <c r="X1067" s="108"/>
      <c r="Y1067" s="108"/>
      <c r="Z1067" s="108"/>
      <c r="AA1067" s="108"/>
      <c r="AB1067" s="108"/>
      <c r="AC1067" s="108"/>
      <c r="AD1067" s="111"/>
      <c r="AG1067" s="111"/>
    </row>
    <row r="1068" spans="1:33" ht="15.75">
      <c r="A1068" s="292" t="str">
        <f t="shared" si="22"/>
        <v>66-05000-01</v>
      </c>
      <c r="B1068" s="231">
        <v>3356.0049599999998</v>
      </c>
      <c r="C1068" s="231">
        <v>4376.7108000000007</v>
      </c>
      <c r="D1068" s="231"/>
      <c r="E1068" s="231"/>
      <c r="F1068" s="231"/>
      <c r="G1068" s="232">
        <v>5033.2174200000009</v>
      </c>
      <c r="H1068" s="230" t="s">
        <v>207</v>
      </c>
      <c r="I1068" s="230" t="s">
        <v>207</v>
      </c>
      <c r="J1068" s="114"/>
      <c r="K1068" s="108"/>
      <c r="L1068" s="108"/>
      <c r="M1068" s="108"/>
      <c r="N1068" s="109"/>
      <c r="O1068" s="110"/>
      <c r="P1068" s="108"/>
      <c r="Q1068" s="108"/>
      <c r="R1068" s="108"/>
      <c r="S1068" s="108"/>
      <c r="T1068" s="108"/>
      <c r="U1068" s="108"/>
      <c r="V1068" s="109"/>
      <c r="W1068" s="109"/>
      <c r="X1068" s="109"/>
      <c r="Y1068" s="108"/>
      <c r="Z1068" s="108"/>
      <c r="AA1068" s="108"/>
      <c r="AB1068" s="109"/>
      <c r="AC1068" s="109"/>
      <c r="AD1068" s="111"/>
      <c r="AG1068" s="111"/>
    </row>
    <row r="1069" spans="1:33" ht="15.75">
      <c r="A1069" s="292" t="str">
        <f t="shared" si="22"/>
        <v>66-05000-02</v>
      </c>
      <c r="B1069" s="231">
        <v>2461.0703039999999</v>
      </c>
      <c r="C1069" s="231">
        <v>3209.5879200000013</v>
      </c>
      <c r="D1069" s="231"/>
      <c r="E1069" s="231"/>
      <c r="F1069" s="231"/>
      <c r="G1069" s="232">
        <v>3691.0261080000009</v>
      </c>
      <c r="H1069" s="228" t="s">
        <v>208</v>
      </c>
      <c r="I1069" s="228" t="s">
        <v>208</v>
      </c>
      <c r="J1069" s="114"/>
      <c r="K1069" s="108"/>
      <c r="L1069" s="108"/>
      <c r="M1069" s="108"/>
      <c r="N1069" s="109"/>
      <c r="O1069" s="110"/>
      <c r="P1069" s="108"/>
      <c r="Q1069" s="108"/>
      <c r="R1069" s="108"/>
      <c r="S1069" s="108"/>
      <c r="T1069" s="108"/>
      <c r="U1069" s="108"/>
      <c r="V1069" s="109"/>
      <c r="W1069" s="109"/>
      <c r="X1069" s="109"/>
      <c r="Y1069" s="108"/>
      <c r="Z1069" s="108"/>
      <c r="AA1069" s="108"/>
      <c r="AB1069" s="109"/>
      <c r="AC1069" s="109"/>
      <c r="AD1069" s="111"/>
      <c r="AG1069" s="111"/>
    </row>
    <row r="1070" spans="1:33" ht="15.75">
      <c r="A1070" s="292" t="str">
        <f t="shared" si="22"/>
        <v>66-05000-03</v>
      </c>
      <c r="B1070" s="231">
        <v>1789.869312</v>
      </c>
      <c r="C1070" s="231">
        <v>2334.2457599999993</v>
      </c>
      <c r="D1070" s="231"/>
      <c r="E1070" s="231"/>
      <c r="F1070" s="231"/>
      <c r="G1070" s="232">
        <v>2684.3826239999989</v>
      </c>
      <c r="H1070" s="228" t="s">
        <v>209</v>
      </c>
      <c r="I1070" s="228" t="s">
        <v>209</v>
      </c>
      <c r="J1070" s="108"/>
      <c r="K1070" s="108"/>
      <c r="L1070" s="108"/>
      <c r="M1070" s="108"/>
      <c r="N1070" s="108"/>
      <c r="O1070" s="110"/>
      <c r="P1070" s="108"/>
      <c r="Q1070" s="108"/>
      <c r="R1070" s="108"/>
      <c r="S1070" s="108"/>
      <c r="T1070" s="108"/>
      <c r="U1070" s="108"/>
      <c r="V1070" s="108"/>
      <c r="W1070" s="108"/>
      <c r="X1070" s="108"/>
      <c r="Y1070" s="108"/>
      <c r="Z1070" s="108"/>
      <c r="AA1070" s="108"/>
      <c r="AB1070" s="108"/>
      <c r="AC1070" s="108"/>
      <c r="AD1070" s="111"/>
      <c r="AG1070" s="111"/>
    </row>
    <row r="1071" spans="1:33" ht="15.75">
      <c r="A1071" s="292" t="str">
        <f t="shared" si="22"/>
        <v>66-05000-04</v>
      </c>
      <c r="B1071" s="231">
        <v>1342.4019839999996</v>
      </c>
      <c r="C1071" s="231">
        <v>1750.6843199999996</v>
      </c>
      <c r="D1071" s="231"/>
      <c r="E1071" s="231"/>
      <c r="F1071" s="231"/>
      <c r="G1071" s="232">
        <v>2013.2869679999992</v>
      </c>
      <c r="H1071" s="228" t="s">
        <v>210</v>
      </c>
      <c r="I1071" s="228" t="s">
        <v>210</v>
      </c>
      <c r="J1071" s="114"/>
      <c r="K1071" s="108"/>
      <c r="L1071" s="108"/>
      <c r="M1071" s="108"/>
      <c r="N1071" s="109"/>
      <c r="O1071" s="110"/>
      <c r="P1071" s="108"/>
      <c r="Q1071" s="108"/>
      <c r="R1071" s="108"/>
      <c r="S1071" s="108"/>
      <c r="T1071" s="108"/>
      <c r="U1071" s="108"/>
      <c r="V1071" s="109"/>
      <c r="W1071" s="109"/>
      <c r="X1071" s="109"/>
      <c r="Y1071" s="108"/>
      <c r="Z1071" s="108"/>
      <c r="AA1071" s="108"/>
      <c r="AB1071" s="109"/>
      <c r="AC1071" s="109"/>
      <c r="AD1071" s="111"/>
      <c r="AG1071" s="111"/>
    </row>
    <row r="1072" spans="1:33" ht="15.75">
      <c r="A1072" s="292" t="str">
        <f t="shared" si="22"/>
        <v>66-05100-S3</v>
      </c>
      <c r="B1072" s="231">
        <v>8399.1600000000017</v>
      </c>
      <c r="C1072" s="231">
        <v>10952.504640000001</v>
      </c>
      <c r="D1072" s="231"/>
      <c r="E1072" s="231"/>
      <c r="F1072" s="231"/>
      <c r="G1072" s="232">
        <v>12595.380336</v>
      </c>
      <c r="H1072" s="230" t="s">
        <v>211</v>
      </c>
      <c r="I1072" s="230" t="s">
        <v>211</v>
      </c>
      <c r="J1072" s="114"/>
      <c r="K1072" s="108"/>
      <c r="L1072" s="108"/>
      <c r="M1072" s="108"/>
      <c r="N1072" s="109"/>
      <c r="O1072" s="110"/>
      <c r="P1072" s="108"/>
      <c r="Q1072" s="108"/>
      <c r="R1072" s="108"/>
      <c r="S1072" s="108"/>
      <c r="T1072" s="108"/>
      <c r="U1072" s="108"/>
      <c r="V1072" s="109"/>
      <c r="W1072" s="109"/>
      <c r="X1072" s="109"/>
      <c r="Y1072" s="108"/>
      <c r="Z1072" s="108"/>
      <c r="AA1072" s="108"/>
      <c r="AB1072" s="109"/>
      <c r="AC1072" s="109"/>
      <c r="AD1072" s="111"/>
      <c r="AG1072" s="111"/>
    </row>
    <row r="1073" spans="1:33" ht="15.75">
      <c r="A1073" s="292" t="str">
        <f t="shared" si="22"/>
        <v>66-05100-L2</v>
      </c>
      <c r="B1073" s="231">
        <v>6831.3168000000014</v>
      </c>
      <c r="C1073" s="231">
        <v>8908.0371071999998</v>
      </c>
      <c r="D1073" s="231"/>
      <c r="E1073" s="231"/>
      <c r="F1073" s="231"/>
      <c r="G1073" s="232">
        <v>10244.24267328</v>
      </c>
      <c r="H1073" s="230" t="s">
        <v>212</v>
      </c>
      <c r="I1073" s="230" t="s">
        <v>212</v>
      </c>
      <c r="J1073" s="114"/>
      <c r="K1073" s="108"/>
      <c r="L1073" s="108"/>
      <c r="M1073" s="108"/>
      <c r="N1073" s="109"/>
      <c r="O1073" s="110"/>
      <c r="P1073" s="108"/>
      <c r="Q1073" s="108"/>
      <c r="R1073" s="108"/>
      <c r="S1073" s="108"/>
      <c r="T1073" s="108"/>
      <c r="U1073" s="108"/>
      <c r="V1073" s="109"/>
      <c r="W1073" s="109"/>
      <c r="X1073" s="109"/>
      <c r="Y1073" s="108"/>
      <c r="Z1073" s="108"/>
      <c r="AA1073" s="108"/>
      <c r="AB1073" s="109"/>
      <c r="AC1073" s="109"/>
      <c r="AD1073" s="111"/>
      <c r="AG1073" s="111"/>
    </row>
    <row r="1074" spans="1:33" ht="15.75">
      <c r="A1074" s="292" t="str">
        <f t="shared" si="22"/>
        <v>66-05100-B2</v>
      </c>
      <c r="B1074" s="231">
        <v>4479.5520000000006</v>
      </c>
      <c r="C1074" s="231">
        <v>5841.3358080000007</v>
      </c>
      <c r="D1074" s="231"/>
      <c r="E1074" s="231"/>
      <c r="F1074" s="231"/>
      <c r="G1074" s="232">
        <v>6717.5361792000003</v>
      </c>
      <c r="H1074" s="230" t="s">
        <v>213</v>
      </c>
      <c r="I1074" s="230" t="s">
        <v>213</v>
      </c>
      <c r="J1074" s="114"/>
      <c r="K1074" s="108"/>
      <c r="L1074" s="108"/>
      <c r="M1074" s="108"/>
      <c r="N1074" s="109"/>
      <c r="O1074" s="110"/>
      <c r="P1074" s="108"/>
      <c r="Q1074" s="108"/>
      <c r="R1074" s="108"/>
      <c r="S1074" s="108"/>
      <c r="T1074" s="108"/>
      <c r="U1074" s="108"/>
      <c r="V1074" s="109"/>
      <c r="W1074" s="109"/>
      <c r="X1074" s="109"/>
      <c r="Y1074" s="108"/>
      <c r="Z1074" s="108"/>
      <c r="AA1074" s="108"/>
      <c r="AB1074" s="109"/>
      <c r="AC1074" s="109"/>
      <c r="AD1074" s="111"/>
      <c r="AG1074" s="111"/>
    </row>
    <row r="1075" spans="1:33" ht="15.75">
      <c r="A1075" s="292" t="str">
        <f t="shared" si="22"/>
        <v>66-05100-01</v>
      </c>
      <c r="B1075" s="231">
        <v>3919.6080000000002</v>
      </c>
      <c r="C1075" s="231">
        <v>5111.1688320000003</v>
      </c>
      <c r="D1075" s="231"/>
      <c r="E1075" s="231"/>
      <c r="F1075" s="231"/>
      <c r="G1075" s="232">
        <v>5877.8441567999998</v>
      </c>
      <c r="H1075" s="228" t="s">
        <v>214</v>
      </c>
      <c r="I1075" s="228" t="s">
        <v>214</v>
      </c>
      <c r="J1075" s="114"/>
      <c r="K1075" s="108"/>
      <c r="L1075" s="108"/>
      <c r="M1075" s="108"/>
      <c r="N1075" s="109"/>
      <c r="O1075" s="110"/>
      <c r="P1075" s="108"/>
      <c r="Q1075" s="108"/>
      <c r="R1075" s="108"/>
      <c r="S1075" s="108"/>
      <c r="T1075" s="108"/>
      <c r="U1075" s="108"/>
      <c r="V1075" s="109"/>
      <c r="W1075" s="109"/>
      <c r="X1075" s="109"/>
      <c r="Y1075" s="108"/>
      <c r="Z1075" s="108"/>
      <c r="AA1075" s="108"/>
      <c r="AB1075" s="109"/>
      <c r="AC1075" s="109"/>
      <c r="AD1075" s="111"/>
      <c r="AG1075" s="111"/>
    </row>
    <row r="1076" spans="1:33" ht="15.75">
      <c r="A1076" s="292" t="str">
        <f t="shared" si="22"/>
        <v>66-05100-02</v>
      </c>
      <c r="B1076" s="231">
        <v>2911.7088000000003</v>
      </c>
      <c r="C1076" s="231">
        <v>3796.8682752000004</v>
      </c>
      <c r="D1076" s="231"/>
      <c r="E1076" s="231"/>
      <c r="F1076" s="231"/>
      <c r="G1076" s="232">
        <v>4366.3985164800006</v>
      </c>
      <c r="H1076" s="228" t="s">
        <v>215</v>
      </c>
      <c r="I1076" s="228" t="s">
        <v>215</v>
      </c>
      <c r="J1076" s="114"/>
      <c r="K1076" s="108"/>
      <c r="L1076" s="108"/>
      <c r="M1076" s="108"/>
      <c r="N1076" s="109"/>
      <c r="O1076" s="110"/>
      <c r="P1076" s="108"/>
      <c r="Q1076" s="108"/>
      <c r="R1076" s="108"/>
      <c r="S1076" s="108"/>
      <c r="T1076" s="108"/>
      <c r="U1076" s="108"/>
      <c r="V1076" s="109"/>
      <c r="W1076" s="109"/>
      <c r="X1076" s="109"/>
      <c r="Y1076" s="108"/>
      <c r="Z1076" s="108"/>
      <c r="AA1076" s="108"/>
      <c r="AB1076" s="109"/>
      <c r="AC1076" s="109"/>
      <c r="AD1076" s="111"/>
      <c r="AG1076" s="111"/>
    </row>
    <row r="1077" spans="1:33" ht="15.75">
      <c r="A1077" s="292" t="str">
        <f t="shared" si="22"/>
        <v>66-05100-03</v>
      </c>
      <c r="B1077" s="231">
        <v>1567.8432</v>
      </c>
      <c r="C1077" s="231">
        <v>2044.4675328000001</v>
      </c>
      <c r="D1077" s="231"/>
      <c r="E1077" s="231"/>
      <c r="F1077" s="231"/>
      <c r="G1077" s="232">
        <v>2351.1376627199998</v>
      </c>
      <c r="H1077" s="228" t="s">
        <v>216</v>
      </c>
      <c r="I1077" s="228" t="s">
        <v>216</v>
      </c>
      <c r="J1077" s="114"/>
      <c r="K1077" s="108"/>
      <c r="L1077" s="108"/>
      <c r="M1077" s="108"/>
      <c r="N1077" s="109"/>
      <c r="O1077" s="110"/>
      <c r="P1077" s="108"/>
      <c r="Q1077" s="108"/>
      <c r="R1077" s="108"/>
      <c r="S1077" s="108"/>
      <c r="T1077" s="108"/>
      <c r="U1077" s="108"/>
      <c r="V1077" s="109"/>
      <c r="W1077" s="109"/>
      <c r="X1077" s="109"/>
      <c r="Y1077" s="108"/>
      <c r="Z1077" s="108"/>
      <c r="AA1077" s="108"/>
      <c r="AB1077" s="109"/>
      <c r="AC1077" s="109"/>
      <c r="AD1077" s="111"/>
      <c r="AG1077" s="111"/>
    </row>
    <row r="1078" spans="1:33" ht="15.75">
      <c r="A1078" s="292" t="str">
        <f t="shared" si="22"/>
        <v>66-05200-S4</v>
      </c>
      <c r="B1078" s="231">
        <v>15437.622815999999</v>
      </c>
      <c r="C1078" s="231">
        <v>20132.86968</v>
      </c>
      <c r="D1078" s="231"/>
      <c r="E1078" s="231"/>
      <c r="F1078" s="231"/>
      <c r="G1078" s="232">
        <v>23152.800132</v>
      </c>
      <c r="H1078" s="230" t="s">
        <v>217</v>
      </c>
      <c r="I1078" s="230" t="s">
        <v>217</v>
      </c>
      <c r="J1078" s="114"/>
      <c r="K1078" s="108"/>
      <c r="L1078" s="108"/>
      <c r="M1078" s="108"/>
      <c r="N1078" s="109"/>
      <c r="O1078" s="110"/>
      <c r="P1078" s="108"/>
      <c r="Q1078" s="108"/>
      <c r="R1078" s="108"/>
      <c r="S1078" s="108"/>
      <c r="T1078" s="108"/>
      <c r="U1078" s="108"/>
      <c r="V1078" s="109"/>
      <c r="W1078" s="109"/>
      <c r="X1078" s="109"/>
      <c r="Y1078" s="108"/>
      <c r="Z1078" s="108"/>
      <c r="AA1078" s="108"/>
      <c r="AB1078" s="109"/>
      <c r="AC1078" s="109"/>
      <c r="AD1078" s="111"/>
      <c r="AG1078" s="111"/>
    </row>
    <row r="1079" spans="1:33" ht="15.75">
      <c r="A1079" s="292" t="str">
        <f t="shared" si="22"/>
        <v>66-05200-L3</v>
      </c>
      <c r="B1079" s="231">
        <v>13983.353999999999</v>
      </c>
      <c r="C1079" s="231">
        <v>18236.294999999998</v>
      </c>
      <c r="D1079" s="231"/>
      <c r="E1079" s="231"/>
      <c r="F1079" s="231"/>
      <c r="G1079" s="232">
        <v>20971.739249999999</v>
      </c>
      <c r="H1079" s="230" t="s">
        <v>218</v>
      </c>
      <c r="I1079" s="230" t="s">
        <v>218</v>
      </c>
      <c r="J1079" s="114"/>
      <c r="K1079" s="108"/>
      <c r="L1079" s="108"/>
      <c r="M1079" s="108"/>
      <c r="N1079" s="109"/>
      <c r="O1079" s="110"/>
      <c r="P1079" s="108"/>
      <c r="Q1079" s="108"/>
      <c r="R1079" s="108"/>
      <c r="S1079" s="108"/>
      <c r="T1079" s="108"/>
      <c r="U1079" s="108"/>
      <c r="V1079" s="109"/>
      <c r="W1079" s="109"/>
      <c r="X1079" s="109"/>
      <c r="Y1079" s="108"/>
      <c r="Z1079" s="108"/>
      <c r="AA1079" s="108"/>
      <c r="AB1079" s="109"/>
      <c r="AC1079" s="109"/>
      <c r="AD1079" s="111"/>
      <c r="AG1079" s="111"/>
    </row>
    <row r="1080" spans="1:33" ht="15.75">
      <c r="A1080" s="292" t="str">
        <f t="shared" si="22"/>
        <v>66-05200-L2</v>
      </c>
      <c r="B1080" s="231">
        <v>11186.683200000001</v>
      </c>
      <c r="C1080" s="231">
        <v>14589.036</v>
      </c>
      <c r="D1080" s="231"/>
      <c r="E1080" s="231"/>
      <c r="F1080" s="231"/>
      <c r="G1080" s="232">
        <v>16777.3914</v>
      </c>
      <c r="H1080" s="230" t="s">
        <v>219</v>
      </c>
      <c r="I1080" s="230" t="s">
        <v>219</v>
      </c>
      <c r="J1080" s="108"/>
      <c r="K1080" s="108"/>
      <c r="L1080" s="108"/>
      <c r="M1080" s="108"/>
      <c r="N1080" s="108"/>
      <c r="O1080" s="110"/>
      <c r="P1080" s="108"/>
      <c r="Q1080" s="108"/>
      <c r="R1080" s="108"/>
      <c r="S1080" s="108"/>
      <c r="T1080" s="108"/>
      <c r="U1080" s="108"/>
      <c r="V1080" s="108"/>
      <c r="W1080" s="108"/>
      <c r="X1080" s="108"/>
      <c r="Y1080" s="108"/>
      <c r="Z1080" s="108"/>
      <c r="AA1080" s="108"/>
      <c r="AB1080" s="108"/>
      <c r="AC1080" s="108"/>
      <c r="AD1080" s="111"/>
      <c r="AG1080" s="111"/>
    </row>
    <row r="1081" spans="1:33" ht="15.75">
      <c r="A1081" s="292" t="str">
        <f t="shared" si="22"/>
        <v>66-05200-B3</v>
      </c>
      <c r="B1081" s="231">
        <v>8725.6128960000005</v>
      </c>
      <c r="C1081" s="231">
        <v>11379.448079999998</v>
      </c>
      <c r="D1081" s="231"/>
      <c r="E1081" s="231"/>
      <c r="F1081" s="231"/>
      <c r="G1081" s="232">
        <v>13086.365291999997</v>
      </c>
      <c r="H1081" s="228" t="s">
        <v>220</v>
      </c>
      <c r="I1081" s="228" t="s">
        <v>220</v>
      </c>
      <c r="J1081" s="108"/>
      <c r="K1081" s="108"/>
      <c r="L1081" s="108"/>
      <c r="M1081" s="108"/>
      <c r="N1081" s="108"/>
      <c r="O1081" s="110"/>
      <c r="P1081" s="108"/>
      <c r="Q1081" s="108"/>
      <c r="R1081" s="108"/>
      <c r="S1081" s="108"/>
      <c r="T1081" s="108"/>
      <c r="U1081" s="108"/>
      <c r="V1081" s="108"/>
      <c r="W1081" s="108"/>
      <c r="X1081" s="108"/>
      <c r="Y1081" s="108"/>
      <c r="Z1081" s="108"/>
      <c r="AA1081" s="108"/>
      <c r="AB1081" s="108"/>
      <c r="AC1081" s="108"/>
      <c r="AD1081" s="111"/>
      <c r="AG1081" s="111"/>
    </row>
    <row r="1082" spans="1:33" ht="15.75">
      <c r="A1082" s="292" t="str">
        <f t="shared" si="22"/>
        <v>66-05200-B2</v>
      </c>
      <c r="B1082" s="231">
        <v>4250.9396159999997</v>
      </c>
      <c r="C1082" s="231">
        <v>5543.8336799999988</v>
      </c>
      <c r="D1082" s="231"/>
      <c r="E1082" s="231"/>
      <c r="F1082" s="231"/>
      <c r="G1082" s="232">
        <v>6375.4087319999981</v>
      </c>
      <c r="H1082" s="228" t="s">
        <v>221</v>
      </c>
      <c r="I1082" s="228" t="s">
        <v>221</v>
      </c>
      <c r="J1082" s="108"/>
      <c r="K1082" s="108"/>
      <c r="L1082" s="108"/>
      <c r="M1082" s="108"/>
      <c r="N1082" s="108"/>
      <c r="O1082" s="110"/>
      <c r="P1082" s="108"/>
      <c r="Q1082" s="108"/>
      <c r="R1082" s="108"/>
      <c r="S1082" s="108"/>
      <c r="T1082" s="108"/>
      <c r="U1082" s="108"/>
      <c r="V1082" s="108"/>
      <c r="W1082" s="108"/>
      <c r="X1082" s="108"/>
      <c r="Y1082" s="108"/>
      <c r="Z1082" s="108"/>
      <c r="AA1082" s="108"/>
      <c r="AB1082" s="108"/>
      <c r="AC1082" s="108"/>
      <c r="AD1082" s="111"/>
      <c r="AG1082" s="111"/>
    </row>
    <row r="1083" spans="1:33" ht="15.75">
      <c r="A1083" s="292" t="str">
        <f t="shared" si="22"/>
        <v>66-05200-01</v>
      </c>
      <c r="B1083" s="231">
        <v>6712.0099199999995</v>
      </c>
      <c r="C1083" s="231">
        <v>8753.4216000000015</v>
      </c>
      <c r="D1083" s="231"/>
      <c r="E1083" s="231"/>
      <c r="F1083" s="231"/>
      <c r="G1083" s="232">
        <v>10066.434840000002</v>
      </c>
      <c r="H1083" s="228" t="s">
        <v>222</v>
      </c>
      <c r="I1083" s="228" t="s">
        <v>222</v>
      </c>
      <c r="J1083" s="114"/>
      <c r="K1083" s="108"/>
      <c r="L1083" s="108"/>
      <c r="M1083" s="108"/>
      <c r="N1083" s="109"/>
      <c r="O1083" s="110"/>
      <c r="P1083" s="108"/>
      <c r="Q1083" s="108"/>
      <c r="R1083" s="108"/>
      <c r="S1083" s="108"/>
      <c r="T1083" s="108"/>
      <c r="U1083" s="108"/>
      <c r="V1083" s="109"/>
      <c r="W1083" s="109"/>
      <c r="X1083" s="109"/>
      <c r="Y1083" s="108"/>
      <c r="Z1083" s="108"/>
      <c r="AA1083" s="108"/>
      <c r="AB1083" s="109"/>
      <c r="AC1083" s="109"/>
      <c r="AD1083" s="111"/>
      <c r="AG1083" s="111"/>
    </row>
    <row r="1084" spans="1:33" ht="15.75">
      <c r="A1084" s="292" t="str">
        <f t="shared" si="22"/>
        <v>66-05200-02</v>
      </c>
      <c r="B1084" s="231">
        <v>4474.67328</v>
      </c>
      <c r="C1084" s="231">
        <v>5835.6143999999986</v>
      </c>
      <c r="D1084" s="231"/>
      <c r="E1084" s="231"/>
      <c r="F1084" s="231"/>
      <c r="G1084" s="232">
        <v>6710.9565599999978</v>
      </c>
      <c r="H1084" s="230" t="s">
        <v>223</v>
      </c>
      <c r="I1084" s="230" t="s">
        <v>223</v>
      </c>
      <c r="J1084" s="114"/>
      <c r="K1084" s="108"/>
      <c r="L1084" s="108"/>
      <c r="M1084" s="108"/>
      <c r="N1084" s="109"/>
      <c r="O1084" s="110"/>
      <c r="P1084" s="108"/>
      <c r="Q1084" s="108"/>
      <c r="R1084" s="108"/>
      <c r="S1084" s="108"/>
      <c r="T1084" s="108"/>
      <c r="U1084" s="108"/>
      <c r="V1084" s="109"/>
      <c r="W1084" s="109"/>
      <c r="X1084" s="109"/>
      <c r="Y1084" s="108"/>
      <c r="Z1084" s="108"/>
      <c r="AA1084" s="108"/>
      <c r="AB1084" s="109"/>
      <c r="AC1084" s="109"/>
      <c r="AD1084" s="111"/>
      <c r="AG1084" s="111"/>
    </row>
    <row r="1085" spans="1:33" ht="15.75">
      <c r="A1085" s="292" t="str">
        <f t="shared" si="22"/>
        <v>66-05200-03</v>
      </c>
      <c r="B1085" s="231">
        <v>2796.6707999999994</v>
      </c>
      <c r="C1085" s="231">
        <v>3647.2589999999991</v>
      </c>
      <c r="D1085" s="231"/>
      <c r="E1085" s="231"/>
      <c r="F1085" s="231"/>
      <c r="G1085" s="232">
        <v>4194.3478499999983</v>
      </c>
      <c r="H1085" s="230" t="s">
        <v>224</v>
      </c>
      <c r="I1085" s="230" t="s">
        <v>224</v>
      </c>
      <c r="J1085" s="114"/>
      <c r="K1085" s="108"/>
      <c r="L1085" s="108"/>
      <c r="M1085" s="108"/>
      <c r="N1085" s="109"/>
      <c r="O1085" s="110"/>
      <c r="P1085" s="108"/>
      <c r="Q1085" s="108"/>
      <c r="R1085" s="108"/>
      <c r="S1085" s="108"/>
      <c r="T1085" s="108"/>
      <c r="U1085" s="108"/>
      <c r="V1085" s="109"/>
      <c r="W1085" s="109"/>
      <c r="X1085" s="109"/>
      <c r="Y1085" s="108"/>
      <c r="Z1085" s="108"/>
      <c r="AA1085" s="108"/>
      <c r="AB1085" s="109"/>
      <c r="AC1085" s="109"/>
      <c r="AD1085" s="111"/>
      <c r="AG1085" s="111"/>
    </row>
    <row r="1086" spans="1:33" ht="15.75">
      <c r="A1086" s="292" t="str">
        <f t="shared" si="22"/>
        <v>66-05200-04</v>
      </c>
      <c r="B1086" s="231">
        <v>1454.2688160000005</v>
      </c>
      <c r="C1086" s="231">
        <v>1896.5746799999993</v>
      </c>
      <c r="D1086" s="231"/>
      <c r="E1086" s="231"/>
      <c r="F1086" s="231"/>
      <c r="G1086" s="232">
        <v>2181.0608819999989</v>
      </c>
      <c r="H1086" s="230" t="s">
        <v>225</v>
      </c>
      <c r="I1086" s="230" t="s">
        <v>225</v>
      </c>
      <c r="J1086" s="114"/>
      <c r="K1086" s="108"/>
      <c r="L1086" s="108"/>
      <c r="M1086" s="108"/>
      <c r="N1086" s="109"/>
      <c r="O1086" s="110"/>
      <c r="P1086" s="108"/>
      <c r="Q1086" s="108"/>
      <c r="R1086" s="108"/>
      <c r="S1086" s="108"/>
      <c r="T1086" s="108"/>
      <c r="U1086" s="108"/>
      <c r="V1086" s="109"/>
      <c r="W1086" s="109"/>
      <c r="X1086" s="109"/>
      <c r="Y1086" s="108"/>
      <c r="Z1086" s="108"/>
      <c r="AA1086" s="108"/>
      <c r="AB1086" s="109"/>
      <c r="AC1086" s="109"/>
      <c r="AD1086" s="111"/>
      <c r="AG1086" s="111"/>
    </row>
    <row r="1087" spans="1:33" ht="15.75">
      <c r="A1087" s="292" t="str">
        <f t="shared" si="22"/>
        <v>66-05300-S3</v>
      </c>
      <c r="B1087" s="231">
        <v>14764.261455</v>
      </c>
      <c r="C1087" s="231">
        <v>19080.0524625</v>
      </c>
      <c r="D1087" s="231"/>
      <c r="E1087" s="231"/>
      <c r="F1087" s="231"/>
      <c r="G1087" s="232">
        <v>22245.240331875</v>
      </c>
      <c r="H1087" s="228" t="s">
        <v>226</v>
      </c>
      <c r="I1087" s="228" t="s">
        <v>226</v>
      </c>
      <c r="J1087" s="114"/>
      <c r="K1087" s="108"/>
      <c r="L1087" s="108"/>
      <c r="M1087" s="108"/>
      <c r="N1087" s="109"/>
      <c r="O1087" s="110"/>
      <c r="P1087" s="108"/>
      <c r="Q1087" s="108"/>
      <c r="R1087" s="108"/>
      <c r="S1087" s="108"/>
      <c r="T1087" s="108"/>
      <c r="U1087" s="108"/>
      <c r="V1087" s="109"/>
      <c r="W1087" s="109"/>
      <c r="X1087" s="109"/>
      <c r="Y1087" s="108"/>
      <c r="Z1087" s="108"/>
      <c r="AA1087" s="108"/>
      <c r="AB1087" s="109"/>
      <c r="AC1087" s="109"/>
      <c r="AD1087" s="111"/>
      <c r="AG1087" s="111"/>
    </row>
    <row r="1088" spans="1:33" ht="15.75">
      <c r="A1088" s="292" t="str">
        <f t="shared" si="22"/>
        <v>66-05300-L2</v>
      </c>
      <c r="B1088" s="231">
        <v>11680.790655000001</v>
      </c>
      <c r="C1088" s="231">
        <v>15094.3934625</v>
      </c>
      <c r="D1088" s="231"/>
      <c r="E1088" s="231"/>
      <c r="F1088" s="231"/>
      <c r="G1088" s="232">
        <v>17617.692481875001</v>
      </c>
      <c r="H1088" s="230" t="s">
        <v>227</v>
      </c>
      <c r="I1088" s="230" t="s">
        <v>227</v>
      </c>
      <c r="J1088" s="108"/>
      <c r="K1088" s="108"/>
      <c r="L1088" s="108"/>
      <c r="M1088" s="108"/>
      <c r="N1088" s="108"/>
      <c r="O1088" s="110"/>
      <c r="P1088" s="108"/>
      <c r="Q1088" s="108"/>
      <c r="R1088" s="108"/>
      <c r="S1088" s="108"/>
      <c r="T1088" s="108"/>
      <c r="U1088" s="108"/>
      <c r="V1088" s="108"/>
      <c r="W1088" s="108"/>
      <c r="X1088" s="108"/>
      <c r="Y1088" s="108"/>
      <c r="Z1088" s="108"/>
      <c r="AA1088" s="108"/>
      <c r="AB1088" s="108"/>
      <c r="AC1088" s="108"/>
      <c r="AD1088" s="111"/>
      <c r="AG1088" s="111"/>
    </row>
    <row r="1089" spans="1:33" ht="15.75">
      <c r="A1089" s="292" t="str">
        <f t="shared" si="22"/>
        <v>66-05300-B2</v>
      </c>
      <c r="B1089" s="231">
        <v>8017.7440800000004</v>
      </c>
      <c r="C1089" s="231">
        <v>10362.473399999997</v>
      </c>
      <c r="D1089" s="231"/>
      <c r="E1089" s="231"/>
      <c r="F1089" s="231"/>
      <c r="G1089" s="232">
        <v>12054.904409999997</v>
      </c>
      <c r="H1089" s="230" t="s">
        <v>228</v>
      </c>
      <c r="I1089" s="230" t="s">
        <v>228</v>
      </c>
      <c r="J1089" s="108"/>
      <c r="K1089" s="108"/>
      <c r="L1089" s="108"/>
      <c r="M1089" s="108"/>
      <c r="N1089" s="108"/>
      <c r="O1089" s="110"/>
      <c r="P1089" s="108"/>
      <c r="Q1089" s="108"/>
      <c r="R1089" s="108"/>
      <c r="S1089" s="108"/>
      <c r="T1089" s="108"/>
      <c r="U1089" s="108"/>
      <c r="V1089" s="108"/>
      <c r="W1089" s="108"/>
      <c r="X1089" s="108"/>
      <c r="Y1089" s="108"/>
      <c r="Z1089" s="108"/>
      <c r="AA1089" s="108"/>
      <c r="AB1089" s="108"/>
      <c r="AC1089" s="108"/>
      <c r="AD1089" s="111"/>
      <c r="AG1089" s="111"/>
    </row>
    <row r="1090" spans="1:33" ht="15.75">
      <c r="A1090" s="292" t="str">
        <f t="shared" si="22"/>
        <v>66-05300-01</v>
      </c>
      <c r="B1090" s="231">
        <v>6746.5173750000004</v>
      </c>
      <c r="C1090" s="231">
        <v>8717.5790625000027</v>
      </c>
      <c r="D1090" s="231"/>
      <c r="E1090" s="231"/>
      <c r="F1090" s="231"/>
      <c r="G1090" s="232">
        <v>10190.335921875003</v>
      </c>
      <c r="H1090" s="228" t="s">
        <v>229</v>
      </c>
      <c r="I1090" s="228" t="s">
        <v>229</v>
      </c>
      <c r="J1090" s="108"/>
      <c r="K1090" s="108"/>
      <c r="L1090" s="108"/>
      <c r="M1090" s="108"/>
      <c r="N1090" s="108"/>
      <c r="O1090" s="110"/>
      <c r="P1090" s="108"/>
      <c r="Q1090" s="108"/>
      <c r="R1090" s="108"/>
      <c r="S1090" s="108"/>
      <c r="T1090" s="108"/>
      <c r="U1090" s="108"/>
      <c r="V1090" s="108"/>
      <c r="W1090" s="108"/>
      <c r="X1090" s="108"/>
      <c r="Y1090" s="108"/>
      <c r="Z1090" s="108"/>
      <c r="AA1090" s="108"/>
      <c r="AB1090" s="108"/>
      <c r="AC1090" s="108"/>
      <c r="AD1090" s="111"/>
      <c r="AG1090" s="111"/>
    </row>
    <row r="1091" spans="1:33" ht="15.75">
      <c r="A1091" s="292" t="str">
        <f t="shared" si="22"/>
        <v>66-05300-02</v>
      </c>
      <c r="B1091" s="231">
        <v>4934.2732800000003</v>
      </c>
      <c r="C1091" s="231">
        <v>6376.8143999999984</v>
      </c>
      <c r="D1091" s="231"/>
      <c r="E1091" s="231"/>
      <c r="F1091" s="231"/>
      <c r="G1091" s="232">
        <v>7427.3565599999984</v>
      </c>
      <c r="H1091" s="228" t="s">
        <v>230</v>
      </c>
      <c r="I1091" s="228" t="s">
        <v>230</v>
      </c>
      <c r="J1091" s="114"/>
      <c r="K1091" s="108"/>
      <c r="L1091" s="108"/>
      <c r="M1091" s="108"/>
      <c r="N1091" s="109"/>
      <c r="O1091" s="110"/>
      <c r="P1091" s="108"/>
      <c r="Q1091" s="108"/>
      <c r="R1091" s="108"/>
      <c r="S1091" s="108"/>
      <c r="T1091" s="108"/>
      <c r="U1091" s="108"/>
      <c r="V1091" s="109"/>
      <c r="W1091" s="109"/>
      <c r="X1091" s="109"/>
      <c r="Y1091" s="108"/>
      <c r="Z1091" s="108"/>
      <c r="AA1091" s="108"/>
      <c r="AB1091" s="109"/>
      <c r="AC1091" s="109"/>
      <c r="AD1091" s="111"/>
      <c r="AG1091" s="111"/>
    </row>
    <row r="1092" spans="1:33" ht="15.75">
      <c r="A1092" s="292" t="str">
        <f t="shared" si="22"/>
        <v>66-05300-03</v>
      </c>
      <c r="B1092" s="231">
        <v>3083.4707999999996</v>
      </c>
      <c r="C1092" s="231">
        <v>3985.6589999999987</v>
      </c>
      <c r="D1092" s="231"/>
      <c r="E1092" s="231"/>
      <c r="F1092" s="231"/>
      <c r="G1092" s="232">
        <v>4627.547849999999</v>
      </c>
      <c r="H1092" s="228" t="s">
        <v>231</v>
      </c>
      <c r="I1092" s="228" t="s">
        <v>231</v>
      </c>
      <c r="J1092" s="114"/>
      <c r="K1092" s="108"/>
      <c r="L1092" s="108"/>
      <c r="M1092" s="108"/>
      <c r="N1092" s="109"/>
      <c r="O1092" s="110"/>
      <c r="P1092" s="108"/>
      <c r="Q1092" s="108"/>
      <c r="R1092" s="108"/>
      <c r="S1092" s="108"/>
      <c r="T1092" s="108"/>
      <c r="U1092" s="108"/>
      <c r="V1092" s="109"/>
      <c r="W1092" s="109"/>
      <c r="X1092" s="109"/>
      <c r="Y1092" s="108"/>
      <c r="Z1092" s="108"/>
      <c r="AA1092" s="108"/>
      <c r="AB1092" s="109"/>
      <c r="AC1092" s="109"/>
      <c r="AD1092" s="111"/>
      <c r="AG1092" s="111"/>
    </row>
    <row r="1093" spans="1:33" ht="15.75">
      <c r="A1093" s="292" t="str">
        <f t="shared" si="22"/>
        <v>66-05400-S2</v>
      </c>
      <c r="B1093" s="231">
        <v>8390.0123999999996</v>
      </c>
      <c r="C1093" s="231">
        <v>10941.776999999996</v>
      </c>
      <c r="D1093" s="231"/>
      <c r="E1093" s="231"/>
      <c r="F1093" s="231"/>
      <c r="G1093" s="232">
        <v>12583.043549999995</v>
      </c>
      <c r="H1093" s="230" t="s">
        <v>232</v>
      </c>
      <c r="I1093" s="230" t="s">
        <v>232</v>
      </c>
      <c r="J1093" s="114"/>
      <c r="K1093" s="108"/>
      <c r="L1093" s="108"/>
      <c r="M1093" s="108"/>
      <c r="N1093" s="109"/>
      <c r="O1093" s="110"/>
      <c r="P1093" s="108"/>
      <c r="Q1093" s="108"/>
      <c r="R1093" s="108"/>
      <c r="S1093" s="108"/>
      <c r="T1093" s="108"/>
      <c r="U1093" s="108"/>
      <c r="V1093" s="109"/>
      <c r="W1093" s="109"/>
      <c r="X1093" s="109"/>
      <c r="Y1093" s="108"/>
      <c r="Z1093" s="108"/>
      <c r="AA1093" s="108"/>
      <c r="AB1093" s="109"/>
      <c r="AC1093" s="109"/>
      <c r="AD1093" s="111"/>
      <c r="AG1093" s="111"/>
    </row>
    <row r="1094" spans="1:33" ht="15.75">
      <c r="A1094" s="292" t="str">
        <f t="shared" si="22"/>
        <v>66-05400-01</v>
      </c>
      <c r="B1094" s="231">
        <v>5369.6079359999985</v>
      </c>
      <c r="C1094" s="231">
        <v>7002.7372799999985</v>
      </c>
      <c r="D1094" s="231"/>
      <c r="E1094" s="231"/>
      <c r="F1094" s="231"/>
      <c r="G1094" s="232">
        <v>8053.1478719999968</v>
      </c>
      <c r="H1094" s="230" t="s">
        <v>233</v>
      </c>
      <c r="I1094" s="230" t="s">
        <v>233</v>
      </c>
      <c r="J1094" s="108"/>
      <c r="K1094" s="108"/>
      <c r="L1094" s="108"/>
      <c r="M1094" s="108"/>
      <c r="N1094" s="108"/>
      <c r="O1094" s="110"/>
      <c r="P1094" s="108"/>
      <c r="Q1094" s="108"/>
      <c r="R1094" s="108"/>
      <c r="S1094" s="108"/>
      <c r="T1094" s="108"/>
      <c r="U1094" s="108"/>
      <c r="V1094" s="108"/>
      <c r="W1094" s="108"/>
      <c r="X1094" s="108"/>
      <c r="Y1094" s="108"/>
      <c r="Z1094" s="108"/>
      <c r="AA1094" s="108"/>
      <c r="AB1094" s="108"/>
      <c r="AC1094" s="108"/>
      <c r="AD1094" s="111"/>
      <c r="AG1094" s="111"/>
    </row>
    <row r="1095" spans="1:33" ht="15.75">
      <c r="A1095" s="292" t="str">
        <f t="shared" si="22"/>
        <v>66-05400-02</v>
      </c>
      <c r="B1095" s="231">
        <v>3020.4044640000002</v>
      </c>
      <c r="C1095" s="231">
        <v>3939.0397199999984</v>
      </c>
      <c r="D1095" s="231"/>
      <c r="E1095" s="231"/>
      <c r="F1095" s="231"/>
      <c r="G1095" s="232">
        <v>4529.895677999998</v>
      </c>
      <c r="H1095" s="230" t="s">
        <v>234</v>
      </c>
      <c r="I1095" s="230" t="s">
        <v>234</v>
      </c>
      <c r="J1095" s="114"/>
      <c r="K1095" s="108"/>
      <c r="L1095" s="108"/>
      <c r="M1095" s="108"/>
      <c r="N1095" s="109"/>
      <c r="O1095" s="110"/>
      <c r="P1095" s="108"/>
      <c r="Q1095" s="108"/>
      <c r="R1095" s="108"/>
      <c r="S1095" s="108"/>
      <c r="T1095" s="108"/>
      <c r="U1095" s="108"/>
      <c r="V1095" s="109"/>
      <c r="W1095" s="109"/>
      <c r="X1095" s="109"/>
      <c r="Y1095" s="108"/>
      <c r="Z1095" s="108"/>
      <c r="AA1095" s="108"/>
      <c r="AB1095" s="109"/>
      <c r="AC1095" s="109"/>
      <c r="AD1095" s="111"/>
      <c r="AG1095" s="111"/>
    </row>
    <row r="1096" spans="1:33" ht="15.75">
      <c r="A1096" s="292" t="str">
        <f t="shared" si="22"/>
        <v>66-05500-S2</v>
      </c>
      <c r="B1096" s="231">
        <v>4698.4069439999994</v>
      </c>
      <c r="C1096" s="231">
        <v>6127.3951200000001</v>
      </c>
      <c r="D1096" s="231"/>
      <c r="E1096" s="231"/>
      <c r="F1096" s="231"/>
      <c r="G1096" s="232">
        <v>7046.5043880000003</v>
      </c>
      <c r="H1096" s="228" t="s">
        <v>235</v>
      </c>
      <c r="I1096" s="228" t="s">
        <v>235</v>
      </c>
      <c r="J1096" s="114"/>
      <c r="K1096" s="108"/>
      <c r="L1096" s="108"/>
      <c r="M1096" s="108"/>
      <c r="N1096" s="109"/>
      <c r="O1096" s="110"/>
      <c r="P1096" s="108"/>
      <c r="Q1096" s="108"/>
      <c r="R1096" s="108"/>
      <c r="S1096" s="108"/>
      <c r="T1096" s="108"/>
      <c r="U1096" s="108"/>
      <c r="V1096" s="109"/>
      <c r="W1096" s="109"/>
      <c r="X1096" s="109"/>
      <c r="Y1096" s="108"/>
      <c r="Z1096" s="108"/>
      <c r="AA1096" s="108"/>
      <c r="AB1096" s="109"/>
      <c r="AC1096" s="109"/>
      <c r="AD1096" s="111"/>
      <c r="AG1096" s="111"/>
    </row>
    <row r="1097" spans="1:33" ht="15.75">
      <c r="A1097" s="292" t="str">
        <f t="shared" si="22"/>
        <v>66-05500-01</v>
      </c>
      <c r="B1097" s="231">
        <v>3356.0049599999998</v>
      </c>
      <c r="C1097" s="231">
        <v>4376.7108000000007</v>
      </c>
      <c r="D1097" s="231"/>
      <c r="E1097" s="231"/>
      <c r="F1097" s="231"/>
      <c r="G1097" s="232">
        <v>5033.2174200000009</v>
      </c>
      <c r="H1097" s="230" t="s">
        <v>236</v>
      </c>
      <c r="I1097" s="230" t="s">
        <v>236</v>
      </c>
      <c r="J1097" s="108"/>
      <c r="K1097" s="108"/>
      <c r="L1097" s="108"/>
      <c r="M1097" s="108"/>
      <c r="N1097" s="108"/>
      <c r="O1097" s="108"/>
      <c r="P1097" s="108"/>
      <c r="Q1097" s="108"/>
      <c r="R1097" s="108"/>
      <c r="S1097" s="108"/>
      <c r="T1097" s="108"/>
      <c r="U1097" s="108"/>
      <c r="V1097" s="108"/>
      <c r="W1097" s="108"/>
      <c r="X1097" s="108"/>
      <c r="Y1097" s="108"/>
      <c r="Z1097" s="108"/>
      <c r="AA1097" s="108"/>
      <c r="AB1097" s="108"/>
      <c r="AC1097" s="108"/>
      <c r="AD1097" s="111"/>
      <c r="AG1097" s="111"/>
    </row>
    <row r="1098" spans="1:33" ht="15.75">
      <c r="A1098" s="292" t="str">
        <f t="shared" si="22"/>
        <v>66-05500-02</v>
      </c>
      <c r="B1098" s="231">
        <v>1342.4019839999996</v>
      </c>
      <c r="C1098" s="231">
        <v>1750.6843199999996</v>
      </c>
      <c r="D1098" s="231"/>
      <c r="E1098" s="231"/>
      <c r="F1098" s="231"/>
      <c r="G1098" s="232">
        <v>2013.2869679999992</v>
      </c>
      <c r="H1098" s="230" t="s">
        <v>237</v>
      </c>
      <c r="I1098" s="230" t="s">
        <v>237</v>
      </c>
      <c r="J1098" s="114"/>
      <c r="K1098" s="108"/>
      <c r="L1098" s="108"/>
      <c r="M1098" s="108"/>
      <c r="N1098" s="109"/>
      <c r="O1098" s="110"/>
      <c r="P1098" s="108"/>
      <c r="Q1098" s="108"/>
      <c r="R1098" s="108"/>
      <c r="S1098" s="108"/>
      <c r="T1098" s="108"/>
      <c r="U1098" s="108"/>
      <c r="V1098" s="109"/>
      <c r="W1098" s="109"/>
      <c r="X1098" s="109"/>
      <c r="Y1098" s="108"/>
      <c r="Z1098" s="108"/>
      <c r="AA1098" s="108"/>
      <c r="AB1098" s="109"/>
      <c r="AC1098" s="109"/>
      <c r="AD1098" s="111"/>
      <c r="AG1098" s="111"/>
    </row>
    <row r="1099" spans="1:33" ht="15.75">
      <c r="A1099" s="292" t="str">
        <f t="shared" si="22"/>
        <v>66-05600-S1</v>
      </c>
      <c r="B1099" s="231">
        <v>7227.8971875000016</v>
      </c>
      <c r="C1099" s="231">
        <v>9340.2632812499978</v>
      </c>
      <c r="D1099" s="231"/>
      <c r="E1099" s="231"/>
      <c r="F1099" s="231"/>
      <c r="G1099" s="232">
        <v>10914.102773437497</v>
      </c>
      <c r="H1099" s="228" t="s">
        <v>238</v>
      </c>
      <c r="I1099" s="228" t="s">
        <v>238</v>
      </c>
      <c r="J1099" s="114"/>
      <c r="K1099" s="108"/>
      <c r="L1099" s="108"/>
      <c r="M1099" s="108"/>
      <c r="N1099" s="109"/>
      <c r="O1099" s="110"/>
      <c r="P1099" s="108"/>
      <c r="Q1099" s="108"/>
      <c r="R1099" s="108"/>
      <c r="S1099" s="108"/>
      <c r="T1099" s="108"/>
      <c r="U1099" s="108"/>
      <c r="V1099" s="109"/>
      <c r="W1099" s="109"/>
      <c r="X1099" s="109"/>
      <c r="Y1099" s="108"/>
      <c r="Z1099" s="108"/>
      <c r="AA1099" s="108"/>
      <c r="AB1099" s="109"/>
      <c r="AC1099" s="109"/>
      <c r="AD1099" s="111"/>
      <c r="AG1099" s="111"/>
    </row>
    <row r="1100" spans="1:33" ht="15.75">
      <c r="A1100" s="292" t="str">
        <f t="shared" si="22"/>
        <v>66-05700-S1</v>
      </c>
      <c r="B1100" s="231">
        <v>6263.9375625000002</v>
      </c>
      <c r="C1100" s="231">
        <v>8094.8948437499994</v>
      </c>
      <c r="D1100" s="231"/>
      <c r="E1100" s="231"/>
      <c r="F1100" s="231"/>
      <c r="G1100" s="232">
        <v>9466.5690703124983</v>
      </c>
      <c r="H1100" s="230" t="s">
        <v>239</v>
      </c>
      <c r="I1100" s="230" t="s">
        <v>239</v>
      </c>
      <c r="J1100" s="108"/>
      <c r="K1100" s="108"/>
      <c r="L1100" s="108"/>
      <c r="M1100" s="108"/>
      <c r="N1100" s="108"/>
      <c r="O1100" s="110"/>
      <c r="P1100" s="108"/>
      <c r="Q1100" s="108"/>
      <c r="R1100" s="108"/>
      <c r="S1100" s="108"/>
      <c r="T1100" s="108"/>
      <c r="U1100" s="108"/>
      <c r="V1100" s="108"/>
      <c r="W1100" s="108"/>
      <c r="X1100" s="108"/>
      <c r="Y1100" s="108"/>
      <c r="Z1100" s="108"/>
      <c r="AA1100" s="108"/>
      <c r="AB1100" s="108"/>
      <c r="AC1100" s="108"/>
      <c r="AD1100" s="111"/>
      <c r="AG1100" s="111"/>
    </row>
    <row r="1101" spans="1:33" ht="15.75">
      <c r="A1101" s="292" t="str">
        <f t="shared" si="22"/>
        <v>66-05700-S1</v>
      </c>
      <c r="B1101" s="231">
        <v>6263.9375625000002</v>
      </c>
      <c r="C1101" s="231">
        <v>8094.8948437499994</v>
      </c>
      <c r="D1101" s="231"/>
      <c r="E1101" s="231"/>
      <c r="F1101" s="231"/>
      <c r="G1101" s="232">
        <v>9466.5690703124983</v>
      </c>
      <c r="H1101" s="230" t="s">
        <v>2577</v>
      </c>
      <c r="I1101" s="230" t="s">
        <v>2577</v>
      </c>
      <c r="J1101" s="108"/>
      <c r="K1101" s="108"/>
      <c r="L1101" s="108"/>
      <c r="M1101" s="108"/>
      <c r="N1101" s="108"/>
      <c r="O1101" s="110"/>
      <c r="P1101" s="108"/>
      <c r="Q1101" s="108"/>
      <c r="R1101" s="108"/>
      <c r="S1101" s="108"/>
      <c r="T1101" s="108"/>
      <c r="U1101" s="108"/>
      <c r="V1101" s="108"/>
      <c r="W1101" s="108"/>
      <c r="X1101" s="108"/>
      <c r="Y1101" s="108"/>
      <c r="Z1101" s="108"/>
      <c r="AA1101" s="108"/>
      <c r="AB1101" s="108"/>
      <c r="AC1101" s="108"/>
      <c r="AD1101" s="111"/>
      <c r="AG1101" s="111"/>
    </row>
    <row r="1102" spans="1:33" ht="15.75">
      <c r="A1102" s="292" t="str">
        <f t="shared" si="22"/>
        <v>66-05800-S1</v>
      </c>
      <c r="B1102" s="231">
        <v>6785.0757600000006</v>
      </c>
      <c r="C1102" s="231">
        <v>8766.7697999999964</v>
      </c>
      <c r="D1102" s="231"/>
      <c r="E1102" s="231"/>
      <c r="F1102" s="231"/>
      <c r="G1102" s="232">
        <v>10201.965269999995</v>
      </c>
      <c r="H1102" s="228" t="s">
        <v>240</v>
      </c>
      <c r="I1102" s="228" t="s">
        <v>240</v>
      </c>
      <c r="J1102" s="108"/>
      <c r="K1102" s="108"/>
      <c r="L1102" s="108"/>
      <c r="M1102" s="108"/>
      <c r="N1102" s="108"/>
      <c r="O1102" s="110"/>
      <c r="P1102" s="108"/>
      <c r="Q1102" s="108"/>
      <c r="R1102" s="108"/>
      <c r="S1102" s="108"/>
      <c r="T1102" s="108"/>
      <c r="U1102" s="108"/>
      <c r="V1102" s="108"/>
      <c r="W1102" s="108"/>
      <c r="X1102" s="108"/>
      <c r="Y1102" s="108"/>
      <c r="Z1102" s="108"/>
      <c r="AA1102" s="108"/>
      <c r="AB1102" s="108"/>
      <c r="AC1102" s="108"/>
      <c r="AD1102" s="111"/>
      <c r="AG1102" s="111"/>
    </row>
    <row r="1103" spans="1:33" ht="15.75">
      <c r="A1103" s="292" t="str">
        <f t="shared" si="22"/>
        <v>66-05800-S1</v>
      </c>
      <c r="B1103" s="231">
        <v>6785.0757600000006</v>
      </c>
      <c r="C1103" s="231">
        <v>8766.7697999999964</v>
      </c>
      <c r="D1103" s="231"/>
      <c r="E1103" s="231"/>
      <c r="F1103" s="231"/>
      <c r="G1103" s="232">
        <v>10201.965269999995</v>
      </c>
      <c r="H1103" s="230" t="s">
        <v>1751</v>
      </c>
      <c r="I1103" s="230" t="s">
        <v>1751</v>
      </c>
      <c r="J1103" s="114"/>
      <c r="K1103" s="108"/>
      <c r="L1103" s="108"/>
      <c r="M1103" s="108"/>
      <c r="N1103" s="109"/>
      <c r="O1103" s="110"/>
      <c r="P1103" s="108"/>
      <c r="Q1103" s="108"/>
      <c r="R1103" s="108"/>
      <c r="S1103" s="108"/>
      <c r="T1103" s="108"/>
      <c r="U1103" s="108"/>
      <c r="V1103" s="109"/>
      <c r="W1103" s="109"/>
      <c r="X1103" s="109"/>
      <c r="Y1103" s="108"/>
      <c r="Z1103" s="108"/>
      <c r="AA1103" s="108"/>
      <c r="AB1103" s="109"/>
      <c r="AC1103" s="109"/>
      <c r="AD1103" s="111"/>
      <c r="AG1103" s="111"/>
    </row>
    <row r="1104" spans="1:33" ht="15.75">
      <c r="A1104" s="292" t="str">
        <f t="shared" si="22"/>
        <v>66-05900-S1</v>
      </c>
      <c r="B1104" s="231">
        <v>5551.2074399999992</v>
      </c>
      <c r="C1104" s="231">
        <v>7173.4661999999989</v>
      </c>
      <c r="D1104" s="231"/>
      <c r="E1104" s="231"/>
      <c r="F1104" s="231"/>
      <c r="G1104" s="232">
        <v>8355.0261299999984</v>
      </c>
      <c r="H1104" s="230" t="s">
        <v>241</v>
      </c>
      <c r="I1104" s="230" t="s">
        <v>241</v>
      </c>
      <c r="J1104" s="114"/>
      <c r="K1104" s="108"/>
      <c r="L1104" s="108"/>
      <c r="M1104" s="108"/>
      <c r="N1104" s="109"/>
      <c r="O1104" s="110"/>
      <c r="P1104" s="108"/>
      <c r="Q1104" s="108"/>
      <c r="R1104" s="108"/>
      <c r="S1104" s="108"/>
      <c r="T1104" s="108"/>
      <c r="U1104" s="108"/>
      <c r="V1104" s="109"/>
      <c r="W1104" s="109"/>
      <c r="X1104" s="109"/>
      <c r="Y1104" s="108"/>
      <c r="Z1104" s="108"/>
      <c r="AA1104" s="108"/>
      <c r="AB1104" s="109"/>
      <c r="AC1104" s="109"/>
      <c r="AD1104" s="111"/>
      <c r="AG1104" s="111"/>
    </row>
    <row r="1105" spans="1:33" ht="15.75">
      <c r="A1105" s="292" t="str">
        <f t="shared" si="22"/>
        <v>66-05900-S1</v>
      </c>
      <c r="B1105" s="231">
        <v>5551.2074399999992</v>
      </c>
      <c r="C1105" s="231">
        <v>7173.4661999999989</v>
      </c>
      <c r="D1105" s="231"/>
      <c r="E1105" s="231"/>
      <c r="F1105" s="231"/>
      <c r="G1105" s="232">
        <v>8355.0261299999984</v>
      </c>
      <c r="H1105" s="228" t="s">
        <v>1752</v>
      </c>
      <c r="I1105" s="228" t="s">
        <v>1752</v>
      </c>
      <c r="J1105" s="114"/>
      <c r="K1105" s="108"/>
      <c r="L1105" s="108"/>
      <c r="M1105" s="108"/>
      <c r="N1105" s="109"/>
      <c r="O1105" s="110"/>
      <c r="P1105" s="108"/>
      <c r="Q1105" s="108"/>
      <c r="R1105" s="108"/>
      <c r="S1105" s="108"/>
      <c r="T1105" s="108"/>
      <c r="U1105" s="108"/>
      <c r="V1105" s="109"/>
      <c r="W1105" s="109"/>
      <c r="X1105" s="109"/>
      <c r="Y1105" s="108"/>
      <c r="Z1105" s="108"/>
      <c r="AA1105" s="108"/>
      <c r="AB1105" s="109"/>
      <c r="AC1105" s="109"/>
      <c r="AD1105" s="111"/>
      <c r="AG1105" s="111"/>
    </row>
    <row r="1106" spans="1:33" ht="15.75">
      <c r="A1106" s="292" t="str">
        <f t="shared" si="22"/>
        <v>66-06300-S3</v>
      </c>
      <c r="B1106" s="231">
        <v>13467.301650000003</v>
      </c>
      <c r="C1106" s="231">
        <v>17563.288875000006</v>
      </c>
      <c r="D1106" s="231"/>
      <c r="E1106" s="231"/>
      <c r="F1106" s="231"/>
      <c r="G1106" s="232">
        <v>20197.782206250009</v>
      </c>
      <c r="H1106" s="230" t="s">
        <v>242</v>
      </c>
      <c r="I1106" s="230" t="s">
        <v>242</v>
      </c>
      <c r="J1106" s="108"/>
      <c r="K1106" s="108"/>
      <c r="L1106" s="108"/>
      <c r="M1106" s="108"/>
      <c r="N1106" s="108"/>
      <c r="O1106" s="110"/>
      <c r="P1106" s="108"/>
      <c r="Q1106" s="108"/>
      <c r="R1106" s="108"/>
      <c r="S1106" s="108"/>
      <c r="T1106" s="108"/>
      <c r="U1106" s="108"/>
      <c r="V1106" s="108"/>
      <c r="W1106" s="108"/>
      <c r="X1106" s="108"/>
      <c r="Y1106" s="108"/>
      <c r="Z1106" s="108"/>
      <c r="AA1106" s="108"/>
      <c r="AB1106" s="108"/>
      <c r="AC1106" s="108"/>
      <c r="AD1106" s="111"/>
      <c r="AG1106" s="111"/>
    </row>
    <row r="1107" spans="1:33" ht="15.75">
      <c r="A1107" s="292" t="str">
        <f t="shared" si="22"/>
        <v>66-06300-L2</v>
      </c>
      <c r="B1107" s="231">
        <v>11336.504850000003</v>
      </c>
      <c r="C1107" s="231">
        <v>14784.424875000004</v>
      </c>
      <c r="D1107" s="231"/>
      <c r="E1107" s="231"/>
      <c r="F1107" s="231"/>
      <c r="G1107" s="232">
        <v>17002.088606250003</v>
      </c>
      <c r="H1107" s="230" t="s">
        <v>243</v>
      </c>
      <c r="I1107" s="230" t="s">
        <v>243</v>
      </c>
      <c r="J1107" s="108"/>
      <c r="K1107" s="108"/>
      <c r="L1107" s="108"/>
      <c r="M1107" s="108"/>
      <c r="N1107" s="108"/>
      <c r="O1107" s="110"/>
      <c r="P1107" s="108"/>
      <c r="Q1107" s="108"/>
      <c r="R1107" s="108"/>
      <c r="S1107" s="108"/>
      <c r="T1107" s="108"/>
      <c r="U1107" s="108"/>
      <c r="V1107" s="108"/>
      <c r="W1107" s="108"/>
      <c r="X1107" s="108"/>
      <c r="Y1107" s="108"/>
      <c r="Z1107" s="108"/>
      <c r="AA1107" s="108"/>
      <c r="AB1107" s="108"/>
      <c r="AC1107" s="108"/>
      <c r="AD1107" s="111"/>
      <c r="AG1107" s="111"/>
    </row>
    <row r="1108" spans="1:33" ht="15.75">
      <c r="A1108" s="292" t="str">
        <f t="shared" si="22"/>
        <v>66-06300-B2</v>
      </c>
      <c r="B1108" s="231">
        <v>6392.3904000000002</v>
      </c>
      <c r="C1108" s="231">
        <v>8336.5920000000042</v>
      </c>
      <c r="D1108" s="231"/>
      <c r="E1108" s="231"/>
      <c r="F1108" s="231"/>
      <c r="G1108" s="232">
        <v>9587.0808000000052</v>
      </c>
      <c r="H1108" s="228" t="s">
        <v>244</v>
      </c>
      <c r="I1108" s="228" t="s">
        <v>244</v>
      </c>
      <c r="J1108" s="108"/>
      <c r="K1108" s="108"/>
      <c r="L1108" s="108"/>
      <c r="M1108" s="108"/>
      <c r="N1108" s="108"/>
      <c r="O1108" s="110"/>
      <c r="P1108" s="108"/>
      <c r="Q1108" s="108"/>
      <c r="R1108" s="108"/>
      <c r="S1108" s="108"/>
      <c r="T1108" s="108"/>
      <c r="U1108" s="108"/>
      <c r="V1108" s="108"/>
      <c r="W1108" s="108"/>
      <c r="X1108" s="108"/>
      <c r="Y1108" s="108"/>
      <c r="Z1108" s="108"/>
      <c r="AA1108" s="108"/>
      <c r="AB1108" s="108"/>
      <c r="AC1108" s="108"/>
      <c r="AD1108" s="111"/>
      <c r="AG1108" s="111"/>
    </row>
    <row r="1109" spans="1:33" ht="15.75">
      <c r="A1109" s="292" t="str">
        <f t="shared" si="22"/>
        <v>66-06300-01</v>
      </c>
      <c r="B1109" s="231">
        <v>7074.9112500000019</v>
      </c>
      <c r="C1109" s="231">
        <v>9226.6968750000015</v>
      </c>
      <c r="D1109" s="231"/>
      <c r="E1109" s="231"/>
      <c r="F1109" s="231"/>
      <c r="G1109" s="232">
        <v>10610.70140625</v>
      </c>
      <c r="H1109" s="230" t="s">
        <v>245</v>
      </c>
      <c r="I1109" s="230" t="s">
        <v>245</v>
      </c>
      <c r="J1109" s="114"/>
      <c r="K1109" s="108"/>
      <c r="L1109" s="108"/>
      <c r="M1109" s="108"/>
      <c r="N1109" s="109"/>
      <c r="O1109" s="110"/>
      <c r="P1109" s="108"/>
      <c r="Q1109" s="108"/>
      <c r="R1109" s="108"/>
      <c r="S1109" s="108"/>
      <c r="T1109" s="108"/>
      <c r="U1109" s="108"/>
      <c r="V1109" s="109"/>
      <c r="W1109" s="109"/>
      <c r="X1109" s="109"/>
      <c r="Y1109" s="108"/>
      <c r="Z1109" s="108"/>
      <c r="AA1109" s="108"/>
      <c r="AB1109" s="109"/>
      <c r="AC1109" s="109"/>
      <c r="AD1109" s="111"/>
      <c r="AG1109" s="111"/>
    </row>
    <row r="1110" spans="1:33" ht="15.75">
      <c r="A1110" s="292" t="str">
        <f t="shared" si="22"/>
        <v>66-06300-02</v>
      </c>
      <c r="B1110" s="231">
        <v>4261.5936000000002</v>
      </c>
      <c r="C1110" s="231">
        <v>5557.7280000000028</v>
      </c>
      <c r="D1110" s="231"/>
      <c r="E1110" s="231"/>
      <c r="F1110" s="231"/>
      <c r="G1110" s="232">
        <v>6391.3872000000028</v>
      </c>
      <c r="H1110" s="230" t="s">
        <v>246</v>
      </c>
      <c r="I1110" s="230" t="s">
        <v>246</v>
      </c>
      <c r="J1110" s="114"/>
      <c r="K1110" s="108"/>
      <c r="L1110" s="108"/>
      <c r="M1110" s="108"/>
      <c r="N1110" s="109"/>
      <c r="O1110" s="110"/>
      <c r="P1110" s="108"/>
      <c r="Q1110" s="108"/>
      <c r="R1110" s="108"/>
      <c r="S1110" s="108"/>
      <c r="T1110" s="108"/>
      <c r="U1110" s="108"/>
      <c r="V1110" s="109"/>
      <c r="W1110" s="109"/>
      <c r="X1110" s="109"/>
      <c r="Y1110" s="108"/>
      <c r="Z1110" s="108"/>
      <c r="AA1110" s="108"/>
      <c r="AB1110" s="109"/>
      <c r="AC1110" s="109"/>
      <c r="AD1110" s="111"/>
      <c r="AG1110" s="111"/>
    </row>
    <row r="1111" spans="1:33" ht="15.75">
      <c r="A1111" s="292" t="str">
        <f t="shared" si="22"/>
        <v>66-06300-03</v>
      </c>
      <c r="B1111" s="231">
        <v>2130.7968000000001</v>
      </c>
      <c r="C1111" s="231">
        <v>2778.8640000000014</v>
      </c>
      <c r="D1111" s="231"/>
      <c r="E1111" s="231"/>
      <c r="F1111" s="231"/>
      <c r="G1111" s="232">
        <v>3195.6936000000014</v>
      </c>
      <c r="H1111" s="228" t="s">
        <v>247</v>
      </c>
      <c r="I1111" s="228" t="s">
        <v>247</v>
      </c>
      <c r="J1111" s="114"/>
      <c r="K1111" s="108"/>
      <c r="L1111" s="108"/>
      <c r="M1111" s="108"/>
      <c r="N1111" s="109"/>
      <c r="O1111" s="110"/>
      <c r="P1111" s="108"/>
      <c r="Q1111" s="108"/>
      <c r="R1111" s="108"/>
      <c r="S1111" s="108"/>
      <c r="T1111" s="108"/>
      <c r="U1111" s="108"/>
      <c r="V1111" s="109"/>
      <c r="W1111" s="109"/>
      <c r="X1111" s="109"/>
      <c r="Y1111" s="108"/>
      <c r="Z1111" s="108"/>
      <c r="AA1111" s="108"/>
      <c r="AB1111" s="109"/>
      <c r="AC1111" s="109"/>
      <c r="AD1111" s="111"/>
      <c r="AG1111" s="111"/>
    </row>
    <row r="1112" spans="1:33" ht="15.75">
      <c r="A1112" s="292" t="str">
        <f t="shared" si="22"/>
        <v>66-06400-S3</v>
      </c>
      <c r="B1112" s="231">
        <v>11686.0887</v>
      </c>
      <c r="C1112" s="231">
        <v>15240.332250000001</v>
      </c>
      <c r="D1112" s="231"/>
      <c r="E1112" s="231"/>
      <c r="F1112" s="231"/>
      <c r="G1112" s="232">
        <v>17526.382087499998</v>
      </c>
      <c r="H1112" s="228" t="s">
        <v>248</v>
      </c>
      <c r="I1112" s="228" t="s">
        <v>248</v>
      </c>
      <c r="J1112" s="108"/>
      <c r="K1112" s="108"/>
      <c r="L1112" s="108"/>
      <c r="M1112" s="108"/>
      <c r="N1112" s="108"/>
      <c r="O1112" s="110"/>
      <c r="P1112" s="108"/>
      <c r="Q1112" s="108"/>
      <c r="R1112" s="108"/>
      <c r="S1112" s="108"/>
      <c r="T1112" s="108"/>
      <c r="U1112" s="108"/>
      <c r="V1112" s="108"/>
      <c r="W1112" s="108"/>
      <c r="X1112" s="108"/>
      <c r="Y1112" s="108"/>
      <c r="Z1112" s="108"/>
      <c r="AA1112" s="108"/>
      <c r="AB1112" s="108"/>
      <c r="AC1112" s="108"/>
      <c r="AD1112" s="111"/>
      <c r="AG1112" s="111"/>
    </row>
    <row r="1113" spans="1:33" ht="15.75">
      <c r="A1113" s="292" t="str">
        <f t="shared" si="22"/>
        <v>66-06400-L2</v>
      </c>
      <c r="B1113" s="231">
        <v>9555.2919000000002</v>
      </c>
      <c r="C1113" s="231">
        <v>12461.46825</v>
      </c>
      <c r="D1113" s="231"/>
      <c r="E1113" s="231"/>
      <c r="F1113" s="231"/>
      <c r="G1113" s="232">
        <v>14330.688487499998</v>
      </c>
      <c r="H1113" s="228" t="s">
        <v>249</v>
      </c>
      <c r="I1113" s="228" t="s">
        <v>249</v>
      </c>
      <c r="J1113" s="108"/>
      <c r="K1113" s="108"/>
      <c r="L1113" s="108"/>
      <c r="M1113" s="108"/>
      <c r="N1113" s="108"/>
      <c r="O1113" s="110"/>
      <c r="P1113" s="108"/>
      <c r="Q1113" s="108"/>
      <c r="R1113" s="108"/>
      <c r="S1113" s="108"/>
      <c r="T1113" s="108"/>
      <c r="U1113" s="108"/>
      <c r="V1113" s="108"/>
      <c r="W1113" s="108"/>
      <c r="X1113" s="108"/>
      <c r="Y1113" s="108"/>
      <c r="Z1113" s="108"/>
      <c r="AA1113" s="108"/>
      <c r="AB1113" s="108"/>
      <c r="AC1113" s="108"/>
      <c r="AD1113" s="111"/>
      <c r="AG1113" s="111"/>
    </row>
    <row r="1114" spans="1:33" ht="15.75">
      <c r="A1114" s="292" t="str">
        <f t="shared" si="22"/>
        <v>66-06400-B2</v>
      </c>
      <c r="B1114" s="231">
        <v>5859.6912000000011</v>
      </c>
      <c r="C1114" s="231">
        <v>7641.8760000000038</v>
      </c>
      <c r="D1114" s="231"/>
      <c r="E1114" s="231"/>
      <c r="F1114" s="231"/>
      <c r="G1114" s="232">
        <v>8788.1574000000037</v>
      </c>
      <c r="H1114" s="230" t="s">
        <v>250</v>
      </c>
      <c r="I1114" s="230" t="s">
        <v>250</v>
      </c>
      <c r="J1114" s="108"/>
      <c r="K1114" s="108"/>
      <c r="L1114" s="108"/>
      <c r="M1114" s="108"/>
      <c r="N1114" s="108"/>
      <c r="O1114" s="110"/>
      <c r="P1114" s="108"/>
      <c r="Q1114" s="108"/>
      <c r="R1114" s="108"/>
      <c r="S1114" s="108"/>
      <c r="T1114" s="108"/>
      <c r="U1114" s="108"/>
      <c r="V1114" s="108"/>
      <c r="W1114" s="108"/>
      <c r="X1114" s="108"/>
      <c r="Y1114" s="108"/>
      <c r="Z1114" s="108"/>
      <c r="AA1114" s="108"/>
      <c r="AB1114" s="108"/>
      <c r="AC1114" s="108"/>
      <c r="AD1114" s="111"/>
      <c r="AG1114" s="111"/>
    </row>
    <row r="1115" spans="1:33" ht="15.75">
      <c r="A1115" s="292" t="str">
        <f t="shared" si="22"/>
        <v>66-06400-01</v>
      </c>
      <c r="B1115" s="231">
        <v>5826.3975</v>
      </c>
      <c r="C1115" s="231">
        <v>7598.4562499999975</v>
      </c>
      <c r="D1115" s="231"/>
      <c r="E1115" s="231"/>
      <c r="F1115" s="231"/>
      <c r="G1115" s="232">
        <v>8738.2246874999964</v>
      </c>
      <c r="H1115" s="230" t="s">
        <v>251</v>
      </c>
      <c r="I1115" s="230" t="s">
        <v>251</v>
      </c>
      <c r="J1115" s="114"/>
      <c r="K1115" s="108"/>
      <c r="L1115" s="108"/>
      <c r="M1115" s="108"/>
      <c r="N1115" s="109"/>
      <c r="O1115" s="110"/>
      <c r="P1115" s="108"/>
      <c r="Q1115" s="108"/>
      <c r="R1115" s="108"/>
      <c r="S1115" s="108"/>
      <c r="T1115" s="108"/>
      <c r="U1115" s="108"/>
      <c r="V1115" s="109"/>
      <c r="W1115" s="109"/>
      <c r="X1115" s="109"/>
      <c r="Y1115" s="108"/>
      <c r="Z1115" s="108"/>
      <c r="AA1115" s="108"/>
      <c r="AB1115" s="109"/>
      <c r="AC1115" s="109"/>
      <c r="AD1115" s="111"/>
      <c r="AG1115" s="111"/>
    </row>
    <row r="1116" spans="1:33" ht="15.75">
      <c r="A1116" s="292" t="str">
        <f t="shared" si="22"/>
        <v>66-06400-02</v>
      </c>
      <c r="B1116" s="231">
        <v>3728.8944000000001</v>
      </c>
      <c r="C1116" s="231">
        <v>4863.0120000000015</v>
      </c>
      <c r="D1116" s="231"/>
      <c r="E1116" s="231"/>
      <c r="F1116" s="231"/>
      <c r="G1116" s="232">
        <v>5592.4638000000014</v>
      </c>
      <c r="H1116" s="230" t="s">
        <v>252</v>
      </c>
      <c r="I1116" s="230" t="s">
        <v>252</v>
      </c>
      <c r="J1116" s="114"/>
      <c r="K1116" s="108"/>
      <c r="L1116" s="108"/>
      <c r="M1116" s="108"/>
      <c r="N1116" s="109"/>
      <c r="O1116" s="110"/>
      <c r="P1116" s="108"/>
      <c r="Q1116" s="108"/>
      <c r="R1116" s="108"/>
      <c r="S1116" s="108"/>
      <c r="T1116" s="108"/>
      <c r="U1116" s="108"/>
      <c r="V1116" s="109"/>
      <c r="W1116" s="109"/>
      <c r="X1116" s="109"/>
      <c r="Y1116" s="108"/>
      <c r="Z1116" s="108"/>
      <c r="AA1116" s="108"/>
      <c r="AB1116" s="109"/>
      <c r="AC1116" s="109"/>
      <c r="AD1116" s="111"/>
      <c r="AG1116" s="111"/>
    </row>
    <row r="1117" spans="1:33" ht="15.75">
      <c r="A1117" s="292" t="str">
        <f t="shared" si="22"/>
        <v>66-06400-03</v>
      </c>
      <c r="B1117" s="231">
        <v>2130.7968000000001</v>
      </c>
      <c r="C1117" s="231">
        <v>2778.8640000000014</v>
      </c>
      <c r="D1117" s="231"/>
      <c r="E1117" s="231"/>
      <c r="F1117" s="231"/>
      <c r="G1117" s="232">
        <v>3195.6936000000014</v>
      </c>
      <c r="H1117" s="228" t="s">
        <v>253</v>
      </c>
      <c r="I1117" s="228" t="s">
        <v>253</v>
      </c>
      <c r="J1117" s="114"/>
      <c r="K1117" s="108"/>
      <c r="L1117" s="108"/>
      <c r="M1117" s="108"/>
      <c r="N1117" s="109"/>
      <c r="O1117" s="110"/>
      <c r="P1117" s="108"/>
      <c r="Q1117" s="108"/>
      <c r="R1117" s="108"/>
      <c r="S1117" s="108"/>
      <c r="T1117" s="108"/>
      <c r="U1117" s="108"/>
      <c r="V1117" s="109"/>
      <c r="W1117" s="109"/>
      <c r="X1117" s="109"/>
      <c r="Y1117" s="108"/>
      <c r="Z1117" s="108"/>
      <c r="AA1117" s="108"/>
      <c r="AB1117" s="109"/>
      <c r="AC1117" s="109"/>
      <c r="AD1117" s="111"/>
      <c r="AG1117" s="111"/>
    </row>
    <row r="1118" spans="1:33" ht="15.75">
      <c r="A1118" s="292" t="str">
        <f t="shared" si="22"/>
        <v>66-06600-S2</v>
      </c>
      <c r="B1118" s="231">
        <v>6392.3904000000002</v>
      </c>
      <c r="C1118" s="231">
        <v>8336.5920000000042</v>
      </c>
      <c r="D1118" s="231"/>
      <c r="E1118" s="231"/>
      <c r="F1118" s="231"/>
      <c r="G1118" s="232">
        <v>9587.0808000000052</v>
      </c>
      <c r="H1118" s="230" t="s">
        <v>254</v>
      </c>
      <c r="I1118" s="230" t="s">
        <v>254</v>
      </c>
      <c r="J1118" s="108"/>
      <c r="K1118" s="108"/>
      <c r="L1118" s="108"/>
      <c r="M1118" s="108"/>
      <c r="N1118" s="108"/>
      <c r="O1118" s="110"/>
      <c r="P1118" s="108"/>
      <c r="Q1118" s="108"/>
      <c r="R1118" s="108"/>
      <c r="S1118" s="108"/>
      <c r="T1118" s="108"/>
      <c r="U1118" s="108"/>
      <c r="V1118" s="108"/>
      <c r="W1118" s="108"/>
      <c r="X1118" s="108"/>
      <c r="Y1118" s="108"/>
      <c r="Z1118" s="108"/>
      <c r="AA1118" s="108"/>
      <c r="AB1118" s="108"/>
      <c r="AC1118" s="108"/>
      <c r="AD1118" s="111"/>
      <c r="AG1118" s="111"/>
    </row>
    <row r="1119" spans="1:33" ht="15.75">
      <c r="A1119" s="292" t="str">
        <f t="shared" si="22"/>
        <v>66-06600-01</v>
      </c>
      <c r="B1119" s="231">
        <v>4261.5936000000002</v>
      </c>
      <c r="C1119" s="231">
        <v>5557.7280000000028</v>
      </c>
      <c r="D1119" s="231"/>
      <c r="E1119" s="231"/>
      <c r="F1119" s="231"/>
      <c r="G1119" s="232">
        <v>6391.3872000000028</v>
      </c>
      <c r="H1119" s="230" t="s">
        <v>255</v>
      </c>
      <c r="I1119" s="230" t="s">
        <v>255</v>
      </c>
      <c r="J1119" s="108"/>
      <c r="K1119" s="108"/>
      <c r="L1119" s="108"/>
      <c r="M1119" s="108"/>
      <c r="N1119" s="108"/>
      <c r="O1119" s="110"/>
      <c r="P1119" s="108"/>
      <c r="Q1119" s="108"/>
      <c r="R1119" s="108"/>
      <c r="S1119" s="108"/>
      <c r="T1119" s="108"/>
      <c r="U1119" s="108"/>
      <c r="V1119" s="108"/>
      <c r="W1119" s="108"/>
      <c r="X1119" s="108"/>
      <c r="Y1119" s="108"/>
      <c r="Z1119" s="108"/>
      <c r="AA1119" s="108"/>
      <c r="AB1119" s="108"/>
      <c r="AC1119" s="108"/>
      <c r="AD1119" s="111"/>
      <c r="AG1119" s="111"/>
    </row>
    <row r="1120" spans="1:33" ht="15.75">
      <c r="A1120" s="292" t="str">
        <f t="shared" si="22"/>
        <v>66-06600-02</v>
      </c>
      <c r="B1120" s="231">
        <v>2130.7968000000001</v>
      </c>
      <c r="C1120" s="231">
        <v>2778.8640000000014</v>
      </c>
      <c r="D1120" s="231"/>
      <c r="E1120" s="231"/>
      <c r="F1120" s="231"/>
      <c r="G1120" s="232">
        <v>3195.6936000000014</v>
      </c>
      <c r="H1120" s="228" t="s">
        <v>256</v>
      </c>
      <c r="I1120" s="228" t="s">
        <v>256</v>
      </c>
      <c r="J1120" s="108"/>
      <c r="K1120" s="108"/>
      <c r="L1120" s="108"/>
      <c r="M1120" s="108"/>
      <c r="N1120" s="108"/>
      <c r="O1120" s="110"/>
      <c r="P1120" s="108"/>
      <c r="Q1120" s="108"/>
      <c r="R1120" s="108"/>
      <c r="S1120" s="108"/>
      <c r="T1120" s="108"/>
      <c r="U1120" s="108"/>
      <c r="V1120" s="108"/>
      <c r="W1120" s="108"/>
      <c r="X1120" s="108"/>
      <c r="Y1120" s="108"/>
      <c r="Z1120" s="108"/>
      <c r="AA1120" s="108"/>
      <c r="AB1120" s="108"/>
      <c r="AC1120" s="108"/>
      <c r="AD1120" s="111"/>
      <c r="AG1120" s="111"/>
    </row>
    <row r="1121" spans="1:33" ht="15.75">
      <c r="A1121" s="292" t="str">
        <f t="shared" si="22"/>
        <v>66-06700-S2</v>
      </c>
      <c r="B1121" s="231">
        <v>5326.9920000000011</v>
      </c>
      <c r="C1121" s="231">
        <v>6947.1600000000035</v>
      </c>
      <c r="D1121" s="231"/>
      <c r="E1121" s="231"/>
      <c r="F1121" s="231"/>
      <c r="G1121" s="232">
        <v>7989.234000000004</v>
      </c>
      <c r="H1121" s="230" t="s">
        <v>257</v>
      </c>
      <c r="I1121" s="230" t="s">
        <v>257</v>
      </c>
      <c r="J1121" s="114"/>
      <c r="K1121" s="108"/>
      <c r="L1121" s="108"/>
      <c r="M1121" s="108"/>
      <c r="N1121" s="109"/>
      <c r="O1121" s="110"/>
      <c r="P1121" s="108"/>
      <c r="Q1121" s="108"/>
      <c r="R1121" s="108"/>
      <c r="S1121" s="108"/>
      <c r="T1121" s="108"/>
      <c r="U1121" s="108"/>
      <c r="V1121" s="109"/>
      <c r="W1121" s="109"/>
      <c r="X1121" s="109"/>
      <c r="Y1121" s="108"/>
      <c r="Z1121" s="108"/>
      <c r="AA1121" s="108"/>
      <c r="AB1121" s="109"/>
      <c r="AC1121" s="109"/>
      <c r="AD1121" s="111"/>
      <c r="AG1121" s="111"/>
    </row>
    <row r="1122" spans="1:33" ht="15.75">
      <c r="A1122" s="292" t="str">
        <f t="shared" si="22"/>
        <v>66-06700-01</v>
      </c>
      <c r="B1122" s="231">
        <v>3728.8944000000001</v>
      </c>
      <c r="C1122" s="231">
        <v>4863.0120000000015</v>
      </c>
      <c r="D1122" s="231"/>
      <c r="E1122" s="231"/>
      <c r="F1122" s="231"/>
      <c r="G1122" s="232">
        <v>5592.4638000000014</v>
      </c>
      <c r="H1122" s="230" t="s">
        <v>258</v>
      </c>
      <c r="I1122" s="230" t="s">
        <v>258</v>
      </c>
      <c r="J1122" s="114"/>
      <c r="K1122" s="108"/>
      <c r="L1122" s="108"/>
      <c r="M1122" s="108"/>
      <c r="N1122" s="109"/>
      <c r="O1122" s="110"/>
      <c r="P1122" s="108"/>
      <c r="Q1122" s="108"/>
      <c r="R1122" s="108"/>
      <c r="S1122" s="108"/>
      <c r="T1122" s="108"/>
      <c r="U1122" s="108"/>
      <c r="V1122" s="109"/>
      <c r="W1122" s="109"/>
      <c r="X1122" s="109"/>
      <c r="Y1122" s="108"/>
      <c r="Z1122" s="108"/>
      <c r="AA1122" s="108"/>
      <c r="AB1122" s="109"/>
      <c r="AC1122" s="109"/>
      <c r="AD1122" s="111"/>
      <c r="AG1122" s="111"/>
    </row>
    <row r="1123" spans="1:33" ht="15.75">
      <c r="A1123" s="292" t="str">
        <f t="shared" si="22"/>
        <v>66-06700-02</v>
      </c>
      <c r="B1123" s="231">
        <v>1598.0976000000003</v>
      </c>
      <c r="C1123" s="231">
        <v>2084.148000000002</v>
      </c>
      <c r="D1123" s="231"/>
      <c r="E1123" s="231"/>
      <c r="F1123" s="231"/>
      <c r="G1123" s="232">
        <v>2396.7702000000022</v>
      </c>
      <c r="H1123" s="230" t="s">
        <v>259</v>
      </c>
      <c r="I1123" s="230" t="s">
        <v>259</v>
      </c>
      <c r="J1123" s="114"/>
      <c r="K1123" s="108"/>
      <c r="L1123" s="108"/>
      <c r="M1123" s="108"/>
      <c r="N1123" s="109"/>
      <c r="O1123" s="110"/>
      <c r="P1123" s="108"/>
      <c r="Q1123" s="108"/>
      <c r="R1123" s="108"/>
      <c r="S1123" s="108"/>
      <c r="T1123" s="108"/>
      <c r="U1123" s="108"/>
      <c r="V1123" s="109"/>
      <c r="W1123" s="109"/>
      <c r="X1123" s="109"/>
      <c r="Y1123" s="108"/>
      <c r="Z1123" s="108"/>
      <c r="AA1123" s="108"/>
      <c r="AB1123" s="109"/>
      <c r="AC1123" s="109"/>
      <c r="AD1123" s="111"/>
      <c r="AG1123" s="111"/>
    </row>
    <row r="1124" spans="1:33" ht="15.75">
      <c r="A1124" s="292" t="str">
        <f t="shared" ref="A1124:A1187" si="23">LEFT(H1124,6)&amp;"00"&amp;RIGHT(H1124,3)</f>
        <v>66-06800-S3</v>
      </c>
      <c r="B1124" s="231">
        <v>10653.984000000002</v>
      </c>
      <c r="C1124" s="231">
        <v>13894.320000000002</v>
      </c>
      <c r="D1124" s="231"/>
      <c r="E1124" s="231"/>
      <c r="F1124" s="231"/>
      <c r="G1124" s="232">
        <v>15978.468000000003</v>
      </c>
      <c r="H1124" s="230" t="s">
        <v>260</v>
      </c>
      <c r="I1124" s="230" t="s">
        <v>260</v>
      </c>
      <c r="J1124" s="108"/>
      <c r="K1124" s="108"/>
      <c r="L1124" s="108"/>
      <c r="M1124" s="108"/>
      <c r="N1124" s="108"/>
      <c r="O1124" s="108"/>
      <c r="P1124" s="108"/>
      <c r="Q1124" s="108"/>
      <c r="R1124" s="108"/>
      <c r="S1124" s="108"/>
      <c r="T1124" s="108"/>
      <c r="U1124" s="108"/>
      <c r="V1124" s="108"/>
      <c r="W1124" s="108"/>
      <c r="X1124" s="108"/>
      <c r="Y1124" s="108"/>
      <c r="Z1124" s="108"/>
      <c r="AA1124" s="108"/>
      <c r="AB1124" s="108"/>
      <c r="AC1124" s="108"/>
      <c r="AD1124" s="111"/>
      <c r="AG1124" s="111"/>
    </row>
    <row r="1125" spans="1:33" ht="15.75">
      <c r="A1125" s="292" t="str">
        <f t="shared" si="23"/>
        <v>66-06800-L2</v>
      </c>
      <c r="B1125" s="231">
        <v>8523.1872000000003</v>
      </c>
      <c r="C1125" s="231">
        <v>11115.456</v>
      </c>
      <c r="D1125" s="231"/>
      <c r="E1125" s="231"/>
      <c r="F1125" s="231"/>
      <c r="G1125" s="232">
        <v>12782.774400000002</v>
      </c>
      <c r="H1125" s="230" t="s">
        <v>261</v>
      </c>
      <c r="I1125" s="230" t="s">
        <v>261</v>
      </c>
      <c r="J1125" s="114"/>
      <c r="K1125" s="108"/>
      <c r="L1125" s="108"/>
      <c r="M1125" s="108"/>
      <c r="N1125" s="109"/>
      <c r="O1125" s="110"/>
      <c r="P1125" s="108"/>
      <c r="Q1125" s="108"/>
      <c r="R1125" s="108"/>
      <c r="S1125" s="108"/>
      <c r="T1125" s="108"/>
      <c r="U1125" s="108"/>
      <c r="V1125" s="109"/>
      <c r="W1125" s="109"/>
      <c r="X1125" s="109"/>
      <c r="Y1125" s="108"/>
      <c r="Z1125" s="108"/>
      <c r="AA1125" s="108"/>
      <c r="AB1125" s="109"/>
      <c r="AC1125" s="109"/>
      <c r="AD1125" s="111"/>
      <c r="AG1125" s="111"/>
    </row>
    <row r="1126" spans="1:33" ht="15.75">
      <c r="A1126" s="292" t="str">
        <f t="shared" si="23"/>
        <v>66-06800-B2</v>
      </c>
      <c r="B1126" s="231">
        <v>5326.9920000000011</v>
      </c>
      <c r="C1126" s="231">
        <v>6947.1600000000053</v>
      </c>
      <c r="D1126" s="231"/>
      <c r="E1126" s="231"/>
      <c r="F1126" s="231"/>
      <c r="G1126" s="232">
        <v>7989.2340000000058</v>
      </c>
      <c r="H1126" s="230" t="s">
        <v>262</v>
      </c>
      <c r="I1126" s="230" t="s">
        <v>262</v>
      </c>
      <c r="J1126" s="114"/>
      <c r="K1126" s="108"/>
      <c r="L1126" s="108"/>
      <c r="M1126" s="108"/>
      <c r="N1126" s="109"/>
      <c r="O1126" s="110"/>
      <c r="P1126" s="108"/>
      <c r="Q1126" s="108"/>
      <c r="R1126" s="108"/>
      <c r="S1126" s="108"/>
      <c r="T1126" s="108"/>
      <c r="U1126" s="108"/>
      <c r="V1126" s="109"/>
      <c r="W1126" s="109"/>
      <c r="X1126" s="109"/>
      <c r="Y1126" s="108"/>
      <c r="Z1126" s="108"/>
      <c r="AA1126" s="108"/>
      <c r="AB1126" s="109"/>
      <c r="AC1126" s="109"/>
      <c r="AD1126" s="111"/>
      <c r="AG1126" s="111"/>
    </row>
    <row r="1127" spans="1:33" ht="15.75">
      <c r="A1127" s="292" t="str">
        <f t="shared" si="23"/>
        <v>66-06800-01</v>
      </c>
      <c r="B1127" s="231">
        <v>5326.9919999999993</v>
      </c>
      <c r="C1127" s="231">
        <v>6947.159999999998</v>
      </c>
      <c r="D1127" s="231"/>
      <c r="E1127" s="231"/>
      <c r="F1127" s="231"/>
      <c r="G1127" s="232">
        <v>7989.2339999999967</v>
      </c>
      <c r="H1127" s="228" t="s">
        <v>263</v>
      </c>
      <c r="I1127" s="228" t="s">
        <v>263</v>
      </c>
      <c r="J1127" s="108"/>
      <c r="K1127" s="108"/>
      <c r="L1127" s="108"/>
      <c r="M1127" s="108"/>
      <c r="N1127" s="108"/>
      <c r="O1127" s="108"/>
      <c r="P1127" s="108"/>
      <c r="Q1127" s="108"/>
      <c r="R1127" s="108"/>
      <c r="S1127" s="108"/>
      <c r="T1127" s="108"/>
      <c r="U1127" s="108"/>
      <c r="V1127" s="108"/>
      <c r="W1127" s="108"/>
      <c r="X1127" s="109"/>
      <c r="Y1127" s="108"/>
      <c r="Z1127" s="108"/>
      <c r="AA1127" s="108"/>
      <c r="AB1127" s="108"/>
      <c r="AC1127" s="108"/>
      <c r="AD1127" s="111"/>
      <c r="AG1127" s="111"/>
    </row>
    <row r="1128" spans="1:33" ht="15.75">
      <c r="A1128" s="292" t="str">
        <f t="shared" si="23"/>
        <v>66-06800-02</v>
      </c>
      <c r="B1128" s="231">
        <v>3196.1952000000006</v>
      </c>
      <c r="C1128" s="231">
        <v>4168.2960000000039</v>
      </c>
      <c r="D1128" s="231"/>
      <c r="E1128" s="231"/>
      <c r="F1128" s="231"/>
      <c r="G1128" s="232">
        <v>4793.5404000000044</v>
      </c>
      <c r="H1128" s="230" t="s">
        <v>264</v>
      </c>
      <c r="I1128" s="230" t="s">
        <v>264</v>
      </c>
      <c r="J1128" s="114"/>
      <c r="K1128" s="108"/>
      <c r="L1128" s="108"/>
      <c r="M1128" s="108"/>
      <c r="N1128" s="109"/>
      <c r="O1128" s="110"/>
      <c r="P1128" s="108"/>
      <c r="Q1128" s="108"/>
      <c r="R1128" s="108"/>
      <c r="S1128" s="108"/>
      <c r="T1128" s="108"/>
      <c r="U1128" s="108"/>
      <c r="V1128" s="109"/>
      <c r="W1128" s="109"/>
      <c r="X1128" s="109"/>
      <c r="Y1128" s="108"/>
      <c r="Z1128" s="108"/>
      <c r="AA1128" s="108"/>
      <c r="AB1128" s="109"/>
      <c r="AC1128" s="109"/>
      <c r="AD1128" s="111"/>
      <c r="AG1128" s="111"/>
    </row>
    <row r="1129" spans="1:33" ht="15.75">
      <c r="A1129" s="292" t="str">
        <f t="shared" si="23"/>
        <v>66-06800-03</v>
      </c>
      <c r="B1129" s="231">
        <v>2130.7968000000001</v>
      </c>
      <c r="C1129" s="231">
        <v>2778.8640000000014</v>
      </c>
      <c r="D1129" s="231"/>
      <c r="E1129" s="231"/>
      <c r="F1129" s="231"/>
      <c r="G1129" s="232">
        <v>3195.6936000000014</v>
      </c>
      <c r="H1129" s="230" t="s">
        <v>265</v>
      </c>
      <c r="I1129" s="230" t="s">
        <v>265</v>
      </c>
      <c r="J1129" s="114"/>
      <c r="K1129" s="108"/>
      <c r="L1129" s="108"/>
      <c r="M1129" s="108"/>
      <c r="N1129" s="109"/>
      <c r="O1129" s="110"/>
      <c r="P1129" s="108"/>
      <c r="Q1129" s="108"/>
      <c r="R1129" s="108"/>
      <c r="S1129" s="108"/>
      <c r="T1129" s="108"/>
      <c r="U1129" s="108"/>
      <c r="V1129" s="109"/>
      <c r="W1129" s="109"/>
      <c r="X1129" s="109"/>
      <c r="Y1129" s="108"/>
      <c r="Z1129" s="108"/>
      <c r="AA1129" s="108"/>
      <c r="AB1129" s="109"/>
      <c r="AC1129" s="109"/>
      <c r="AD1129" s="111"/>
      <c r="AG1129" s="111"/>
    </row>
    <row r="1130" spans="1:33" ht="15.75">
      <c r="A1130" s="292" t="str">
        <f t="shared" si="23"/>
        <v>66-06900-S3</v>
      </c>
      <c r="B1130" s="231">
        <v>13317.480000000003</v>
      </c>
      <c r="C1130" s="231">
        <v>17367.900000000016</v>
      </c>
      <c r="D1130" s="231"/>
      <c r="E1130" s="231"/>
      <c r="F1130" s="231"/>
      <c r="G1130" s="232"/>
      <c r="H1130" s="228" t="s">
        <v>266</v>
      </c>
      <c r="I1130" s="228" t="s">
        <v>266</v>
      </c>
      <c r="J1130" s="114"/>
      <c r="K1130" s="108"/>
      <c r="L1130" s="108"/>
      <c r="M1130" s="108"/>
      <c r="N1130" s="109"/>
      <c r="O1130" s="110"/>
      <c r="P1130" s="108"/>
      <c r="Q1130" s="108"/>
      <c r="R1130" s="108"/>
      <c r="S1130" s="108"/>
      <c r="T1130" s="108"/>
      <c r="U1130" s="108"/>
      <c r="V1130" s="109"/>
      <c r="W1130" s="109"/>
      <c r="X1130" s="109"/>
      <c r="Y1130" s="108"/>
      <c r="Z1130" s="108"/>
      <c r="AA1130" s="108"/>
      <c r="AB1130" s="109"/>
      <c r="AC1130" s="109"/>
      <c r="AD1130" s="111"/>
      <c r="AG1130" s="111"/>
    </row>
    <row r="1131" spans="1:33" ht="15.75">
      <c r="A1131" s="292" t="str">
        <f t="shared" si="23"/>
        <v>66-06900-L2</v>
      </c>
      <c r="B1131" s="231">
        <v>10121.284800000003</v>
      </c>
      <c r="C1131" s="231">
        <v>13199.60400000001</v>
      </c>
      <c r="D1131" s="231"/>
      <c r="E1131" s="231"/>
      <c r="F1131" s="231"/>
      <c r="G1131" s="232">
        <v>15179.544600000008</v>
      </c>
      <c r="H1131" s="230" t="s">
        <v>267</v>
      </c>
      <c r="I1131" s="230" t="s">
        <v>267</v>
      </c>
      <c r="J1131" s="114"/>
      <c r="K1131" s="108"/>
      <c r="L1131" s="108"/>
      <c r="M1131" s="108"/>
      <c r="N1131" s="109"/>
      <c r="O1131" s="110"/>
      <c r="P1131" s="108"/>
      <c r="Q1131" s="108"/>
      <c r="R1131" s="108"/>
      <c r="S1131" s="108"/>
      <c r="T1131" s="108"/>
      <c r="U1131" s="108"/>
      <c r="V1131" s="109"/>
      <c r="W1131" s="109"/>
      <c r="X1131" s="109"/>
      <c r="Y1131" s="108"/>
      <c r="Z1131" s="108"/>
      <c r="AA1131" s="108"/>
      <c r="AB1131" s="109"/>
      <c r="AC1131" s="109"/>
      <c r="AD1131" s="111"/>
      <c r="AG1131" s="111"/>
    </row>
    <row r="1132" spans="1:33" ht="15.75">
      <c r="A1132" s="292" t="str">
        <f t="shared" si="23"/>
        <v>66-06900-B2</v>
      </c>
      <c r="B1132" s="231">
        <v>6925.0896000000012</v>
      </c>
      <c r="C1132" s="231">
        <v>9031.3080000000064</v>
      </c>
      <c r="D1132" s="231"/>
      <c r="E1132" s="231"/>
      <c r="F1132" s="231"/>
      <c r="G1132" s="232"/>
      <c r="H1132" s="230" t="s">
        <v>268</v>
      </c>
      <c r="I1132" s="230" t="s">
        <v>268</v>
      </c>
      <c r="J1132" s="114"/>
      <c r="K1132" s="108"/>
      <c r="L1132" s="108"/>
      <c r="M1132" s="108"/>
      <c r="N1132" s="109"/>
      <c r="O1132" s="110"/>
      <c r="P1132" s="108"/>
      <c r="Q1132" s="108"/>
      <c r="R1132" s="108"/>
      <c r="S1132" s="108"/>
      <c r="T1132" s="108"/>
      <c r="U1132" s="108"/>
      <c r="V1132" s="109"/>
      <c r="W1132" s="109"/>
      <c r="X1132" s="109"/>
      <c r="Y1132" s="108"/>
      <c r="Z1132" s="108"/>
      <c r="AA1132" s="108"/>
      <c r="AB1132" s="109"/>
      <c r="AC1132" s="109"/>
      <c r="AD1132" s="111"/>
      <c r="AG1132" s="111"/>
    </row>
    <row r="1133" spans="1:33" ht="15.75">
      <c r="A1133" s="292" t="str">
        <f t="shared" si="23"/>
        <v>66-06900-01</v>
      </c>
      <c r="B1133" s="231">
        <v>6392.3904000000011</v>
      </c>
      <c r="C1133" s="231">
        <v>8336.5920000000078</v>
      </c>
      <c r="D1133" s="231"/>
      <c r="E1133" s="232">
        <v>9587.0808000000088</v>
      </c>
      <c r="F1133" s="231"/>
      <c r="G1133" s="232">
        <v>9587.0808000000088</v>
      </c>
      <c r="H1133" s="228" t="s">
        <v>269</v>
      </c>
      <c r="I1133" s="228" t="s">
        <v>269</v>
      </c>
      <c r="J1133" s="114"/>
      <c r="K1133" s="108"/>
      <c r="L1133" s="108"/>
      <c r="M1133" s="108"/>
      <c r="N1133" s="109"/>
      <c r="O1133" s="110"/>
      <c r="P1133" s="108"/>
      <c r="Q1133" s="108"/>
      <c r="R1133" s="108"/>
      <c r="S1133" s="108"/>
      <c r="T1133" s="108"/>
      <c r="U1133" s="108"/>
      <c r="V1133" s="109"/>
      <c r="W1133" s="109"/>
      <c r="X1133" s="109"/>
      <c r="Y1133" s="108"/>
      <c r="Z1133" s="108"/>
      <c r="AA1133" s="108"/>
      <c r="AB1133" s="109"/>
      <c r="AC1133" s="109"/>
      <c r="AD1133" s="111"/>
      <c r="AG1133" s="111"/>
    </row>
    <row r="1134" spans="1:33" ht="15.75">
      <c r="A1134" s="292" t="str">
        <f t="shared" si="23"/>
        <v>66-06900-02</v>
      </c>
      <c r="B1134" s="231">
        <v>3728.8944000000001</v>
      </c>
      <c r="C1134" s="231">
        <v>4863.0120000000015</v>
      </c>
      <c r="D1134" s="231"/>
      <c r="E1134" s="232">
        <v>5592.4638000000014</v>
      </c>
      <c r="F1134" s="231"/>
      <c r="G1134" s="232">
        <v>5592.4638000000014</v>
      </c>
      <c r="H1134" s="230" t="s">
        <v>270</v>
      </c>
      <c r="I1134" s="230" t="s">
        <v>270</v>
      </c>
      <c r="J1134" s="114"/>
      <c r="K1134" s="108"/>
      <c r="L1134" s="108"/>
      <c r="M1134" s="108"/>
      <c r="N1134" s="109"/>
      <c r="O1134" s="110"/>
      <c r="P1134" s="108"/>
      <c r="Q1134" s="108"/>
      <c r="R1134" s="108"/>
      <c r="S1134" s="108"/>
      <c r="T1134" s="108"/>
      <c r="U1134" s="108"/>
      <c r="V1134" s="109"/>
      <c r="W1134" s="109"/>
      <c r="X1134" s="109"/>
      <c r="Y1134" s="108"/>
      <c r="Z1134" s="108"/>
      <c r="AA1134" s="108"/>
      <c r="AB1134" s="109"/>
      <c r="AC1134" s="109"/>
      <c r="AD1134" s="111"/>
      <c r="AG1134" s="111"/>
    </row>
    <row r="1135" spans="1:33" ht="15.75">
      <c r="A1135" s="292" t="str">
        <f t="shared" si="23"/>
        <v>66-06900-03</v>
      </c>
      <c r="B1135" s="231">
        <v>3196.1952000000006</v>
      </c>
      <c r="C1135" s="231">
        <v>4168.2960000000039</v>
      </c>
      <c r="D1135" s="231"/>
      <c r="E1135" s="231"/>
      <c r="F1135" s="231"/>
      <c r="G1135" s="232"/>
      <c r="H1135" s="230" t="s">
        <v>271</v>
      </c>
      <c r="I1135" s="230" t="s">
        <v>271</v>
      </c>
      <c r="J1135" s="114"/>
      <c r="K1135" s="108"/>
      <c r="L1135" s="108"/>
      <c r="M1135" s="108"/>
      <c r="N1135" s="109"/>
      <c r="O1135" s="110"/>
      <c r="P1135" s="108"/>
      <c r="Q1135" s="108"/>
      <c r="R1135" s="108"/>
      <c r="S1135" s="108"/>
      <c r="T1135" s="108"/>
      <c r="U1135" s="108"/>
      <c r="V1135" s="109"/>
      <c r="W1135" s="109"/>
      <c r="X1135" s="109"/>
      <c r="Y1135" s="108"/>
      <c r="Z1135" s="108"/>
      <c r="AA1135" s="108"/>
      <c r="AB1135" s="109"/>
      <c r="AC1135" s="109"/>
      <c r="AD1135" s="111"/>
      <c r="AG1135" s="111"/>
    </row>
    <row r="1136" spans="1:33" ht="15.75">
      <c r="A1136" s="292" t="str">
        <f t="shared" si="23"/>
        <v>66-07000-S1</v>
      </c>
      <c r="B1136" s="231">
        <v>4794.2928000000002</v>
      </c>
      <c r="C1136" s="231">
        <v>6252.4440000000004</v>
      </c>
      <c r="D1136" s="231"/>
      <c r="E1136" s="231"/>
      <c r="F1136" s="231"/>
      <c r="G1136" s="232">
        <v>7190.3105999999998</v>
      </c>
      <c r="H1136" s="228" t="s">
        <v>272</v>
      </c>
      <c r="I1136" s="228" t="s">
        <v>272</v>
      </c>
      <c r="J1136" s="114"/>
      <c r="K1136" s="108"/>
      <c r="L1136" s="108"/>
      <c r="M1136" s="108"/>
      <c r="N1136" s="109"/>
      <c r="O1136" s="110"/>
      <c r="P1136" s="108"/>
      <c r="Q1136" s="108"/>
      <c r="R1136" s="108"/>
      <c r="S1136" s="108"/>
      <c r="T1136" s="108"/>
      <c r="U1136" s="108"/>
      <c r="V1136" s="109"/>
      <c r="W1136" s="109"/>
      <c r="X1136" s="109"/>
      <c r="Y1136" s="108"/>
      <c r="Z1136" s="108"/>
      <c r="AA1136" s="108"/>
      <c r="AB1136" s="109"/>
      <c r="AC1136" s="109"/>
      <c r="AD1136" s="111"/>
      <c r="AG1136" s="111"/>
    </row>
    <row r="1137" spans="1:33" ht="15.75">
      <c r="A1137" s="292" t="str">
        <f t="shared" si="23"/>
        <v>66-07100-S1</v>
      </c>
      <c r="B1137" s="231">
        <v>3728.8944000000001</v>
      </c>
      <c r="C1137" s="231">
        <v>4863.0120000000015</v>
      </c>
      <c r="D1137" s="231"/>
      <c r="E1137" s="231"/>
      <c r="F1137" s="231"/>
      <c r="G1137" s="232">
        <v>5592.4638000000014</v>
      </c>
      <c r="H1137" s="230" t="s">
        <v>273</v>
      </c>
      <c r="I1137" s="230" t="s">
        <v>273</v>
      </c>
      <c r="J1137" s="114"/>
      <c r="K1137" s="108"/>
      <c r="L1137" s="108"/>
      <c r="M1137" s="108"/>
      <c r="N1137" s="109"/>
      <c r="O1137" s="110"/>
      <c r="P1137" s="108"/>
      <c r="Q1137" s="108"/>
      <c r="R1137" s="108"/>
      <c r="S1137" s="108"/>
      <c r="T1137" s="108"/>
      <c r="U1137" s="108"/>
      <c r="V1137" s="109"/>
      <c r="W1137" s="109"/>
      <c r="X1137" s="109"/>
      <c r="Y1137" s="108"/>
      <c r="Z1137" s="108"/>
      <c r="AA1137" s="108"/>
      <c r="AB1137" s="109"/>
      <c r="AC1137" s="109"/>
      <c r="AD1137" s="111"/>
      <c r="AG1137" s="111"/>
    </row>
    <row r="1138" spans="1:33" ht="15.75">
      <c r="A1138" s="292" t="str">
        <f t="shared" si="23"/>
        <v>66-07200-S1</v>
      </c>
      <c r="B1138" s="231">
        <v>2663.4959999999996</v>
      </c>
      <c r="C1138" s="231">
        <v>3473.579999999999</v>
      </c>
      <c r="D1138" s="231"/>
      <c r="E1138" s="231"/>
      <c r="F1138" s="231"/>
      <c r="G1138" s="232">
        <v>3994.6169999999984</v>
      </c>
      <c r="H1138" s="230" t="s">
        <v>274</v>
      </c>
      <c r="I1138" s="230" t="s">
        <v>274</v>
      </c>
      <c r="J1138" s="114"/>
      <c r="K1138" s="108"/>
      <c r="L1138" s="108"/>
      <c r="M1138" s="108"/>
      <c r="N1138" s="109"/>
      <c r="O1138" s="110"/>
      <c r="P1138" s="108"/>
      <c r="Q1138" s="108"/>
      <c r="R1138" s="108"/>
      <c r="S1138" s="108"/>
      <c r="T1138" s="108"/>
      <c r="U1138" s="108"/>
      <c r="V1138" s="109"/>
      <c r="W1138" s="109"/>
      <c r="X1138" s="109"/>
      <c r="Y1138" s="108"/>
      <c r="Z1138" s="108"/>
      <c r="AA1138" s="108"/>
      <c r="AB1138" s="109"/>
      <c r="AC1138" s="109"/>
      <c r="AD1138" s="111"/>
      <c r="AG1138" s="111"/>
    </row>
    <row r="1139" spans="1:33" ht="15.75">
      <c r="A1139" s="292" t="str">
        <f t="shared" si="23"/>
        <v>66-07300-S1</v>
      </c>
      <c r="B1139" s="231">
        <v>4111.6944000000003</v>
      </c>
      <c r="C1139" s="231">
        <v>5313.0120000000024</v>
      </c>
      <c r="D1139" s="231"/>
      <c r="E1139" s="231"/>
      <c r="F1139" s="231"/>
      <c r="G1139" s="232">
        <v>6190.0638000000017</v>
      </c>
      <c r="H1139" s="228" t="s">
        <v>275</v>
      </c>
      <c r="I1139" s="228" t="s">
        <v>275</v>
      </c>
      <c r="J1139" s="114"/>
      <c r="K1139" s="108"/>
      <c r="L1139" s="108"/>
      <c r="M1139" s="108"/>
      <c r="N1139" s="109"/>
      <c r="O1139" s="110"/>
      <c r="P1139" s="108"/>
      <c r="Q1139" s="108"/>
      <c r="R1139" s="108"/>
      <c r="S1139" s="108"/>
      <c r="T1139" s="108"/>
      <c r="U1139" s="108"/>
      <c r="V1139" s="109"/>
      <c r="W1139" s="109"/>
      <c r="X1139" s="109"/>
      <c r="Y1139" s="108"/>
      <c r="Z1139" s="108"/>
      <c r="AA1139" s="108"/>
      <c r="AB1139" s="109"/>
      <c r="AC1139" s="109"/>
      <c r="AD1139" s="111"/>
      <c r="AG1139" s="111"/>
    </row>
    <row r="1140" spans="1:33" ht="15.75">
      <c r="A1140" s="292" t="str">
        <f t="shared" si="23"/>
        <v>66-07400-S1</v>
      </c>
      <c r="B1140" s="231">
        <v>2663.4959999999996</v>
      </c>
      <c r="C1140" s="231">
        <v>3473.579999999999</v>
      </c>
      <c r="D1140" s="231"/>
      <c r="E1140" s="231"/>
      <c r="F1140" s="231"/>
      <c r="G1140" s="232">
        <v>3994.6169999999984</v>
      </c>
      <c r="H1140" s="228" t="s">
        <v>276</v>
      </c>
      <c r="I1140" s="228" t="s">
        <v>276</v>
      </c>
      <c r="J1140" s="108"/>
      <c r="K1140" s="108"/>
      <c r="L1140" s="108"/>
      <c r="M1140" s="108"/>
      <c r="N1140" s="108"/>
      <c r="O1140" s="108"/>
      <c r="P1140" s="108"/>
      <c r="Q1140" s="108"/>
      <c r="R1140" s="108"/>
      <c r="S1140" s="108"/>
      <c r="T1140" s="108"/>
      <c r="U1140" s="108"/>
      <c r="V1140" s="108"/>
      <c r="W1140" s="108"/>
      <c r="X1140" s="108"/>
      <c r="Y1140" s="108"/>
      <c r="Z1140" s="108"/>
      <c r="AA1140" s="108"/>
      <c r="AB1140" s="108"/>
      <c r="AC1140" s="108"/>
      <c r="AD1140" s="111"/>
      <c r="AG1140" s="111"/>
    </row>
    <row r="1141" spans="1:33" ht="15.75">
      <c r="A1141" s="292" t="str">
        <f t="shared" si="23"/>
        <v>66-07500-S2</v>
      </c>
      <c r="B1141" s="231">
        <v>5859.6912000000011</v>
      </c>
      <c r="C1141" s="231">
        <v>7641.8760000000038</v>
      </c>
      <c r="D1141" s="231"/>
      <c r="E1141" s="231"/>
      <c r="F1141" s="231"/>
      <c r="G1141" s="232">
        <v>8788.1574000000037</v>
      </c>
      <c r="H1141" s="228" t="s">
        <v>277</v>
      </c>
      <c r="I1141" s="228" t="s">
        <v>277</v>
      </c>
      <c r="J1141" s="114"/>
      <c r="K1141" s="108"/>
      <c r="L1141" s="108"/>
      <c r="M1141" s="108"/>
      <c r="N1141" s="109"/>
      <c r="O1141" s="110"/>
      <c r="P1141" s="108"/>
      <c r="Q1141" s="108"/>
      <c r="R1141" s="108"/>
      <c r="S1141" s="108"/>
      <c r="T1141" s="108"/>
      <c r="U1141" s="108"/>
      <c r="V1141" s="109"/>
      <c r="W1141" s="109"/>
      <c r="X1141" s="109"/>
      <c r="Y1141" s="108"/>
      <c r="Z1141" s="108"/>
      <c r="AA1141" s="108"/>
      <c r="AB1141" s="109"/>
      <c r="AC1141" s="109"/>
      <c r="AD1141" s="111"/>
      <c r="AG1141" s="111"/>
    </row>
    <row r="1142" spans="1:33" ht="15.75">
      <c r="A1142" s="292" t="str">
        <f t="shared" si="23"/>
        <v>66-07500-01</v>
      </c>
      <c r="B1142" s="231">
        <v>3728.8944000000001</v>
      </c>
      <c r="C1142" s="231">
        <v>4863.0120000000015</v>
      </c>
      <c r="D1142" s="231"/>
      <c r="E1142" s="231"/>
      <c r="F1142" s="231"/>
      <c r="G1142" s="232">
        <v>5592.4638000000014</v>
      </c>
      <c r="H1142" s="230" t="s">
        <v>278</v>
      </c>
      <c r="I1142" s="230" t="s">
        <v>278</v>
      </c>
      <c r="J1142" s="114"/>
      <c r="K1142" s="108"/>
      <c r="L1142" s="108"/>
      <c r="M1142" s="108"/>
      <c r="N1142" s="109"/>
      <c r="O1142" s="110"/>
      <c r="P1142" s="108"/>
      <c r="Q1142" s="108"/>
      <c r="R1142" s="108"/>
      <c r="S1142" s="108"/>
      <c r="T1142" s="108"/>
      <c r="U1142" s="108"/>
      <c r="V1142" s="109"/>
      <c r="W1142" s="109"/>
      <c r="X1142" s="109"/>
      <c r="Y1142" s="108"/>
      <c r="Z1142" s="108"/>
      <c r="AA1142" s="108"/>
      <c r="AB1142" s="109"/>
      <c r="AC1142" s="109"/>
      <c r="AD1142" s="111"/>
      <c r="AG1142" s="111"/>
    </row>
    <row r="1143" spans="1:33" ht="15.75">
      <c r="A1143" s="292" t="str">
        <f t="shared" si="23"/>
        <v>66-07500-02</v>
      </c>
      <c r="B1143" s="231">
        <v>2130.7968000000001</v>
      </c>
      <c r="C1143" s="231">
        <v>2778.8640000000014</v>
      </c>
      <c r="D1143" s="231"/>
      <c r="E1143" s="231"/>
      <c r="F1143" s="231"/>
      <c r="G1143" s="232">
        <v>3195.6936000000014</v>
      </c>
      <c r="H1143" s="230" t="s">
        <v>279</v>
      </c>
      <c r="I1143" s="230" t="s">
        <v>279</v>
      </c>
      <c r="J1143" s="108"/>
      <c r="K1143" s="108"/>
      <c r="L1143" s="108"/>
      <c r="M1143" s="108"/>
      <c r="N1143" s="108"/>
      <c r="O1143" s="110"/>
      <c r="P1143" s="108"/>
      <c r="Q1143" s="108"/>
      <c r="R1143" s="108"/>
      <c r="S1143" s="108"/>
      <c r="T1143" s="108"/>
      <c r="U1143" s="108"/>
      <c r="V1143" s="108"/>
      <c r="W1143" s="108"/>
      <c r="X1143" s="108"/>
      <c r="Y1143" s="108"/>
      <c r="Z1143" s="108"/>
      <c r="AA1143" s="108"/>
      <c r="AB1143" s="108"/>
      <c r="AC1143" s="108"/>
      <c r="AD1143" s="111"/>
      <c r="AG1143" s="111"/>
    </row>
    <row r="1144" spans="1:33" ht="15.75">
      <c r="A1144" s="292" t="str">
        <f t="shared" si="23"/>
        <v>66-07600-S3</v>
      </c>
      <c r="B1144" s="231">
        <v>12204.2832</v>
      </c>
      <c r="C1144" s="231">
        <v>15784.236000000001</v>
      </c>
      <c r="D1144" s="231"/>
      <c r="E1144" s="231"/>
      <c r="F1144" s="231"/>
      <c r="G1144" s="232">
        <v>18612.1914</v>
      </c>
      <c r="H1144" s="230" t="s">
        <v>280</v>
      </c>
      <c r="I1144" s="230" t="s">
        <v>280</v>
      </c>
      <c r="J1144" s="114"/>
      <c r="K1144" s="108"/>
      <c r="L1144" s="108"/>
      <c r="M1144" s="108"/>
      <c r="N1144" s="109"/>
      <c r="O1144" s="110"/>
      <c r="P1144" s="108"/>
      <c r="Q1144" s="108"/>
      <c r="R1144" s="108"/>
      <c r="S1144" s="108"/>
      <c r="T1144" s="108"/>
      <c r="U1144" s="108"/>
      <c r="V1144" s="109"/>
      <c r="W1144" s="109"/>
      <c r="X1144" s="109"/>
      <c r="Y1144" s="108"/>
      <c r="Z1144" s="108"/>
      <c r="AA1144" s="108"/>
      <c r="AB1144" s="109"/>
      <c r="AC1144" s="109"/>
      <c r="AD1144" s="111"/>
      <c r="AG1144" s="111"/>
    </row>
    <row r="1145" spans="1:33" ht="15.75">
      <c r="A1145" s="292" t="str">
        <f t="shared" si="23"/>
        <v>66-07600-L2</v>
      </c>
      <c r="B1145" s="231">
        <v>9762.9465600000003</v>
      </c>
      <c r="C1145" s="231">
        <v>12627.6288</v>
      </c>
      <c r="D1145" s="231"/>
      <c r="E1145" s="231"/>
      <c r="F1145" s="231"/>
      <c r="G1145" s="232">
        <v>14884.713119999999</v>
      </c>
      <c r="H1145" s="228" t="s">
        <v>281</v>
      </c>
      <c r="I1145" s="228" t="s">
        <v>281</v>
      </c>
      <c r="J1145" s="114"/>
      <c r="K1145" s="108"/>
      <c r="L1145" s="108"/>
      <c r="M1145" s="108"/>
      <c r="N1145" s="109"/>
      <c r="O1145" s="110"/>
      <c r="P1145" s="108"/>
      <c r="Q1145" s="108"/>
      <c r="R1145" s="108"/>
      <c r="S1145" s="108"/>
      <c r="T1145" s="108"/>
      <c r="U1145" s="108"/>
      <c r="V1145" s="109"/>
      <c r="W1145" s="109"/>
      <c r="X1145" s="109"/>
      <c r="Y1145" s="108"/>
      <c r="Z1145" s="108"/>
      <c r="AA1145" s="108"/>
      <c r="AB1145" s="109"/>
      <c r="AC1145" s="109"/>
      <c r="AD1145" s="111"/>
      <c r="AG1145" s="111"/>
    </row>
    <row r="1146" spans="1:33" ht="15.75">
      <c r="A1146" s="292" t="str">
        <f t="shared" si="23"/>
        <v>66-07600-B2</v>
      </c>
      <c r="B1146" s="231">
        <v>6102.1415999999999</v>
      </c>
      <c r="C1146" s="231">
        <v>7892.1179999999986</v>
      </c>
      <c r="D1146" s="231"/>
      <c r="E1146" s="231"/>
      <c r="F1146" s="231"/>
      <c r="G1146" s="232">
        <v>9321.0956999999999</v>
      </c>
      <c r="H1146" s="228" t="s">
        <v>282</v>
      </c>
      <c r="I1146" s="228" t="s">
        <v>282</v>
      </c>
      <c r="J1146" s="108"/>
      <c r="K1146" s="108"/>
      <c r="L1146" s="108"/>
      <c r="M1146" s="108"/>
      <c r="N1146" s="108"/>
      <c r="O1146" s="108"/>
      <c r="P1146" s="108"/>
      <c r="Q1146" s="108"/>
      <c r="R1146" s="108"/>
      <c r="S1146" s="108"/>
      <c r="T1146" s="108"/>
      <c r="U1146" s="108"/>
      <c r="V1146" s="108"/>
      <c r="W1146" s="108"/>
      <c r="X1146" s="108"/>
      <c r="Y1146" s="108"/>
      <c r="Z1146" s="108"/>
      <c r="AA1146" s="108"/>
      <c r="AB1146" s="108"/>
      <c r="AC1146" s="108"/>
      <c r="AD1146" s="111"/>
      <c r="AG1146" s="111"/>
    </row>
    <row r="1147" spans="1:33" ht="15.75">
      <c r="A1147" s="292" t="str">
        <f t="shared" si="23"/>
        <v>66-07600-01</v>
      </c>
      <c r="B1147" s="231">
        <v>6102.1415999999999</v>
      </c>
      <c r="C1147" s="231">
        <v>7892.1180000000004</v>
      </c>
      <c r="D1147" s="231"/>
      <c r="E1147" s="231"/>
      <c r="F1147" s="231"/>
      <c r="G1147" s="232">
        <v>9291.0956999999999</v>
      </c>
      <c r="H1147" s="228" t="s">
        <v>283</v>
      </c>
      <c r="I1147" s="228" t="s">
        <v>283</v>
      </c>
      <c r="J1147" s="114"/>
      <c r="K1147" s="108"/>
      <c r="L1147" s="108"/>
      <c r="M1147" s="108"/>
      <c r="N1147" s="109"/>
      <c r="O1147" s="110"/>
      <c r="P1147" s="108"/>
      <c r="Q1147" s="108"/>
      <c r="R1147" s="108"/>
      <c r="S1147" s="108"/>
      <c r="T1147" s="108"/>
      <c r="U1147" s="108"/>
      <c r="V1147" s="109"/>
      <c r="W1147" s="109"/>
      <c r="X1147" s="109"/>
      <c r="Y1147" s="108"/>
      <c r="Z1147" s="108"/>
      <c r="AA1147" s="108"/>
      <c r="AB1147" s="109"/>
      <c r="AC1147" s="109"/>
      <c r="AD1147" s="111"/>
      <c r="AG1147" s="111"/>
    </row>
    <row r="1148" spans="1:33" ht="15.75">
      <c r="A1148" s="292" t="str">
        <f t="shared" si="23"/>
        <v>66-07600-02</v>
      </c>
      <c r="B1148" s="231">
        <v>3660.8049599999999</v>
      </c>
      <c r="C1148" s="231">
        <v>4735.5108</v>
      </c>
      <c r="D1148" s="231"/>
      <c r="E1148" s="231"/>
      <c r="F1148" s="231"/>
      <c r="G1148" s="232">
        <v>5593.6174199999996</v>
      </c>
      <c r="H1148" s="230" t="s">
        <v>284</v>
      </c>
      <c r="I1148" s="230" t="s">
        <v>284</v>
      </c>
      <c r="J1148" s="114"/>
      <c r="K1148" s="108"/>
      <c r="L1148" s="108"/>
      <c r="M1148" s="108"/>
      <c r="N1148" s="109"/>
      <c r="O1148" s="110"/>
      <c r="P1148" s="108"/>
      <c r="Q1148" s="108"/>
      <c r="R1148" s="108"/>
      <c r="S1148" s="108"/>
      <c r="T1148" s="108"/>
      <c r="U1148" s="108"/>
      <c r="V1148" s="109"/>
      <c r="W1148" s="109"/>
      <c r="X1148" s="109"/>
      <c r="Y1148" s="108"/>
      <c r="Z1148" s="108"/>
      <c r="AA1148" s="108"/>
      <c r="AB1148" s="109"/>
      <c r="AC1148" s="109"/>
      <c r="AD1148" s="111"/>
      <c r="AG1148" s="111"/>
    </row>
    <row r="1149" spans="1:33" ht="15.75">
      <c r="A1149" s="292" t="str">
        <f t="shared" si="23"/>
        <v>66-07600-03</v>
      </c>
      <c r="B1149" s="231">
        <v>2441.33664</v>
      </c>
      <c r="C1149" s="231">
        <v>3156.6071999999999</v>
      </c>
      <c r="D1149" s="231"/>
      <c r="E1149" s="231"/>
      <c r="F1149" s="231"/>
      <c r="G1149" s="232">
        <v>3727.4782800000003</v>
      </c>
      <c r="H1149" s="230" t="s">
        <v>285</v>
      </c>
      <c r="I1149" s="230" t="s">
        <v>285</v>
      </c>
      <c r="J1149" s="108"/>
      <c r="K1149" s="108"/>
      <c r="L1149" s="108"/>
      <c r="M1149" s="108"/>
      <c r="N1149" s="108"/>
      <c r="O1149" s="108"/>
      <c r="P1149" s="108"/>
      <c r="Q1149" s="108"/>
      <c r="R1149" s="108"/>
      <c r="S1149" s="108"/>
      <c r="T1149" s="108"/>
      <c r="U1149" s="108"/>
      <c r="V1149" s="108"/>
      <c r="W1149" s="108"/>
      <c r="X1149" s="108"/>
      <c r="Y1149" s="108"/>
      <c r="Z1149" s="108"/>
      <c r="AA1149" s="108"/>
      <c r="AB1149" s="108"/>
      <c r="AC1149" s="108"/>
      <c r="AD1149" s="111"/>
      <c r="AG1149" s="111"/>
    </row>
    <row r="1150" spans="1:33" ht="15.75">
      <c r="A1150" s="292" t="str">
        <f t="shared" si="23"/>
        <v>66-07800-S3</v>
      </c>
      <c r="B1150" s="231">
        <v>9882.6095999999998</v>
      </c>
      <c r="C1150" s="231">
        <v>12781.296480000001</v>
      </c>
      <c r="D1150" s="231"/>
      <c r="E1150" s="231"/>
      <c r="F1150" s="231"/>
      <c r="G1150" s="232">
        <v>15011.630951999998</v>
      </c>
      <c r="H1150" s="230" t="s">
        <v>286</v>
      </c>
      <c r="I1150" s="230" t="s">
        <v>286</v>
      </c>
      <c r="J1150" s="114"/>
      <c r="K1150" s="108"/>
      <c r="L1150" s="108"/>
      <c r="M1150" s="108"/>
      <c r="N1150" s="109"/>
      <c r="O1150" s="110"/>
      <c r="P1150" s="108"/>
      <c r="Q1150" s="108"/>
      <c r="R1150" s="108"/>
      <c r="S1150" s="108"/>
      <c r="T1150" s="108"/>
      <c r="U1150" s="108"/>
      <c r="V1150" s="109"/>
      <c r="W1150" s="109"/>
      <c r="X1150" s="109"/>
      <c r="Y1150" s="108"/>
      <c r="Z1150" s="108"/>
      <c r="AA1150" s="108"/>
      <c r="AB1150" s="109"/>
      <c r="AC1150" s="109"/>
      <c r="AD1150" s="111"/>
      <c r="AG1150" s="111"/>
    </row>
    <row r="1151" spans="1:33" ht="15.75">
      <c r="A1151" s="292" t="str">
        <f t="shared" si="23"/>
        <v>66-07800-L2</v>
      </c>
      <c r="B1151" s="231">
        <v>7555.0895999999993</v>
      </c>
      <c r="C1151" s="231">
        <v>9771.7080000000005</v>
      </c>
      <c r="D1151" s="231"/>
      <c r="E1151" s="231"/>
      <c r="F1151" s="231"/>
      <c r="G1151" s="232">
        <v>11529.604199999998</v>
      </c>
      <c r="H1151" s="228" t="s">
        <v>287</v>
      </c>
      <c r="I1151" s="228" t="s">
        <v>287</v>
      </c>
      <c r="J1151" s="114"/>
      <c r="K1151" s="108"/>
      <c r="L1151" s="108"/>
      <c r="M1151" s="108"/>
      <c r="N1151" s="109"/>
      <c r="O1151" s="110"/>
      <c r="P1151" s="108"/>
      <c r="Q1151" s="108"/>
      <c r="R1151" s="108"/>
      <c r="S1151" s="108"/>
      <c r="T1151" s="108"/>
      <c r="U1151" s="108"/>
      <c r="V1151" s="109"/>
      <c r="W1151" s="109"/>
      <c r="X1151" s="109"/>
      <c r="Y1151" s="108"/>
      <c r="Z1151" s="108"/>
      <c r="AA1151" s="108"/>
      <c r="AB1151" s="109"/>
      <c r="AC1151" s="109"/>
      <c r="AD1151" s="111"/>
      <c r="AG1151" s="111"/>
    </row>
    <row r="1152" spans="1:33" ht="15.75">
      <c r="A1152" s="292" t="str">
        <f t="shared" si="23"/>
        <v>66-07800-B2</v>
      </c>
      <c r="B1152" s="231">
        <v>5233.4160000000002</v>
      </c>
      <c r="C1152" s="231">
        <v>6767.5684799999999</v>
      </c>
      <c r="D1152" s="231"/>
      <c r="E1152" s="231"/>
      <c r="F1152" s="231"/>
      <c r="G1152" s="232">
        <v>7915.8437519999989</v>
      </c>
      <c r="H1152" s="228" t="s">
        <v>288</v>
      </c>
      <c r="I1152" s="228" t="s">
        <v>288</v>
      </c>
      <c r="J1152" s="108"/>
      <c r="K1152" s="108"/>
      <c r="L1152" s="108"/>
      <c r="M1152" s="108"/>
      <c r="N1152" s="108"/>
      <c r="O1152" s="110"/>
      <c r="P1152" s="108"/>
      <c r="Q1152" s="108"/>
      <c r="R1152" s="108"/>
      <c r="S1152" s="108"/>
      <c r="T1152" s="108"/>
      <c r="U1152" s="108"/>
      <c r="V1152" s="108"/>
      <c r="W1152" s="108"/>
      <c r="X1152" s="108"/>
      <c r="Y1152" s="108"/>
      <c r="Z1152" s="108"/>
      <c r="AA1152" s="108"/>
      <c r="AB1152" s="108"/>
      <c r="AC1152" s="108"/>
      <c r="AD1152" s="111"/>
      <c r="AG1152" s="111"/>
    </row>
    <row r="1153" spans="1:33" ht="15.75">
      <c r="A1153" s="292" t="str">
        <f t="shared" si="23"/>
        <v>66-07800-01</v>
      </c>
      <c r="B1153" s="231">
        <v>4649.1935999999996</v>
      </c>
      <c r="C1153" s="231">
        <v>6013.7279999999992</v>
      </c>
      <c r="D1153" s="231"/>
      <c r="E1153" s="231"/>
      <c r="F1153" s="231"/>
      <c r="G1153" s="232">
        <v>7095.7871999999998</v>
      </c>
      <c r="H1153" s="228" t="s">
        <v>289</v>
      </c>
      <c r="I1153" s="228" t="s">
        <v>289</v>
      </c>
      <c r="J1153" s="108"/>
      <c r="K1153" s="108"/>
      <c r="L1153" s="108"/>
      <c r="M1153" s="108"/>
      <c r="N1153" s="108"/>
      <c r="O1153" s="110"/>
      <c r="P1153" s="108"/>
      <c r="Q1153" s="108"/>
      <c r="R1153" s="108"/>
      <c r="S1153" s="108"/>
      <c r="T1153" s="108"/>
      <c r="U1153" s="108"/>
      <c r="V1153" s="108"/>
      <c r="W1153" s="108"/>
      <c r="X1153" s="108"/>
      <c r="Y1153" s="108"/>
      <c r="Z1153" s="108"/>
      <c r="AA1153" s="108"/>
      <c r="AB1153" s="108"/>
      <c r="AC1153" s="108"/>
      <c r="AD1153" s="111"/>
      <c r="AG1153" s="111"/>
    </row>
    <row r="1154" spans="1:33" ht="15.75">
      <c r="A1154" s="292" t="str">
        <f t="shared" si="23"/>
        <v>66-07800-02</v>
      </c>
      <c r="B1154" s="231">
        <v>2905.8959999999997</v>
      </c>
      <c r="C1154" s="231">
        <v>3757.98</v>
      </c>
      <c r="D1154" s="231"/>
      <c r="E1154" s="231"/>
      <c r="F1154" s="231"/>
      <c r="G1154" s="232">
        <v>4433.817</v>
      </c>
      <c r="H1154" s="230" t="s">
        <v>290</v>
      </c>
      <c r="I1154" s="230" t="s">
        <v>290</v>
      </c>
      <c r="J1154" s="108"/>
      <c r="K1154" s="108"/>
      <c r="L1154" s="108"/>
      <c r="M1154" s="108"/>
      <c r="N1154" s="108"/>
      <c r="O1154" s="110"/>
      <c r="P1154" s="108"/>
      <c r="Q1154" s="108"/>
      <c r="R1154" s="108"/>
      <c r="S1154" s="108"/>
      <c r="T1154" s="108"/>
      <c r="U1154" s="108"/>
      <c r="V1154" s="108"/>
      <c r="W1154" s="108"/>
      <c r="X1154" s="108"/>
      <c r="Y1154" s="108"/>
      <c r="Z1154" s="108"/>
      <c r="AA1154" s="108"/>
      <c r="AB1154" s="108"/>
      <c r="AC1154" s="108"/>
      <c r="AD1154" s="111"/>
      <c r="AG1154" s="111"/>
    </row>
    <row r="1155" spans="1:33" ht="15.75">
      <c r="A1155" s="292" t="str">
        <f t="shared" si="23"/>
        <v>66-07800-03</v>
      </c>
      <c r="B1155" s="231">
        <v>2327.52</v>
      </c>
      <c r="C1155" s="231">
        <v>3009.5884799999999</v>
      </c>
      <c r="D1155" s="231"/>
      <c r="E1155" s="231"/>
      <c r="F1155" s="231"/>
      <c r="G1155" s="232">
        <v>3482.0267519999998</v>
      </c>
      <c r="H1155" s="230" t="s">
        <v>291</v>
      </c>
      <c r="I1155" s="230" t="s">
        <v>291</v>
      </c>
      <c r="J1155" s="108"/>
      <c r="K1155" s="108"/>
      <c r="L1155" s="108"/>
      <c r="M1155" s="108"/>
      <c r="N1155" s="108"/>
      <c r="O1155" s="110"/>
      <c r="P1155" s="108"/>
      <c r="Q1155" s="108"/>
      <c r="R1155" s="108"/>
      <c r="S1155" s="108"/>
      <c r="T1155" s="108"/>
      <c r="U1155" s="108"/>
      <c r="V1155" s="108"/>
      <c r="W1155" s="108"/>
      <c r="X1155" s="108"/>
      <c r="Y1155" s="108"/>
      <c r="Z1155" s="108"/>
      <c r="AA1155" s="108"/>
      <c r="AB1155" s="108"/>
      <c r="AC1155" s="108"/>
      <c r="AD1155" s="111"/>
      <c r="AG1155" s="111"/>
    </row>
    <row r="1156" spans="1:33" ht="15.75">
      <c r="A1156" s="292" t="str">
        <f t="shared" si="23"/>
        <v>66-07900-S3</v>
      </c>
      <c r="B1156" s="231">
        <v>20105.509800000003</v>
      </c>
      <c r="C1156" s="231">
        <v>25972.141500000005</v>
      </c>
      <c r="D1156" s="232">
        <v>30212.722725000003</v>
      </c>
      <c r="E1156" s="231"/>
      <c r="F1156" s="231"/>
      <c r="G1156" s="232">
        <v>30212.722725000003</v>
      </c>
      <c r="H1156" s="230" t="s">
        <v>292</v>
      </c>
      <c r="I1156" s="230" t="s">
        <v>292</v>
      </c>
      <c r="J1156" s="108"/>
      <c r="K1156" s="108"/>
      <c r="L1156" s="108"/>
      <c r="M1156" s="108"/>
      <c r="N1156" s="108"/>
      <c r="O1156" s="110"/>
      <c r="P1156" s="108"/>
      <c r="Q1156" s="108"/>
      <c r="R1156" s="108"/>
      <c r="S1156" s="108"/>
      <c r="T1156" s="108"/>
      <c r="U1156" s="108"/>
      <c r="V1156" s="108"/>
      <c r="W1156" s="108"/>
      <c r="X1156" s="108"/>
      <c r="Y1156" s="108"/>
      <c r="Z1156" s="108"/>
      <c r="AA1156" s="108"/>
      <c r="AB1156" s="108"/>
      <c r="AC1156" s="108"/>
      <c r="AD1156" s="111"/>
      <c r="AG1156" s="111"/>
    </row>
    <row r="1157" spans="1:33" ht="15.75">
      <c r="A1157" s="292" t="str">
        <f t="shared" si="23"/>
        <v>66-07900-L2</v>
      </c>
      <c r="B1157" s="231">
        <v>15843.9162</v>
      </c>
      <c r="C1157" s="231">
        <v>20414.413500000002</v>
      </c>
      <c r="D1157" s="231">
        <f>D1159+D1160</f>
        <v>23821.335525000002</v>
      </c>
      <c r="E1157" s="231"/>
      <c r="F1157" s="231"/>
      <c r="G1157" s="232">
        <v>23821.335525000002</v>
      </c>
      <c r="H1157" s="228" t="s">
        <v>293</v>
      </c>
      <c r="I1157" s="228" t="s">
        <v>293</v>
      </c>
      <c r="J1157" s="114"/>
      <c r="K1157" s="108"/>
      <c r="L1157" s="108"/>
      <c r="M1157" s="108"/>
      <c r="N1157" s="109"/>
      <c r="O1157" s="110"/>
      <c r="P1157" s="108"/>
      <c r="Q1157" s="108"/>
      <c r="R1157" s="108"/>
      <c r="S1157" s="108"/>
      <c r="T1157" s="108"/>
      <c r="U1157" s="108"/>
      <c r="V1157" s="109"/>
      <c r="W1157" s="109"/>
      <c r="X1157" s="109"/>
      <c r="Y1157" s="108"/>
      <c r="Z1157" s="108"/>
      <c r="AA1157" s="108"/>
      <c r="AB1157" s="109"/>
      <c r="AC1157" s="109"/>
      <c r="AD1157" s="111"/>
      <c r="AG1157" s="111"/>
    </row>
    <row r="1158" spans="1:33" ht="15.75">
      <c r="A1158" s="292" t="str">
        <f t="shared" si="23"/>
        <v>66-07900-B2</v>
      </c>
      <c r="B1158" s="231">
        <v>10807.684800000001</v>
      </c>
      <c r="C1158" s="231">
        <v>13991.604000000005</v>
      </c>
      <c r="D1158" s="232">
        <v>16207.944600000004</v>
      </c>
      <c r="E1158" s="231"/>
      <c r="F1158" s="231"/>
      <c r="G1158" s="232">
        <v>16207.944600000004</v>
      </c>
      <c r="H1158" s="228" t="s">
        <v>294</v>
      </c>
      <c r="I1158" s="228" t="s">
        <v>294</v>
      </c>
      <c r="J1158" s="114"/>
      <c r="K1158" s="108"/>
      <c r="L1158" s="108"/>
      <c r="M1158" s="108"/>
      <c r="N1158" s="109"/>
      <c r="O1158" s="110"/>
      <c r="P1158" s="108"/>
      <c r="Q1158" s="108"/>
      <c r="R1158" s="108"/>
      <c r="S1158" s="108"/>
      <c r="T1158" s="108"/>
      <c r="U1158" s="108"/>
      <c r="V1158" s="109"/>
      <c r="W1158" s="109"/>
      <c r="X1158" s="109"/>
      <c r="Y1158" s="108"/>
      <c r="Z1158" s="108"/>
      <c r="AA1158" s="108"/>
      <c r="AB1158" s="109"/>
      <c r="AC1158" s="109"/>
      <c r="AD1158" s="111"/>
      <c r="AG1158" s="111"/>
    </row>
    <row r="1159" spans="1:33" ht="15.75">
      <c r="A1159" s="292" t="str">
        <f t="shared" si="23"/>
        <v>66-07900-01</v>
      </c>
      <c r="B1159" s="231">
        <v>9297.8250000000007</v>
      </c>
      <c r="C1159" s="231">
        <v>11980.5375</v>
      </c>
      <c r="D1159" s="232">
        <v>14004.778124999999</v>
      </c>
      <c r="E1159" s="231"/>
      <c r="F1159" s="231"/>
      <c r="G1159" s="232">
        <v>14004.778124999999</v>
      </c>
      <c r="H1159" s="228" t="s">
        <v>295</v>
      </c>
      <c r="I1159" s="228" t="s">
        <v>295</v>
      </c>
      <c r="J1159" s="114"/>
      <c r="K1159" s="108"/>
      <c r="L1159" s="108"/>
      <c r="M1159" s="108"/>
      <c r="N1159" s="109"/>
      <c r="O1159" s="110"/>
      <c r="P1159" s="108"/>
      <c r="Q1159" s="108"/>
      <c r="R1159" s="108"/>
      <c r="S1159" s="108"/>
      <c r="T1159" s="108"/>
      <c r="U1159" s="108"/>
      <c r="V1159" s="109"/>
      <c r="W1159" s="109"/>
      <c r="X1159" s="109"/>
      <c r="Y1159" s="108"/>
      <c r="Z1159" s="108"/>
      <c r="AA1159" s="108"/>
      <c r="AB1159" s="109"/>
      <c r="AC1159" s="109"/>
      <c r="AD1159" s="111"/>
      <c r="AG1159" s="111"/>
    </row>
    <row r="1160" spans="1:33" ht="15.75">
      <c r="A1160" s="292" t="str">
        <f t="shared" si="23"/>
        <v>66-07900-02</v>
      </c>
      <c r="B1160" s="231">
        <v>6546.0911999999998</v>
      </c>
      <c r="C1160" s="231">
        <v>8433.876000000002</v>
      </c>
      <c r="D1160" s="231">
        <v>9816.5574000000015</v>
      </c>
      <c r="E1160" s="231"/>
      <c r="F1160" s="231"/>
      <c r="G1160" s="232">
        <v>9816.5574000000015</v>
      </c>
      <c r="H1160" s="230" t="s">
        <v>296</v>
      </c>
      <c r="I1160" s="230" t="s">
        <v>296</v>
      </c>
      <c r="J1160" s="114"/>
      <c r="K1160" s="108"/>
      <c r="L1160" s="108"/>
      <c r="M1160" s="108"/>
      <c r="N1160" s="109"/>
      <c r="O1160" s="110"/>
      <c r="P1160" s="108"/>
      <c r="Q1160" s="108"/>
      <c r="R1160" s="108"/>
      <c r="S1160" s="108"/>
      <c r="T1160" s="108"/>
      <c r="U1160" s="108"/>
      <c r="V1160" s="109"/>
      <c r="W1160" s="109"/>
      <c r="X1160" s="109"/>
      <c r="Y1160" s="108"/>
      <c r="Z1160" s="108"/>
      <c r="AA1160" s="108"/>
      <c r="AB1160" s="109"/>
      <c r="AC1160" s="109"/>
      <c r="AD1160" s="111"/>
      <c r="AG1160" s="111"/>
    </row>
    <row r="1161" spans="1:33" ht="15.75">
      <c r="A1161" s="292" t="str">
        <f t="shared" si="23"/>
        <v>66-07900-03</v>
      </c>
      <c r="B1161" s="231">
        <v>4261.5936000000002</v>
      </c>
      <c r="C1161" s="231">
        <v>5557.7280000000028</v>
      </c>
      <c r="D1161" s="232">
        <v>6391.3872000000028</v>
      </c>
      <c r="E1161" s="231"/>
      <c r="F1161" s="231"/>
      <c r="G1161" s="232">
        <v>6391.3872000000028</v>
      </c>
      <c r="H1161" s="230" t="s">
        <v>297</v>
      </c>
      <c r="I1161" s="230" t="s">
        <v>297</v>
      </c>
      <c r="J1161" s="108"/>
      <c r="K1161" s="108"/>
      <c r="L1161" s="108"/>
      <c r="M1161" s="108"/>
      <c r="N1161" s="108"/>
      <c r="O1161" s="110"/>
      <c r="P1161" s="108"/>
      <c r="Q1161" s="108"/>
      <c r="R1161" s="108"/>
      <c r="S1161" s="108"/>
      <c r="T1161" s="108"/>
      <c r="U1161" s="108"/>
      <c r="V1161" s="108"/>
      <c r="W1161" s="108"/>
      <c r="X1161" s="108"/>
      <c r="Y1161" s="108"/>
      <c r="Z1161" s="108"/>
      <c r="AA1161" s="108"/>
      <c r="AB1161" s="108"/>
      <c r="AC1161" s="108"/>
      <c r="AD1161" s="111"/>
      <c r="AG1161" s="111"/>
    </row>
    <row r="1162" spans="1:33" ht="15.75">
      <c r="A1162" s="292" t="str">
        <f t="shared" si="23"/>
        <v>66-08000-S2</v>
      </c>
      <c r="B1162" s="231">
        <v>11711.490300000001</v>
      </c>
      <c r="C1162" s="231">
        <v>15121.70025</v>
      </c>
      <c r="D1162" s="231"/>
      <c r="E1162" s="231"/>
      <c r="F1162" s="231"/>
      <c r="G1162" s="232">
        <v>17765.7352875</v>
      </c>
      <c r="H1162" s="230" t="s">
        <v>298</v>
      </c>
      <c r="I1162" s="230" t="s">
        <v>298</v>
      </c>
      <c r="J1162" s="108"/>
      <c r="K1162" s="108"/>
      <c r="L1162" s="108"/>
      <c r="M1162" s="108"/>
      <c r="N1162" s="108"/>
      <c r="O1162" s="110"/>
      <c r="P1162" s="108"/>
      <c r="Q1162" s="108"/>
      <c r="R1162" s="108"/>
      <c r="S1162" s="108"/>
      <c r="T1162" s="108"/>
      <c r="U1162" s="108"/>
      <c r="V1162" s="108"/>
      <c r="W1162" s="108"/>
      <c r="X1162" s="108"/>
      <c r="Y1162" s="108"/>
      <c r="Z1162" s="108"/>
      <c r="AA1162" s="108"/>
      <c r="AB1162" s="108"/>
      <c r="AC1162" s="108"/>
      <c r="AD1162" s="111"/>
      <c r="AG1162" s="111"/>
    </row>
    <row r="1163" spans="1:33" ht="15.75">
      <c r="A1163" s="292" t="str">
        <f t="shared" si="23"/>
        <v>66-08000-01</v>
      </c>
      <c r="B1163" s="231">
        <v>6355.5974999999999</v>
      </c>
      <c r="C1163" s="231">
        <v>8221.2562500000004</v>
      </c>
      <c r="D1163" s="231"/>
      <c r="E1163" s="231"/>
      <c r="F1163" s="231"/>
      <c r="G1163" s="232">
        <v>9758.2246875000001</v>
      </c>
      <c r="H1163" s="228" t="s">
        <v>299</v>
      </c>
      <c r="I1163" s="228" t="s">
        <v>299</v>
      </c>
      <c r="J1163" s="108"/>
      <c r="K1163" s="108"/>
      <c r="L1163" s="108"/>
      <c r="M1163" s="108"/>
      <c r="N1163" s="108"/>
      <c r="O1163" s="110"/>
      <c r="P1163" s="108"/>
      <c r="Q1163" s="108"/>
      <c r="R1163" s="108"/>
      <c r="S1163" s="108"/>
      <c r="T1163" s="108"/>
      <c r="U1163" s="108"/>
      <c r="V1163" s="108"/>
      <c r="W1163" s="108"/>
      <c r="X1163" s="108"/>
      <c r="Y1163" s="108"/>
      <c r="Z1163" s="108"/>
      <c r="AA1163" s="108"/>
      <c r="AB1163" s="108"/>
      <c r="AC1163" s="108"/>
      <c r="AD1163" s="111"/>
      <c r="AG1163" s="111"/>
    </row>
    <row r="1164" spans="1:33" ht="15.75">
      <c r="A1164" s="292" t="str">
        <f t="shared" si="23"/>
        <v>66-08000-02</v>
      </c>
      <c r="B1164" s="231">
        <v>5355.8928000000005</v>
      </c>
      <c r="C1164" s="231">
        <v>6900.4440000000004</v>
      </c>
      <c r="D1164" s="231"/>
      <c r="E1164" s="231"/>
      <c r="F1164" s="231"/>
      <c r="G1164" s="232">
        <v>8007.5105999999996</v>
      </c>
      <c r="H1164" s="228" t="s">
        <v>300</v>
      </c>
      <c r="I1164" s="228" t="s">
        <v>300</v>
      </c>
      <c r="J1164" s="108"/>
      <c r="K1164" s="108"/>
      <c r="L1164" s="108"/>
      <c r="M1164" s="108"/>
      <c r="N1164" s="108"/>
      <c r="O1164" s="110"/>
      <c r="P1164" s="108"/>
      <c r="Q1164" s="108"/>
      <c r="R1164" s="108"/>
      <c r="S1164" s="108"/>
      <c r="T1164" s="108"/>
      <c r="U1164" s="108"/>
      <c r="V1164" s="108"/>
      <c r="W1164" s="108"/>
      <c r="X1164" s="108"/>
      <c r="Y1164" s="108"/>
      <c r="Z1164" s="108"/>
      <c r="AA1164" s="108"/>
      <c r="AB1164" s="108"/>
      <c r="AC1164" s="108"/>
      <c r="AD1164" s="111"/>
      <c r="AG1164" s="111"/>
    </row>
    <row r="1165" spans="1:33" ht="15.75">
      <c r="A1165" s="292" t="str">
        <f t="shared" si="23"/>
        <v>66-08200-S2</v>
      </c>
      <c r="B1165" s="231">
        <v>8203.5676800000001</v>
      </c>
      <c r="C1165" s="231">
        <v>10698.626399999996</v>
      </c>
      <c r="D1165" s="231"/>
      <c r="E1165" s="231"/>
      <c r="F1165" s="231"/>
      <c r="G1165" s="232">
        <v>12303.420359999998</v>
      </c>
      <c r="H1165" s="228" t="s">
        <v>301</v>
      </c>
      <c r="I1165" s="228" t="s">
        <v>301</v>
      </c>
      <c r="J1165" s="108"/>
      <c r="K1165" s="108"/>
      <c r="L1165" s="108"/>
      <c r="M1165" s="108"/>
      <c r="N1165" s="108"/>
      <c r="O1165" s="110"/>
      <c r="P1165" s="108"/>
      <c r="Q1165" s="108"/>
      <c r="R1165" s="108"/>
      <c r="S1165" s="108"/>
      <c r="T1165" s="108"/>
      <c r="U1165" s="108"/>
      <c r="V1165" s="108"/>
      <c r="W1165" s="108"/>
      <c r="X1165" s="108"/>
      <c r="Y1165" s="108"/>
      <c r="Z1165" s="108"/>
      <c r="AA1165" s="108"/>
      <c r="AB1165" s="108"/>
      <c r="AC1165" s="108"/>
      <c r="AD1165" s="111"/>
      <c r="AG1165" s="111"/>
    </row>
    <row r="1166" spans="1:33" ht="15.75">
      <c r="A1166" s="292" t="str">
        <f t="shared" si="23"/>
        <v>66-08200-01</v>
      </c>
      <c r="B1166" s="231">
        <v>5326.9919999999993</v>
      </c>
      <c r="C1166" s="231">
        <v>6947.159999999998</v>
      </c>
      <c r="D1166" s="231"/>
      <c r="E1166" s="231"/>
      <c r="F1166" s="231"/>
      <c r="G1166" s="232">
        <v>7989.2339999999967</v>
      </c>
      <c r="H1166" s="230" t="s">
        <v>302</v>
      </c>
      <c r="I1166" s="230" t="s">
        <v>302</v>
      </c>
      <c r="J1166" s="114"/>
      <c r="K1166" s="108"/>
      <c r="L1166" s="108"/>
      <c r="M1166" s="108"/>
      <c r="N1166" s="109"/>
      <c r="O1166" s="110"/>
      <c r="P1166" s="108"/>
      <c r="Q1166" s="108"/>
      <c r="R1166" s="108"/>
      <c r="S1166" s="108"/>
      <c r="T1166" s="108"/>
      <c r="U1166" s="108"/>
      <c r="V1166" s="109"/>
      <c r="W1166" s="109"/>
      <c r="X1166" s="109"/>
      <c r="Y1166" s="108"/>
      <c r="Z1166" s="108"/>
      <c r="AA1166" s="108"/>
      <c r="AB1166" s="109"/>
      <c r="AC1166" s="109"/>
      <c r="AD1166" s="111"/>
      <c r="AG1166" s="111"/>
    </row>
    <row r="1167" spans="1:33" ht="15.75">
      <c r="A1167" s="292" t="str">
        <f t="shared" si="23"/>
        <v>66-08200-02</v>
      </c>
      <c r="B1167" s="231">
        <v>2876.5756800000004</v>
      </c>
      <c r="C1167" s="231">
        <v>3751.4663999999993</v>
      </c>
      <c r="D1167" s="231"/>
      <c r="E1167" s="231"/>
      <c r="F1167" s="231"/>
      <c r="G1167" s="232">
        <v>4314.1863599999988</v>
      </c>
      <c r="H1167" s="230" t="s">
        <v>303</v>
      </c>
      <c r="I1167" s="230" t="s">
        <v>303</v>
      </c>
      <c r="J1167" s="114"/>
      <c r="K1167" s="108"/>
      <c r="L1167" s="108"/>
      <c r="M1167" s="108"/>
      <c r="N1167" s="109"/>
      <c r="O1167" s="110"/>
      <c r="P1167" s="108"/>
      <c r="Q1167" s="108"/>
      <c r="R1167" s="108"/>
      <c r="S1167" s="108"/>
      <c r="T1167" s="108"/>
      <c r="U1167" s="108"/>
      <c r="V1167" s="109"/>
      <c r="W1167" s="109"/>
      <c r="X1167" s="109"/>
      <c r="Y1167" s="108"/>
      <c r="Z1167" s="108"/>
      <c r="AA1167" s="108"/>
      <c r="AB1167" s="109"/>
      <c r="AC1167" s="109"/>
      <c r="AD1167" s="111"/>
      <c r="AG1167" s="111"/>
    </row>
    <row r="1168" spans="1:33" ht="15.75">
      <c r="A1168" s="292" t="str">
        <f t="shared" si="23"/>
        <v>66-08300-S3</v>
      </c>
      <c r="B1168" s="231">
        <v>15998.4</v>
      </c>
      <c r="C1168" s="231">
        <v>20861.913599999996</v>
      </c>
      <c r="D1168" s="231"/>
      <c r="E1168" s="231"/>
      <c r="F1168" s="231"/>
      <c r="G1168" s="232">
        <v>23991.200639999995</v>
      </c>
      <c r="H1168" s="230" t="s">
        <v>304</v>
      </c>
      <c r="I1168" s="230" t="s">
        <v>304</v>
      </c>
      <c r="J1168" s="114"/>
      <c r="K1168" s="108"/>
      <c r="L1168" s="108"/>
      <c r="M1168" s="108"/>
      <c r="N1168" s="109"/>
      <c r="O1168" s="110"/>
      <c r="P1168" s="108"/>
      <c r="Q1168" s="108"/>
      <c r="R1168" s="108"/>
      <c r="S1168" s="108"/>
      <c r="T1168" s="108"/>
      <c r="U1168" s="108"/>
      <c r="V1168" s="109"/>
      <c r="W1168" s="109"/>
      <c r="X1168" s="109"/>
      <c r="Y1168" s="108"/>
      <c r="Z1168" s="108"/>
      <c r="AA1168" s="108"/>
      <c r="AB1168" s="109"/>
      <c r="AC1168" s="109"/>
      <c r="AD1168" s="111"/>
      <c r="AG1168" s="111"/>
    </row>
    <row r="1169" spans="1:33" ht="15.75">
      <c r="A1169" s="292" t="str">
        <f t="shared" si="23"/>
        <v>66-08300-L2</v>
      </c>
      <c r="B1169" s="231">
        <v>11732.159999999998</v>
      </c>
      <c r="C1169" s="231">
        <v>15298.736639999997</v>
      </c>
      <c r="D1169" s="231"/>
      <c r="E1169" s="231"/>
      <c r="F1169" s="231"/>
      <c r="G1169" s="232">
        <v>17593.547135999997</v>
      </c>
      <c r="H1169" s="228" t="s">
        <v>305</v>
      </c>
      <c r="I1169" s="228" t="s">
        <v>305</v>
      </c>
      <c r="J1169" s="114"/>
      <c r="K1169" s="108"/>
      <c r="L1169" s="108"/>
      <c r="M1169" s="108"/>
      <c r="N1169" s="109"/>
      <c r="O1169" s="110"/>
      <c r="P1169" s="108"/>
      <c r="Q1169" s="108"/>
      <c r="R1169" s="108"/>
      <c r="S1169" s="108"/>
      <c r="T1169" s="108"/>
      <c r="U1169" s="108"/>
      <c r="V1169" s="109"/>
      <c r="W1169" s="109"/>
      <c r="X1169" s="109"/>
      <c r="Y1169" s="108"/>
      <c r="Z1169" s="108"/>
      <c r="AA1169" s="108"/>
      <c r="AB1169" s="109"/>
      <c r="AC1169" s="109"/>
      <c r="AD1169" s="111"/>
      <c r="AG1169" s="111"/>
    </row>
    <row r="1170" spans="1:33" ht="15.75">
      <c r="A1170" s="292" t="str">
        <f t="shared" si="23"/>
        <v>66-08300-B2</v>
      </c>
      <c r="B1170" s="231">
        <v>9599.0400000000009</v>
      </c>
      <c r="C1170" s="231">
        <v>12517.148159999995</v>
      </c>
      <c r="D1170" s="231"/>
      <c r="E1170" s="231"/>
      <c r="F1170" s="231"/>
      <c r="G1170" s="232">
        <v>14394.720383999995</v>
      </c>
      <c r="H1170" s="228" t="s">
        <v>306</v>
      </c>
      <c r="I1170" s="228" t="s">
        <v>306</v>
      </c>
      <c r="J1170" s="108"/>
      <c r="K1170" s="108"/>
      <c r="L1170" s="108"/>
      <c r="M1170" s="108"/>
      <c r="N1170" s="108"/>
      <c r="O1170" s="108"/>
      <c r="P1170" s="108"/>
      <c r="Q1170" s="108"/>
      <c r="R1170" s="108"/>
      <c r="S1170" s="108"/>
      <c r="T1170" s="108"/>
      <c r="U1170" s="108"/>
      <c r="V1170" s="108"/>
      <c r="W1170" s="108"/>
      <c r="X1170" s="109"/>
      <c r="Y1170" s="108"/>
      <c r="Z1170" s="108"/>
      <c r="AA1170" s="108"/>
      <c r="AB1170" s="108"/>
      <c r="AC1170" s="108"/>
      <c r="AD1170" s="111"/>
      <c r="AG1170" s="111"/>
    </row>
    <row r="1171" spans="1:33" ht="15.75">
      <c r="A1171" s="292" t="str">
        <f t="shared" si="23"/>
        <v>66-08300-01</v>
      </c>
      <c r="B1171" s="231">
        <v>6399.36</v>
      </c>
      <c r="C1171" s="231">
        <v>8344.7654399999992</v>
      </c>
      <c r="D1171" s="231"/>
      <c r="E1171" s="231"/>
      <c r="F1171" s="231"/>
      <c r="G1171" s="232">
        <v>9596.4802559999989</v>
      </c>
      <c r="H1171" s="228" t="s">
        <v>307</v>
      </c>
      <c r="I1171" s="228" t="s">
        <v>307</v>
      </c>
      <c r="J1171" s="114"/>
      <c r="K1171" s="108"/>
      <c r="L1171" s="108"/>
      <c r="M1171" s="108"/>
      <c r="N1171" s="109"/>
      <c r="O1171" s="110"/>
      <c r="P1171" s="108"/>
      <c r="Q1171" s="108"/>
      <c r="R1171" s="108"/>
      <c r="S1171" s="108"/>
      <c r="T1171" s="108"/>
      <c r="U1171" s="108"/>
      <c r="V1171" s="109"/>
      <c r="W1171" s="109"/>
      <c r="X1171" s="109"/>
      <c r="Y1171" s="108"/>
      <c r="Z1171" s="108"/>
      <c r="AA1171" s="108"/>
      <c r="AB1171" s="109"/>
      <c r="AC1171" s="109"/>
      <c r="AD1171" s="111"/>
      <c r="AG1171" s="111"/>
    </row>
    <row r="1172" spans="1:33" ht="15.75">
      <c r="A1172" s="292" t="str">
        <f t="shared" si="23"/>
        <v>66-08300-02</v>
      </c>
      <c r="B1172" s="231">
        <v>5332.8</v>
      </c>
      <c r="C1172" s="231">
        <v>6953.9711999999981</v>
      </c>
      <c r="D1172" s="231"/>
      <c r="E1172" s="231"/>
      <c r="F1172" s="231"/>
      <c r="G1172" s="232">
        <v>7997.0668799999967</v>
      </c>
      <c r="H1172" s="228" t="s">
        <v>308</v>
      </c>
      <c r="I1172" s="228" t="s">
        <v>308</v>
      </c>
      <c r="J1172" s="114"/>
      <c r="K1172" s="108"/>
      <c r="L1172" s="108"/>
      <c r="M1172" s="108"/>
      <c r="N1172" s="109"/>
      <c r="O1172" s="110"/>
      <c r="P1172" s="108"/>
      <c r="Q1172" s="108"/>
      <c r="R1172" s="108"/>
      <c r="S1172" s="108"/>
      <c r="T1172" s="108"/>
      <c r="U1172" s="108"/>
      <c r="V1172" s="109"/>
      <c r="W1172" s="109"/>
      <c r="X1172" s="109"/>
      <c r="Y1172" s="108"/>
      <c r="Z1172" s="108"/>
      <c r="AA1172" s="108"/>
      <c r="AB1172" s="109"/>
      <c r="AC1172" s="109"/>
      <c r="AD1172" s="111"/>
      <c r="AG1172" s="111"/>
    </row>
    <row r="1173" spans="1:33" ht="15.75">
      <c r="A1173" s="292" t="str">
        <f t="shared" si="23"/>
        <v>66-08300-03</v>
      </c>
      <c r="B1173" s="231">
        <v>4266.24</v>
      </c>
      <c r="C1173" s="231">
        <v>5563.176959999998</v>
      </c>
      <c r="D1173" s="231"/>
      <c r="E1173" s="231"/>
      <c r="F1173" s="231"/>
      <c r="G1173" s="232">
        <v>6397.6535039999972</v>
      </c>
      <c r="H1173" s="228" t="s">
        <v>309</v>
      </c>
      <c r="I1173" s="228" t="s">
        <v>309</v>
      </c>
      <c r="J1173" s="108"/>
      <c r="K1173" s="108"/>
      <c r="L1173" s="108"/>
      <c r="M1173" s="108"/>
      <c r="N1173" s="108"/>
      <c r="O1173" s="110"/>
      <c r="P1173" s="108"/>
      <c r="Q1173" s="108"/>
      <c r="R1173" s="108"/>
      <c r="S1173" s="108"/>
      <c r="T1173" s="108"/>
      <c r="U1173" s="108"/>
      <c r="V1173" s="108"/>
      <c r="W1173" s="108"/>
      <c r="X1173" s="109"/>
      <c r="Y1173" s="108"/>
      <c r="Z1173" s="108"/>
      <c r="AA1173" s="108"/>
      <c r="AB1173" s="108"/>
      <c r="AC1173" s="108"/>
      <c r="AD1173" s="111"/>
      <c r="AG1173" s="111"/>
    </row>
    <row r="1174" spans="1:33" ht="15.75">
      <c r="A1174" s="292" t="str">
        <f t="shared" si="23"/>
        <v>66-08400-S4</v>
      </c>
      <c r="B1174" s="231">
        <v>8319.1680000000015</v>
      </c>
      <c r="C1174" s="231">
        <v>10848.195071999997</v>
      </c>
      <c r="D1174" s="231"/>
      <c r="E1174" s="231"/>
      <c r="F1174" s="231"/>
      <c r="G1174" s="232">
        <v>12475.424332799996</v>
      </c>
      <c r="H1174" s="230" t="s">
        <v>310</v>
      </c>
      <c r="I1174" s="230" t="s">
        <v>310</v>
      </c>
      <c r="J1174" s="108"/>
      <c r="K1174" s="108"/>
      <c r="L1174" s="108"/>
      <c r="M1174" s="108"/>
      <c r="N1174" s="108"/>
      <c r="O1174" s="110"/>
      <c r="P1174" s="108"/>
      <c r="Q1174" s="108"/>
      <c r="R1174" s="108"/>
      <c r="S1174" s="108"/>
      <c r="T1174" s="108"/>
      <c r="U1174" s="108"/>
      <c r="V1174" s="108"/>
      <c r="W1174" s="108"/>
      <c r="X1174" s="109"/>
      <c r="Y1174" s="108"/>
      <c r="Z1174" s="108"/>
      <c r="AA1174" s="108"/>
      <c r="AB1174" s="108"/>
      <c r="AC1174" s="108"/>
      <c r="AD1174" s="111"/>
      <c r="AG1174" s="111"/>
    </row>
    <row r="1175" spans="1:33" ht="15.75">
      <c r="A1175" s="292" t="str">
        <f t="shared" si="23"/>
        <v>66-08400-L3</v>
      </c>
      <c r="B1175" s="231">
        <v>7252.608000000002</v>
      </c>
      <c r="C1175" s="231">
        <v>9457.4008319999975</v>
      </c>
      <c r="D1175" s="231"/>
      <c r="E1175" s="231"/>
      <c r="F1175" s="231"/>
      <c r="G1175" s="232">
        <v>10876.010956799997</v>
      </c>
      <c r="H1175" s="230" t="s">
        <v>311</v>
      </c>
      <c r="I1175" s="230" t="s">
        <v>311</v>
      </c>
      <c r="J1175" s="108"/>
      <c r="K1175" s="108"/>
      <c r="L1175" s="108"/>
      <c r="M1175" s="108"/>
      <c r="N1175" s="108"/>
      <c r="O1175" s="110"/>
      <c r="P1175" s="108"/>
      <c r="Q1175" s="108"/>
      <c r="R1175" s="108"/>
      <c r="S1175" s="108"/>
      <c r="T1175" s="108"/>
      <c r="U1175" s="108"/>
      <c r="V1175" s="108"/>
      <c r="W1175" s="108"/>
      <c r="X1175" s="109"/>
      <c r="Y1175" s="108"/>
      <c r="Z1175" s="108"/>
      <c r="AA1175" s="108"/>
      <c r="AB1175" s="108"/>
      <c r="AC1175" s="108"/>
      <c r="AD1175" s="111"/>
      <c r="AG1175" s="111"/>
    </row>
    <row r="1176" spans="1:33" ht="15.75">
      <c r="A1176" s="292" t="str">
        <f t="shared" si="23"/>
        <v>66-08400-L2</v>
      </c>
      <c r="B1176" s="231">
        <v>5546.112000000001</v>
      </c>
      <c r="C1176" s="231">
        <v>7232.1300479999982</v>
      </c>
      <c r="D1176" s="231"/>
      <c r="E1176" s="231"/>
      <c r="F1176" s="231"/>
      <c r="G1176" s="232">
        <v>8316.9495551999971</v>
      </c>
      <c r="H1176" s="230" t="s">
        <v>312</v>
      </c>
      <c r="I1176" s="230" t="s">
        <v>312</v>
      </c>
      <c r="J1176" s="114"/>
      <c r="K1176" s="108"/>
      <c r="L1176" s="108"/>
      <c r="M1176" s="108"/>
      <c r="N1176" s="109"/>
      <c r="O1176" s="110"/>
      <c r="P1176" s="108"/>
      <c r="Q1176" s="108"/>
      <c r="R1176" s="108"/>
      <c r="S1176" s="108"/>
      <c r="T1176" s="108"/>
      <c r="U1176" s="108"/>
      <c r="V1176" s="109"/>
      <c r="W1176" s="109"/>
      <c r="X1176" s="109"/>
      <c r="Y1176" s="108"/>
      <c r="Z1176" s="108"/>
      <c r="AA1176" s="108"/>
      <c r="AB1176" s="109"/>
      <c r="AC1176" s="109"/>
      <c r="AD1176" s="111"/>
      <c r="AG1176" s="111"/>
    </row>
    <row r="1177" spans="1:33" ht="15.75">
      <c r="A1177" s="292" t="str">
        <f t="shared" si="23"/>
        <v>66-08400-B3</v>
      </c>
      <c r="B1177" s="231">
        <v>4906.1760000000004</v>
      </c>
      <c r="C1177" s="231">
        <v>6397.6535039999972</v>
      </c>
      <c r="D1177" s="231"/>
      <c r="E1177" s="231"/>
      <c r="F1177" s="231"/>
      <c r="G1177" s="232">
        <v>7357.3015295999967</v>
      </c>
      <c r="H1177" s="230" t="s">
        <v>313</v>
      </c>
      <c r="I1177" s="230" t="s">
        <v>313</v>
      </c>
      <c r="J1177" s="114"/>
      <c r="K1177" s="108"/>
      <c r="L1177" s="108"/>
      <c r="M1177" s="108"/>
      <c r="N1177" s="109"/>
      <c r="O1177" s="110"/>
      <c r="P1177" s="108"/>
      <c r="Q1177" s="108"/>
      <c r="R1177" s="108"/>
      <c r="S1177" s="108"/>
      <c r="T1177" s="108"/>
      <c r="U1177" s="108"/>
      <c r="V1177" s="109"/>
      <c r="W1177" s="109"/>
      <c r="X1177" s="109"/>
      <c r="Y1177" s="108"/>
      <c r="Z1177" s="108"/>
      <c r="AA1177" s="108"/>
      <c r="AB1177" s="109"/>
      <c r="AC1177" s="109"/>
      <c r="AD1177" s="111"/>
      <c r="AG1177" s="111"/>
    </row>
    <row r="1178" spans="1:33" ht="15.75">
      <c r="A1178" s="292" t="str">
        <f t="shared" si="23"/>
        <v>66-08400-B2</v>
      </c>
      <c r="B1178" s="231">
        <v>2773.0560000000005</v>
      </c>
      <c r="C1178" s="231">
        <v>3616.0650239999991</v>
      </c>
      <c r="D1178" s="231"/>
      <c r="E1178" s="231"/>
      <c r="F1178" s="231"/>
      <c r="G1178" s="232">
        <v>4158.4747775999986</v>
      </c>
      <c r="H1178" s="228" t="s">
        <v>314</v>
      </c>
      <c r="I1178" s="228" t="s">
        <v>314</v>
      </c>
      <c r="J1178" s="114"/>
      <c r="K1178" s="108"/>
      <c r="L1178" s="108"/>
      <c r="M1178" s="108"/>
      <c r="N1178" s="109"/>
      <c r="O1178" s="110"/>
      <c r="P1178" s="108"/>
      <c r="Q1178" s="108"/>
      <c r="R1178" s="108"/>
      <c r="S1178" s="108"/>
      <c r="T1178" s="108"/>
      <c r="U1178" s="108"/>
      <c r="V1178" s="109"/>
      <c r="W1178" s="109"/>
      <c r="X1178" s="109"/>
      <c r="Y1178" s="108"/>
      <c r="Z1178" s="108"/>
      <c r="AA1178" s="108"/>
      <c r="AB1178" s="109"/>
      <c r="AC1178" s="109"/>
      <c r="AD1178" s="111"/>
      <c r="AG1178" s="111"/>
    </row>
    <row r="1179" spans="1:33" ht="15.75">
      <c r="A1179" s="292" t="str">
        <f t="shared" si="23"/>
        <v>66-08400-01</v>
      </c>
      <c r="B1179" s="231">
        <v>3412.9920000000006</v>
      </c>
      <c r="C1179" s="231">
        <v>4450.5415679999987</v>
      </c>
      <c r="D1179" s="231"/>
      <c r="E1179" s="231"/>
      <c r="F1179" s="231"/>
      <c r="G1179" s="232">
        <v>5118.1228031999972</v>
      </c>
      <c r="H1179" s="228" t="s">
        <v>315</v>
      </c>
      <c r="I1179" s="228" t="s">
        <v>315</v>
      </c>
      <c r="J1179" s="108"/>
      <c r="K1179" s="108"/>
      <c r="L1179" s="108"/>
      <c r="M1179" s="108"/>
      <c r="N1179" s="108"/>
      <c r="O1179" s="108"/>
      <c r="P1179" s="108"/>
      <c r="Q1179" s="108"/>
      <c r="R1179" s="108"/>
      <c r="S1179" s="108"/>
      <c r="T1179" s="108"/>
      <c r="U1179" s="108"/>
      <c r="V1179" s="108"/>
      <c r="W1179" s="108"/>
      <c r="X1179" s="108"/>
      <c r="Y1179" s="108"/>
      <c r="Z1179" s="108"/>
      <c r="AA1179" s="108"/>
      <c r="AB1179" s="108"/>
      <c r="AC1179" s="108"/>
      <c r="AD1179" s="111"/>
      <c r="AG1179" s="111"/>
    </row>
    <row r="1180" spans="1:33" ht="15.75">
      <c r="A1180" s="292" t="str">
        <f t="shared" si="23"/>
        <v>66-08400-02</v>
      </c>
      <c r="B1180" s="231">
        <v>2133.12</v>
      </c>
      <c r="C1180" s="231">
        <v>2781.588479999999</v>
      </c>
      <c r="D1180" s="231"/>
      <c r="E1180" s="231"/>
      <c r="F1180" s="231"/>
      <c r="G1180" s="232">
        <v>3198.8267519999986</v>
      </c>
      <c r="H1180" s="228" t="s">
        <v>316</v>
      </c>
      <c r="I1180" s="228" t="s">
        <v>316</v>
      </c>
      <c r="J1180" s="114"/>
      <c r="K1180" s="108"/>
      <c r="L1180" s="108"/>
      <c r="M1180" s="108"/>
      <c r="N1180" s="109"/>
      <c r="O1180" s="110"/>
      <c r="P1180" s="108"/>
      <c r="Q1180" s="108"/>
      <c r="R1180" s="108"/>
      <c r="S1180" s="108"/>
      <c r="T1180" s="108"/>
      <c r="U1180" s="108"/>
      <c r="V1180" s="109"/>
      <c r="W1180" s="109"/>
      <c r="X1180" s="109"/>
      <c r="Y1180" s="108"/>
      <c r="Z1180" s="108"/>
      <c r="AA1180" s="108"/>
      <c r="AB1180" s="109"/>
      <c r="AC1180" s="109"/>
      <c r="AD1180" s="111"/>
      <c r="AG1180" s="111"/>
    </row>
    <row r="1181" spans="1:33" ht="15.75">
      <c r="A1181" s="292" t="str">
        <f t="shared" si="23"/>
        <v>66-08400-03</v>
      </c>
      <c r="B1181" s="231">
        <v>1706.4960000000003</v>
      </c>
      <c r="C1181" s="231">
        <v>2225.2707839999994</v>
      </c>
      <c r="D1181" s="231"/>
      <c r="E1181" s="231"/>
      <c r="F1181" s="231"/>
      <c r="G1181" s="232">
        <v>2559.0614015999986</v>
      </c>
      <c r="H1181" s="230" t="s">
        <v>317</v>
      </c>
      <c r="I1181" s="230" t="s">
        <v>317</v>
      </c>
      <c r="J1181" s="114"/>
      <c r="K1181" s="108"/>
      <c r="L1181" s="108"/>
      <c r="M1181" s="108"/>
      <c r="N1181" s="109"/>
      <c r="O1181" s="110"/>
      <c r="P1181" s="108"/>
      <c r="Q1181" s="108"/>
      <c r="R1181" s="108"/>
      <c r="S1181" s="108"/>
      <c r="T1181" s="108"/>
      <c r="U1181" s="108"/>
      <c r="V1181" s="109"/>
      <c r="W1181" s="109"/>
      <c r="X1181" s="109"/>
      <c r="Y1181" s="108"/>
      <c r="Z1181" s="108"/>
      <c r="AA1181" s="108"/>
      <c r="AB1181" s="109"/>
      <c r="AC1181" s="109"/>
      <c r="AD1181" s="111"/>
      <c r="AG1181" s="111"/>
    </row>
    <row r="1182" spans="1:33" ht="15.75">
      <c r="A1182" s="292" t="str">
        <f t="shared" si="23"/>
        <v>66-08400-04</v>
      </c>
      <c r="B1182" s="231">
        <v>1066.56</v>
      </c>
      <c r="C1182" s="231">
        <v>1390.7942399999995</v>
      </c>
      <c r="D1182" s="231"/>
      <c r="E1182" s="231"/>
      <c r="F1182" s="231"/>
      <c r="G1182" s="232">
        <v>1599.4133759999993</v>
      </c>
      <c r="H1182" s="230" t="s">
        <v>318</v>
      </c>
      <c r="I1182" s="230" t="s">
        <v>318</v>
      </c>
      <c r="J1182" s="108"/>
      <c r="K1182" s="108"/>
      <c r="L1182" s="108"/>
      <c r="M1182" s="108"/>
      <c r="N1182" s="108"/>
      <c r="O1182" s="110"/>
      <c r="P1182" s="108"/>
      <c r="Q1182" s="108"/>
      <c r="R1182" s="108"/>
      <c r="S1182" s="108"/>
      <c r="T1182" s="108"/>
      <c r="U1182" s="108"/>
      <c r="V1182" s="108"/>
      <c r="W1182" s="108"/>
      <c r="X1182" s="108"/>
      <c r="Y1182" s="108"/>
      <c r="Z1182" s="108"/>
      <c r="AA1182" s="108"/>
      <c r="AB1182" s="108"/>
      <c r="AC1182" s="108"/>
      <c r="AD1182" s="111"/>
      <c r="AG1182" s="111"/>
    </row>
    <row r="1183" spans="1:33" ht="15.75">
      <c r="A1183" s="292" t="str">
        <f t="shared" si="23"/>
        <v>66-08500-L3</v>
      </c>
      <c r="B1183" s="231">
        <v>12570.962880000001</v>
      </c>
      <c r="C1183" s="231">
        <v>16243.322400000001</v>
      </c>
      <c r="D1183" s="231"/>
      <c r="E1183" s="231"/>
      <c r="F1183" s="231"/>
      <c r="G1183" s="232">
        <v>18946.160759999999</v>
      </c>
      <c r="H1183" s="230" t="s">
        <v>320</v>
      </c>
      <c r="I1183" s="230" t="s">
        <v>320</v>
      </c>
      <c r="J1183" s="108"/>
      <c r="K1183" s="108"/>
      <c r="L1183" s="108"/>
      <c r="M1183" s="108"/>
      <c r="N1183" s="108"/>
      <c r="O1183" s="110"/>
      <c r="P1183" s="108"/>
      <c r="Q1183" s="108"/>
      <c r="R1183" s="108"/>
      <c r="S1183" s="108"/>
      <c r="T1183" s="108"/>
      <c r="U1183" s="108"/>
      <c r="V1183" s="108"/>
      <c r="W1183" s="108"/>
      <c r="X1183" s="108"/>
      <c r="Y1183" s="108"/>
      <c r="Z1183" s="108"/>
      <c r="AA1183" s="108"/>
      <c r="AB1183" s="108"/>
      <c r="AC1183" s="108"/>
      <c r="AD1183" s="111"/>
      <c r="AG1183" s="111"/>
    </row>
    <row r="1184" spans="1:33" ht="15.75">
      <c r="A1184" s="292" t="str">
        <f t="shared" si="23"/>
        <v>66-08500-L2</v>
      </c>
      <c r="B1184" s="231">
        <v>9516.5270400000009</v>
      </c>
      <c r="C1184" s="231">
        <v>12295.9992</v>
      </c>
      <c r="D1184" s="231"/>
      <c r="E1184" s="231"/>
      <c r="F1184" s="231"/>
      <c r="G1184" s="232">
        <v>14341.759079999998</v>
      </c>
      <c r="H1184" s="228" t="s">
        <v>319</v>
      </c>
      <c r="I1184" s="228" t="s">
        <v>319</v>
      </c>
      <c r="J1184" s="108"/>
      <c r="K1184" s="108"/>
      <c r="L1184" s="108"/>
      <c r="M1184" s="108"/>
      <c r="N1184" s="108"/>
      <c r="O1184" s="110"/>
      <c r="P1184" s="108"/>
      <c r="Q1184" s="108"/>
      <c r="R1184" s="108"/>
      <c r="S1184" s="108"/>
      <c r="T1184" s="108"/>
      <c r="U1184" s="108"/>
      <c r="V1184" s="108"/>
      <c r="W1184" s="108"/>
      <c r="X1184" s="108"/>
      <c r="Y1184" s="108"/>
      <c r="Z1184" s="108"/>
      <c r="AA1184" s="108"/>
      <c r="AB1184" s="108"/>
      <c r="AC1184" s="108"/>
      <c r="AD1184" s="111"/>
      <c r="AG1184" s="111"/>
    </row>
    <row r="1185" spans="1:33" ht="15.75">
      <c r="A1185" s="292" t="str">
        <f t="shared" si="23"/>
        <v>66-08500-01</v>
      </c>
      <c r="B1185" s="231">
        <v>5404.8326400000005</v>
      </c>
      <c r="C1185" s="231">
        <v>6982.9871999999987</v>
      </c>
      <c r="D1185" s="231"/>
      <c r="E1185" s="231"/>
      <c r="F1185" s="231"/>
      <c r="G1185" s="232">
        <v>8142.0952799999977</v>
      </c>
      <c r="H1185" s="228" t="s">
        <v>321</v>
      </c>
      <c r="I1185" s="228" t="s">
        <v>321</v>
      </c>
      <c r="J1185" s="114"/>
      <c r="K1185" s="108"/>
      <c r="L1185" s="108"/>
      <c r="M1185" s="108"/>
      <c r="N1185" s="109"/>
      <c r="O1185" s="110"/>
      <c r="P1185" s="108"/>
      <c r="Q1185" s="108"/>
      <c r="R1185" s="108"/>
      <c r="S1185" s="108"/>
      <c r="T1185" s="108"/>
      <c r="U1185" s="108"/>
      <c r="V1185" s="109"/>
      <c r="W1185" s="109"/>
      <c r="X1185" s="109"/>
      <c r="Y1185" s="108"/>
      <c r="Z1185" s="108"/>
      <c r="AA1185" s="108"/>
      <c r="AB1185" s="109"/>
      <c r="AC1185" s="109"/>
      <c r="AD1185" s="111"/>
      <c r="AG1185" s="111"/>
    </row>
    <row r="1186" spans="1:33" ht="15.75">
      <c r="A1186" s="292" t="str">
        <f t="shared" si="23"/>
        <v>66-08500-02</v>
      </c>
      <c r="B1186" s="231">
        <v>4111.6944000000003</v>
      </c>
      <c r="C1186" s="231">
        <v>5313.0120000000024</v>
      </c>
      <c r="D1186" s="231"/>
      <c r="E1186" s="231"/>
      <c r="F1186" s="231"/>
      <c r="G1186" s="232">
        <v>6199.6638000000012</v>
      </c>
      <c r="H1186" s="228" t="s">
        <v>322</v>
      </c>
      <c r="I1186" s="228" t="s">
        <v>322</v>
      </c>
      <c r="J1186" s="114"/>
      <c r="K1186" s="108"/>
      <c r="L1186" s="108"/>
      <c r="M1186" s="108"/>
      <c r="N1186" s="109"/>
      <c r="O1186" s="110"/>
      <c r="P1186" s="108"/>
      <c r="Q1186" s="108"/>
      <c r="R1186" s="108"/>
      <c r="S1186" s="108"/>
      <c r="T1186" s="108"/>
      <c r="U1186" s="108"/>
      <c r="V1186" s="109"/>
      <c r="W1186" s="109"/>
      <c r="X1186" s="109"/>
      <c r="Y1186" s="108"/>
      <c r="Z1186" s="108"/>
      <c r="AA1186" s="108"/>
      <c r="AB1186" s="109"/>
      <c r="AC1186" s="109"/>
      <c r="AD1186" s="111"/>
      <c r="AG1186" s="111"/>
    </row>
    <row r="1187" spans="1:33" ht="15.75">
      <c r="A1187" s="292" t="str">
        <f t="shared" si="23"/>
        <v>66-08500-03</v>
      </c>
      <c r="B1187" s="231">
        <v>3054.4358400000001</v>
      </c>
      <c r="C1187" s="231">
        <v>3947.3231999999994</v>
      </c>
      <c r="D1187" s="231"/>
      <c r="E1187" s="231"/>
      <c r="F1187" s="231"/>
      <c r="G1187" s="232">
        <v>4604.401679999999</v>
      </c>
      <c r="H1187" s="228" t="s">
        <v>323</v>
      </c>
      <c r="I1187" s="228" t="s">
        <v>323</v>
      </c>
      <c r="J1187" s="114"/>
      <c r="K1187" s="108"/>
      <c r="L1187" s="108"/>
      <c r="M1187" s="108"/>
      <c r="N1187" s="109"/>
      <c r="O1187" s="110"/>
      <c r="P1187" s="108"/>
      <c r="Q1187" s="108"/>
      <c r="R1187" s="108"/>
      <c r="S1187" s="108"/>
      <c r="T1187" s="108"/>
      <c r="U1187" s="108"/>
      <c r="V1187" s="109"/>
      <c r="W1187" s="109"/>
      <c r="X1187" s="109"/>
      <c r="Y1187" s="108"/>
      <c r="Z1187" s="108"/>
      <c r="AA1187" s="108"/>
      <c r="AB1187" s="109"/>
      <c r="AC1187" s="109"/>
      <c r="AD1187" s="111"/>
      <c r="AG1187" s="111"/>
    </row>
    <row r="1188" spans="1:33" ht="15.75">
      <c r="A1188" s="292" t="str">
        <f t="shared" ref="A1188:A1251" si="24">LEFT(H1188,6)&amp;"00"&amp;RIGHT(H1188,3)</f>
        <v>66-08500-04</v>
      </c>
      <c r="B1188" s="231">
        <v>1704.6374400000004</v>
      </c>
      <c r="C1188" s="231">
        <v>2223.0912000000012</v>
      </c>
      <c r="D1188" s="231"/>
      <c r="E1188" s="231"/>
      <c r="F1188" s="231"/>
      <c r="G1188" s="232">
        <v>2556.5548800000015</v>
      </c>
      <c r="H1188" s="228" t="s">
        <v>324</v>
      </c>
      <c r="I1188" s="228" t="s">
        <v>324</v>
      </c>
      <c r="J1188" s="108"/>
      <c r="K1188" s="108"/>
      <c r="L1188" s="108"/>
      <c r="M1188" s="108"/>
      <c r="N1188" s="108"/>
      <c r="O1188" s="110"/>
      <c r="P1188" s="108"/>
      <c r="Q1188" s="108"/>
      <c r="R1188" s="108"/>
      <c r="S1188" s="108"/>
      <c r="T1188" s="108"/>
      <c r="U1188" s="108"/>
      <c r="V1188" s="108"/>
      <c r="W1188" s="108"/>
      <c r="X1188" s="108"/>
      <c r="Y1188" s="108"/>
      <c r="Z1188" s="108"/>
      <c r="AA1188" s="108"/>
      <c r="AB1188" s="108"/>
      <c r="AC1188" s="108"/>
      <c r="AD1188" s="111"/>
      <c r="AG1188" s="111"/>
    </row>
    <row r="1189" spans="1:33" ht="15.75">
      <c r="A1189" s="292" t="str">
        <f t="shared" si="24"/>
        <v>66-08600-01</v>
      </c>
      <c r="B1189" s="231">
        <v>5113.9123200000004</v>
      </c>
      <c r="C1189" s="231">
        <v>6669.2735999999995</v>
      </c>
      <c r="D1189" s="231"/>
      <c r="E1189" s="231"/>
      <c r="F1189" s="231"/>
      <c r="G1189" s="232">
        <v>7669.6646399999991</v>
      </c>
      <c r="H1189" s="228" t="s">
        <v>325</v>
      </c>
      <c r="I1189" s="228" t="s">
        <v>325</v>
      </c>
      <c r="J1189" s="108"/>
      <c r="K1189" s="108"/>
      <c r="L1189" s="108"/>
      <c r="M1189" s="108"/>
      <c r="N1189" s="108"/>
      <c r="O1189" s="110"/>
      <c r="P1189" s="108"/>
      <c r="Q1189" s="108"/>
      <c r="R1189" s="108"/>
      <c r="S1189" s="108"/>
      <c r="T1189" s="108"/>
      <c r="U1189" s="108"/>
      <c r="V1189" s="108"/>
      <c r="W1189" s="108"/>
      <c r="X1189" s="108"/>
      <c r="Y1189" s="108"/>
      <c r="Z1189" s="108"/>
      <c r="AA1189" s="108"/>
      <c r="AB1189" s="108"/>
      <c r="AC1189" s="108"/>
      <c r="AD1189" s="111"/>
      <c r="AG1189" s="111"/>
    </row>
    <row r="1190" spans="1:33" ht="15.75">
      <c r="A1190" s="292" t="str">
        <f t="shared" si="24"/>
        <v>66-08600-02</v>
      </c>
      <c r="B1190" s="231">
        <v>3622.3545599999998</v>
      </c>
      <c r="C1190" s="231">
        <v>4724.0688000000009</v>
      </c>
      <c r="D1190" s="231"/>
      <c r="E1190" s="231"/>
      <c r="F1190" s="231"/>
      <c r="G1190" s="232">
        <v>5432.6791199999998</v>
      </c>
      <c r="H1190" s="230" t="s">
        <v>326</v>
      </c>
      <c r="I1190" s="230" t="s">
        <v>326</v>
      </c>
      <c r="J1190" s="108"/>
      <c r="K1190" s="108"/>
      <c r="L1190" s="108"/>
      <c r="M1190" s="108"/>
      <c r="N1190" s="108"/>
      <c r="O1190" s="110"/>
      <c r="P1190" s="108"/>
      <c r="Q1190" s="108"/>
      <c r="R1190" s="108"/>
      <c r="S1190" s="108"/>
      <c r="T1190" s="108"/>
      <c r="U1190" s="108"/>
      <c r="V1190" s="108"/>
      <c r="W1190" s="108"/>
      <c r="X1190" s="108"/>
      <c r="Y1190" s="108"/>
      <c r="Z1190" s="108"/>
      <c r="AA1190" s="108"/>
      <c r="AB1190" s="108"/>
      <c r="AC1190" s="108"/>
      <c r="AD1190" s="111"/>
      <c r="AG1190" s="111"/>
    </row>
    <row r="1191" spans="1:33" ht="15.75">
      <c r="A1191" s="292" t="str">
        <f t="shared" si="24"/>
        <v>66-08600-03</v>
      </c>
      <c r="B1191" s="231">
        <v>2556.9561600000002</v>
      </c>
      <c r="C1191" s="231">
        <v>3334.6367999999998</v>
      </c>
      <c r="D1191" s="231"/>
      <c r="E1191" s="231"/>
      <c r="F1191" s="231"/>
      <c r="G1191" s="232">
        <v>3834.8323199999995</v>
      </c>
      <c r="H1191" s="230" t="s">
        <v>327</v>
      </c>
      <c r="I1191" s="230" t="s">
        <v>327</v>
      </c>
      <c r="J1191" s="114"/>
      <c r="K1191" s="108"/>
      <c r="L1191" s="108"/>
      <c r="M1191" s="108"/>
      <c r="N1191" s="109"/>
      <c r="O1191" s="110"/>
      <c r="P1191" s="108"/>
      <c r="Q1191" s="108"/>
      <c r="R1191" s="108"/>
      <c r="S1191" s="108"/>
      <c r="T1191" s="108"/>
      <c r="U1191" s="108"/>
      <c r="V1191" s="109"/>
      <c r="W1191" s="109"/>
      <c r="X1191" s="109"/>
      <c r="Y1191" s="108"/>
      <c r="Z1191" s="108"/>
      <c r="AA1191" s="108"/>
      <c r="AB1191" s="109"/>
      <c r="AC1191" s="109"/>
      <c r="AD1191" s="111"/>
      <c r="AG1191" s="111"/>
    </row>
    <row r="1192" spans="1:33" ht="15.75">
      <c r="A1192" s="292" t="str">
        <f t="shared" si="24"/>
        <v>66-08600-04</v>
      </c>
      <c r="B1192" s="231">
        <v>1598.0976000000003</v>
      </c>
      <c r="C1192" s="231">
        <v>2084.148000000002</v>
      </c>
      <c r="D1192" s="231"/>
      <c r="E1192" s="231"/>
      <c r="F1192" s="231"/>
      <c r="G1192" s="232">
        <v>2396.7702000000022</v>
      </c>
      <c r="H1192" s="230" t="s">
        <v>328</v>
      </c>
      <c r="I1192" s="230" t="s">
        <v>328</v>
      </c>
      <c r="J1192" s="114"/>
      <c r="K1192" s="108"/>
      <c r="L1192" s="108"/>
      <c r="M1192" s="108"/>
      <c r="N1192" s="109"/>
      <c r="O1192" s="110"/>
      <c r="P1192" s="108"/>
      <c r="Q1192" s="108"/>
      <c r="R1192" s="108"/>
      <c r="S1192" s="108"/>
      <c r="T1192" s="108"/>
      <c r="U1192" s="108"/>
      <c r="V1192" s="109"/>
      <c r="W1192" s="109"/>
      <c r="X1192" s="109"/>
      <c r="Y1192" s="108"/>
      <c r="Z1192" s="108"/>
      <c r="AA1192" s="108"/>
      <c r="AB1192" s="109"/>
      <c r="AC1192" s="109"/>
      <c r="AD1192" s="111"/>
      <c r="AG1192" s="111"/>
    </row>
    <row r="1193" spans="1:33" ht="15.75">
      <c r="A1193" s="292" t="str">
        <f t="shared" si="24"/>
        <v>66-08600-05</v>
      </c>
      <c r="B1193" s="231"/>
      <c r="C1193" s="231">
        <v>0</v>
      </c>
      <c r="D1193" s="231"/>
      <c r="E1193" s="231"/>
      <c r="F1193" s="231"/>
      <c r="G1193" s="232"/>
      <c r="H1193" s="230" t="s">
        <v>329</v>
      </c>
      <c r="I1193" s="230" t="s">
        <v>329</v>
      </c>
      <c r="J1193" s="114"/>
      <c r="K1193" s="108"/>
      <c r="L1193" s="108"/>
      <c r="M1193" s="108"/>
      <c r="N1193" s="109"/>
      <c r="O1193" s="110"/>
      <c r="P1193" s="108"/>
      <c r="Q1193" s="108"/>
      <c r="R1193" s="108"/>
      <c r="S1193" s="108"/>
      <c r="T1193" s="108"/>
      <c r="U1193" s="108"/>
      <c r="V1193" s="109"/>
      <c r="W1193" s="109"/>
      <c r="X1193" s="109"/>
      <c r="Y1193" s="108"/>
      <c r="Z1193" s="108"/>
      <c r="AA1193" s="108"/>
      <c r="AB1193" s="109"/>
      <c r="AC1193" s="109"/>
      <c r="AD1193" s="111"/>
      <c r="AG1193" s="111"/>
    </row>
    <row r="1194" spans="1:33" ht="15.75">
      <c r="A1194" s="292" t="str">
        <f t="shared" si="24"/>
        <v>66-08700-01</v>
      </c>
      <c r="B1194" s="231">
        <v>4569.5856000000003</v>
      </c>
      <c r="C1194" s="231">
        <v>5903.6356224000001</v>
      </c>
      <c r="D1194" s="231"/>
      <c r="E1194" s="231"/>
      <c r="F1194" s="231"/>
      <c r="G1194" s="232">
        <v>6846.1209657599993</v>
      </c>
      <c r="H1194" s="228" t="s">
        <v>330</v>
      </c>
      <c r="I1194" s="228" t="s">
        <v>330</v>
      </c>
      <c r="J1194" s="108"/>
      <c r="K1194" s="108"/>
      <c r="L1194" s="108"/>
      <c r="M1194" s="108"/>
      <c r="N1194" s="108"/>
      <c r="O1194" s="108"/>
      <c r="P1194" s="108"/>
      <c r="Q1194" s="108"/>
      <c r="R1194" s="108"/>
      <c r="S1194" s="108"/>
      <c r="T1194" s="108"/>
      <c r="U1194" s="108"/>
      <c r="V1194" s="108"/>
      <c r="W1194" s="108"/>
      <c r="X1194" s="108"/>
      <c r="Y1194" s="108"/>
      <c r="Z1194" s="108"/>
      <c r="AA1194" s="108"/>
      <c r="AB1194" s="108"/>
      <c r="AC1194" s="108"/>
      <c r="AD1194" s="111"/>
      <c r="AG1194" s="111"/>
    </row>
    <row r="1195" spans="1:33" ht="15.75">
      <c r="A1195" s="292" t="str">
        <f t="shared" si="24"/>
        <v>66-08700-02</v>
      </c>
      <c r="B1195" s="231">
        <v>1455.6</v>
      </c>
      <c r="C1195" s="231">
        <v>1898.3999999999999</v>
      </c>
      <c r="D1195" s="231"/>
      <c r="E1195" s="231"/>
      <c r="F1195" s="231"/>
      <c r="G1195" s="232">
        <v>2182.7999999999997</v>
      </c>
      <c r="H1195" s="228" t="s">
        <v>331</v>
      </c>
      <c r="I1195" s="228" t="s">
        <v>331</v>
      </c>
      <c r="J1195" s="114"/>
      <c r="K1195" s="108"/>
      <c r="L1195" s="108"/>
      <c r="M1195" s="108"/>
      <c r="N1195" s="109"/>
      <c r="O1195" s="110"/>
      <c r="P1195" s="108"/>
      <c r="Q1195" s="108"/>
      <c r="R1195" s="108"/>
      <c r="S1195" s="108"/>
      <c r="T1195" s="108"/>
      <c r="U1195" s="108"/>
      <c r="V1195" s="109"/>
      <c r="W1195" s="109"/>
      <c r="X1195" s="109"/>
      <c r="Y1195" s="108"/>
      <c r="Z1195" s="108"/>
      <c r="AA1195" s="108"/>
      <c r="AB1195" s="109"/>
      <c r="AC1195" s="109"/>
      <c r="AD1195" s="111"/>
      <c r="AG1195" s="111"/>
    </row>
    <row r="1196" spans="1:33" ht="15.75">
      <c r="A1196" s="292" t="str">
        <f t="shared" si="24"/>
        <v>66-08800-S1</v>
      </c>
      <c r="B1196" s="231">
        <v>6462.0911999999998</v>
      </c>
      <c r="C1196" s="231">
        <v>8349.876000000002</v>
      </c>
      <c r="D1196" s="231"/>
      <c r="E1196" s="231"/>
      <c r="F1196" s="231"/>
      <c r="G1196" s="232">
        <v>9708.5574000000015</v>
      </c>
      <c r="H1196" s="228" t="s">
        <v>332</v>
      </c>
      <c r="I1196" s="228" t="s">
        <v>332</v>
      </c>
      <c r="J1196" s="114"/>
      <c r="K1196" s="108"/>
      <c r="L1196" s="108"/>
      <c r="M1196" s="108"/>
      <c r="N1196" s="109"/>
      <c r="O1196" s="110"/>
      <c r="P1196" s="108"/>
      <c r="Q1196" s="108"/>
      <c r="R1196" s="108"/>
      <c r="S1196" s="108"/>
      <c r="T1196" s="108"/>
      <c r="U1196" s="108"/>
      <c r="V1196" s="109"/>
      <c r="W1196" s="109"/>
      <c r="X1196" s="109"/>
      <c r="Y1196" s="108"/>
      <c r="Z1196" s="108"/>
      <c r="AA1196" s="108"/>
      <c r="AB1196" s="109"/>
      <c r="AC1196" s="109"/>
      <c r="AD1196" s="111"/>
      <c r="AG1196" s="111"/>
    </row>
    <row r="1197" spans="1:33" ht="15.75">
      <c r="A1197" s="292" t="str">
        <f t="shared" si="24"/>
        <v>66-08900-S1</v>
      </c>
      <c r="B1197" s="231">
        <v>2663.4959999999996</v>
      </c>
      <c r="C1197" s="231">
        <v>3473.579999999999</v>
      </c>
      <c r="D1197" s="231"/>
      <c r="E1197" s="231"/>
      <c r="F1197" s="231"/>
      <c r="G1197" s="232"/>
      <c r="H1197" s="230" t="s">
        <v>333</v>
      </c>
      <c r="I1197" s="230" t="s">
        <v>333</v>
      </c>
      <c r="J1197" s="108"/>
      <c r="K1197" s="108"/>
      <c r="L1197" s="108"/>
      <c r="M1197" s="108"/>
      <c r="N1197" s="108"/>
      <c r="O1197" s="108"/>
      <c r="P1197" s="108"/>
      <c r="Q1197" s="108"/>
      <c r="R1197" s="108"/>
      <c r="S1197" s="108"/>
      <c r="T1197" s="108"/>
      <c r="U1197" s="108"/>
      <c r="V1197" s="108"/>
      <c r="W1197" s="108"/>
      <c r="X1197" s="108"/>
      <c r="Y1197" s="108"/>
      <c r="Z1197" s="108"/>
      <c r="AA1197" s="108"/>
      <c r="AB1197" s="108"/>
      <c r="AC1197" s="108"/>
      <c r="AD1197" s="111"/>
      <c r="AG1197" s="111"/>
    </row>
    <row r="1198" spans="1:33" ht="15.75">
      <c r="A1198" s="292" t="str">
        <f t="shared" si="24"/>
        <v>66-09000-S1</v>
      </c>
      <c r="B1198" s="231">
        <v>4111.6944000000003</v>
      </c>
      <c r="C1198" s="231">
        <v>5313.0120000000024</v>
      </c>
      <c r="D1198" s="231"/>
      <c r="E1198" s="231"/>
      <c r="F1198" s="231"/>
      <c r="G1198" s="232">
        <v>6179.2638000000015</v>
      </c>
      <c r="H1198" s="230" t="s">
        <v>334</v>
      </c>
      <c r="I1198" s="230" t="s">
        <v>334</v>
      </c>
      <c r="J1198" s="114"/>
      <c r="K1198" s="108"/>
      <c r="L1198" s="108"/>
      <c r="M1198" s="108"/>
      <c r="N1198" s="109"/>
      <c r="O1198" s="110"/>
      <c r="P1198" s="108"/>
      <c r="Q1198" s="108"/>
      <c r="R1198" s="108"/>
      <c r="S1198" s="108"/>
      <c r="T1198" s="108"/>
      <c r="U1198" s="108"/>
      <c r="V1198" s="109"/>
      <c r="W1198" s="109"/>
      <c r="X1198" s="109"/>
      <c r="Y1198" s="108"/>
      <c r="Z1198" s="108"/>
      <c r="AA1198" s="108"/>
      <c r="AB1198" s="109"/>
      <c r="AC1198" s="109"/>
      <c r="AD1198" s="111"/>
      <c r="AG1198" s="111"/>
    </row>
    <row r="1199" spans="1:33" ht="15.75">
      <c r="A1199" s="292" t="str">
        <f t="shared" si="24"/>
        <v>66-09100-S1</v>
      </c>
      <c r="B1199" s="231">
        <v>6462.0911999999998</v>
      </c>
      <c r="C1199" s="231">
        <v>8349.876000000002</v>
      </c>
      <c r="D1199" s="231"/>
      <c r="E1199" s="231"/>
      <c r="F1199" s="231"/>
      <c r="G1199" s="232">
        <v>9706.1574000000001</v>
      </c>
      <c r="H1199" s="230" t="s">
        <v>335</v>
      </c>
      <c r="I1199" s="230" t="s">
        <v>335</v>
      </c>
      <c r="J1199" s="114"/>
      <c r="K1199" s="108"/>
      <c r="L1199" s="108"/>
      <c r="M1199" s="108"/>
      <c r="N1199" s="109"/>
      <c r="O1199" s="110"/>
      <c r="P1199" s="108"/>
      <c r="Q1199" s="108"/>
      <c r="R1199" s="108"/>
      <c r="S1199" s="108"/>
      <c r="T1199" s="108"/>
      <c r="U1199" s="108"/>
      <c r="V1199" s="109"/>
      <c r="W1199" s="109"/>
      <c r="X1199" s="109"/>
      <c r="Y1199" s="108"/>
      <c r="Z1199" s="108"/>
      <c r="AA1199" s="108"/>
      <c r="AB1199" s="109"/>
      <c r="AC1199" s="109"/>
      <c r="AD1199" s="111"/>
      <c r="AG1199" s="111"/>
    </row>
    <row r="1200" spans="1:33" ht="15.75">
      <c r="A1200" s="292" t="str">
        <f t="shared" si="24"/>
        <v>66-09200-S1</v>
      </c>
      <c r="B1200" s="231">
        <v>5782.5577499999999</v>
      </c>
      <c r="C1200" s="231">
        <v>7472.2106250000015</v>
      </c>
      <c r="D1200" s="231"/>
      <c r="E1200" s="231"/>
      <c r="F1200" s="231"/>
      <c r="G1200" s="232">
        <v>8747.6022187500002</v>
      </c>
      <c r="H1200" s="228" t="s">
        <v>336</v>
      </c>
      <c r="I1200" s="228" t="s">
        <v>336</v>
      </c>
      <c r="J1200" s="108"/>
      <c r="K1200" s="108"/>
      <c r="L1200" s="108"/>
      <c r="M1200" s="108"/>
      <c r="N1200" s="108"/>
      <c r="O1200" s="108"/>
      <c r="P1200" s="108"/>
      <c r="Q1200" s="108"/>
      <c r="R1200" s="108"/>
      <c r="S1200" s="108"/>
      <c r="T1200" s="108"/>
      <c r="U1200" s="108"/>
      <c r="V1200" s="108"/>
      <c r="W1200" s="108"/>
      <c r="X1200" s="108"/>
      <c r="Y1200" s="108"/>
      <c r="Z1200" s="108"/>
      <c r="AA1200" s="108"/>
      <c r="AB1200" s="108"/>
      <c r="AC1200" s="108"/>
      <c r="AD1200" s="111"/>
      <c r="AG1200" s="111"/>
    </row>
    <row r="1201" spans="1:33" ht="15.75">
      <c r="A1201" s="292" t="str">
        <f t="shared" si="24"/>
        <v>66-09300-S1</v>
      </c>
      <c r="B1201" s="231">
        <v>4900.8326400000005</v>
      </c>
      <c r="C1201" s="231">
        <v>6391.3871999999983</v>
      </c>
      <c r="D1201" s="231"/>
      <c r="E1201" s="231"/>
      <c r="F1201" s="231"/>
      <c r="G1201" s="232">
        <v>7350.0952799999986</v>
      </c>
      <c r="H1201" s="230" t="s">
        <v>337</v>
      </c>
      <c r="I1201" s="230" t="s">
        <v>337</v>
      </c>
      <c r="J1201" s="114"/>
      <c r="K1201" s="108"/>
      <c r="L1201" s="108"/>
      <c r="M1201" s="108"/>
      <c r="N1201" s="109"/>
      <c r="O1201" s="110"/>
      <c r="P1201" s="108"/>
      <c r="Q1201" s="108"/>
      <c r="R1201" s="108"/>
      <c r="S1201" s="108"/>
      <c r="T1201" s="108"/>
      <c r="U1201" s="108"/>
      <c r="V1201" s="109"/>
      <c r="W1201" s="109"/>
      <c r="X1201" s="109"/>
      <c r="Y1201" s="108"/>
      <c r="Z1201" s="108"/>
      <c r="AA1201" s="108"/>
      <c r="AB1201" s="109"/>
      <c r="AC1201" s="109"/>
      <c r="AD1201" s="111"/>
      <c r="AG1201" s="111"/>
    </row>
    <row r="1202" spans="1:33" ht="15.75">
      <c r="A1202" s="292" t="str">
        <f t="shared" si="24"/>
        <v>66-09400-S1</v>
      </c>
      <c r="B1202" s="231">
        <v>3728.8944000000001</v>
      </c>
      <c r="C1202" s="231">
        <v>4863.0120000000015</v>
      </c>
      <c r="D1202" s="231"/>
      <c r="E1202" s="231"/>
      <c r="F1202" s="231"/>
      <c r="G1202" s="232">
        <v>5592.4638000000014</v>
      </c>
      <c r="H1202" s="230" t="s">
        <v>338</v>
      </c>
      <c r="I1202" s="230" t="s">
        <v>338</v>
      </c>
      <c r="J1202" s="114"/>
      <c r="K1202" s="108"/>
      <c r="L1202" s="108"/>
      <c r="M1202" s="108"/>
      <c r="N1202" s="109"/>
      <c r="O1202" s="110"/>
      <c r="P1202" s="108"/>
      <c r="Q1202" s="108"/>
      <c r="R1202" s="108"/>
      <c r="S1202" s="108"/>
      <c r="T1202" s="108"/>
      <c r="U1202" s="108"/>
      <c r="V1202" s="109"/>
      <c r="W1202" s="109"/>
      <c r="X1202" s="109"/>
      <c r="Y1202" s="108"/>
      <c r="Z1202" s="108"/>
      <c r="AA1202" s="108"/>
      <c r="AB1202" s="109"/>
      <c r="AC1202" s="109"/>
      <c r="AD1202" s="111"/>
      <c r="AG1202" s="111"/>
    </row>
    <row r="1203" spans="1:33" ht="15.75">
      <c r="A1203" s="292" t="str">
        <f t="shared" si="24"/>
        <v>66-09500-S1</v>
      </c>
      <c r="B1203" s="231">
        <v>2343.8764800000008</v>
      </c>
      <c r="C1203" s="231">
        <v>3056.7504000000004</v>
      </c>
      <c r="D1203" s="231"/>
      <c r="E1203" s="231"/>
      <c r="F1203" s="231"/>
      <c r="G1203" s="232">
        <v>3515.26296</v>
      </c>
      <c r="H1203" s="228" t="s">
        <v>339</v>
      </c>
      <c r="I1203" s="228" t="s">
        <v>339</v>
      </c>
      <c r="J1203" s="108"/>
      <c r="K1203" s="108"/>
      <c r="L1203" s="108"/>
      <c r="M1203" s="108"/>
      <c r="N1203" s="108"/>
      <c r="O1203" s="108"/>
      <c r="P1203" s="108"/>
      <c r="Q1203" s="108"/>
      <c r="R1203" s="108"/>
      <c r="S1203" s="108"/>
      <c r="T1203" s="108"/>
      <c r="U1203" s="108"/>
      <c r="V1203" s="108"/>
      <c r="W1203" s="108"/>
      <c r="X1203" s="108"/>
      <c r="Y1203" s="108"/>
      <c r="Z1203" s="108"/>
      <c r="AA1203" s="108"/>
      <c r="AB1203" s="108"/>
      <c r="AC1203" s="108"/>
      <c r="AD1203" s="111"/>
      <c r="AG1203" s="111"/>
    </row>
    <row r="1204" spans="1:33" ht="15.75">
      <c r="A1204" s="292" t="str">
        <f t="shared" si="24"/>
        <v>66-09600-S1</v>
      </c>
      <c r="B1204" s="231">
        <v>1598.0976000000003</v>
      </c>
      <c r="C1204" s="231">
        <v>2084.148000000002</v>
      </c>
      <c r="D1204" s="231"/>
      <c r="E1204" s="231"/>
      <c r="F1204" s="231"/>
      <c r="G1204" s="232"/>
      <c r="H1204" s="230" t="s">
        <v>340</v>
      </c>
      <c r="I1204" s="230" t="s">
        <v>340</v>
      </c>
      <c r="J1204" s="114"/>
      <c r="K1204" s="108"/>
      <c r="L1204" s="108"/>
      <c r="M1204" s="108"/>
      <c r="N1204" s="109"/>
      <c r="O1204" s="110"/>
      <c r="P1204" s="108"/>
      <c r="Q1204" s="108"/>
      <c r="R1204" s="108"/>
      <c r="S1204" s="108"/>
      <c r="T1204" s="108"/>
      <c r="U1204" s="108"/>
      <c r="V1204" s="109"/>
      <c r="W1204" s="109"/>
      <c r="X1204" s="109"/>
      <c r="Y1204" s="108"/>
      <c r="Z1204" s="108"/>
      <c r="AA1204" s="108"/>
      <c r="AB1204" s="109"/>
      <c r="AC1204" s="109"/>
      <c r="AD1204" s="111"/>
      <c r="AG1204" s="111"/>
    </row>
    <row r="1205" spans="1:33" ht="15.75">
      <c r="A1205" s="292" t="str">
        <f t="shared" si="24"/>
        <v>66-09700-S1</v>
      </c>
      <c r="B1205" s="231">
        <v>2663.4959999999996</v>
      </c>
      <c r="C1205" s="231">
        <v>3473.579999999999</v>
      </c>
      <c r="D1205" s="231"/>
      <c r="E1205" s="231"/>
      <c r="F1205" s="231"/>
      <c r="G1205" s="232">
        <v>0</v>
      </c>
      <c r="H1205" s="230" t="s">
        <v>341</v>
      </c>
      <c r="I1205" s="230" t="s">
        <v>341</v>
      </c>
      <c r="J1205" s="114"/>
      <c r="K1205" s="108"/>
      <c r="L1205" s="108"/>
      <c r="M1205" s="108"/>
      <c r="N1205" s="109"/>
      <c r="O1205" s="110"/>
      <c r="P1205" s="108"/>
      <c r="Q1205" s="108"/>
      <c r="R1205" s="108"/>
      <c r="S1205" s="108"/>
      <c r="T1205" s="108"/>
      <c r="U1205" s="108"/>
      <c r="V1205" s="109"/>
      <c r="W1205" s="109"/>
      <c r="X1205" s="109"/>
      <c r="Y1205" s="108"/>
      <c r="Z1205" s="108"/>
      <c r="AA1205" s="108"/>
      <c r="AB1205" s="109"/>
      <c r="AC1205" s="109"/>
      <c r="AD1205" s="111"/>
      <c r="AG1205" s="111"/>
    </row>
    <row r="1206" spans="1:33" ht="15.75">
      <c r="A1206" s="292" t="str">
        <f t="shared" si="24"/>
        <v>66-09700-S1</v>
      </c>
      <c r="B1206" s="231">
        <v>2663.4959999999996</v>
      </c>
      <c r="C1206" s="231">
        <v>3473.579999999999</v>
      </c>
      <c r="D1206" s="231"/>
      <c r="E1206" s="231"/>
      <c r="F1206" s="231"/>
      <c r="G1206" s="232">
        <v>0</v>
      </c>
      <c r="H1206" s="230" t="s">
        <v>2578</v>
      </c>
      <c r="I1206" s="230" t="s">
        <v>2578</v>
      </c>
      <c r="J1206" s="108"/>
      <c r="K1206" s="108"/>
      <c r="L1206" s="108"/>
      <c r="M1206" s="108"/>
      <c r="N1206" s="108"/>
      <c r="O1206" s="108"/>
      <c r="P1206" s="108"/>
      <c r="Q1206" s="108"/>
      <c r="R1206" s="108"/>
      <c r="S1206" s="108"/>
      <c r="T1206" s="108"/>
      <c r="U1206" s="108"/>
      <c r="V1206" s="108"/>
      <c r="W1206" s="108"/>
      <c r="X1206" s="108"/>
      <c r="Y1206" s="108"/>
      <c r="Z1206" s="108"/>
      <c r="AA1206" s="108"/>
      <c r="AB1206" s="108"/>
      <c r="AC1206" s="108"/>
      <c r="AD1206" s="111"/>
      <c r="AG1206" s="111"/>
    </row>
    <row r="1207" spans="1:33" ht="15.75">
      <c r="A1207" s="292" t="str">
        <f t="shared" si="24"/>
        <v>66-09800-S1</v>
      </c>
      <c r="B1207" s="231">
        <v>1704.6374400000004</v>
      </c>
      <c r="C1207" s="231">
        <v>2223.0912000000012</v>
      </c>
      <c r="D1207" s="231"/>
      <c r="E1207" s="231"/>
      <c r="F1207" s="231"/>
      <c r="G1207" s="232">
        <v>2556.5548800000015</v>
      </c>
      <c r="H1207" s="230" t="s">
        <v>342</v>
      </c>
      <c r="I1207" s="230" t="s">
        <v>342</v>
      </c>
      <c r="J1207" s="114"/>
      <c r="K1207" s="108"/>
      <c r="L1207" s="108"/>
      <c r="M1207" s="108"/>
      <c r="N1207" s="109"/>
      <c r="O1207" s="110"/>
      <c r="P1207" s="108"/>
      <c r="Q1207" s="108"/>
      <c r="R1207" s="108"/>
      <c r="S1207" s="108"/>
      <c r="T1207" s="108"/>
      <c r="U1207" s="108"/>
      <c r="V1207" s="109"/>
      <c r="W1207" s="109"/>
      <c r="X1207" s="109"/>
      <c r="Y1207" s="108"/>
      <c r="Z1207" s="108"/>
      <c r="AA1207" s="108"/>
      <c r="AB1207" s="109"/>
      <c r="AC1207" s="109"/>
      <c r="AD1207" s="111"/>
      <c r="AG1207" s="111"/>
    </row>
    <row r="1208" spans="1:33" ht="15.75">
      <c r="A1208" s="292" t="str">
        <f t="shared" si="24"/>
        <v>66-09900-S1</v>
      </c>
      <c r="B1208" s="231">
        <v>1598.0976000000003</v>
      </c>
      <c r="C1208" s="231">
        <v>2084.148000000002</v>
      </c>
      <c r="D1208" s="231"/>
      <c r="E1208" s="231"/>
      <c r="F1208" s="231"/>
      <c r="G1208" s="232"/>
      <c r="H1208" s="230" t="s">
        <v>343</v>
      </c>
      <c r="I1208" s="230" t="s">
        <v>343</v>
      </c>
      <c r="J1208" s="114"/>
      <c r="K1208" s="108"/>
      <c r="L1208" s="108"/>
      <c r="M1208" s="108"/>
      <c r="N1208" s="109"/>
      <c r="O1208" s="110"/>
      <c r="P1208" s="108"/>
      <c r="Q1208" s="108"/>
      <c r="R1208" s="108"/>
      <c r="S1208" s="108"/>
      <c r="T1208" s="108"/>
      <c r="U1208" s="108"/>
      <c r="V1208" s="109"/>
      <c r="W1208" s="109"/>
      <c r="X1208" s="109"/>
      <c r="Y1208" s="108"/>
      <c r="Z1208" s="108"/>
      <c r="AA1208" s="108"/>
      <c r="AB1208" s="109"/>
      <c r="AC1208" s="109"/>
      <c r="AD1208" s="111"/>
      <c r="AG1208" s="111"/>
    </row>
    <row r="1209" spans="1:33" ht="15.75">
      <c r="A1209" s="292" t="str">
        <f t="shared" si="24"/>
        <v>66-10000-S3</v>
      </c>
      <c r="B1209" s="231">
        <v>16505.535</v>
      </c>
      <c r="C1209" s="231">
        <v>21370.136039999994</v>
      </c>
      <c r="D1209" s="231"/>
      <c r="E1209" s="231"/>
      <c r="F1209" s="231"/>
      <c r="G1209" s="232">
        <v>24893.776445999996</v>
      </c>
      <c r="H1209" s="230" t="s">
        <v>344</v>
      </c>
      <c r="I1209" s="230" t="s">
        <v>344</v>
      </c>
      <c r="J1209" s="108"/>
      <c r="K1209" s="108"/>
      <c r="L1209" s="108"/>
      <c r="M1209" s="108"/>
      <c r="N1209" s="108"/>
      <c r="O1209" s="108"/>
      <c r="P1209" s="108"/>
      <c r="Q1209" s="108"/>
      <c r="R1209" s="108"/>
      <c r="S1209" s="108"/>
      <c r="T1209" s="108"/>
      <c r="U1209" s="108"/>
      <c r="V1209" s="108"/>
      <c r="W1209" s="108"/>
      <c r="X1209" s="108"/>
      <c r="Y1209" s="108"/>
      <c r="Z1209" s="108"/>
      <c r="AA1209" s="108"/>
      <c r="AB1209" s="108"/>
      <c r="AC1209" s="108"/>
      <c r="AD1209" s="111"/>
      <c r="AG1209" s="111"/>
    </row>
    <row r="1210" spans="1:33" ht="15.75">
      <c r="A1210" s="292" t="str">
        <f t="shared" si="24"/>
        <v>66-10000-L2</v>
      </c>
      <c r="B1210" s="231">
        <v>12772.574999999999</v>
      </c>
      <c r="C1210" s="231">
        <v>16502.356199999998</v>
      </c>
      <c r="D1210" s="231"/>
      <c r="E1210" s="231"/>
      <c r="F1210" s="231"/>
      <c r="G1210" s="232">
        <v>19295.829629999997</v>
      </c>
      <c r="H1210" s="230" t="s">
        <v>345</v>
      </c>
      <c r="I1210" s="230" t="s">
        <v>345</v>
      </c>
      <c r="J1210" s="114"/>
      <c r="K1210" s="108"/>
      <c r="L1210" s="108"/>
      <c r="M1210" s="108"/>
      <c r="N1210" s="109"/>
      <c r="O1210" s="110"/>
      <c r="P1210" s="108"/>
      <c r="Q1210" s="108"/>
      <c r="R1210" s="108"/>
      <c r="S1210" s="108"/>
      <c r="T1210" s="108"/>
      <c r="U1210" s="108"/>
      <c r="V1210" s="109"/>
      <c r="W1210" s="109"/>
      <c r="X1210" s="109"/>
      <c r="Y1210" s="108"/>
      <c r="Z1210" s="108"/>
      <c r="AA1210" s="108"/>
      <c r="AB1210" s="109"/>
      <c r="AC1210" s="109"/>
      <c r="AD1210" s="111"/>
      <c r="AG1210" s="111"/>
    </row>
    <row r="1211" spans="1:33" ht="15.75">
      <c r="A1211" s="292" t="str">
        <f t="shared" si="24"/>
        <v>66-10000-B2</v>
      </c>
      <c r="B1211" s="231">
        <v>9614.16</v>
      </c>
      <c r="C1211" s="231">
        <v>12466.151039999997</v>
      </c>
      <c r="D1211" s="231"/>
      <c r="E1211" s="231"/>
      <c r="F1211" s="231"/>
      <c r="G1211" s="232">
        <v>14451.813695999997</v>
      </c>
      <c r="H1211" s="230" t="s">
        <v>346</v>
      </c>
      <c r="I1211" s="230" t="s">
        <v>346</v>
      </c>
      <c r="J1211" s="114"/>
      <c r="K1211" s="108"/>
      <c r="L1211" s="108"/>
      <c r="M1211" s="108"/>
      <c r="N1211" s="109"/>
      <c r="O1211" s="110"/>
      <c r="P1211" s="108"/>
      <c r="Q1211" s="108"/>
      <c r="R1211" s="108"/>
      <c r="S1211" s="108"/>
      <c r="T1211" s="108"/>
      <c r="U1211" s="108"/>
      <c r="V1211" s="109"/>
      <c r="W1211" s="109"/>
      <c r="X1211" s="109"/>
      <c r="Y1211" s="108"/>
      <c r="Z1211" s="108"/>
      <c r="AA1211" s="108"/>
      <c r="AB1211" s="109"/>
      <c r="AC1211" s="109"/>
      <c r="AD1211" s="111"/>
      <c r="AG1211" s="111"/>
    </row>
    <row r="1212" spans="1:33" ht="15.75">
      <c r="A1212" s="292" t="str">
        <f t="shared" si="24"/>
        <v>66-10000-01</v>
      </c>
      <c r="B1212" s="231">
        <v>6891.375</v>
      </c>
      <c r="C1212" s="231">
        <v>8903.9849999999988</v>
      </c>
      <c r="D1212" s="231"/>
      <c r="E1212" s="231"/>
      <c r="F1212" s="231"/>
      <c r="G1212" s="232">
        <v>10441.962749999999</v>
      </c>
      <c r="H1212" s="228" t="s">
        <v>347</v>
      </c>
      <c r="I1212" s="228" t="s">
        <v>347</v>
      </c>
      <c r="J1212" s="108"/>
      <c r="K1212" s="108"/>
      <c r="L1212" s="108"/>
      <c r="M1212" s="108"/>
      <c r="N1212" s="108"/>
      <c r="O1212" s="110"/>
      <c r="P1212" s="108"/>
      <c r="Q1212" s="108"/>
      <c r="R1212" s="108"/>
      <c r="S1212" s="108"/>
      <c r="T1212" s="108"/>
      <c r="U1212" s="108"/>
      <c r="V1212" s="108"/>
      <c r="W1212" s="108"/>
      <c r="X1212" s="108"/>
      <c r="Y1212" s="108"/>
      <c r="Z1212" s="108"/>
      <c r="AA1212" s="108"/>
      <c r="AB1212" s="108"/>
      <c r="AC1212" s="108"/>
      <c r="AD1212" s="111"/>
      <c r="AG1212" s="111"/>
    </row>
    <row r="1213" spans="1:33" ht="15.75">
      <c r="A1213" s="292" t="str">
        <f t="shared" si="24"/>
        <v>66-10000-02</v>
      </c>
      <c r="B1213" s="231">
        <v>5881.2</v>
      </c>
      <c r="C1213" s="231">
        <v>7598.3711999999978</v>
      </c>
      <c r="D1213" s="231"/>
      <c r="E1213" s="231"/>
      <c r="F1213" s="231"/>
      <c r="G1213" s="232">
        <v>8853.8668799999978</v>
      </c>
      <c r="H1213" s="228" t="s">
        <v>348</v>
      </c>
      <c r="I1213" s="228" t="s">
        <v>348</v>
      </c>
      <c r="J1213" s="108"/>
      <c r="K1213" s="108"/>
      <c r="L1213" s="108"/>
      <c r="M1213" s="108"/>
      <c r="N1213" s="108"/>
      <c r="O1213" s="110"/>
      <c r="P1213" s="108"/>
      <c r="Q1213" s="108"/>
      <c r="R1213" s="108"/>
      <c r="S1213" s="108"/>
      <c r="T1213" s="108"/>
      <c r="U1213" s="108"/>
      <c r="V1213" s="108"/>
      <c r="W1213" s="108"/>
      <c r="X1213" s="108"/>
      <c r="Y1213" s="108"/>
      <c r="Z1213" s="108"/>
      <c r="AA1213" s="108"/>
      <c r="AB1213" s="108"/>
      <c r="AC1213" s="108"/>
      <c r="AD1213" s="111"/>
      <c r="AG1213" s="111"/>
    </row>
    <row r="1214" spans="1:33" ht="15.75">
      <c r="A1214" s="292" t="str">
        <f t="shared" si="24"/>
        <v>66-10000-03</v>
      </c>
      <c r="B1214" s="231">
        <v>3732.96</v>
      </c>
      <c r="C1214" s="231">
        <v>4867.7798399999992</v>
      </c>
      <c r="D1214" s="231"/>
      <c r="E1214" s="231"/>
      <c r="F1214" s="231"/>
      <c r="G1214" s="232">
        <v>5597.9468159999988</v>
      </c>
      <c r="H1214" s="228" t="s">
        <v>349</v>
      </c>
      <c r="I1214" s="228" t="s">
        <v>349</v>
      </c>
      <c r="J1214" s="108"/>
      <c r="K1214" s="108"/>
      <c r="L1214" s="108"/>
      <c r="M1214" s="108"/>
      <c r="N1214" s="108"/>
      <c r="O1214" s="110"/>
      <c r="P1214" s="108"/>
      <c r="Q1214" s="108"/>
      <c r="R1214" s="108"/>
      <c r="S1214" s="108"/>
      <c r="T1214" s="108"/>
      <c r="U1214" s="108"/>
      <c r="V1214" s="108"/>
      <c r="W1214" s="108"/>
      <c r="X1214" s="108"/>
      <c r="Y1214" s="108"/>
      <c r="Z1214" s="108"/>
      <c r="AA1214" s="108"/>
      <c r="AB1214" s="108"/>
      <c r="AC1214" s="108"/>
      <c r="AD1214" s="111"/>
      <c r="AG1214" s="111"/>
    </row>
    <row r="1215" spans="1:33" ht="15.75">
      <c r="A1215" s="292" t="str">
        <f t="shared" si="24"/>
        <v>66-10200-S2</v>
      </c>
      <c r="B1215" s="231">
        <v>3941.97408</v>
      </c>
      <c r="C1215" s="231">
        <v>5140.8983999999991</v>
      </c>
      <c r="D1215" s="231"/>
      <c r="E1215" s="231"/>
      <c r="F1215" s="231"/>
      <c r="G1215" s="232">
        <v>5912.033159999999</v>
      </c>
      <c r="H1215" s="230" t="s">
        <v>350</v>
      </c>
      <c r="I1215" s="230" t="s">
        <v>350</v>
      </c>
      <c r="J1215" s="108"/>
      <c r="K1215" s="108"/>
      <c r="L1215" s="108"/>
      <c r="M1215" s="108"/>
      <c r="N1215" s="108"/>
      <c r="O1215" s="110"/>
      <c r="P1215" s="108"/>
      <c r="Q1215" s="108"/>
      <c r="R1215" s="108"/>
      <c r="S1215" s="108"/>
      <c r="T1215" s="108"/>
      <c r="U1215" s="108"/>
      <c r="V1215" s="108"/>
      <c r="W1215" s="108"/>
      <c r="X1215" s="108"/>
      <c r="Y1215" s="108"/>
      <c r="Z1215" s="108"/>
      <c r="AA1215" s="108"/>
      <c r="AB1215" s="108"/>
      <c r="AC1215" s="108"/>
      <c r="AD1215" s="111"/>
      <c r="AG1215" s="111"/>
    </row>
    <row r="1216" spans="1:33" ht="15.75">
      <c r="A1216" s="292" t="str">
        <f t="shared" si="24"/>
        <v>66-10200-01</v>
      </c>
      <c r="B1216" s="231">
        <v>2663.4959999999996</v>
      </c>
      <c r="C1216" s="231">
        <v>3473.579999999999</v>
      </c>
      <c r="D1216" s="231"/>
      <c r="E1216" s="231"/>
      <c r="F1216" s="231"/>
      <c r="G1216" s="232">
        <v>3994.6169999999984</v>
      </c>
      <c r="H1216" s="230" t="s">
        <v>351</v>
      </c>
      <c r="I1216" s="230" t="s">
        <v>351</v>
      </c>
      <c r="J1216" s="108"/>
      <c r="K1216" s="108"/>
      <c r="L1216" s="108"/>
      <c r="M1216" s="108"/>
      <c r="N1216" s="108"/>
      <c r="O1216" s="110"/>
      <c r="P1216" s="108"/>
      <c r="Q1216" s="108"/>
      <c r="R1216" s="108"/>
      <c r="S1216" s="108"/>
      <c r="T1216" s="108"/>
      <c r="U1216" s="108"/>
      <c r="V1216" s="108"/>
      <c r="W1216" s="108"/>
      <c r="X1216" s="108"/>
      <c r="Y1216" s="108"/>
      <c r="Z1216" s="108"/>
      <c r="AA1216" s="108"/>
      <c r="AB1216" s="108"/>
      <c r="AC1216" s="108"/>
      <c r="AD1216" s="111"/>
      <c r="AG1216" s="111"/>
    </row>
    <row r="1217" spans="1:33" ht="15.75">
      <c r="A1217" s="292" t="str">
        <f t="shared" si="24"/>
        <v>66-10200-02</v>
      </c>
      <c r="B1217" s="231">
        <v>1278.4780800000001</v>
      </c>
      <c r="C1217" s="231">
        <v>1667.3183999999999</v>
      </c>
      <c r="D1217" s="231"/>
      <c r="E1217" s="231"/>
      <c r="F1217" s="231"/>
      <c r="G1217" s="232">
        <v>1917.4161599999998</v>
      </c>
      <c r="H1217" s="230" t="s">
        <v>352</v>
      </c>
      <c r="I1217" s="230" t="s">
        <v>352</v>
      </c>
      <c r="J1217" s="114"/>
      <c r="K1217" s="108"/>
      <c r="L1217" s="108"/>
      <c r="M1217" s="108"/>
      <c r="N1217" s="109"/>
      <c r="O1217" s="110"/>
      <c r="P1217" s="108"/>
      <c r="Q1217" s="108"/>
      <c r="R1217" s="108"/>
      <c r="S1217" s="108"/>
      <c r="T1217" s="108"/>
      <c r="U1217" s="108"/>
      <c r="V1217" s="109"/>
      <c r="W1217" s="109"/>
      <c r="X1217" s="109"/>
      <c r="Y1217" s="108"/>
      <c r="Z1217" s="108"/>
      <c r="AA1217" s="108"/>
      <c r="AB1217" s="109"/>
      <c r="AC1217" s="109"/>
      <c r="AD1217" s="111"/>
      <c r="AG1217" s="111"/>
    </row>
    <row r="1218" spans="1:33" ht="15.75">
      <c r="A1218" s="292" t="str">
        <f t="shared" si="24"/>
        <v>66-10300-S2</v>
      </c>
      <c r="B1218" s="231">
        <v>5652.768</v>
      </c>
      <c r="C1218" s="231">
        <v>7371.2094719999986</v>
      </c>
      <c r="D1218" s="231"/>
      <c r="E1218" s="231"/>
      <c r="F1218" s="231"/>
      <c r="G1218" s="232">
        <v>8476.8908928000001</v>
      </c>
      <c r="H1218" s="228" t="s">
        <v>353</v>
      </c>
      <c r="I1218" s="228" t="s">
        <v>353</v>
      </c>
      <c r="J1218" s="114"/>
      <c r="K1218" s="108"/>
      <c r="L1218" s="108"/>
      <c r="M1218" s="108"/>
      <c r="N1218" s="109"/>
      <c r="O1218" s="110"/>
      <c r="P1218" s="108"/>
      <c r="Q1218" s="108"/>
      <c r="R1218" s="108"/>
      <c r="S1218" s="108"/>
      <c r="T1218" s="108"/>
      <c r="U1218" s="108"/>
      <c r="V1218" s="109"/>
      <c r="W1218" s="109"/>
      <c r="X1218" s="109"/>
      <c r="Y1218" s="108"/>
      <c r="Z1218" s="108"/>
      <c r="AA1218" s="108"/>
      <c r="AB1218" s="109"/>
      <c r="AC1218" s="109"/>
      <c r="AD1218" s="111"/>
      <c r="AG1218" s="111"/>
    </row>
    <row r="1219" spans="1:33" ht="15.75">
      <c r="A1219" s="292" t="str">
        <f t="shared" si="24"/>
        <v>66-10300-01</v>
      </c>
      <c r="B1219" s="231">
        <v>3839.616</v>
      </c>
      <c r="C1219" s="231">
        <v>5006.8592639999997</v>
      </c>
      <c r="D1219" s="231"/>
      <c r="E1219" s="231"/>
      <c r="F1219" s="231"/>
      <c r="G1219" s="232">
        <v>5757.888153599999</v>
      </c>
      <c r="H1219" s="228" t="s">
        <v>354</v>
      </c>
      <c r="I1219" s="228" t="s">
        <v>354</v>
      </c>
      <c r="J1219" s="114"/>
      <c r="K1219" s="108"/>
      <c r="L1219" s="108"/>
      <c r="M1219" s="108"/>
      <c r="N1219" s="109"/>
      <c r="O1219" s="110"/>
      <c r="P1219" s="108"/>
      <c r="Q1219" s="108"/>
      <c r="R1219" s="108"/>
      <c r="S1219" s="108"/>
      <c r="T1219" s="108"/>
      <c r="U1219" s="108"/>
      <c r="V1219" s="109"/>
      <c r="W1219" s="109"/>
      <c r="X1219" s="109"/>
      <c r="Y1219" s="108"/>
      <c r="Z1219" s="108"/>
      <c r="AA1219" s="108"/>
      <c r="AB1219" s="109"/>
      <c r="AC1219" s="109"/>
      <c r="AD1219" s="111"/>
      <c r="AG1219" s="111"/>
    </row>
    <row r="1220" spans="1:33" ht="15.75">
      <c r="A1220" s="292" t="str">
        <f t="shared" si="24"/>
        <v>66-10300-02</v>
      </c>
      <c r="B1220" s="231">
        <v>1813.152</v>
      </c>
      <c r="C1220" s="231">
        <v>2364.3502079999998</v>
      </c>
      <c r="D1220" s="231"/>
      <c r="E1220" s="231"/>
      <c r="F1220" s="231"/>
      <c r="G1220" s="232">
        <v>2719.0027391999997</v>
      </c>
      <c r="H1220" s="228" t="s">
        <v>355</v>
      </c>
      <c r="I1220" s="228" t="s">
        <v>355</v>
      </c>
      <c r="J1220" s="114"/>
      <c r="K1220" s="108"/>
      <c r="L1220" s="108"/>
      <c r="M1220" s="108"/>
      <c r="N1220" s="109"/>
      <c r="O1220" s="110"/>
      <c r="P1220" s="108"/>
      <c r="Q1220" s="108"/>
      <c r="R1220" s="108"/>
      <c r="S1220" s="108"/>
      <c r="T1220" s="108"/>
      <c r="U1220" s="108"/>
      <c r="V1220" s="109"/>
      <c r="W1220" s="109"/>
      <c r="X1220" s="109"/>
      <c r="Y1220" s="108"/>
      <c r="Z1220" s="108"/>
      <c r="AA1220" s="108"/>
      <c r="AB1220" s="109"/>
      <c r="AC1220" s="109"/>
      <c r="AD1220" s="111"/>
      <c r="AG1220" s="111"/>
    </row>
    <row r="1221" spans="1:33" ht="15.75">
      <c r="A1221" s="292" t="str">
        <f t="shared" si="24"/>
        <v>66-10400-S3</v>
      </c>
      <c r="B1221" s="231">
        <v>8725.6128960000005</v>
      </c>
      <c r="C1221" s="231">
        <v>11379.448079999998</v>
      </c>
      <c r="D1221" s="231"/>
      <c r="E1221" s="231"/>
      <c r="F1221" s="231"/>
      <c r="G1221" s="232">
        <v>13086.365291999997</v>
      </c>
      <c r="H1221" s="230" t="s">
        <v>356</v>
      </c>
      <c r="I1221" s="230" t="s">
        <v>356</v>
      </c>
      <c r="J1221" s="108"/>
      <c r="K1221" s="108"/>
      <c r="L1221" s="108"/>
      <c r="M1221" s="108"/>
      <c r="N1221" s="108"/>
      <c r="O1221" s="110"/>
      <c r="P1221" s="108"/>
      <c r="Q1221" s="108"/>
      <c r="R1221" s="108"/>
      <c r="S1221" s="108"/>
      <c r="T1221" s="108"/>
      <c r="U1221" s="108"/>
      <c r="V1221" s="108"/>
      <c r="W1221" s="108"/>
      <c r="X1221" s="108"/>
      <c r="Y1221" s="108"/>
      <c r="Z1221" s="108"/>
      <c r="AA1221" s="108"/>
      <c r="AB1221" s="108"/>
      <c r="AC1221" s="108"/>
      <c r="AD1221" s="111"/>
      <c r="AG1221" s="111"/>
    </row>
    <row r="1222" spans="1:33" ht="15.75">
      <c r="A1222" s="292" t="str">
        <f t="shared" si="24"/>
        <v>66-10400-L2</v>
      </c>
      <c r="B1222" s="231">
        <v>7271.3440799999998</v>
      </c>
      <c r="C1222" s="231">
        <v>9482.8733999999986</v>
      </c>
      <c r="D1222" s="231"/>
      <c r="E1222" s="231"/>
      <c r="F1222" s="231"/>
      <c r="G1222" s="232">
        <v>10905.304409999997</v>
      </c>
      <c r="H1222" s="230" t="s">
        <v>357</v>
      </c>
      <c r="I1222" s="230" t="s">
        <v>357</v>
      </c>
      <c r="J1222" s="108"/>
      <c r="K1222" s="108"/>
      <c r="L1222" s="108"/>
      <c r="M1222" s="108"/>
      <c r="N1222" s="108"/>
      <c r="O1222" s="110"/>
      <c r="P1222" s="108"/>
      <c r="Q1222" s="108"/>
      <c r="R1222" s="108"/>
      <c r="S1222" s="108"/>
      <c r="T1222" s="108"/>
      <c r="U1222" s="108"/>
      <c r="V1222" s="108"/>
      <c r="W1222" s="108"/>
      <c r="X1222" s="108"/>
      <c r="Y1222" s="108"/>
      <c r="Z1222" s="108"/>
      <c r="AA1222" s="108"/>
      <c r="AB1222" s="108"/>
      <c r="AC1222" s="108"/>
      <c r="AD1222" s="111"/>
      <c r="AG1222" s="111"/>
    </row>
    <row r="1223" spans="1:33" ht="15.75">
      <c r="A1223" s="292" t="str">
        <f t="shared" si="24"/>
        <v>66-10400-B2</v>
      </c>
      <c r="B1223" s="231">
        <v>4250.9396159999997</v>
      </c>
      <c r="C1223" s="231">
        <v>5543.8336799999988</v>
      </c>
      <c r="D1223" s="231"/>
      <c r="E1223" s="231"/>
      <c r="F1223" s="231"/>
      <c r="G1223" s="232">
        <v>6375.4087319999981</v>
      </c>
      <c r="H1223" s="230" t="s">
        <v>358</v>
      </c>
      <c r="I1223" s="230" t="s">
        <v>358</v>
      </c>
      <c r="J1223" s="108"/>
      <c r="K1223" s="108"/>
      <c r="L1223" s="108"/>
      <c r="M1223" s="108"/>
      <c r="N1223" s="108"/>
      <c r="O1223" s="110"/>
      <c r="P1223" s="108"/>
      <c r="Q1223" s="108"/>
      <c r="R1223" s="108"/>
      <c r="S1223" s="108"/>
      <c r="T1223" s="108"/>
      <c r="U1223" s="108"/>
      <c r="V1223" s="108"/>
      <c r="W1223" s="108"/>
      <c r="X1223" s="108"/>
      <c r="Y1223" s="108"/>
      <c r="Z1223" s="108"/>
      <c r="AA1223" s="108"/>
      <c r="AB1223" s="108"/>
      <c r="AC1223" s="108"/>
      <c r="AD1223" s="111"/>
      <c r="AG1223" s="111"/>
    </row>
    <row r="1224" spans="1:33" ht="15.75">
      <c r="A1224" s="292" t="str">
        <f t="shared" si="24"/>
        <v>66-10400-01</v>
      </c>
      <c r="B1224" s="231">
        <v>4474.67328</v>
      </c>
      <c r="C1224" s="231">
        <v>5835.6143999999986</v>
      </c>
      <c r="D1224" s="231"/>
      <c r="E1224" s="231"/>
      <c r="F1224" s="231"/>
      <c r="G1224" s="232">
        <v>6710.9565599999978</v>
      </c>
      <c r="H1224" s="228" t="s">
        <v>359</v>
      </c>
      <c r="I1224" s="228" t="s">
        <v>359</v>
      </c>
      <c r="J1224" s="108"/>
      <c r="K1224" s="108"/>
      <c r="L1224" s="108"/>
      <c r="M1224" s="108"/>
      <c r="N1224" s="108"/>
      <c r="O1224" s="110"/>
      <c r="P1224" s="108"/>
      <c r="Q1224" s="108"/>
      <c r="R1224" s="108"/>
      <c r="S1224" s="108"/>
      <c r="T1224" s="108"/>
      <c r="U1224" s="108"/>
      <c r="V1224" s="108"/>
      <c r="W1224" s="108"/>
      <c r="X1224" s="108"/>
      <c r="Y1224" s="108"/>
      <c r="Z1224" s="108"/>
      <c r="AA1224" s="108"/>
      <c r="AB1224" s="108"/>
      <c r="AC1224" s="108"/>
      <c r="AD1224" s="111"/>
      <c r="AG1224" s="111"/>
    </row>
    <row r="1225" spans="1:33" ht="15.75">
      <c r="A1225" s="292" t="str">
        <f t="shared" si="24"/>
        <v>66-10400-02</v>
      </c>
      <c r="B1225" s="231">
        <v>2796.6707999999994</v>
      </c>
      <c r="C1225" s="231">
        <v>3647.2589999999991</v>
      </c>
      <c r="D1225" s="231"/>
      <c r="E1225" s="231"/>
      <c r="F1225" s="231"/>
      <c r="G1225" s="232">
        <v>4194.3478499999983</v>
      </c>
      <c r="H1225" s="228" t="s">
        <v>360</v>
      </c>
      <c r="I1225" s="228" t="s">
        <v>360</v>
      </c>
      <c r="J1225" s="108"/>
      <c r="K1225" s="108"/>
      <c r="L1225" s="108"/>
      <c r="M1225" s="108"/>
      <c r="N1225" s="108"/>
      <c r="O1225" s="110"/>
      <c r="P1225" s="108"/>
      <c r="Q1225" s="108"/>
      <c r="R1225" s="108"/>
      <c r="S1225" s="108"/>
      <c r="T1225" s="108"/>
      <c r="U1225" s="108"/>
      <c r="V1225" s="108"/>
      <c r="W1225" s="108"/>
      <c r="X1225" s="108"/>
      <c r="Y1225" s="108"/>
      <c r="Z1225" s="108"/>
      <c r="AA1225" s="108"/>
      <c r="AB1225" s="108"/>
      <c r="AC1225" s="108"/>
      <c r="AD1225" s="111"/>
      <c r="AG1225" s="111"/>
    </row>
    <row r="1226" spans="1:33" ht="15.75">
      <c r="A1226" s="292" t="str">
        <f t="shared" si="24"/>
        <v>66-10400-03</v>
      </c>
      <c r="B1226" s="231">
        <v>1454.2688160000005</v>
      </c>
      <c r="C1226" s="231">
        <v>1896.5746799999993</v>
      </c>
      <c r="D1226" s="231"/>
      <c r="E1226" s="231"/>
      <c r="F1226" s="231"/>
      <c r="G1226" s="232">
        <v>2181.0608819999989</v>
      </c>
      <c r="H1226" s="228" t="s">
        <v>361</v>
      </c>
      <c r="I1226" s="228" t="s">
        <v>361</v>
      </c>
      <c r="J1226" s="114"/>
      <c r="K1226" s="108"/>
      <c r="L1226" s="108"/>
      <c r="M1226" s="108"/>
      <c r="N1226" s="109"/>
      <c r="O1226" s="110"/>
      <c r="P1226" s="108"/>
      <c r="Q1226" s="108"/>
      <c r="R1226" s="108"/>
      <c r="S1226" s="108"/>
      <c r="T1226" s="108"/>
      <c r="U1226" s="108"/>
      <c r="V1226" s="109"/>
      <c r="W1226" s="109"/>
      <c r="X1226" s="109"/>
      <c r="Y1226" s="108"/>
      <c r="Z1226" s="108"/>
      <c r="AA1226" s="108"/>
      <c r="AB1226" s="109"/>
      <c r="AC1226" s="109"/>
      <c r="AD1226" s="111"/>
      <c r="AG1226" s="111"/>
    </row>
    <row r="1227" spans="1:33" ht="15.75">
      <c r="A1227" s="292" t="str">
        <f t="shared" si="24"/>
        <v>66-10600-S3</v>
      </c>
      <c r="B1227" s="231">
        <v>15011.793930000002</v>
      </c>
      <c r="C1227" s="231">
        <v>19399.535775</v>
      </c>
      <c r="D1227" s="231"/>
      <c r="E1227" s="231"/>
      <c r="F1227" s="231"/>
      <c r="G1227" s="232">
        <v>22617.086141250002</v>
      </c>
      <c r="H1227" s="230" t="s">
        <v>362</v>
      </c>
      <c r="I1227" s="230" t="s">
        <v>362</v>
      </c>
      <c r="J1227" s="114"/>
      <c r="K1227" s="108"/>
      <c r="L1227" s="108"/>
      <c r="M1227" s="108"/>
      <c r="N1227" s="109"/>
      <c r="O1227" s="110"/>
      <c r="P1227" s="108"/>
      <c r="Q1227" s="108"/>
      <c r="R1227" s="108"/>
      <c r="S1227" s="108"/>
      <c r="T1227" s="108"/>
      <c r="U1227" s="108"/>
      <c r="V1227" s="109"/>
      <c r="W1227" s="109"/>
      <c r="X1227" s="109"/>
      <c r="Y1227" s="108"/>
      <c r="Z1227" s="108"/>
      <c r="AA1227" s="108"/>
      <c r="AB1227" s="109"/>
      <c r="AC1227" s="109"/>
      <c r="AD1227" s="111"/>
      <c r="AG1227" s="111"/>
    </row>
    <row r="1228" spans="1:33" ht="15.75">
      <c r="A1228" s="292" t="str">
        <f t="shared" si="24"/>
        <v>66-10600-L2</v>
      </c>
      <c r="B1228" s="231">
        <v>11252.119050000001</v>
      </c>
      <c r="C1228" s="231">
        <v>14541.753374999998</v>
      </c>
      <c r="D1228" s="231"/>
      <c r="E1228" s="231"/>
      <c r="F1228" s="231"/>
      <c r="G1228" s="232">
        <v>16967.576381249997</v>
      </c>
      <c r="H1228" s="230" t="s">
        <v>363</v>
      </c>
      <c r="I1228" s="230" t="s">
        <v>363</v>
      </c>
      <c r="J1228" s="114"/>
      <c r="K1228" s="108"/>
      <c r="L1228" s="108"/>
      <c r="M1228" s="108"/>
      <c r="N1228" s="109"/>
      <c r="O1228" s="110"/>
      <c r="P1228" s="108"/>
      <c r="Q1228" s="108"/>
      <c r="R1228" s="108"/>
      <c r="S1228" s="108"/>
      <c r="T1228" s="108"/>
      <c r="U1228" s="108"/>
      <c r="V1228" s="109"/>
      <c r="W1228" s="109"/>
      <c r="X1228" s="109"/>
      <c r="Y1228" s="108"/>
      <c r="Z1228" s="108"/>
      <c r="AA1228" s="108"/>
      <c r="AB1228" s="109"/>
      <c r="AC1228" s="109"/>
      <c r="AD1228" s="111"/>
      <c r="AG1228" s="111"/>
    </row>
    <row r="1229" spans="1:33" ht="15.75">
      <c r="A1229" s="292" t="str">
        <f t="shared" si="24"/>
        <v>66-10600-B2</v>
      </c>
      <c r="B1229" s="231">
        <v>9045.9676800000016</v>
      </c>
      <c r="C1229" s="231">
        <v>11689.826400000004</v>
      </c>
      <c r="D1229" s="231"/>
      <c r="E1229" s="231"/>
      <c r="F1229" s="231"/>
      <c r="G1229" s="232">
        <v>13599.420360000002</v>
      </c>
      <c r="H1229" s="230" t="s">
        <v>364</v>
      </c>
      <c r="I1229" s="230" t="s">
        <v>364</v>
      </c>
      <c r="J1229" s="114"/>
      <c r="K1229" s="108"/>
      <c r="L1229" s="108"/>
      <c r="M1229" s="108"/>
      <c r="N1229" s="109"/>
      <c r="O1229" s="110"/>
      <c r="P1229" s="108"/>
      <c r="Q1229" s="108"/>
      <c r="R1229" s="108"/>
      <c r="S1229" s="108"/>
      <c r="T1229" s="108"/>
      <c r="U1229" s="108"/>
      <c r="V1229" s="109"/>
      <c r="W1229" s="109"/>
      <c r="X1229" s="109"/>
      <c r="Y1229" s="108"/>
      <c r="Z1229" s="108"/>
      <c r="AA1229" s="108"/>
      <c r="AB1229" s="109"/>
      <c r="AC1229" s="109"/>
      <c r="AD1229" s="111"/>
      <c r="AG1229" s="111"/>
    </row>
    <row r="1230" spans="1:33" ht="15.75">
      <c r="A1230" s="292" t="str">
        <f t="shared" si="24"/>
        <v>66-10600-01</v>
      </c>
      <c r="B1230" s="231">
        <v>5965.8262500000001</v>
      </c>
      <c r="C1230" s="231">
        <v>7709.7093749999985</v>
      </c>
      <c r="D1230" s="231"/>
      <c r="E1230" s="231"/>
      <c r="F1230" s="231"/>
      <c r="G1230" s="232">
        <v>9017.665781249998</v>
      </c>
      <c r="H1230" s="228" t="s">
        <v>365</v>
      </c>
      <c r="I1230" s="228" t="s">
        <v>365</v>
      </c>
      <c r="J1230" s="108"/>
      <c r="K1230" s="108"/>
      <c r="L1230" s="108"/>
      <c r="M1230" s="108"/>
      <c r="N1230" s="108"/>
      <c r="O1230" s="110"/>
      <c r="P1230" s="108"/>
      <c r="Q1230" s="108"/>
      <c r="R1230" s="108"/>
      <c r="S1230" s="108"/>
      <c r="T1230" s="108"/>
      <c r="U1230" s="108"/>
      <c r="V1230" s="108"/>
      <c r="W1230" s="108"/>
      <c r="X1230" s="108"/>
      <c r="Y1230" s="108"/>
      <c r="Z1230" s="108"/>
      <c r="AA1230" s="108"/>
      <c r="AB1230" s="108"/>
      <c r="AC1230" s="108"/>
      <c r="AD1230" s="111"/>
      <c r="AG1230" s="111"/>
    </row>
    <row r="1231" spans="1:33" ht="15.75">
      <c r="A1231" s="292" t="str">
        <f t="shared" si="24"/>
        <v>66-10600-02</v>
      </c>
      <c r="B1231" s="231">
        <v>5286.2928000000002</v>
      </c>
      <c r="C1231" s="231">
        <v>6832.0440000000008</v>
      </c>
      <c r="D1231" s="231"/>
      <c r="E1231" s="231"/>
      <c r="F1231" s="231"/>
      <c r="G1231" s="232">
        <v>7949.9106000000002</v>
      </c>
      <c r="H1231" s="230" t="s">
        <v>366</v>
      </c>
      <c r="I1231" s="230" t="s">
        <v>366</v>
      </c>
      <c r="J1231" s="108"/>
      <c r="K1231" s="108"/>
      <c r="L1231" s="108"/>
      <c r="M1231" s="108"/>
      <c r="N1231" s="108"/>
      <c r="O1231" s="110"/>
      <c r="P1231" s="108"/>
      <c r="Q1231" s="108"/>
      <c r="R1231" s="108"/>
      <c r="S1231" s="108"/>
      <c r="T1231" s="108"/>
      <c r="U1231" s="108"/>
      <c r="V1231" s="108"/>
      <c r="W1231" s="108"/>
      <c r="X1231" s="108"/>
      <c r="Y1231" s="108"/>
      <c r="Z1231" s="108"/>
      <c r="AA1231" s="108"/>
      <c r="AB1231" s="108"/>
      <c r="AC1231" s="108"/>
      <c r="AD1231" s="111"/>
      <c r="AG1231" s="111"/>
    </row>
    <row r="1232" spans="1:33" ht="15.75">
      <c r="A1232" s="292" t="str">
        <f t="shared" si="24"/>
        <v>66-10600-03</v>
      </c>
      <c r="B1232" s="231">
        <v>3759.6748800000005</v>
      </c>
      <c r="C1232" s="231">
        <v>4857.7824000000028</v>
      </c>
      <c r="D1232" s="231"/>
      <c r="E1232" s="231"/>
      <c r="F1232" s="231"/>
      <c r="G1232" s="232">
        <v>5649.5097600000026</v>
      </c>
      <c r="H1232" s="230" t="s">
        <v>367</v>
      </c>
      <c r="I1232" s="230" t="s">
        <v>367</v>
      </c>
      <c r="J1232" s="108"/>
      <c r="K1232" s="108"/>
      <c r="L1232" s="108"/>
      <c r="M1232" s="108"/>
      <c r="N1232" s="108"/>
      <c r="O1232" s="110"/>
      <c r="P1232" s="108"/>
      <c r="Q1232" s="108"/>
      <c r="R1232" s="108"/>
      <c r="S1232" s="108"/>
      <c r="T1232" s="108"/>
      <c r="U1232" s="108"/>
      <c r="V1232" s="108"/>
      <c r="W1232" s="108"/>
      <c r="X1232" s="108"/>
      <c r="Y1232" s="108"/>
      <c r="Z1232" s="108"/>
      <c r="AA1232" s="108"/>
      <c r="AB1232" s="108"/>
      <c r="AC1232" s="108"/>
      <c r="AD1232" s="111"/>
      <c r="AG1232" s="111"/>
    </row>
    <row r="1233" spans="1:33" ht="15.75">
      <c r="A1233" s="292" t="str">
        <f t="shared" si="24"/>
        <v>66-10800-S3</v>
      </c>
      <c r="B1233" s="231">
        <v>11523.463680000001</v>
      </c>
      <c r="C1233" s="231">
        <v>14945.006400000013</v>
      </c>
      <c r="D1233" s="231"/>
      <c r="E1233" s="231"/>
      <c r="F1233" s="231"/>
      <c r="G1233" s="232">
        <v>17288.037360000013</v>
      </c>
      <c r="H1233" s="228" t="s">
        <v>368</v>
      </c>
      <c r="I1233" s="228" t="s">
        <v>368</v>
      </c>
      <c r="J1233" s="114"/>
      <c r="K1233" s="108"/>
      <c r="L1233" s="108"/>
      <c r="M1233" s="108"/>
      <c r="N1233" s="109"/>
      <c r="O1233" s="110"/>
      <c r="P1233" s="108"/>
      <c r="Q1233" s="108"/>
      <c r="R1233" s="108"/>
      <c r="S1233" s="108"/>
      <c r="T1233" s="108"/>
      <c r="U1233" s="108"/>
      <c r="V1233" s="109"/>
      <c r="W1233" s="109"/>
      <c r="X1233" s="109"/>
      <c r="Y1233" s="108"/>
      <c r="Z1233" s="108"/>
      <c r="AA1233" s="108"/>
      <c r="AB1233" s="109"/>
      <c r="AC1233" s="109"/>
      <c r="AD1233" s="111"/>
      <c r="AG1233" s="111"/>
    </row>
    <row r="1234" spans="1:33" ht="15.75">
      <c r="A1234" s="292" t="str">
        <f t="shared" si="24"/>
        <v>66-10800-L2</v>
      </c>
      <c r="B1234" s="231">
        <v>10244.985600000002</v>
      </c>
      <c r="C1234" s="231">
        <v>13277.688000000013</v>
      </c>
      <c r="D1234" s="231"/>
      <c r="E1234" s="231"/>
      <c r="F1234" s="231"/>
      <c r="G1234" s="232">
        <v>15370.621200000012</v>
      </c>
      <c r="H1234" s="230" t="s">
        <v>369</v>
      </c>
      <c r="I1234" s="230" t="s">
        <v>369</v>
      </c>
      <c r="J1234" s="114"/>
      <c r="K1234" s="108"/>
      <c r="L1234" s="108"/>
      <c r="M1234" s="108"/>
      <c r="N1234" s="109"/>
      <c r="O1234" s="110"/>
      <c r="P1234" s="108"/>
      <c r="Q1234" s="108"/>
      <c r="R1234" s="108"/>
      <c r="S1234" s="108"/>
      <c r="T1234" s="108"/>
      <c r="U1234" s="108"/>
      <c r="V1234" s="109"/>
      <c r="W1234" s="109"/>
      <c r="X1234" s="109"/>
      <c r="Y1234" s="108"/>
      <c r="Z1234" s="108"/>
      <c r="AA1234" s="108"/>
      <c r="AB1234" s="109"/>
      <c r="AC1234" s="109"/>
      <c r="AD1234" s="111"/>
      <c r="AG1234" s="111"/>
    </row>
    <row r="1235" spans="1:33" ht="15.75">
      <c r="A1235" s="292" t="str">
        <f t="shared" si="24"/>
        <v>66-10800-B2</v>
      </c>
      <c r="B1235" s="231">
        <v>4474.6732800000009</v>
      </c>
      <c r="C1235" s="231">
        <v>5835.614400000004</v>
      </c>
      <c r="D1235" s="231"/>
      <c r="E1235" s="231"/>
      <c r="F1235" s="231"/>
      <c r="G1235" s="232">
        <v>6710.9565600000033</v>
      </c>
      <c r="H1235" s="230" t="s">
        <v>370</v>
      </c>
      <c r="I1235" s="230" t="s">
        <v>370</v>
      </c>
      <c r="J1235" s="114"/>
      <c r="K1235" s="108"/>
      <c r="L1235" s="108"/>
      <c r="M1235" s="108"/>
      <c r="N1235" s="109"/>
      <c r="O1235" s="110"/>
      <c r="P1235" s="108"/>
      <c r="Q1235" s="108"/>
      <c r="R1235" s="108"/>
      <c r="S1235" s="108"/>
      <c r="T1235" s="108"/>
      <c r="U1235" s="108"/>
      <c r="V1235" s="109"/>
      <c r="W1235" s="109"/>
      <c r="X1235" s="109"/>
      <c r="Y1235" s="108"/>
      <c r="Z1235" s="108"/>
      <c r="AA1235" s="108"/>
      <c r="AB1235" s="109"/>
      <c r="AC1235" s="109"/>
      <c r="AD1235" s="111"/>
      <c r="AG1235" s="111"/>
    </row>
    <row r="1236" spans="1:33" ht="15.75">
      <c r="A1236" s="292" t="str">
        <f t="shared" si="24"/>
        <v>66-10800-01</v>
      </c>
      <c r="B1236" s="231">
        <v>7048.7904000000008</v>
      </c>
      <c r="C1236" s="231">
        <v>9109.3920000000089</v>
      </c>
      <c r="D1236" s="231"/>
      <c r="E1236" s="231"/>
      <c r="F1236" s="231"/>
      <c r="G1236" s="232">
        <v>10577.080800000009</v>
      </c>
      <c r="H1236" s="228" t="s">
        <v>371</v>
      </c>
      <c r="I1236" s="228" t="s">
        <v>371</v>
      </c>
      <c r="J1236" s="108"/>
      <c r="K1236" s="108"/>
      <c r="L1236" s="108"/>
      <c r="M1236" s="108"/>
      <c r="N1236" s="108"/>
      <c r="O1236" s="110"/>
      <c r="P1236" s="108"/>
      <c r="Q1236" s="108"/>
      <c r="R1236" s="108"/>
      <c r="S1236" s="108"/>
      <c r="T1236" s="108"/>
      <c r="U1236" s="108"/>
      <c r="V1236" s="108"/>
      <c r="W1236" s="108"/>
      <c r="X1236" s="108"/>
      <c r="Y1236" s="108"/>
      <c r="Z1236" s="108"/>
      <c r="AA1236" s="108"/>
      <c r="AB1236" s="108"/>
      <c r="AC1236" s="108"/>
      <c r="AD1236" s="111"/>
      <c r="AG1236" s="111"/>
    </row>
    <row r="1237" spans="1:33" ht="15.75">
      <c r="A1237" s="292" t="str">
        <f t="shared" si="24"/>
        <v>66-10800-02</v>
      </c>
      <c r="B1237" s="231">
        <v>3196.1952000000006</v>
      </c>
      <c r="C1237" s="231">
        <v>4168.2960000000039</v>
      </c>
      <c r="D1237" s="231"/>
      <c r="E1237" s="231"/>
      <c r="F1237" s="231"/>
      <c r="G1237" s="232">
        <v>4793.5404000000044</v>
      </c>
      <c r="H1237" s="230" t="s">
        <v>372</v>
      </c>
      <c r="I1237" s="230" t="s">
        <v>372</v>
      </c>
      <c r="J1237" s="108"/>
      <c r="K1237" s="108"/>
      <c r="L1237" s="108"/>
      <c r="M1237" s="108"/>
      <c r="N1237" s="108"/>
      <c r="O1237" s="110"/>
      <c r="P1237" s="108"/>
      <c r="Q1237" s="108"/>
      <c r="R1237" s="108"/>
      <c r="S1237" s="108"/>
      <c r="T1237" s="108"/>
      <c r="U1237" s="108"/>
      <c r="V1237" s="108"/>
      <c r="W1237" s="108"/>
      <c r="X1237" s="108"/>
      <c r="Y1237" s="108"/>
      <c r="Z1237" s="108"/>
      <c r="AA1237" s="108"/>
      <c r="AB1237" s="108"/>
      <c r="AC1237" s="108"/>
      <c r="AD1237" s="111"/>
      <c r="AG1237" s="111"/>
    </row>
    <row r="1238" spans="1:33" ht="15.75">
      <c r="A1238" s="292" t="str">
        <f t="shared" si="24"/>
        <v>66-10800-03</v>
      </c>
      <c r="B1238" s="231">
        <v>1278.4780800000001</v>
      </c>
      <c r="C1238" s="231">
        <v>1667.3183999999999</v>
      </c>
      <c r="D1238" s="231"/>
      <c r="E1238" s="231"/>
      <c r="F1238" s="231"/>
      <c r="G1238" s="232">
        <v>1917.4161599999998</v>
      </c>
      <c r="H1238" s="230" t="s">
        <v>373</v>
      </c>
      <c r="I1238" s="230" t="s">
        <v>373</v>
      </c>
      <c r="J1238" s="108"/>
      <c r="K1238" s="108"/>
      <c r="L1238" s="108"/>
      <c r="M1238" s="108"/>
      <c r="N1238" s="108"/>
      <c r="O1238" s="110"/>
      <c r="P1238" s="108"/>
      <c r="Q1238" s="108"/>
      <c r="R1238" s="108"/>
      <c r="S1238" s="108"/>
      <c r="T1238" s="108"/>
      <c r="U1238" s="108"/>
      <c r="V1238" s="108"/>
      <c r="W1238" s="108"/>
      <c r="X1238" s="108"/>
      <c r="Y1238" s="108"/>
      <c r="Z1238" s="108"/>
      <c r="AA1238" s="108"/>
      <c r="AB1238" s="108"/>
      <c r="AC1238" s="108"/>
      <c r="AD1238" s="111"/>
      <c r="AG1238" s="111"/>
    </row>
    <row r="1239" spans="1:33" ht="15.75">
      <c r="A1239" s="292" t="str">
        <f t="shared" si="24"/>
        <v>66-10900-S2</v>
      </c>
      <c r="B1239" s="231">
        <v>11160.484800000002</v>
      </c>
      <c r="C1239" s="231">
        <v>14422.404000000011</v>
      </c>
      <c r="D1239" s="231"/>
      <c r="E1239" s="231"/>
      <c r="F1239" s="231"/>
      <c r="G1239" s="232">
        <v>16804.344600000008</v>
      </c>
      <c r="H1239" s="228" t="s">
        <v>374</v>
      </c>
      <c r="I1239" s="228" t="s">
        <v>374</v>
      </c>
      <c r="J1239" s="114"/>
      <c r="K1239" s="108"/>
      <c r="L1239" s="108"/>
      <c r="M1239" s="108"/>
      <c r="N1239" s="109"/>
      <c r="O1239" s="110"/>
      <c r="P1239" s="108"/>
      <c r="Q1239" s="108"/>
      <c r="R1239" s="108"/>
      <c r="S1239" s="108"/>
      <c r="T1239" s="108"/>
      <c r="U1239" s="108"/>
      <c r="V1239" s="109"/>
      <c r="W1239" s="109"/>
      <c r="X1239" s="109"/>
      <c r="Y1239" s="108"/>
      <c r="Z1239" s="108"/>
      <c r="AA1239" s="108"/>
      <c r="AB1239" s="109"/>
      <c r="AC1239" s="109"/>
      <c r="AD1239" s="111"/>
      <c r="AG1239" s="111"/>
    </row>
    <row r="1240" spans="1:33" ht="15.75">
      <c r="A1240" s="292" t="str">
        <f t="shared" si="24"/>
        <v>66-10900-01</v>
      </c>
      <c r="B1240" s="231">
        <v>7048.7904000000008</v>
      </c>
      <c r="C1240" s="231">
        <v>9109.3920000000089</v>
      </c>
      <c r="D1240" s="231"/>
      <c r="E1240" s="231"/>
      <c r="F1240" s="231"/>
      <c r="G1240" s="232">
        <v>10614.28080000001</v>
      </c>
      <c r="H1240" s="230" t="s">
        <v>375</v>
      </c>
      <c r="I1240" s="230" t="s">
        <v>375</v>
      </c>
      <c r="J1240" s="114"/>
      <c r="K1240" s="108"/>
      <c r="L1240" s="108"/>
      <c r="M1240" s="108"/>
      <c r="N1240" s="109"/>
      <c r="O1240" s="110"/>
      <c r="P1240" s="108"/>
      <c r="Q1240" s="108"/>
      <c r="R1240" s="108"/>
      <c r="S1240" s="108"/>
      <c r="T1240" s="108"/>
      <c r="U1240" s="108"/>
      <c r="V1240" s="109"/>
      <c r="W1240" s="109"/>
      <c r="X1240" s="109"/>
      <c r="Y1240" s="108"/>
      <c r="Z1240" s="108"/>
      <c r="AA1240" s="108"/>
      <c r="AB1240" s="109"/>
      <c r="AC1240" s="109"/>
      <c r="AD1240" s="111"/>
      <c r="AG1240" s="111"/>
    </row>
    <row r="1241" spans="1:33" ht="15.75">
      <c r="A1241" s="292" t="str">
        <f t="shared" si="24"/>
        <v>66-10900-02</v>
      </c>
      <c r="B1241" s="231">
        <v>4111.6944000000003</v>
      </c>
      <c r="C1241" s="231">
        <v>5313.0120000000024</v>
      </c>
      <c r="D1241" s="231"/>
      <c r="E1241" s="231"/>
      <c r="F1241" s="231"/>
      <c r="G1241" s="232">
        <v>6190.0638000000017</v>
      </c>
      <c r="H1241" s="230" t="s">
        <v>376</v>
      </c>
      <c r="I1241" s="230" t="s">
        <v>376</v>
      </c>
      <c r="J1241" s="114"/>
      <c r="K1241" s="108"/>
      <c r="L1241" s="108"/>
      <c r="M1241" s="108"/>
      <c r="N1241" s="109"/>
      <c r="O1241" s="110"/>
      <c r="P1241" s="108"/>
      <c r="Q1241" s="108"/>
      <c r="R1241" s="108"/>
      <c r="S1241" s="108"/>
      <c r="T1241" s="108"/>
      <c r="U1241" s="108"/>
      <c r="V1241" s="109"/>
      <c r="W1241" s="109"/>
      <c r="X1241" s="109"/>
      <c r="Y1241" s="108"/>
      <c r="Z1241" s="108"/>
      <c r="AA1241" s="108"/>
      <c r="AB1241" s="109"/>
      <c r="AC1241" s="109"/>
      <c r="AD1241" s="111"/>
      <c r="AG1241" s="111"/>
    </row>
    <row r="1242" spans="1:33" ht="15.75">
      <c r="A1242" s="292" t="str">
        <f t="shared" si="24"/>
        <v>66-11000-S1</v>
      </c>
      <c r="B1242" s="231">
        <v>12634.959150000002</v>
      </c>
      <c r="C1242" s="231">
        <v>16477.795124999993</v>
      </c>
      <c r="D1242" s="231"/>
      <c r="E1242" s="231"/>
      <c r="F1242" s="231"/>
      <c r="G1242" s="232">
        <v>18949.46439374999</v>
      </c>
      <c r="H1242" s="228" t="s">
        <v>377</v>
      </c>
      <c r="I1242" s="228" t="s">
        <v>377</v>
      </c>
      <c r="J1242" s="114"/>
      <c r="K1242" s="108"/>
      <c r="L1242" s="108"/>
      <c r="M1242" s="108"/>
      <c r="N1242" s="109"/>
      <c r="O1242" s="110"/>
      <c r="P1242" s="108"/>
      <c r="Q1242" s="108"/>
      <c r="R1242" s="108"/>
      <c r="S1242" s="108"/>
      <c r="T1242" s="108"/>
      <c r="U1242" s="108"/>
      <c r="V1242" s="109"/>
      <c r="W1242" s="109"/>
      <c r="X1242" s="109"/>
      <c r="Y1242" s="108"/>
      <c r="Z1242" s="108"/>
      <c r="AA1242" s="108"/>
      <c r="AB1242" s="109"/>
      <c r="AC1242" s="109"/>
      <c r="AD1242" s="111"/>
      <c r="AG1242" s="111"/>
    </row>
    <row r="1243" spans="1:33" ht="15.75">
      <c r="A1243" s="292" t="str">
        <f t="shared" si="24"/>
        <v>66-11100-S1</v>
      </c>
      <c r="B1243" s="231">
        <v>5639.9527799999996</v>
      </c>
      <c r="C1243" s="231">
        <v>7355.3056499999993</v>
      </c>
      <c r="D1243" s="231"/>
      <c r="E1243" s="231"/>
      <c r="F1243" s="231"/>
      <c r="G1243" s="232">
        <v>8458.601497499998</v>
      </c>
      <c r="H1243" s="230" t="s">
        <v>378</v>
      </c>
      <c r="I1243" s="230" t="s">
        <v>378</v>
      </c>
      <c r="J1243" s="114"/>
      <c r="K1243" s="108"/>
      <c r="L1243" s="108"/>
      <c r="M1243" s="108"/>
      <c r="N1243" s="109"/>
      <c r="O1243" s="110"/>
      <c r="P1243" s="108"/>
      <c r="Q1243" s="108"/>
      <c r="R1243" s="108"/>
      <c r="S1243" s="108"/>
      <c r="T1243" s="108"/>
      <c r="U1243" s="108"/>
      <c r="V1243" s="109"/>
      <c r="W1243" s="109"/>
      <c r="X1243" s="109"/>
      <c r="Y1243" s="108"/>
      <c r="Z1243" s="108"/>
      <c r="AA1243" s="108"/>
      <c r="AB1243" s="109"/>
      <c r="AC1243" s="109"/>
      <c r="AD1243" s="111"/>
      <c r="AG1243" s="111"/>
    </row>
    <row r="1244" spans="1:33" ht="15.75">
      <c r="A1244" s="292" t="str">
        <f t="shared" si="24"/>
        <v>66-11200-S1</v>
      </c>
      <c r="B1244" s="231">
        <v>18577.012200000001</v>
      </c>
      <c r="C1244" s="231">
        <v>24005.593499999995</v>
      </c>
      <c r="D1244" s="231"/>
      <c r="E1244" s="231"/>
      <c r="F1244" s="231"/>
      <c r="G1244" s="232">
        <v>27693.552524999992</v>
      </c>
      <c r="H1244" s="230" t="s">
        <v>379</v>
      </c>
      <c r="I1244" s="230" t="s">
        <v>379</v>
      </c>
      <c r="J1244" s="108"/>
      <c r="K1244" s="108"/>
      <c r="L1244" s="108"/>
      <c r="M1244" s="108"/>
      <c r="N1244" s="108"/>
      <c r="O1244" s="108"/>
      <c r="P1244" s="108"/>
      <c r="Q1244" s="108"/>
      <c r="R1244" s="108"/>
      <c r="S1244" s="108"/>
      <c r="T1244" s="108"/>
      <c r="U1244" s="108"/>
      <c r="V1244" s="108"/>
      <c r="W1244" s="108"/>
      <c r="X1244" s="109"/>
      <c r="Y1244" s="108"/>
      <c r="Z1244" s="108"/>
      <c r="AA1244" s="108"/>
      <c r="AB1244" s="108"/>
      <c r="AC1244" s="108"/>
      <c r="AD1244" s="111"/>
      <c r="AG1244" s="111"/>
    </row>
    <row r="1245" spans="1:33" ht="15.75">
      <c r="A1245" s="292" t="str">
        <f t="shared" si="24"/>
        <v>66-11300-S1</v>
      </c>
      <c r="B1245" s="231">
        <v>6445.66032</v>
      </c>
      <c r="C1245" s="231">
        <v>8406.0636000000013</v>
      </c>
      <c r="D1245" s="231"/>
      <c r="E1245" s="231"/>
      <c r="F1245" s="231"/>
      <c r="G1245" s="232">
        <v>9666.9731400000001</v>
      </c>
      <c r="H1245" s="228" t="s">
        <v>380</v>
      </c>
      <c r="I1245" s="228" t="s">
        <v>380</v>
      </c>
      <c r="J1245" s="114"/>
      <c r="K1245" s="108"/>
      <c r="L1245" s="108"/>
      <c r="M1245" s="108"/>
      <c r="N1245" s="109"/>
      <c r="O1245" s="110"/>
      <c r="P1245" s="108"/>
      <c r="Q1245" s="108"/>
      <c r="R1245" s="108"/>
      <c r="S1245" s="108"/>
      <c r="T1245" s="108"/>
      <c r="U1245" s="108"/>
      <c r="V1245" s="109"/>
      <c r="W1245" s="109"/>
      <c r="X1245" s="109"/>
      <c r="Y1245" s="108"/>
      <c r="Z1245" s="108"/>
      <c r="AA1245" s="108"/>
      <c r="AB1245" s="109"/>
      <c r="AC1245" s="109"/>
      <c r="AD1245" s="111"/>
      <c r="AG1245" s="111"/>
    </row>
    <row r="1246" spans="1:33" ht="15.75">
      <c r="A1246" s="292" t="str">
        <f t="shared" si="24"/>
        <v>66-11400-S1</v>
      </c>
      <c r="B1246" s="231">
        <v>26008.057080000002</v>
      </c>
      <c r="C1246" s="231">
        <v>33608.550899999987</v>
      </c>
      <c r="D1246" s="231"/>
      <c r="E1246" s="231"/>
      <c r="F1246" s="231"/>
      <c r="G1246" s="232">
        <v>38983.133534999986</v>
      </c>
      <c r="H1246" s="233" t="s">
        <v>381</v>
      </c>
      <c r="I1246" s="233" t="s">
        <v>381</v>
      </c>
      <c r="J1246" s="114"/>
      <c r="K1246" s="108"/>
      <c r="L1246" s="108"/>
      <c r="M1246" s="108"/>
      <c r="N1246" s="109"/>
      <c r="O1246" s="110"/>
      <c r="P1246" s="108"/>
      <c r="Q1246" s="108"/>
      <c r="R1246" s="108"/>
      <c r="S1246" s="108"/>
      <c r="T1246" s="108"/>
      <c r="U1246" s="108"/>
      <c r="V1246" s="109"/>
      <c r="W1246" s="109"/>
      <c r="X1246" s="109"/>
      <c r="Y1246" s="108"/>
      <c r="Z1246" s="108"/>
      <c r="AA1246" s="108"/>
      <c r="AB1246" s="109"/>
      <c r="AC1246" s="109"/>
      <c r="AD1246" s="111"/>
      <c r="AG1246" s="111"/>
    </row>
    <row r="1247" spans="1:33" ht="15.75">
      <c r="A1247" s="292" t="str">
        <f t="shared" si="24"/>
        <v>66-11500-S1</v>
      </c>
      <c r="B1247" s="231">
        <v>13004.628540000002</v>
      </c>
      <c r="C1247" s="231">
        <v>16803.675449999995</v>
      </c>
      <c r="D1247" s="231"/>
      <c r="E1247" s="231"/>
      <c r="F1247" s="231"/>
      <c r="G1247" s="232">
        <v>19484.966767499991</v>
      </c>
      <c r="H1247" s="230" t="s">
        <v>382</v>
      </c>
      <c r="I1247" s="230" t="s">
        <v>382</v>
      </c>
      <c r="J1247" s="108"/>
      <c r="K1247" s="108"/>
      <c r="L1247" s="108"/>
      <c r="M1247" s="108"/>
      <c r="N1247" s="108"/>
      <c r="O1247" s="108"/>
      <c r="P1247" s="108"/>
      <c r="Q1247" s="108"/>
      <c r="R1247" s="108"/>
      <c r="S1247" s="108"/>
      <c r="T1247" s="108"/>
      <c r="U1247" s="108"/>
      <c r="V1247" s="108"/>
      <c r="W1247" s="108"/>
      <c r="X1247" s="109"/>
      <c r="Y1247" s="108"/>
      <c r="Z1247" s="108"/>
      <c r="AA1247" s="108"/>
      <c r="AB1247" s="108"/>
      <c r="AC1247" s="108"/>
      <c r="AD1247" s="111"/>
      <c r="AG1247" s="111"/>
    </row>
    <row r="1248" spans="1:33" ht="15.75">
      <c r="A1248" s="292" t="str">
        <f t="shared" si="24"/>
        <v>66-11600-S3</v>
      </c>
      <c r="B1248" s="231">
        <v>31389.021930000003</v>
      </c>
      <c r="C1248" s="231">
        <v>40467.425775000003</v>
      </c>
      <c r="D1248" s="231"/>
      <c r="E1248" s="231"/>
      <c r="F1248" s="231"/>
      <c r="G1248" s="232">
        <v>47748.279641249996</v>
      </c>
      <c r="H1248" s="228" t="s">
        <v>383</v>
      </c>
      <c r="I1248" s="228" t="s">
        <v>383</v>
      </c>
      <c r="J1248" s="114"/>
      <c r="K1248" s="108"/>
      <c r="L1248" s="108"/>
      <c r="M1248" s="108"/>
      <c r="N1248" s="109"/>
      <c r="O1248" s="110"/>
      <c r="P1248" s="108"/>
      <c r="Q1248" s="108"/>
      <c r="R1248" s="108"/>
      <c r="S1248" s="108"/>
      <c r="T1248" s="108"/>
      <c r="U1248" s="108"/>
      <c r="V1248" s="109"/>
      <c r="W1248" s="109"/>
      <c r="X1248" s="109"/>
      <c r="Y1248" s="108"/>
      <c r="Z1248" s="108"/>
      <c r="AA1248" s="108"/>
      <c r="AB1248" s="109"/>
      <c r="AC1248" s="109"/>
      <c r="AD1248" s="111"/>
      <c r="AG1248" s="111"/>
    </row>
    <row r="1249" spans="1:33" ht="15.75">
      <c r="A1249" s="292" t="str">
        <f t="shared" si="24"/>
        <v>66-11600-L2</v>
      </c>
      <c r="B1249" s="231">
        <v>24842.93073</v>
      </c>
      <c r="C1249" s="231">
        <v>32033.549774999996</v>
      </c>
      <c r="D1249" s="231"/>
      <c r="E1249" s="231"/>
      <c r="F1249" s="231"/>
      <c r="G1249" s="232">
        <v>37917.322241249996</v>
      </c>
      <c r="H1249" s="228" t="s">
        <v>384</v>
      </c>
      <c r="I1249" s="228" t="s">
        <v>384</v>
      </c>
      <c r="J1249" s="114"/>
      <c r="K1249" s="108"/>
      <c r="L1249" s="108"/>
      <c r="M1249" s="108"/>
      <c r="N1249" s="109"/>
      <c r="O1249" s="110"/>
      <c r="P1249" s="108"/>
      <c r="Q1249" s="108"/>
      <c r="R1249" s="108"/>
      <c r="S1249" s="108"/>
      <c r="T1249" s="108"/>
      <c r="U1249" s="108"/>
      <c r="V1249" s="109"/>
      <c r="W1249" s="109"/>
      <c r="X1249" s="109"/>
      <c r="Y1249" s="108"/>
      <c r="Z1249" s="108"/>
      <c r="AA1249" s="108"/>
      <c r="AB1249" s="109"/>
      <c r="AC1249" s="109"/>
      <c r="AD1249" s="111"/>
      <c r="AG1249" s="111"/>
    </row>
    <row r="1250" spans="1:33" ht="15.75">
      <c r="A1250" s="292" t="str">
        <f t="shared" si="24"/>
        <v>66-11600-B2</v>
      </c>
      <c r="B1250" s="231">
        <v>16309.287450000002</v>
      </c>
      <c r="C1250" s="231">
        <v>21013.560375000005</v>
      </c>
      <c r="D1250" s="231"/>
      <c r="E1250" s="231"/>
      <c r="F1250" s="231"/>
      <c r="G1250" s="232">
        <v>24559.494431250005</v>
      </c>
      <c r="H1250" s="228" t="s">
        <v>385</v>
      </c>
      <c r="I1250" s="228" t="s">
        <v>385</v>
      </c>
      <c r="J1250" s="114"/>
      <c r="K1250" s="108"/>
      <c r="L1250" s="108"/>
      <c r="M1250" s="108"/>
      <c r="N1250" s="109"/>
      <c r="O1250" s="110"/>
      <c r="P1250" s="108"/>
      <c r="Q1250" s="108"/>
      <c r="R1250" s="108"/>
      <c r="S1250" s="108"/>
      <c r="T1250" s="108"/>
      <c r="U1250" s="108"/>
      <c r="V1250" s="109"/>
      <c r="W1250" s="109"/>
      <c r="X1250" s="109"/>
      <c r="Y1250" s="108"/>
      <c r="Z1250" s="108"/>
      <c r="AA1250" s="108"/>
      <c r="AB1250" s="109"/>
      <c r="AC1250" s="109"/>
      <c r="AD1250" s="111"/>
      <c r="AG1250" s="111"/>
    </row>
    <row r="1251" spans="1:33" ht="15.75">
      <c r="A1251" s="292" t="str">
        <f t="shared" si="24"/>
        <v>66-11600-01</v>
      </c>
      <c r="B1251" s="231">
        <v>15079.734479999999</v>
      </c>
      <c r="C1251" s="231">
        <v>19453.865399999999</v>
      </c>
      <c r="D1251" s="231"/>
      <c r="E1251" s="231"/>
      <c r="F1251" s="231"/>
      <c r="G1251" s="232">
        <v>23188.785209999998</v>
      </c>
      <c r="H1251" s="230" t="s">
        <v>386</v>
      </c>
      <c r="I1251" s="230" t="s">
        <v>386</v>
      </c>
      <c r="J1251" s="114"/>
      <c r="K1251" s="108"/>
      <c r="L1251" s="108"/>
      <c r="M1251" s="108"/>
      <c r="N1251" s="109"/>
      <c r="O1251" s="110"/>
      <c r="P1251" s="108"/>
      <c r="Q1251" s="108"/>
      <c r="R1251" s="108"/>
      <c r="S1251" s="108"/>
      <c r="T1251" s="108"/>
      <c r="U1251" s="108"/>
      <c r="V1251" s="109"/>
      <c r="W1251" s="109"/>
      <c r="X1251" s="109"/>
      <c r="Y1251" s="108"/>
      <c r="Z1251" s="108"/>
      <c r="AA1251" s="108"/>
      <c r="AB1251" s="109"/>
      <c r="AC1251" s="109"/>
      <c r="AD1251" s="111"/>
      <c r="AG1251" s="111"/>
    </row>
    <row r="1252" spans="1:33" ht="15.75">
      <c r="A1252" s="292" t="str">
        <f t="shared" ref="A1252:A1315" si="25">LEFT(H1252,6)&amp;"00"&amp;RIGHT(H1252,3)</f>
        <v>66-11600-02</v>
      </c>
      <c r="B1252" s="231">
        <v>9763.1962500000009</v>
      </c>
      <c r="C1252" s="231">
        <v>12579.684374999999</v>
      </c>
      <c r="D1252" s="231"/>
      <c r="E1252" s="231"/>
      <c r="F1252" s="231"/>
      <c r="G1252" s="232">
        <v>14728.53703125</v>
      </c>
      <c r="H1252" s="230" t="s">
        <v>387</v>
      </c>
      <c r="I1252" s="230" t="s">
        <v>387</v>
      </c>
      <c r="J1252" s="114"/>
      <c r="K1252" s="108"/>
      <c r="L1252" s="108"/>
      <c r="M1252" s="108"/>
      <c r="N1252" s="109"/>
      <c r="O1252" s="110"/>
      <c r="P1252" s="108"/>
      <c r="Q1252" s="108"/>
      <c r="R1252" s="108"/>
      <c r="S1252" s="108"/>
      <c r="T1252" s="108"/>
      <c r="U1252" s="108"/>
      <c r="V1252" s="109"/>
      <c r="W1252" s="109"/>
      <c r="X1252" s="109"/>
      <c r="Y1252" s="108"/>
      <c r="Z1252" s="108"/>
      <c r="AA1252" s="108"/>
      <c r="AB1252" s="109"/>
      <c r="AC1252" s="109"/>
      <c r="AD1252" s="111"/>
      <c r="AG1252" s="111"/>
    </row>
    <row r="1253" spans="1:33" ht="15.75">
      <c r="A1253" s="292" t="str">
        <f t="shared" si="25"/>
        <v>66-11600-03</v>
      </c>
      <c r="B1253" s="231">
        <v>6546.0911999999998</v>
      </c>
      <c r="C1253" s="231">
        <v>8433.8760000000038</v>
      </c>
      <c r="D1253" s="231"/>
      <c r="E1253" s="231"/>
      <c r="F1253" s="231"/>
      <c r="G1253" s="232">
        <v>9830.9574000000011</v>
      </c>
      <c r="H1253" s="230" t="s">
        <v>388</v>
      </c>
      <c r="I1253" s="230" t="s">
        <v>388</v>
      </c>
      <c r="J1253" s="114"/>
      <c r="K1253" s="108"/>
      <c r="L1253" s="108"/>
      <c r="M1253" s="108"/>
      <c r="N1253" s="109"/>
      <c r="O1253" s="110"/>
      <c r="P1253" s="108"/>
      <c r="Q1253" s="108"/>
      <c r="R1253" s="108"/>
      <c r="S1253" s="108"/>
      <c r="T1253" s="108"/>
      <c r="U1253" s="108"/>
      <c r="V1253" s="109"/>
      <c r="W1253" s="109"/>
      <c r="X1253" s="109"/>
      <c r="Y1253" s="108"/>
      <c r="Z1253" s="108"/>
      <c r="AA1253" s="108"/>
      <c r="AB1253" s="109"/>
      <c r="AC1253" s="109"/>
      <c r="AD1253" s="111"/>
      <c r="AG1253" s="111"/>
    </row>
    <row r="1254" spans="1:33" ht="15.75">
      <c r="A1254" s="292" t="str">
        <f t="shared" si="25"/>
        <v>66-11600-S3</v>
      </c>
      <c r="B1254" s="231">
        <v>30524.063684399996</v>
      </c>
      <c r="C1254" s="231">
        <v>30524.063684400004</v>
      </c>
      <c r="D1254" s="231"/>
      <c r="E1254" s="231"/>
      <c r="F1254" s="231"/>
      <c r="G1254" s="232"/>
      <c r="H1254" s="228" t="s">
        <v>389</v>
      </c>
      <c r="I1254" s="228" t="s">
        <v>389</v>
      </c>
      <c r="J1254" s="114"/>
      <c r="K1254" s="108"/>
      <c r="L1254" s="108"/>
      <c r="M1254" s="108"/>
      <c r="N1254" s="109"/>
      <c r="O1254" s="110"/>
      <c r="P1254" s="108"/>
      <c r="Q1254" s="108"/>
      <c r="R1254" s="108"/>
      <c r="S1254" s="108"/>
      <c r="T1254" s="108"/>
      <c r="U1254" s="108"/>
      <c r="V1254" s="109"/>
      <c r="W1254" s="109"/>
      <c r="X1254" s="109"/>
      <c r="Y1254" s="108"/>
      <c r="Z1254" s="108"/>
      <c r="AA1254" s="108"/>
      <c r="AB1254" s="109"/>
      <c r="AC1254" s="109"/>
      <c r="AD1254" s="111"/>
      <c r="AG1254" s="111"/>
    </row>
    <row r="1255" spans="1:33" ht="15.75">
      <c r="A1255" s="292" t="str">
        <f t="shared" si="25"/>
        <v>66-11600-L2</v>
      </c>
      <c r="B1255" s="231">
        <v>24195.597188399999</v>
      </c>
      <c r="C1255" s="231">
        <v>24195.597188400003</v>
      </c>
      <c r="D1255" s="231"/>
      <c r="E1255" s="231"/>
      <c r="F1255" s="231"/>
      <c r="G1255" s="232"/>
      <c r="H1255" s="228" t="s">
        <v>390</v>
      </c>
      <c r="I1255" s="228" t="s">
        <v>390</v>
      </c>
      <c r="J1255" s="114"/>
      <c r="K1255" s="108"/>
      <c r="L1255" s="108"/>
      <c r="M1255" s="108"/>
      <c r="N1255" s="109"/>
      <c r="O1255" s="110"/>
      <c r="P1255" s="108"/>
      <c r="Q1255" s="108"/>
      <c r="R1255" s="108"/>
      <c r="S1255" s="108"/>
      <c r="T1255" s="108"/>
      <c r="U1255" s="108"/>
      <c r="V1255" s="109"/>
      <c r="W1255" s="109"/>
      <c r="X1255" s="109"/>
      <c r="Y1255" s="108"/>
      <c r="Z1255" s="108"/>
      <c r="AA1255" s="108"/>
      <c r="AB1255" s="109"/>
      <c r="AC1255" s="109"/>
      <c r="AD1255" s="111"/>
      <c r="AG1255" s="111"/>
    </row>
    <row r="1256" spans="1:33" ht="15.75">
      <c r="A1256" s="292" t="str">
        <f t="shared" si="25"/>
        <v>66-11600-B2</v>
      </c>
      <c r="B1256" s="231">
        <v>15767.230446000001</v>
      </c>
      <c r="C1256" s="231">
        <v>15767.230445999998</v>
      </c>
      <c r="D1256" s="231"/>
      <c r="E1256" s="231"/>
      <c r="F1256" s="231"/>
      <c r="G1256" s="232"/>
      <c r="H1256" s="228" t="s">
        <v>391</v>
      </c>
      <c r="I1256" s="228" t="s">
        <v>391</v>
      </c>
      <c r="J1256" s="114"/>
      <c r="K1256" s="108"/>
      <c r="L1256" s="108"/>
      <c r="M1256" s="108"/>
      <c r="N1256" s="109"/>
      <c r="O1256" s="110"/>
      <c r="P1256" s="108"/>
      <c r="Q1256" s="108"/>
      <c r="R1256" s="108"/>
      <c r="S1256" s="108"/>
      <c r="T1256" s="108"/>
      <c r="U1256" s="108"/>
      <c r="V1256" s="109"/>
      <c r="W1256" s="118"/>
      <c r="X1256" s="109"/>
      <c r="Y1256" s="108"/>
      <c r="Z1256" s="108"/>
      <c r="AA1256" s="108"/>
      <c r="AB1256" s="109"/>
      <c r="AC1256" s="109"/>
      <c r="AD1256" s="111"/>
      <c r="AG1256" s="111"/>
    </row>
    <row r="1257" spans="1:33" ht="15.75">
      <c r="A1257" s="292" t="str">
        <f t="shared" si="25"/>
        <v>66-11600-01</v>
      </c>
      <c r="B1257" s="231">
        <v>14756.8332384</v>
      </c>
      <c r="C1257" s="231">
        <v>14756.833238400004</v>
      </c>
      <c r="D1257" s="231"/>
      <c r="E1257" s="231"/>
      <c r="F1257" s="231"/>
      <c r="G1257" s="232"/>
      <c r="H1257" s="230" t="s">
        <v>392</v>
      </c>
      <c r="I1257" s="230" t="s">
        <v>392</v>
      </c>
      <c r="J1257" s="114"/>
      <c r="K1257" s="108"/>
      <c r="L1257" s="108"/>
      <c r="M1257" s="108"/>
      <c r="N1257" s="109"/>
      <c r="O1257" s="110"/>
      <c r="P1257" s="108"/>
      <c r="Q1257" s="108"/>
      <c r="R1257" s="108"/>
      <c r="S1257" s="108"/>
      <c r="T1257" s="108"/>
      <c r="U1257" s="108"/>
      <c r="V1257" s="109"/>
      <c r="W1257" s="118"/>
      <c r="X1257" s="109"/>
      <c r="Y1257" s="108"/>
      <c r="Z1257" s="108"/>
      <c r="AA1257" s="108"/>
      <c r="AB1257" s="109"/>
      <c r="AC1257" s="109"/>
      <c r="AD1257" s="111"/>
      <c r="AG1257" s="111"/>
    </row>
    <row r="1258" spans="1:33" ht="15.75">
      <c r="A1258" s="292" t="str">
        <f t="shared" si="25"/>
        <v>66-11600-02</v>
      </c>
      <c r="B1258" s="231">
        <v>9438.7639500000005</v>
      </c>
      <c r="C1258" s="231">
        <v>9438.7639500000005</v>
      </c>
      <c r="D1258" s="231"/>
      <c r="E1258" s="231"/>
      <c r="F1258" s="231"/>
      <c r="G1258" s="232"/>
      <c r="H1258" s="230" t="s">
        <v>393</v>
      </c>
      <c r="I1258" s="230" t="s">
        <v>393</v>
      </c>
      <c r="J1258" s="108"/>
      <c r="K1258" s="108"/>
      <c r="L1258" s="108"/>
      <c r="M1258" s="108"/>
      <c r="N1258" s="108"/>
      <c r="O1258" s="110"/>
      <c r="P1258" s="108"/>
      <c r="Q1258" s="108"/>
      <c r="R1258" s="108"/>
      <c r="S1258" s="108"/>
      <c r="T1258" s="108"/>
      <c r="U1258" s="108"/>
      <c r="V1258" s="108"/>
      <c r="W1258" s="108"/>
      <c r="X1258" s="108"/>
      <c r="Y1258" s="108"/>
      <c r="Z1258" s="108"/>
      <c r="AA1258" s="108"/>
      <c r="AB1258" s="108"/>
      <c r="AC1258" s="108"/>
      <c r="AD1258" s="111"/>
      <c r="AG1258" s="111"/>
    </row>
    <row r="1259" spans="1:33" ht="15.75">
      <c r="A1259" s="292" t="str">
        <f t="shared" si="25"/>
        <v>66-11600-03</v>
      </c>
      <c r="B1259" s="231">
        <v>6328.466496</v>
      </c>
      <c r="C1259" s="231">
        <v>6328.4664959999991</v>
      </c>
      <c r="D1259" s="231"/>
      <c r="E1259" s="231"/>
      <c r="F1259" s="231"/>
      <c r="G1259" s="232"/>
      <c r="H1259" s="230" t="s">
        <v>394</v>
      </c>
      <c r="I1259" s="230" t="s">
        <v>394</v>
      </c>
      <c r="J1259" s="108"/>
      <c r="K1259" s="108"/>
      <c r="L1259" s="108"/>
      <c r="M1259" s="108"/>
      <c r="N1259" s="108"/>
      <c r="O1259" s="110"/>
      <c r="P1259" s="108"/>
      <c r="Q1259" s="108"/>
      <c r="R1259" s="108"/>
      <c r="S1259" s="108"/>
      <c r="T1259" s="108"/>
      <c r="U1259" s="108"/>
      <c r="V1259" s="108"/>
      <c r="W1259" s="108"/>
      <c r="X1259" s="108"/>
      <c r="Y1259" s="108"/>
      <c r="Z1259" s="108"/>
      <c r="AA1259" s="108"/>
      <c r="AB1259" s="108"/>
      <c r="AC1259" s="108"/>
      <c r="AD1259" s="111"/>
      <c r="AG1259" s="111"/>
    </row>
    <row r="1260" spans="1:33" ht="15.75">
      <c r="A1260" s="292" t="str">
        <f t="shared" si="25"/>
        <v>66-11700-S4</v>
      </c>
      <c r="B1260" s="231">
        <v>21475.913700000001</v>
      </c>
      <c r="C1260" s="231">
        <v>27787.269750000003</v>
      </c>
      <c r="D1260" s="231"/>
      <c r="E1260" s="231"/>
      <c r="F1260" s="231"/>
      <c r="G1260" s="232">
        <v>32701.160212500003</v>
      </c>
      <c r="H1260" s="230" t="s">
        <v>2579</v>
      </c>
      <c r="I1260" s="230" t="s">
        <v>2579</v>
      </c>
      <c r="J1260" s="108"/>
      <c r="K1260" s="108"/>
      <c r="L1260" s="108"/>
      <c r="M1260" s="108"/>
      <c r="N1260" s="108"/>
      <c r="O1260" s="110"/>
      <c r="P1260" s="108"/>
      <c r="Q1260" s="108"/>
      <c r="R1260" s="108"/>
      <c r="S1260" s="108"/>
      <c r="T1260" s="108"/>
      <c r="U1260" s="108"/>
      <c r="V1260" s="108"/>
      <c r="W1260" s="108"/>
      <c r="X1260" s="108"/>
      <c r="Y1260" s="108"/>
      <c r="Z1260" s="108"/>
      <c r="AA1260" s="108"/>
      <c r="AB1260" s="108"/>
      <c r="AC1260" s="108"/>
      <c r="AD1260" s="111"/>
      <c r="AG1260" s="111"/>
    </row>
    <row r="1261" spans="1:33" ht="15.75">
      <c r="A1261" s="292" t="str">
        <f t="shared" si="25"/>
        <v>66-11700-01</v>
      </c>
      <c r="B1261" s="231">
        <v>9645.5962499999987</v>
      </c>
      <c r="C1261" s="231">
        <v>12442.884375</v>
      </c>
      <c r="D1261" s="231"/>
      <c r="E1261" s="231"/>
      <c r="F1261" s="231"/>
      <c r="G1261" s="232">
        <v>14771.737031249999</v>
      </c>
      <c r="H1261" s="230" t="s">
        <v>395</v>
      </c>
      <c r="I1261" s="230" t="s">
        <v>395</v>
      </c>
      <c r="J1261" s="108"/>
      <c r="K1261" s="108"/>
      <c r="L1261" s="108"/>
      <c r="M1261" s="108"/>
      <c r="N1261" s="108"/>
      <c r="O1261" s="110"/>
      <c r="P1261" s="108"/>
      <c r="Q1261" s="108"/>
      <c r="R1261" s="108"/>
      <c r="S1261" s="108"/>
      <c r="T1261" s="108"/>
      <c r="U1261" s="108"/>
      <c r="V1261" s="108"/>
      <c r="W1261" s="108"/>
      <c r="X1261" s="108"/>
      <c r="Y1261" s="108"/>
      <c r="Z1261" s="108"/>
      <c r="AA1261" s="108"/>
      <c r="AB1261" s="108"/>
      <c r="AC1261" s="108"/>
      <c r="AD1261" s="111"/>
      <c r="AG1261" s="111"/>
    </row>
    <row r="1262" spans="1:33" ht="15.75">
      <c r="A1262" s="292" t="str">
        <f t="shared" si="25"/>
        <v>66-11700-02</v>
      </c>
      <c r="B1262" s="231">
        <v>5970.6262500000003</v>
      </c>
      <c r="C1262" s="231">
        <v>7702.5093749999996</v>
      </c>
      <c r="D1262" s="231"/>
      <c r="E1262" s="231"/>
      <c r="F1262" s="231"/>
      <c r="G1262" s="232">
        <v>9141.2657812500001</v>
      </c>
      <c r="H1262" s="230" t="s">
        <v>396</v>
      </c>
      <c r="I1262" s="230" t="s">
        <v>396</v>
      </c>
      <c r="J1262" s="108"/>
      <c r="K1262" s="108"/>
      <c r="L1262" s="108"/>
      <c r="M1262" s="108"/>
      <c r="N1262" s="108"/>
      <c r="O1262" s="110"/>
      <c r="P1262" s="108"/>
      <c r="Q1262" s="108"/>
      <c r="R1262" s="108"/>
      <c r="S1262" s="108"/>
      <c r="T1262" s="108"/>
      <c r="U1262" s="108"/>
      <c r="V1262" s="108"/>
      <c r="W1262" s="108"/>
      <c r="X1262" s="108"/>
      <c r="Y1262" s="108"/>
      <c r="Z1262" s="108"/>
      <c r="AA1262" s="108"/>
      <c r="AB1262" s="108"/>
      <c r="AC1262" s="108"/>
      <c r="AD1262" s="111"/>
      <c r="AG1262" s="111"/>
    </row>
    <row r="1263" spans="1:33" ht="15.75">
      <c r="A1263" s="292" t="str">
        <f t="shared" si="25"/>
        <v>66-11700-03</v>
      </c>
      <c r="B1263" s="231">
        <v>3728.8944000000001</v>
      </c>
      <c r="C1263" s="231">
        <v>4863.0120000000015</v>
      </c>
      <c r="D1263" s="231"/>
      <c r="E1263" s="231"/>
      <c r="F1263" s="231"/>
      <c r="G1263" s="232">
        <v>5592.4638000000014</v>
      </c>
      <c r="H1263" s="230" t="s">
        <v>2580</v>
      </c>
      <c r="I1263" s="230" t="s">
        <v>2580</v>
      </c>
      <c r="J1263" s="108"/>
      <c r="K1263" s="108"/>
      <c r="L1263" s="108"/>
      <c r="M1263" s="108"/>
      <c r="N1263" s="108"/>
      <c r="O1263" s="110"/>
      <c r="P1263" s="108"/>
      <c r="Q1263" s="108"/>
      <c r="R1263" s="108"/>
      <c r="S1263" s="108"/>
      <c r="T1263" s="108"/>
      <c r="U1263" s="108"/>
      <c r="V1263" s="108"/>
      <c r="W1263" s="108"/>
      <c r="X1263" s="108"/>
      <c r="Y1263" s="108"/>
      <c r="Z1263" s="108"/>
      <c r="AA1263" s="108"/>
      <c r="AB1263" s="108"/>
      <c r="AC1263" s="108"/>
      <c r="AD1263" s="111"/>
      <c r="AG1263" s="111"/>
    </row>
    <row r="1264" spans="1:33" ht="15.75">
      <c r="A1264" s="292" t="str">
        <f t="shared" si="25"/>
        <v>66-11700-04</v>
      </c>
      <c r="B1264" s="231">
        <v>2130.7968000000001</v>
      </c>
      <c r="C1264" s="231">
        <v>2778.8640000000014</v>
      </c>
      <c r="D1264" s="231"/>
      <c r="E1264" s="231"/>
      <c r="F1264" s="231"/>
      <c r="G1264" s="232">
        <v>3195.6936000000014</v>
      </c>
      <c r="H1264" s="230" t="s">
        <v>2581</v>
      </c>
      <c r="I1264" s="230" t="s">
        <v>2581</v>
      </c>
      <c r="J1264" s="108"/>
      <c r="K1264" s="108"/>
      <c r="L1264" s="108"/>
      <c r="M1264" s="108"/>
      <c r="N1264" s="108"/>
      <c r="O1264" s="110"/>
      <c r="P1264" s="108"/>
      <c r="Q1264" s="108"/>
      <c r="R1264" s="108"/>
      <c r="S1264" s="108"/>
      <c r="T1264" s="108"/>
      <c r="U1264" s="108"/>
      <c r="V1264" s="108"/>
      <c r="W1264" s="108"/>
      <c r="X1264" s="108"/>
      <c r="Y1264" s="108"/>
      <c r="Z1264" s="108"/>
      <c r="AA1264" s="108"/>
      <c r="AB1264" s="108"/>
      <c r="AC1264" s="108"/>
      <c r="AD1264" s="111"/>
      <c r="AG1264" s="111"/>
    </row>
    <row r="1265" spans="1:33" ht="15.75">
      <c r="A1265" s="292" t="str">
        <f t="shared" si="25"/>
        <v>66-11800-S1</v>
      </c>
      <c r="B1265" s="231">
        <v>14649.228000000001</v>
      </c>
      <c r="C1265" s="231">
        <v>19104.689999999999</v>
      </c>
      <c r="D1265" s="231"/>
      <c r="E1265" s="231"/>
      <c r="F1265" s="231"/>
      <c r="G1265" s="232">
        <v>21970.393500000002</v>
      </c>
      <c r="H1265" s="230" t="s">
        <v>397</v>
      </c>
      <c r="I1265" s="230" t="s">
        <v>397</v>
      </c>
      <c r="J1265" s="108"/>
      <c r="K1265" s="108"/>
      <c r="L1265" s="108"/>
      <c r="M1265" s="108"/>
      <c r="N1265" s="108"/>
      <c r="O1265" s="110"/>
      <c r="P1265" s="108"/>
      <c r="Q1265" s="108"/>
      <c r="R1265" s="108"/>
      <c r="S1265" s="108"/>
      <c r="T1265" s="108"/>
      <c r="U1265" s="108"/>
      <c r="V1265" s="108"/>
      <c r="W1265" s="108"/>
      <c r="X1265" s="108"/>
      <c r="Y1265" s="108"/>
      <c r="Z1265" s="108"/>
      <c r="AA1265" s="108"/>
      <c r="AB1265" s="108"/>
      <c r="AC1265" s="108"/>
      <c r="AD1265" s="111"/>
      <c r="AG1265" s="111"/>
    </row>
    <row r="1266" spans="1:33" ht="15.75">
      <c r="A1266" s="292" t="str">
        <f t="shared" si="25"/>
        <v>66-11900-S1</v>
      </c>
      <c r="B1266" s="231">
        <v>9708.4429200000013</v>
      </c>
      <c r="C1266" s="231">
        <v>12661.1991</v>
      </c>
      <c r="D1266" s="231"/>
      <c r="E1266" s="231"/>
      <c r="F1266" s="231"/>
      <c r="G1266" s="232">
        <v>14560.378965</v>
      </c>
      <c r="H1266" s="230" t="s">
        <v>398</v>
      </c>
      <c r="I1266" s="230" t="s">
        <v>398</v>
      </c>
      <c r="J1266" s="119"/>
      <c r="K1266" s="108"/>
      <c r="L1266" s="108"/>
      <c r="M1266" s="108"/>
      <c r="N1266" s="119"/>
      <c r="O1266" s="110"/>
      <c r="P1266" s="108"/>
      <c r="Q1266" s="108"/>
      <c r="R1266" s="108"/>
      <c r="S1266" s="108"/>
      <c r="T1266" s="108"/>
      <c r="U1266" s="108"/>
      <c r="V1266" s="119"/>
      <c r="W1266" s="119"/>
      <c r="X1266" s="109"/>
      <c r="Y1266" s="108"/>
      <c r="Z1266" s="108"/>
      <c r="AA1266" s="108"/>
      <c r="AB1266" s="119"/>
      <c r="AC1266" s="119"/>
      <c r="AD1266" s="111"/>
      <c r="AG1266" s="111"/>
    </row>
    <row r="1267" spans="1:33" ht="15.75">
      <c r="A1267" s="292" t="str">
        <f t="shared" si="25"/>
        <v>66-12000-S1</v>
      </c>
      <c r="B1267" s="231">
        <v>10844.842919999999</v>
      </c>
      <c r="C1267" s="231">
        <v>13973.999100000001</v>
      </c>
      <c r="D1267" s="231"/>
      <c r="E1267" s="231"/>
      <c r="F1267" s="231"/>
      <c r="G1267" s="232">
        <v>16414.378965</v>
      </c>
      <c r="H1267" s="230" t="s">
        <v>399</v>
      </c>
      <c r="I1267" s="230" t="s">
        <v>399</v>
      </c>
      <c r="J1267" s="114"/>
      <c r="K1267" s="108"/>
      <c r="L1267" s="108"/>
      <c r="M1267" s="108"/>
      <c r="N1267" s="109"/>
      <c r="O1267" s="110"/>
      <c r="P1267" s="108"/>
      <c r="Q1267" s="108"/>
      <c r="R1267" s="108"/>
      <c r="S1267" s="108"/>
      <c r="T1267" s="108"/>
      <c r="U1267" s="108"/>
      <c r="V1267" s="109"/>
      <c r="W1267" s="109"/>
      <c r="X1267" s="109"/>
      <c r="Y1267" s="108"/>
      <c r="Z1267" s="108"/>
      <c r="AA1267" s="108"/>
      <c r="AB1267" s="109"/>
      <c r="AC1267" s="109"/>
      <c r="AD1267" s="111"/>
      <c r="AG1267" s="111"/>
    </row>
    <row r="1268" spans="1:33" ht="15.75">
      <c r="A1268" s="292" t="str">
        <f t="shared" si="25"/>
        <v>66-12100-S1</v>
      </c>
      <c r="B1268" s="231">
        <v>7491.0824999999986</v>
      </c>
      <c r="C1268" s="231">
        <v>9769.4437500000004</v>
      </c>
      <c r="D1268" s="231"/>
      <c r="E1268" s="231"/>
      <c r="F1268" s="231"/>
      <c r="G1268" s="232">
        <v>11234.860312499999</v>
      </c>
      <c r="H1268" s="230" t="s">
        <v>400</v>
      </c>
      <c r="I1268" s="230" t="s">
        <v>400</v>
      </c>
      <c r="J1268" s="114"/>
      <c r="K1268" s="108"/>
      <c r="L1268" s="108"/>
      <c r="M1268" s="108"/>
      <c r="N1268" s="109"/>
      <c r="O1268" s="110"/>
      <c r="P1268" s="108"/>
      <c r="Q1268" s="108"/>
      <c r="R1268" s="108"/>
      <c r="S1268" s="108"/>
      <c r="T1268" s="108"/>
      <c r="U1268" s="108"/>
      <c r="V1268" s="109"/>
      <c r="W1268" s="109"/>
      <c r="X1268" s="109"/>
      <c r="Y1268" s="108"/>
      <c r="Z1268" s="108"/>
      <c r="AA1268" s="108"/>
      <c r="AB1268" s="109"/>
      <c r="AC1268" s="109"/>
      <c r="AD1268" s="111"/>
      <c r="AG1268" s="111"/>
    </row>
    <row r="1269" spans="1:33" ht="15.75">
      <c r="A1269" s="292" t="str">
        <f t="shared" si="25"/>
        <v>66-12200-S1</v>
      </c>
      <c r="B1269" s="231">
        <v>6392.3904000000011</v>
      </c>
      <c r="C1269" s="231">
        <v>8336.5920000000078</v>
      </c>
      <c r="D1269" s="231"/>
      <c r="E1269" s="231"/>
      <c r="F1269" s="231"/>
      <c r="G1269" s="232">
        <v>9587.0808000000088</v>
      </c>
      <c r="H1269" s="228" t="s">
        <v>401</v>
      </c>
      <c r="I1269" s="228" t="s">
        <v>401</v>
      </c>
      <c r="J1269" s="114"/>
      <c r="K1269" s="108"/>
      <c r="L1269" s="108"/>
      <c r="M1269" s="108"/>
      <c r="N1269" s="109"/>
      <c r="O1269" s="110"/>
      <c r="P1269" s="108"/>
      <c r="Q1269" s="108"/>
      <c r="R1269" s="108"/>
      <c r="S1269" s="108"/>
      <c r="T1269" s="108"/>
      <c r="U1269" s="108"/>
      <c r="V1269" s="109"/>
      <c r="W1269" s="109"/>
      <c r="X1269" s="109"/>
      <c r="Y1269" s="108"/>
      <c r="Z1269" s="108"/>
      <c r="AA1269" s="108"/>
      <c r="AB1269" s="109"/>
      <c r="AC1269" s="109"/>
      <c r="AD1269" s="111"/>
      <c r="AG1269" s="111"/>
    </row>
    <row r="1270" spans="1:33" ht="15.75">
      <c r="A1270" s="292" t="str">
        <f t="shared" si="25"/>
        <v>66-12300-S1</v>
      </c>
      <c r="B1270" s="231">
        <v>10018.567499999999</v>
      </c>
      <c r="C1270" s="231">
        <v>13036.03125</v>
      </c>
      <c r="D1270" s="231"/>
      <c r="E1270" s="231"/>
      <c r="F1270" s="231"/>
      <c r="G1270" s="232">
        <v>15487.095937199998</v>
      </c>
      <c r="H1270" s="230" t="s">
        <v>402</v>
      </c>
      <c r="I1270" s="230" t="s">
        <v>402</v>
      </c>
      <c r="J1270" s="114"/>
      <c r="K1270" s="108"/>
      <c r="L1270" s="108"/>
      <c r="M1270" s="108"/>
      <c r="N1270" s="109"/>
      <c r="O1270" s="110"/>
      <c r="P1270" s="108"/>
      <c r="Q1270" s="108"/>
      <c r="R1270" s="108"/>
      <c r="S1270" s="108"/>
      <c r="T1270" s="108"/>
      <c r="U1270" s="108"/>
      <c r="V1270" s="109"/>
      <c r="W1270" s="109"/>
      <c r="X1270" s="109"/>
      <c r="Y1270" s="108"/>
      <c r="Z1270" s="108"/>
      <c r="AA1270" s="108"/>
      <c r="AB1270" s="109"/>
      <c r="AC1270" s="109"/>
      <c r="AD1270" s="111"/>
      <c r="AG1270" s="111"/>
    </row>
    <row r="1271" spans="1:33" ht="15.75">
      <c r="A1271" s="292" t="str">
        <f t="shared" si="25"/>
        <v>66-12400-S1</v>
      </c>
      <c r="B1271" s="231">
        <v>6973.3687499999996</v>
      </c>
      <c r="C1271" s="231">
        <v>8984.8031250000004</v>
      </c>
      <c r="D1271" s="231"/>
      <c r="E1271" s="231"/>
      <c r="F1271" s="231"/>
      <c r="G1271" s="232">
        <v>10478.383593749999</v>
      </c>
      <c r="H1271" s="230" t="s">
        <v>403</v>
      </c>
      <c r="I1271" s="230" t="s">
        <v>403</v>
      </c>
      <c r="J1271" s="114"/>
      <c r="K1271" s="108"/>
      <c r="L1271" s="108"/>
      <c r="M1271" s="108"/>
      <c r="N1271" s="109"/>
      <c r="O1271" s="110"/>
      <c r="P1271" s="108"/>
      <c r="Q1271" s="108"/>
      <c r="R1271" s="108"/>
      <c r="S1271" s="108"/>
      <c r="T1271" s="108"/>
      <c r="U1271" s="108"/>
      <c r="V1271" s="109"/>
      <c r="W1271" s="109"/>
      <c r="X1271" s="109"/>
      <c r="Y1271" s="108"/>
      <c r="Z1271" s="108"/>
      <c r="AA1271" s="108"/>
      <c r="AB1271" s="109"/>
      <c r="AC1271" s="109"/>
      <c r="AD1271" s="111"/>
      <c r="AG1271" s="111"/>
    </row>
    <row r="1272" spans="1:33" ht="15.75">
      <c r="A1272" s="292" t="str">
        <f t="shared" si="25"/>
        <v>66-12500-S3</v>
      </c>
      <c r="B1272" s="231">
        <v>35439.986250000002</v>
      </c>
      <c r="C1272" s="231">
        <v>45710.709374999999</v>
      </c>
      <c r="D1272" s="231"/>
      <c r="E1272" s="231"/>
      <c r="F1272" s="231"/>
      <c r="G1272" s="232">
        <v>54377.035781250001</v>
      </c>
      <c r="H1272" s="228" t="s">
        <v>404</v>
      </c>
      <c r="I1272" s="228" t="s">
        <v>404</v>
      </c>
      <c r="J1272" s="108"/>
      <c r="K1272" s="108"/>
      <c r="L1272" s="108"/>
      <c r="M1272" s="108"/>
      <c r="N1272" s="108"/>
      <c r="O1272" s="110"/>
      <c r="P1272" s="108"/>
      <c r="Q1272" s="108"/>
      <c r="R1272" s="108"/>
      <c r="S1272" s="108"/>
      <c r="T1272" s="108"/>
      <c r="U1272" s="108"/>
      <c r="V1272" s="108"/>
      <c r="W1272" s="108"/>
      <c r="X1272" s="108"/>
      <c r="Y1272" s="108"/>
      <c r="Z1272" s="108"/>
      <c r="AA1272" s="108"/>
      <c r="AB1272" s="108"/>
      <c r="AC1272" s="108"/>
      <c r="AD1272" s="111"/>
      <c r="AG1272" s="111"/>
    </row>
    <row r="1273" spans="1:33" ht="15.75">
      <c r="A1273" s="292" t="str">
        <f t="shared" si="25"/>
        <v>66-12500-L2</v>
      </c>
      <c r="B1273" s="231">
        <v>29396.16</v>
      </c>
      <c r="C1273" s="231">
        <v>37923</v>
      </c>
      <c r="D1273" s="231"/>
      <c r="E1273" s="231"/>
      <c r="F1273" s="231"/>
      <c r="G1273" s="232">
        <v>45258.57</v>
      </c>
      <c r="H1273" s="228" t="s">
        <v>405</v>
      </c>
      <c r="I1273" s="228" t="s">
        <v>405</v>
      </c>
      <c r="J1273" s="108"/>
      <c r="K1273" s="108"/>
      <c r="L1273" s="108"/>
      <c r="M1273" s="108"/>
      <c r="N1273" s="108"/>
      <c r="O1273" s="110"/>
      <c r="P1273" s="108"/>
      <c r="Q1273" s="108"/>
      <c r="R1273" s="108"/>
      <c r="S1273" s="108"/>
      <c r="T1273" s="108"/>
      <c r="U1273" s="108"/>
      <c r="V1273" s="108"/>
      <c r="W1273" s="108"/>
      <c r="X1273" s="108"/>
      <c r="Y1273" s="108"/>
      <c r="Z1273" s="108"/>
      <c r="AA1273" s="108"/>
      <c r="AB1273" s="108"/>
      <c r="AC1273" s="108"/>
      <c r="AD1273" s="111"/>
      <c r="AG1273" s="111"/>
    </row>
    <row r="1274" spans="1:33" ht="15.75">
      <c r="A1274" s="292" t="str">
        <f t="shared" si="25"/>
        <v>66-12500-B2</v>
      </c>
      <c r="B1274" s="231">
        <v>17067.536249999997</v>
      </c>
      <c r="C1274" s="231">
        <v>22008.834374999999</v>
      </c>
      <c r="D1274" s="231"/>
      <c r="E1274" s="231"/>
      <c r="F1274" s="231"/>
      <c r="G1274" s="232">
        <v>26044.679531250003</v>
      </c>
      <c r="H1274" s="228" t="s">
        <v>406</v>
      </c>
      <c r="I1274" s="228" t="s">
        <v>406</v>
      </c>
      <c r="J1274" s="108"/>
      <c r="K1274" s="108"/>
      <c r="L1274" s="108"/>
      <c r="M1274" s="108"/>
      <c r="N1274" s="108"/>
      <c r="O1274" s="110"/>
      <c r="P1274" s="108"/>
      <c r="Q1274" s="108"/>
      <c r="R1274" s="108"/>
      <c r="S1274" s="108"/>
      <c r="T1274" s="108"/>
      <c r="U1274" s="108"/>
      <c r="V1274" s="108"/>
      <c r="W1274" s="108"/>
      <c r="X1274" s="108"/>
      <c r="Y1274" s="108"/>
      <c r="Z1274" s="108"/>
      <c r="AA1274" s="108"/>
      <c r="AB1274" s="108"/>
      <c r="AC1274" s="108"/>
      <c r="AD1274" s="111"/>
      <c r="AG1274" s="111"/>
    </row>
    <row r="1275" spans="1:33" ht="15.75">
      <c r="A1275" s="292" t="str">
        <f t="shared" si="25"/>
        <v>66-12500-01</v>
      </c>
      <c r="B1275" s="231">
        <v>18372.45</v>
      </c>
      <c r="C1275" s="231">
        <v>23701.875</v>
      </c>
      <c r="D1275" s="231"/>
      <c r="E1275" s="231"/>
      <c r="F1275" s="231"/>
      <c r="G1275" s="232">
        <v>28332.356250000001</v>
      </c>
      <c r="H1275" s="230" t="s">
        <v>407</v>
      </c>
      <c r="I1275" s="230" t="s">
        <v>407</v>
      </c>
      <c r="J1275" s="108"/>
      <c r="K1275" s="108"/>
      <c r="L1275" s="108"/>
      <c r="M1275" s="108"/>
      <c r="N1275" s="108"/>
      <c r="O1275" s="110"/>
      <c r="P1275" s="108"/>
      <c r="Q1275" s="108"/>
      <c r="R1275" s="108"/>
      <c r="S1275" s="108"/>
      <c r="T1275" s="108"/>
      <c r="U1275" s="108"/>
      <c r="V1275" s="108"/>
      <c r="W1275" s="108"/>
      <c r="X1275" s="108"/>
      <c r="Y1275" s="108"/>
      <c r="Z1275" s="108"/>
      <c r="AA1275" s="108"/>
      <c r="AB1275" s="108"/>
      <c r="AC1275" s="108"/>
      <c r="AD1275" s="111"/>
      <c r="AG1275" s="111"/>
    </row>
    <row r="1276" spans="1:33" ht="15.75">
      <c r="A1276" s="292" t="str">
        <f t="shared" si="25"/>
        <v>66-12500-02</v>
      </c>
      <c r="B1276" s="231">
        <v>11023.71</v>
      </c>
      <c r="C1276" s="231">
        <v>14221.125</v>
      </c>
      <c r="D1276" s="231"/>
      <c r="E1276" s="231"/>
      <c r="F1276" s="231"/>
      <c r="G1276" s="232">
        <v>16926.213749999999</v>
      </c>
      <c r="H1276" s="230" t="s">
        <v>408</v>
      </c>
      <c r="I1276" s="230" t="s">
        <v>408</v>
      </c>
      <c r="J1276" s="108"/>
      <c r="K1276" s="108"/>
      <c r="L1276" s="108"/>
      <c r="M1276" s="108"/>
      <c r="N1276" s="108"/>
      <c r="O1276" s="110"/>
      <c r="P1276" s="108"/>
      <c r="Q1276" s="108"/>
      <c r="R1276" s="108"/>
      <c r="S1276" s="108"/>
      <c r="T1276" s="108"/>
      <c r="U1276" s="108"/>
      <c r="V1276" s="108"/>
      <c r="W1276" s="108"/>
      <c r="X1276" s="108"/>
      <c r="Y1276" s="108"/>
      <c r="Z1276" s="108"/>
      <c r="AA1276" s="108"/>
      <c r="AB1276" s="108"/>
      <c r="AC1276" s="108"/>
      <c r="AD1276" s="111"/>
      <c r="AG1276" s="111"/>
    </row>
    <row r="1277" spans="1:33" ht="15.75">
      <c r="A1277" s="292" t="str">
        <f t="shared" si="25"/>
        <v>66-12500-03</v>
      </c>
      <c r="B1277" s="231">
        <v>6043.8262500000001</v>
      </c>
      <c r="C1277" s="231">
        <v>7787.7093750000004</v>
      </c>
      <c r="D1277" s="231"/>
      <c r="E1277" s="231"/>
      <c r="F1277" s="231"/>
      <c r="G1277" s="232">
        <v>9118.4657812500009</v>
      </c>
      <c r="H1277" s="230" t="s">
        <v>409</v>
      </c>
      <c r="I1277" s="230" t="s">
        <v>409</v>
      </c>
      <c r="J1277" s="108"/>
      <c r="K1277" s="108"/>
      <c r="L1277" s="108"/>
      <c r="M1277" s="108"/>
      <c r="N1277" s="108"/>
      <c r="O1277" s="110"/>
      <c r="P1277" s="108"/>
      <c r="Q1277" s="108"/>
      <c r="R1277" s="108"/>
      <c r="S1277" s="108"/>
      <c r="T1277" s="108"/>
      <c r="U1277" s="108"/>
      <c r="V1277" s="108"/>
      <c r="W1277" s="108"/>
      <c r="X1277" s="108"/>
      <c r="Y1277" s="108"/>
      <c r="Z1277" s="108"/>
      <c r="AA1277" s="108"/>
      <c r="AB1277" s="108"/>
      <c r="AC1277" s="108"/>
      <c r="AD1277" s="111"/>
      <c r="AG1277" s="111"/>
    </row>
    <row r="1278" spans="1:33" ht="15.75">
      <c r="A1278" s="292" t="str">
        <f t="shared" si="25"/>
        <v>66-12600-S1</v>
      </c>
      <c r="B1278" s="231">
        <v>12225.44664</v>
      </c>
      <c r="C1278" s="231">
        <v>15943.732199999997</v>
      </c>
      <c r="D1278" s="231"/>
      <c r="E1278" s="231"/>
      <c r="F1278" s="231"/>
      <c r="G1278" s="232">
        <v>18335.292029999993</v>
      </c>
      <c r="H1278" s="228" t="s">
        <v>410</v>
      </c>
      <c r="I1278" s="228" t="s">
        <v>410</v>
      </c>
      <c r="J1278" s="108"/>
      <c r="K1278" s="108"/>
      <c r="L1278" s="108"/>
      <c r="M1278" s="108"/>
      <c r="N1278" s="108"/>
      <c r="O1278" s="110"/>
      <c r="P1278" s="108"/>
      <c r="Q1278" s="108"/>
      <c r="R1278" s="108"/>
      <c r="S1278" s="108"/>
      <c r="T1278" s="108"/>
      <c r="U1278" s="108"/>
      <c r="V1278" s="108"/>
      <c r="W1278" s="108"/>
      <c r="X1278" s="108"/>
      <c r="Y1278" s="108"/>
      <c r="Z1278" s="108"/>
      <c r="AA1278" s="108"/>
      <c r="AB1278" s="108"/>
      <c r="AC1278" s="108"/>
      <c r="AD1278" s="111"/>
      <c r="AG1278" s="111"/>
    </row>
    <row r="1279" spans="1:33" ht="15.75">
      <c r="A1279" s="292" t="str">
        <f t="shared" si="25"/>
        <v>66-12700-S1</v>
      </c>
      <c r="B1279" s="231">
        <v>9988.11</v>
      </c>
      <c r="C1279" s="231">
        <v>13025.924999999999</v>
      </c>
      <c r="D1279" s="231"/>
      <c r="E1279" s="231"/>
      <c r="F1279" s="231"/>
      <c r="G1279" s="232">
        <v>14979.813749999998</v>
      </c>
      <c r="H1279" s="228" t="s">
        <v>411</v>
      </c>
      <c r="I1279" s="228" t="s">
        <v>411</v>
      </c>
      <c r="J1279" s="120"/>
      <c r="K1279" s="108"/>
      <c r="L1279" s="108"/>
      <c r="M1279" s="108"/>
      <c r="N1279" s="120"/>
      <c r="O1279" s="110"/>
      <c r="P1279" s="108"/>
      <c r="Q1279" s="108"/>
      <c r="R1279" s="108"/>
      <c r="S1279" s="108"/>
      <c r="T1279" s="108"/>
      <c r="U1279" s="108"/>
      <c r="V1279" s="120"/>
      <c r="W1279" s="120"/>
      <c r="X1279" s="120"/>
      <c r="Y1279" s="108"/>
      <c r="Z1279" s="108"/>
      <c r="AA1279" s="108"/>
      <c r="AB1279" s="120"/>
      <c r="AC1279" s="120"/>
      <c r="AD1279" s="111"/>
      <c r="AG1279" s="111"/>
    </row>
    <row r="1280" spans="1:33" ht="15.75">
      <c r="A1280" s="292" t="str">
        <f t="shared" si="25"/>
        <v>66-12800-S3</v>
      </c>
      <c r="B1280" s="231">
        <v>29975.61306</v>
      </c>
      <c r="C1280" s="231">
        <v>38661.392549999997</v>
      </c>
      <c r="D1280" s="231"/>
      <c r="E1280" s="231"/>
      <c r="F1280" s="231"/>
      <c r="G1280" s="232">
        <v>45705.241432500006</v>
      </c>
      <c r="H1280" s="228" t="s">
        <v>412</v>
      </c>
      <c r="I1280" s="228" t="s">
        <v>412</v>
      </c>
      <c r="J1280" s="119"/>
      <c r="K1280" s="108"/>
      <c r="L1280" s="108"/>
      <c r="M1280" s="108"/>
      <c r="N1280" s="119"/>
      <c r="O1280" s="110"/>
      <c r="P1280" s="108"/>
      <c r="Q1280" s="108"/>
      <c r="R1280" s="108"/>
      <c r="S1280" s="108"/>
      <c r="T1280" s="108"/>
      <c r="U1280" s="108"/>
      <c r="V1280" s="119"/>
      <c r="W1280" s="119"/>
      <c r="X1280" s="109"/>
      <c r="Y1280" s="108"/>
      <c r="Z1280" s="108"/>
      <c r="AA1280" s="108"/>
      <c r="AB1280" s="119"/>
      <c r="AC1280" s="119"/>
      <c r="AD1280" s="111"/>
      <c r="AG1280" s="111"/>
    </row>
    <row r="1281" spans="1:33" ht="15.75">
      <c r="A1281" s="292" t="str">
        <f t="shared" si="25"/>
        <v>66-12800-L2</v>
      </c>
      <c r="B1281" s="231">
        <v>23931.786809999998</v>
      </c>
      <c r="C1281" s="231">
        <v>30873.683174999998</v>
      </c>
      <c r="D1281" s="231"/>
      <c r="E1281" s="231"/>
      <c r="F1281" s="231"/>
      <c r="G1281" s="232">
        <v>36580.775651249998</v>
      </c>
      <c r="H1281" s="230" t="s">
        <v>413</v>
      </c>
      <c r="I1281" s="230" t="s">
        <v>413</v>
      </c>
      <c r="J1281" s="114"/>
      <c r="K1281" s="108"/>
      <c r="L1281" s="108"/>
      <c r="M1281" s="108"/>
      <c r="N1281" s="109"/>
      <c r="O1281" s="110"/>
      <c r="P1281" s="108"/>
      <c r="Q1281" s="108"/>
      <c r="R1281" s="108"/>
      <c r="S1281" s="108"/>
      <c r="T1281" s="108"/>
      <c r="U1281" s="108"/>
      <c r="V1281" s="109"/>
      <c r="W1281" s="109"/>
      <c r="X1281" s="109"/>
      <c r="Y1281" s="108"/>
      <c r="Z1281" s="108"/>
      <c r="AA1281" s="108"/>
      <c r="AB1281" s="109"/>
      <c r="AC1281" s="109"/>
      <c r="AD1281" s="111"/>
      <c r="AG1281" s="111"/>
    </row>
    <row r="1282" spans="1:33" ht="15.75">
      <c r="A1282" s="292" t="str">
        <f t="shared" si="25"/>
        <v>66-12800-B2</v>
      </c>
      <c r="B1282" s="231">
        <v>15689.422499999999</v>
      </c>
      <c r="C1282" s="231">
        <v>20230.59375</v>
      </c>
      <c r="D1282" s="231"/>
      <c r="E1282" s="231"/>
      <c r="F1282" s="231"/>
      <c r="G1282" s="232">
        <v>23865.002812499999</v>
      </c>
      <c r="H1282" s="230" t="s">
        <v>414</v>
      </c>
      <c r="I1282" s="230" t="s">
        <v>414</v>
      </c>
      <c r="J1282" s="114"/>
      <c r="K1282" s="108"/>
      <c r="L1282" s="108"/>
      <c r="M1282" s="108"/>
      <c r="N1282" s="109"/>
      <c r="O1282" s="110"/>
      <c r="P1282" s="108"/>
      <c r="Q1282" s="108"/>
      <c r="R1282" s="108"/>
      <c r="S1282" s="108"/>
      <c r="T1282" s="108"/>
      <c r="U1282" s="108"/>
      <c r="V1282" s="109"/>
      <c r="W1282" s="109"/>
      <c r="X1282" s="109"/>
      <c r="Y1282" s="108"/>
      <c r="Z1282" s="108"/>
      <c r="AA1282" s="108"/>
      <c r="AB1282" s="109"/>
      <c r="AC1282" s="109"/>
      <c r="AD1282" s="111"/>
      <c r="AG1282" s="111"/>
    </row>
    <row r="1283" spans="1:33" ht="15.75">
      <c r="A1283" s="292" t="str">
        <f t="shared" si="25"/>
        <v>66-12800-01</v>
      </c>
      <c r="B1283" s="231">
        <v>14286.190559999999</v>
      </c>
      <c r="C1283" s="231">
        <v>18430.7988</v>
      </c>
      <c r="D1283" s="231"/>
      <c r="E1283" s="231"/>
      <c r="F1283" s="231"/>
      <c r="G1283" s="232">
        <v>21840.23862</v>
      </c>
      <c r="H1283" s="230" t="s">
        <v>415</v>
      </c>
      <c r="I1283" s="230" t="s">
        <v>415</v>
      </c>
      <c r="J1283" s="114"/>
      <c r="K1283" s="108"/>
      <c r="L1283" s="108"/>
      <c r="M1283" s="108"/>
      <c r="N1283" s="109"/>
      <c r="O1283" s="110"/>
      <c r="P1283" s="108"/>
      <c r="Q1283" s="108"/>
      <c r="R1283" s="108"/>
      <c r="S1283" s="108"/>
      <c r="T1283" s="108"/>
      <c r="U1283" s="108"/>
      <c r="V1283" s="109"/>
      <c r="W1283" s="109"/>
      <c r="X1283" s="109"/>
      <c r="Y1283" s="108"/>
      <c r="Z1283" s="108"/>
      <c r="AA1283" s="108"/>
      <c r="AB1283" s="109"/>
      <c r="AC1283" s="109"/>
      <c r="AD1283" s="111"/>
      <c r="AG1283" s="111"/>
    </row>
    <row r="1284" spans="1:33" ht="15.75">
      <c r="A1284" s="292" t="str">
        <f t="shared" si="25"/>
        <v>66-12800-02</v>
      </c>
      <c r="B1284" s="231">
        <v>9645.5962499999987</v>
      </c>
      <c r="C1284" s="231">
        <v>12442.884375</v>
      </c>
      <c r="D1284" s="231"/>
      <c r="E1284" s="231"/>
      <c r="F1284" s="231"/>
      <c r="G1284" s="232">
        <v>14740.537031249998</v>
      </c>
      <c r="H1284" s="228" t="s">
        <v>416</v>
      </c>
      <c r="I1284" s="228" t="s">
        <v>416</v>
      </c>
      <c r="J1284" s="114"/>
      <c r="K1284" s="108"/>
      <c r="L1284" s="108"/>
      <c r="M1284" s="108"/>
      <c r="N1284" s="109"/>
      <c r="O1284" s="110"/>
      <c r="P1284" s="108"/>
      <c r="Q1284" s="108"/>
      <c r="R1284" s="108"/>
      <c r="S1284" s="108"/>
      <c r="T1284" s="108"/>
      <c r="U1284" s="108"/>
      <c r="V1284" s="109"/>
      <c r="W1284" s="109"/>
      <c r="X1284" s="109"/>
      <c r="Y1284" s="108"/>
      <c r="Z1284" s="108"/>
      <c r="AA1284" s="108"/>
      <c r="AB1284" s="109"/>
      <c r="AC1284" s="109"/>
      <c r="AD1284" s="111"/>
      <c r="AG1284" s="111"/>
    </row>
    <row r="1285" spans="1:33" ht="15.75">
      <c r="A1285" s="292" t="str">
        <f t="shared" si="25"/>
        <v>66-12800-03</v>
      </c>
      <c r="B1285" s="231">
        <v>6043.8262500000001</v>
      </c>
      <c r="C1285" s="231">
        <v>7787.7093750000004</v>
      </c>
      <c r="D1285" s="231"/>
      <c r="E1285" s="231"/>
      <c r="F1285" s="231"/>
      <c r="G1285" s="232">
        <v>9124.4657812500009</v>
      </c>
      <c r="H1285" s="228" t="s">
        <v>417</v>
      </c>
      <c r="I1285" s="228" t="s">
        <v>417</v>
      </c>
      <c r="J1285" s="114"/>
      <c r="K1285" s="108"/>
      <c r="L1285" s="108"/>
      <c r="M1285" s="108"/>
      <c r="N1285" s="109"/>
      <c r="O1285" s="110"/>
      <c r="P1285" s="108"/>
      <c r="Q1285" s="108"/>
      <c r="R1285" s="108"/>
      <c r="S1285" s="108"/>
      <c r="T1285" s="108"/>
      <c r="U1285" s="108"/>
      <c r="V1285" s="109"/>
      <c r="W1285" s="109"/>
      <c r="X1285" s="109"/>
      <c r="Y1285" s="108"/>
      <c r="Z1285" s="108"/>
      <c r="AA1285" s="108"/>
      <c r="AB1285" s="109"/>
      <c r="AC1285" s="109"/>
      <c r="AD1285" s="111"/>
      <c r="AG1285" s="111"/>
    </row>
    <row r="1286" spans="1:33" ht="15.75">
      <c r="A1286" s="292" t="str">
        <f t="shared" si="25"/>
        <v>66-12900-S2</v>
      </c>
      <c r="B1286" s="231">
        <v>25595.905837500002</v>
      </c>
      <c r="C1286" s="231">
        <v>33077.724656249993</v>
      </c>
      <c r="D1286" s="231"/>
      <c r="E1286" s="231"/>
      <c r="F1286" s="231"/>
      <c r="G1286" s="232">
        <v>38541.283354687497</v>
      </c>
      <c r="H1286" s="228" t="s">
        <v>418</v>
      </c>
      <c r="I1286" s="228" t="s">
        <v>418</v>
      </c>
      <c r="J1286" s="114"/>
      <c r="K1286" s="108"/>
      <c r="L1286" s="108"/>
      <c r="M1286" s="108"/>
      <c r="N1286" s="109"/>
      <c r="O1286" s="110"/>
      <c r="P1286" s="108"/>
      <c r="Q1286" s="108"/>
      <c r="R1286" s="108"/>
      <c r="S1286" s="108"/>
      <c r="T1286" s="108"/>
      <c r="U1286" s="108"/>
      <c r="V1286" s="109"/>
      <c r="W1286" s="109"/>
      <c r="X1286" s="109"/>
      <c r="Y1286" s="108"/>
      <c r="Z1286" s="108"/>
      <c r="AA1286" s="108"/>
      <c r="AB1286" s="109"/>
      <c r="AC1286" s="109"/>
      <c r="AD1286" s="111"/>
      <c r="AG1286" s="111"/>
    </row>
    <row r="1287" spans="1:33" ht="15.75">
      <c r="A1287" s="292" t="str">
        <f t="shared" si="25"/>
        <v>66-12900-01</v>
      </c>
      <c r="B1287" s="231">
        <v>17293.289400000001</v>
      </c>
      <c r="C1287" s="231">
        <v>22249.924499999994</v>
      </c>
      <c r="D1287" s="231"/>
      <c r="E1287" s="231"/>
      <c r="F1287" s="231"/>
      <c r="G1287" s="232">
        <v>26089.313174999992</v>
      </c>
      <c r="H1287" s="230" t="s">
        <v>419</v>
      </c>
      <c r="I1287" s="230" t="s">
        <v>419</v>
      </c>
      <c r="J1287" s="114"/>
      <c r="K1287" s="108"/>
      <c r="L1287" s="108"/>
      <c r="M1287" s="108"/>
      <c r="N1287" s="109"/>
      <c r="O1287" s="110"/>
      <c r="P1287" s="108"/>
      <c r="Q1287" s="108"/>
      <c r="R1287" s="108"/>
      <c r="S1287" s="108"/>
      <c r="T1287" s="108"/>
      <c r="U1287" s="108"/>
      <c r="V1287" s="109"/>
      <c r="W1287" s="109"/>
      <c r="X1287" s="109"/>
      <c r="Y1287" s="108"/>
      <c r="Z1287" s="108"/>
      <c r="AA1287" s="108"/>
      <c r="AB1287" s="109"/>
      <c r="AC1287" s="109"/>
      <c r="AD1287" s="111"/>
      <c r="AG1287" s="111"/>
    </row>
    <row r="1288" spans="1:33" ht="15.75">
      <c r="A1288" s="292" t="str">
        <f t="shared" si="25"/>
        <v>66-12900-02</v>
      </c>
      <c r="B1288" s="231">
        <v>8302.6164375000008</v>
      </c>
      <c r="C1288" s="231">
        <v>10827.800156250001</v>
      </c>
      <c r="D1288" s="231"/>
      <c r="E1288" s="231"/>
      <c r="F1288" s="231"/>
      <c r="G1288" s="232">
        <v>12451.9701796875</v>
      </c>
      <c r="H1288" s="230" t="s">
        <v>420</v>
      </c>
      <c r="I1288" s="230" t="s">
        <v>420</v>
      </c>
      <c r="J1288" s="114"/>
      <c r="K1288" s="108"/>
      <c r="L1288" s="108"/>
      <c r="M1288" s="108"/>
      <c r="N1288" s="109"/>
      <c r="O1288" s="110"/>
      <c r="P1288" s="108"/>
      <c r="Q1288" s="108"/>
      <c r="R1288" s="108"/>
      <c r="S1288" s="108"/>
      <c r="T1288" s="108"/>
      <c r="U1288" s="108"/>
      <c r="V1288" s="109"/>
      <c r="W1288" s="109"/>
      <c r="X1288" s="109"/>
      <c r="Y1288" s="108"/>
      <c r="Z1288" s="108"/>
      <c r="AA1288" s="108"/>
      <c r="AB1288" s="109"/>
      <c r="AC1288" s="109"/>
      <c r="AD1288" s="111"/>
      <c r="AG1288" s="111"/>
    </row>
    <row r="1289" spans="1:33" ht="15.75">
      <c r="A1289" s="292" t="str">
        <f t="shared" si="25"/>
        <v>66-13000-S2</v>
      </c>
      <c r="B1289" s="231">
        <v>19571.044139999998</v>
      </c>
      <c r="C1289" s="231">
        <v>25283.388449999995</v>
      </c>
      <c r="D1289" s="231"/>
      <c r="E1289" s="231"/>
      <c r="F1289" s="231"/>
      <c r="G1289" s="232">
        <v>29450.716717499996</v>
      </c>
      <c r="H1289" s="230" t="s">
        <v>421</v>
      </c>
      <c r="I1289" s="230" t="s">
        <v>421</v>
      </c>
      <c r="J1289" s="114"/>
      <c r="K1289" s="108"/>
      <c r="L1289" s="108"/>
      <c r="M1289" s="108"/>
      <c r="N1289" s="109"/>
      <c r="O1289" s="110"/>
      <c r="P1289" s="108"/>
      <c r="Q1289" s="108"/>
      <c r="R1289" s="108"/>
      <c r="S1289" s="108"/>
      <c r="T1289" s="108"/>
      <c r="U1289" s="108"/>
      <c r="V1289" s="109"/>
      <c r="W1289" s="109"/>
      <c r="X1289" s="109"/>
      <c r="Y1289" s="108"/>
      <c r="Z1289" s="108"/>
      <c r="AA1289" s="108"/>
      <c r="AB1289" s="109"/>
      <c r="AC1289" s="109"/>
      <c r="AD1289" s="111"/>
      <c r="AG1289" s="111"/>
    </row>
    <row r="1290" spans="1:33" ht="15.75">
      <c r="A1290" s="292" t="str">
        <f t="shared" si="25"/>
        <v>66-13000-01</v>
      </c>
      <c r="B1290" s="231">
        <v>13744.646639999999</v>
      </c>
      <c r="C1290" s="231">
        <v>17684.932199999996</v>
      </c>
      <c r="D1290" s="231"/>
      <c r="E1290" s="231"/>
      <c r="F1290" s="231"/>
      <c r="G1290" s="232">
        <v>20712.492029999998</v>
      </c>
      <c r="H1290" s="228" t="s">
        <v>422</v>
      </c>
      <c r="I1290" s="228" t="s">
        <v>422</v>
      </c>
      <c r="J1290" s="114"/>
      <c r="K1290" s="108"/>
      <c r="L1290" s="108"/>
      <c r="M1290" s="108"/>
      <c r="N1290" s="109"/>
      <c r="O1290" s="110"/>
      <c r="P1290" s="108"/>
      <c r="Q1290" s="108"/>
      <c r="R1290" s="108"/>
      <c r="S1290" s="108"/>
      <c r="T1290" s="108"/>
      <c r="U1290" s="108"/>
      <c r="V1290" s="109"/>
      <c r="W1290" s="109"/>
      <c r="X1290" s="109"/>
      <c r="Y1290" s="108"/>
      <c r="Z1290" s="108"/>
      <c r="AA1290" s="108"/>
      <c r="AB1290" s="109"/>
      <c r="AC1290" s="109"/>
      <c r="AD1290" s="111"/>
      <c r="AG1290" s="111"/>
    </row>
    <row r="1291" spans="1:33" ht="15.75">
      <c r="A1291" s="292" t="str">
        <f t="shared" si="25"/>
        <v>66-13000-02</v>
      </c>
      <c r="B1291" s="231">
        <v>5826.3975</v>
      </c>
      <c r="C1291" s="231">
        <v>7598.4562499999984</v>
      </c>
      <c r="D1291" s="231"/>
      <c r="E1291" s="231"/>
      <c r="F1291" s="231"/>
      <c r="G1291" s="232">
        <v>8738.2246874999983</v>
      </c>
      <c r="H1291" s="228" t="s">
        <v>423</v>
      </c>
      <c r="I1291" s="228" t="s">
        <v>423</v>
      </c>
      <c r="J1291" s="114"/>
      <c r="K1291" s="108"/>
      <c r="L1291" s="108"/>
      <c r="M1291" s="108"/>
      <c r="N1291" s="109"/>
      <c r="O1291" s="110"/>
      <c r="P1291" s="108"/>
      <c r="Q1291" s="108"/>
      <c r="R1291" s="108"/>
      <c r="S1291" s="108"/>
      <c r="T1291" s="108"/>
      <c r="U1291" s="108"/>
      <c r="V1291" s="109"/>
      <c r="W1291" s="109"/>
      <c r="X1291" s="109"/>
      <c r="Y1291" s="108"/>
      <c r="Z1291" s="108"/>
      <c r="AA1291" s="108"/>
      <c r="AB1291" s="109"/>
      <c r="AC1291" s="109"/>
      <c r="AD1291" s="111"/>
      <c r="AG1291" s="111"/>
    </row>
    <row r="1292" spans="1:33" ht="15.75">
      <c r="A1292" s="292" t="str">
        <f t="shared" si="25"/>
        <v>66-13100-S3</v>
      </c>
      <c r="B1292" s="231">
        <v>25360.549902671999</v>
      </c>
      <c r="C1292" s="231">
        <v>34426.389074999999</v>
      </c>
      <c r="D1292" s="231"/>
      <c r="E1292" s="231"/>
      <c r="F1292" s="231"/>
      <c r="G1292" s="232">
        <v>40669.62743624999</v>
      </c>
      <c r="H1292" s="228" t="s">
        <v>424</v>
      </c>
      <c r="I1292" s="228" t="s">
        <v>424</v>
      </c>
      <c r="J1292" s="114"/>
      <c r="K1292" s="108"/>
      <c r="L1292" s="108"/>
      <c r="M1292" s="108"/>
      <c r="N1292" s="109"/>
      <c r="O1292" s="110"/>
      <c r="P1292" s="108"/>
      <c r="Q1292" s="108"/>
      <c r="R1292" s="108"/>
      <c r="S1292" s="108"/>
      <c r="T1292" s="108"/>
      <c r="U1292" s="108"/>
      <c r="V1292" s="109"/>
      <c r="W1292" s="109"/>
      <c r="X1292" s="109"/>
      <c r="Y1292" s="108"/>
      <c r="Z1292" s="108"/>
      <c r="AA1292" s="108"/>
      <c r="AB1292" s="109"/>
      <c r="AC1292" s="109"/>
      <c r="AD1292" s="111"/>
      <c r="AG1292" s="111"/>
    </row>
    <row r="1293" spans="1:33" ht="15.75">
      <c r="A1293" s="292" t="str">
        <f t="shared" si="25"/>
        <v>66-13100-L2</v>
      </c>
      <c r="B1293" s="231">
        <v>20033.557902672001</v>
      </c>
      <c r="C1293" s="231">
        <v>27479.229074999999</v>
      </c>
      <c r="D1293" s="231"/>
      <c r="E1293" s="231"/>
      <c r="F1293" s="231"/>
      <c r="G1293" s="232">
        <v>32680.393436249993</v>
      </c>
      <c r="H1293" s="230" t="s">
        <v>425</v>
      </c>
      <c r="I1293" s="230" t="s">
        <v>425</v>
      </c>
      <c r="J1293" s="114"/>
      <c r="K1293" s="108"/>
      <c r="L1293" s="108"/>
      <c r="M1293" s="108"/>
      <c r="N1293" s="109"/>
      <c r="O1293" s="110"/>
      <c r="P1293" s="108"/>
      <c r="Q1293" s="108"/>
      <c r="R1293" s="108"/>
      <c r="S1293" s="108"/>
      <c r="T1293" s="108"/>
      <c r="U1293" s="108"/>
      <c r="V1293" s="109"/>
      <c r="W1293" s="109"/>
      <c r="X1293" s="109"/>
      <c r="Y1293" s="108"/>
      <c r="Z1293" s="108"/>
      <c r="AA1293" s="108"/>
      <c r="AB1293" s="109"/>
      <c r="AC1293" s="109"/>
      <c r="AD1293" s="111"/>
      <c r="AG1293" s="111"/>
    </row>
    <row r="1294" spans="1:33" ht="15.75">
      <c r="A1294" s="292" t="str">
        <f t="shared" si="25"/>
        <v>66-13100-B2</v>
      </c>
      <c r="B1294" s="231">
        <v>13135.103249999998</v>
      </c>
      <c r="C1294" s="231">
        <v>17019.856874999998</v>
      </c>
      <c r="D1294" s="231"/>
      <c r="E1294" s="231"/>
      <c r="F1294" s="231"/>
      <c r="G1294" s="232">
        <v>19960.735406249998</v>
      </c>
      <c r="H1294" s="230" t="s">
        <v>426</v>
      </c>
      <c r="I1294" s="230" t="s">
        <v>426</v>
      </c>
      <c r="J1294" s="114"/>
      <c r="K1294" s="108"/>
      <c r="L1294" s="108"/>
      <c r="M1294" s="108"/>
      <c r="N1294" s="109"/>
      <c r="O1294" s="110"/>
      <c r="P1294" s="108"/>
      <c r="Q1294" s="108"/>
      <c r="R1294" s="108"/>
      <c r="S1294" s="108"/>
      <c r="T1294" s="108"/>
      <c r="U1294" s="108"/>
      <c r="V1294" s="109"/>
      <c r="W1294" s="109"/>
      <c r="X1294" s="109"/>
      <c r="Y1294" s="108"/>
      <c r="Z1294" s="108"/>
      <c r="AA1294" s="108"/>
      <c r="AB1294" s="109"/>
      <c r="AC1294" s="109"/>
      <c r="AD1294" s="111"/>
      <c r="AG1294" s="111"/>
    </row>
    <row r="1295" spans="1:33" ht="15.75">
      <c r="A1295" s="292" t="str">
        <f t="shared" si="25"/>
        <v>66-13100-01</v>
      </c>
      <c r="B1295" s="231">
        <v>12225.446652672001</v>
      </c>
      <c r="C1295" s="231">
        <v>17406.532199999998</v>
      </c>
      <c r="D1295" s="231"/>
      <c r="E1295" s="231"/>
      <c r="F1295" s="231"/>
      <c r="G1295" s="232">
        <v>20708.892029999995</v>
      </c>
      <c r="H1295" s="230" t="s">
        <v>427</v>
      </c>
      <c r="I1295" s="230" t="s">
        <v>427</v>
      </c>
      <c r="J1295" s="114"/>
      <c r="K1295" s="108"/>
      <c r="L1295" s="108"/>
      <c r="M1295" s="108"/>
      <c r="N1295" s="109"/>
      <c r="O1295" s="110"/>
      <c r="P1295" s="108"/>
      <c r="Q1295" s="108"/>
      <c r="R1295" s="108"/>
      <c r="S1295" s="108"/>
      <c r="T1295" s="108"/>
      <c r="U1295" s="108"/>
      <c r="V1295" s="109"/>
      <c r="W1295" s="109"/>
      <c r="X1295" s="109"/>
      <c r="Y1295" s="108"/>
      <c r="Z1295" s="108"/>
      <c r="AA1295" s="108"/>
      <c r="AB1295" s="109"/>
      <c r="AC1295" s="109"/>
      <c r="AD1295" s="111"/>
      <c r="AG1295" s="111"/>
    </row>
    <row r="1296" spans="1:33" ht="15.75">
      <c r="A1296" s="292" t="str">
        <f t="shared" si="25"/>
        <v>66-13100-02</v>
      </c>
      <c r="B1296" s="231">
        <v>7808.111249999999</v>
      </c>
      <c r="C1296" s="231">
        <v>10072.696875</v>
      </c>
      <c r="D1296" s="231"/>
      <c r="E1296" s="231"/>
      <c r="F1296" s="231"/>
      <c r="G1296" s="232">
        <v>11971.501406249999</v>
      </c>
      <c r="H1296" s="228" t="s">
        <v>428</v>
      </c>
      <c r="I1296" s="228" t="s">
        <v>428</v>
      </c>
      <c r="J1296" s="114"/>
      <c r="K1296" s="108"/>
      <c r="L1296" s="108"/>
      <c r="M1296" s="108"/>
      <c r="N1296" s="109"/>
      <c r="O1296" s="110"/>
      <c r="P1296" s="108"/>
      <c r="Q1296" s="108"/>
      <c r="R1296" s="108"/>
      <c r="S1296" s="108"/>
      <c r="T1296" s="108"/>
      <c r="U1296" s="108"/>
      <c r="V1296" s="109"/>
      <c r="W1296" s="109"/>
      <c r="X1296" s="109"/>
      <c r="Y1296" s="108"/>
      <c r="Z1296" s="108"/>
      <c r="AA1296" s="108"/>
      <c r="AB1296" s="109"/>
      <c r="AC1296" s="109"/>
      <c r="AD1296" s="111"/>
      <c r="AG1296" s="111"/>
    </row>
    <row r="1297" spans="1:33" ht="15.75">
      <c r="A1297" s="292" t="str">
        <f t="shared" si="25"/>
        <v>66-13100-03</v>
      </c>
      <c r="B1297" s="231">
        <v>5326.9919999999993</v>
      </c>
      <c r="C1297" s="231">
        <v>6947.1599999999989</v>
      </c>
      <c r="D1297" s="231"/>
      <c r="E1297" s="231"/>
      <c r="F1297" s="231"/>
      <c r="G1297" s="232">
        <v>7989.2339999999986</v>
      </c>
      <c r="H1297" s="230" t="s">
        <v>429</v>
      </c>
      <c r="I1297" s="230" t="s">
        <v>429</v>
      </c>
      <c r="J1297" s="114"/>
      <c r="K1297" s="108"/>
      <c r="L1297" s="108"/>
      <c r="M1297" s="108"/>
      <c r="N1297" s="109"/>
      <c r="O1297" s="110"/>
      <c r="P1297" s="108"/>
      <c r="Q1297" s="108"/>
      <c r="R1297" s="108"/>
      <c r="S1297" s="108"/>
      <c r="T1297" s="108"/>
      <c r="U1297" s="108"/>
      <c r="V1297" s="109"/>
      <c r="W1297" s="109"/>
      <c r="X1297" s="109"/>
      <c r="Y1297" s="108"/>
      <c r="Z1297" s="108"/>
      <c r="AA1297" s="108"/>
      <c r="AB1297" s="109"/>
      <c r="AC1297" s="109"/>
      <c r="AD1297" s="111"/>
      <c r="AG1297" s="111"/>
    </row>
    <row r="1298" spans="1:33" ht="15.75">
      <c r="A1298" s="292" t="str">
        <f t="shared" si="25"/>
        <v>66-13200-S2</v>
      </c>
      <c r="B1298" s="231">
        <v>22475.658766500004</v>
      </c>
      <c r="C1298" s="231">
        <v>28929.333513749985</v>
      </c>
      <c r="D1298" s="231"/>
      <c r="E1298" s="231"/>
      <c r="F1298" s="231"/>
      <c r="G1298" s="232">
        <v>33711.17354081248</v>
      </c>
      <c r="H1298" s="230" t="s">
        <v>430</v>
      </c>
      <c r="I1298" s="230" t="s">
        <v>430</v>
      </c>
      <c r="J1298" s="114"/>
      <c r="K1298" s="108"/>
      <c r="L1298" s="108"/>
      <c r="M1298" s="108"/>
      <c r="N1298" s="109"/>
      <c r="O1298" s="110"/>
      <c r="P1298" s="108"/>
      <c r="Q1298" s="108"/>
      <c r="R1298" s="108"/>
      <c r="S1298" s="108"/>
      <c r="T1298" s="108"/>
      <c r="U1298" s="108"/>
      <c r="V1298" s="109"/>
      <c r="W1298" s="109"/>
      <c r="X1298" s="109"/>
      <c r="Y1298" s="108"/>
      <c r="Z1298" s="108"/>
      <c r="AA1298" s="108"/>
      <c r="AB1298" s="109"/>
      <c r="AC1298" s="109"/>
      <c r="AD1298" s="111"/>
      <c r="AG1298" s="111"/>
    </row>
    <row r="1299" spans="1:33" ht="15.75">
      <c r="A1299" s="292" t="str">
        <f t="shared" si="25"/>
        <v>66-13200-01</v>
      </c>
      <c r="B1299" s="231">
        <v>16130.121204000003</v>
      </c>
      <c r="C1299" s="231">
        <v>20752.838669999986</v>
      </c>
      <c r="D1299" s="231"/>
      <c r="E1299" s="231"/>
      <c r="F1299" s="231"/>
      <c r="G1299" s="232">
        <v>24187.004470499985</v>
      </c>
      <c r="H1299" s="228" t="s">
        <v>431</v>
      </c>
      <c r="I1299" s="228" t="s">
        <v>431</v>
      </c>
      <c r="J1299" s="114"/>
      <c r="K1299" s="108"/>
      <c r="L1299" s="108"/>
      <c r="M1299" s="108"/>
      <c r="N1299" s="109"/>
      <c r="O1299" s="110"/>
      <c r="P1299" s="108"/>
      <c r="Q1299" s="108"/>
      <c r="R1299" s="108"/>
      <c r="S1299" s="108"/>
      <c r="T1299" s="108"/>
      <c r="U1299" s="108"/>
      <c r="V1299" s="109"/>
      <c r="W1299" s="109"/>
      <c r="X1299" s="109"/>
      <c r="Y1299" s="108"/>
      <c r="Z1299" s="108"/>
      <c r="AA1299" s="108"/>
      <c r="AB1299" s="109"/>
      <c r="AC1299" s="109"/>
      <c r="AD1299" s="111"/>
      <c r="AG1299" s="111"/>
    </row>
    <row r="1300" spans="1:33" ht="15.75">
      <c r="A1300" s="292" t="str">
        <f t="shared" si="25"/>
        <v>66-13200-02</v>
      </c>
      <c r="B1300" s="231">
        <v>6345.5375625000006</v>
      </c>
      <c r="C1300" s="231">
        <v>8176.4948437499988</v>
      </c>
      <c r="D1300" s="231"/>
      <c r="E1300" s="231"/>
      <c r="F1300" s="231"/>
      <c r="G1300" s="232">
        <v>9524.1690703124987</v>
      </c>
      <c r="H1300" s="230" t="s">
        <v>432</v>
      </c>
      <c r="I1300" s="230" t="s">
        <v>432</v>
      </c>
      <c r="J1300" s="108"/>
      <c r="K1300" s="108"/>
      <c r="L1300" s="108"/>
      <c r="M1300" s="108"/>
      <c r="N1300" s="108"/>
      <c r="O1300" s="108"/>
      <c r="P1300" s="108"/>
      <c r="Q1300" s="108"/>
      <c r="R1300" s="108"/>
      <c r="S1300" s="108"/>
      <c r="T1300" s="108"/>
      <c r="U1300" s="108"/>
      <c r="V1300" s="108"/>
      <c r="W1300" s="108"/>
      <c r="X1300" s="109"/>
      <c r="Y1300" s="108"/>
      <c r="Z1300" s="108"/>
      <c r="AA1300" s="108"/>
      <c r="AB1300" s="108"/>
      <c r="AC1300" s="108"/>
      <c r="AD1300" s="111"/>
      <c r="AG1300" s="111"/>
    </row>
    <row r="1301" spans="1:33" ht="15.75">
      <c r="A1301" s="292" t="str">
        <f t="shared" si="25"/>
        <v>66-13300-S2</v>
      </c>
      <c r="B1301" s="231">
        <v>35377.885620000001</v>
      </c>
      <c r="C1301" s="231">
        <v>46137.826350000018</v>
      </c>
      <c r="D1301" s="231"/>
      <c r="E1301" s="231"/>
      <c r="F1301" s="231"/>
      <c r="G1301" s="232"/>
      <c r="H1301" s="230" t="s">
        <v>433</v>
      </c>
      <c r="I1301" s="230" t="s">
        <v>433</v>
      </c>
      <c r="J1301" s="114"/>
      <c r="K1301" s="108"/>
      <c r="L1301" s="108"/>
      <c r="M1301" s="108"/>
      <c r="N1301" s="109"/>
      <c r="O1301" s="110"/>
      <c r="P1301" s="108"/>
      <c r="Q1301" s="108"/>
      <c r="R1301" s="108"/>
      <c r="S1301" s="108"/>
      <c r="T1301" s="108"/>
      <c r="U1301" s="108"/>
      <c r="V1301" s="109"/>
      <c r="W1301" s="109"/>
      <c r="X1301" s="109"/>
      <c r="Y1301" s="108"/>
      <c r="Z1301" s="108"/>
      <c r="AA1301" s="108"/>
      <c r="AB1301" s="109"/>
      <c r="AC1301" s="109"/>
      <c r="AD1301" s="111"/>
      <c r="AG1301" s="111"/>
    </row>
    <row r="1302" spans="1:33" ht="15.75">
      <c r="A1302" s="292" t="str">
        <f t="shared" si="25"/>
        <v>66-13300-01</v>
      </c>
      <c r="B1302" s="231">
        <v>20275.863299999997</v>
      </c>
      <c r="C1302" s="231">
        <v>26442.627750000018</v>
      </c>
      <c r="D1302" s="231"/>
      <c r="E1302" s="231"/>
      <c r="F1302" s="231"/>
      <c r="G1302" s="232"/>
      <c r="H1302" s="228" t="s">
        <v>434</v>
      </c>
      <c r="I1302" s="228" t="s">
        <v>434</v>
      </c>
      <c r="J1302" s="114"/>
      <c r="K1302" s="108"/>
      <c r="L1302" s="108"/>
      <c r="M1302" s="108"/>
      <c r="N1302" s="109"/>
      <c r="O1302" s="110"/>
      <c r="P1302" s="108"/>
      <c r="Q1302" s="108"/>
      <c r="R1302" s="108"/>
      <c r="S1302" s="108"/>
      <c r="T1302" s="108"/>
      <c r="U1302" s="108"/>
      <c r="V1302" s="109"/>
      <c r="W1302" s="109"/>
      <c r="X1302" s="109"/>
      <c r="Y1302" s="108"/>
      <c r="Z1302" s="108"/>
      <c r="AA1302" s="108"/>
      <c r="AB1302" s="109"/>
      <c r="AC1302" s="109"/>
      <c r="AD1302" s="111"/>
      <c r="AG1302" s="111"/>
    </row>
    <row r="1303" spans="1:33" ht="15.75">
      <c r="A1303" s="292" t="str">
        <f t="shared" si="25"/>
        <v>66-13300-02</v>
      </c>
      <c r="B1303" s="231">
        <v>15102.02232</v>
      </c>
      <c r="C1303" s="231">
        <v>19695.1986</v>
      </c>
      <c r="D1303" s="231"/>
      <c r="E1303" s="231"/>
      <c r="F1303" s="231"/>
      <c r="G1303" s="232"/>
      <c r="H1303" s="228" t="s">
        <v>435</v>
      </c>
      <c r="I1303" s="228" t="s">
        <v>435</v>
      </c>
      <c r="J1303" s="114"/>
      <c r="K1303" s="108"/>
      <c r="L1303" s="108"/>
      <c r="M1303" s="108"/>
      <c r="N1303" s="109"/>
      <c r="O1303" s="110"/>
      <c r="P1303" s="108"/>
      <c r="Q1303" s="108"/>
      <c r="R1303" s="108"/>
      <c r="S1303" s="108"/>
      <c r="T1303" s="108"/>
      <c r="U1303" s="108"/>
      <c r="V1303" s="109"/>
      <c r="W1303" s="109"/>
      <c r="X1303" s="109"/>
      <c r="Y1303" s="108"/>
      <c r="Z1303" s="108"/>
      <c r="AA1303" s="108"/>
      <c r="AB1303" s="109"/>
      <c r="AC1303" s="109"/>
      <c r="AD1303" s="111"/>
      <c r="AG1303" s="111"/>
    </row>
    <row r="1304" spans="1:33" ht="15.75">
      <c r="A1304" s="292" t="str">
        <f t="shared" si="25"/>
        <v>66-13400-S1</v>
      </c>
      <c r="B1304" s="231">
        <v>8885.0753999999997</v>
      </c>
      <c r="C1304" s="231">
        <v>11480.779499999997</v>
      </c>
      <c r="D1304" s="231"/>
      <c r="E1304" s="231"/>
      <c r="F1304" s="231"/>
      <c r="G1304" s="232"/>
      <c r="H1304" s="228" t="s">
        <v>436</v>
      </c>
      <c r="I1304" s="228" t="s">
        <v>436</v>
      </c>
      <c r="J1304" s="114"/>
      <c r="K1304" s="108"/>
      <c r="L1304" s="108"/>
      <c r="M1304" s="108"/>
      <c r="N1304" s="109"/>
      <c r="O1304" s="110"/>
      <c r="P1304" s="108"/>
      <c r="Q1304" s="108"/>
      <c r="R1304" s="108"/>
      <c r="S1304" s="108"/>
      <c r="T1304" s="108"/>
      <c r="U1304" s="108"/>
      <c r="V1304" s="109"/>
      <c r="W1304" s="109"/>
      <c r="X1304" s="109"/>
      <c r="Y1304" s="108"/>
      <c r="Z1304" s="108"/>
      <c r="AA1304" s="108"/>
      <c r="AB1304" s="109"/>
      <c r="AC1304" s="109"/>
      <c r="AD1304" s="111"/>
      <c r="AG1304" s="111"/>
    </row>
    <row r="1305" spans="1:33" ht="15.75">
      <c r="A1305" s="292" t="str">
        <f t="shared" si="25"/>
        <v>66-13500-S1</v>
      </c>
      <c r="B1305" s="231">
        <v>5781.6089999999995</v>
      </c>
      <c r="C1305" s="231">
        <v>7470.2229359999992</v>
      </c>
      <c r="D1305" s="231"/>
      <c r="E1305" s="231"/>
      <c r="F1305" s="231"/>
      <c r="G1305" s="232">
        <v>8656.516376399999</v>
      </c>
      <c r="H1305" s="230" t="s">
        <v>437</v>
      </c>
      <c r="I1305" s="230" t="s">
        <v>437</v>
      </c>
      <c r="J1305" s="114"/>
      <c r="K1305" s="108"/>
      <c r="L1305" s="108"/>
      <c r="M1305" s="108"/>
      <c r="N1305" s="109"/>
      <c r="O1305" s="110"/>
      <c r="P1305" s="108"/>
      <c r="Q1305" s="108"/>
      <c r="R1305" s="108"/>
      <c r="S1305" s="108"/>
      <c r="T1305" s="108"/>
      <c r="U1305" s="108"/>
      <c r="V1305" s="109"/>
      <c r="W1305" s="109"/>
      <c r="X1305" s="109"/>
      <c r="Y1305" s="108"/>
      <c r="Z1305" s="108"/>
      <c r="AA1305" s="108"/>
      <c r="AB1305" s="109"/>
      <c r="AC1305" s="109"/>
      <c r="AD1305" s="111"/>
      <c r="AG1305" s="111"/>
    </row>
    <row r="1306" spans="1:33" ht="15.75">
      <c r="A1306" s="292" t="str">
        <f t="shared" si="25"/>
        <v>66-13600-S1</v>
      </c>
      <c r="B1306" s="231">
        <v>16846.612200000003</v>
      </c>
      <c r="C1306" s="231">
        <v>21970.393499999995</v>
      </c>
      <c r="D1306" s="231"/>
      <c r="E1306" s="231"/>
      <c r="F1306" s="231"/>
      <c r="G1306" s="232">
        <v>25265.952524999993</v>
      </c>
      <c r="H1306" s="230" t="s">
        <v>438</v>
      </c>
      <c r="I1306" s="230" t="s">
        <v>438</v>
      </c>
      <c r="J1306" s="114"/>
      <c r="K1306" s="108"/>
      <c r="L1306" s="108"/>
      <c r="M1306" s="108"/>
      <c r="N1306" s="109"/>
      <c r="O1306" s="110"/>
      <c r="P1306" s="108"/>
      <c r="Q1306" s="108"/>
      <c r="R1306" s="108"/>
      <c r="S1306" s="108"/>
      <c r="T1306" s="108"/>
      <c r="U1306" s="108"/>
      <c r="V1306" s="109"/>
      <c r="W1306" s="109"/>
      <c r="X1306" s="109"/>
      <c r="Y1306" s="108"/>
      <c r="Z1306" s="108"/>
      <c r="AA1306" s="108"/>
      <c r="AB1306" s="109"/>
      <c r="AC1306" s="109"/>
      <c r="AD1306" s="111"/>
      <c r="AG1306" s="111"/>
    </row>
    <row r="1307" spans="1:33" ht="15.75">
      <c r="A1307" s="292" t="str">
        <f t="shared" si="25"/>
        <v>66-13700-S1</v>
      </c>
      <c r="B1307" s="231">
        <v>10950.297930000002</v>
      </c>
      <c r="C1307" s="231">
        <v>14280.755774999996</v>
      </c>
      <c r="D1307" s="231"/>
      <c r="E1307" s="231"/>
      <c r="F1307" s="231"/>
      <c r="G1307" s="232">
        <v>16422.869141249994</v>
      </c>
      <c r="H1307" s="230" t="s">
        <v>439</v>
      </c>
      <c r="I1307" s="230" t="s">
        <v>439</v>
      </c>
      <c r="J1307" s="114"/>
      <c r="K1307" s="108"/>
      <c r="L1307" s="108"/>
      <c r="M1307" s="108"/>
      <c r="N1307" s="109"/>
      <c r="O1307" s="110"/>
      <c r="P1307" s="108"/>
      <c r="Q1307" s="108"/>
      <c r="R1307" s="108"/>
      <c r="S1307" s="108"/>
      <c r="T1307" s="108"/>
      <c r="U1307" s="108"/>
      <c r="V1307" s="109"/>
      <c r="W1307" s="109"/>
      <c r="X1307" s="109"/>
      <c r="Y1307" s="108"/>
      <c r="Z1307" s="108"/>
      <c r="AA1307" s="108"/>
      <c r="AB1307" s="109"/>
      <c r="AC1307" s="109"/>
      <c r="AD1307" s="111"/>
      <c r="AG1307" s="111"/>
    </row>
    <row r="1308" spans="1:33" ht="15.75">
      <c r="A1308" s="292" t="str">
        <f t="shared" si="25"/>
        <v>66-13800-S1</v>
      </c>
      <c r="B1308" s="231">
        <v>7251.3678600000021</v>
      </c>
      <c r="C1308" s="231">
        <v>9456.8215499999988</v>
      </c>
      <c r="D1308" s="231"/>
      <c r="E1308" s="231"/>
      <c r="F1308" s="231"/>
      <c r="G1308" s="232">
        <v>10875.344782499997</v>
      </c>
      <c r="H1308" s="228" t="s">
        <v>440</v>
      </c>
      <c r="I1308" s="228" t="s">
        <v>440</v>
      </c>
      <c r="J1308" s="108"/>
      <c r="K1308" s="108"/>
      <c r="L1308" s="108"/>
      <c r="M1308" s="108"/>
      <c r="N1308" s="108"/>
      <c r="O1308" s="110"/>
      <c r="P1308" s="108"/>
      <c r="Q1308" s="108"/>
      <c r="R1308" s="108"/>
      <c r="S1308" s="108"/>
      <c r="T1308" s="108"/>
      <c r="U1308" s="108"/>
      <c r="V1308" s="108"/>
      <c r="W1308" s="108"/>
      <c r="X1308" s="108"/>
      <c r="Y1308" s="108"/>
      <c r="Z1308" s="108"/>
      <c r="AA1308" s="108"/>
      <c r="AB1308" s="108"/>
      <c r="AC1308" s="108"/>
      <c r="AD1308" s="111"/>
      <c r="AG1308" s="111"/>
    </row>
    <row r="1309" spans="1:33" ht="15.75">
      <c r="A1309" s="292" t="str">
        <f t="shared" si="25"/>
        <v>66-13900-S1</v>
      </c>
      <c r="B1309" s="231">
        <v>5639.9527799999996</v>
      </c>
      <c r="C1309" s="231">
        <v>7355.3056499999993</v>
      </c>
      <c r="D1309" s="231"/>
      <c r="E1309" s="231"/>
      <c r="F1309" s="231"/>
      <c r="G1309" s="232">
        <v>8458.601497499998</v>
      </c>
      <c r="H1309" s="228" t="s">
        <v>441</v>
      </c>
      <c r="I1309" s="228" t="s">
        <v>441</v>
      </c>
      <c r="J1309" s="108"/>
      <c r="K1309" s="108"/>
      <c r="L1309" s="108"/>
      <c r="M1309" s="108"/>
      <c r="N1309" s="108"/>
      <c r="O1309" s="110"/>
      <c r="P1309" s="108"/>
      <c r="Q1309" s="108"/>
      <c r="R1309" s="108"/>
      <c r="S1309" s="108"/>
      <c r="T1309" s="108"/>
      <c r="U1309" s="108"/>
      <c r="V1309" s="108"/>
      <c r="W1309" s="108"/>
      <c r="X1309" s="108"/>
      <c r="Y1309" s="108"/>
      <c r="Z1309" s="108"/>
      <c r="AA1309" s="108"/>
      <c r="AB1309" s="108"/>
      <c r="AC1309" s="108"/>
      <c r="AD1309" s="111"/>
      <c r="AG1309" s="111"/>
    </row>
    <row r="1310" spans="1:33" ht="15.75">
      <c r="A1310" s="292" t="str">
        <f t="shared" si="25"/>
        <v>66-15900-S2</v>
      </c>
      <c r="B1310" s="231">
        <v>20374.288860000001</v>
      </c>
      <c r="C1310" s="231">
        <v>26251.339049999995</v>
      </c>
      <c r="D1310" s="231"/>
      <c r="E1310" s="231"/>
      <c r="F1310" s="231"/>
      <c r="G1310" s="232">
        <v>30575.139907499994</v>
      </c>
      <c r="H1310" s="228" t="s">
        <v>446</v>
      </c>
      <c r="I1310" s="228" t="s">
        <v>446</v>
      </c>
      <c r="J1310" s="108"/>
      <c r="K1310" s="108"/>
      <c r="L1310" s="108"/>
      <c r="M1310" s="108"/>
      <c r="N1310" s="108"/>
      <c r="O1310" s="110"/>
      <c r="P1310" s="108"/>
      <c r="Q1310" s="108"/>
      <c r="R1310" s="108"/>
      <c r="S1310" s="108"/>
      <c r="T1310" s="108"/>
      <c r="U1310" s="108"/>
      <c r="V1310" s="108"/>
      <c r="W1310" s="108"/>
      <c r="X1310" s="108"/>
      <c r="Y1310" s="108"/>
      <c r="Z1310" s="108"/>
      <c r="AA1310" s="108"/>
      <c r="AB1310" s="108"/>
      <c r="AC1310" s="108"/>
      <c r="AD1310" s="111"/>
      <c r="AG1310" s="111"/>
    </row>
    <row r="1311" spans="1:33" ht="15.75">
      <c r="A1311" s="292" t="str">
        <f t="shared" si="25"/>
        <v>66-15900-01</v>
      </c>
      <c r="B1311" s="231">
        <v>13173.828540000002</v>
      </c>
      <c r="C1311" s="231">
        <v>16974.075449999993</v>
      </c>
      <c r="D1311" s="231"/>
      <c r="E1311" s="231"/>
      <c r="F1311" s="231"/>
      <c r="G1311" s="232">
        <v>19759.766767499994</v>
      </c>
      <c r="H1311" s="228" t="s">
        <v>447</v>
      </c>
      <c r="I1311" s="228" t="s">
        <v>447</v>
      </c>
      <c r="J1311" s="114"/>
      <c r="K1311" s="108"/>
      <c r="L1311" s="108"/>
      <c r="M1311" s="108"/>
      <c r="N1311" s="109"/>
      <c r="O1311" s="110"/>
      <c r="P1311" s="108"/>
      <c r="Q1311" s="108"/>
      <c r="R1311" s="108"/>
      <c r="S1311" s="108"/>
      <c r="T1311" s="108"/>
      <c r="U1311" s="108"/>
      <c r="V1311" s="109"/>
      <c r="W1311" s="109"/>
      <c r="X1311" s="109"/>
      <c r="Y1311" s="108"/>
      <c r="Z1311" s="108"/>
      <c r="AA1311" s="108"/>
      <c r="AB1311" s="109"/>
      <c r="AC1311" s="109"/>
      <c r="AD1311" s="111"/>
      <c r="AG1311" s="111"/>
    </row>
    <row r="1312" spans="1:33" ht="15.75">
      <c r="A1312" s="292" t="str">
        <f t="shared" si="25"/>
        <v>66-15900-02</v>
      </c>
      <c r="B1312" s="231">
        <v>7200.4603200000001</v>
      </c>
      <c r="C1312" s="231">
        <v>9277.263600000002</v>
      </c>
      <c r="D1312" s="231"/>
      <c r="E1312" s="231"/>
      <c r="F1312" s="231"/>
      <c r="G1312" s="232">
        <v>10815.373140000002</v>
      </c>
      <c r="H1312" s="228" t="s">
        <v>448</v>
      </c>
      <c r="I1312" s="228" t="s">
        <v>448</v>
      </c>
      <c r="J1312" s="114"/>
      <c r="K1312" s="108"/>
      <c r="L1312" s="108"/>
      <c r="M1312" s="108"/>
      <c r="N1312" s="109"/>
      <c r="O1312" s="110"/>
      <c r="P1312" s="108"/>
      <c r="Q1312" s="108"/>
      <c r="R1312" s="108"/>
      <c r="S1312" s="108"/>
      <c r="T1312" s="108"/>
      <c r="U1312" s="108"/>
      <c r="V1312" s="109"/>
      <c r="W1312" s="109"/>
      <c r="X1312" s="109"/>
      <c r="Y1312" s="108"/>
      <c r="Z1312" s="108"/>
      <c r="AA1312" s="108"/>
      <c r="AB1312" s="109"/>
      <c r="AC1312" s="109"/>
      <c r="AD1312" s="111"/>
      <c r="AG1312" s="111"/>
    </row>
    <row r="1313" spans="1:33" ht="15.75">
      <c r="A1313" s="292" t="str">
        <f t="shared" si="25"/>
        <v>66-16000-S2</v>
      </c>
      <c r="B1313" s="231">
        <v>55933.416000000005</v>
      </c>
      <c r="C1313" s="231">
        <v>72945.180000000008</v>
      </c>
      <c r="D1313" s="231"/>
      <c r="E1313" s="231"/>
      <c r="F1313" s="231"/>
      <c r="G1313" s="232">
        <v>83886.956999999995</v>
      </c>
      <c r="H1313" s="230" t="s">
        <v>449</v>
      </c>
      <c r="I1313" s="230" t="s">
        <v>449</v>
      </c>
      <c r="J1313" s="114"/>
      <c r="K1313" s="108"/>
      <c r="L1313" s="108"/>
      <c r="M1313" s="108"/>
      <c r="N1313" s="109"/>
      <c r="O1313" s="110"/>
      <c r="P1313" s="108"/>
      <c r="Q1313" s="108"/>
      <c r="R1313" s="108"/>
      <c r="S1313" s="108"/>
      <c r="T1313" s="108"/>
      <c r="U1313" s="108"/>
      <c r="V1313" s="109"/>
      <c r="W1313" s="109"/>
      <c r="X1313" s="109"/>
      <c r="Y1313" s="108"/>
      <c r="Z1313" s="108"/>
      <c r="AA1313" s="108"/>
      <c r="AB1313" s="109"/>
      <c r="AC1313" s="109"/>
      <c r="AD1313" s="111"/>
      <c r="AG1313" s="111"/>
    </row>
    <row r="1314" spans="1:33" ht="15.75">
      <c r="A1314" s="292" t="str">
        <f t="shared" si="25"/>
        <v>66-16000-01</v>
      </c>
      <c r="B1314" s="231">
        <v>34958.385000000002</v>
      </c>
      <c r="C1314" s="231">
        <v>45590.737499999996</v>
      </c>
      <c r="D1314" s="231"/>
      <c r="E1314" s="231"/>
      <c r="F1314" s="231"/>
      <c r="G1314" s="232">
        <v>52429.348124999997</v>
      </c>
      <c r="H1314" s="230" t="s">
        <v>450</v>
      </c>
      <c r="I1314" s="230" t="s">
        <v>450</v>
      </c>
      <c r="J1314" s="108"/>
      <c r="K1314" s="108"/>
      <c r="L1314" s="108"/>
      <c r="M1314" s="108"/>
      <c r="N1314" s="108"/>
      <c r="O1314" s="110"/>
      <c r="P1314" s="108"/>
      <c r="Q1314" s="108"/>
      <c r="R1314" s="108"/>
      <c r="S1314" s="108"/>
      <c r="T1314" s="108"/>
      <c r="U1314" s="108"/>
      <c r="V1314" s="108"/>
      <c r="W1314" s="108"/>
      <c r="X1314" s="108"/>
      <c r="Y1314" s="108"/>
      <c r="Z1314" s="108"/>
      <c r="AA1314" s="108"/>
      <c r="AB1314" s="108"/>
      <c r="AC1314" s="108"/>
      <c r="AD1314" s="111"/>
      <c r="AG1314" s="111"/>
    </row>
    <row r="1315" spans="1:33" ht="15.75">
      <c r="A1315" s="292" t="str">
        <f t="shared" si="25"/>
        <v>66-16000-02</v>
      </c>
      <c r="B1315" s="231">
        <v>20975.030999999999</v>
      </c>
      <c r="C1315" s="231">
        <v>27354.442500000005</v>
      </c>
      <c r="D1315" s="231"/>
      <c r="E1315" s="231"/>
      <c r="F1315" s="231"/>
      <c r="G1315" s="232">
        <v>31457.608875000002</v>
      </c>
      <c r="H1315" s="230" t="s">
        <v>451</v>
      </c>
      <c r="I1315" s="230" t="s">
        <v>451</v>
      </c>
      <c r="J1315" s="108"/>
      <c r="K1315" s="108"/>
      <c r="L1315" s="108"/>
      <c r="M1315" s="108"/>
      <c r="N1315" s="108"/>
      <c r="O1315" s="110"/>
      <c r="P1315" s="108"/>
      <c r="Q1315" s="108"/>
      <c r="R1315" s="108"/>
      <c r="S1315" s="108"/>
      <c r="T1315" s="108"/>
      <c r="U1315" s="108"/>
      <c r="V1315" s="108"/>
      <c r="W1315" s="108"/>
      <c r="X1315" s="108"/>
      <c r="Y1315" s="108"/>
      <c r="Z1315" s="108"/>
      <c r="AA1315" s="108"/>
      <c r="AB1315" s="108"/>
      <c r="AC1315" s="108"/>
      <c r="AD1315" s="111"/>
      <c r="AG1315" s="111"/>
    </row>
    <row r="1316" spans="1:33" ht="15.75">
      <c r="A1316" s="292" t="str">
        <f t="shared" ref="A1316:A1379" si="26">LEFT(H1316,6)&amp;"00"&amp;RIGHT(H1316,3)</f>
        <v>66-16100-S2</v>
      </c>
      <c r="B1316" s="231">
        <v>43947.684000000008</v>
      </c>
      <c r="C1316" s="231">
        <v>57314.070000000007</v>
      </c>
      <c r="D1316" s="231"/>
      <c r="E1316" s="231"/>
      <c r="F1316" s="231"/>
      <c r="G1316" s="232">
        <v>65911.180499999988</v>
      </c>
      <c r="H1316" s="230" t="s">
        <v>452</v>
      </c>
      <c r="I1316" s="230" t="s">
        <v>452</v>
      </c>
      <c r="J1316" s="108"/>
      <c r="K1316" s="108"/>
      <c r="L1316" s="108"/>
      <c r="M1316" s="108"/>
      <c r="N1316" s="108"/>
      <c r="O1316" s="110"/>
      <c r="P1316" s="108"/>
      <c r="Q1316" s="108"/>
      <c r="R1316" s="108"/>
      <c r="S1316" s="108"/>
      <c r="T1316" s="108"/>
      <c r="U1316" s="108"/>
      <c r="V1316" s="108"/>
      <c r="W1316" s="108"/>
      <c r="X1316" s="108"/>
      <c r="Y1316" s="108"/>
      <c r="Z1316" s="108"/>
      <c r="AA1316" s="108"/>
      <c r="AB1316" s="108"/>
      <c r="AC1316" s="108"/>
      <c r="AD1316" s="111"/>
      <c r="AG1316" s="111"/>
    </row>
    <row r="1317" spans="1:33" ht="15.75">
      <c r="A1317" s="292" t="str">
        <f t="shared" si="26"/>
        <v>66-16100-01</v>
      </c>
      <c r="B1317" s="231">
        <v>26634.960000000003</v>
      </c>
      <c r="C1317" s="231">
        <v>34735.799999999988</v>
      </c>
      <c r="D1317" s="231"/>
      <c r="E1317" s="231"/>
      <c r="F1317" s="231"/>
      <c r="G1317" s="232">
        <v>39946.169999999976</v>
      </c>
      <c r="H1317" s="228" t="s">
        <v>453</v>
      </c>
      <c r="I1317" s="228" t="s">
        <v>453</v>
      </c>
      <c r="J1317" s="114"/>
      <c r="K1317" s="108"/>
      <c r="L1317" s="108"/>
      <c r="M1317" s="108"/>
      <c r="N1317" s="109"/>
      <c r="O1317" s="110"/>
      <c r="P1317" s="108"/>
      <c r="Q1317" s="108"/>
      <c r="R1317" s="108"/>
      <c r="S1317" s="108"/>
      <c r="T1317" s="108"/>
      <c r="U1317" s="108"/>
      <c r="V1317" s="109"/>
      <c r="W1317" s="109"/>
      <c r="X1317" s="109"/>
      <c r="Y1317" s="108"/>
      <c r="Z1317" s="108"/>
      <c r="AA1317" s="108"/>
      <c r="AB1317" s="109"/>
      <c r="AC1317" s="109"/>
      <c r="AD1317" s="111"/>
      <c r="AG1317" s="111"/>
    </row>
    <row r="1318" spans="1:33" ht="15.75">
      <c r="A1318" s="292" t="str">
        <f t="shared" si="26"/>
        <v>66-16100-02</v>
      </c>
      <c r="B1318" s="231">
        <v>17312.724000000002</v>
      </c>
      <c r="C1318" s="231">
        <v>22578.270000000015</v>
      </c>
      <c r="D1318" s="231"/>
      <c r="E1318" s="231"/>
      <c r="F1318" s="231"/>
      <c r="G1318" s="232">
        <v>25965.010500000015</v>
      </c>
      <c r="H1318" s="228" t="s">
        <v>454</v>
      </c>
      <c r="I1318" s="228" t="s">
        <v>454</v>
      </c>
      <c r="J1318" s="114"/>
      <c r="K1318" s="108"/>
      <c r="L1318" s="108"/>
      <c r="M1318" s="108"/>
      <c r="N1318" s="109"/>
      <c r="O1318" s="110"/>
      <c r="P1318" s="108"/>
      <c r="Q1318" s="108"/>
      <c r="R1318" s="108"/>
      <c r="S1318" s="108"/>
      <c r="T1318" s="108"/>
      <c r="U1318" s="108"/>
      <c r="V1318" s="109"/>
      <c r="W1318" s="109"/>
      <c r="X1318" s="109"/>
      <c r="Y1318" s="108"/>
      <c r="Z1318" s="108"/>
      <c r="AA1318" s="108"/>
      <c r="AB1318" s="109"/>
      <c r="AC1318" s="109"/>
      <c r="AD1318" s="111"/>
      <c r="AG1318" s="111"/>
    </row>
    <row r="1319" spans="1:33" ht="15.75">
      <c r="A1319" s="292" t="str">
        <f t="shared" si="26"/>
        <v>66-16200-S2</v>
      </c>
      <c r="B1319" s="231">
        <v>27894.674999999999</v>
      </c>
      <c r="C1319" s="231">
        <v>35940.412499999999</v>
      </c>
      <c r="D1319" s="231"/>
      <c r="E1319" s="231"/>
      <c r="F1319" s="231"/>
      <c r="G1319" s="232">
        <v>42052.734374999993</v>
      </c>
      <c r="H1319" s="228" t="s">
        <v>455</v>
      </c>
      <c r="I1319" s="228" t="s">
        <v>455</v>
      </c>
      <c r="J1319" s="114"/>
      <c r="K1319" s="108"/>
      <c r="L1319" s="108"/>
      <c r="M1319" s="108"/>
      <c r="N1319" s="109"/>
      <c r="O1319" s="110"/>
      <c r="P1319" s="108"/>
      <c r="Q1319" s="108"/>
      <c r="R1319" s="108"/>
      <c r="S1319" s="108"/>
      <c r="T1319" s="108"/>
      <c r="U1319" s="108"/>
      <c r="V1319" s="109"/>
      <c r="W1319" s="109"/>
      <c r="X1319" s="109"/>
      <c r="Y1319" s="108"/>
      <c r="Z1319" s="108"/>
      <c r="AA1319" s="108"/>
      <c r="AB1319" s="109"/>
      <c r="AC1319" s="109"/>
      <c r="AD1319" s="111"/>
      <c r="AG1319" s="111"/>
    </row>
    <row r="1320" spans="1:33" ht="15.75">
      <c r="A1320" s="292" t="str">
        <f t="shared" si="26"/>
        <v>66-16200-01</v>
      </c>
      <c r="B1320" s="231">
        <v>16736.564999999999</v>
      </c>
      <c r="C1320" s="231">
        <v>21564.487499999999</v>
      </c>
      <c r="D1320" s="231"/>
      <c r="E1320" s="231"/>
      <c r="F1320" s="231"/>
      <c r="G1320" s="232">
        <v>25250.120624999996</v>
      </c>
      <c r="H1320" s="228" t="s">
        <v>456</v>
      </c>
      <c r="I1320" s="228" t="s">
        <v>456</v>
      </c>
      <c r="J1320" s="108"/>
      <c r="K1320" s="108"/>
      <c r="L1320" s="108"/>
      <c r="M1320" s="108"/>
      <c r="N1320" s="108"/>
      <c r="O1320" s="110"/>
      <c r="P1320" s="108"/>
      <c r="Q1320" s="108"/>
      <c r="R1320" s="108"/>
      <c r="S1320" s="108"/>
      <c r="T1320" s="108"/>
      <c r="U1320" s="108"/>
      <c r="V1320" s="108"/>
      <c r="W1320" s="108"/>
      <c r="X1320" s="108"/>
      <c r="Y1320" s="108"/>
      <c r="Z1320" s="108"/>
      <c r="AA1320" s="108"/>
      <c r="AB1320" s="108"/>
      <c r="AC1320" s="108"/>
      <c r="AD1320" s="111"/>
      <c r="AG1320" s="111"/>
    </row>
    <row r="1321" spans="1:33" ht="15.75">
      <c r="A1321" s="292" t="str">
        <f t="shared" si="26"/>
        <v>66-16200-02</v>
      </c>
      <c r="B1321" s="231">
        <v>11158.11</v>
      </c>
      <c r="C1321" s="231">
        <v>14375.924999999999</v>
      </c>
      <c r="D1321" s="231"/>
      <c r="E1321" s="231"/>
      <c r="F1321" s="231"/>
      <c r="G1321" s="232">
        <v>16802.613749999997</v>
      </c>
      <c r="H1321" s="228" t="s">
        <v>457</v>
      </c>
      <c r="I1321" s="228" t="s">
        <v>457</v>
      </c>
      <c r="J1321" s="108"/>
      <c r="K1321" s="108"/>
      <c r="L1321" s="108"/>
      <c r="M1321" s="108"/>
      <c r="N1321" s="108"/>
      <c r="O1321" s="110"/>
      <c r="P1321" s="108"/>
      <c r="Q1321" s="108"/>
      <c r="R1321" s="108"/>
      <c r="S1321" s="108"/>
      <c r="T1321" s="108"/>
      <c r="U1321" s="108"/>
      <c r="V1321" s="108"/>
      <c r="W1321" s="108"/>
      <c r="X1321" s="108"/>
      <c r="Y1321" s="108"/>
      <c r="Z1321" s="108"/>
      <c r="AA1321" s="108"/>
      <c r="AB1321" s="108"/>
      <c r="AC1321" s="108"/>
      <c r="AD1321" s="111"/>
      <c r="AG1321" s="111"/>
    </row>
    <row r="1322" spans="1:33" ht="15.75">
      <c r="A1322" s="292" t="str">
        <f t="shared" si="26"/>
        <v>66-16300-S4</v>
      </c>
      <c r="B1322" s="231">
        <v>25256.766749999995</v>
      </c>
      <c r="C1322" s="231">
        <v>32783.068125000005</v>
      </c>
      <c r="D1322" s="231"/>
      <c r="E1322" s="231"/>
      <c r="F1322" s="231"/>
      <c r="G1322" s="232">
        <v>38086.448343750002</v>
      </c>
      <c r="H1322" s="228" t="s">
        <v>458</v>
      </c>
      <c r="I1322" s="228" t="s">
        <v>458</v>
      </c>
      <c r="J1322" s="108"/>
      <c r="K1322" s="108"/>
      <c r="L1322" s="108"/>
      <c r="M1322" s="108"/>
      <c r="N1322" s="108"/>
      <c r="O1322" s="110"/>
      <c r="P1322" s="108"/>
      <c r="Q1322" s="108"/>
      <c r="R1322" s="108"/>
      <c r="S1322" s="108"/>
      <c r="T1322" s="108"/>
      <c r="U1322" s="108"/>
      <c r="V1322" s="108"/>
      <c r="W1322" s="108"/>
      <c r="X1322" s="108"/>
      <c r="Y1322" s="108"/>
      <c r="Z1322" s="108"/>
      <c r="AA1322" s="108"/>
      <c r="AB1322" s="108"/>
      <c r="AC1322" s="108"/>
      <c r="AD1322" s="111"/>
      <c r="AG1322" s="111"/>
    </row>
    <row r="1323" spans="1:33" ht="15.75">
      <c r="A1323" s="292" t="str">
        <f t="shared" si="26"/>
        <v>66-16300-L3</v>
      </c>
      <c r="B1323" s="231">
        <v>22060.571549999997</v>
      </c>
      <c r="C1323" s="231">
        <v>28614.772125000003</v>
      </c>
      <c r="D1323" s="231"/>
      <c r="E1323" s="231"/>
      <c r="F1323" s="231"/>
      <c r="G1323" s="232">
        <v>33292.907943749997</v>
      </c>
      <c r="H1323" s="228" t="s">
        <v>459</v>
      </c>
      <c r="I1323" s="228" t="s">
        <v>459</v>
      </c>
      <c r="J1323" s="114"/>
      <c r="K1323" s="108"/>
      <c r="L1323" s="108"/>
      <c r="M1323" s="108"/>
      <c r="N1323" s="109"/>
      <c r="O1323" s="110"/>
      <c r="P1323" s="108"/>
      <c r="Q1323" s="108"/>
      <c r="R1323" s="108"/>
      <c r="S1323" s="108"/>
      <c r="T1323" s="108"/>
      <c r="U1323" s="108"/>
      <c r="V1323" s="109"/>
      <c r="W1323" s="109"/>
      <c r="X1323" s="109"/>
      <c r="Y1323" s="108"/>
      <c r="Z1323" s="108"/>
      <c r="AA1323" s="108"/>
      <c r="AB1323" s="109"/>
      <c r="AC1323" s="109"/>
      <c r="AD1323" s="111"/>
      <c r="AG1323" s="111"/>
    </row>
    <row r="1324" spans="1:33" ht="15.75">
      <c r="A1324" s="292" t="str">
        <f t="shared" si="26"/>
        <v>66-16300-L2</v>
      </c>
      <c r="B1324" s="231">
        <v>17266.278749999998</v>
      </c>
      <c r="C1324" s="231">
        <v>22362.328125</v>
      </c>
      <c r="D1324" s="231"/>
      <c r="E1324" s="231"/>
      <c r="F1324" s="231"/>
      <c r="G1324" s="232">
        <v>26102.597343749996</v>
      </c>
      <c r="H1324" s="228" t="s">
        <v>460</v>
      </c>
      <c r="I1324" s="228" t="s">
        <v>460</v>
      </c>
      <c r="J1324" s="114"/>
      <c r="K1324" s="108"/>
      <c r="L1324" s="108"/>
      <c r="M1324" s="108"/>
      <c r="N1324" s="109"/>
      <c r="O1324" s="110"/>
      <c r="P1324" s="108"/>
      <c r="Q1324" s="108"/>
      <c r="R1324" s="108"/>
      <c r="S1324" s="108"/>
      <c r="T1324" s="108"/>
      <c r="U1324" s="108"/>
      <c r="V1324" s="109"/>
      <c r="W1324" s="109"/>
      <c r="X1324" s="109"/>
      <c r="Y1324" s="108"/>
      <c r="Z1324" s="108"/>
      <c r="AA1324" s="108"/>
      <c r="AB1324" s="109"/>
      <c r="AC1324" s="109"/>
      <c r="AD1324" s="111"/>
      <c r="AG1324" s="111"/>
    </row>
    <row r="1325" spans="1:33" ht="15.75">
      <c r="A1325" s="292" t="str">
        <f t="shared" si="26"/>
        <v>66-16300-B3</v>
      </c>
      <c r="B1325" s="231">
        <v>14233.056750000002</v>
      </c>
      <c r="C1325" s="231">
        <v>18561.943125000005</v>
      </c>
      <c r="D1325" s="231"/>
      <c r="E1325" s="231"/>
      <c r="F1325" s="231"/>
      <c r="G1325" s="232">
        <v>21346.234593750003</v>
      </c>
      <c r="H1325" s="230" t="s">
        <v>461</v>
      </c>
      <c r="I1325" s="230" t="s">
        <v>461</v>
      </c>
      <c r="J1325" s="114"/>
      <c r="K1325" s="108"/>
      <c r="L1325" s="108"/>
      <c r="M1325" s="108"/>
      <c r="N1325" s="109"/>
      <c r="O1325" s="110"/>
      <c r="P1325" s="108"/>
      <c r="Q1325" s="108"/>
      <c r="R1325" s="108"/>
      <c r="S1325" s="108"/>
      <c r="T1325" s="108"/>
      <c r="U1325" s="108"/>
      <c r="V1325" s="109"/>
      <c r="W1325" s="109"/>
      <c r="X1325" s="109"/>
      <c r="Y1325" s="108"/>
      <c r="Z1325" s="108"/>
      <c r="AA1325" s="108"/>
      <c r="AB1325" s="109"/>
      <c r="AC1325" s="109"/>
      <c r="AD1325" s="111"/>
      <c r="AG1325" s="111"/>
    </row>
    <row r="1326" spans="1:33" ht="15.75">
      <c r="A1326" s="292" t="str">
        <f t="shared" si="26"/>
        <v>66-16300-B2</v>
      </c>
      <c r="B1326" s="231">
        <v>7990.4880000000003</v>
      </c>
      <c r="C1326" s="231">
        <v>10420.740000000005</v>
      </c>
      <c r="D1326" s="231"/>
      <c r="E1326" s="231"/>
      <c r="F1326" s="231"/>
      <c r="G1326" s="232">
        <v>11983.851000000004</v>
      </c>
      <c r="H1326" s="230" t="s">
        <v>462</v>
      </c>
      <c r="I1326" s="230" t="s">
        <v>462</v>
      </c>
      <c r="J1326" s="108"/>
      <c r="K1326" s="108"/>
      <c r="L1326" s="108"/>
      <c r="M1326" s="108"/>
      <c r="N1326" s="108"/>
      <c r="O1326" s="108"/>
      <c r="P1326" s="108"/>
      <c r="Q1326" s="108"/>
      <c r="R1326" s="108"/>
      <c r="S1326" s="108"/>
      <c r="T1326" s="108"/>
      <c r="U1326" s="108"/>
      <c r="V1326" s="108"/>
      <c r="W1326" s="108"/>
      <c r="X1326" s="108"/>
      <c r="Y1326" s="108"/>
      <c r="Z1326" s="108"/>
      <c r="AA1326" s="108"/>
      <c r="AB1326" s="108"/>
      <c r="AC1326" s="108"/>
      <c r="AD1326" s="111"/>
      <c r="AG1326" s="111"/>
    </row>
    <row r="1327" spans="1:33" ht="15.75">
      <c r="A1327" s="292" t="str">
        <f t="shared" si="26"/>
        <v>66-16300-01</v>
      </c>
      <c r="B1327" s="231">
        <v>11023.71</v>
      </c>
      <c r="C1327" s="231">
        <v>14221.125</v>
      </c>
      <c r="D1327" s="231"/>
      <c r="E1327" s="231"/>
      <c r="F1327" s="231"/>
      <c r="G1327" s="232">
        <v>16740.213749999999</v>
      </c>
      <c r="H1327" s="230" t="s">
        <v>463</v>
      </c>
      <c r="I1327" s="230" t="s">
        <v>463</v>
      </c>
      <c r="J1327" s="114"/>
      <c r="K1327" s="108"/>
      <c r="L1327" s="108"/>
      <c r="M1327" s="108"/>
      <c r="N1327" s="109"/>
      <c r="O1327" s="110"/>
      <c r="P1327" s="108"/>
      <c r="Q1327" s="108"/>
      <c r="R1327" s="108"/>
      <c r="S1327" s="108"/>
      <c r="T1327" s="108"/>
      <c r="U1327" s="108"/>
      <c r="V1327" s="109"/>
      <c r="W1327" s="109"/>
      <c r="X1327" s="109"/>
      <c r="Y1327" s="108"/>
      <c r="Z1327" s="108"/>
      <c r="AA1327" s="108"/>
      <c r="AB1327" s="109"/>
      <c r="AC1327" s="109"/>
      <c r="AD1327" s="111"/>
      <c r="AG1327" s="111"/>
    </row>
    <row r="1328" spans="1:33" ht="15.75">
      <c r="A1328" s="292" t="str">
        <f t="shared" si="26"/>
        <v>66-16300-02</v>
      </c>
      <c r="B1328" s="231">
        <v>6242.5687499999995</v>
      </c>
      <c r="C1328" s="231">
        <v>8141.203125</v>
      </c>
      <c r="D1328" s="231"/>
      <c r="E1328" s="231"/>
      <c r="F1328" s="231"/>
      <c r="G1328" s="232">
        <v>9362.3835937499989</v>
      </c>
      <c r="H1328" s="230" t="s">
        <v>464</v>
      </c>
      <c r="I1328" s="230" t="s">
        <v>464</v>
      </c>
      <c r="J1328" s="114"/>
      <c r="K1328" s="108"/>
      <c r="L1328" s="108"/>
      <c r="M1328" s="108"/>
      <c r="N1328" s="109"/>
      <c r="O1328" s="110"/>
      <c r="P1328" s="108"/>
      <c r="Q1328" s="108"/>
      <c r="R1328" s="108"/>
      <c r="S1328" s="108"/>
      <c r="T1328" s="108"/>
      <c r="U1328" s="108"/>
      <c r="V1328" s="109"/>
      <c r="W1328" s="109"/>
      <c r="X1328" s="109"/>
      <c r="Y1328" s="108"/>
      <c r="Z1328" s="108"/>
      <c r="AA1328" s="108"/>
      <c r="AB1328" s="109"/>
      <c r="AC1328" s="109"/>
      <c r="AD1328" s="111"/>
      <c r="AG1328" s="111"/>
    </row>
    <row r="1329" spans="1:33" ht="15.75">
      <c r="A1329" s="292" t="str">
        <f t="shared" si="26"/>
        <v>66-16300-03</v>
      </c>
      <c r="B1329" s="231">
        <v>4794.2928000000002</v>
      </c>
      <c r="C1329" s="231">
        <v>6252.4440000000004</v>
      </c>
      <c r="D1329" s="231"/>
      <c r="E1329" s="231"/>
      <c r="F1329" s="231"/>
      <c r="G1329" s="232">
        <v>7190.3105999999998</v>
      </c>
      <c r="H1329" s="230" t="s">
        <v>465</v>
      </c>
      <c r="I1329" s="230" t="s">
        <v>465</v>
      </c>
      <c r="J1329" s="108"/>
      <c r="K1329" s="108"/>
      <c r="L1329" s="108"/>
      <c r="M1329" s="108"/>
      <c r="N1329" s="108"/>
      <c r="O1329" s="108"/>
      <c r="P1329" s="108"/>
      <c r="Q1329" s="108"/>
      <c r="R1329" s="108"/>
      <c r="S1329" s="108"/>
      <c r="T1329" s="108"/>
      <c r="U1329" s="108"/>
      <c r="V1329" s="108"/>
      <c r="W1329" s="108"/>
      <c r="X1329" s="108"/>
      <c r="Y1329" s="108"/>
      <c r="Z1329" s="108"/>
      <c r="AA1329" s="108"/>
      <c r="AB1329" s="108"/>
      <c r="AC1329" s="108"/>
      <c r="AD1329" s="111"/>
      <c r="AG1329" s="111"/>
    </row>
    <row r="1330" spans="1:33" ht="15.75">
      <c r="A1330" s="292" t="str">
        <f t="shared" si="26"/>
        <v>66-16300-04</v>
      </c>
      <c r="B1330" s="231">
        <v>3196.1952000000006</v>
      </c>
      <c r="C1330" s="231">
        <v>4168.2960000000039</v>
      </c>
      <c r="D1330" s="231"/>
      <c r="E1330" s="231"/>
      <c r="F1330" s="231"/>
      <c r="G1330" s="232">
        <v>4793.5404000000044</v>
      </c>
      <c r="H1330" s="228" t="s">
        <v>466</v>
      </c>
      <c r="I1330" s="228" t="s">
        <v>466</v>
      </c>
      <c r="J1330" s="114"/>
      <c r="K1330" s="108"/>
      <c r="L1330" s="108"/>
      <c r="M1330" s="108"/>
      <c r="N1330" s="109"/>
      <c r="O1330" s="110"/>
      <c r="P1330" s="108"/>
      <c r="Q1330" s="108"/>
      <c r="R1330" s="108"/>
      <c r="S1330" s="108"/>
      <c r="T1330" s="108"/>
      <c r="U1330" s="108"/>
      <c r="V1330" s="109"/>
      <c r="W1330" s="109"/>
      <c r="X1330" s="109"/>
      <c r="Y1330" s="108"/>
      <c r="Z1330" s="108"/>
      <c r="AA1330" s="108"/>
      <c r="AB1330" s="109"/>
      <c r="AC1330" s="109"/>
      <c r="AD1330" s="111"/>
      <c r="AG1330" s="111"/>
    </row>
    <row r="1331" spans="1:33" ht="15.75">
      <c r="A1331" s="292" t="str">
        <f t="shared" si="26"/>
        <v>66-16400-S2</v>
      </c>
      <c r="B1331" s="231">
        <v>10573.785600000001</v>
      </c>
      <c r="C1331" s="231">
        <v>13664.088000000014</v>
      </c>
      <c r="D1331" s="231"/>
      <c r="E1331" s="231"/>
      <c r="F1331" s="231"/>
      <c r="G1331" s="232">
        <v>15880.621200000012</v>
      </c>
      <c r="H1331" s="228" t="s">
        <v>467</v>
      </c>
      <c r="I1331" s="228" t="s">
        <v>467</v>
      </c>
      <c r="J1331" s="114"/>
      <c r="K1331" s="108"/>
      <c r="L1331" s="108"/>
      <c r="M1331" s="108"/>
      <c r="N1331" s="109"/>
      <c r="O1331" s="110"/>
      <c r="P1331" s="108"/>
      <c r="Q1331" s="108"/>
      <c r="R1331" s="108"/>
      <c r="S1331" s="108"/>
      <c r="T1331" s="108"/>
      <c r="U1331" s="108"/>
      <c r="V1331" s="109"/>
      <c r="W1331" s="109"/>
      <c r="X1331" s="109"/>
      <c r="Y1331" s="108"/>
      <c r="Z1331" s="108"/>
      <c r="AA1331" s="108"/>
      <c r="AB1331" s="109"/>
      <c r="AC1331" s="109"/>
      <c r="AD1331" s="111"/>
      <c r="AG1331" s="111"/>
    </row>
    <row r="1332" spans="1:33" ht="15.75">
      <c r="A1332" s="292" t="str">
        <f t="shared" si="26"/>
        <v>66-16400-01</v>
      </c>
      <c r="B1332" s="231">
        <v>7048.7904000000008</v>
      </c>
      <c r="C1332" s="231">
        <v>9109.3920000000089</v>
      </c>
      <c r="D1332" s="231"/>
      <c r="E1332" s="231"/>
      <c r="F1332" s="231"/>
      <c r="G1332" s="232">
        <v>10585.480800000008</v>
      </c>
      <c r="H1332" s="228" t="s">
        <v>468</v>
      </c>
      <c r="I1332" s="228" t="s">
        <v>468</v>
      </c>
      <c r="J1332" s="108"/>
      <c r="K1332" s="108"/>
      <c r="L1332" s="108"/>
      <c r="M1332" s="108"/>
      <c r="N1332" s="108"/>
      <c r="O1332" s="108"/>
      <c r="P1332" s="108"/>
      <c r="Q1332" s="108"/>
      <c r="R1332" s="108"/>
      <c r="S1332" s="108"/>
      <c r="T1332" s="108"/>
      <c r="U1332" s="108"/>
      <c r="V1332" s="108"/>
      <c r="W1332" s="108"/>
      <c r="X1332" s="108"/>
      <c r="Y1332" s="108"/>
      <c r="Z1332" s="108"/>
      <c r="AA1332" s="108"/>
      <c r="AB1332" s="108"/>
      <c r="AC1332" s="108"/>
      <c r="AD1332" s="111"/>
      <c r="AG1332" s="111"/>
    </row>
    <row r="1333" spans="1:33" ht="15.75">
      <c r="A1333" s="292" t="str">
        <f t="shared" si="26"/>
        <v>66-16400-02</v>
      </c>
      <c r="B1333" s="231">
        <v>3524.9952000000008</v>
      </c>
      <c r="C1333" s="231">
        <v>4554.6960000000045</v>
      </c>
      <c r="D1333" s="231"/>
      <c r="E1333" s="231"/>
      <c r="F1333" s="231"/>
      <c r="G1333" s="232">
        <v>5295.1404000000048</v>
      </c>
      <c r="H1333" s="228" t="s">
        <v>469</v>
      </c>
      <c r="I1333" s="228" t="s">
        <v>469</v>
      </c>
      <c r="J1333" s="114"/>
      <c r="K1333" s="108"/>
      <c r="L1333" s="108"/>
      <c r="M1333" s="108"/>
      <c r="N1333" s="109"/>
      <c r="O1333" s="110"/>
      <c r="P1333" s="108"/>
      <c r="Q1333" s="108"/>
      <c r="R1333" s="108"/>
      <c r="S1333" s="108"/>
      <c r="T1333" s="108"/>
      <c r="U1333" s="108"/>
      <c r="V1333" s="109"/>
      <c r="W1333" s="109"/>
      <c r="X1333" s="109"/>
      <c r="Y1333" s="108"/>
      <c r="Z1333" s="108"/>
      <c r="AA1333" s="108"/>
      <c r="AB1333" s="109"/>
      <c r="AC1333" s="109"/>
      <c r="AD1333" s="111"/>
      <c r="AG1333" s="111"/>
    </row>
    <row r="1334" spans="1:33" ht="15.75">
      <c r="A1334" s="292" t="str">
        <f t="shared" si="26"/>
        <v>66-16500-S3</v>
      </c>
      <c r="B1334" s="231">
        <v>13932.159150000001</v>
      </c>
      <c r="C1334" s="231">
        <v>18005.395125000003</v>
      </c>
      <c r="D1334" s="231"/>
      <c r="E1334" s="231"/>
      <c r="F1334" s="231"/>
      <c r="G1334" s="232">
        <v>21083.064393750003</v>
      </c>
      <c r="H1334" s="228" t="s">
        <v>470</v>
      </c>
      <c r="I1334" s="228" t="s">
        <v>470</v>
      </c>
      <c r="J1334" s="114"/>
      <c r="K1334" s="108"/>
      <c r="L1334" s="108"/>
      <c r="M1334" s="108"/>
      <c r="N1334" s="109"/>
      <c r="O1334" s="110"/>
      <c r="P1334" s="108"/>
      <c r="Q1334" s="108"/>
      <c r="R1334" s="108"/>
      <c r="S1334" s="108"/>
      <c r="T1334" s="108"/>
      <c r="U1334" s="108"/>
      <c r="V1334" s="109"/>
      <c r="W1334" s="109"/>
      <c r="X1334" s="109"/>
      <c r="Y1334" s="108"/>
      <c r="Z1334" s="108"/>
      <c r="AA1334" s="108"/>
      <c r="AB1334" s="109"/>
      <c r="AC1334" s="109"/>
      <c r="AD1334" s="111"/>
      <c r="AG1334" s="111"/>
    </row>
    <row r="1335" spans="1:33" ht="15.75">
      <c r="A1335" s="292" t="str">
        <f t="shared" si="26"/>
        <v>66-16500-L2</v>
      </c>
      <c r="B1335" s="231">
        <v>11582.962350000002</v>
      </c>
      <c r="C1335" s="231">
        <v>14968.531125000001</v>
      </c>
      <c r="D1335" s="231"/>
      <c r="E1335" s="231"/>
      <c r="F1335" s="231"/>
      <c r="G1335" s="232">
        <v>17545.370793750004</v>
      </c>
      <c r="H1335" s="228" t="s">
        <v>471</v>
      </c>
      <c r="I1335" s="228" t="s">
        <v>471</v>
      </c>
      <c r="J1335" s="108"/>
      <c r="K1335" s="108"/>
      <c r="L1335" s="108"/>
      <c r="M1335" s="108"/>
      <c r="N1335" s="108"/>
      <c r="O1335" s="108"/>
      <c r="P1335" s="108"/>
      <c r="Q1335" s="108"/>
      <c r="R1335" s="108"/>
      <c r="S1335" s="108"/>
      <c r="T1335" s="108"/>
      <c r="U1335" s="108"/>
      <c r="V1335" s="108"/>
      <c r="W1335" s="108"/>
      <c r="X1335" s="108"/>
      <c r="Y1335" s="108"/>
      <c r="Z1335" s="108"/>
      <c r="AA1335" s="108"/>
      <c r="AB1335" s="108"/>
      <c r="AC1335" s="108"/>
      <c r="AD1335" s="111"/>
      <c r="AG1335" s="111"/>
    </row>
    <row r="1336" spans="1:33" ht="15.75">
      <c r="A1336" s="292" t="str">
        <f t="shared" si="26"/>
        <v>66-16500-B2</v>
      </c>
      <c r="B1336" s="231">
        <v>7048.7903999999999</v>
      </c>
      <c r="C1336" s="231">
        <v>9109.3920000000035</v>
      </c>
      <c r="D1336" s="231"/>
      <c r="E1336" s="231"/>
      <c r="F1336" s="231"/>
      <c r="G1336" s="232">
        <v>10625.080800000005</v>
      </c>
      <c r="H1336" s="228" t="s">
        <v>472</v>
      </c>
      <c r="I1336" s="228" t="s">
        <v>472</v>
      </c>
      <c r="J1336" s="114"/>
      <c r="K1336" s="108"/>
      <c r="L1336" s="108"/>
      <c r="M1336" s="108"/>
      <c r="N1336" s="109"/>
      <c r="O1336" s="110"/>
      <c r="P1336" s="108"/>
      <c r="Q1336" s="108"/>
      <c r="R1336" s="108"/>
      <c r="S1336" s="108"/>
      <c r="T1336" s="108"/>
      <c r="U1336" s="108"/>
      <c r="V1336" s="109"/>
      <c r="W1336" s="109"/>
      <c r="X1336" s="109"/>
      <c r="Y1336" s="108"/>
      <c r="Z1336" s="108"/>
      <c r="AA1336" s="108"/>
      <c r="AB1336" s="109"/>
      <c r="AC1336" s="109"/>
      <c r="AD1336" s="111"/>
      <c r="AG1336" s="111"/>
    </row>
    <row r="1337" spans="1:33" ht="15.75">
      <c r="A1337" s="292" t="str">
        <f t="shared" si="26"/>
        <v>66-16500-01</v>
      </c>
      <c r="B1337" s="231">
        <v>6883.3687499999996</v>
      </c>
      <c r="C1337" s="231">
        <v>8896.0031249999993</v>
      </c>
      <c r="D1337" s="231"/>
      <c r="E1337" s="231"/>
      <c r="F1337" s="231"/>
      <c r="G1337" s="232">
        <v>10457.983593749999</v>
      </c>
      <c r="H1337" s="228" t="s">
        <v>473</v>
      </c>
      <c r="I1337" s="228" t="s">
        <v>473</v>
      </c>
      <c r="J1337" s="114"/>
      <c r="K1337" s="108"/>
      <c r="L1337" s="108"/>
      <c r="M1337" s="108"/>
      <c r="N1337" s="109"/>
      <c r="O1337" s="110"/>
      <c r="P1337" s="108"/>
      <c r="Q1337" s="108"/>
      <c r="R1337" s="108"/>
      <c r="S1337" s="108"/>
      <c r="T1337" s="108"/>
      <c r="U1337" s="108"/>
      <c r="V1337" s="109"/>
      <c r="W1337" s="109"/>
      <c r="X1337" s="109"/>
      <c r="Y1337" s="108"/>
      <c r="Z1337" s="108"/>
      <c r="AA1337" s="108"/>
      <c r="AB1337" s="109"/>
      <c r="AC1337" s="109"/>
      <c r="AD1337" s="111"/>
      <c r="AG1337" s="111"/>
    </row>
    <row r="1338" spans="1:33" ht="15.75">
      <c r="A1338" s="292" t="str">
        <f t="shared" si="26"/>
        <v>66-16500-02</v>
      </c>
      <c r="B1338" s="231">
        <v>4699.5936000000002</v>
      </c>
      <c r="C1338" s="231">
        <v>6072.528000000003</v>
      </c>
      <c r="D1338" s="231"/>
      <c r="E1338" s="231"/>
      <c r="F1338" s="231"/>
      <c r="G1338" s="232">
        <v>7087.3872000000028</v>
      </c>
      <c r="H1338" s="230" t="s">
        <v>474</v>
      </c>
      <c r="I1338" s="230" t="s">
        <v>474</v>
      </c>
      <c r="J1338" s="114"/>
      <c r="K1338" s="108"/>
      <c r="L1338" s="108"/>
      <c r="M1338" s="108"/>
      <c r="N1338" s="109"/>
      <c r="O1338" s="110"/>
      <c r="P1338" s="108"/>
      <c r="Q1338" s="108"/>
      <c r="R1338" s="108"/>
      <c r="S1338" s="108"/>
      <c r="T1338" s="108"/>
      <c r="U1338" s="108"/>
      <c r="V1338" s="109"/>
      <c r="W1338" s="109"/>
      <c r="X1338" s="109"/>
      <c r="Y1338" s="108"/>
      <c r="Z1338" s="108"/>
      <c r="AA1338" s="108"/>
      <c r="AB1338" s="109"/>
      <c r="AC1338" s="109"/>
      <c r="AD1338" s="111"/>
      <c r="AG1338" s="111"/>
    </row>
    <row r="1339" spans="1:33" ht="15.75">
      <c r="A1339" s="292" t="str">
        <f t="shared" si="26"/>
        <v>66-16500-03</v>
      </c>
      <c r="B1339" s="231">
        <v>2349.1968000000002</v>
      </c>
      <c r="C1339" s="231">
        <v>3036.8640000000014</v>
      </c>
      <c r="D1339" s="231"/>
      <c r="E1339" s="231"/>
      <c r="F1339" s="231"/>
      <c r="G1339" s="232">
        <v>3537.6936000000014</v>
      </c>
      <c r="H1339" s="230" t="s">
        <v>475</v>
      </c>
      <c r="I1339" s="230" t="s">
        <v>475</v>
      </c>
      <c r="J1339" s="108"/>
      <c r="K1339" s="108"/>
      <c r="L1339" s="108"/>
      <c r="M1339" s="108"/>
      <c r="N1339" s="108"/>
      <c r="O1339" s="110"/>
      <c r="P1339" s="108"/>
      <c r="Q1339" s="108"/>
      <c r="R1339" s="108"/>
      <c r="S1339" s="108"/>
      <c r="T1339" s="108"/>
      <c r="U1339" s="108"/>
      <c r="V1339" s="108"/>
      <c r="W1339" s="108"/>
      <c r="X1339" s="108"/>
      <c r="Y1339" s="108"/>
      <c r="Z1339" s="108"/>
      <c r="AA1339" s="108"/>
      <c r="AB1339" s="108"/>
      <c r="AC1339" s="108"/>
      <c r="AD1339" s="111"/>
      <c r="AG1339" s="111"/>
    </row>
    <row r="1340" spans="1:33" ht="15.75">
      <c r="A1340" s="292" t="str">
        <f t="shared" si="26"/>
        <v>66-16600-S2</v>
      </c>
      <c r="B1340" s="231">
        <v>18622.55559</v>
      </c>
      <c r="C1340" s="231">
        <v>23993.868825000001</v>
      </c>
      <c r="D1340" s="231"/>
      <c r="E1340" s="231"/>
      <c r="F1340" s="231"/>
      <c r="G1340" s="232">
        <v>28188.509148749999</v>
      </c>
      <c r="H1340" s="230" t="s">
        <v>476</v>
      </c>
      <c r="I1340" s="230" t="s">
        <v>476</v>
      </c>
      <c r="J1340" s="108"/>
      <c r="K1340" s="108"/>
      <c r="L1340" s="108"/>
      <c r="M1340" s="108"/>
      <c r="N1340" s="108"/>
      <c r="O1340" s="110"/>
      <c r="P1340" s="108"/>
      <c r="Q1340" s="108"/>
      <c r="R1340" s="108"/>
      <c r="S1340" s="108"/>
      <c r="T1340" s="108"/>
      <c r="U1340" s="108"/>
      <c r="V1340" s="108"/>
      <c r="W1340" s="108"/>
      <c r="X1340" s="108"/>
      <c r="Y1340" s="108"/>
      <c r="Z1340" s="108"/>
      <c r="AA1340" s="108"/>
      <c r="AB1340" s="108"/>
      <c r="AC1340" s="108"/>
      <c r="AD1340" s="111"/>
      <c r="AG1340" s="111"/>
    </row>
    <row r="1341" spans="1:33" ht="15.75">
      <c r="A1341" s="292" t="str">
        <f t="shared" si="26"/>
        <v>66-16600-01</v>
      </c>
      <c r="B1341" s="231">
        <v>11649.18684</v>
      </c>
      <c r="C1341" s="231">
        <v>15009.065700000001</v>
      </c>
      <c r="D1341" s="231"/>
      <c r="E1341" s="231"/>
      <c r="F1341" s="231"/>
      <c r="G1341" s="232">
        <v>17676.525555</v>
      </c>
      <c r="H1341" s="230" t="s">
        <v>477</v>
      </c>
      <c r="I1341" s="230" t="s">
        <v>477</v>
      </c>
      <c r="J1341" s="108"/>
      <c r="K1341" s="108"/>
      <c r="L1341" s="108"/>
      <c r="M1341" s="108"/>
      <c r="N1341" s="108"/>
      <c r="O1341" s="110"/>
      <c r="P1341" s="108"/>
      <c r="Q1341" s="108"/>
      <c r="R1341" s="108"/>
      <c r="S1341" s="108"/>
      <c r="T1341" s="108"/>
      <c r="U1341" s="108"/>
      <c r="V1341" s="108"/>
      <c r="W1341" s="108"/>
      <c r="X1341" s="108"/>
      <c r="Y1341" s="108"/>
      <c r="Z1341" s="108"/>
      <c r="AA1341" s="108"/>
      <c r="AB1341" s="108"/>
      <c r="AC1341" s="108"/>
      <c r="AD1341" s="111"/>
      <c r="AG1341" s="111"/>
    </row>
    <row r="1342" spans="1:33" ht="15.75">
      <c r="A1342" s="292" t="str">
        <f t="shared" si="26"/>
        <v>66-16600-02</v>
      </c>
      <c r="B1342" s="231">
        <v>6973.3687499999996</v>
      </c>
      <c r="C1342" s="231">
        <v>8984.8031250000004</v>
      </c>
      <c r="D1342" s="231"/>
      <c r="E1342" s="231"/>
      <c r="F1342" s="231"/>
      <c r="G1342" s="232">
        <v>10511.983593749999</v>
      </c>
      <c r="H1342" s="230" t="s">
        <v>478</v>
      </c>
      <c r="I1342" s="230" t="s">
        <v>478</v>
      </c>
      <c r="J1342" s="114"/>
      <c r="K1342" s="108"/>
      <c r="L1342" s="108"/>
      <c r="M1342" s="108"/>
      <c r="N1342" s="109"/>
      <c r="O1342" s="110"/>
      <c r="P1342" s="108"/>
      <c r="Q1342" s="108"/>
      <c r="R1342" s="108"/>
      <c r="S1342" s="108"/>
      <c r="T1342" s="108"/>
      <c r="U1342" s="108"/>
      <c r="V1342" s="109"/>
      <c r="W1342" s="109"/>
      <c r="X1342" s="109"/>
      <c r="Y1342" s="108"/>
      <c r="Z1342" s="108"/>
      <c r="AA1342" s="108"/>
      <c r="AB1342" s="109"/>
      <c r="AC1342" s="109"/>
      <c r="AD1342" s="111"/>
      <c r="AG1342" s="111"/>
    </row>
    <row r="1343" spans="1:33" ht="15.75">
      <c r="A1343" s="292" t="str">
        <f t="shared" si="26"/>
        <v>66-16700-S3</v>
      </c>
      <c r="B1343" s="231">
        <v>25805.946870000003</v>
      </c>
      <c r="C1343" s="231">
        <v>33654.648225000004</v>
      </c>
      <c r="D1343" s="231"/>
      <c r="E1343" s="231"/>
      <c r="F1343" s="231"/>
      <c r="G1343" s="232">
        <v>38702.845458750002</v>
      </c>
      <c r="H1343" s="228" t="s">
        <v>479</v>
      </c>
      <c r="I1343" s="228" t="s">
        <v>479</v>
      </c>
      <c r="J1343" s="114"/>
      <c r="K1343" s="108"/>
      <c r="L1343" s="108"/>
      <c r="M1343" s="108"/>
      <c r="N1343" s="109"/>
      <c r="O1343" s="110"/>
      <c r="P1343" s="108"/>
      <c r="Q1343" s="108"/>
      <c r="R1343" s="108"/>
      <c r="S1343" s="108"/>
      <c r="T1343" s="108"/>
      <c r="U1343" s="108"/>
      <c r="V1343" s="109"/>
      <c r="W1343" s="109"/>
      <c r="X1343" s="109"/>
      <c r="Y1343" s="108"/>
      <c r="Z1343" s="108"/>
      <c r="AA1343" s="108"/>
      <c r="AB1343" s="109"/>
      <c r="AC1343" s="109"/>
      <c r="AD1343" s="111"/>
      <c r="AG1343" s="111"/>
    </row>
    <row r="1344" spans="1:33" ht="15.75">
      <c r="A1344" s="292" t="str">
        <f t="shared" si="26"/>
        <v>66-16700-L2</v>
      </c>
      <c r="B1344" s="231">
        <v>19413.55647</v>
      </c>
      <c r="C1344" s="231">
        <v>25318.056224999997</v>
      </c>
      <c r="D1344" s="231"/>
      <c r="E1344" s="231"/>
      <c r="F1344" s="231"/>
      <c r="G1344" s="232">
        <v>29115.764658749991</v>
      </c>
      <c r="H1344" s="234" t="s">
        <v>480</v>
      </c>
      <c r="I1344" s="234" t="s">
        <v>480</v>
      </c>
      <c r="J1344" s="114"/>
      <c r="K1344" s="108"/>
      <c r="L1344" s="108"/>
      <c r="M1344" s="108"/>
      <c r="N1344" s="109"/>
      <c r="O1344" s="110"/>
      <c r="P1344" s="108"/>
      <c r="Q1344" s="108"/>
      <c r="R1344" s="108"/>
      <c r="S1344" s="108"/>
      <c r="T1344" s="108"/>
      <c r="U1344" s="108"/>
      <c r="V1344" s="109"/>
      <c r="W1344" s="109"/>
      <c r="X1344" s="109"/>
      <c r="Y1344" s="108"/>
      <c r="Z1344" s="108"/>
      <c r="AA1344" s="108"/>
      <c r="AB1344" s="109"/>
      <c r="AC1344" s="109"/>
      <c r="AD1344" s="111"/>
      <c r="AG1344" s="111"/>
    </row>
    <row r="1345" spans="1:33" ht="15.75">
      <c r="A1345" s="292" t="str">
        <f t="shared" si="26"/>
        <v>66-16700-B2</v>
      </c>
      <c r="B1345" s="231">
        <v>14299.644150000002</v>
      </c>
      <c r="C1345" s="231">
        <v>18648.782625000007</v>
      </c>
      <c r="D1345" s="231"/>
      <c r="E1345" s="231"/>
      <c r="F1345" s="231"/>
      <c r="G1345" s="232">
        <v>21446.100018750003</v>
      </c>
      <c r="H1345" s="234" t="s">
        <v>481</v>
      </c>
      <c r="I1345" s="234" t="s">
        <v>481</v>
      </c>
      <c r="J1345" s="108"/>
      <c r="K1345" s="108"/>
      <c r="L1345" s="108"/>
      <c r="M1345" s="108"/>
      <c r="N1345" s="108"/>
      <c r="O1345" s="110"/>
      <c r="P1345" s="108"/>
      <c r="Q1345" s="108"/>
      <c r="R1345" s="108"/>
      <c r="S1345" s="108"/>
      <c r="T1345" s="108"/>
      <c r="U1345" s="108"/>
      <c r="V1345" s="108"/>
      <c r="W1345" s="108"/>
      <c r="X1345" s="108"/>
      <c r="Y1345" s="108"/>
      <c r="Z1345" s="108"/>
      <c r="AA1345" s="108"/>
      <c r="AB1345" s="108"/>
      <c r="AC1345" s="108"/>
      <c r="AD1345" s="111"/>
      <c r="AG1345" s="111"/>
    </row>
    <row r="1346" spans="1:33" ht="15.75">
      <c r="A1346" s="292" t="str">
        <f t="shared" si="26"/>
        <v>66-16700-01</v>
      </c>
      <c r="B1346" s="231">
        <v>11506.302720000002</v>
      </c>
      <c r="C1346" s="231">
        <v>15005.865599999997</v>
      </c>
      <c r="D1346" s="231"/>
      <c r="E1346" s="231"/>
      <c r="F1346" s="231"/>
      <c r="G1346" s="232">
        <v>17256.745439999995</v>
      </c>
      <c r="H1346" s="230" t="s">
        <v>482</v>
      </c>
      <c r="I1346" s="230" t="s">
        <v>482</v>
      </c>
      <c r="J1346" s="108"/>
      <c r="K1346" s="108"/>
      <c r="L1346" s="108"/>
      <c r="M1346" s="108"/>
      <c r="N1346" s="108"/>
      <c r="O1346" s="110"/>
      <c r="P1346" s="108"/>
      <c r="Q1346" s="108"/>
      <c r="R1346" s="108"/>
      <c r="S1346" s="108"/>
      <c r="T1346" s="108"/>
      <c r="U1346" s="108"/>
      <c r="V1346" s="108"/>
      <c r="W1346" s="108"/>
      <c r="X1346" s="108"/>
      <c r="Y1346" s="108"/>
      <c r="Z1346" s="108"/>
      <c r="AA1346" s="108"/>
      <c r="AB1346" s="108"/>
      <c r="AC1346" s="108"/>
      <c r="AD1346" s="111"/>
      <c r="AG1346" s="111"/>
    </row>
    <row r="1347" spans="1:33" ht="15.75">
      <c r="A1347" s="292" t="str">
        <f t="shared" si="26"/>
        <v>66-16700-02</v>
      </c>
      <c r="B1347" s="231">
        <v>7907.2537499999999</v>
      </c>
      <c r="C1347" s="231">
        <v>10312.190624999997</v>
      </c>
      <c r="D1347" s="231"/>
      <c r="E1347" s="231"/>
      <c r="F1347" s="231"/>
      <c r="G1347" s="232">
        <v>11859.019218749996</v>
      </c>
      <c r="H1347" s="230" t="s">
        <v>483</v>
      </c>
      <c r="I1347" s="230" t="s">
        <v>483</v>
      </c>
      <c r="J1347" s="108"/>
      <c r="K1347" s="108"/>
      <c r="L1347" s="108"/>
      <c r="M1347" s="108"/>
      <c r="N1347" s="108"/>
      <c r="O1347" s="110"/>
      <c r="P1347" s="108"/>
      <c r="Q1347" s="108"/>
      <c r="R1347" s="108"/>
      <c r="S1347" s="108"/>
      <c r="T1347" s="108"/>
      <c r="U1347" s="108"/>
      <c r="V1347" s="108"/>
      <c r="W1347" s="108"/>
      <c r="X1347" s="108"/>
      <c r="Y1347" s="108"/>
      <c r="Z1347" s="108"/>
      <c r="AA1347" s="108"/>
      <c r="AB1347" s="108"/>
      <c r="AC1347" s="108"/>
      <c r="AD1347" s="111"/>
      <c r="AG1347" s="111"/>
    </row>
    <row r="1348" spans="1:33" ht="15.75">
      <c r="A1348" s="292" t="str">
        <f t="shared" si="26"/>
        <v>66-16700-03</v>
      </c>
      <c r="B1348" s="231">
        <v>6392.3904000000011</v>
      </c>
      <c r="C1348" s="231">
        <v>8336.5920000000078</v>
      </c>
      <c r="D1348" s="231"/>
      <c r="E1348" s="231"/>
      <c r="F1348" s="231"/>
      <c r="G1348" s="232">
        <v>9587.0808000000088</v>
      </c>
      <c r="H1348" s="230" t="s">
        <v>484</v>
      </c>
      <c r="I1348" s="230" t="s">
        <v>484</v>
      </c>
      <c r="J1348" s="114"/>
      <c r="K1348" s="108"/>
      <c r="L1348" s="108"/>
      <c r="M1348" s="108"/>
      <c r="N1348" s="109"/>
      <c r="O1348" s="110"/>
      <c r="P1348" s="108"/>
      <c r="Q1348" s="108"/>
      <c r="R1348" s="108"/>
      <c r="S1348" s="108"/>
      <c r="T1348" s="108"/>
      <c r="U1348" s="108"/>
      <c r="V1348" s="109"/>
      <c r="W1348" s="109"/>
      <c r="X1348" s="109"/>
      <c r="Y1348" s="108"/>
      <c r="Z1348" s="108"/>
      <c r="AA1348" s="108"/>
      <c r="AB1348" s="109"/>
      <c r="AC1348" s="109"/>
      <c r="AD1348" s="111"/>
      <c r="AG1348" s="111"/>
    </row>
    <row r="1349" spans="1:33" ht="15.75">
      <c r="A1349" s="292" t="str">
        <f t="shared" si="26"/>
        <v>66-16700-S3</v>
      </c>
      <c r="B1349" s="231">
        <v>27870.422619600002</v>
      </c>
      <c r="C1349" s="231">
        <v>27870.422619599998</v>
      </c>
      <c r="D1349" s="231"/>
      <c r="E1349" s="231"/>
      <c r="F1349" s="231"/>
      <c r="G1349" s="232"/>
      <c r="H1349" s="230" t="s">
        <v>485</v>
      </c>
      <c r="I1349" s="230" t="s">
        <v>485</v>
      </c>
      <c r="J1349" s="114"/>
      <c r="K1349" s="108"/>
      <c r="L1349" s="108"/>
      <c r="M1349" s="108"/>
      <c r="N1349" s="109"/>
      <c r="O1349" s="110"/>
      <c r="P1349" s="108"/>
      <c r="Q1349" s="108"/>
      <c r="R1349" s="108"/>
      <c r="S1349" s="108"/>
      <c r="T1349" s="108"/>
      <c r="U1349" s="108"/>
      <c r="V1349" s="109"/>
      <c r="W1349" s="109"/>
      <c r="X1349" s="109"/>
      <c r="Y1349" s="108"/>
      <c r="Z1349" s="108"/>
      <c r="AA1349" s="108"/>
      <c r="AB1349" s="109"/>
      <c r="AC1349" s="109"/>
      <c r="AD1349" s="111"/>
      <c r="AG1349" s="111"/>
    </row>
    <row r="1350" spans="1:33" ht="15.75">
      <c r="A1350" s="292" t="str">
        <f t="shared" si="26"/>
        <v>66-16700-L2</v>
      </c>
      <c r="B1350" s="231">
        <v>20966.640987600003</v>
      </c>
      <c r="C1350" s="231">
        <v>20966.6409876</v>
      </c>
      <c r="D1350" s="231"/>
      <c r="E1350" s="231"/>
      <c r="F1350" s="231"/>
      <c r="G1350" s="232"/>
      <c r="H1350" s="230" t="s">
        <v>486</v>
      </c>
      <c r="I1350" s="230" t="s">
        <v>486</v>
      </c>
      <c r="J1350" s="114"/>
      <c r="K1350" s="108"/>
      <c r="L1350" s="108"/>
      <c r="M1350" s="108"/>
      <c r="N1350" s="109"/>
      <c r="O1350" s="110"/>
      <c r="P1350" s="108"/>
      <c r="Q1350" s="108"/>
      <c r="R1350" s="108"/>
      <c r="S1350" s="108"/>
      <c r="T1350" s="108"/>
      <c r="U1350" s="108"/>
      <c r="V1350" s="109"/>
      <c r="W1350" s="109"/>
      <c r="X1350" s="109"/>
      <c r="Y1350" s="108"/>
      <c r="Z1350" s="108"/>
      <c r="AA1350" s="108"/>
      <c r="AB1350" s="109"/>
      <c r="AC1350" s="109"/>
      <c r="AD1350" s="111"/>
      <c r="AG1350" s="111"/>
    </row>
    <row r="1351" spans="1:33" ht="15.75">
      <c r="A1351" s="292" t="str">
        <f t="shared" si="26"/>
        <v>66-16700-B2</v>
      </c>
      <c r="B1351" s="231">
        <v>15443.615682000001</v>
      </c>
      <c r="C1351" s="231">
        <v>15443.615682000001</v>
      </c>
      <c r="D1351" s="231"/>
      <c r="E1351" s="231"/>
      <c r="F1351" s="231"/>
      <c r="G1351" s="232"/>
      <c r="H1351" s="230" t="s">
        <v>487</v>
      </c>
      <c r="I1351" s="230" t="s">
        <v>487</v>
      </c>
      <c r="J1351" s="108"/>
      <c r="K1351" s="108"/>
      <c r="L1351" s="108"/>
      <c r="M1351" s="108"/>
      <c r="N1351" s="108"/>
      <c r="O1351" s="108"/>
      <c r="P1351" s="108"/>
      <c r="Q1351" s="108"/>
      <c r="R1351" s="108"/>
      <c r="S1351" s="108"/>
      <c r="T1351" s="108"/>
      <c r="U1351" s="108"/>
      <c r="V1351" s="108"/>
      <c r="W1351" s="108"/>
      <c r="X1351" s="108"/>
      <c r="Y1351" s="108"/>
      <c r="Z1351" s="108"/>
      <c r="AA1351" s="108"/>
      <c r="AB1351" s="108"/>
      <c r="AC1351" s="108"/>
      <c r="AD1351" s="111"/>
      <c r="AG1351" s="111"/>
    </row>
    <row r="1352" spans="1:33" ht="15.75">
      <c r="A1352" s="292" t="str">
        <f t="shared" si="26"/>
        <v>66-16700-01</v>
      </c>
      <c r="B1352" s="231">
        <v>12426.8069376</v>
      </c>
      <c r="C1352" s="231">
        <v>12426.806937599998</v>
      </c>
      <c r="D1352" s="231"/>
      <c r="E1352" s="231"/>
      <c r="F1352" s="231"/>
      <c r="G1352" s="232"/>
      <c r="H1352" s="230" t="s">
        <v>488</v>
      </c>
      <c r="I1352" s="230" t="s">
        <v>488</v>
      </c>
      <c r="J1352" s="114"/>
      <c r="K1352" s="108"/>
      <c r="L1352" s="108"/>
      <c r="M1352" s="108"/>
      <c r="N1352" s="109"/>
      <c r="O1352" s="110"/>
      <c r="P1352" s="108"/>
      <c r="Q1352" s="108"/>
      <c r="R1352" s="108"/>
      <c r="S1352" s="108"/>
      <c r="T1352" s="108"/>
      <c r="U1352" s="108"/>
      <c r="V1352" s="109"/>
      <c r="W1352" s="109"/>
      <c r="X1352" s="109"/>
      <c r="Y1352" s="108"/>
      <c r="Z1352" s="108"/>
      <c r="AA1352" s="108"/>
      <c r="AB1352" s="109"/>
      <c r="AC1352" s="109"/>
      <c r="AD1352" s="111"/>
      <c r="AG1352" s="111"/>
    </row>
    <row r="1353" spans="1:33" ht="15.75">
      <c r="A1353" s="292" t="str">
        <f t="shared" si="26"/>
        <v>66-16700-02</v>
      </c>
      <c r="B1353" s="231">
        <v>8539.8340500000013</v>
      </c>
      <c r="C1353" s="231">
        <v>8539.8340499999995</v>
      </c>
      <c r="D1353" s="231"/>
      <c r="E1353" s="231"/>
      <c r="F1353" s="231"/>
      <c r="G1353" s="232"/>
      <c r="H1353" s="230" t="s">
        <v>489</v>
      </c>
      <c r="I1353" s="230" t="s">
        <v>489</v>
      </c>
      <c r="J1353" s="114"/>
      <c r="K1353" s="108"/>
      <c r="L1353" s="108"/>
      <c r="M1353" s="108"/>
      <c r="N1353" s="109"/>
      <c r="O1353" s="110"/>
      <c r="P1353" s="108"/>
      <c r="Q1353" s="108"/>
      <c r="R1353" s="108"/>
      <c r="S1353" s="108"/>
      <c r="T1353" s="108"/>
      <c r="U1353" s="108"/>
      <c r="V1353" s="109"/>
      <c r="W1353" s="109"/>
      <c r="X1353" s="109"/>
      <c r="Y1353" s="108"/>
      <c r="Z1353" s="108"/>
      <c r="AA1353" s="108"/>
      <c r="AB1353" s="109"/>
      <c r="AC1353" s="109"/>
      <c r="AD1353" s="111"/>
      <c r="AG1353" s="111"/>
    </row>
    <row r="1354" spans="1:33" ht="15.75">
      <c r="A1354" s="292" t="str">
        <f t="shared" si="26"/>
        <v>66-16700-03</v>
      </c>
      <c r="B1354" s="231">
        <v>6903.7816320000011</v>
      </c>
      <c r="C1354" s="231">
        <v>6903.7816320000011</v>
      </c>
      <c r="D1354" s="231"/>
      <c r="E1354" s="231"/>
      <c r="F1354" s="231"/>
      <c r="G1354" s="232"/>
      <c r="H1354" s="230" t="s">
        <v>490</v>
      </c>
      <c r="I1354" s="230" t="s">
        <v>490</v>
      </c>
      <c r="J1354" s="108"/>
      <c r="K1354" s="108"/>
      <c r="L1354" s="108"/>
      <c r="M1354" s="108"/>
      <c r="N1354" s="108"/>
      <c r="O1354" s="108"/>
      <c r="P1354" s="108"/>
      <c r="Q1354" s="108"/>
      <c r="R1354" s="108"/>
      <c r="S1354" s="108"/>
      <c r="T1354" s="108"/>
      <c r="U1354" s="108"/>
      <c r="V1354" s="108"/>
      <c r="W1354" s="108"/>
      <c r="X1354" s="108"/>
      <c r="Y1354" s="108"/>
      <c r="Z1354" s="108"/>
      <c r="AA1354" s="108"/>
      <c r="AB1354" s="108"/>
      <c r="AC1354" s="108"/>
      <c r="AD1354" s="111"/>
      <c r="AG1354" s="111"/>
    </row>
    <row r="1355" spans="1:33" ht="15.75">
      <c r="A1355" s="292" t="str">
        <f t="shared" si="26"/>
        <v>66-16800-S2</v>
      </c>
      <c r="B1355" s="231">
        <v>20292.642720000003</v>
      </c>
      <c r="C1355" s="231">
        <v>26145.015599999999</v>
      </c>
      <c r="D1355" s="231"/>
      <c r="E1355" s="231"/>
      <c r="F1355" s="231"/>
      <c r="G1355" s="232">
        <v>30413.687939999996</v>
      </c>
      <c r="H1355" s="230" t="s">
        <v>491</v>
      </c>
      <c r="I1355" s="230" t="s">
        <v>491</v>
      </c>
      <c r="J1355" s="114"/>
      <c r="K1355" s="108"/>
      <c r="L1355" s="108"/>
      <c r="M1355" s="108"/>
      <c r="N1355" s="109"/>
      <c r="O1355" s="110"/>
      <c r="P1355" s="108"/>
      <c r="Q1355" s="108"/>
      <c r="R1355" s="108"/>
      <c r="S1355" s="108"/>
      <c r="T1355" s="108"/>
      <c r="U1355" s="108"/>
      <c r="V1355" s="109"/>
      <c r="W1355" s="109"/>
      <c r="X1355" s="109"/>
      <c r="Y1355" s="108"/>
      <c r="Z1355" s="108"/>
      <c r="AA1355" s="108"/>
      <c r="AB1355" s="109"/>
      <c r="AC1355" s="109"/>
      <c r="AD1355" s="111"/>
      <c r="AG1355" s="111"/>
    </row>
    <row r="1356" spans="1:33" ht="15.75">
      <c r="A1356" s="292" t="str">
        <f t="shared" si="26"/>
        <v>66-16800-01</v>
      </c>
      <c r="B1356" s="231">
        <v>12853.902720000002</v>
      </c>
      <c r="C1356" s="231">
        <v>16561.065599999998</v>
      </c>
      <c r="D1356" s="231"/>
      <c r="E1356" s="231"/>
      <c r="F1356" s="231"/>
      <c r="G1356" s="232">
        <v>19281.145439999997</v>
      </c>
      <c r="H1356" s="230" t="s">
        <v>492</v>
      </c>
      <c r="I1356" s="230" t="s">
        <v>492</v>
      </c>
      <c r="J1356" s="114"/>
      <c r="K1356" s="108"/>
      <c r="L1356" s="108"/>
      <c r="M1356" s="108"/>
      <c r="N1356" s="109"/>
      <c r="O1356" s="110"/>
      <c r="P1356" s="108"/>
      <c r="Q1356" s="108"/>
      <c r="R1356" s="108"/>
      <c r="S1356" s="108"/>
      <c r="T1356" s="108"/>
      <c r="U1356" s="108"/>
      <c r="V1356" s="109"/>
      <c r="W1356" s="109"/>
      <c r="X1356" s="109"/>
      <c r="Y1356" s="108"/>
      <c r="Z1356" s="108"/>
      <c r="AA1356" s="108"/>
      <c r="AB1356" s="109"/>
      <c r="AC1356" s="109"/>
      <c r="AD1356" s="111"/>
      <c r="AG1356" s="111"/>
    </row>
    <row r="1357" spans="1:33" ht="15.75">
      <c r="A1357" s="292" t="str">
        <f t="shared" si="26"/>
        <v>66-16800-02</v>
      </c>
      <c r="B1357" s="231">
        <v>7438.7400000000007</v>
      </c>
      <c r="C1357" s="231">
        <v>9583.9499999999989</v>
      </c>
      <c r="D1357" s="231"/>
      <c r="E1357" s="231"/>
      <c r="F1357" s="231"/>
      <c r="G1357" s="232">
        <v>11132.542499999998</v>
      </c>
      <c r="H1357" s="230" t="s">
        <v>493</v>
      </c>
      <c r="I1357" s="230" t="s">
        <v>493</v>
      </c>
      <c r="J1357" s="108"/>
      <c r="K1357" s="108"/>
      <c r="L1357" s="108"/>
      <c r="M1357" s="108"/>
      <c r="N1357" s="108"/>
      <c r="O1357" s="108"/>
      <c r="P1357" s="108"/>
      <c r="Q1357" s="108"/>
      <c r="R1357" s="108"/>
      <c r="S1357" s="108"/>
      <c r="T1357" s="108"/>
      <c r="U1357" s="108"/>
      <c r="V1357" s="108"/>
      <c r="W1357" s="108"/>
      <c r="X1357" s="108"/>
      <c r="Y1357" s="108"/>
      <c r="Z1357" s="108"/>
      <c r="AA1357" s="108"/>
      <c r="AB1357" s="108"/>
      <c r="AC1357" s="108"/>
      <c r="AD1357" s="111"/>
      <c r="AG1357" s="111"/>
    </row>
    <row r="1358" spans="1:33" ht="15.75">
      <c r="A1358" s="292" t="str">
        <f t="shared" si="26"/>
        <v>66-16800-S2</v>
      </c>
      <c r="B1358" s="231">
        <v>19618.246137599999</v>
      </c>
      <c r="C1358" s="231">
        <v>19618.246137599996</v>
      </c>
      <c r="D1358" s="231"/>
      <c r="E1358" s="231"/>
      <c r="F1358" s="231"/>
      <c r="G1358" s="232"/>
      <c r="H1358" s="230" t="s">
        <v>494</v>
      </c>
      <c r="I1358" s="230" t="s">
        <v>494</v>
      </c>
      <c r="J1358" s="114"/>
      <c r="K1358" s="108"/>
      <c r="L1358" s="108"/>
      <c r="M1358" s="108"/>
      <c r="N1358" s="109"/>
      <c r="O1358" s="110"/>
      <c r="P1358" s="108"/>
      <c r="Q1358" s="108"/>
      <c r="R1358" s="108"/>
      <c r="S1358" s="108"/>
      <c r="T1358" s="108"/>
      <c r="U1358" s="108"/>
      <c r="V1358" s="109"/>
      <c r="W1358" s="109"/>
      <c r="X1358" s="109"/>
      <c r="Y1358" s="108"/>
      <c r="Z1358" s="108"/>
      <c r="AA1358" s="108"/>
      <c r="AB1358" s="109"/>
      <c r="AC1358" s="109"/>
      <c r="AD1358" s="111"/>
      <c r="AG1358" s="111"/>
    </row>
    <row r="1359" spans="1:33" ht="15.75">
      <c r="A1359" s="292" t="str">
        <f t="shared" si="26"/>
        <v>66-16800-01</v>
      </c>
      <c r="B1359" s="231">
        <v>12426.8069376</v>
      </c>
      <c r="C1359" s="231">
        <v>12426.806937599998</v>
      </c>
      <c r="D1359" s="231"/>
      <c r="E1359" s="231"/>
      <c r="F1359" s="231"/>
      <c r="G1359" s="232"/>
      <c r="H1359" s="230" t="s">
        <v>495</v>
      </c>
      <c r="I1359" s="230" t="s">
        <v>495</v>
      </c>
      <c r="J1359" s="114"/>
      <c r="K1359" s="108"/>
      <c r="L1359" s="108"/>
      <c r="M1359" s="108"/>
      <c r="N1359" s="109"/>
      <c r="O1359" s="110"/>
      <c r="P1359" s="108"/>
      <c r="Q1359" s="108"/>
      <c r="R1359" s="108"/>
      <c r="S1359" s="108"/>
      <c r="T1359" s="108"/>
      <c r="U1359" s="108"/>
      <c r="V1359" s="109"/>
      <c r="W1359" s="109"/>
      <c r="X1359" s="109"/>
      <c r="Y1359" s="108"/>
      <c r="Z1359" s="108"/>
      <c r="AA1359" s="108"/>
      <c r="AB1359" s="109"/>
      <c r="AC1359" s="109"/>
      <c r="AD1359" s="111"/>
      <c r="AG1359" s="111"/>
    </row>
    <row r="1360" spans="1:33" ht="15.75">
      <c r="A1360" s="292" t="str">
        <f t="shared" si="26"/>
        <v>66-16800-02</v>
      </c>
      <c r="B1360" s="231">
        <v>7191.4391999999998</v>
      </c>
      <c r="C1360" s="231">
        <v>7191.439199999998</v>
      </c>
      <c r="D1360" s="231"/>
      <c r="E1360" s="231"/>
      <c r="F1360" s="231"/>
      <c r="G1360" s="232"/>
      <c r="H1360" s="228" t="s">
        <v>496</v>
      </c>
      <c r="I1360" s="228" t="s">
        <v>496</v>
      </c>
      <c r="J1360" s="108"/>
      <c r="K1360" s="108"/>
      <c r="L1360" s="108"/>
      <c r="M1360" s="108"/>
      <c r="N1360" s="108"/>
      <c r="O1360" s="108"/>
      <c r="P1360" s="108"/>
      <c r="Q1360" s="108"/>
      <c r="R1360" s="108"/>
      <c r="S1360" s="108"/>
      <c r="T1360" s="108"/>
      <c r="U1360" s="108"/>
      <c r="V1360" s="108"/>
      <c r="W1360" s="108"/>
      <c r="X1360" s="108"/>
      <c r="Y1360" s="108"/>
      <c r="Z1360" s="108"/>
      <c r="AA1360" s="108"/>
      <c r="AB1360" s="108"/>
      <c r="AC1360" s="108"/>
      <c r="AD1360" s="111"/>
      <c r="AG1360" s="111"/>
    </row>
    <row r="1361" spans="1:33" ht="15.75">
      <c r="A1361" s="292" t="str">
        <f t="shared" si="26"/>
        <v>66-16900-S2</v>
      </c>
      <c r="B1361" s="231">
        <v>18165.042720000001</v>
      </c>
      <c r="C1361" s="231">
        <v>23689.815599999994</v>
      </c>
      <c r="D1361" s="231"/>
      <c r="E1361" s="231"/>
      <c r="F1361" s="231"/>
      <c r="G1361" s="232">
        <v>27243.287939999995</v>
      </c>
      <c r="H1361" s="228" t="s">
        <v>497</v>
      </c>
      <c r="I1361" s="228" t="s">
        <v>497</v>
      </c>
      <c r="J1361" s="114"/>
      <c r="K1361" s="108"/>
      <c r="L1361" s="108"/>
      <c r="M1361" s="108"/>
      <c r="N1361" s="109"/>
      <c r="O1361" s="110"/>
      <c r="P1361" s="108"/>
      <c r="Q1361" s="108"/>
      <c r="R1361" s="108"/>
      <c r="S1361" s="108"/>
      <c r="T1361" s="108"/>
      <c r="U1361" s="108"/>
      <c r="V1361" s="109"/>
      <c r="W1361" s="109"/>
      <c r="X1361" s="109"/>
      <c r="Y1361" s="108"/>
      <c r="Z1361" s="108"/>
      <c r="AA1361" s="108"/>
      <c r="AB1361" s="109"/>
      <c r="AC1361" s="109"/>
      <c r="AD1361" s="111"/>
      <c r="AG1361" s="111"/>
    </row>
    <row r="1362" spans="1:33" ht="15.75">
      <c r="A1362" s="292" t="str">
        <f t="shared" si="26"/>
        <v>66-16900-01</v>
      </c>
      <c r="B1362" s="231">
        <v>11506.302720000002</v>
      </c>
      <c r="C1362" s="231">
        <v>15005.865599999997</v>
      </c>
      <c r="D1362" s="231"/>
      <c r="E1362" s="231"/>
      <c r="F1362" s="231"/>
      <c r="G1362" s="232">
        <v>17256.745439999995</v>
      </c>
      <c r="H1362" s="228" t="s">
        <v>498</v>
      </c>
      <c r="I1362" s="228" t="s">
        <v>498</v>
      </c>
      <c r="J1362" s="114"/>
      <c r="K1362" s="108"/>
      <c r="L1362" s="108"/>
      <c r="M1362" s="108"/>
      <c r="N1362" s="109"/>
      <c r="O1362" s="110"/>
      <c r="P1362" s="108"/>
      <c r="Q1362" s="108"/>
      <c r="R1362" s="108"/>
      <c r="S1362" s="108"/>
      <c r="T1362" s="108"/>
      <c r="U1362" s="108"/>
      <c r="V1362" s="109"/>
      <c r="W1362" s="109"/>
      <c r="X1362" s="109"/>
      <c r="Y1362" s="108"/>
      <c r="Z1362" s="108"/>
      <c r="AA1362" s="108"/>
      <c r="AB1362" s="109"/>
      <c r="AC1362" s="109"/>
      <c r="AD1362" s="111"/>
      <c r="AG1362" s="111"/>
    </row>
    <row r="1363" spans="1:33" ht="15.75">
      <c r="A1363" s="292" t="str">
        <f t="shared" si="26"/>
        <v>66-16900-02</v>
      </c>
      <c r="B1363" s="231">
        <v>6658.7400000000007</v>
      </c>
      <c r="C1363" s="231">
        <v>8683.9499999999989</v>
      </c>
      <c r="D1363" s="231"/>
      <c r="E1363" s="231"/>
      <c r="F1363" s="231"/>
      <c r="G1363" s="232">
        <v>9986.5424999999977</v>
      </c>
      <c r="H1363" s="230" t="s">
        <v>499</v>
      </c>
      <c r="I1363" s="230" t="s">
        <v>499</v>
      </c>
      <c r="J1363" s="108"/>
      <c r="K1363" s="108"/>
      <c r="L1363" s="108"/>
      <c r="M1363" s="108"/>
      <c r="N1363" s="108"/>
      <c r="O1363" s="108"/>
      <c r="P1363" s="108"/>
      <c r="Q1363" s="108"/>
      <c r="R1363" s="108"/>
      <c r="S1363" s="108"/>
      <c r="T1363" s="108"/>
      <c r="U1363" s="108"/>
      <c r="V1363" s="108"/>
      <c r="W1363" s="108"/>
      <c r="X1363" s="108"/>
      <c r="Y1363" s="108"/>
      <c r="Z1363" s="108"/>
      <c r="AA1363" s="108"/>
      <c r="AB1363" s="108"/>
      <c r="AC1363" s="108"/>
      <c r="AD1363" s="111"/>
      <c r="AG1363" s="111"/>
    </row>
    <row r="1364" spans="1:33" ht="15.75">
      <c r="A1364" s="292" t="str">
        <f t="shared" si="26"/>
        <v>66-16900-S2</v>
      </c>
      <c r="B1364" s="231">
        <v>19618.246137599999</v>
      </c>
      <c r="C1364" s="231">
        <v>19618.246137599996</v>
      </c>
      <c r="D1364" s="231"/>
      <c r="E1364" s="231"/>
      <c r="F1364" s="231"/>
      <c r="G1364" s="232"/>
      <c r="H1364" s="230" t="s">
        <v>500</v>
      </c>
      <c r="I1364" s="230" t="s">
        <v>500</v>
      </c>
      <c r="J1364" s="108"/>
      <c r="K1364" s="108"/>
      <c r="L1364" s="108"/>
      <c r="M1364" s="108"/>
      <c r="N1364" s="108"/>
      <c r="O1364" s="108"/>
      <c r="P1364" s="108"/>
      <c r="Q1364" s="108"/>
      <c r="R1364" s="108"/>
      <c r="S1364" s="108"/>
      <c r="T1364" s="108"/>
      <c r="U1364" s="108"/>
      <c r="V1364" s="108"/>
      <c r="W1364" s="108"/>
      <c r="X1364" s="108"/>
      <c r="Y1364" s="108"/>
      <c r="Z1364" s="108"/>
      <c r="AA1364" s="108"/>
      <c r="AB1364" s="108"/>
      <c r="AC1364" s="108"/>
      <c r="AD1364" s="111"/>
      <c r="AG1364" s="111"/>
    </row>
    <row r="1365" spans="1:33" ht="15.75">
      <c r="A1365" s="292" t="str">
        <f t="shared" si="26"/>
        <v>66-16900-01</v>
      </c>
      <c r="B1365" s="231">
        <v>12426.8069376</v>
      </c>
      <c r="C1365" s="231">
        <v>12426.806937599998</v>
      </c>
      <c r="D1365" s="231"/>
      <c r="E1365" s="231"/>
      <c r="F1365" s="231"/>
      <c r="G1365" s="232"/>
      <c r="H1365" s="230" t="s">
        <v>501</v>
      </c>
      <c r="I1365" s="230" t="s">
        <v>501</v>
      </c>
      <c r="J1365" s="108"/>
      <c r="K1365" s="108"/>
      <c r="L1365" s="108"/>
      <c r="M1365" s="108"/>
      <c r="N1365" s="108"/>
      <c r="O1365" s="108"/>
      <c r="P1365" s="108"/>
      <c r="Q1365" s="108"/>
      <c r="R1365" s="108"/>
      <c r="S1365" s="108"/>
      <c r="T1365" s="108"/>
      <c r="U1365" s="108"/>
      <c r="V1365" s="108"/>
      <c r="W1365" s="108"/>
      <c r="X1365" s="108"/>
      <c r="Y1365" s="108"/>
      <c r="Z1365" s="108"/>
      <c r="AA1365" s="108"/>
      <c r="AB1365" s="108"/>
      <c r="AC1365" s="108"/>
      <c r="AD1365" s="111"/>
      <c r="AG1365" s="111"/>
    </row>
    <row r="1366" spans="1:33" ht="15.75">
      <c r="A1366" s="292" t="str">
        <f t="shared" si="26"/>
        <v>66-16900-02</v>
      </c>
      <c r="B1366" s="231">
        <v>7191.4391999999998</v>
      </c>
      <c r="C1366" s="231">
        <v>7191.439199999998</v>
      </c>
      <c r="D1366" s="231"/>
      <c r="E1366" s="231"/>
      <c r="F1366" s="231"/>
      <c r="G1366" s="232"/>
      <c r="H1366" s="228" t="s">
        <v>502</v>
      </c>
      <c r="I1366" s="228" t="s">
        <v>502</v>
      </c>
      <c r="J1366" s="108"/>
      <c r="K1366" s="108"/>
      <c r="L1366" s="108"/>
      <c r="M1366" s="108"/>
      <c r="N1366" s="108"/>
      <c r="O1366" s="108"/>
      <c r="P1366" s="108"/>
      <c r="Q1366" s="108"/>
      <c r="R1366" s="108"/>
      <c r="S1366" s="108"/>
      <c r="T1366" s="108"/>
      <c r="U1366" s="108"/>
      <c r="V1366" s="108"/>
      <c r="W1366" s="108"/>
      <c r="X1366" s="108"/>
      <c r="Y1366" s="108"/>
      <c r="Z1366" s="108"/>
      <c r="AA1366" s="108"/>
      <c r="AB1366" s="108"/>
      <c r="AC1366" s="108"/>
      <c r="AD1366" s="111"/>
      <c r="AG1366" s="111"/>
    </row>
    <row r="1367" spans="1:33" ht="15.75">
      <c r="A1367" s="292" t="str">
        <f t="shared" si="26"/>
        <v>66-17000-S2</v>
      </c>
      <c r="B1367" s="231">
        <v>16007.610960000002</v>
      </c>
      <c r="C1367" s="231">
        <v>20876.215799999998</v>
      </c>
      <c r="D1367" s="231"/>
      <c r="E1367" s="231"/>
      <c r="F1367" s="231"/>
      <c r="G1367" s="232">
        <v>24007.64817</v>
      </c>
      <c r="H1367" s="230" t="s">
        <v>503</v>
      </c>
      <c r="I1367" s="230" t="s">
        <v>503</v>
      </c>
      <c r="J1367" s="108"/>
      <c r="K1367" s="108"/>
      <c r="L1367" s="108"/>
      <c r="M1367" s="108"/>
      <c r="N1367" s="108"/>
      <c r="O1367" s="108"/>
      <c r="P1367" s="108"/>
      <c r="Q1367" s="108"/>
      <c r="R1367" s="108"/>
      <c r="S1367" s="108"/>
      <c r="T1367" s="108"/>
      <c r="U1367" s="108"/>
      <c r="V1367" s="108"/>
      <c r="W1367" s="108"/>
      <c r="X1367" s="108"/>
      <c r="Y1367" s="108"/>
      <c r="Z1367" s="108"/>
      <c r="AA1367" s="108"/>
      <c r="AB1367" s="108"/>
      <c r="AC1367" s="108"/>
      <c r="AD1367" s="111"/>
      <c r="AG1367" s="111"/>
    </row>
    <row r="1368" spans="1:33" ht="15.75">
      <c r="A1368" s="292" t="str">
        <f t="shared" si="26"/>
        <v>66-17000-01</v>
      </c>
      <c r="B1368" s="231">
        <v>9348.8709600000002</v>
      </c>
      <c r="C1368" s="231">
        <v>12192.265799999999</v>
      </c>
      <c r="D1368" s="231"/>
      <c r="E1368" s="231"/>
      <c r="F1368" s="231"/>
      <c r="G1368" s="232">
        <v>14021.105669999999</v>
      </c>
      <c r="H1368" s="230" t="s">
        <v>504</v>
      </c>
      <c r="I1368" s="230" t="s">
        <v>504</v>
      </c>
      <c r="J1368" s="120"/>
      <c r="K1368" s="120"/>
      <c r="L1368" s="120"/>
      <c r="M1368" s="120"/>
      <c r="N1368" s="120"/>
      <c r="O1368" s="120"/>
      <c r="P1368" s="120"/>
      <c r="Q1368" s="120"/>
      <c r="R1368" s="120"/>
      <c r="S1368" s="120"/>
      <c r="T1368" s="120"/>
      <c r="U1368" s="120"/>
      <c r="V1368" s="120"/>
      <c r="W1368" s="120"/>
      <c r="X1368" s="120"/>
      <c r="Y1368" s="108"/>
      <c r="Z1368" s="108"/>
      <c r="AA1368" s="108"/>
      <c r="AB1368" s="120"/>
      <c r="AC1368" s="120"/>
      <c r="AD1368" s="111"/>
      <c r="AG1368" s="111"/>
    </row>
    <row r="1369" spans="1:33" ht="15.75">
      <c r="A1369" s="292" t="str">
        <f t="shared" si="26"/>
        <v>66-17000-02</v>
      </c>
      <c r="B1369" s="231">
        <v>6658.7400000000007</v>
      </c>
      <c r="C1369" s="231">
        <v>8683.9500000000007</v>
      </c>
      <c r="D1369" s="231"/>
      <c r="E1369" s="231"/>
      <c r="F1369" s="231"/>
      <c r="G1369" s="232">
        <v>9986.5424999999996</v>
      </c>
      <c r="H1369" s="228" t="s">
        <v>505</v>
      </c>
      <c r="I1369" s="228" t="s">
        <v>505</v>
      </c>
      <c r="J1369" s="114"/>
      <c r="K1369" s="108"/>
      <c r="L1369" s="108"/>
      <c r="M1369" s="108"/>
      <c r="N1369" s="109"/>
      <c r="O1369" s="110"/>
      <c r="P1369" s="108"/>
      <c r="Q1369" s="108"/>
      <c r="R1369" s="108"/>
      <c r="S1369" s="108"/>
      <c r="T1369" s="108"/>
      <c r="U1369" s="108"/>
      <c r="V1369" s="109"/>
      <c r="W1369" s="109"/>
      <c r="X1369" s="109"/>
      <c r="Y1369" s="108"/>
      <c r="Z1369" s="108"/>
      <c r="AA1369" s="108"/>
      <c r="AB1369" s="109"/>
      <c r="AC1369" s="109"/>
      <c r="AD1369" s="111"/>
      <c r="AG1369" s="111"/>
    </row>
    <row r="1370" spans="1:33" ht="15.75">
      <c r="A1370" s="292" t="str">
        <f t="shared" si="26"/>
        <v>66-17000-S2</v>
      </c>
      <c r="B1370" s="231">
        <v>17288.219836799999</v>
      </c>
      <c r="C1370" s="231">
        <v>17288.219836799995</v>
      </c>
      <c r="D1370" s="231"/>
      <c r="E1370" s="231"/>
      <c r="F1370" s="231"/>
      <c r="G1370" s="232"/>
      <c r="H1370" s="230" t="s">
        <v>506</v>
      </c>
      <c r="I1370" s="230" t="s">
        <v>506</v>
      </c>
      <c r="J1370" s="114"/>
      <c r="K1370" s="108"/>
      <c r="L1370" s="108"/>
      <c r="M1370" s="108"/>
      <c r="N1370" s="109"/>
      <c r="O1370" s="110"/>
      <c r="P1370" s="108"/>
      <c r="Q1370" s="108"/>
      <c r="R1370" s="108"/>
      <c r="S1370" s="108"/>
      <c r="T1370" s="108"/>
      <c r="U1370" s="108"/>
      <c r="V1370" s="109"/>
      <c r="W1370" s="109"/>
      <c r="X1370" s="109"/>
      <c r="Y1370" s="108"/>
      <c r="Z1370" s="108"/>
      <c r="AA1370" s="108"/>
      <c r="AB1370" s="109"/>
      <c r="AC1370" s="109"/>
      <c r="AD1370" s="111"/>
      <c r="AG1370" s="111"/>
    </row>
    <row r="1371" spans="1:33" ht="15.75">
      <c r="A1371" s="292" t="str">
        <f t="shared" si="26"/>
        <v>66-17000-01</v>
      </c>
      <c r="B1371" s="231">
        <v>10096.7806368</v>
      </c>
      <c r="C1371" s="231">
        <v>10096.780636799997</v>
      </c>
      <c r="D1371" s="231"/>
      <c r="E1371" s="231"/>
      <c r="F1371" s="231"/>
      <c r="G1371" s="232"/>
      <c r="H1371" s="230" t="s">
        <v>507</v>
      </c>
      <c r="I1371" s="230" t="s">
        <v>507</v>
      </c>
      <c r="J1371" s="114"/>
      <c r="K1371" s="108"/>
      <c r="L1371" s="108"/>
      <c r="M1371" s="108"/>
      <c r="N1371" s="109"/>
      <c r="O1371" s="110"/>
      <c r="P1371" s="109"/>
      <c r="Q1371" s="108"/>
      <c r="R1371" s="108"/>
      <c r="S1371" s="108"/>
      <c r="T1371" s="108"/>
      <c r="U1371" s="108"/>
      <c r="V1371" s="109"/>
      <c r="W1371" s="109"/>
      <c r="X1371" s="109"/>
      <c r="Y1371" s="108"/>
      <c r="Z1371" s="108"/>
      <c r="AA1371" s="108"/>
      <c r="AB1371" s="109"/>
      <c r="AC1371" s="109"/>
      <c r="AD1371" s="111"/>
      <c r="AG1371" s="111"/>
    </row>
    <row r="1372" spans="1:33" ht="15.75">
      <c r="A1372" s="292" t="str">
        <f t="shared" si="26"/>
        <v>66-17000-02</v>
      </c>
      <c r="B1372" s="231">
        <v>7191.4391999999998</v>
      </c>
      <c r="C1372" s="231">
        <v>7191.439199999998</v>
      </c>
      <c r="D1372" s="231"/>
      <c r="E1372" s="231"/>
      <c r="F1372" s="231"/>
      <c r="G1372" s="232"/>
      <c r="H1372" s="228" t="s">
        <v>508</v>
      </c>
      <c r="I1372" s="228" t="s">
        <v>508</v>
      </c>
      <c r="J1372" s="114"/>
      <c r="K1372" s="108"/>
      <c r="L1372" s="108"/>
      <c r="M1372" s="108"/>
      <c r="N1372" s="109"/>
      <c r="O1372" s="110"/>
      <c r="P1372" s="108"/>
      <c r="Q1372" s="108"/>
      <c r="R1372" s="108"/>
      <c r="S1372" s="108"/>
      <c r="T1372" s="108"/>
      <c r="U1372" s="108"/>
      <c r="V1372" s="109"/>
      <c r="W1372" s="109"/>
      <c r="X1372" s="109"/>
      <c r="Y1372" s="108"/>
      <c r="Z1372" s="108"/>
      <c r="AA1372" s="108"/>
      <c r="AB1372" s="109"/>
      <c r="AC1372" s="109"/>
      <c r="AD1372" s="111"/>
      <c r="AG1372" s="111"/>
    </row>
    <row r="1373" spans="1:33" ht="15.75">
      <c r="A1373" s="292" t="str">
        <f t="shared" si="26"/>
        <v>66-17100-S4</v>
      </c>
      <c r="B1373" s="231">
        <v>27339.798869999999</v>
      </c>
      <c r="C1373" s="231">
        <v>35226.258225000005</v>
      </c>
      <c r="D1373" s="231"/>
      <c r="E1373" s="231"/>
      <c r="F1373" s="231"/>
      <c r="G1373" s="232"/>
      <c r="H1373" s="228" t="s">
        <v>509</v>
      </c>
      <c r="I1373" s="228" t="s">
        <v>509</v>
      </c>
      <c r="J1373" s="114"/>
      <c r="K1373" s="108"/>
      <c r="L1373" s="108"/>
      <c r="M1373" s="108"/>
      <c r="N1373" s="109"/>
      <c r="O1373" s="110"/>
      <c r="P1373" s="108"/>
      <c r="Q1373" s="108"/>
      <c r="R1373" s="108"/>
      <c r="S1373" s="108"/>
      <c r="T1373" s="108"/>
      <c r="U1373" s="108"/>
      <c r="V1373" s="8"/>
      <c r="W1373" s="8"/>
      <c r="X1373" s="8"/>
      <c r="Y1373" s="108"/>
      <c r="Z1373" s="108"/>
      <c r="AA1373" s="108"/>
      <c r="AB1373" s="8"/>
      <c r="AC1373" s="109"/>
      <c r="AD1373" s="111"/>
      <c r="AG1373" s="111"/>
    </row>
    <row r="1374" spans="1:33" ht="15.75">
      <c r="A1374" s="292" t="str">
        <f t="shared" si="26"/>
        <v>66-17100-L3</v>
      </c>
      <c r="B1374" s="231">
        <v>23769.203669999999</v>
      </c>
      <c r="C1374" s="231">
        <v>30625.962224999999</v>
      </c>
      <c r="D1374" s="231"/>
      <c r="E1374" s="231"/>
      <c r="F1374" s="231"/>
      <c r="G1374" s="232"/>
      <c r="H1374" s="228" t="s">
        <v>510</v>
      </c>
      <c r="I1374" s="228" t="s">
        <v>510</v>
      </c>
      <c r="J1374" s="114"/>
      <c r="K1374" s="108"/>
      <c r="L1374" s="108"/>
      <c r="M1374" s="108"/>
      <c r="N1374" s="109"/>
      <c r="O1374" s="110"/>
      <c r="P1374" s="108"/>
      <c r="Q1374" s="108"/>
      <c r="R1374" s="108"/>
      <c r="S1374" s="108"/>
      <c r="T1374" s="108"/>
      <c r="U1374" s="108"/>
      <c r="V1374" s="8"/>
      <c r="W1374" s="8"/>
      <c r="X1374" s="8"/>
      <c r="Y1374" s="108"/>
      <c r="Z1374" s="108"/>
      <c r="AA1374" s="108"/>
      <c r="AB1374" s="8"/>
      <c r="AC1374" s="109"/>
      <c r="AD1374" s="111"/>
      <c r="AG1374" s="111"/>
    </row>
    <row r="1375" spans="1:33" ht="15.75">
      <c r="A1375" s="292" t="str">
        <f t="shared" si="26"/>
        <v>66-17100-L2</v>
      </c>
      <c r="B1375" s="231">
        <v>17818.211670000001</v>
      </c>
      <c r="C1375" s="231">
        <v>22958.802224999999</v>
      </c>
      <c r="D1375" s="231"/>
      <c r="E1375" s="231"/>
      <c r="F1375" s="231"/>
      <c r="G1375" s="232"/>
      <c r="H1375" s="230" t="s">
        <v>511</v>
      </c>
      <c r="I1375" s="230" t="s">
        <v>511</v>
      </c>
      <c r="J1375" s="114"/>
      <c r="K1375" s="108"/>
      <c r="L1375" s="108"/>
      <c r="M1375" s="108"/>
      <c r="N1375" s="109"/>
      <c r="O1375" s="110"/>
      <c r="P1375" s="108"/>
      <c r="Q1375" s="108"/>
      <c r="R1375" s="108"/>
      <c r="S1375" s="108"/>
      <c r="T1375" s="108"/>
      <c r="U1375" s="108"/>
      <c r="V1375" s="8"/>
      <c r="W1375" s="8"/>
      <c r="X1375" s="8"/>
      <c r="Y1375" s="108"/>
      <c r="Z1375" s="108"/>
      <c r="AA1375" s="108"/>
      <c r="AB1375" s="8"/>
      <c r="AC1375" s="109"/>
      <c r="AD1375" s="111"/>
      <c r="AG1375" s="111"/>
    </row>
    <row r="1376" spans="1:33" ht="15.75">
      <c r="A1376" s="292" t="str">
        <f t="shared" si="26"/>
        <v>66-17100-B3</v>
      </c>
      <c r="B1376" s="231">
        <v>16494.95595</v>
      </c>
      <c r="C1376" s="231">
        <v>21252.259125000004</v>
      </c>
      <c r="D1376" s="231"/>
      <c r="E1376" s="231"/>
      <c r="F1376" s="231"/>
      <c r="G1376" s="232"/>
      <c r="H1376" s="230" t="s">
        <v>512</v>
      </c>
      <c r="I1376" s="230" t="s">
        <v>512</v>
      </c>
      <c r="J1376" s="108"/>
      <c r="K1376" s="108"/>
      <c r="L1376" s="108"/>
      <c r="M1376" s="108"/>
      <c r="N1376" s="108"/>
      <c r="O1376" s="110"/>
      <c r="P1376" s="108"/>
      <c r="Q1376" s="108"/>
      <c r="R1376" s="108"/>
      <c r="S1376" s="108"/>
      <c r="T1376" s="108"/>
      <c r="U1376" s="108"/>
      <c r="V1376" s="108"/>
      <c r="W1376" s="108"/>
      <c r="X1376" s="108"/>
      <c r="Y1376" s="108"/>
      <c r="Z1376" s="108"/>
      <c r="AA1376" s="108"/>
      <c r="AB1376" s="108"/>
      <c r="AC1376" s="108"/>
      <c r="AD1376" s="111"/>
      <c r="AG1376" s="111"/>
    </row>
    <row r="1377" spans="1:33" ht="15.75">
      <c r="A1377" s="292" t="str">
        <f t="shared" si="26"/>
        <v>66-17100-B2</v>
      </c>
      <c r="B1377" s="231">
        <v>9521.5871999999999</v>
      </c>
      <c r="C1377" s="231">
        <v>12267.456000000004</v>
      </c>
      <c r="D1377" s="231"/>
      <c r="E1377" s="231"/>
      <c r="F1377" s="231"/>
      <c r="G1377" s="232"/>
      <c r="H1377" s="230" t="s">
        <v>513</v>
      </c>
      <c r="I1377" s="230" t="s">
        <v>513</v>
      </c>
      <c r="J1377" s="114"/>
      <c r="K1377" s="108"/>
      <c r="L1377" s="108"/>
      <c r="M1377" s="108"/>
      <c r="N1377" s="109"/>
      <c r="O1377" s="110"/>
      <c r="P1377" s="108"/>
      <c r="Q1377" s="108"/>
      <c r="R1377" s="108"/>
      <c r="S1377" s="108"/>
      <c r="T1377" s="108"/>
      <c r="U1377" s="108"/>
      <c r="V1377" s="109"/>
      <c r="W1377" s="109"/>
      <c r="X1377" s="109"/>
      <c r="Y1377" s="108"/>
      <c r="Z1377" s="108"/>
      <c r="AA1377" s="108"/>
      <c r="AB1377" s="109"/>
      <c r="AC1377" s="109"/>
      <c r="AD1377" s="111"/>
      <c r="AG1377" s="111"/>
    </row>
    <row r="1378" spans="1:33" ht="15.75">
      <c r="A1378" s="292" t="str">
        <f t="shared" si="26"/>
        <v>66-17100-01</v>
      </c>
      <c r="B1378" s="231">
        <v>10844.842919999999</v>
      </c>
      <c r="C1378" s="231">
        <v>13973.999100000001</v>
      </c>
      <c r="D1378" s="231"/>
      <c r="E1378" s="231"/>
      <c r="F1378" s="231"/>
      <c r="G1378" s="232"/>
      <c r="H1378" s="228" t="s">
        <v>514</v>
      </c>
      <c r="I1378" s="228" t="s">
        <v>514</v>
      </c>
      <c r="J1378" s="114"/>
      <c r="K1378" s="108"/>
      <c r="L1378" s="108"/>
      <c r="M1378" s="108"/>
      <c r="N1378" s="109"/>
      <c r="O1378" s="110"/>
      <c r="P1378" s="108"/>
      <c r="Q1378" s="108"/>
      <c r="R1378" s="108"/>
      <c r="S1378" s="108"/>
      <c r="T1378" s="108"/>
      <c r="U1378" s="108"/>
      <c r="V1378" s="109"/>
      <c r="W1378" s="109"/>
      <c r="X1378" s="109"/>
      <c r="Y1378" s="108"/>
      <c r="Z1378" s="108"/>
      <c r="AA1378" s="108"/>
      <c r="AB1378" s="109"/>
      <c r="AC1378" s="109"/>
      <c r="AD1378" s="111"/>
      <c r="AG1378" s="111"/>
    </row>
    <row r="1379" spans="1:33" ht="15.75">
      <c r="A1379" s="292" t="str">
        <f t="shared" si="26"/>
        <v>66-17100-02</v>
      </c>
      <c r="B1379" s="231">
        <v>6973.3687499999996</v>
      </c>
      <c r="C1379" s="231">
        <v>8984.8031250000004</v>
      </c>
      <c r="D1379" s="231"/>
      <c r="E1379" s="231"/>
      <c r="F1379" s="231"/>
      <c r="G1379" s="232"/>
      <c r="H1379" s="228" t="s">
        <v>515</v>
      </c>
      <c r="I1379" s="228" t="s">
        <v>515</v>
      </c>
      <c r="J1379" s="114"/>
      <c r="K1379" s="108"/>
      <c r="L1379" s="108"/>
      <c r="M1379" s="108"/>
      <c r="N1379" s="109"/>
      <c r="O1379" s="110"/>
      <c r="P1379" s="108"/>
      <c r="Q1379" s="108"/>
      <c r="R1379" s="108"/>
      <c r="S1379" s="108"/>
      <c r="T1379" s="108"/>
      <c r="U1379" s="108"/>
      <c r="V1379" s="8"/>
      <c r="W1379" s="8"/>
      <c r="X1379" s="109"/>
      <c r="Y1379" s="108"/>
      <c r="Z1379" s="108"/>
      <c r="AA1379" s="108"/>
      <c r="AB1379" s="8"/>
      <c r="AC1379" s="109"/>
      <c r="AD1379" s="111"/>
      <c r="AG1379" s="111"/>
    </row>
    <row r="1380" spans="1:33" ht="15.75">
      <c r="A1380" s="292" t="str">
        <f t="shared" ref="A1380:A1443" si="27">LEFT(H1380,6)&amp;"00"&amp;RIGHT(H1380,3)</f>
        <v>66-17100-03</v>
      </c>
      <c r="B1380" s="231">
        <v>5950.9919999999993</v>
      </c>
      <c r="C1380" s="231">
        <v>7667.1599999999989</v>
      </c>
      <c r="D1380" s="231"/>
      <c r="E1380" s="231"/>
      <c r="F1380" s="231"/>
      <c r="G1380" s="232"/>
      <c r="H1380" s="228" t="s">
        <v>516</v>
      </c>
      <c r="I1380" s="228" t="s">
        <v>516</v>
      </c>
      <c r="J1380" s="114"/>
      <c r="K1380" s="108"/>
      <c r="L1380" s="108"/>
      <c r="M1380" s="108"/>
      <c r="N1380" s="109"/>
      <c r="O1380" s="110"/>
      <c r="P1380" s="108"/>
      <c r="Q1380" s="108"/>
      <c r="R1380" s="108"/>
      <c r="S1380" s="108"/>
      <c r="T1380" s="108"/>
      <c r="U1380" s="108"/>
      <c r="V1380" s="8"/>
      <c r="W1380" s="8"/>
      <c r="X1380" s="109"/>
      <c r="Y1380" s="108"/>
      <c r="Z1380" s="108"/>
      <c r="AA1380" s="108"/>
      <c r="AB1380" s="8"/>
      <c r="AC1380" s="109"/>
      <c r="AD1380" s="111"/>
      <c r="AG1380" s="111"/>
    </row>
    <row r="1381" spans="1:33" ht="15.75">
      <c r="A1381" s="292" t="str">
        <f t="shared" si="27"/>
        <v>66-17100-04</v>
      </c>
      <c r="B1381" s="231">
        <v>3570.5952000000007</v>
      </c>
      <c r="C1381" s="231">
        <v>4600.2960000000039</v>
      </c>
      <c r="D1381" s="231"/>
      <c r="E1381" s="231"/>
      <c r="F1381" s="231"/>
      <c r="G1381" s="232"/>
      <c r="H1381" s="230" t="s">
        <v>517</v>
      </c>
      <c r="I1381" s="230" t="s">
        <v>517</v>
      </c>
      <c r="J1381" s="114"/>
      <c r="K1381" s="108"/>
      <c r="L1381" s="108"/>
      <c r="M1381" s="108"/>
      <c r="N1381" s="109"/>
      <c r="O1381" s="110"/>
      <c r="P1381" s="108"/>
      <c r="Q1381" s="108"/>
      <c r="R1381" s="108"/>
      <c r="S1381" s="108"/>
      <c r="T1381" s="108"/>
      <c r="U1381" s="108"/>
      <c r="V1381" s="8"/>
      <c r="W1381" s="8"/>
      <c r="X1381" s="109"/>
      <c r="Y1381" s="108"/>
      <c r="Z1381" s="108"/>
      <c r="AA1381" s="108"/>
      <c r="AB1381" s="8"/>
      <c r="AC1381" s="109"/>
      <c r="AD1381" s="111"/>
      <c r="AG1381" s="111"/>
    </row>
    <row r="1382" spans="1:33" ht="15.75">
      <c r="A1382" s="292" t="str">
        <f t="shared" si="27"/>
        <v>66-17100-S4</v>
      </c>
      <c r="B1382" s="231">
        <v>26432.134779600005</v>
      </c>
      <c r="C1382" s="231">
        <v>26432.134779600001</v>
      </c>
      <c r="D1382" s="231"/>
      <c r="E1382" s="231"/>
      <c r="F1382" s="231"/>
      <c r="G1382" s="232"/>
      <c r="H1382" s="230" t="s">
        <v>518</v>
      </c>
      <c r="I1382" s="230" t="s">
        <v>518</v>
      </c>
      <c r="J1382" s="114"/>
      <c r="K1382" s="108"/>
      <c r="L1382" s="108"/>
      <c r="M1382" s="108"/>
      <c r="N1382" s="109"/>
      <c r="O1382" s="110"/>
      <c r="P1382" s="108"/>
      <c r="Q1382" s="108"/>
      <c r="R1382" s="108"/>
      <c r="S1382" s="108"/>
      <c r="T1382" s="108"/>
      <c r="U1382" s="108"/>
      <c r="V1382" s="8"/>
      <c r="W1382" s="8"/>
      <c r="X1382" s="8"/>
      <c r="Y1382" s="108"/>
      <c r="Z1382" s="108"/>
      <c r="AA1382" s="108"/>
      <c r="AB1382" s="8"/>
      <c r="AC1382" s="109"/>
      <c r="AD1382" s="111"/>
      <c r="AG1382" s="111"/>
    </row>
    <row r="1383" spans="1:33" ht="15.75">
      <c r="A1383" s="292" t="str">
        <f t="shared" si="27"/>
        <v>66-17100-L3</v>
      </c>
      <c r="B1383" s="231">
        <v>22980.243963600002</v>
      </c>
      <c r="C1383" s="231">
        <v>22980.243963599998</v>
      </c>
      <c r="D1383" s="231"/>
      <c r="E1383" s="231"/>
      <c r="F1383" s="231"/>
      <c r="G1383" s="232"/>
      <c r="H1383" s="230" t="s">
        <v>519</v>
      </c>
      <c r="I1383" s="230" t="s">
        <v>519</v>
      </c>
      <c r="J1383" s="114"/>
      <c r="K1383" s="108"/>
      <c r="L1383" s="108"/>
      <c r="M1383" s="108"/>
      <c r="N1383" s="109"/>
      <c r="O1383" s="110"/>
      <c r="P1383" s="108"/>
      <c r="Q1383" s="108"/>
      <c r="R1383" s="108"/>
      <c r="S1383" s="108"/>
      <c r="T1383" s="108"/>
      <c r="U1383" s="108"/>
      <c r="V1383" s="109"/>
      <c r="W1383" s="8"/>
      <c r="X1383" s="109"/>
      <c r="Y1383" s="108"/>
      <c r="Z1383" s="108"/>
      <c r="AA1383" s="108"/>
      <c r="AB1383" s="8"/>
      <c r="AC1383" s="109"/>
      <c r="AD1383" s="111"/>
      <c r="AG1383" s="111"/>
    </row>
    <row r="1384" spans="1:33" ht="15.75">
      <c r="A1384" s="292" t="str">
        <f t="shared" si="27"/>
        <v>66-17100-L2</v>
      </c>
      <c r="B1384" s="231">
        <v>17227.092603599998</v>
      </c>
      <c r="C1384" s="231">
        <v>17227.092603599998</v>
      </c>
      <c r="D1384" s="231"/>
      <c r="E1384" s="231"/>
      <c r="F1384" s="231"/>
      <c r="G1384" s="232"/>
      <c r="H1384" s="228" t="s">
        <v>520</v>
      </c>
      <c r="I1384" s="228" t="s">
        <v>520</v>
      </c>
      <c r="J1384" s="114"/>
      <c r="K1384" s="108"/>
      <c r="L1384" s="108"/>
      <c r="M1384" s="108"/>
      <c r="N1384" s="109"/>
      <c r="O1384" s="110"/>
      <c r="P1384" s="108"/>
      <c r="Q1384" s="108"/>
      <c r="R1384" s="108"/>
      <c r="S1384" s="108"/>
      <c r="T1384" s="108"/>
      <c r="U1384" s="108"/>
      <c r="V1384" s="109"/>
      <c r="W1384" s="8"/>
      <c r="X1384" s="109"/>
      <c r="Y1384" s="108"/>
      <c r="Z1384" s="108"/>
      <c r="AA1384" s="108"/>
      <c r="AB1384" s="8"/>
      <c r="AC1384" s="109"/>
      <c r="AD1384" s="111"/>
      <c r="AG1384" s="111"/>
    </row>
    <row r="1385" spans="1:33" ht="15.75">
      <c r="A1385" s="292" t="str">
        <f t="shared" si="27"/>
        <v>66-17100-B3</v>
      </c>
      <c r="B1385" s="231">
        <v>15947.016426000002</v>
      </c>
      <c r="C1385" s="231">
        <v>15947.016425999998</v>
      </c>
      <c r="D1385" s="231"/>
      <c r="E1385" s="231"/>
      <c r="F1385" s="231"/>
      <c r="G1385" s="232"/>
      <c r="H1385" s="228" t="s">
        <v>521</v>
      </c>
      <c r="I1385" s="228" t="s">
        <v>521</v>
      </c>
      <c r="J1385" s="114"/>
      <c r="K1385" s="108"/>
      <c r="L1385" s="108"/>
      <c r="M1385" s="108"/>
      <c r="N1385" s="109"/>
      <c r="O1385" s="110"/>
      <c r="P1385" s="108"/>
      <c r="Q1385" s="108"/>
      <c r="R1385" s="108"/>
      <c r="S1385" s="108"/>
      <c r="T1385" s="108"/>
      <c r="U1385" s="108"/>
      <c r="V1385" s="109"/>
      <c r="W1385" s="8"/>
      <c r="X1385" s="109"/>
      <c r="Y1385" s="108"/>
      <c r="Z1385" s="108"/>
      <c r="AA1385" s="108"/>
      <c r="AB1385" s="8"/>
      <c r="AC1385" s="109"/>
      <c r="AD1385" s="111"/>
      <c r="AG1385" s="111"/>
    </row>
    <row r="1386" spans="1:33" ht="15.75">
      <c r="A1386" s="292" t="str">
        <f t="shared" si="27"/>
        <v>66-17100-B2</v>
      </c>
      <c r="B1386" s="231">
        <v>9205.0421760000008</v>
      </c>
      <c r="C1386" s="231">
        <v>9205.042175999999</v>
      </c>
      <c r="D1386" s="231"/>
      <c r="E1386" s="231"/>
      <c r="F1386" s="231"/>
      <c r="G1386" s="232"/>
      <c r="H1386" s="228" t="s">
        <v>522</v>
      </c>
      <c r="I1386" s="228" t="s">
        <v>522</v>
      </c>
      <c r="J1386" s="108"/>
      <c r="K1386" s="108"/>
      <c r="L1386" s="108"/>
      <c r="M1386" s="108"/>
      <c r="N1386" s="108"/>
      <c r="O1386" s="110"/>
      <c r="P1386" s="108"/>
      <c r="Q1386" s="108"/>
      <c r="R1386" s="108"/>
      <c r="S1386" s="108"/>
      <c r="T1386" s="108"/>
      <c r="U1386" s="108"/>
      <c r="V1386" s="108"/>
      <c r="W1386" s="108"/>
      <c r="X1386" s="108"/>
      <c r="Y1386" s="108"/>
      <c r="Z1386" s="108"/>
      <c r="AA1386" s="108"/>
      <c r="AB1386" s="108"/>
      <c r="AC1386" s="108"/>
      <c r="AD1386" s="111"/>
      <c r="AG1386" s="111"/>
    </row>
    <row r="1387" spans="1:33" ht="15.75">
      <c r="A1387" s="292" t="str">
        <f t="shared" si="27"/>
        <v>66-17100-01</v>
      </c>
      <c r="B1387" s="231">
        <v>10485.118353599999</v>
      </c>
      <c r="C1387" s="231">
        <v>10485.118353599999</v>
      </c>
      <c r="D1387" s="231"/>
      <c r="E1387" s="231"/>
      <c r="F1387" s="231"/>
      <c r="G1387" s="232"/>
      <c r="H1387" s="230" t="s">
        <v>523</v>
      </c>
      <c r="I1387" s="230" t="s">
        <v>523</v>
      </c>
      <c r="J1387" s="108"/>
      <c r="K1387" s="108"/>
      <c r="L1387" s="108"/>
      <c r="M1387" s="108"/>
      <c r="N1387" s="108"/>
      <c r="O1387" s="110"/>
      <c r="P1387" s="108"/>
      <c r="Q1387" s="108"/>
      <c r="R1387" s="108"/>
      <c r="S1387" s="108"/>
      <c r="T1387" s="108"/>
      <c r="U1387" s="108"/>
      <c r="V1387" s="108"/>
      <c r="W1387" s="108"/>
      <c r="X1387" s="108"/>
      <c r="Y1387" s="108"/>
      <c r="Z1387" s="108"/>
      <c r="AA1387" s="108"/>
      <c r="AB1387" s="108"/>
      <c r="AC1387" s="108"/>
      <c r="AD1387" s="111"/>
      <c r="AG1387" s="111"/>
    </row>
    <row r="1388" spans="1:33" ht="15.75">
      <c r="A1388" s="292" t="str">
        <f t="shared" si="27"/>
        <v>66-17100-02</v>
      </c>
      <c r="B1388" s="231">
        <v>6741.9742500000002</v>
      </c>
      <c r="C1388" s="231">
        <v>6741.9742499999993</v>
      </c>
      <c r="D1388" s="231"/>
      <c r="E1388" s="231"/>
      <c r="F1388" s="231"/>
      <c r="G1388" s="232"/>
      <c r="H1388" s="230" t="s">
        <v>524</v>
      </c>
      <c r="I1388" s="230" t="s">
        <v>524</v>
      </c>
      <c r="J1388" s="108"/>
      <c r="K1388" s="108"/>
      <c r="L1388" s="108"/>
      <c r="M1388" s="108"/>
      <c r="N1388" s="108"/>
      <c r="O1388" s="110"/>
      <c r="P1388" s="108"/>
      <c r="Q1388" s="108"/>
      <c r="R1388" s="108"/>
      <c r="S1388" s="108"/>
      <c r="T1388" s="108"/>
      <c r="U1388" s="108"/>
      <c r="V1388" s="108"/>
      <c r="W1388" s="108"/>
      <c r="X1388" s="108"/>
      <c r="Y1388" s="108"/>
      <c r="Z1388" s="108"/>
      <c r="AA1388" s="108"/>
      <c r="AB1388" s="108"/>
      <c r="AC1388" s="108"/>
      <c r="AD1388" s="111"/>
      <c r="AG1388" s="111"/>
    </row>
    <row r="1389" spans="1:33" ht="15.75">
      <c r="A1389" s="292" t="str">
        <f t="shared" si="27"/>
        <v>66-17100-03</v>
      </c>
      <c r="B1389" s="231">
        <v>5753.1513600000008</v>
      </c>
      <c r="C1389" s="231">
        <v>5753.1513599999989</v>
      </c>
      <c r="D1389" s="231"/>
      <c r="E1389" s="231"/>
      <c r="F1389" s="231"/>
      <c r="G1389" s="232"/>
      <c r="H1389" s="230" t="s">
        <v>525</v>
      </c>
      <c r="I1389" s="230" t="s">
        <v>525</v>
      </c>
      <c r="J1389" s="114"/>
      <c r="K1389" s="108"/>
      <c r="L1389" s="108"/>
      <c r="M1389" s="108"/>
      <c r="N1389" s="109"/>
      <c r="O1389" s="110"/>
      <c r="P1389" s="108"/>
      <c r="Q1389" s="108"/>
      <c r="R1389" s="108"/>
      <c r="S1389" s="108"/>
      <c r="T1389" s="108"/>
      <c r="U1389" s="108"/>
      <c r="V1389" s="109"/>
      <c r="W1389" s="109"/>
      <c r="X1389" s="109"/>
      <c r="Y1389" s="108"/>
      <c r="Z1389" s="108"/>
      <c r="AA1389" s="108"/>
      <c r="AB1389" s="109"/>
      <c r="AC1389" s="109"/>
      <c r="AD1389" s="111"/>
      <c r="AG1389" s="111"/>
    </row>
    <row r="1390" spans="1:33" ht="15.75">
      <c r="A1390" s="292" t="str">
        <f t="shared" si="27"/>
        <v>66-17100-04</v>
      </c>
      <c r="B1390" s="231">
        <v>3451.8908160000005</v>
      </c>
      <c r="C1390" s="231">
        <v>3451.8908160000005</v>
      </c>
      <c r="D1390" s="231"/>
      <c r="E1390" s="231"/>
      <c r="F1390" s="231"/>
      <c r="G1390" s="232"/>
      <c r="H1390" s="228" t="s">
        <v>526</v>
      </c>
      <c r="I1390" s="228" t="s">
        <v>526</v>
      </c>
      <c r="J1390" s="114"/>
      <c r="K1390" s="108"/>
      <c r="L1390" s="108"/>
      <c r="M1390" s="108"/>
      <c r="N1390" s="109"/>
      <c r="O1390" s="110"/>
      <c r="P1390" s="108"/>
      <c r="Q1390" s="108"/>
      <c r="R1390" s="108"/>
      <c r="S1390" s="108"/>
      <c r="T1390" s="108"/>
      <c r="U1390" s="108"/>
      <c r="V1390" s="109"/>
      <c r="W1390" s="109"/>
      <c r="X1390" s="109"/>
      <c r="Y1390" s="108"/>
      <c r="Z1390" s="108"/>
      <c r="AA1390" s="108"/>
      <c r="AB1390" s="109"/>
      <c r="AC1390" s="109"/>
      <c r="AD1390" s="111"/>
      <c r="AG1390" s="111"/>
    </row>
    <row r="1391" spans="1:33" ht="15.75">
      <c r="A1391" s="292" t="str">
        <f t="shared" si="27"/>
        <v>66-17200-S3</v>
      </c>
      <c r="B1391" s="231">
        <v>34937.207240999996</v>
      </c>
      <c r="C1391" s="231">
        <v>45270.592117499997</v>
      </c>
      <c r="D1391" s="231"/>
      <c r="E1391" s="231"/>
      <c r="F1391" s="231"/>
      <c r="G1391" s="232">
        <v>53048.420935124988</v>
      </c>
      <c r="H1391" s="230" t="s">
        <v>527</v>
      </c>
      <c r="I1391" s="230" t="s">
        <v>527</v>
      </c>
      <c r="J1391" s="114"/>
      <c r="K1391" s="108"/>
      <c r="L1391" s="108"/>
      <c r="M1391" s="108"/>
      <c r="N1391" s="109"/>
      <c r="O1391" s="110"/>
      <c r="P1391" s="108"/>
      <c r="Q1391" s="108"/>
      <c r="R1391" s="108"/>
      <c r="S1391" s="108"/>
      <c r="T1391" s="108"/>
      <c r="U1391" s="108"/>
      <c r="V1391" s="109"/>
      <c r="W1391" s="109"/>
      <c r="X1391" s="109"/>
      <c r="Y1391" s="108"/>
      <c r="Z1391" s="108"/>
      <c r="AA1391" s="108"/>
      <c r="AB1391" s="109"/>
      <c r="AC1391" s="109"/>
      <c r="AD1391" s="111"/>
      <c r="AG1391" s="111"/>
    </row>
    <row r="1392" spans="1:33" ht="15.75">
      <c r="A1392" s="292" t="str">
        <f t="shared" si="27"/>
        <v>66-17200-L2</v>
      </c>
      <c r="B1392" s="231">
        <v>28819.489866</v>
      </c>
      <c r="C1392" s="231">
        <v>37292.213054999993</v>
      </c>
      <c r="D1392" s="231"/>
      <c r="E1392" s="231"/>
      <c r="F1392" s="231"/>
      <c r="G1392" s="232">
        <v>43873.285013249988</v>
      </c>
      <c r="H1392" s="230" t="s">
        <v>528</v>
      </c>
      <c r="I1392" s="230" t="s">
        <v>528</v>
      </c>
      <c r="J1392" s="108"/>
      <c r="K1392" s="108"/>
      <c r="L1392" s="108"/>
      <c r="M1392" s="108"/>
      <c r="N1392" s="108"/>
      <c r="O1392" s="110"/>
      <c r="P1392" s="108"/>
      <c r="Q1392" s="108"/>
      <c r="R1392" s="108"/>
      <c r="S1392" s="108"/>
      <c r="T1392" s="108"/>
      <c r="U1392" s="108"/>
      <c r="V1392" s="108"/>
      <c r="W1392" s="108"/>
      <c r="X1392" s="108"/>
      <c r="Y1392" s="108"/>
      <c r="Z1392" s="108"/>
      <c r="AA1392" s="108"/>
      <c r="AB1392" s="108"/>
      <c r="AC1392" s="108"/>
      <c r="AD1392" s="111"/>
      <c r="AG1392" s="111"/>
    </row>
    <row r="1393" spans="1:33" ht="15.75">
      <c r="A1393" s="292" t="str">
        <f t="shared" si="27"/>
        <v>66-17200-B2</v>
      </c>
      <c r="B1393" s="231">
        <v>16311.582441</v>
      </c>
      <c r="C1393" s="231">
        <v>21272.638117499999</v>
      </c>
      <c r="D1393" s="231"/>
      <c r="E1393" s="231"/>
      <c r="F1393" s="231"/>
      <c r="G1393" s="232">
        <v>24463.533835124992</v>
      </c>
      <c r="H1393" s="235" t="s">
        <v>529</v>
      </c>
      <c r="I1393" s="235" t="s">
        <v>529</v>
      </c>
      <c r="J1393" s="108"/>
      <c r="K1393" s="108"/>
      <c r="L1393" s="108"/>
      <c r="M1393" s="108"/>
      <c r="N1393" s="108"/>
      <c r="O1393" s="110"/>
      <c r="P1393" s="108"/>
      <c r="Q1393" s="108"/>
      <c r="R1393" s="108"/>
      <c r="S1393" s="108"/>
      <c r="T1393" s="108"/>
      <c r="U1393" s="108"/>
      <c r="V1393" s="108"/>
      <c r="W1393" s="108"/>
      <c r="X1393" s="108"/>
      <c r="Y1393" s="108"/>
      <c r="Z1393" s="108"/>
      <c r="AA1393" s="108"/>
      <c r="AB1393" s="108"/>
      <c r="AC1393" s="108"/>
      <c r="AD1393" s="111"/>
      <c r="AG1393" s="111"/>
    </row>
    <row r="1394" spans="1:33" ht="15.75">
      <c r="A1394" s="292" t="str">
        <f t="shared" si="27"/>
        <v>66-17200-01</v>
      </c>
      <c r="B1394" s="231">
        <v>18625.624799999998</v>
      </c>
      <c r="C1394" s="231">
        <v>23997.953999999998</v>
      </c>
      <c r="D1394" s="231"/>
      <c r="E1394" s="231"/>
      <c r="F1394" s="231"/>
      <c r="G1394" s="232">
        <v>28584.887099999996</v>
      </c>
      <c r="H1394" s="235" t="s">
        <v>530</v>
      </c>
      <c r="I1394" s="235" t="s">
        <v>530</v>
      </c>
      <c r="J1394" s="108"/>
      <c r="K1394" s="108"/>
      <c r="L1394" s="108"/>
      <c r="M1394" s="108"/>
      <c r="N1394" s="108"/>
      <c r="O1394" s="110"/>
      <c r="P1394" s="108"/>
      <c r="Q1394" s="108"/>
      <c r="R1394" s="108"/>
      <c r="S1394" s="108"/>
      <c r="T1394" s="108"/>
      <c r="U1394" s="108"/>
      <c r="V1394" s="108"/>
      <c r="W1394" s="108"/>
      <c r="X1394" s="108"/>
      <c r="Y1394" s="108"/>
      <c r="Z1394" s="108"/>
      <c r="AA1394" s="108"/>
      <c r="AB1394" s="108"/>
      <c r="AC1394" s="108"/>
      <c r="AD1394" s="111"/>
      <c r="AG1394" s="111"/>
    </row>
    <row r="1395" spans="1:33" ht="15.75">
      <c r="A1395" s="292" t="str">
        <f t="shared" si="27"/>
        <v>66-17200-02</v>
      </c>
      <c r="B1395" s="231">
        <v>10193.865066</v>
      </c>
      <c r="C1395" s="231">
        <v>13294.259054999993</v>
      </c>
      <c r="D1395" s="231"/>
      <c r="E1395" s="231"/>
      <c r="F1395" s="231"/>
      <c r="G1395" s="232">
        <v>15288.397913249992</v>
      </c>
      <c r="H1395" s="235" t="s">
        <v>531</v>
      </c>
      <c r="I1395" s="235" t="s">
        <v>531</v>
      </c>
      <c r="J1395" s="114"/>
      <c r="K1395" s="108"/>
      <c r="L1395" s="108"/>
      <c r="M1395" s="108"/>
      <c r="N1395" s="109"/>
      <c r="O1395" s="110"/>
      <c r="P1395" s="108"/>
      <c r="Q1395" s="108"/>
      <c r="R1395" s="108"/>
      <c r="S1395" s="108"/>
      <c r="T1395" s="108"/>
      <c r="U1395" s="108"/>
      <c r="V1395" s="109"/>
      <c r="W1395" s="109"/>
      <c r="X1395" s="109"/>
      <c r="Y1395" s="108"/>
      <c r="Z1395" s="108"/>
      <c r="AA1395" s="108"/>
      <c r="AB1395" s="109"/>
      <c r="AC1395" s="109"/>
      <c r="AD1395" s="111"/>
      <c r="AG1395" s="111"/>
    </row>
    <row r="1396" spans="1:33" ht="15.75">
      <c r="A1396" s="292" t="str">
        <f t="shared" si="27"/>
        <v>66-17200-03</v>
      </c>
      <c r="B1396" s="231">
        <v>6117.7173750000002</v>
      </c>
      <c r="C1396" s="231">
        <v>7978.3790625000029</v>
      </c>
      <c r="D1396" s="231"/>
      <c r="E1396" s="231"/>
      <c r="F1396" s="231"/>
      <c r="G1396" s="232">
        <v>9175.1359218750022</v>
      </c>
      <c r="H1396" s="235" t="s">
        <v>532</v>
      </c>
      <c r="I1396" s="235" t="s">
        <v>532</v>
      </c>
      <c r="J1396" s="114"/>
      <c r="K1396" s="108"/>
      <c r="L1396" s="108"/>
      <c r="M1396" s="108"/>
      <c r="N1396" s="109"/>
      <c r="O1396" s="110"/>
      <c r="P1396" s="108"/>
      <c r="Q1396" s="108"/>
      <c r="R1396" s="108"/>
      <c r="S1396" s="108"/>
      <c r="T1396" s="108"/>
      <c r="U1396" s="108"/>
      <c r="V1396" s="109"/>
      <c r="W1396" s="109"/>
      <c r="X1396" s="109"/>
      <c r="Y1396" s="108"/>
      <c r="Z1396" s="108"/>
      <c r="AA1396" s="108"/>
      <c r="AB1396" s="109"/>
      <c r="AC1396" s="109"/>
      <c r="AD1396" s="111"/>
      <c r="AG1396" s="111"/>
    </row>
    <row r="1397" spans="1:33" ht="15.75">
      <c r="A1397" s="292" t="str">
        <f t="shared" si="27"/>
        <v>66-17300-S1</v>
      </c>
      <c r="B1397" s="231">
        <v>11532.615624</v>
      </c>
      <c r="C1397" s="231">
        <v>14917.03902</v>
      </c>
      <c r="D1397" s="231"/>
      <c r="E1397" s="231"/>
      <c r="F1397" s="231"/>
      <c r="G1397" s="232">
        <v>17693.034873000001</v>
      </c>
      <c r="H1397" s="235" t="s">
        <v>533</v>
      </c>
      <c r="I1397" s="235" t="s">
        <v>533</v>
      </c>
      <c r="J1397" s="114"/>
      <c r="K1397" s="108"/>
      <c r="L1397" s="108"/>
      <c r="M1397" s="108"/>
      <c r="N1397" s="109"/>
      <c r="O1397" s="110"/>
      <c r="P1397" s="108"/>
      <c r="Q1397" s="108"/>
      <c r="R1397" s="108"/>
      <c r="S1397" s="108"/>
      <c r="T1397" s="108"/>
      <c r="U1397" s="108"/>
      <c r="V1397" s="109"/>
      <c r="W1397" s="109"/>
      <c r="X1397" s="109"/>
      <c r="Y1397" s="108"/>
      <c r="Z1397" s="108"/>
      <c r="AA1397" s="108"/>
      <c r="AB1397" s="109"/>
      <c r="AC1397" s="109"/>
      <c r="AD1397" s="111"/>
      <c r="AG1397" s="111"/>
    </row>
    <row r="1398" spans="1:33" ht="15.75">
      <c r="A1398" s="292" t="str">
        <f t="shared" si="27"/>
        <v>66-17400-S1</v>
      </c>
      <c r="B1398" s="231">
        <v>9637.1962500000009</v>
      </c>
      <c r="C1398" s="231">
        <v>12453.684374999999</v>
      </c>
      <c r="D1398" s="231"/>
      <c r="E1398" s="231"/>
      <c r="F1398" s="231"/>
      <c r="G1398" s="232">
        <v>14549.737031249999</v>
      </c>
      <c r="H1398" s="235" t="s">
        <v>534</v>
      </c>
      <c r="I1398" s="235" t="s">
        <v>534</v>
      </c>
      <c r="J1398" s="108"/>
      <c r="K1398" s="108"/>
      <c r="L1398" s="108"/>
      <c r="M1398" s="108"/>
      <c r="N1398" s="108"/>
      <c r="O1398" s="110"/>
      <c r="P1398" s="108"/>
      <c r="Q1398" s="108"/>
      <c r="R1398" s="108"/>
      <c r="S1398" s="108"/>
      <c r="T1398" s="108"/>
      <c r="U1398" s="108"/>
      <c r="V1398" s="108"/>
      <c r="W1398" s="108"/>
      <c r="X1398" s="108"/>
      <c r="Y1398" s="108"/>
      <c r="Z1398" s="108"/>
      <c r="AA1398" s="108"/>
      <c r="AB1398" s="108"/>
      <c r="AC1398" s="108"/>
      <c r="AD1398" s="111"/>
      <c r="AG1398" s="111"/>
    </row>
    <row r="1399" spans="1:33" ht="15.75">
      <c r="A1399" s="292" t="str">
        <f t="shared" si="27"/>
        <v>66-17500-S2</v>
      </c>
      <c r="B1399" s="231">
        <v>45485.259023999999</v>
      </c>
      <c r="C1399" s="231">
        <v>60159.662790000002</v>
      </c>
      <c r="D1399" s="231"/>
      <c r="E1399" s="231"/>
      <c r="F1399" s="231"/>
      <c r="G1399" s="232">
        <v>72139.572208499885</v>
      </c>
      <c r="H1399" s="228" t="s">
        <v>535</v>
      </c>
      <c r="I1399" s="228" t="s">
        <v>535</v>
      </c>
      <c r="J1399" s="108"/>
      <c r="K1399" s="108"/>
      <c r="L1399" s="108"/>
      <c r="M1399" s="108"/>
      <c r="N1399" s="108"/>
      <c r="O1399" s="110"/>
      <c r="P1399" s="108"/>
      <c r="Q1399" s="108"/>
      <c r="R1399" s="108"/>
      <c r="S1399" s="108"/>
      <c r="T1399" s="108"/>
      <c r="U1399" s="108"/>
      <c r="V1399" s="108"/>
      <c r="W1399" s="108"/>
      <c r="X1399" s="108"/>
      <c r="Y1399" s="108"/>
      <c r="Z1399" s="108"/>
      <c r="AA1399" s="108"/>
      <c r="AB1399" s="108"/>
      <c r="AC1399" s="108"/>
      <c r="AD1399" s="111"/>
      <c r="AG1399" s="111"/>
    </row>
    <row r="1400" spans="1:33" ht="15.75">
      <c r="A1400" s="292" t="str">
        <f t="shared" si="27"/>
        <v>66-17500-01</v>
      </c>
      <c r="B1400" s="231">
        <v>26756.03472</v>
      </c>
      <c r="C1400" s="231">
        <v>35388.248699999996</v>
      </c>
      <c r="D1400" s="231"/>
      <c r="E1400" s="231"/>
      <c r="F1400" s="231"/>
      <c r="G1400" s="232">
        <v>42449.866004999996</v>
      </c>
      <c r="H1400" s="228" t="s">
        <v>536</v>
      </c>
      <c r="I1400" s="228" t="s">
        <v>536</v>
      </c>
      <c r="J1400" s="108"/>
      <c r="K1400" s="108"/>
      <c r="L1400" s="108"/>
      <c r="M1400" s="108"/>
      <c r="N1400" s="108"/>
      <c r="O1400" s="110"/>
      <c r="P1400" s="108"/>
      <c r="Q1400" s="108"/>
      <c r="R1400" s="108"/>
      <c r="S1400" s="108"/>
      <c r="T1400" s="108"/>
      <c r="U1400" s="108"/>
      <c r="V1400" s="108"/>
      <c r="W1400" s="108"/>
      <c r="X1400" s="108"/>
      <c r="Y1400" s="108"/>
      <c r="Z1400" s="108"/>
      <c r="AA1400" s="108"/>
      <c r="AB1400" s="108"/>
      <c r="AC1400" s="108"/>
      <c r="AD1400" s="111"/>
      <c r="AG1400" s="111"/>
    </row>
    <row r="1401" spans="1:33" ht="15.75">
      <c r="A1401" s="292" t="str">
        <f t="shared" si="27"/>
        <v>66-17500-02</v>
      </c>
      <c r="B1401" s="231">
        <v>18729.224303999999</v>
      </c>
      <c r="C1401" s="231">
        <v>24771.414090000002</v>
      </c>
      <c r="D1401" s="231"/>
      <c r="E1401" s="231"/>
      <c r="F1401" s="231"/>
      <c r="G1401" s="232">
        <v>29689.706203499882</v>
      </c>
      <c r="H1401" s="228" t="s">
        <v>537</v>
      </c>
      <c r="I1401" s="228" t="s">
        <v>537</v>
      </c>
      <c r="J1401" s="114"/>
      <c r="K1401" s="108"/>
      <c r="L1401" s="108"/>
      <c r="M1401" s="108"/>
      <c r="N1401" s="109"/>
      <c r="O1401" s="110"/>
      <c r="P1401" s="108"/>
      <c r="Q1401" s="108"/>
      <c r="R1401" s="108"/>
      <c r="S1401" s="108"/>
      <c r="T1401" s="108"/>
      <c r="U1401" s="108"/>
      <c r="V1401" s="109"/>
      <c r="W1401" s="109"/>
      <c r="X1401" s="109"/>
      <c r="Y1401" s="108"/>
      <c r="Z1401" s="108"/>
      <c r="AA1401" s="108"/>
      <c r="AB1401" s="109"/>
      <c r="AC1401" s="109"/>
      <c r="AD1401" s="111"/>
      <c r="AG1401" s="111"/>
    </row>
    <row r="1402" spans="1:33" ht="15.75">
      <c r="A1402" s="292" t="str">
        <f t="shared" si="27"/>
        <v>66-17600-S1</v>
      </c>
      <c r="B1402" s="231">
        <v>14346.921205395598</v>
      </c>
      <c r="C1402" s="231">
        <v>20335.238670000002</v>
      </c>
      <c r="D1402" s="231"/>
      <c r="E1402" s="231"/>
      <c r="F1402" s="231"/>
      <c r="G1402" s="232">
        <v>24082.604470499999</v>
      </c>
      <c r="H1402" s="230" t="s">
        <v>538</v>
      </c>
      <c r="I1402" s="230" t="s">
        <v>538</v>
      </c>
      <c r="J1402" s="114"/>
      <c r="K1402" s="108"/>
      <c r="L1402" s="108"/>
      <c r="M1402" s="108"/>
      <c r="N1402" s="109"/>
      <c r="O1402" s="110"/>
      <c r="P1402" s="108"/>
      <c r="Q1402" s="108"/>
      <c r="R1402" s="108"/>
      <c r="S1402" s="108"/>
      <c r="T1402" s="108"/>
      <c r="U1402" s="108"/>
      <c r="V1402" s="109"/>
      <c r="W1402" s="109"/>
      <c r="X1402" s="109"/>
      <c r="Y1402" s="108"/>
      <c r="Z1402" s="108"/>
      <c r="AA1402" s="108"/>
      <c r="AB1402" s="109"/>
      <c r="AC1402" s="109"/>
      <c r="AD1402" s="111"/>
      <c r="AG1402" s="111"/>
    </row>
    <row r="1403" spans="1:33" ht="15.75">
      <c r="A1403" s="292" t="str">
        <f t="shared" si="27"/>
        <v>66-17700-S1</v>
      </c>
      <c r="B1403" s="231">
        <v>20713.527901836002</v>
      </c>
      <c r="C1403" s="231">
        <v>26757.398249999998</v>
      </c>
      <c r="D1403" s="231"/>
      <c r="E1403" s="231"/>
      <c r="F1403" s="231"/>
      <c r="G1403" s="232">
        <v>31790.6479875</v>
      </c>
      <c r="H1403" s="230" t="s">
        <v>539</v>
      </c>
      <c r="I1403" s="230" t="s">
        <v>539</v>
      </c>
      <c r="J1403" s="114"/>
      <c r="K1403" s="108"/>
      <c r="L1403" s="108"/>
      <c r="M1403" s="108"/>
      <c r="N1403" s="109"/>
      <c r="O1403" s="110"/>
      <c r="P1403" s="108"/>
      <c r="Q1403" s="108"/>
      <c r="R1403" s="108"/>
      <c r="S1403" s="108"/>
      <c r="T1403" s="108"/>
      <c r="U1403" s="108"/>
      <c r="V1403" s="109"/>
      <c r="W1403" s="109"/>
      <c r="X1403" s="109"/>
      <c r="Y1403" s="108"/>
      <c r="Z1403" s="108"/>
      <c r="AA1403" s="108"/>
      <c r="AB1403" s="109"/>
      <c r="AC1403" s="109"/>
      <c r="AD1403" s="111"/>
      <c r="AG1403" s="111"/>
    </row>
    <row r="1404" spans="1:33" ht="15.75">
      <c r="A1404" s="292" t="str">
        <f t="shared" si="27"/>
        <v>66-17800-S1</v>
      </c>
      <c r="B1404" s="231">
        <v>21605.8956</v>
      </c>
      <c r="C1404" s="231">
        <v>27873.213</v>
      </c>
      <c r="D1404" s="231"/>
      <c r="E1404" s="231"/>
      <c r="F1404" s="231"/>
      <c r="G1404" s="232">
        <v>32941.234949999998</v>
      </c>
      <c r="H1404" s="230" t="s">
        <v>540</v>
      </c>
      <c r="I1404" s="230" t="s">
        <v>540</v>
      </c>
      <c r="J1404" s="114"/>
      <c r="K1404" s="108"/>
      <c r="L1404" s="108"/>
      <c r="M1404" s="108"/>
      <c r="N1404" s="109"/>
      <c r="O1404" s="110"/>
      <c r="P1404" s="108"/>
      <c r="Q1404" s="108"/>
      <c r="R1404" s="108"/>
      <c r="S1404" s="108"/>
      <c r="T1404" s="108"/>
      <c r="U1404" s="108"/>
      <c r="V1404" s="109"/>
      <c r="W1404" s="8"/>
      <c r="X1404" s="109"/>
      <c r="Y1404" s="108"/>
      <c r="Z1404" s="108"/>
      <c r="AA1404" s="108"/>
      <c r="AB1404" s="8"/>
      <c r="AC1404" s="109"/>
      <c r="AD1404" s="111"/>
      <c r="AG1404" s="111"/>
    </row>
    <row r="1405" spans="1:33" ht="15.75">
      <c r="A1405" s="292" t="str">
        <f t="shared" si="27"/>
        <v>66-17900-S1</v>
      </c>
      <c r="B1405" s="231">
        <v>13591.968413999999</v>
      </c>
      <c r="C1405" s="231">
        <v>17580.538844999999</v>
      </c>
      <c r="D1405" s="231"/>
      <c r="E1405" s="231"/>
      <c r="F1405" s="231"/>
      <c r="G1405" s="232">
        <v>20843.419671749998</v>
      </c>
      <c r="H1405" s="228" t="s">
        <v>541</v>
      </c>
      <c r="I1405" s="228" t="s">
        <v>541</v>
      </c>
      <c r="J1405" s="108"/>
      <c r="K1405" s="108"/>
      <c r="L1405" s="108"/>
      <c r="M1405" s="108"/>
      <c r="N1405" s="108"/>
      <c r="O1405" s="110"/>
      <c r="P1405" s="108"/>
      <c r="Q1405" s="108"/>
      <c r="R1405" s="108"/>
      <c r="S1405" s="108"/>
      <c r="T1405" s="108"/>
      <c r="U1405" s="108"/>
      <c r="V1405" s="108"/>
      <c r="W1405" s="108"/>
      <c r="X1405" s="109"/>
      <c r="Y1405" s="108"/>
      <c r="Z1405" s="108"/>
      <c r="AA1405" s="108"/>
      <c r="AB1405" s="108"/>
      <c r="AC1405" s="108"/>
      <c r="AD1405" s="111"/>
      <c r="AG1405" s="111"/>
    </row>
    <row r="1406" spans="1:33" ht="15.75">
      <c r="A1406" s="292" t="str">
        <f t="shared" si="27"/>
        <v>66-18000-S1</v>
      </c>
      <c r="B1406" s="231">
        <v>10119.776062500003</v>
      </c>
      <c r="C1406" s="231">
        <v>13076.368593750005</v>
      </c>
      <c r="D1406" s="231"/>
      <c r="E1406" s="231"/>
      <c r="F1406" s="231"/>
      <c r="G1406" s="232">
        <v>15278.303882812505</v>
      </c>
      <c r="H1406" s="228" t="s">
        <v>542</v>
      </c>
      <c r="I1406" s="228" t="s">
        <v>542</v>
      </c>
      <c r="J1406" s="108"/>
      <c r="K1406" s="108"/>
      <c r="L1406" s="108"/>
      <c r="M1406" s="108"/>
      <c r="N1406" s="108"/>
      <c r="O1406" s="110"/>
      <c r="P1406" s="108"/>
      <c r="Q1406" s="108"/>
      <c r="R1406" s="108"/>
      <c r="S1406" s="108"/>
      <c r="T1406" s="108"/>
      <c r="U1406" s="108"/>
      <c r="V1406" s="108"/>
      <c r="W1406" s="108"/>
      <c r="X1406" s="109"/>
      <c r="Y1406" s="108"/>
      <c r="Z1406" s="108"/>
      <c r="AA1406" s="108"/>
      <c r="AB1406" s="108"/>
      <c r="AC1406" s="108"/>
      <c r="AD1406" s="111"/>
      <c r="AG1406" s="111"/>
    </row>
    <row r="1407" spans="1:33" ht="15.75">
      <c r="A1407" s="292" t="str">
        <f t="shared" si="27"/>
        <v>66-18100-S1</v>
      </c>
      <c r="B1407" s="231">
        <v>14682.521699999999</v>
      </c>
      <c r="C1407" s="231">
        <v>19148.109749999996</v>
      </c>
      <c r="D1407" s="231"/>
      <c r="E1407" s="231"/>
      <c r="F1407" s="231"/>
      <c r="G1407" s="232">
        <v>22020.326212499996</v>
      </c>
      <c r="H1407" s="228" t="s">
        <v>543</v>
      </c>
      <c r="I1407" s="228" t="s">
        <v>543</v>
      </c>
      <c r="J1407" s="108"/>
      <c r="K1407" s="108"/>
      <c r="L1407" s="108"/>
      <c r="M1407" s="108"/>
      <c r="N1407" s="108"/>
      <c r="O1407" s="110"/>
      <c r="P1407" s="108"/>
      <c r="Q1407" s="108"/>
      <c r="R1407" s="108"/>
      <c r="S1407" s="108"/>
      <c r="T1407" s="108"/>
      <c r="U1407" s="108"/>
      <c r="V1407" s="108"/>
      <c r="W1407" s="108"/>
      <c r="X1407" s="109"/>
      <c r="Y1407" s="108"/>
      <c r="Z1407" s="108"/>
      <c r="AA1407" s="108"/>
      <c r="AB1407" s="108"/>
      <c r="AC1407" s="108"/>
      <c r="AD1407" s="111"/>
      <c r="AG1407" s="111"/>
    </row>
    <row r="1408" spans="1:33" ht="15.75">
      <c r="A1408" s="292" t="str">
        <f t="shared" si="27"/>
        <v>66-18200-S1</v>
      </c>
      <c r="B1408" s="231">
        <v>22881.831000000002</v>
      </c>
      <c r="C1408" s="231">
        <v>29597.2425</v>
      </c>
      <c r="D1408" s="231"/>
      <c r="E1408" s="231"/>
      <c r="F1408" s="231"/>
      <c r="G1408" s="232">
        <v>35148.808874999995</v>
      </c>
      <c r="H1408" s="230" t="s">
        <v>544</v>
      </c>
      <c r="I1408" s="230" t="s">
        <v>544</v>
      </c>
      <c r="J1408" s="114"/>
      <c r="K1408" s="108"/>
      <c r="L1408" s="108"/>
      <c r="M1408" s="108"/>
      <c r="N1408" s="109"/>
      <c r="O1408" s="110"/>
      <c r="P1408" s="108"/>
      <c r="Q1408" s="108"/>
      <c r="R1408" s="108"/>
      <c r="S1408" s="108"/>
      <c r="T1408" s="108"/>
      <c r="U1408" s="108"/>
      <c r="V1408" s="109"/>
      <c r="W1408" s="109"/>
      <c r="X1408" s="109"/>
      <c r="Y1408" s="108"/>
      <c r="Z1408" s="108"/>
      <c r="AA1408" s="108"/>
      <c r="AB1408" s="109"/>
      <c r="AC1408" s="109"/>
      <c r="AD1408" s="111"/>
      <c r="AG1408" s="111"/>
    </row>
    <row r="1409" spans="1:33" ht="15.75">
      <c r="A1409" s="292" t="str">
        <f t="shared" si="27"/>
        <v>66-18300-S1</v>
      </c>
      <c r="B1409" s="231">
        <v>25728.231</v>
      </c>
      <c r="C1409" s="231">
        <v>32754.442500000001</v>
      </c>
      <c r="D1409" s="231"/>
      <c r="E1409" s="231"/>
      <c r="F1409" s="231"/>
      <c r="G1409" s="232">
        <v>39172.408874999994</v>
      </c>
      <c r="H1409" s="230" t="s">
        <v>545</v>
      </c>
      <c r="I1409" s="230" t="s">
        <v>545</v>
      </c>
      <c r="J1409" s="114"/>
      <c r="K1409" s="108"/>
      <c r="L1409" s="108"/>
      <c r="M1409" s="108"/>
      <c r="N1409" s="109"/>
      <c r="O1409" s="110"/>
      <c r="P1409" s="108"/>
      <c r="Q1409" s="108"/>
      <c r="R1409" s="108"/>
      <c r="S1409" s="108"/>
      <c r="T1409" s="108"/>
      <c r="U1409" s="108"/>
      <c r="V1409" s="109"/>
      <c r="W1409" s="109"/>
      <c r="X1409" s="109"/>
      <c r="Y1409" s="108"/>
      <c r="Z1409" s="108"/>
      <c r="AA1409" s="108"/>
      <c r="AB1409" s="109"/>
      <c r="AC1409" s="109"/>
      <c r="AD1409" s="111"/>
      <c r="AG1409" s="111"/>
    </row>
    <row r="1410" spans="1:33" ht="15.75">
      <c r="A1410" s="292" t="str">
        <f t="shared" si="27"/>
        <v>66-18400-S5</v>
      </c>
      <c r="B1410" s="231">
        <v>34989.516329999999</v>
      </c>
      <c r="C1410" s="231">
        <v>45184.037775000012</v>
      </c>
      <c r="D1410" s="231"/>
      <c r="E1410" s="231"/>
      <c r="F1410" s="231"/>
      <c r="G1410" s="232"/>
      <c r="H1410" s="230" t="s">
        <v>546</v>
      </c>
      <c r="I1410" s="230" t="s">
        <v>546</v>
      </c>
      <c r="J1410" s="114"/>
      <c r="K1410" s="108"/>
      <c r="L1410" s="108"/>
      <c r="M1410" s="108"/>
      <c r="N1410" s="109"/>
      <c r="O1410" s="110"/>
      <c r="P1410" s="108"/>
      <c r="Q1410" s="108"/>
      <c r="R1410" s="108"/>
      <c r="S1410" s="108"/>
      <c r="T1410" s="108"/>
      <c r="U1410" s="108"/>
      <c r="V1410" s="109"/>
      <c r="W1410" s="109"/>
      <c r="X1410" s="109"/>
      <c r="Y1410" s="108"/>
      <c r="Z1410" s="108"/>
      <c r="AA1410" s="108"/>
      <c r="AB1410" s="109"/>
      <c r="AC1410" s="109"/>
      <c r="AD1410" s="111"/>
      <c r="AG1410" s="111"/>
    </row>
    <row r="1411" spans="1:33" ht="15.75">
      <c r="A1411" s="292" t="str">
        <f t="shared" si="27"/>
        <v>66-18400-L4</v>
      </c>
      <c r="B1411" s="231">
        <v>32858.719530000002</v>
      </c>
      <c r="C1411" s="231">
        <v>42405.17377500001</v>
      </c>
      <c r="D1411" s="231"/>
      <c r="E1411" s="231"/>
      <c r="F1411" s="231"/>
      <c r="G1411" s="232"/>
      <c r="H1411" s="228" t="s">
        <v>547</v>
      </c>
      <c r="I1411" s="228" t="s">
        <v>547</v>
      </c>
      <c r="J1411" s="114"/>
      <c r="K1411" s="108"/>
      <c r="L1411" s="108"/>
      <c r="M1411" s="108"/>
      <c r="N1411" s="109"/>
      <c r="O1411" s="110"/>
      <c r="P1411" s="108"/>
      <c r="Q1411" s="108"/>
      <c r="R1411" s="108"/>
      <c r="S1411" s="108"/>
      <c r="T1411" s="108"/>
      <c r="U1411" s="108"/>
      <c r="V1411" s="109"/>
      <c r="W1411" s="8"/>
      <c r="X1411" s="109"/>
      <c r="Y1411" s="108"/>
      <c r="Z1411" s="108"/>
      <c r="AA1411" s="108"/>
      <c r="AB1411" s="8"/>
      <c r="AC1411" s="109"/>
      <c r="AD1411" s="111"/>
      <c r="AG1411" s="111"/>
    </row>
    <row r="1412" spans="1:33" ht="15.75">
      <c r="A1412" s="292" t="str">
        <f t="shared" si="27"/>
        <v>66-18400-L3</v>
      </c>
      <c r="B1412" s="231">
        <v>28597.125929999998</v>
      </c>
      <c r="C1412" s="231">
        <v>36847.445775000007</v>
      </c>
      <c r="D1412" s="231"/>
      <c r="E1412" s="231"/>
      <c r="F1412" s="231"/>
      <c r="G1412" s="232"/>
      <c r="H1412" s="228" t="s">
        <v>548</v>
      </c>
      <c r="I1412" s="228" t="s">
        <v>548</v>
      </c>
      <c r="J1412" s="114"/>
      <c r="K1412" s="108"/>
      <c r="L1412" s="108"/>
      <c r="M1412" s="108"/>
      <c r="N1412" s="109"/>
      <c r="O1412" s="110"/>
      <c r="P1412" s="108"/>
      <c r="Q1412" s="108"/>
      <c r="R1412" s="108"/>
      <c r="S1412" s="108"/>
      <c r="T1412" s="108"/>
      <c r="U1412" s="108"/>
      <c r="V1412" s="109"/>
      <c r="W1412" s="8"/>
      <c r="X1412" s="109"/>
      <c r="Y1412" s="108"/>
      <c r="Z1412" s="108"/>
      <c r="AA1412" s="108"/>
      <c r="AB1412" s="8"/>
      <c r="AC1412" s="109"/>
      <c r="AD1412" s="111"/>
      <c r="AG1412" s="111"/>
    </row>
    <row r="1413" spans="1:33" ht="15.75">
      <c r="A1413" s="292" t="str">
        <f t="shared" si="27"/>
        <v>66-18400-L2</v>
      </c>
      <c r="B1413" s="231">
        <v>22553.29968</v>
      </c>
      <c r="C1413" s="231">
        <v>29059.736400000009</v>
      </c>
      <c r="D1413" s="231"/>
      <c r="E1413" s="231"/>
      <c r="F1413" s="231"/>
      <c r="G1413" s="232"/>
      <c r="H1413" s="228" t="s">
        <v>549</v>
      </c>
      <c r="I1413" s="228" t="s">
        <v>549</v>
      </c>
      <c r="J1413" s="114"/>
      <c r="K1413" s="108"/>
      <c r="L1413" s="108"/>
      <c r="M1413" s="108"/>
      <c r="N1413" s="109"/>
      <c r="O1413" s="110"/>
      <c r="P1413" s="108"/>
      <c r="Q1413" s="108"/>
      <c r="R1413" s="108"/>
      <c r="S1413" s="108"/>
      <c r="T1413" s="108"/>
      <c r="U1413" s="108"/>
      <c r="V1413" s="109"/>
      <c r="W1413" s="8"/>
      <c r="X1413" s="109"/>
      <c r="Y1413" s="108"/>
      <c r="Z1413" s="108"/>
      <c r="AA1413" s="108"/>
      <c r="AB1413" s="8"/>
      <c r="AC1413" s="109"/>
      <c r="AD1413" s="111"/>
      <c r="AG1413" s="111"/>
    </row>
    <row r="1414" spans="1:33" ht="15.75">
      <c r="A1414" s="292" t="str">
        <f t="shared" si="27"/>
        <v>66-18400-B4</v>
      </c>
      <c r="B1414" s="231">
        <v>21734.041650000003</v>
      </c>
      <c r="C1414" s="231">
        <v>28104.838875000005</v>
      </c>
      <c r="D1414" s="231"/>
      <c r="E1414" s="231"/>
      <c r="F1414" s="231"/>
      <c r="G1414" s="232"/>
      <c r="H1414" s="230" t="s">
        <v>550</v>
      </c>
      <c r="I1414" s="230" t="s">
        <v>550</v>
      </c>
      <c r="J1414" s="114"/>
      <c r="K1414" s="108"/>
      <c r="L1414" s="108"/>
      <c r="M1414" s="108"/>
      <c r="N1414" s="109"/>
      <c r="O1414" s="110"/>
      <c r="P1414" s="108"/>
      <c r="Q1414" s="108"/>
      <c r="R1414" s="108"/>
      <c r="S1414" s="108"/>
      <c r="T1414" s="108"/>
      <c r="U1414" s="108"/>
      <c r="V1414" s="109"/>
      <c r="W1414" s="8"/>
      <c r="X1414" s="109"/>
      <c r="Y1414" s="108"/>
      <c r="Z1414" s="108"/>
      <c r="AA1414" s="108"/>
      <c r="AB1414" s="8"/>
      <c r="AC1414" s="109"/>
      <c r="AD1414" s="111"/>
      <c r="AG1414" s="111"/>
    </row>
    <row r="1415" spans="1:33" ht="15.75">
      <c r="A1415" s="292" t="str">
        <f t="shared" si="27"/>
        <v>66-18400-B3</v>
      </c>
      <c r="B1415" s="231">
        <v>12436.21665</v>
      </c>
      <c r="C1415" s="231">
        <v>16124.301375000003</v>
      </c>
      <c r="D1415" s="231"/>
      <c r="E1415" s="231"/>
      <c r="F1415" s="231"/>
      <c r="G1415" s="232"/>
      <c r="H1415" s="230" t="s">
        <v>551</v>
      </c>
      <c r="I1415" s="230" t="s">
        <v>551</v>
      </c>
      <c r="J1415" s="114"/>
      <c r="K1415" s="108"/>
      <c r="L1415" s="108"/>
      <c r="M1415" s="108"/>
      <c r="N1415" s="109"/>
      <c r="O1415" s="110"/>
      <c r="P1415" s="108"/>
      <c r="Q1415" s="108"/>
      <c r="R1415" s="108"/>
      <c r="S1415" s="108"/>
      <c r="T1415" s="108"/>
      <c r="U1415" s="108"/>
      <c r="V1415" s="109"/>
      <c r="W1415" s="8"/>
      <c r="X1415" s="109"/>
      <c r="Y1415" s="108"/>
      <c r="Z1415" s="108"/>
      <c r="AA1415" s="108"/>
      <c r="AB1415" s="8"/>
      <c r="AC1415" s="109"/>
      <c r="AD1415" s="111"/>
      <c r="AG1415" s="111"/>
    </row>
    <row r="1416" spans="1:33" ht="15.75">
      <c r="A1416" s="292" t="str">
        <f t="shared" si="27"/>
        <v>66-18400-B2</v>
      </c>
      <c r="B1416" s="231">
        <v>6392.3904000000002</v>
      </c>
      <c r="C1416" s="231">
        <v>8336.5920000000024</v>
      </c>
      <c r="D1416" s="231"/>
      <c r="E1416" s="231"/>
      <c r="F1416" s="231"/>
      <c r="G1416" s="232"/>
      <c r="H1416" s="230" t="s">
        <v>552</v>
      </c>
      <c r="I1416" s="230" t="s">
        <v>552</v>
      </c>
      <c r="J1416" s="114"/>
      <c r="K1416" s="108"/>
      <c r="L1416" s="108"/>
      <c r="M1416" s="108"/>
      <c r="N1416" s="109"/>
      <c r="O1416" s="110"/>
      <c r="P1416" s="108"/>
      <c r="Q1416" s="108"/>
      <c r="R1416" s="108"/>
      <c r="S1416" s="108"/>
      <c r="T1416" s="108"/>
      <c r="U1416" s="108"/>
      <c r="V1416" s="109"/>
      <c r="W1416" s="8"/>
      <c r="X1416" s="109"/>
      <c r="Y1416" s="108"/>
      <c r="Z1416" s="108"/>
      <c r="AA1416" s="108"/>
      <c r="AB1416" s="8"/>
      <c r="AC1416" s="109"/>
      <c r="AD1416" s="111"/>
      <c r="AG1416" s="111"/>
    </row>
    <row r="1417" spans="1:33" ht="15.75">
      <c r="A1417" s="292" t="str">
        <f t="shared" si="27"/>
        <v>66-18400-01</v>
      </c>
      <c r="B1417" s="231">
        <v>13255.474679999999</v>
      </c>
      <c r="C1417" s="231">
        <v>17079.19890000001</v>
      </c>
      <c r="D1417" s="231"/>
      <c r="E1417" s="231"/>
      <c r="F1417" s="231"/>
      <c r="G1417" s="232"/>
      <c r="H1417" s="228" t="s">
        <v>553</v>
      </c>
      <c r="I1417" s="228" t="s">
        <v>553</v>
      </c>
      <c r="J1417" s="114"/>
      <c r="K1417" s="108"/>
      <c r="L1417" s="108"/>
      <c r="M1417" s="108"/>
      <c r="N1417" s="109"/>
      <c r="O1417" s="110"/>
      <c r="P1417" s="108"/>
      <c r="Q1417" s="108"/>
      <c r="R1417" s="108"/>
      <c r="S1417" s="108"/>
      <c r="T1417" s="108"/>
      <c r="U1417" s="108"/>
      <c r="V1417" s="109"/>
      <c r="W1417" s="8"/>
      <c r="X1417" s="109"/>
      <c r="Y1417" s="108"/>
      <c r="Z1417" s="108"/>
      <c r="AA1417" s="108"/>
      <c r="AB1417" s="8"/>
      <c r="AC1417" s="109"/>
      <c r="AD1417" s="111"/>
      <c r="AG1417" s="111"/>
    </row>
    <row r="1418" spans="1:33" ht="15.75">
      <c r="A1418" s="292" t="str">
        <f t="shared" si="27"/>
        <v>66-18400-02</v>
      </c>
      <c r="B1418" s="231">
        <v>9297.8250000000007</v>
      </c>
      <c r="C1418" s="231">
        <v>11980.5375</v>
      </c>
      <c r="D1418" s="231"/>
      <c r="E1418" s="231"/>
      <c r="F1418" s="231"/>
      <c r="G1418" s="232"/>
      <c r="H1418" s="228" t="s">
        <v>554</v>
      </c>
      <c r="I1418" s="228" t="s">
        <v>554</v>
      </c>
      <c r="J1418" s="114"/>
      <c r="K1418" s="108"/>
      <c r="L1418" s="108"/>
      <c r="M1418" s="108"/>
      <c r="N1418" s="109"/>
      <c r="O1418" s="110"/>
      <c r="P1418" s="108"/>
      <c r="Q1418" s="108"/>
      <c r="R1418" s="108"/>
      <c r="S1418" s="108"/>
      <c r="T1418" s="108"/>
      <c r="U1418" s="108"/>
      <c r="V1418" s="8"/>
      <c r="W1418" s="8"/>
      <c r="X1418" s="109"/>
      <c r="Y1418" s="108"/>
      <c r="Z1418" s="108"/>
      <c r="AA1418" s="108"/>
      <c r="AB1418" s="8"/>
      <c r="AC1418" s="109"/>
      <c r="AD1418" s="111"/>
      <c r="AG1418" s="111"/>
    </row>
    <row r="1419" spans="1:33" ht="15.75">
      <c r="A1419" s="292" t="str">
        <f t="shared" si="27"/>
        <v>66-18400-03</v>
      </c>
      <c r="B1419" s="231">
        <v>6043.8262500000001</v>
      </c>
      <c r="C1419" s="231">
        <v>7787.7093750000004</v>
      </c>
      <c r="D1419" s="231"/>
      <c r="E1419" s="231"/>
      <c r="F1419" s="231"/>
      <c r="G1419" s="232"/>
      <c r="H1419" s="228" t="s">
        <v>555</v>
      </c>
      <c r="I1419" s="228" t="s">
        <v>555</v>
      </c>
      <c r="J1419" s="114"/>
      <c r="K1419" s="108"/>
      <c r="L1419" s="108"/>
      <c r="M1419" s="108"/>
      <c r="N1419" s="109"/>
      <c r="O1419" s="110"/>
      <c r="P1419" s="108"/>
      <c r="Q1419" s="108"/>
      <c r="R1419" s="108"/>
      <c r="S1419" s="108"/>
      <c r="T1419" s="108"/>
      <c r="U1419" s="108"/>
      <c r="V1419" s="8"/>
      <c r="W1419" s="8"/>
      <c r="X1419" s="109"/>
      <c r="Y1419" s="108"/>
      <c r="Z1419" s="108"/>
      <c r="AA1419" s="108"/>
      <c r="AB1419" s="8"/>
      <c r="AC1419" s="109"/>
      <c r="AD1419" s="111"/>
      <c r="AG1419" s="111"/>
    </row>
    <row r="1420" spans="1:33" ht="15.75">
      <c r="A1420" s="292" t="str">
        <f t="shared" si="27"/>
        <v>66-18400-04</v>
      </c>
      <c r="B1420" s="231">
        <v>4261.5936000000002</v>
      </c>
      <c r="C1420" s="231">
        <v>5557.7280000000001</v>
      </c>
      <c r="D1420" s="231"/>
      <c r="E1420" s="231"/>
      <c r="F1420" s="231"/>
      <c r="G1420" s="232"/>
      <c r="H1420" s="230" t="s">
        <v>556</v>
      </c>
      <c r="I1420" s="230" t="s">
        <v>556</v>
      </c>
      <c r="J1420" s="114"/>
      <c r="K1420" s="108"/>
      <c r="L1420" s="108"/>
      <c r="M1420" s="108"/>
      <c r="N1420" s="109"/>
      <c r="O1420" s="110"/>
      <c r="P1420" s="108"/>
      <c r="Q1420" s="108"/>
      <c r="R1420" s="108"/>
      <c r="S1420" s="108"/>
      <c r="T1420" s="108"/>
      <c r="U1420" s="108"/>
      <c r="V1420" s="8"/>
      <c r="W1420" s="8"/>
      <c r="X1420" s="109"/>
      <c r="Y1420" s="108"/>
      <c r="Z1420" s="108"/>
      <c r="AA1420" s="108"/>
      <c r="AB1420" s="8"/>
      <c r="AC1420" s="109"/>
      <c r="AD1420" s="111"/>
      <c r="AG1420" s="111"/>
    </row>
    <row r="1421" spans="1:33" ht="15.75">
      <c r="A1421" s="292" t="str">
        <f t="shared" si="27"/>
        <v>66-18400-05</v>
      </c>
      <c r="B1421" s="231">
        <v>2130.7968000000001</v>
      </c>
      <c r="C1421" s="231">
        <v>2778.8640000000014</v>
      </c>
      <c r="D1421" s="231"/>
      <c r="E1421" s="231"/>
      <c r="F1421" s="231"/>
      <c r="G1421" s="232"/>
      <c r="H1421" s="230" t="s">
        <v>557</v>
      </c>
      <c r="I1421" s="230" t="s">
        <v>557</v>
      </c>
      <c r="J1421" s="114"/>
      <c r="K1421" s="108"/>
      <c r="L1421" s="108"/>
      <c r="M1421" s="108"/>
      <c r="N1421" s="109"/>
      <c r="O1421" s="110"/>
      <c r="P1421" s="108"/>
      <c r="Q1421" s="108"/>
      <c r="R1421" s="108"/>
      <c r="S1421" s="108"/>
      <c r="T1421" s="108"/>
      <c r="U1421" s="108"/>
      <c r="V1421" s="109"/>
      <c r="W1421" s="8"/>
      <c r="X1421" s="109"/>
      <c r="Y1421" s="108"/>
      <c r="Z1421" s="108"/>
      <c r="AA1421" s="108"/>
      <c r="AB1421" s="8"/>
      <c r="AC1421" s="109"/>
      <c r="AD1421" s="111"/>
      <c r="AG1421" s="111"/>
    </row>
    <row r="1422" spans="1:33" ht="15.75">
      <c r="A1422" s="292" t="str">
        <f t="shared" si="27"/>
        <v>66-18400-S5</v>
      </c>
      <c r="B1422" s="231">
        <v>34551.2696364</v>
      </c>
      <c r="C1422" s="231">
        <v>34551.269636400008</v>
      </c>
      <c r="D1422" s="231"/>
      <c r="E1422" s="231"/>
      <c r="F1422" s="231"/>
      <c r="G1422" s="232"/>
      <c r="H1422" s="230" t="s">
        <v>558</v>
      </c>
      <c r="I1422" s="230" t="s">
        <v>558</v>
      </c>
      <c r="J1422" s="114"/>
      <c r="K1422" s="108"/>
      <c r="L1422" s="108"/>
      <c r="M1422" s="108"/>
      <c r="N1422" s="109"/>
      <c r="O1422" s="110"/>
      <c r="P1422" s="108"/>
      <c r="Q1422" s="108"/>
      <c r="R1422" s="108"/>
      <c r="S1422" s="108"/>
      <c r="T1422" s="108"/>
      <c r="U1422" s="108"/>
      <c r="V1422" s="109"/>
      <c r="W1422" s="8"/>
      <c r="X1422" s="109"/>
      <c r="Y1422" s="108"/>
      <c r="Z1422" s="108"/>
      <c r="AA1422" s="108"/>
      <c r="AB1422" s="8"/>
      <c r="AC1422" s="109"/>
      <c r="AD1422" s="111"/>
      <c r="AG1422" s="111"/>
    </row>
    <row r="1423" spans="1:33" ht="15.75">
      <c r="A1423" s="292" t="str">
        <f t="shared" si="27"/>
        <v>66-18400-L4</v>
      </c>
      <c r="B1423" s="231">
        <v>32250.0090924</v>
      </c>
      <c r="C1423" s="231">
        <v>32250.009092400003</v>
      </c>
      <c r="D1423" s="231"/>
      <c r="E1423" s="231"/>
      <c r="F1423" s="231"/>
      <c r="G1423" s="232"/>
      <c r="H1423" s="228" t="s">
        <v>559</v>
      </c>
      <c r="I1423" s="228" t="s">
        <v>559</v>
      </c>
      <c r="J1423" s="108"/>
      <c r="K1423" s="108"/>
      <c r="L1423" s="108"/>
      <c r="M1423" s="108"/>
      <c r="N1423" s="108"/>
      <c r="O1423" s="110"/>
      <c r="P1423" s="108"/>
      <c r="Q1423" s="108"/>
      <c r="R1423" s="108"/>
      <c r="S1423" s="108"/>
      <c r="T1423" s="108"/>
      <c r="U1423" s="108"/>
      <c r="V1423" s="108"/>
      <c r="W1423" s="108"/>
      <c r="X1423" s="108"/>
      <c r="Y1423" s="108"/>
      <c r="Z1423" s="108"/>
      <c r="AA1423" s="108"/>
      <c r="AB1423" s="108"/>
      <c r="AC1423" s="108"/>
      <c r="AD1423" s="111"/>
      <c r="AG1423" s="111"/>
    </row>
    <row r="1424" spans="1:33" ht="15.75">
      <c r="A1424" s="292" t="str">
        <f t="shared" si="27"/>
        <v>66-18400-L3</v>
      </c>
      <c r="B1424" s="231">
        <v>27647.488004400002</v>
      </c>
      <c r="C1424" s="231">
        <v>27647.488004400002</v>
      </c>
      <c r="D1424" s="231"/>
      <c r="E1424" s="231"/>
      <c r="F1424" s="231"/>
      <c r="G1424" s="232"/>
      <c r="H1424" s="228" t="s">
        <v>560</v>
      </c>
      <c r="I1424" s="228" t="s">
        <v>560</v>
      </c>
      <c r="J1424" s="108"/>
      <c r="K1424" s="108"/>
      <c r="L1424" s="108"/>
      <c r="M1424" s="108"/>
      <c r="N1424" s="108"/>
      <c r="O1424" s="110"/>
      <c r="P1424" s="108"/>
      <c r="Q1424" s="108"/>
      <c r="R1424" s="108"/>
      <c r="S1424" s="108"/>
      <c r="T1424" s="108"/>
      <c r="U1424" s="108"/>
      <c r="V1424" s="108"/>
      <c r="W1424" s="108"/>
      <c r="X1424" s="108"/>
      <c r="Y1424" s="108"/>
      <c r="Z1424" s="108"/>
      <c r="AA1424" s="108"/>
      <c r="AB1424" s="108"/>
      <c r="AC1424" s="108"/>
      <c r="AD1424" s="111"/>
      <c r="AG1424" s="111"/>
    </row>
    <row r="1425" spans="1:33" ht="15.75">
      <c r="A1425" s="292" t="str">
        <f t="shared" si="27"/>
        <v>66-18400-L2</v>
      </c>
      <c r="B1425" s="231">
        <v>21804.443654400002</v>
      </c>
      <c r="C1425" s="231">
        <v>21804.443654399998</v>
      </c>
      <c r="D1425" s="231"/>
      <c r="E1425" s="231"/>
      <c r="F1425" s="231"/>
      <c r="G1425" s="232"/>
      <c r="H1425" s="228" t="s">
        <v>561</v>
      </c>
      <c r="I1425" s="228" t="s">
        <v>561</v>
      </c>
      <c r="J1425" s="108"/>
      <c r="K1425" s="108"/>
      <c r="L1425" s="108"/>
      <c r="M1425" s="108"/>
      <c r="N1425" s="108"/>
      <c r="O1425" s="110"/>
      <c r="P1425" s="108"/>
      <c r="Q1425" s="108"/>
      <c r="R1425" s="108"/>
      <c r="S1425" s="108"/>
      <c r="T1425" s="108"/>
      <c r="U1425" s="108"/>
      <c r="V1425" s="108"/>
      <c r="W1425" s="108"/>
      <c r="X1425" s="108"/>
      <c r="Y1425" s="108"/>
      <c r="Z1425" s="108"/>
      <c r="AA1425" s="108"/>
      <c r="AB1425" s="108"/>
      <c r="AC1425" s="108"/>
      <c r="AD1425" s="111"/>
      <c r="AG1425" s="111"/>
    </row>
    <row r="1426" spans="1:33" ht="15.75">
      <c r="A1426" s="292" t="str">
        <f t="shared" si="27"/>
        <v>66-18400-B4</v>
      </c>
      <c r="B1426" s="231">
        <v>21736.124982000001</v>
      </c>
      <c r="C1426" s="231">
        <v>21736.124982000001</v>
      </c>
      <c r="D1426" s="231"/>
      <c r="E1426" s="231"/>
      <c r="F1426" s="231"/>
      <c r="G1426" s="232"/>
      <c r="H1426" s="230" t="s">
        <v>563</v>
      </c>
      <c r="I1426" s="230" t="s">
        <v>563</v>
      </c>
      <c r="J1426" s="108"/>
      <c r="K1426" s="108"/>
      <c r="L1426" s="108"/>
      <c r="M1426" s="108"/>
      <c r="N1426" s="108"/>
      <c r="O1426" s="110"/>
      <c r="P1426" s="108"/>
      <c r="Q1426" s="108"/>
      <c r="R1426" s="108"/>
      <c r="S1426" s="108"/>
      <c r="T1426" s="108"/>
      <c r="U1426" s="108"/>
      <c r="V1426" s="108"/>
      <c r="W1426" s="108"/>
      <c r="X1426" s="108"/>
      <c r="Y1426" s="108"/>
      <c r="Z1426" s="108"/>
      <c r="AA1426" s="108"/>
      <c r="AB1426" s="108"/>
      <c r="AC1426" s="108"/>
      <c r="AD1426" s="111"/>
      <c r="AG1426" s="111"/>
    </row>
    <row r="1427" spans="1:33" ht="15.75">
      <c r="A1427" s="292" t="str">
        <f t="shared" si="27"/>
        <v>66-18400-B3</v>
      </c>
      <c r="B1427" s="231">
        <v>12746.825982</v>
      </c>
      <c r="C1427" s="231">
        <v>12746.825982</v>
      </c>
      <c r="D1427" s="231"/>
      <c r="E1427" s="231"/>
      <c r="F1427" s="231"/>
      <c r="G1427" s="232"/>
      <c r="H1427" s="230" t="s">
        <v>564</v>
      </c>
      <c r="I1427" s="230" t="s">
        <v>564</v>
      </c>
      <c r="J1427" s="108"/>
      <c r="K1427" s="108"/>
      <c r="L1427" s="108"/>
      <c r="M1427" s="108"/>
      <c r="N1427" s="108"/>
      <c r="O1427" s="110"/>
      <c r="P1427" s="108"/>
      <c r="Q1427" s="108"/>
      <c r="R1427" s="108"/>
      <c r="S1427" s="108"/>
      <c r="T1427" s="108"/>
      <c r="U1427" s="108"/>
      <c r="V1427" s="108"/>
      <c r="W1427" s="108"/>
      <c r="X1427" s="108"/>
      <c r="Y1427" s="108"/>
      <c r="Z1427" s="108"/>
      <c r="AA1427" s="108"/>
      <c r="AB1427" s="108"/>
      <c r="AC1427" s="108"/>
      <c r="AD1427" s="111"/>
      <c r="AG1427" s="111"/>
    </row>
    <row r="1428" spans="1:33" ht="15.75">
      <c r="A1428" s="292" t="str">
        <f t="shared" si="27"/>
        <v>66-18400-B2</v>
      </c>
      <c r="B1428" s="231">
        <v>6903.7816319999993</v>
      </c>
      <c r="C1428" s="231">
        <v>6903.7816319999993</v>
      </c>
      <c r="D1428" s="231"/>
      <c r="E1428" s="231"/>
      <c r="F1428" s="231"/>
      <c r="G1428" s="232"/>
      <c r="H1428" s="230" t="s">
        <v>565</v>
      </c>
      <c r="I1428" s="230" t="s">
        <v>565</v>
      </c>
      <c r="J1428" s="114"/>
      <c r="K1428" s="108"/>
      <c r="L1428" s="108"/>
      <c r="M1428" s="108"/>
      <c r="N1428" s="109"/>
      <c r="O1428" s="110"/>
      <c r="P1428" s="108"/>
      <c r="Q1428" s="108"/>
      <c r="R1428" s="108"/>
      <c r="S1428" s="108"/>
      <c r="T1428" s="108"/>
      <c r="U1428" s="108"/>
      <c r="V1428" s="109"/>
      <c r="W1428" s="109"/>
      <c r="X1428" s="109"/>
      <c r="Y1428" s="108"/>
      <c r="Z1428" s="108"/>
      <c r="AA1428" s="108"/>
      <c r="AB1428" s="109"/>
      <c r="AC1428" s="109"/>
      <c r="AD1428" s="111"/>
      <c r="AG1428" s="111"/>
    </row>
    <row r="1429" spans="1:33" ht="15.75">
      <c r="A1429" s="292" t="str">
        <f t="shared" si="27"/>
        <v>66-18400-X1</v>
      </c>
      <c r="B1429" s="231">
        <v>14832.343349999999</v>
      </c>
      <c r="C1429" s="231">
        <v>14832.343349999999</v>
      </c>
      <c r="D1429" s="231"/>
      <c r="E1429" s="231"/>
      <c r="F1429" s="231"/>
      <c r="G1429" s="232"/>
      <c r="H1429" s="228" t="s">
        <v>562</v>
      </c>
      <c r="I1429" s="228" t="s">
        <v>562</v>
      </c>
      <c r="J1429" s="114"/>
      <c r="K1429" s="108"/>
      <c r="L1429" s="108"/>
      <c r="M1429" s="108"/>
      <c r="N1429" s="109"/>
      <c r="O1429" s="110"/>
      <c r="P1429" s="108"/>
      <c r="Q1429" s="108"/>
      <c r="R1429" s="108"/>
      <c r="S1429" s="108"/>
      <c r="T1429" s="108"/>
      <c r="U1429" s="108"/>
      <c r="V1429" s="109"/>
      <c r="W1429" s="109"/>
      <c r="X1429" s="109"/>
      <c r="Y1429" s="108"/>
      <c r="Z1429" s="108"/>
      <c r="AA1429" s="108"/>
      <c r="AB1429" s="109"/>
      <c r="AC1429" s="109"/>
      <c r="AD1429" s="111"/>
      <c r="AG1429" s="111"/>
    </row>
    <row r="1430" spans="1:33" ht="15.75">
      <c r="A1430" s="292" t="str">
        <f t="shared" si="27"/>
        <v>66-18400-01</v>
      </c>
      <c r="B1430" s="231">
        <v>12815.144654400003</v>
      </c>
      <c r="C1430" s="231">
        <v>12815.144654399999</v>
      </c>
      <c r="D1430" s="231"/>
      <c r="E1430" s="231"/>
      <c r="F1430" s="231"/>
      <c r="G1430" s="232"/>
      <c r="H1430" s="230" t="s">
        <v>566</v>
      </c>
      <c r="I1430" s="230" t="s">
        <v>566</v>
      </c>
      <c r="J1430" s="114"/>
      <c r="K1430" s="108"/>
      <c r="L1430" s="108"/>
      <c r="M1430" s="108"/>
      <c r="N1430" s="109"/>
      <c r="O1430" s="110"/>
      <c r="P1430" s="108"/>
      <c r="Q1430" s="108"/>
      <c r="R1430" s="108"/>
      <c r="S1430" s="108"/>
      <c r="T1430" s="108"/>
      <c r="U1430" s="108"/>
      <c r="V1430" s="109"/>
      <c r="W1430" s="109"/>
      <c r="X1430" s="109"/>
      <c r="Y1430" s="108"/>
      <c r="Z1430" s="108"/>
      <c r="AA1430" s="108"/>
      <c r="AB1430" s="109"/>
      <c r="AC1430" s="109"/>
      <c r="AD1430" s="111"/>
      <c r="AG1430" s="111"/>
    </row>
    <row r="1431" spans="1:33" ht="15.75">
      <c r="A1431" s="292" t="str">
        <f t="shared" si="27"/>
        <v>66-18400-02</v>
      </c>
      <c r="B1431" s="231">
        <v>8989.2990000000009</v>
      </c>
      <c r="C1431" s="231">
        <v>8989.2989999999991</v>
      </c>
      <c r="D1431" s="231"/>
      <c r="E1431" s="231"/>
      <c r="F1431" s="231"/>
      <c r="G1431" s="232"/>
      <c r="H1431" s="230" t="s">
        <v>567</v>
      </c>
      <c r="I1431" s="230" t="s">
        <v>567</v>
      </c>
      <c r="J1431" s="114"/>
      <c r="K1431" s="108"/>
      <c r="L1431" s="108"/>
      <c r="M1431" s="108"/>
      <c r="N1431" s="109"/>
      <c r="O1431" s="110"/>
      <c r="P1431" s="108"/>
      <c r="Q1431" s="108"/>
      <c r="R1431" s="108"/>
      <c r="S1431" s="108"/>
      <c r="T1431" s="108"/>
      <c r="U1431" s="108"/>
      <c r="V1431" s="109"/>
      <c r="W1431" s="109"/>
      <c r="X1431" s="109"/>
      <c r="Y1431" s="108"/>
      <c r="Z1431" s="108"/>
      <c r="AA1431" s="108"/>
      <c r="AB1431" s="109"/>
      <c r="AC1431" s="109"/>
      <c r="AD1431" s="111"/>
      <c r="AG1431" s="111"/>
    </row>
    <row r="1432" spans="1:33" ht="15.75">
      <c r="A1432" s="292" t="str">
        <f t="shared" si="27"/>
        <v>66-18400-03</v>
      </c>
      <c r="B1432" s="231">
        <v>5843.0443500000001</v>
      </c>
      <c r="C1432" s="231">
        <v>5843.044350000001</v>
      </c>
      <c r="D1432" s="231"/>
      <c r="E1432" s="231"/>
      <c r="F1432" s="231"/>
      <c r="G1432" s="232"/>
      <c r="H1432" s="228" t="s">
        <v>568</v>
      </c>
      <c r="I1432" s="228" t="s">
        <v>568</v>
      </c>
      <c r="J1432" s="108"/>
      <c r="K1432" s="108"/>
      <c r="L1432" s="108"/>
      <c r="M1432" s="108"/>
      <c r="N1432" s="108"/>
      <c r="O1432" s="110"/>
      <c r="P1432" s="108"/>
      <c r="Q1432" s="108"/>
      <c r="R1432" s="108"/>
      <c r="S1432" s="108"/>
      <c r="T1432" s="108"/>
      <c r="U1432" s="108"/>
      <c r="V1432" s="108"/>
      <c r="W1432" s="108"/>
      <c r="X1432" s="109"/>
      <c r="Y1432" s="108"/>
      <c r="Z1432" s="108"/>
      <c r="AA1432" s="108"/>
      <c r="AB1432" s="108"/>
      <c r="AC1432" s="108"/>
      <c r="AD1432" s="111"/>
      <c r="AG1432" s="111"/>
    </row>
    <row r="1433" spans="1:33" ht="15.75">
      <c r="A1433" s="292" t="str">
        <f t="shared" si="27"/>
        <v>66-18400-04</v>
      </c>
      <c r="B1433" s="231">
        <v>4602.5210879999995</v>
      </c>
      <c r="C1433" s="231">
        <v>4602.5210880000004</v>
      </c>
      <c r="D1433" s="231"/>
      <c r="E1433" s="231"/>
      <c r="F1433" s="231"/>
      <c r="G1433" s="232"/>
      <c r="H1433" s="230" t="s">
        <v>569</v>
      </c>
      <c r="I1433" s="230" t="s">
        <v>569</v>
      </c>
      <c r="J1433" s="108"/>
      <c r="K1433" s="108"/>
      <c r="L1433" s="108"/>
      <c r="M1433" s="108"/>
      <c r="N1433" s="108"/>
      <c r="O1433" s="110"/>
      <c r="P1433" s="108"/>
      <c r="Q1433" s="108"/>
      <c r="R1433" s="108"/>
      <c r="S1433" s="108"/>
      <c r="T1433" s="108"/>
      <c r="U1433" s="108"/>
      <c r="V1433" s="108"/>
      <c r="W1433" s="108"/>
      <c r="X1433" s="109"/>
      <c r="Y1433" s="108"/>
      <c r="Z1433" s="108"/>
      <c r="AA1433" s="108"/>
      <c r="AB1433" s="108"/>
      <c r="AC1433" s="108"/>
      <c r="AD1433" s="111"/>
      <c r="AG1433" s="111"/>
    </row>
    <row r="1434" spans="1:33" ht="15.75">
      <c r="A1434" s="292" t="str">
        <f t="shared" si="27"/>
        <v>66-18400-05</v>
      </c>
      <c r="B1434" s="231">
        <v>2301.2605439999998</v>
      </c>
      <c r="C1434" s="231">
        <v>2301.2605439999998</v>
      </c>
      <c r="D1434" s="231"/>
      <c r="E1434" s="231"/>
      <c r="F1434" s="231"/>
      <c r="G1434" s="232"/>
      <c r="H1434" s="230" t="s">
        <v>570</v>
      </c>
      <c r="I1434" s="230" t="s">
        <v>570</v>
      </c>
      <c r="J1434" s="108"/>
      <c r="K1434" s="108"/>
      <c r="L1434" s="108"/>
      <c r="M1434" s="108"/>
      <c r="N1434" s="108"/>
      <c r="O1434" s="110"/>
      <c r="P1434" s="108"/>
      <c r="Q1434" s="108"/>
      <c r="R1434" s="108"/>
      <c r="S1434" s="108"/>
      <c r="T1434" s="108"/>
      <c r="U1434" s="108"/>
      <c r="V1434" s="108"/>
      <c r="W1434" s="108"/>
      <c r="X1434" s="109"/>
      <c r="Y1434" s="108"/>
      <c r="Z1434" s="108"/>
      <c r="AA1434" s="108"/>
      <c r="AB1434" s="108"/>
      <c r="AC1434" s="108"/>
      <c r="AD1434" s="111"/>
      <c r="AG1434" s="111"/>
    </row>
    <row r="1435" spans="1:33" ht="15.75">
      <c r="A1435" s="292" t="str">
        <f t="shared" si="27"/>
        <v>66-18500-S1</v>
      </c>
      <c r="B1435" s="231">
        <v>2663.4959999999996</v>
      </c>
      <c r="C1435" s="231">
        <v>3473.579999999999</v>
      </c>
      <c r="D1435" s="231"/>
      <c r="E1435" s="231"/>
      <c r="F1435" s="231"/>
      <c r="G1435" s="232">
        <v>3994.6169999999984</v>
      </c>
      <c r="H1435" s="228" t="s">
        <v>571</v>
      </c>
      <c r="I1435" s="228" t="s">
        <v>571</v>
      </c>
      <c r="J1435" s="114"/>
      <c r="K1435" s="108"/>
      <c r="L1435" s="108"/>
      <c r="M1435" s="108"/>
      <c r="N1435" s="109"/>
      <c r="O1435" s="110"/>
      <c r="P1435" s="108"/>
      <c r="Q1435" s="108"/>
      <c r="R1435" s="108"/>
      <c r="S1435" s="108"/>
      <c r="T1435" s="108"/>
      <c r="U1435" s="108"/>
      <c r="V1435" s="109"/>
      <c r="W1435" s="109"/>
      <c r="X1435" s="109"/>
      <c r="Y1435" s="108"/>
      <c r="Z1435" s="108"/>
      <c r="AA1435" s="108"/>
      <c r="AB1435" s="109"/>
      <c r="AC1435" s="109"/>
      <c r="AD1435" s="111"/>
      <c r="AG1435" s="111"/>
    </row>
    <row r="1436" spans="1:33" ht="15.75">
      <c r="A1436" s="292" t="str">
        <f t="shared" si="27"/>
        <v>66-18500-S1</v>
      </c>
      <c r="B1436" s="231">
        <v>2876.5756800000004</v>
      </c>
      <c r="C1436" s="231">
        <v>2876.5756799999995</v>
      </c>
      <c r="D1436" s="231"/>
      <c r="E1436" s="231"/>
      <c r="F1436" s="231"/>
      <c r="G1436" s="232"/>
      <c r="H1436" s="230" t="s">
        <v>572</v>
      </c>
      <c r="I1436" s="230" t="s">
        <v>572</v>
      </c>
      <c r="J1436" s="114"/>
      <c r="K1436" s="108"/>
      <c r="L1436" s="108"/>
      <c r="M1436" s="108"/>
      <c r="N1436" s="109"/>
      <c r="O1436" s="110"/>
      <c r="P1436" s="108"/>
      <c r="Q1436" s="108"/>
      <c r="R1436" s="108"/>
      <c r="S1436" s="108"/>
      <c r="T1436" s="108"/>
      <c r="U1436" s="108"/>
      <c r="V1436" s="109"/>
      <c r="W1436" s="109"/>
      <c r="X1436" s="109"/>
      <c r="Y1436" s="108"/>
      <c r="Z1436" s="108"/>
      <c r="AA1436" s="108"/>
      <c r="AB1436" s="109"/>
      <c r="AC1436" s="109"/>
      <c r="AD1436" s="111"/>
      <c r="AG1436" s="111"/>
    </row>
    <row r="1437" spans="1:33" ht="15.75">
      <c r="A1437" s="292" t="str">
        <f t="shared" si="27"/>
        <v>66-18700-S1</v>
      </c>
      <c r="B1437" s="231">
        <v>25297.47</v>
      </c>
      <c r="C1437" s="231">
        <v>32987.900880000008</v>
      </c>
      <c r="D1437" s="231"/>
      <c r="E1437" s="231"/>
      <c r="F1437" s="231"/>
      <c r="G1437" s="232">
        <v>37936.086012000007</v>
      </c>
      <c r="H1437" s="230" t="s">
        <v>574</v>
      </c>
      <c r="I1437" s="230" t="s">
        <v>574</v>
      </c>
      <c r="J1437" s="114"/>
      <c r="K1437" s="108"/>
      <c r="L1437" s="108"/>
      <c r="M1437" s="108"/>
      <c r="N1437" s="109"/>
      <c r="O1437" s="110"/>
      <c r="P1437" s="108"/>
      <c r="Q1437" s="108"/>
      <c r="R1437" s="108"/>
      <c r="S1437" s="108"/>
      <c r="T1437" s="108"/>
      <c r="U1437" s="108"/>
      <c r="V1437" s="109"/>
      <c r="W1437" s="109"/>
      <c r="X1437" s="109"/>
      <c r="Y1437" s="108"/>
      <c r="Z1437" s="108"/>
      <c r="AA1437" s="108"/>
      <c r="AB1437" s="109"/>
      <c r="AC1437" s="109"/>
      <c r="AD1437" s="111"/>
      <c r="AG1437" s="111"/>
    </row>
    <row r="1438" spans="1:33" ht="15.75">
      <c r="A1438" s="292" t="str">
        <f t="shared" si="27"/>
        <v>66-19100-S1</v>
      </c>
      <c r="B1438" s="231">
        <v>16055.460960000002</v>
      </c>
      <c r="C1438" s="231">
        <v>20413.371792000002</v>
      </c>
      <c r="D1438" s="231"/>
      <c r="E1438" s="231"/>
      <c r="F1438" s="231"/>
      <c r="G1438" s="232">
        <v>23475.377560800003</v>
      </c>
      <c r="H1438" s="235" t="s">
        <v>576</v>
      </c>
      <c r="I1438" s="235" t="s">
        <v>576</v>
      </c>
      <c r="J1438" s="114"/>
      <c r="K1438" s="108"/>
      <c r="L1438" s="108"/>
      <c r="M1438" s="108"/>
      <c r="N1438" s="109"/>
      <c r="O1438" s="110"/>
      <c r="P1438" s="108"/>
      <c r="Q1438" s="108"/>
      <c r="R1438" s="108"/>
      <c r="S1438" s="108"/>
      <c r="T1438" s="108"/>
      <c r="U1438" s="108"/>
      <c r="V1438" s="8"/>
      <c r="W1438" s="8"/>
      <c r="X1438" s="109"/>
      <c r="Y1438" s="108"/>
      <c r="Z1438" s="108"/>
      <c r="AA1438" s="108"/>
      <c r="AB1438" s="8"/>
      <c r="AC1438" s="109"/>
      <c r="AD1438" s="111"/>
      <c r="AG1438" s="111"/>
    </row>
    <row r="1439" spans="1:33" ht="15.75">
      <c r="A1439" s="292" t="str">
        <f t="shared" si="27"/>
        <v>66-19200-S1</v>
      </c>
      <c r="B1439" s="231">
        <v>11047.21488</v>
      </c>
      <c r="C1439" s="231">
        <v>14270.1324</v>
      </c>
      <c r="D1439" s="231"/>
      <c r="E1439" s="231"/>
      <c r="F1439" s="231"/>
      <c r="G1439" s="232"/>
      <c r="H1439" s="235" t="s">
        <v>577</v>
      </c>
      <c r="I1439" s="235" t="s">
        <v>577</v>
      </c>
      <c r="J1439" s="114"/>
      <c r="K1439" s="108"/>
      <c r="L1439" s="108"/>
      <c r="M1439" s="108"/>
      <c r="N1439" s="109"/>
      <c r="O1439" s="110"/>
      <c r="P1439" s="108"/>
      <c r="Q1439" s="108"/>
      <c r="R1439" s="108"/>
      <c r="S1439" s="108"/>
      <c r="T1439" s="108"/>
      <c r="U1439" s="108"/>
      <c r="V1439" s="8"/>
      <c r="W1439" s="8"/>
      <c r="X1439" s="8"/>
      <c r="Y1439" s="108"/>
      <c r="Z1439" s="108"/>
      <c r="AA1439" s="108"/>
      <c r="AB1439" s="8"/>
      <c r="AC1439" s="109"/>
      <c r="AD1439" s="111"/>
      <c r="AG1439" s="111"/>
    </row>
    <row r="1440" spans="1:33" ht="15.75">
      <c r="A1440" s="292" t="str">
        <f t="shared" si="27"/>
        <v>66-19300-S1</v>
      </c>
      <c r="B1440" s="231">
        <v>13663.734493295999</v>
      </c>
      <c r="C1440" s="231">
        <v>19367.465400000001</v>
      </c>
      <c r="D1440" s="231"/>
      <c r="E1440" s="231"/>
      <c r="F1440" s="231"/>
      <c r="G1440" s="232"/>
      <c r="H1440" s="235" t="s">
        <v>578</v>
      </c>
      <c r="I1440" s="235" t="s">
        <v>578</v>
      </c>
      <c r="J1440" s="114"/>
      <c r="K1440" s="108"/>
      <c r="L1440" s="108"/>
      <c r="M1440" s="108"/>
      <c r="N1440" s="109"/>
      <c r="O1440" s="110"/>
      <c r="P1440" s="108"/>
      <c r="Q1440" s="108"/>
      <c r="R1440" s="108"/>
      <c r="S1440" s="108"/>
      <c r="T1440" s="108"/>
      <c r="U1440" s="108"/>
      <c r="V1440" s="8"/>
      <c r="W1440" s="8"/>
      <c r="X1440" s="8"/>
      <c r="Y1440" s="108"/>
      <c r="Z1440" s="108"/>
      <c r="AA1440" s="108"/>
      <c r="AB1440" s="8"/>
      <c r="AC1440" s="109"/>
      <c r="AD1440" s="111"/>
      <c r="AG1440" s="111"/>
    </row>
    <row r="1441" spans="1:33" ht="15.75">
      <c r="A1441" s="292" t="str">
        <f t="shared" si="27"/>
        <v>66-19400-S1</v>
      </c>
      <c r="B1441" s="231">
        <v>6883.3687499999996</v>
      </c>
      <c r="C1441" s="231">
        <v>8896.0031249999993</v>
      </c>
      <c r="D1441" s="231"/>
      <c r="E1441" s="231"/>
      <c r="F1441" s="231"/>
      <c r="G1441" s="232"/>
      <c r="H1441" s="235" t="s">
        <v>579</v>
      </c>
      <c r="I1441" s="235" t="s">
        <v>579</v>
      </c>
      <c r="J1441" s="114"/>
      <c r="K1441" s="108"/>
      <c r="L1441" s="108"/>
      <c r="M1441" s="108"/>
      <c r="N1441" s="109"/>
      <c r="O1441" s="110"/>
      <c r="P1441" s="108"/>
      <c r="Q1441" s="108"/>
      <c r="R1441" s="108"/>
      <c r="S1441" s="108"/>
      <c r="T1441" s="108"/>
      <c r="U1441" s="108"/>
      <c r="V1441" s="8"/>
      <c r="W1441" s="8"/>
      <c r="X1441" s="8"/>
      <c r="Y1441" s="108"/>
      <c r="Z1441" s="108"/>
      <c r="AA1441" s="108"/>
      <c r="AB1441" s="8"/>
      <c r="AC1441" s="109"/>
      <c r="AD1441" s="111"/>
      <c r="AG1441" s="111"/>
    </row>
    <row r="1442" spans="1:33" ht="15.75">
      <c r="A1442" s="292" t="str">
        <f t="shared" si="27"/>
        <v>66-19500-S1</v>
      </c>
      <c r="B1442" s="231">
        <v>9179.0250000000015</v>
      </c>
      <c r="C1442" s="231">
        <v>11860.5375</v>
      </c>
      <c r="D1442" s="231"/>
      <c r="E1442" s="231"/>
      <c r="F1442" s="231"/>
      <c r="G1442" s="232"/>
      <c r="H1442" s="235" t="s">
        <v>580</v>
      </c>
      <c r="I1442" s="235" t="s">
        <v>580</v>
      </c>
      <c r="J1442" s="114"/>
      <c r="K1442" s="108"/>
      <c r="L1442" s="108"/>
      <c r="M1442" s="108"/>
      <c r="N1442" s="109"/>
      <c r="O1442" s="110"/>
      <c r="P1442" s="108"/>
      <c r="Q1442" s="108"/>
      <c r="R1442" s="108"/>
      <c r="S1442" s="108"/>
      <c r="T1442" s="108"/>
      <c r="U1442" s="108"/>
      <c r="V1442" s="8"/>
      <c r="W1442" s="8"/>
      <c r="X1442" s="8"/>
      <c r="Y1442" s="108"/>
      <c r="Z1442" s="108"/>
      <c r="AA1442" s="108"/>
      <c r="AB1442" s="8"/>
      <c r="AC1442" s="109"/>
      <c r="AD1442" s="111"/>
      <c r="AG1442" s="111"/>
    </row>
    <row r="1443" spans="1:33" ht="15.75">
      <c r="A1443" s="292" t="str">
        <f t="shared" si="27"/>
        <v>66-19600-S1</v>
      </c>
      <c r="B1443" s="231">
        <v>17434.175999999999</v>
      </c>
      <c r="C1443" s="231">
        <v>22550.280000000002</v>
      </c>
      <c r="D1443" s="231"/>
      <c r="E1443" s="231"/>
      <c r="F1443" s="231"/>
      <c r="G1443" s="232"/>
      <c r="H1443" s="235" t="s">
        <v>581</v>
      </c>
      <c r="I1443" s="235" t="s">
        <v>581</v>
      </c>
      <c r="J1443" s="114"/>
      <c r="K1443" s="108"/>
      <c r="L1443" s="108"/>
      <c r="M1443" s="108"/>
      <c r="N1443" s="109"/>
      <c r="O1443" s="110"/>
      <c r="P1443" s="108"/>
      <c r="Q1443" s="108"/>
      <c r="R1443" s="108"/>
      <c r="S1443" s="108"/>
      <c r="T1443" s="108"/>
      <c r="U1443" s="108"/>
      <c r="V1443" s="8"/>
      <c r="W1443" s="8"/>
      <c r="X1443" s="8"/>
      <c r="Y1443" s="108"/>
      <c r="Z1443" s="108"/>
      <c r="AA1443" s="108"/>
      <c r="AB1443" s="8"/>
      <c r="AC1443" s="109"/>
      <c r="AD1443" s="111"/>
      <c r="AG1443" s="111"/>
    </row>
    <row r="1444" spans="1:33" ht="15.75">
      <c r="A1444" s="292" t="str">
        <f t="shared" ref="A1444:A1507" si="28">LEFT(H1444,6)&amp;"00"&amp;RIGHT(H1444,3)</f>
        <v>66-20100-S2</v>
      </c>
      <c r="B1444" s="231">
        <v>24960.286890000003</v>
      </c>
      <c r="C1444" s="231">
        <v>31738.411608749997</v>
      </c>
      <c r="D1444" s="231"/>
      <c r="E1444" s="231"/>
      <c r="F1444" s="231"/>
      <c r="G1444" s="232">
        <v>36499.173350062498</v>
      </c>
      <c r="H1444" s="235" t="s">
        <v>585</v>
      </c>
      <c r="I1444" s="235" t="s">
        <v>585</v>
      </c>
      <c r="J1444" s="114"/>
      <c r="K1444" s="108"/>
      <c r="L1444" s="108"/>
      <c r="M1444" s="108"/>
      <c r="N1444" s="109"/>
      <c r="O1444" s="110"/>
      <c r="P1444" s="108"/>
      <c r="Q1444" s="108"/>
      <c r="R1444" s="108"/>
      <c r="S1444" s="108"/>
      <c r="T1444" s="108"/>
      <c r="U1444" s="108"/>
      <c r="V1444" s="8"/>
      <c r="W1444" s="8"/>
      <c r="X1444" s="8"/>
      <c r="Y1444" s="108"/>
      <c r="Z1444" s="108"/>
      <c r="AA1444" s="108"/>
      <c r="AB1444" s="8"/>
      <c r="AC1444" s="109"/>
      <c r="AD1444" s="111"/>
      <c r="AG1444" s="111"/>
    </row>
    <row r="1445" spans="1:33" ht="15.75">
      <c r="A1445" s="292" t="str">
        <f t="shared" si="28"/>
        <v>66-20100-01</v>
      </c>
      <c r="B1445" s="231">
        <v>17619.026040000001</v>
      </c>
      <c r="C1445" s="231">
        <v>22403.584664999998</v>
      </c>
      <c r="D1445" s="231"/>
      <c r="E1445" s="231"/>
      <c r="F1445" s="231"/>
      <c r="G1445" s="232">
        <v>25764.122364749997</v>
      </c>
      <c r="H1445" s="228" t="s">
        <v>586</v>
      </c>
      <c r="I1445" s="228" t="s">
        <v>586</v>
      </c>
      <c r="J1445" s="114"/>
      <c r="K1445" s="108"/>
      <c r="L1445" s="108"/>
      <c r="M1445" s="108"/>
      <c r="N1445" s="109"/>
      <c r="O1445" s="110"/>
      <c r="P1445" s="108"/>
      <c r="Q1445" s="108"/>
      <c r="R1445" s="108"/>
      <c r="S1445" s="108"/>
      <c r="T1445" s="108"/>
      <c r="U1445" s="108"/>
      <c r="V1445" s="8"/>
      <c r="W1445" s="8"/>
      <c r="X1445" s="8"/>
      <c r="Y1445" s="108"/>
      <c r="Z1445" s="108"/>
      <c r="AA1445" s="108"/>
      <c r="AB1445" s="8"/>
      <c r="AC1445" s="109"/>
      <c r="AD1445" s="111"/>
      <c r="AG1445" s="111"/>
    </row>
    <row r="1446" spans="1:33" ht="15.75">
      <c r="A1446" s="292" t="str">
        <f t="shared" si="28"/>
        <v>66-20100-02</v>
      </c>
      <c r="B1446" s="231">
        <v>7341.2608500000024</v>
      </c>
      <c r="C1446" s="231">
        <v>9334.8269437499985</v>
      </c>
      <c r="D1446" s="231"/>
      <c r="E1446" s="231"/>
      <c r="F1446" s="231"/>
      <c r="G1446" s="232">
        <v>10735.050985312499</v>
      </c>
      <c r="H1446" s="228" t="s">
        <v>587</v>
      </c>
      <c r="I1446" s="228" t="s">
        <v>587</v>
      </c>
      <c r="J1446" s="114"/>
      <c r="K1446" s="108"/>
      <c r="L1446" s="108"/>
      <c r="M1446" s="108"/>
      <c r="N1446" s="109"/>
      <c r="O1446" s="110"/>
      <c r="P1446" s="108"/>
      <c r="Q1446" s="108"/>
      <c r="R1446" s="108"/>
      <c r="S1446" s="108"/>
      <c r="T1446" s="108"/>
      <c r="U1446" s="108"/>
      <c r="V1446" s="8"/>
      <c r="W1446" s="8"/>
      <c r="X1446" s="8"/>
      <c r="Y1446" s="108"/>
      <c r="Z1446" s="108"/>
      <c r="AA1446" s="108"/>
      <c r="AB1446" s="8"/>
      <c r="AC1446" s="109"/>
      <c r="AD1446" s="111"/>
      <c r="AG1446" s="111"/>
    </row>
    <row r="1447" spans="1:33" ht="15.75">
      <c r="A1447" s="292" t="str">
        <f t="shared" si="28"/>
        <v>66-20200-S1</v>
      </c>
      <c r="B1447" s="231">
        <v>11704.067298</v>
      </c>
      <c r="C1447" s="231">
        <v>15263.778914999995</v>
      </c>
      <c r="D1447" s="231"/>
      <c r="E1447" s="231"/>
      <c r="F1447" s="231"/>
      <c r="G1447" s="232">
        <v>17553.345752249992</v>
      </c>
      <c r="H1447" s="228" t="s">
        <v>588</v>
      </c>
      <c r="I1447" s="228" t="s">
        <v>588</v>
      </c>
      <c r="J1447" s="114"/>
      <c r="K1447" s="108"/>
      <c r="L1447" s="108"/>
      <c r="M1447" s="108"/>
      <c r="N1447" s="109"/>
      <c r="O1447" s="110"/>
      <c r="P1447" s="108"/>
      <c r="Q1447" s="108"/>
      <c r="R1447" s="108"/>
      <c r="S1447" s="108"/>
      <c r="T1447" s="108"/>
      <c r="U1447" s="108"/>
      <c r="V1447" s="8"/>
      <c r="W1447" s="8"/>
      <c r="X1447" s="8"/>
      <c r="Y1447" s="108"/>
      <c r="Z1447" s="108"/>
      <c r="AA1447" s="108"/>
      <c r="AB1447" s="8"/>
      <c r="AC1447" s="109"/>
      <c r="AD1447" s="111"/>
      <c r="AG1447" s="111"/>
    </row>
    <row r="1448" spans="1:33" ht="15.75">
      <c r="A1448" s="292" t="str">
        <f t="shared" si="28"/>
        <v>66-20300-S1</v>
      </c>
      <c r="B1448" s="231">
        <v>6729.4891125000004</v>
      </c>
      <c r="C1448" s="231">
        <v>8776.2169687500027</v>
      </c>
      <c r="D1448" s="231"/>
      <c r="E1448" s="231"/>
      <c r="F1448" s="231"/>
      <c r="G1448" s="232">
        <v>10092.649514062503</v>
      </c>
      <c r="H1448" s="230" t="s">
        <v>589</v>
      </c>
      <c r="I1448" s="230" t="s">
        <v>589</v>
      </c>
      <c r="J1448" s="114"/>
      <c r="K1448" s="108"/>
      <c r="L1448" s="108"/>
      <c r="M1448" s="108"/>
      <c r="N1448" s="109"/>
      <c r="O1448" s="110"/>
      <c r="P1448" s="108"/>
      <c r="Q1448" s="108"/>
      <c r="R1448" s="108"/>
      <c r="S1448" s="108"/>
      <c r="T1448" s="108"/>
      <c r="U1448" s="108"/>
      <c r="V1448" s="8"/>
      <c r="W1448" s="8"/>
      <c r="X1448" s="8"/>
      <c r="Y1448" s="108"/>
      <c r="Z1448" s="108"/>
      <c r="AA1448" s="108"/>
      <c r="AB1448" s="8"/>
      <c r="AC1448" s="109"/>
      <c r="AD1448" s="111"/>
      <c r="AG1448" s="111"/>
    </row>
    <row r="1449" spans="1:33" ht="15.75">
      <c r="A1449" s="292" t="str">
        <f t="shared" si="28"/>
        <v>66-20400-S1</v>
      </c>
      <c r="B1449" s="231">
        <v>5826.3975</v>
      </c>
      <c r="C1449" s="231">
        <v>7598.4562499999975</v>
      </c>
      <c r="D1449" s="231"/>
      <c r="E1449" s="231"/>
      <c r="F1449" s="231"/>
      <c r="G1449" s="232">
        <v>8738.2246874999964</v>
      </c>
      <c r="H1449" s="230" t="s">
        <v>590</v>
      </c>
      <c r="I1449" s="230" t="s">
        <v>590</v>
      </c>
      <c r="J1449" s="114"/>
      <c r="K1449" s="108"/>
      <c r="L1449" s="108"/>
      <c r="M1449" s="108"/>
      <c r="N1449" s="109"/>
      <c r="O1449" s="110"/>
      <c r="P1449" s="108"/>
      <c r="Q1449" s="108"/>
      <c r="R1449" s="108"/>
      <c r="S1449" s="108"/>
      <c r="T1449" s="108"/>
      <c r="U1449" s="108"/>
      <c r="V1449" s="8"/>
      <c r="W1449" s="8"/>
      <c r="X1449" s="8"/>
      <c r="Y1449" s="108"/>
      <c r="Z1449" s="108"/>
      <c r="AA1449" s="108"/>
      <c r="AB1449" s="8"/>
      <c r="AC1449" s="109"/>
      <c r="AD1449" s="111"/>
      <c r="AG1449" s="111"/>
    </row>
    <row r="1450" spans="1:33" ht="15.75">
      <c r="A1450" s="292" t="str">
        <f t="shared" si="28"/>
        <v>66-20500-S1</v>
      </c>
      <c r="B1450" s="231">
        <v>5433.5318400000006</v>
      </c>
      <c r="C1450" s="231">
        <v>7086.1031999999987</v>
      </c>
      <c r="D1450" s="231"/>
      <c r="E1450" s="231"/>
      <c r="F1450" s="231"/>
      <c r="G1450" s="232">
        <v>8149.0186799999983</v>
      </c>
      <c r="H1450" s="230" t="s">
        <v>591</v>
      </c>
      <c r="I1450" s="230" t="s">
        <v>591</v>
      </c>
      <c r="J1450" s="114"/>
      <c r="K1450" s="108"/>
      <c r="L1450" s="108"/>
      <c r="M1450" s="108"/>
      <c r="N1450" s="109"/>
      <c r="O1450" s="110"/>
      <c r="P1450" s="108"/>
      <c r="Q1450" s="108"/>
      <c r="R1450" s="108"/>
      <c r="S1450" s="108"/>
      <c r="T1450" s="108"/>
      <c r="U1450" s="108"/>
      <c r="V1450" s="8"/>
      <c r="W1450" s="8"/>
      <c r="X1450" s="8"/>
      <c r="Y1450" s="108"/>
      <c r="Z1450" s="108"/>
      <c r="AA1450" s="108"/>
      <c r="AB1450" s="8"/>
      <c r="AC1450" s="109"/>
      <c r="AD1450" s="111"/>
      <c r="AG1450" s="111"/>
    </row>
    <row r="1451" spans="1:33" ht="15.75">
      <c r="A1451" s="292" t="str">
        <f t="shared" si="28"/>
        <v>66-20600-S1</v>
      </c>
      <c r="B1451" s="231">
        <v>9176.5760625000003</v>
      </c>
      <c r="C1451" s="231">
        <v>11967.568593750006</v>
      </c>
      <c r="D1451" s="231"/>
      <c r="E1451" s="231"/>
      <c r="F1451" s="231"/>
      <c r="G1451" s="232">
        <v>13762.703882812504</v>
      </c>
      <c r="H1451" s="235" t="s">
        <v>592</v>
      </c>
      <c r="I1451" s="235" t="s">
        <v>592</v>
      </c>
      <c r="J1451" s="114"/>
      <c r="K1451" s="108"/>
      <c r="L1451" s="108"/>
      <c r="M1451" s="108"/>
      <c r="N1451" s="109"/>
      <c r="O1451" s="110"/>
      <c r="P1451" s="108"/>
      <c r="Q1451" s="108"/>
      <c r="R1451" s="108"/>
      <c r="S1451" s="108"/>
      <c r="T1451" s="108"/>
      <c r="U1451" s="108"/>
      <c r="V1451" s="8"/>
      <c r="W1451" s="8"/>
      <c r="X1451" s="8"/>
      <c r="Y1451" s="108"/>
      <c r="Z1451" s="108"/>
      <c r="AA1451" s="108"/>
      <c r="AB1451" s="8"/>
      <c r="AC1451" s="109"/>
      <c r="AD1451" s="111"/>
      <c r="AG1451" s="111"/>
    </row>
    <row r="1452" spans="1:33" ht="15.75">
      <c r="A1452" s="292" t="str">
        <f t="shared" si="28"/>
        <v>66-20700-S3</v>
      </c>
      <c r="B1452" s="231">
        <v>29342.013060000001</v>
      </c>
      <c r="C1452" s="231">
        <v>37929.392549999997</v>
      </c>
      <c r="D1452" s="231"/>
      <c r="E1452" s="231"/>
      <c r="F1452" s="231"/>
      <c r="G1452" s="232">
        <v>44550.841432500005</v>
      </c>
      <c r="H1452" s="235" t="s">
        <v>593</v>
      </c>
      <c r="I1452" s="235" t="s">
        <v>593</v>
      </c>
      <c r="J1452" s="114"/>
      <c r="K1452" s="108"/>
      <c r="L1452" s="108"/>
      <c r="M1452" s="108"/>
      <c r="N1452" s="109"/>
      <c r="O1452" s="110"/>
      <c r="P1452" s="108"/>
      <c r="Q1452" s="108"/>
      <c r="R1452" s="108"/>
      <c r="S1452" s="108"/>
      <c r="T1452" s="108"/>
      <c r="U1452" s="108"/>
      <c r="V1452" s="8"/>
      <c r="W1452" s="8"/>
      <c r="X1452" s="8"/>
      <c r="Y1452" s="108"/>
      <c r="Z1452" s="108"/>
      <c r="AA1452" s="108"/>
      <c r="AB1452" s="8"/>
      <c r="AC1452" s="109"/>
      <c r="AD1452" s="111"/>
      <c r="AG1452" s="111"/>
    </row>
    <row r="1453" spans="1:33" ht="15.75">
      <c r="A1453" s="292" t="str">
        <f t="shared" si="28"/>
        <v>66-20700-L2</v>
      </c>
      <c r="B1453" s="231">
        <v>23931.786809999998</v>
      </c>
      <c r="C1453" s="231">
        <v>30873.683174999998</v>
      </c>
      <c r="D1453" s="231"/>
      <c r="E1453" s="231"/>
      <c r="F1453" s="231"/>
      <c r="G1453" s="232">
        <v>36436.775651249998</v>
      </c>
      <c r="H1453" s="228" t="s">
        <v>594</v>
      </c>
      <c r="I1453" s="228" t="s">
        <v>594</v>
      </c>
      <c r="J1453" s="114"/>
      <c r="K1453" s="108"/>
      <c r="L1453" s="108"/>
      <c r="M1453" s="108"/>
      <c r="N1453" s="114"/>
      <c r="O1453" s="110"/>
      <c r="P1453" s="108"/>
      <c r="Q1453" s="108"/>
      <c r="R1453" s="108"/>
      <c r="S1453" s="108"/>
      <c r="T1453" s="108"/>
      <c r="U1453" s="108"/>
      <c r="V1453" s="114"/>
      <c r="W1453" s="114"/>
      <c r="X1453" s="114"/>
      <c r="Y1453" s="108"/>
      <c r="Z1453" s="108"/>
      <c r="AA1453" s="108"/>
      <c r="AB1453" s="114"/>
      <c r="AC1453" s="114"/>
      <c r="AD1453" s="111"/>
      <c r="AG1453" s="111"/>
    </row>
    <row r="1454" spans="1:33" ht="15.75">
      <c r="A1454" s="292" t="str">
        <f t="shared" si="28"/>
        <v>66-20700-B2</v>
      </c>
      <c r="B1454" s="231">
        <v>15055.822499999998</v>
      </c>
      <c r="C1454" s="231">
        <v>19498.59375</v>
      </c>
      <c r="D1454" s="231"/>
      <c r="E1454" s="231"/>
      <c r="F1454" s="231"/>
      <c r="G1454" s="232">
        <v>22788.602812499998</v>
      </c>
      <c r="H1454" s="228" t="s">
        <v>595</v>
      </c>
      <c r="I1454" s="228" t="s">
        <v>595</v>
      </c>
      <c r="J1454" s="114"/>
      <c r="K1454" s="108"/>
      <c r="L1454" s="108"/>
      <c r="M1454" s="108"/>
      <c r="N1454" s="109"/>
      <c r="O1454" s="110"/>
      <c r="P1454" s="108"/>
      <c r="Q1454" s="108"/>
      <c r="R1454" s="108"/>
      <c r="S1454" s="108"/>
      <c r="T1454" s="108"/>
      <c r="U1454" s="108"/>
      <c r="V1454" s="109"/>
      <c r="W1454" s="109"/>
      <c r="X1454" s="109"/>
      <c r="Y1454" s="108"/>
      <c r="Z1454" s="108"/>
      <c r="AA1454" s="108"/>
      <c r="AB1454" s="109"/>
      <c r="AC1454" s="109"/>
      <c r="AD1454" s="111"/>
      <c r="AG1454" s="111"/>
    </row>
    <row r="1455" spans="1:33" ht="15.75">
      <c r="A1455" s="292" t="str">
        <f t="shared" si="28"/>
        <v>66-20700-01</v>
      </c>
      <c r="B1455" s="231">
        <v>14286.190559999999</v>
      </c>
      <c r="C1455" s="231">
        <v>18430.7988</v>
      </c>
      <c r="D1455" s="231"/>
      <c r="E1455" s="231"/>
      <c r="F1455" s="231"/>
      <c r="G1455" s="232">
        <v>21762.23862</v>
      </c>
      <c r="H1455" s="228" t="s">
        <v>596</v>
      </c>
      <c r="I1455" s="228" t="s">
        <v>596</v>
      </c>
      <c r="J1455" s="114"/>
      <c r="K1455" s="108"/>
      <c r="L1455" s="108"/>
      <c r="M1455" s="108"/>
      <c r="N1455" s="109"/>
      <c r="O1455" s="110"/>
      <c r="P1455" s="108"/>
      <c r="Q1455" s="108"/>
      <c r="R1455" s="108"/>
      <c r="S1455" s="108"/>
      <c r="T1455" s="108"/>
      <c r="U1455" s="108"/>
      <c r="V1455" s="109"/>
      <c r="W1455" s="109"/>
      <c r="X1455" s="109"/>
      <c r="Y1455" s="108"/>
      <c r="Z1455" s="108"/>
      <c r="AA1455" s="108"/>
      <c r="AB1455" s="109"/>
      <c r="AC1455" s="109"/>
      <c r="AD1455" s="111"/>
      <c r="AG1455" s="111"/>
    </row>
    <row r="1456" spans="1:33" ht="15.75">
      <c r="A1456" s="292" t="str">
        <f t="shared" si="28"/>
        <v>66-20700-02</v>
      </c>
      <c r="B1456" s="231">
        <v>9645.5962499999987</v>
      </c>
      <c r="C1456" s="231">
        <v>12442.884375</v>
      </c>
      <c r="D1456" s="231"/>
      <c r="E1456" s="231"/>
      <c r="F1456" s="231"/>
      <c r="G1456" s="232">
        <v>14674.53703125</v>
      </c>
      <c r="H1456" s="230" t="s">
        <v>597</v>
      </c>
      <c r="I1456" s="230" t="s">
        <v>597</v>
      </c>
      <c r="J1456" s="114"/>
      <c r="K1456" s="108"/>
      <c r="L1456" s="108"/>
      <c r="M1456" s="108"/>
      <c r="N1456" s="109"/>
      <c r="O1456" s="110"/>
      <c r="P1456" s="108"/>
      <c r="Q1456" s="108"/>
      <c r="R1456" s="108"/>
      <c r="S1456" s="108"/>
      <c r="T1456" s="108"/>
      <c r="U1456" s="108"/>
      <c r="V1456" s="8"/>
      <c r="W1456" s="8"/>
      <c r="X1456" s="109"/>
      <c r="Y1456" s="108"/>
      <c r="Z1456" s="108"/>
      <c r="AA1456" s="108"/>
      <c r="AB1456" s="8"/>
      <c r="AC1456" s="109"/>
      <c r="AD1456" s="111"/>
      <c r="AG1456" s="111"/>
    </row>
    <row r="1457" spans="1:33" ht="15.75">
      <c r="A1457" s="292" t="str">
        <f t="shared" si="28"/>
        <v>66-20700-03</v>
      </c>
      <c r="B1457" s="231">
        <v>5410.2262500000006</v>
      </c>
      <c r="C1457" s="231">
        <v>7055.7093750000013</v>
      </c>
      <c r="D1457" s="231"/>
      <c r="E1457" s="231"/>
      <c r="F1457" s="231"/>
      <c r="G1457" s="232">
        <v>8114.0657812500003</v>
      </c>
      <c r="H1457" s="230" t="s">
        <v>598</v>
      </c>
      <c r="I1457" s="230" t="s">
        <v>598</v>
      </c>
      <c r="J1457" s="114"/>
      <c r="K1457" s="108"/>
      <c r="L1457" s="108"/>
      <c r="M1457" s="108"/>
      <c r="N1457" s="109"/>
      <c r="O1457" s="110"/>
      <c r="P1457" s="108"/>
      <c r="Q1457" s="108"/>
      <c r="R1457" s="108"/>
      <c r="S1457" s="108"/>
      <c r="T1457" s="108"/>
      <c r="U1457" s="108"/>
      <c r="V1457" s="8"/>
      <c r="W1457" s="8"/>
      <c r="X1457" s="109"/>
      <c r="Y1457" s="108"/>
      <c r="Z1457" s="108"/>
      <c r="AA1457" s="108"/>
      <c r="AB1457" s="8"/>
      <c r="AC1457" s="109"/>
      <c r="AD1457" s="111"/>
      <c r="AG1457" s="111"/>
    </row>
    <row r="1458" spans="1:33" ht="15.75">
      <c r="A1458" s="292" t="str">
        <f t="shared" si="28"/>
        <v>66-20800-S3</v>
      </c>
      <c r="B1458" s="231">
        <v>33547.8270672</v>
      </c>
      <c r="C1458" s="231">
        <v>45284.140452</v>
      </c>
      <c r="D1458" s="231"/>
      <c r="E1458" s="231"/>
      <c r="F1458" s="231"/>
      <c r="G1458" s="232">
        <v>53468.041519799997</v>
      </c>
      <c r="H1458" s="230" t="s">
        <v>599</v>
      </c>
      <c r="I1458" s="230" t="s">
        <v>599</v>
      </c>
      <c r="J1458" s="114"/>
      <c r="K1458" s="108"/>
      <c r="L1458" s="108"/>
      <c r="M1458" s="108"/>
      <c r="N1458" s="109"/>
      <c r="O1458" s="110"/>
      <c r="P1458" s="108"/>
      <c r="Q1458" s="108"/>
      <c r="R1458" s="108"/>
      <c r="S1458" s="108"/>
      <c r="T1458" s="108"/>
      <c r="U1458" s="108"/>
      <c r="V1458" s="8"/>
      <c r="W1458" s="8"/>
      <c r="X1458" s="109"/>
      <c r="Y1458" s="108"/>
      <c r="Z1458" s="108"/>
      <c r="AA1458" s="108"/>
      <c r="AB1458" s="8"/>
      <c r="AC1458" s="109"/>
      <c r="AD1458" s="111"/>
      <c r="AG1458" s="111"/>
    </row>
    <row r="1459" spans="1:33" ht="15.75">
      <c r="A1459" s="292" t="str">
        <f t="shared" si="28"/>
        <v>66-20800-L2</v>
      </c>
      <c r="B1459" s="231">
        <v>26705.839567200001</v>
      </c>
      <c r="C1459" s="231">
        <v>36469.939151999999</v>
      </c>
      <c r="D1459" s="231"/>
      <c r="E1459" s="231"/>
      <c r="F1459" s="231"/>
      <c r="G1459" s="232">
        <v>43196.710024799999</v>
      </c>
      <c r="H1459" s="228" t="s">
        <v>600</v>
      </c>
      <c r="I1459" s="228" t="s">
        <v>600</v>
      </c>
      <c r="J1459" s="114"/>
      <c r="K1459" s="108"/>
      <c r="L1459" s="108"/>
      <c r="M1459" s="108"/>
      <c r="N1459" s="109"/>
      <c r="O1459" s="110"/>
      <c r="P1459" s="108"/>
      <c r="Q1459" s="108"/>
      <c r="R1459" s="108"/>
      <c r="S1459" s="108"/>
      <c r="T1459" s="108"/>
      <c r="U1459" s="108"/>
      <c r="V1459" s="8"/>
      <c r="W1459" s="8"/>
      <c r="X1459" s="109"/>
      <c r="Y1459" s="108"/>
      <c r="Z1459" s="108"/>
      <c r="AA1459" s="108"/>
      <c r="AB1459" s="8"/>
      <c r="AC1459" s="109"/>
      <c r="AD1459" s="111"/>
      <c r="AG1459" s="111"/>
    </row>
    <row r="1460" spans="1:33" ht="15.75">
      <c r="A1460" s="292" t="str">
        <f t="shared" si="28"/>
        <v>66-20800-B2</v>
      </c>
      <c r="B1460" s="231">
        <v>18429.337499999998</v>
      </c>
      <c r="C1460" s="231">
        <v>23761.232100000005</v>
      </c>
      <c r="D1460" s="231"/>
      <c r="E1460" s="231"/>
      <c r="F1460" s="231"/>
      <c r="G1460" s="232">
        <v>27949.956915000006</v>
      </c>
      <c r="H1460" s="230" t="s">
        <v>601</v>
      </c>
      <c r="I1460" s="230" t="s">
        <v>601</v>
      </c>
      <c r="J1460" s="114"/>
      <c r="K1460" s="108"/>
      <c r="L1460" s="108"/>
      <c r="M1460" s="108"/>
      <c r="N1460" s="109"/>
      <c r="O1460" s="110"/>
      <c r="P1460" s="108"/>
      <c r="Q1460" s="108"/>
      <c r="R1460" s="108"/>
      <c r="S1460" s="108"/>
      <c r="T1460" s="108"/>
      <c r="U1460" s="108"/>
      <c r="V1460" s="8"/>
      <c r="W1460" s="8"/>
      <c r="X1460" s="109"/>
      <c r="Y1460" s="108"/>
      <c r="Z1460" s="108"/>
      <c r="AA1460" s="108"/>
      <c r="AB1460" s="8"/>
      <c r="AC1460" s="109"/>
      <c r="AD1460" s="111"/>
      <c r="AG1460" s="111"/>
    </row>
    <row r="1461" spans="1:33" ht="15.75">
      <c r="A1461" s="292" t="str">
        <f t="shared" si="28"/>
        <v>66-20800-01</v>
      </c>
      <c r="B1461" s="231">
        <v>15118.489567199998</v>
      </c>
      <c r="C1461" s="231">
        <v>21522.908351999999</v>
      </c>
      <c r="D1461" s="231"/>
      <c r="E1461" s="231"/>
      <c r="F1461" s="231"/>
      <c r="G1461" s="232">
        <v>25518.084604799998</v>
      </c>
      <c r="H1461" s="230" t="s">
        <v>602</v>
      </c>
      <c r="I1461" s="230" t="s">
        <v>602</v>
      </c>
      <c r="J1461" s="108"/>
      <c r="K1461" s="108"/>
      <c r="L1461" s="108"/>
      <c r="M1461" s="108"/>
      <c r="N1461" s="108"/>
      <c r="O1461" s="110"/>
      <c r="P1461" s="108"/>
      <c r="Q1461" s="108"/>
      <c r="R1461" s="108"/>
      <c r="S1461" s="108"/>
      <c r="T1461" s="108"/>
      <c r="U1461" s="108"/>
      <c r="V1461" s="108"/>
      <c r="W1461" s="108"/>
      <c r="X1461" s="108"/>
      <c r="Y1461" s="108"/>
      <c r="Z1461" s="108"/>
      <c r="AA1461" s="108"/>
      <c r="AB1461" s="108"/>
      <c r="AC1461" s="108"/>
      <c r="AD1461" s="111"/>
      <c r="AG1461" s="111"/>
    </row>
    <row r="1462" spans="1:33" ht="15.75">
      <c r="A1462" s="292" t="str">
        <f t="shared" si="28"/>
        <v>66-20800-02</v>
      </c>
      <c r="B1462" s="231">
        <v>11587.35</v>
      </c>
      <c r="C1462" s="231">
        <v>14947.0308</v>
      </c>
      <c r="D1462" s="231"/>
      <c r="E1462" s="231"/>
      <c r="F1462" s="231"/>
      <c r="G1462" s="232">
        <v>17678.62542</v>
      </c>
      <c r="H1462" s="228" t="s">
        <v>603</v>
      </c>
      <c r="I1462" s="228" t="s">
        <v>603</v>
      </c>
      <c r="J1462" s="108"/>
      <c r="K1462" s="108"/>
      <c r="L1462" s="108"/>
      <c r="M1462" s="108"/>
      <c r="N1462" s="108"/>
      <c r="O1462" s="110"/>
      <c r="P1462" s="108"/>
      <c r="Q1462" s="108"/>
      <c r="R1462" s="108"/>
      <c r="S1462" s="108"/>
      <c r="T1462" s="108"/>
      <c r="U1462" s="108"/>
      <c r="V1462" s="108"/>
      <c r="W1462" s="108"/>
      <c r="X1462" s="108"/>
      <c r="Y1462" s="108"/>
      <c r="Z1462" s="108"/>
      <c r="AA1462" s="108"/>
      <c r="AB1462" s="108"/>
      <c r="AC1462" s="108"/>
      <c r="AD1462" s="111"/>
      <c r="AG1462" s="111"/>
    </row>
    <row r="1463" spans="1:33" ht="15.75">
      <c r="A1463" s="292" t="str">
        <f t="shared" si="28"/>
        <v>66-20800-03</v>
      </c>
      <c r="B1463" s="231">
        <v>6841.9875000000002</v>
      </c>
      <c r="C1463" s="231">
        <v>8814.2013000000024</v>
      </c>
      <c r="D1463" s="231"/>
      <c r="E1463" s="231"/>
      <c r="F1463" s="231"/>
      <c r="G1463" s="232">
        <v>10271.331495000002</v>
      </c>
      <c r="H1463" s="230" t="s">
        <v>604</v>
      </c>
      <c r="I1463" s="230" t="s">
        <v>604</v>
      </c>
      <c r="J1463" s="108"/>
      <c r="K1463" s="108"/>
      <c r="L1463" s="108"/>
      <c r="M1463" s="108"/>
      <c r="N1463" s="108"/>
      <c r="O1463" s="110"/>
      <c r="P1463" s="108"/>
      <c r="Q1463" s="108"/>
      <c r="R1463" s="108"/>
      <c r="S1463" s="108"/>
      <c r="T1463" s="108"/>
      <c r="U1463" s="108"/>
      <c r="V1463" s="108"/>
      <c r="W1463" s="108"/>
      <c r="X1463" s="108"/>
      <c r="Y1463" s="108"/>
      <c r="Z1463" s="108"/>
      <c r="AA1463" s="108"/>
      <c r="AB1463" s="108"/>
      <c r="AC1463" s="108"/>
      <c r="AD1463" s="111"/>
      <c r="AG1463" s="111"/>
    </row>
    <row r="1464" spans="1:33" ht="15.75">
      <c r="A1464" s="292" t="str">
        <f t="shared" si="28"/>
        <v>66-20900-S2</v>
      </c>
      <c r="B1464" s="231">
        <v>25150.703399999999</v>
      </c>
      <c r="C1464" s="231">
        <v>32420.269499999999</v>
      </c>
      <c r="D1464" s="231"/>
      <c r="E1464" s="231"/>
      <c r="F1464" s="231"/>
      <c r="G1464" s="232">
        <v>38294.909925</v>
      </c>
      <c r="H1464" s="230" t="s">
        <v>605</v>
      </c>
      <c r="I1464" s="230" t="s">
        <v>605</v>
      </c>
      <c r="J1464" s="108"/>
      <c r="K1464" s="108"/>
      <c r="L1464" s="108"/>
      <c r="M1464" s="108"/>
      <c r="N1464" s="108"/>
      <c r="O1464" s="110"/>
      <c r="P1464" s="108"/>
      <c r="Q1464" s="108"/>
      <c r="R1464" s="108"/>
      <c r="S1464" s="108"/>
      <c r="T1464" s="108"/>
      <c r="U1464" s="108"/>
      <c r="V1464" s="108"/>
      <c r="W1464" s="108"/>
      <c r="X1464" s="108"/>
      <c r="Y1464" s="108"/>
      <c r="Z1464" s="108"/>
      <c r="AA1464" s="108"/>
      <c r="AB1464" s="108"/>
      <c r="AC1464" s="108"/>
      <c r="AD1464" s="111"/>
      <c r="AG1464" s="111"/>
    </row>
    <row r="1465" spans="1:33" ht="15.75">
      <c r="A1465" s="292" t="str">
        <f t="shared" si="28"/>
        <v>66-20900-01</v>
      </c>
      <c r="B1465" s="231">
        <v>15964.4784</v>
      </c>
      <c r="C1465" s="231">
        <v>20569.331999999999</v>
      </c>
      <c r="D1465" s="231"/>
      <c r="E1465" s="231"/>
      <c r="F1465" s="231"/>
      <c r="G1465" s="232">
        <v>24300.931799999998</v>
      </c>
      <c r="H1465" s="228" t="s">
        <v>606</v>
      </c>
      <c r="I1465" s="228" t="s">
        <v>606</v>
      </c>
      <c r="J1465" s="108"/>
      <c r="K1465" s="108"/>
      <c r="L1465" s="108"/>
      <c r="M1465" s="108"/>
      <c r="N1465" s="108"/>
      <c r="O1465" s="110"/>
      <c r="P1465" s="108"/>
      <c r="Q1465" s="108"/>
      <c r="R1465" s="108"/>
      <c r="S1465" s="108"/>
      <c r="T1465" s="108"/>
      <c r="U1465" s="108"/>
      <c r="V1465" s="108"/>
      <c r="W1465" s="108"/>
      <c r="X1465" s="109"/>
      <c r="Y1465" s="108"/>
      <c r="Z1465" s="108"/>
      <c r="AA1465" s="108"/>
      <c r="AB1465" s="108"/>
      <c r="AC1465" s="108"/>
      <c r="AD1465" s="111"/>
      <c r="AG1465" s="111"/>
    </row>
    <row r="1466" spans="1:33" ht="15.75">
      <c r="A1466" s="292" t="str">
        <f t="shared" si="28"/>
        <v>66-20900-02</v>
      </c>
      <c r="B1466" s="231">
        <v>9186.2250000000004</v>
      </c>
      <c r="C1466" s="231">
        <v>11850.9375</v>
      </c>
      <c r="D1466" s="231"/>
      <c r="E1466" s="231"/>
      <c r="F1466" s="231"/>
      <c r="G1466" s="232">
        <v>13993.978125</v>
      </c>
      <c r="H1466" s="228" t="s">
        <v>607</v>
      </c>
      <c r="I1466" s="228" t="s">
        <v>607</v>
      </c>
      <c r="J1466" s="114"/>
      <c r="K1466" s="108"/>
      <c r="L1466" s="108"/>
      <c r="M1466" s="108"/>
      <c r="N1466" s="109"/>
      <c r="O1466" s="110"/>
      <c r="P1466" s="108"/>
      <c r="Q1466" s="108"/>
      <c r="R1466" s="108"/>
      <c r="S1466" s="108"/>
      <c r="T1466" s="108"/>
      <c r="U1466" s="108"/>
      <c r="V1466" s="109"/>
      <c r="W1466" s="109"/>
      <c r="X1466" s="109"/>
      <c r="Y1466" s="108"/>
      <c r="Z1466" s="108"/>
      <c r="AA1466" s="108"/>
      <c r="AB1466" s="109"/>
      <c r="AC1466" s="109"/>
      <c r="AD1466" s="111"/>
      <c r="AG1466" s="111"/>
    </row>
    <row r="1467" spans="1:33" ht="15.75">
      <c r="A1467" s="292" t="str">
        <f t="shared" si="28"/>
        <v>66-21000-S2</v>
      </c>
      <c r="B1467" s="231">
        <v>29591.539307999999</v>
      </c>
      <c r="C1467" s="231">
        <v>44088.633089999988</v>
      </c>
      <c r="D1467" s="231"/>
      <c r="E1467" s="231"/>
      <c r="F1467" s="231"/>
      <c r="G1467" s="232">
        <v>44987.048053499988</v>
      </c>
      <c r="H1467" s="228" t="s">
        <v>608</v>
      </c>
      <c r="I1467" s="228" t="s">
        <v>608</v>
      </c>
      <c r="J1467" s="114"/>
      <c r="K1467" s="108"/>
      <c r="L1467" s="108"/>
      <c r="M1467" s="108"/>
      <c r="N1467" s="109"/>
      <c r="O1467" s="110"/>
      <c r="P1467" s="108"/>
      <c r="Q1467" s="108"/>
      <c r="R1467" s="108"/>
      <c r="S1467" s="108"/>
      <c r="T1467" s="108"/>
      <c r="U1467" s="108"/>
      <c r="V1467" s="109"/>
      <c r="W1467" s="109"/>
      <c r="X1467" s="109"/>
      <c r="Y1467" s="108"/>
      <c r="Z1467" s="108"/>
      <c r="AA1467" s="108"/>
      <c r="AB1467" s="109"/>
      <c r="AC1467" s="109"/>
      <c r="AD1467" s="111"/>
      <c r="AG1467" s="111"/>
    </row>
    <row r="1468" spans="1:33" ht="15.75">
      <c r="A1468" s="292" t="str">
        <f t="shared" si="28"/>
        <v>66-21000-01</v>
      </c>
      <c r="B1468" s="231">
        <v>18625.624799999998</v>
      </c>
      <c r="C1468" s="231">
        <v>27831.953999999998</v>
      </c>
      <c r="D1468" s="231"/>
      <c r="E1468" s="231"/>
      <c r="F1468" s="231"/>
      <c r="G1468" s="232">
        <v>28470.887099999996</v>
      </c>
      <c r="H1468" s="230" t="s">
        <v>609</v>
      </c>
      <c r="I1468" s="230" t="s">
        <v>609</v>
      </c>
      <c r="J1468" s="114"/>
      <c r="K1468" s="108"/>
      <c r="L1468" s="108"/>
      <c r="M1468" s="108"/>
      <c r="N1468" s="109"/>
      <c r="O1468" s="110"/>
      <c r="P1468" s="108"/>
      <c r="Q1468" s="108"/>
      <c r="R1468" s="108"/>
      <c r="S1468" s="108"/>
      <c r="T1468" s="108"/>
      <c r="U1468" s="108"/>
      <c r="V1468" s="109"/>
      <c r="W1468" s="108"/>
      <c r="X1468" s="108"/>
      <c r="Y1468" s="108"/>
      <c r="Z1468" s="108"/>
      <c r="AA1468" s="108"/>
      <c r="AB1468" s="109"/>
      <c r="AC1468" s="109"/>
      <c r="AD1468" s="111"/>
      <c r="AG1468" s="111"/>
    </row>
    <row r="1469" spans="1:33" ht="15.75">
      <c r="A1469" s="292" t="str">
        <f t="shared" si="28"/>
        <v>66-21000-02</v>
      </c>
      <c r="B1469" s="231">
        <v>10965.914508</v>
      </c>
      <c r="C1469" s="231">
        <v>16256.679089999992</v>
      </c>
      <c r="D1469" s="231"/>
      <c r="E1469" s="231"/>
      <c r="F1469" s="231"/>
      <c r="G1469" s="232">
        <v>16516.160953499992</v>
      </c>
      <c r="H1469" s="230" t="s">
        <v>610</v>
      </c>
      <c r="I1469" s="230" t="s">
        <v>610</v>
      </c>
      <c r="J1469" s="114"/>
      <c r="K1469" s="108"/>
      <c r="L1469" s="108"/>
      <c r="M1469" s="108"/>
      <c r="N1469" s="109"/>
      <c r="O1469" s="110"/>
      <c r="P1469" s="108"/>
      <c r="Q1469" s="108"/>
      <c r="R1469" s="108"/>
      <c r="S1469" s="108"/>
      <c r="T1469" s="108"/>
      <c r="U1469" s="108"/>
      <c r="V1469" s="109"/>
      <c r="W1469" s="108"/>
      <c r="X1469" s="108"/>
      <c r="Y1469" s="108"/>
      <c r="Z1469" s="108"/>
      <c r="AA1469" s="108"/>
      <c r="AB1469" s="109"/>
      <c r="AC1469" s="109"/>
      <c r="AD1469" s="111"/>
      <c r="AG1469" s="111"/>
    </row>
    <row r="1470" spans="1:33" ht="15.75">
      <c r="A1470" s="292" t="str">
        <f t="shared" si="28"/>
        <v>66-21100-S2</v>
      </c>
      <c r="B1470" s="231">
        <v>30336.078719999998</v>
      </c>
      <c r="C1470" s="231">
        <v>39135.345600000001</v>
      </c>
      <c r="D1470" s="231"/>
      <c r="E1470" s="231"/>
      <c r="F1470" s="231"/>
      <c r="G1470" s="232">
        <v>46394.047439999995</v>
      </c>
      <c r="H1470" s="230" t="s">
        <v>611</v>
      </c>
      <c r="I1470" s="230" t="s">
        <v>611</v>
      </c>
      <c r="J1470" s="108"/>
      <c r="K1470" s="108"/>
      <c r="L1470" s="108"/>
      <c r="M1470" s="108"/>
      <c r="N1470" s="108"/>
      <c r="O1470" s="110"/>
      <c r="P1470" s="108"/>
      <c r="Q1470" s="108"/>
      <c r="R1470" s="108"/>
      <c r="S1470" s="108"/>
      <c r="T1470" s="108"/>
      <c r="U1470" s="108"/>
      <c r="V1470" s="108"/>
      <c r="W1470" s="108"/>
      <c r="X1470" s="108"/>
      <c r="Y1470" s="108"/>
      <c r="Z1470" s="108"/>
      <c r="AA1470" s="108"/>
      <c r="AB1470" s="108"/>
      <c r="AC1470" s="108"/>
      <c r="AD1470" s="111"/>
      <c r="AG1470" s="111"/>
    </row>
    <row r="1471" spans="1:33" ht="15.75">
      <c r="A1471" s="292" t="str">
        <f t="shared" si="28"/>
        <v>66-21100-01</v>
      </c>
      <c r="B1471" s="231">
        <v>17636.975999999999</v>
      </c>
      <c r="C1471" s="231">
        <v>22753.08</v>
      </c>
      <c r="D1471" s="231"/>
      <c r="E1471" s="231"/>
      <c r="F1471" s="231"/>
      <c r="G1471" s="232">
        <v>27020.501999999997</v>
      </c>
      <c r="H1471" s="228" t="s">
        <v>612</v>
      </c>
      <c r="I1471" s="228" t="s">
        <v>612</v>
      </c>
      <c r="J1471" s="108"/>
      <c r="K1471" s="108"/>
      <c r="L1471" s="108"/>
      <c r="M1471" s="108"/>
      <c r="N1471" s="108"/>
      <c r="O1471" s="110"/>
      <c r="P1471" s="108"/>
      <c r="Q1471" s="108"/>
      <c r="R1471" s="108"/>
      <c r="S1471" s="108"/>
      <c r="T1471" s="108"/>
      <c r="U1471" s="108"/>
      <c r="V1471" s="108"/>
      <c r="W1471" s="108"/>
      <c r="X1471" s="108"/>
      <c r="Y1471" s="108"/>
      <c r="Z1471" s="108"/>
      <c r="AA1471" s="108"/>
      <c r="AB1471" s="108"/>
      <c r="AC1471" s="108"/>
      <c r="AD1471" s="111"/>
      <c r="AG1471" s="111"/>
    </row>
    <row r="1472" spans="1:33" ht="15.75">
      <c r="A1472" s="292" t="str">
        <f t="shared" si="28"/>
        <v>66-21100-02</v>
      </c>
      <c r="B1472" s="231">
        <v>12699.102720000001</v>
      </c>
      <c r="C1472" s="231">
        <v>16382.265600000001</v>
      </c>
      <c r="D1472" s="231"/>
      <c r="E1472" s="231"/>
      <c r="F1472" s="231"/>
      <c r="G1472" s="232">
        <v>19373.545439999998</v>
      </c>
      <c r="H1472" s="228" t="s">
        <v>613</v>
      </c>
      <c r="I1472" s="228" t="s">
        <v>613</v>
      </c>
      <c r="J1472" s="108"/>
      <c r="K1472" s="108"/>
      <c r="L1472" s="108"/>
      <c r="M1472" s="108"/>
      <c r="N1472" s="108"/>
      <c r="O1472" s="110"/>
      <c r="P1472" s="108"/>
      <c r="Q1472" s="108"/>
      <c r="R1472" s="108"/>
      <c r="S1472" s="108"/>
      <c r="T1472" s="108"/>
      <c r="U1472" s="108"/>
      <c r="V1472" s="108"/>
      <c r="W1472" s="108"/>
      <c r="X1472" s="108"/>
      <c r="Y1472" s="108"/>
      <c r="Z1472" s="108"/>
      <c r="AA1472" s="108"/>
      <c r="AB1472" s="108"/>
      <c r="AC1472" s="108"/>
      <c r="AD1472" s="111"/>
      <c r="AG1472" s="111"/>
    </row>
    <row r="1473" spans="1:33" ht="15.75">
      <c r="A1473" s="292" t="str">
        <f t="shared" si="28"/>
        <v>66-21200-S2</v>
      </c>
      <c r="B1473" s="231">
        <v>40525.487603999994</v>
      </c>
      <c r="C1473" s="231">
        <v>52281.71067</v>
      </c>
      <c r="D1473" s="231"/>
      <c r="E1473" s="231"/>
      <c r="F1473" s="231"/>
      <c r="G1473" s="232">
        <v>61792.987270500002</v>
      </c>
      <c r="H1473" s="228" t="s">
        <v>614</v>
      </c>
      <c r="I1473" s="228" t="s">
        <v>614</v>
      </c>
      <c r="J1473" s="108"/>
      <c r="K1473" s="108"/>
      <c r="L1473" s="108"/>
      <c r="M1473" s="108"/>
      <c r="N1473" s="108"/>
      <c r="O1473" s="110"/>
      <c r="P1473" s="108"/>
      <c r="Q1473" s="108"/>
      <c r="R1473" s="108"/>
      <c r="S1473" s="108"/>
      <c r="T1473" s="108"/>
      <c r="U1473" s="108"/>
      <c r="V1473" s="108"/>
      <c r="W1473" s="108"/>
      <c r="X1473" s="108"/>
      <c r="Y1473" s="108"/>
      <c r="Z1473" s="108"/>
      <c r="AA1473" s="108"/>
      <c r="AB1473" s="108"/>
      <c r="AC1473" s="108"/>
      <c r="AD1473" s="111"/>
      <c r="AG1473" s="111"/>
    </row>
    <row r="1474" spans="1:33" ht="15.75">
      <c r="A1474" s="292" t="str">
        <f t="shared" si="28"/>
        <v>66-21200-01</v>
      </c>
      <c r="B1474" s="231">
        <v>24691.7664</v>
      </c>
      <c r="C1474" s="231">
        <v>31855.272000000001</v>
      </c>
      <c r="D1474" s="231"/>
      <c r="E1474" s="231"/>
      <c r="F1474" s="231"/>
      <c r="G1474" s="232">
        <v>37664.782800000001</v>
      </c>
      <c r="H1474" s="230" t="s">
        <v>615</v>
      </c>
      <c r="I1474" s="230" t="s">
        <v>615</v>
      </c>
      <c r="J1474" s="108"/>
      <c r="K1474" s="108"/>
      <c r="L1474" s="108"/>
      <c r="M1474" s="108"/>
      <c r="N1474" s="108"/>
      <c r="O1474" s="110"/>
      <c r="P1474" s="108"/>
      <c r="Q1474" s="108"/>
      <c r="R1474" s="108"/>
      <c r="S1474" s="108"/>
      <c r="T1474" s="108"/>
      <c r="U1474" s="108"/>
      <c r="V1474" s="108"/>
      <c r="W1474" s="108"/>
      <c r="X1474" s="109"/>
      <c r="Y1474" s="108"/>
      <c r="Z1474" s="108"/>
      <c r="AA1474" s="108"/>
      <c r="AB1474" s="108"/>
      <c r="AC1474" s="108"/>
      <c r="AD1474" s="111"/>
      <c r="AG1474" s="111"/>
    </row>
    <row r="1475" spans="1:33" ht="15.75">
      <c r="A1475" s="292" t="str">
        <f t="shared" si="28"/>
        <v>66-21200-02</v>
      </c>
      <c r="B1475" s="231">
        <v>15833.721203999998</v>
      </c>
      <c r="C1475" s="231">
        <v>20426.438670000003</v>
      </c>
      <c r="D1475" s="231"/>
      <c r="E1475" s="231"/>
      <c r="F1475" s="231"/>
      <c r="G1475" s="232">
        <v>24128.204470499997</v>
      </c>
      <c r="H1475" s="230" t="s">
        <v>616</v>
      </c>
      <c r="I1475" s="230" t="s">
        <v>616</v>
      </c>
      <c r="J1475" s="114"/>
      <c r="K1475" s="108"/>
      <c r="L1475" s="108"/>
      <c r="M1475" s="108"/>
      <c r="N1475" s="109"/>
      <c r="O1475" s="110"/>
      <c r="P1475" s="108"/>
      <c r="Q1475" s="108"/>
      <c r="R1475" s="108"/>
      <c r="S1475" s="108"/>
      <c r="T1475" s="108"/>
      <c r="U1475" s="108"/>
      <c r="V1475" s="121"/>
      <c r="W1475" s="108"/>
      <c r="X1475" s="121"/>
      <c r="Y1475" s="108"/>
      <c r="Z1475" s="108"/>
      <c r="AA1475" s="108"/>
      <c r="AB1475" s="109"/>
      <c r="AC1475" s="109"/>
      <c r="AD1475" s="111"/>
      <c r="AG1475" s="111"/>
    </row>
    <row r="1476" spans="1:33" ht="15.75">
      <c r="A1476" s="292" t="str">
        <f t="shared" si="28"/>
        <v>66-21300-S1</v>
      </c>
      <c r="B1476" s="231">
        <v>13983.354000000001</v>
      </c>
      <c r="C1476" s="231">
        <v>18236.295000000002</v>
      </c>
      <c r="D1476" s="231"/>
      <c r="E1476" s="231"/>
      <c r="F1476" s="231"/>
      <c r="G1476" s="232">
        <v>20971.739249999999</v>
      </c>
      <c r="H1476" s="230" t="s">
        <v>617</v>
      </c>
      <c r="I1476" s="230" t="s">
        <v>617</v>
      </c>
      <c r="J1476" s="114"/>
      <c r="K1476" s="108"/>
      <c r="L1476" s="108"/>
      <c r="M1476" s="108"/>
      <c r="N1476" s="109"/>
      <c r="O1476" s="110"/>
      <c r="P1476" s="108"/>
      <c r="Q1476" s="108"/>
      <c r="R1476" s="108"/>
      <c r="S1476" s="108"/>
      <c r="T1476" s="108"/>
      <c r="U1476" s="108"/>
      <c r="V1476" s="121"/>
      <c r="W1476" s="108"/>
      <c r="X1476" s="121"/>
      <c r="Y1476" s="108"/>
      <c r="Z1476" s="108"/>
      <c r="AA1476" s="108"/>
      <c r="AB1476" s="109"/>
      <c r="AC1476" s="109"/>
      <c r="AD1476" s="111"/>
      <c r="AG1476" s="111"/>
    </row>
    <row r="1477" spans="1:33" ht="15.75">
      <c r="A1477" s="292" t="str">
        <f t="shared" si="28"/>
        <v>66-21400-S3</v>
      </c>
      <c r="B1477" s="231">
        <v>19918.607092499999</v>
      </c>
      <c r="C1477" s="231">
        <v>25823.793618749998</v>
      </c>
      <c r="D1477" s="231"/>
      <c r="E1477" s="231"/>
      <c r="F1477" s="231"/>
      <c r="G1477" s="232">
        <v>29905.262661562494</v>
      </c>
      <c r="H1477" s="228" t="s">
        <v>618</v>
      </c>
      <c r="I1477" s="228" t="s">
        <v>618</v>
      </c>
      <c r="J1477" s="114"/>
      <c r="K1477" s="108"/>
      <c r="L1477" s="108"/>
      <c r="M1477" s="108"/>
      <c r="N1477" s="109"/>
      <c r="O1477" s="110"/>
      <c r="P1477" s="108"/>
      <c r="Q1477" s="108"/>
      <c r="R1477" s="108"/>
      <c r="S1477" s="108"/>
      <c r="T1477" s="108"/>
      <c r="U1477" s="108"/>
      <c r="V1477" s="121"/>
      <c r="W1477" s="108"/>
      <c r="X1477" s="109"/>
      <c r="Y1477" s="108"/>
      <c r="Z1477" s="108"/>
      <c r="AA1477" s="108"/>
      <c r="AB1477" s="109"/>
      <c r="AC1477" s="109"/>
      <c r="AD1477" s="111"/>
      <c r="AG1477" s="111"/>
    </row>
    <row r="1478" spans="1:33" ht="15.75">
      <c r="A1478" s="292" t="str">
        <f t="shared" si="28"/>
        <v>66-21400-L2</v>
      </c>
      <c r="B1478" s="231">
        <v>15443.933812500001</v>
      </c>
      <c r="C1478" s="231">
        <v>19988.17921875</v>
      </c>
      <c r="D1478" s="231"/>
      <c r="E1478" s="231"/>
      <c r="F1478" s="231"/>
      <c r="G1478" s="232">
        <v>23194.306101562499</v>
      </c>
      <c r="H1478" s="228" t="s">
        <v>619</v>
      </c>
      <c r="I1478" s="228" t="s">
        <v>619</v>
      </c>
      <c r="J1478" s="114"/>
      <c r="K1478" s="108"/>
      <c r="L1478" s="108"/>
      <c r="M1478" s="108"/>
      <c r="N1478" s="109"/>
      <c r="O1478" s="110"/>
      <c r="P1478" s="108"/>
      <c r="Q1478" s="108"/>
      <c r="R1478" s="108"/>
      <c r="S1478" s="108"/>
      <c r="T1478" s="108"/>
      <c r="U1478" s="108"/>
      <c r="V1478" s="121"/>
      <c r="W1478" s="108"/>
      <c r="X1478" s="109"/>
      <c r="Y1478" s="108"/>
      <c r="Z1478" s="108"/>
      <c r="AA1478" s="108"/>
      <c r="AB1478" s="109"/>
      <c r="AC1478" s="109"/>
      <c r="AD1478" s="111"/>
      <c r="AG1478" s="111"/>
    </row>
    <row r="1479" spans="1:33" ht="15.75">
      <c r="A1479" s="292" t="str">
        <f t="shared" si="28"/>
        <v>66-21400-B2</v>
      </c>
      <c r="B1479" s="231">
        <v>10155.410842499999</v>
      </c>
      <c r="C1479" s="231">
        <v>13244.109243749997</v>
      </c>
      <c r="D1479" s="231"/>
      <c r="E1479" s="231"/>
      <c r="F1479" s="231"/>
      <c r="G1479" s="232">
        <v>15230.725630312496</v>
      </c>
      <c r="H1479" s="228" t="s">
        <v>620</v>
      </c>
      <c r="I1479" s="228" t="s">
        <v>620</v>
      </c>
      <c r="J1479" s="108"/>
      <c r="K1479" s="108"/>
      <c r="L1479" s="108"/>
      <c r="M1479" s="108"/>
      <c r="N1479" s="108"/>
      <c r="O1479" s="110"/>
      <c r="P1479" s="108"/>
      <c r="Q1479" s="108"/>
      <c r="R1479" s="108"/>
      <c r="S1479" s="108"/>
      <c r="T1479" s="108"/>
      <c r="U1479" s="108"/>
      <c r="V1479" s="108"/>
      <c r="W1479" s="108"/>
      <c r="X1479" s="108"/>
      <c r="Y1479" s="108"/>
      <c r="Z1479" s="108"/>
      <c r="AA1479" s="108"/>
      <c r="AB1479" s="108"/>
      <c r="AC1479" s="108"/>
      <c r="AD1479" s="111"/>
      <c r="AG1479" s="111"/>
    </row>
    <row r="1480" spans="1:33" ht="15.75">
      <c r="A1480" s="292" t="str">
        <f t="shared" si="28"/>
        <v>66-21400-01</v>
      </c>
      <c r="B1480" s="231">
        <v>9763.1962500000009</v>
      </c>
      <c r="C1480" s="231">
        <v>12579.684374999999</v>
      </c>
      <c r="D1480" s="231"/>
      <c r="E1480" s="231"/>
      <c r="F1480" s="231"/>
      <c r="G1480" s="232">
        <v>14674.53703125</v>
      </c>
      <c r="H1480" s="230" t="s">
        <v>621</v>
      </c>
      <c r="I1480" s="230" t="s">
        <v>621</v>
      </c>
      <c r="J1480" s="114"/>
      <c r="K1480" s="108"/>
      <c r="L1480" s="108"/>
      <c r="M1480" s="108"/>
      <c r="N1480" s="109"/>
      <c r="O1480" s="110"/>
      <c r="P1480" s="108"/>
      <c r="Q1480" s="108"/>
      <c r="R1480" s="108"/>
      <c r="S1480" s="108"/>
      <c r="T1480" s="108"/>
      <c r="U1480" s="108"/>
      <c r="V1480" s="121"/>
      <c r="W1480" s="108"/>
      <c r="X1480" s="121"/>
      <c r="Y1480" s="108"/>
      <c r="Z1480" s="108"/>
      <c r="AA1480" s="108"/>
      <c r="AB1480" s="109"/>
      <c r="AC1480" s="109"/>
      <c r="AD1480" s="111"/>
      <c r="AG1480" s="111"/>
    </row>
    <row r="1481" spans="1:33" ht="15.75">
      <c r="A1481" s="292" t="str">
        <f t="shared" si="28"/>
        <v>66-21400-02</v>
      </c>
      <c r="B1481" s="231">
        <v>5680.7375625000004</v>
      </c>
      <c r="C1481" s="231">
        <v>7408.4948437499988</v>
      </c>
      <c r="D1481" s="231"/>
      <c r="E1481" s="231"/>
      <c r="F1481" s="231"/>
      <c r="G1481" s="232">
        <v>8519.7690703124972</v>
      </c>
      <c r="H1481" s="230" t="s">
        <v>622</v>
      </c>
      <c r="I1481" s="230" t="s">
        <v>622</v>
      </c>
      <c r="J1481" s="114"/>
      <c r="K1481" s="108"/>
      <c r="L1481" s="108"/>
      <c r="M1481" s="108"/>
      <c r="N1481" s="109"/>
      <c r="O1481" s="110"/>
      <c r="P1481" s="108"/>
      <c r="Q1481" s="108"/>
      <c r="R1481" s="108"/>
      <c r="S1481" s="108"/>
      <c r="T1481" s="108"/>
      <c r="U1481" s="108"/>
      <c r="V1481" s="121"/>
      <c r="W1481" s="108"/>
      <c r="X1481" s="121"/>
      <c r="Y1481" s="108"/>
      <c r="Z1481" s="108"/>
      <c r="AA1481" s="108"/>
      <c r="AB1481" s="109"/>
      <c r="AC1481" s="109"/>
      <c r="AD1481" s="111"/>
      <c r="AG1481" s="111"/>
    </row>
    <row r="1482" spans="1:33" ht="15.75">
      <c r="A1482" s="292" t="str">
        <f t="shared" si="28"/>
        <v>66-21400-03</v>
      </c>
      <c r="B1482" s="231">
        <v>4474.67328</v>
      </c>
      <c r="C1482" s="231">
        <v>5835.6143999999986</v>
      </c>
      <c r="D1482" s="231"/>
      <c r="E1482" s="231"/>
      <c r="F1482" s="231"/>
      <c r="G1482" s="232">
        <v>6710.9565599999978</v>
      </c>
      <c r="H1482" s="230" t="s">
        <v>623</v>
      </c>
      <c r="I1482" s="230" t="s">
        <v>623</v>
      </c>
      <c r="J1482" s="114"/>
      <c r="K1482" s="108"/>
      <c r="L1482" s="108"/>
      <c r="M1482" s="108"/>
      <c r="N1482" s="109"/>
      <c r="O1482" s="110"/>
      <c r="P1482" s="108"/>
      <c r="Q1482" s="108"/>
      <c r="R1482" s="108"/>
      <c r="S1482" s="108"/>
      <c r="T1482" s="108"/>
      <c r="U1482" s="108"/>
      <c r="V1482" s="109"/>
      <c r="W1482" s="109"/>
      <c r="X1482" s="109"/>
      <c r="Y1482" s="108"/>
      <c r="Z1482" s="108"/>
      <c r="AA1482" s="108"/>
      <c r="AB1482" s="109"/>
      <c r="AC1482" s="109"/>
      <c r="AD1482" s="111"/>
      <c r="AG1482" s="111"/>
    </row>
    <row r="1483" spans="1:33" ht="15.75">
      <c r="A1483" s="292" t="str">
        <f t="shared" si="28"/>
        <v>66-21500-S3</v>
      </c>
      <c r="B1483" s="231">
        <v>15979.679999999998</v>
      </c>
      <c r="C1483" s="231">
        <v>20720.017919999998</v>
      </c>
      <c r="D1483" s="231"/>
      <c r="E1483" s="231"/>
      <c r="F1483" s="231"/>
      <c r="G1483" s="232">
        <v>24003.640607999994</v>
      </c>
      <c r="H1483" s="228" t="s">
        <v>624</v>
      </c>
      <c r="I1483" s="228" t="s">
        <v>624</v>
      </c>
      <c r="J1483" s="114"/>
      <c r="K1483" s="108"/>
      <c r="L1483" s="108"/>
      <c r="M1483" s="108"/>
      <c r="N1483" s="109"/>
      <c r="O1483" s="110"/>
      <c r="P1483" s="108"/>
      <c r="Q1483" s="108"/>
      <c r="R1483" s="108"/>
      <c r="S1483" s="108"/>
      <c r="T1483" s="108"/>
      <c r="U1483" s="108"/>
      <c r="V1483" s="109"/>
      <c r="W1483" s="109"/>
      <c r="X1483" s="109"/>
      <c r="Y1483" s="108"/>
      <c r="Z1483" s="108"/>
      <c r="AA1483" s="108"/>
      <c r="AB1483" s="109"/>
      <c r="AC1483" s="109"/>
      <c r="AD1483" s="111"/>
      <c r="AG1483" s="111"/>
    </row>
    <row r="1484" spans="1:33" ht="15.75">
      <c r="A1484" s="292" t="str">
        <f t="shared" si="28"/>
        <v>66-21500-L2</v>
      </c>
      <c r="B1484" s="231">
        <v>12780</v>
      </c>
      <c r="C1484" s="231">
        <v>16547.635200000001</v>
      </c>
      <c r="D1484" s="231"/>
      <c r="E1484" s="231"/>
      <c r="F1484" s="231"/>
      <c r="G1484" s="232">
        <v>19205.400479999997</v>
      </c>
      <c r="H1484" s="228" t="s">
        <v>625</v>
      </c>
      <c r="I1484" s="228" t="s">
        <v>625</v>
      </c>
      <c r="J1484" s="114"/>
      <c r="K1484" s="108"/>
      <c r="L1484" s="108"/>
      <c r="M1484" s="108"/>
      <c r="N1484" s="109"/>
      <c r="O1484" s="110"/>
      <c r="P1484" s="108"/>
      <c r="Q1484" s="108"/>
      <c r="R1484" s="108"/>
      <c r="S1484" s="108"/>
      <c r="T1484" s="108"/>
      <c r="U1484" s="108"/>
      <c r="V1484" s="109"/>
      <c r="W1484" s="109"/>
      <c r="X1484" s="109"/>
      <c r="Y1484" s="108"/>
      <c r="Z1484" s="108"/>
      <c r="AA1484" s="108"/>
      <c r="AB1484" s="109"/>
      <c r="AC1484" s="109"/>
      <c r="AD1484" s="111"/>
      <c r="AG1484" s="111"/>
    </row>
    <row r="1485" spans="1:33" ht="15.75">
      <c r="A1485" s="292" t="str">
        <f t="shared" si="28"/>
        <v>66-21500-B2</v>
      </c>
      <c r="B1485" s="231">
        <v>8532.48</v>
      </c>
      <c r="C1485" s="231">
        <v>11126.353919999998</v>
      </c>
      <c r="D1485" s="231"/>
      <c r="E1485" s="231"/>
      <c r="F1485" s="231"/>
      <c r="G1485" s="232">
        <v>12795.307007999998</v>
      </c>
      <c r="H1485" s="228" t="s">
        <v>626</v>
      </c>
      <c r="I1485" s="228" t="s">
        <v>626</v>
      </c>
      <c r="J1485" s="114"/>
      <c r="K1485" s="108"/>
      <c r="L1485" s="108"/>
      <c r="M1485" s="108"/>
      <c r="N1485" s="109"/>
      <c r="O1485" s="110"/>
      <c r="P1485" s="108"/>
      <c r="Q1485" s="108"/>
      <c r="R1485" s="108"/>
      <c r="S1485" s="108"/>
      <c r="T1485" s="108"/>
      <c r="U1485" s="108"/>
      <c r="V1485" s="109"/>
      <c r="W1485" s="109"/>
      <c r="X1485" s="109"/>
      <c r="Y1485" s="108"/>
      <c r="Z1485" s="108"/>
      <c r="AA1485" s="108"/>
      <c r="AB1485" s="109"/>
      <c r="AC1485" s="109"/>
      <c r="AD1485" s="111"/>
      <c r="AG1485" s="111"/>
    </row>
    <row r="1486" spans="1:33" ht="15.75">
      <c r="A1486" s="292" t="str">
        <f t="shared" si="28"/>
        <v>66-21500-01</v>
      </c>
      <c r="B1486" s="231">
        <v>7447.2</v>
      </c>
      <c r="C1486" s="231">
        <v>9593.6640000000007</v>
      </c>
      <c r="D1486" s="231"/>
      <c r="E1486" s="231"/>
      <c r="F1486" s="231"/>
      <c r="G1486" s="232">
        <v>11208.3336</v>
      </c>
      <c r="H1486" s="230" t="s">
        <v>627</v>
      </c>
      <c r="I1486" s="230" t="s">
        <v>627</v>
      </c>
      <c r="J1486" s="114"/>
      <c r="K1486" s="108"/>
      <c r="L1486" s="108"/>
      <c r="M1486" s="108"/>
      <c r="N1486" s="109"/>
      <c r="O1486" s="110"/>
      <c r="P1486" s="108"/>
      <c r="Q1486" s="108"/>
      <c r="R1486" s="108"/>
      <c r="S1486" s="108"/>
      <c r="T1486" s="108"/>
      <c r="U1486" s="108"/>
      <c r="V1486" s="109"/>
      <c r="W1486" s="109"/>
      <c r="X1486" s="109"/>
      <c r="Y1486" s="108"/>
      <c r="Z1486" s="108"/>
      <c r="AA1486" s="108"/>
      <c r="AB1486" s="109"/>
      <c r="AC1486" s="109"/>
      <c r="AD1486" s="111"/>
      <c r="AG1486" s="111"/>
    </row>
    <row r="1487" spans="1:33" ht="15.75">
      <c r="A1487" s="292" t="str">
        <f t="shared" si="28"/>
        <v>66-21500-02</v>
      </c>
      <c r="B1487" s="231">
        <v>5332.8</v>
      </c>
      <c r="C1487" s="231">
        <v>6953.9711999999981</v>
      </c>
      <c r="D1487" s="231"/>
      <c r="E1487" s="231"/>
      <c r="F1487" s="231"/>
      <c r="G1487" s="232">
        <v>7997.0668799999967</v>
      </c>
      <c r="H1487" s="230" t="s">
        <v>628</v>
      </c>
      <c r="I1487" s="230" t="s">
        <v>628</v>
      </c>
      <c r="J1487" s="114"/>
      <c r="K1487" s="108"/>
      <c r="L1487" s="108"/>
      <c r="M1487" s="108"/>
      <c r="N1487" s="109"/>
      <c r="O1487" s="110"/>
      <c r="P1487" s="108"/>
      <c r="Q1487" s="108"/>
      <c r="R1487" s="108"/>
      <c r="S1487" s="108"/>
      <c r="T1487" s="108"/>
      <c r="U1487" s="108"/>
      <c r="V1487" s="109"/>
      <c r="W1487" s="109"/>
      <c r="X1487" s="109"/>
      <c r="Y1487" s="108"/>
      <c r="Z1487" s="108"/>
      <c r="AA1487" s="108"/>
      <c r="AB1487" s="109"/>
      <c r="AC1487" s="109"/>
      <c r="AD1487" s="111"/>
      <c r="AG1487" s="111"/>
    </row>
    <row r="1488" spans="1:33" ht="15.75">
      <c r="A1488" s="292" t="str">
        <f t="shared" si="28"/>
        <v>66-21500-03</v>
      </c>
      <c r="B1488" s="231">
        <v>3199.68</v>
      </c>
      <c r="C1488" s="231">
        <v>4172.3827199999996</v>
      </c>
      <c r="D1488" s="231"/>
      <c r="E1488" s="231"/>
      <c r="F1488" s="231"/>
      <c r="G1488" s="232">
        <v>4798.2401279999995</v>
      </c>
      <c r="H1488" s="230" t="s">
        <v>629</v>
      </c>
      <c r="I1488" s="230" t="s">
        <v>629</v>
      </c>
      <c r="J1488" s="114"/>
      <c r="K1488" s="108"/>
      <c r="L1488" s="108"/>
      <c r="M1488" s="108"/>
      <c r="N1488" s="109"/>
      <c r="O1488" s="110"/>
      <c r="P1488" s="108"/>
      <c r="Q1488" s="108"/>
      <c r="R1488" s="108"/>
      <c r="S1488" s="108"/>
      <c r="T1488" s="108"/>
      <c r="U1488" s="108"/>
      <c r="V1488" s="109"/>
      <c r="W1488" s="109"/>
      <c r="X1488" s="109"/>
      <c r="Y1488" s="108"/>
      <c r="Z1488" s="108"/>
      <c r="AA1488" s="108"/>
      <c r="AB1488" s="109"/>
      <c r="AC1488" s="109"/>
      <c r="AD1488" s="111"/>
      <c r="AG1488" s="111"/>
    </row>
    <row r="1489" spans="1:33" ht="15.75">
      <c r="A1489" s="292" t="str">
        <f t="shared" si="28"/>
        <v>66-21600-S2</v>
      </c>
      <c r="B1489" s="231">
        <v>11466.350280000001</v>
      </c>
      <c r="C1489" s="231">
        <v>14953.761899999998</v>
      </c>
      <c r="D1489" s="231"/>
      <c r="E1489" s="231"/>
      <c r="F1489" s="231"/>
      <c r="G1489" s="232">
        <v>17196.826184999994</v>
      </c>
      <c r="H1489" s="228" t="s">
        <v>630</v>
      </c>
      <c r="I1489" s="228" t="s">
        <v>630</v>
      </c>
      <c r="J1489" s="114"/>
      <c r="K1489" s="108"/>
      <c r="L1489" s="108"/>
      <c r="M1489" s="108"/>
      <c r="N1489" s="109"/>
      <c r="O1489" s="110"/>
      <c r="P1489" s="108"/>
      <c r="Q1489" s="108"/>
      <c r="R1489" s="108"/>
      <c r="S1489" s="108"/>
      <c r="T1489" s="108"/>
      <c r="U1489" s="108"/>
      <c r="V1489" s="109"/>
      <c r="W1489" s="109"/>
      <c r="X1489" s="109"/>
      <c r="Y1489" s="108"/>
      <c r="Z1489" s="108"/>
      <c r="AA1489" s="108"/>
      <c r="AB1489" s="109"/>
      <c r="AC1489" s="109"/>
      <c r="AD1489" s="111"/>
      <c r="AG1489" s="111"/>
    </row>
    <row r="1490" spans="1:33" ht="15.75">
      <c r="A1490" s="292" t="str">
        <f t="shared" si="28"/>
        <v>66-21600-01</v>
      </c>
      <c r="B1490" s="231">
        <v>6991.6770000000006</v>
      </c>
      <c r="C1490" s="231">
        <v>9118.1474999999991</v>
      </c>
      <c r="D1490" s="231"/>
      <c r="E1490" s="231"/>
      <c r="F1490" s="231"/>
      <c r="G1490" s="232">
        <v>10485.869624999998</v>
      </c>
      <c r="H1490" s="230" t="s">
        <v>631</v>
      </c>
      <c r="I1490" s="230" t="s">
        <v>631</v>
      </c>
      <c r="J1490" s="108"/>
      <c r="K1490" s="108"/>
      <c r="L1490" s="108"/>
      <c r="M1490" s="108"/>
      <c r="N1490" s="108"/>
      <c r="O1490" s="110"/>
      <c r="P1490" s="108"/>
      <c r="Q1490" s="108"/>
      <c r="R1490" s="108"/>
      <c r="S1490" s="108"/>
      <c r="T1490" s="108"/>
      <c r="U1490" s="108"/>
      <c r="V1490" s="108"/>
      <c r="W1490" s="108"/>
      <c r="X1490" s="108"/>
      <c r="Y1490" s="108"/>
      <c r="Z1490" s="108"/>
      <c r="AA1490" s="108"/>
      <c r="AB1490" s="108"/>
      <c r="AC1490" s="108"/>
      <c r="AD1490" s="111"/>
      <c r="AG1490" s="111"/>
    </row>
    <row r="1491" spans="1:33" ht="15.75">
      <c r="A1491" s="292" t="str">
        <f t="shared" si="28"/>
        <v>66-21600-02</v>
      </c>
      <c r="B1491" s="231">
        <v>4474.67328</v>
      </c>
      <c r="C1491" s="231">
        <v>5835.6143999999986</v>
      </c>
      <c r="D1491" s="231"/>
      <c r="E1491" s="231"/>
      <c r="F1491" s="231"/>
      <c r="G1491" s="232">
        <v>6710.9565599999978</v>
      </c>
      <c r="H1491" s="230" t="s">
        <v>632</v>
      </c>
      <c r="I1491" s="230" t="s">
        <v>632</v>
      </c>
      <c r="J1491" s="114"/>
      <c r="K1491" s="108"/>
      <c r="L1491" s="108"/>
      <c r="M1491" s="108"/>
      <c r="N1491" s="109"/>
      <c r="O1491" s="110"/>
      <c r="P1491" s="108"/>
      <c r="Q1491" s="108"/>
      <c r="R1491" s="108"/>
      <c r="S1491" s="108"/>
      <c r="T1491" s="108"/>
      <c r="U1491" s="108"/>
      <c r="V1491" s="109"/>
      <c r="W1491" s="109"/>
      <c r="X1491" s="109"/>
      <c r="Y1491" s="108"/>
      <c r="Z1491" s="108"/>
      <c r="AA1491" s="108"/>
      <c r="AB1491" s="109"/>
      <c r="AC1491" s="109"/>
      <c r="AD1491" s="111"/>
      <c r="AG1491" s="111"/>
    </row>
    <row r="1492" spans="1:33" ht="15.75">
      <c r="A1492" s="292" t="str">
        <f t="shared" si="28"/>
        <v>66-21700-S2</v>
      </c>
      <c r="B1492" s="231">
        <v>9555.2919000000002</v>
      </c>
      <c r="C1492" s="231">
        <v>12461.46825</v>
      </c>
      <c r="D1492" s="231"/>
      <c r="E1492" s="231"/>
      <c r="F1492" s="231"/>
      <c r="G1492" s="232">
        <v>14330.6884875</v>
      </c>
      <c r="H1492" s="228" t="s">
        <v>633</v>
      </c>
      <c r="I1492" s="228" t="s">
        <v>633</v>
      </c>
      <c r="J1492" s="114"/>
      <c r="K1492" s="108"/>
      <c r="L1492" s="108"/>
      <c r="M1492" s="108"/>
      <c r="N1492" s="109"/>
      <c r="O1492" s="110"/>
      <c r="P1492" s="108"/>
      <c r="Q1492" s="108"/>
      <c r="R1492" s="108"/>
      <c r="S1492" s="108"/>
      <c r="T1492" s="108"/>
      <c r="U1492" s="108"/>
      <c r="V1492" s="109"/>
      <c r="W1492" s="109"/>
      <c r="X1492" s="109"/>
      <c r="Y1492" s="108"/>
      <c r="Z1492" s="108"/>
      <c r="AA1492" s="108"/>
      <c r="AB1492" s="109"/>
      <c r="AC1492" s="109"/>
      <c r="AD1492" s="111"/>
      <c r="AG1492" s="111"/>
    </row>
    <row r="1493" spans="1:33" ht="15.75">
      <c r="A1493" s="292" t="str">
        <f t="shared" si="28"/>
        <v>66-21700-01</v>
      </c>
      <c r="B1493" s="231">
        <v>5826.3975</v>
      </c>
      <c r="C1493" s="231">
        <v>7598.4562499999984</v>
      </c>
      <c r="D1493" s="231"/>
      <c r="E1493" s="231"/>
      <c r="F1493" s="231"/>
      <c r="G1493" s="232">
        <v>8738.2246874999983</v>
      </c>
      <c r="H1493" s="230" t="s">
        <v>634</v>
      </c>
      <c r="I1493" s="230" t="s">
        <v>634</v>
      </c>
      <c r="J1493" s="114"/>
      <c r="K1493" s="108"/>
      <c r="L1493" s="108"/>
      <c r="M1493" s="108"/>
      <c r="N1493" s="109"/>
      <c r="O1493" s="110"/>
      <c r="P1493" s="108"/>
      <c r="Q1493" s="108"/>
      <c r="R1493" s="108"/>
      <c r="S1493" s="108"/>
      <c r="T1493" s="108"/>
      <c r="U1493" s="108"/>
      <c r="V1493" s="109"/>
      <c r="W1493" s="109"/>
      <c r="X1493" s="109"/>
      <c r="Y1493" s="108"/>
      <c r="Z1493" s="108"/>
      <c r="AA1493" s="108"/>
      <c r="AB1493" s="109"/>
      <c r="AC1493" s="109"/>
      <c r="AD1493" s="111"/>
      <c r="AG1493" s="111"/>
    </row>
    <row r="1494" spans="1:33" ht="15.75">
      <c r="A1494" s="292" t="str">
        <f t="shared" si="28"/>
        <v>66-21700-02</v>
      </c>
      <c r="B1494" s="231">
        <v>3728.8944000000001</v>
      </c>
      <c r="C1494" s="231">
        <v>4863.0120000000015</v>
      </c>
      <c r="D1494" s="231"/>
      <c r="E1494" s="231"/>
      <c r="F1494" s="231"/>
      <c r="G1494" s="232">
        <v>5592.4638000000014</v>
      </c>
      <c r="H1494" s="230" t="s">
        <v>635</v>
      </c>
      <c r="I1494" s="230" t="s">
        <v>635</v>
      </c>
      <c r="J1494" s="108"/>
      <c r="K1494" s="108"/>
      <c r="L1494" s="108"/>
      <c r="M1494" s="108"/>
      <c r="N1494" s="108"/>
      <c r="O1494" s="110"/>
      <c r="P1494" s="108"/>
      <c r="Q1494" s="108"/>
      <c r="R1494" s="108"/>
      <c r="S1494" s="108"/>
      <c r="T1494" s="108"/>
      <c r="U1494" s="108"/>
      <c r="V1494" s="108"/>
      <c r="W1494" s="108"/>
      <c r="X1494" s="108"/>
      <c r="Y1494" s="108"/>
      <c r="Z1494" s="108"/>
      <c r="AA1494" s="108"/>
      <c r="AB1494" s="108"/>
      <c r="AC1494" s="108"/>
      <c r="AD1494" s="111"/>
      <c r="AG1494" s="111"/>
    </row>
    <row r="1495" spans="1:33" ht="15.75">
      <c r="A1495" s="292" t="str">
        <f t="shared" si="28"/>
        <v>66-21800-S2</v>
      </c>
      <c r="B1495" s="231">
        <v>14908.509000000002</v>
      </c>
      <c r="C1495" s="231">
        <v>19440.695735999998</v>
      </c>
      <c r="D1495" s="231"/>
      <c r="E1495" s="231"/>
      <c r="F1495" s="231"/>
      <c r="G1495" s="232">
        <v>22356.800096399998</v>
      </c>
      <c r="H1495" s="235" t="s">
        <v>636</v>
      </c>
      <c r="I1495" s="235" t="s">
        <v>636</v>
      </c>
      <c r="J1495" s="114"/>
      <c r="K1495" s="108"/>
      <c r="L1495" s="108"/>
      <c r="M1495" s="108"/>
      <c r="N1495" s="109"/>
      <c r="O1495" s="110"/>
      <c r="P1495" s="108"/>
      <c r="Q1495" s="108"/>
      <c r="R1495" s="108"/>
      <c r="S1495" s="108"/>
      <c r="T1495" s="108"/>
      <c r="U1495" s="108"/>
      <c r="V1495" s="109"/>
      <c r="W1495" s="109"/>
      <c r="X1495" s="109"/>
      <c r="Y1495" s="108"/>
      <c r="Z1495" s="108"/>
      <c r="AA1495" s="108"/>
      <c r="AB1495" s="109"/>
      <c r="AC1495" s="109"/>
      <c r="AD1495" s="111"/>
      <c r="AG1495" s="111"/>
    </row>
    <row r="1496" spans="1:33" ht="15.75">
      <c r="A1496" s="292" t="str">
        <f t="shared" si="28"/>
        <v>66-21800-01</v>
      </c>
      <c r="B1496" s="231">
        <v>8749.125</v>
      </c>
      <c r="C1496" s="231">
        <v>11408.858999999999</v>
      </c>
      <c r="D1496" s="231"/>
      <c r="E1496" s="231"/>
      <c r="F1496" s="231"/>
      <c r="G1496" s="232">
        <v>13120.187849999998</v>
      </c>
      <c r="H1496" s="235" t="s">
        <v>637</v>
      </c>
      <c r="I1496" s="235" t="s">
        <v>637</v>
      </c>
      <c r="J1496" s="114"/>
      <c r="K1496" s="108"/>
      <c r="L1496" s="108"/>
      <c r="M1496" s="108"/>
      <c r="N1496" s="109"/>
      <c r="O1496" s="110"/>
      <c r="P1496" s="108"/>
      <c r="Q1496" s="108"/>
      <c r="R1496" s="108"/>
      <c r="S1496" s="108"/>
      <c r="T1496" s="108"/>
      <c r="U1496" s="108"/>
      <c r="V1496" s="109"/>
      <c r="W1496" s="109"/>
      <c r="X1496" s="109"/>
      <c r="Y1496" s="108"/>
      <c r="Z1496" s="108"/>
      <c r="AA1496" s="108"/>
      <c r="AB1496" s="109"/>
      <c r="AC1496" s="109"/>
      <c r="AD1496" s="111"/>
      <c r="AG1496" s="111"/>
    </row>
    <row r="1497" spans="1:33" ht="15.75">
      <c r="A1497" s="292" t="str">
        <f t="shared" si="28"/>
        <v>66-21800-02</v>
      </c>
      <c r="B1497" s="231">
        <v>6159.3840000000009</v>
      </c>
      <c r="C1497" s="231">
        <v>8031.8367360000002</v>
      </c>
      <c r="D1497" s="231"/>
      <c r="E1497" s="231"/>
      <c r="F1497" s="231"/>
      <c r="G1497" s="232">
        <v>9236.6122464</v>
      </c>
      <c r="H1497" s="235" t="s">
        <v>638</v>
      </c>
      <c r="I1497" s="235" t="s">
        <v>638</v>
      </c>
      <c r="J1497" s="108"/>
      <c r="K1497" s="108"/>
      <c r="L1497" s="108"/>
      <c r="M1497" s="108"/>
      <c r="N1497" s="108"/>
      <c r="O1497" s="110"/>
      <c r="P1497" s="108"/>
      <c r="Q1497" s="108"/>
      <c r="R1497" s="108"/>
      <c r="S1497" s="108"/>
      <c r="T1497" s="108"/>
      <c r="U1497" s="108"/>
      <c r="V1497" s="108"/>
      <c r="W1497" s="108"/>
      <c r="X1497" s="108"/>
      <c r="Y1497" s="108"/>
      <c r="Z1497" s="108"/>
      <c r="AA1497" s="108"/>
      <c r="AB1497" s="108"/>
      <c r="AC1497" s="108"/>
      <c r="AD1497" s="111"/>
      <c r="AG1497" s="111"/>
    </row>
    <row r="1498" spans="1:33" ht="15.75">
      <c r="A1498" s="292" t="str">
        <f t="shared" si="28"/>
        <v>66-21900-S2</v>
      </c>
      <c r="B1498" s="231">
        <v>9615.7049999999999</v>
      </c>
      <c r="C1498" s="231">
        <v>12538.87932</v>
      </c>
      <c r="D1498" s="231"/>
      <c r="E1498" s="231"/>
      <c r="F1498" s="231"/>
      <c r="G1498" s="232">
        <v>14419.711217999999</v>
      </c>
      <c r="H1498" s="235" t="s">
        <v>639</v>
      </c>
      <c r="I1498" s="235" t="s">
        <v>639</v>
      </c>
      <c r="J1498" s="114"/>
      <c r="K1498" s="108"/>
      <c r="L1498" s="108"/>
      <c r="M1498" s="108"/>
      <c r="N1498" s="109"/>
      <c r="O1498" s="110"/>
      <c r="P1498" s="108"/>
      <c r="Q1498" s="108"/>
      <c r="R1498" s="108"/>
      <c r="S1498" s="108"/>
      <c r="T1498" s="108"/>
      <c r="U1498" s="108"/>
      <c r="V1498" s="109"/>
      <c r="W1498" s="109"/>
      <c r="X1498" s="109"/>
      <c r="Y1498" s="108"/>
      <c r="Z1498" s="108"/>
      <c r="AA1498" s="108"/>
      <c r="AB1498" s="109"/>
      <c r="AC1498" s="109"/>
      <c r="AD1498" s="111"/>
      <c r="AG1498" s="111"/>
    </row>
    <row r="1499" spans="1:33" ht="15.75">
      <c r="A1499" s="292" t="str">
        <f t="shared" si="28"/>
        <v>66-21900-01</v>
      </c>
      <c r="B1499" s="231">
        <v>6416.0249999999996</v>
      </c>
      <c r="C1499" s="231">
        <v>8366.4966000000004</v>
      </c>
      <c r="D1499" s="231"/>
      <c r="E1499" s="231"/>
      <c r="F1499" s="231"/>
      <c r="G1499" s="232">
        <v>9621.4710899999991</v>
      </c>
      <c r="H1499" s="235" t="s">
        <v>640</v>
      </c>
      <c r="I1499" s="235" t="s">
        <v>640</v>
      </c>
      <c r="J1499" s="114"/>
      <c r="K1499" s="108"/>
      <c r="L1499" s="108"/>
      <c r="M1499" s="108"/>
      <c r="N1499" s="109"/>
      <c r="O1499" s="110"/>
      <c r="P1499" s="108"/>
      <c r="Q1499" s="108"/>
      <c r="R1499" s="108"/>
      <c r="S1499" s="108"/>
      <c r="T1499" s="108"/>
      <c r="U1499" s="108"/>
      <c r="V1499" s="109"/>
      <c r="W1499" s="109"/>
      <c r="X1499" s="109"/>
      <c r="Y1499" s="108"/>
      <c r="Z1499" s="108"/>
      <c r="AA1499" s="108"/>
      <c r="AB1499" s="109"/>
      <c r="AC1499" s="109"/>
      <c r="AD1499" s="111"/>
      <c r="AG1499" s="111"/>
    </row>
    <row r="1500" spans="1:33" ht="15.75">
      <c r="A1500" s="292" t="str">
        <f t="shared" si="28"/>
        <v>66-21900-02</v>
      </c>
      <c r="B1500" s="231">
        <v>3199.68</v>
      </c>
      <c r="C1500" s="231">
        <v>4172.3827199999996</v>
      </c>
      <c r="D1500" s="231"/>
      <c r="E1500" s="231"/>
      <c r="F1500" s="231"/>
      <c r="G1500" s="232">
        <v>4798.2401279999995</v>
      </c>
      <c r="H1500" s="235" t="s">
        <v>641</v>
      </c>
      <c r="I1500" s="235" t="s">
        <v>641</v>
      </c>
      <c r="J1500" s="114"/>
      <c r="K1500" s="108"/>
      <c r="L1500" s="108"/>
      <c r="M1500" s="108"/>
      <c r="N1500" s="109"/>
      <c r="O1500" s="110"/>
      <c r="P1500" s="108"/>
      <c r="Q1500" s="108"/>
      <c r="R1500" s="108"/>
      <c r="S1500" s="108"/>
      <c r="T1500" s="108"/>
      <c r="U1500" s="108"/>
      <c r="V1500" s="8"/>
      <c r="W1500" s="8"/>
      <c r="X1500" s="8"/>
      <c r="Y1500" s="108"/>
      <c r="Z1500" s="108"/>
      <c r="AA1500" s="108"/>
      <c r="AB1500" s="8"/>
      <c r="AC1500" s="109"/>
      <c r="AD1500" s="111"/>
      <c r="AG1500" s="111"/>
    </row>
    <row r="1501" spans="1:33" ht="15.75">
      <c r="A1501" s="292" t="str">
        <f t="shared" si="28"/>
        <v>66-22000-S4</v>
      </c>
      <c r="B1501" s="231">
        <v>14126.67</v>
      </c>
      <c r="C1501" s="231">
        <v>18217.745999999999</v>
      </c>
      <c r="D1501" s="231"/>
      <c r="E1501" s="231"/>
      <c r="F1501" s="231"/>
      <c r="G1501" s="232">
        <v>21232.947899999996</v>
      </c>
      <c r="H1501" s="235" t="s">
        <v>642</v>
      </c>
      <c r="I1501" s="235" t="s">
        <v>642</v>
      </c>
      <c r="J1501" s="114"/>
      <c r="K1501" s="108"/>
      <c r="L1501" s="108"/>
      <c r="M1501" s="108"/>
      <c r="N1501" s="109"/>
      <c r="O1501" s="110"/>
      <c r="P1501" s="108"/>
      <c r="Q1501" s="108"/>
      <c r="R1501" s="108"/>
      <c r="S1501" s="108"/>
      <c r="T1501" s="108"/>
      <c r="U1501" s="108"/>
      <c r="V1501" s="8"/>
      <c r="W1501" s="8"/>
      <c r="X1501" s="8"/>
      <c r="Y1501" s="108"/>
      <c r="Z1501" s="108"/>
      <c r="AA1501" s="108"/>
      <c r="AB1501" s="8"/>
      <c r="AC1501" s="109"/>
      <c r="AD1501" s="111"/>
      <c r="AG1501" s="111"/>
    </row>
    <row r="1502" spans="1:33" ht="15.75">
      <c r="A1502" s="292" t="str">
        <f t="shared" si="28"/>
        <v>66-22000-L3</v>
      </c>
      <c r="B1502" s="231">
        <v>13061.43</v>
      </c>
      <c r="C1502" s="231">
        <v>16828.745999999999</v>
      </c>
      <c r="D1502" s="231"/>
      <c r="E1502" s="231"/>
      <c r="F1502" s="231"/>
      <c r="G1502" s="232">
        <v>19635.597899999997</v>
      </c>
      <c r="H1502" s="235" t="s">
        <v>643</v>
      </c>
      <c r="I1502" s="235" t="s">
        <v>643</v>
      </c>
      <c r="J1502" s="114"/>
      <c r="K1502" s="108"/>
      <c r="L1502" s="108"/>
      <c r="M1502" s="108"/>
      <c r="N1502" s="109"/>
      <c r="O1502" s="110"/>
      <c r="P1502" s="108"/>
      <c r="Q1502" s="108"/>
      <c r="R1502" s="108"/>
      <c r="S1502" s="108"/>
      <c r="T1502" s="108"/>
      <c r="U1502" s="108"/>
      <c r="V1502" s="8"/>
      <c r="W1502" s="8"/>
      <c r="X1502" s="8"/>
      <c r="Y1502" s="108"/>
      <c r="Z1502" s="108"/>
      <c r="AA1502" s="108"/>
      <c r="AB1502" s="8"/>
      <c r="AC1502" s="109"/>
      <c r="AD1502" s="111"/>
      <c r="AG1502" s="111"/>
    </row>
    <row r="1503" spans="1:33" ht="15.75">
      <c r="A1503" s="292" t="str">
        <f t="shared" si="28"/>
        <v>66-22000-L2</v>
      </c>
      <c r="B1503" s="231">
        <v>10681.35</v>
      </c>
      <c r="C1503" s="231">
        <v>13761.606</v>
      </c>
      <c r="D1503" s="231"/>
      <c r="E1503" s="231"/>
      <c r="F1503" s="231"/>
      <c r="G1503" s="232">
        <v>16053.186899999997</v>
      </c>
      <c r="H1503" s="235" t="s">
        <v>644</v>
      </c>
      <c r="I1503" s="235" t="s">
        <v>644</v>
      </c>
      <c r="J1503" s="114"/>
      <c r="K1503" s="108"/>
      <c r="L1503" s="108"/>
      <c r="M1503" s="108"/>
      <c r="N1503" s="109"/>
      <c r="O1503" s="110"/>
      <c r="P1503" s="108"/>
      <c r="Q1503" s="108"/>
      <c r="R1503" s="108"/>
      <c r="S1503" s="108"/>
      <c r="T1503" s="108"/>
      <c r="U1503" s="108"/>
      <c r="V1503" s="8"/>
      <c r="W1503" s="8"/>
      <c r="X1503" s="8"/>
      <c r="Y1503" s="108"/>
      <c r="Z1503" s="108"/>
      <c r="AA1503" s="108"/>
      <c r="AB1503" s="8"/>
      <c r="AC1503" s="109"/>
      <c r="AD1503" s="111"/>
      <c r="AG1503" s="111"/>
    </row>
    <row r="1504" spans="1:33" ht="15.75">
      <c r="A1504" s="292" t="str">
        <f t="shared" si="28"/>
        <v>66-22000-B3</v>
      </c>
      <c r="B1504" s="231">
        <v>7611.12</v>
      </c>
      <c r="C1504" s="231">
        <v>9823.44</v>
      </c>
      <c r="D1504" s="231"/>
      <c r="E1504" s="231"/>
      <c r="F1504" s="231"/>
      <c r="G1504" s="232">
        <v>11438.555999999999</v>
      </c>
      <c r="H1504" s="235" t="s">
        <v>645</v>
      </c>
      <c r="I1504" s="235" t="s">
        <v>645</v>
      </c>
      <c r="J1504" s="114"/>
      <c r="K1504" s="108"/>
      <c r="L1504" s="108"/>
      <c r="M1504" s="108"/>
      <c r="N1504" s="109"/>
      <c r="O1504" s="110"/>
      <c r="P1504" s="108"/>
      <c r="Q1504" s="108"/>
      <c r="R1504" s="108"/>
      <c r="S1504" s="108"/>
      <c r="T1504" s="108"/>
      <c r="U1504" s="108"/>
      <c r="V1504" s="8"/>
      <c r="W1504" s="8"/>
      <c r="X1504" s="8"/>
      <c r="Y1504" s="108"/>
      <c r="Z1504" s="108"/>
      <c r="AA1504" s="108"/>
      <c r="AB1504" s="8"/>
      <c r="AC1504" s="109"/>
      <c r="AD1504" s="111"/>
      <c r="AG1504" s="111"/>
    </row>
    <row r="1505" spans="1:33" ht="15.75">
      <c r="A1505" s="292" t="str">
        <f t="shared" si="28"/>
        <v>66-22000-B2</v>
      </c>
      <c r="B1505" s="231">
        <v>3445.3199999999997</v>
      </c>
      <c r="C1505" s="231">
        <v>4456.1400000000003</v>
      </c>
      <c r="D1505" s="231"/>
      <c r="E1505" s="231"/>
      <c r="F1505" s="231"/>
      <c r="G1505" s="232">
        <v>5179.7610000000004</v>
      </c>
      <c r="H1505" s="228" t="s">
        <v>646</v>
      </c>
      <c r="I1505" s="228" t="s">
        <v>646</v>
      </c>
      <c r="J1505" s="114"/>
      <c r="K1505" s="108"/>
      <c r="L1505" s="108"/>
      <c r="M1505" s="108"/>
      <c r="N1505" s="109"/>
      <c r="O1505" s="110"/>
      <c r="P1505" s="108"/>
      <c r="Q1505" s="108"/>
      <c r="R1505" s="108"/>
      <c r="S1505" s="108"/>
      <c r="T1505" s="108"/>
      <c r="U1505" s="108"/>
      <c r="V1505" s="8"/>
      <c r="W1505" s="8"/>
      <c r="X1505" s="8"/>
      <c r="Y1505" s="108"/>
      <c r="Z1505" s="108"/>
      <c r="AA1505" s="108"/>
      <c r="AB1505" s="8"/>
      <c r="AC1505" s="109"/>
      <c r="AD1505" s="111"/>
      <c r="AG1505" s="111"/>
    </row>
    <row r="1506" spans="1:33" ht="15.75">
      <c r="A1506" s="292" t="str">
        <f t="shared" si="28"/>
        <v>66-22000-01</v>
      </c>
      <c r="B1506" s="231">
        <v>6515.55</v>
      </c>
      <c r="C1506" s="231">
        <v>8394.3059999999987</v>
      </c>
      <c r="D1506" s="231"/>
      <c r="E1506" s="231"/>
      <c r="F1506" s="231"/>
      <c r="G1506" s="232">
        <v>9794.3918999999987</v>
      </c>
      <c r="H1506" s="230" t="s">
        <v>647</v>
      </c>
      <c r="I1506" s="230" t="s">
        <v>647</v>
      </c>
      <c r="J1506" s="114"/>
      <c r="K1506" s="108"/>
      <c r="L1506" s="108"/>
      <c r="M1506" s="108"/>
      <c r="N1506" s="109"/>
      <c r="O1506" s="110"/>
      <c r="P1506" s="108"/>
      <c r="Q1506" s="108"/>
      <c r="R1506" s="108"/>
      <c r="S1506" s="108"/>
      <c r="T1506" s="108"/>
      <c r="U1506" s="108"/>
      <c r="V1506" s="8"/>
      <c r="W1506" s="8"/>
      <c r="X1506" s="8"/>
      <c r="Y1506" s="108"/>
      <c r="Z1506" s="108"/>
      <c r="AA1506" s="108"/>
      <c r="AB1506" s="8"/>
      <c r="AC1506" s="109"/>
      <c r="AD1506" s="111"/>
      <c r="AG1506" s="111"/>
    </row>
    <row r="1507" spans="1:33" ht="15.75">
      <c r="A1507" s="292" t="str">
        <f t="shared" si="28"/>
        <v>66-22000-02</v>
      </c>
      <c r="B1507" s="231">
        <v>4165.8</v>
      </c>
      <c r="C1507" s="231">
        <v>5367.3</v>
      </c>
      <c r="D1507" s="231"/>
      <c r="E1507" s="231"/>
      <c r="F1507" s="231"/>
      <c r="G1507" s="232">
        <v>6258.7949999999992</v>
      </c>
      <c r="H1507" s="230" t="s">
        <v>648</v>
      </c>
      <c r="I1507" s="230" t="s">
        <v>648</v>
      </c>
      <c r="J1507" s="114"/>
      <c r="K1507" s="108"/>
      <c r="L1507" s="108"/>
      <c r="M1507" s="108"/>
      <c r="N1507" s="109"/>
      <c r="O1507" s="110"/>
      <c r="P1507" s="108"/>
      <c r="Q1507" s="108"/>
      <c r="R1507" s="108"/>
      <c r="S1507" s="108"/>
      <c r="T1507" s="108"/>
      <c r="U1507" s="108"/>
      <c r="V1507" s="8"/>
      <c r="W1507" s="8"/>
      <c r="X1507" s="8"/>
      <c r="Y1507" s="108"/>
      <c r="Z1507" s="108"/>
      <c r="AA1507" s="108"/>
      <c r="AB1507" s="8"/>
      <c r="AC1507" s="109"/>
      <c r="AD1507" s="111"/>
      <c r="AG1507" s="111"/>
    </row>
    <row r="1508" spans="1:33" ht="15.75">
      <c r="A1508" s="292" t="str">
        <f t="shared" ref="A1508:A1571" si="29">LEFT(H1508,6)&amp;"00"&amp;RIGHT(H1508,3)</f>
        <v>66-22000-03</v>
      </c>
      <c r="B1508" s="231">
        <v>2380.08</v>
      </c>
      <c r="C1508" s="231">
        <v>3067.1400000000003</v>
      </c>
      <c r="D1508" s="231"/>
      <c r="E1508" s="231"/>
      <c r="F1508" s="231"/>
      <c r="G1508" s="232">
        <v>3582.4110000000001</v>
      </c>
      <c r="H1508" s="228" t="s">
        <v>649</v>
      </c>
      <c r="I1508" s="228" t="s">
        <v>649</v>
      </c>
      <c r="J1508" s="114"/>
      <c r="K1508" s="108"/>
      <c r="L1508" s="108"/>
      <c r="M1508" s="108"/>
      <c r="N1508" s="109"/>
      <c r="O1508" s="110"/>
      <c r="P1508" s="108"/>
      <c r="Q1508" s="108"/>
      <c r="R1508" s="108"/>
      <c r="S1508" s="108"/>
      <c r="T1508" s="108"/>
      <c r="U1508" s="108"/>
      <c r="V1508" s="109"/>
      <c r="W1508" s="8"/>
      <c r="X1508" s="109"/>
      <c r="Y1508" s="108"/>
      <c r="Z1508" s="108"/>
      <c r="AA1508" s="108"/>
      <c r="AB1508" s="109"/>
      <c r="AC1508" s="109"/>
      <c r="AD1508" s="111"/>
      <c r="AG1508" s="111"/>
    </row>
    <row r="1509" spans="1:33" ht="15.75">
      <c r="A1509" s="292" t="str">
        <f t="shared" si="29"/>
        <v>66-22000-04</v>
      </c>
      <c r="B1509" s="231">
        <v>1065.24</v>
      </c>
      <c r="C1509" s="231">
        <v>1389</v>
      </c>
      <c r="D1509" s="231"/>
      <c r="E1509" s="231"/>
      <c r="F1509" s="231"/>
      <c r="G1509" s="232">
        <v>1597.35</v>
      </c>
      <c r="H1509" s="230" t="s">
        <v>650</v>
      </c>
      <c r="I1509" s="230" t="s">
        <v>650</v>
      </c>
      <c r="J1509" s="114"/>
      <c r="K1509" s="108"/>
      <c r="L1509" s="108"/>
      <c r="M1509" s="108"/>
      <c r="N1509" s="109"/>
      <c r="O1509" s="110"/>
      <c r="P1509" s="108"/>
      <c r="Q1509" s="108"/>
      <c r="R1509" s="108"/>
      <c r="S1509" s="108"/>
      <c r="T1509" s="108"/>
      <c r="U1509" s="108"/>
      <c r="V1509" s="109"/>
      <c r="W1509" s="8"/>
      <c r="X1509" s="109"/>
      <c r="Y1509" s="108"/>
      <c r="Z1509" s="108"/>
      <c r="AA1509" s="108"/>
      <c r="AB1509" s="109"/>
      <c r="AC1509" s="109"/>
      <c r="AD1509" s="111"/>
      <c r="AG1509" s="111"/>
    </row>
    <row r="1510" spans="1:33" ht="15.75">
      <c r="A1510" s="292" t="str">
        <f t="shared" si="29"/>
        <v>66-22100-S1</v>
      </c>
      <c r="B1510" s="231">
        <v>6248.5415999999996</v>
      </c>
      <c r="C1510" s="231">
        <v>8050.5179999999964</v>
      </c>
      <c r="D1510" s="231"/>
      <c r="E1510" s="231"/>
      <c r="F1510" s="231"/>
      <c r="G1510" s="232">
        <v>9358.2956999999969</v>
      </c>
      <c r="H1510" s="230" t="s">
        <v>651</v>
      </c>
      <c r="I1510" s="230" t="s">
        <v>651</v>
      </c>
      <c r="J1510" s="114"/>
      <c r="K1510" s="108"/>
      <c r="L1510" s="108"/>
      <c r="M1510" s="108"/>
      <c r="N1510" s="109"/>
      <c r="O1510" s="110"/>
      <c r="P1510" s="108"/>
      <c r="Q1510" s="108"/>
      <c r="R1510" s="108"/>
      <c r="S1510" s="108"/>
      <c r="T1510" s="108"/>
      <c r="U1510" s="108"/>
      <c r="V1510" s="109"/>
      <c r="W1510" s="8"/>
      <c r="X1510" s="109"/>
      <c r="Y1510" s="108"/>
      <c r="Z1510" s="108"/>
      <c r="AA1510" s="108"/>
      <c r="AB1510" s="109"/>
      <c r="AC1510" s="109"/>
      <c r="AD1510" s="111"/>
      <c r="AG1510" s="111"/>
    </row>
    <row r="1511" spans="1:33" ht="15.75">
      <c r="A1511" s="292" t="str">
        <f t="shared" si="29"/>
        <v>66-22200-S1</v>
      </c>
      <c r="B1511" s="231">
        <v>5623.2074399999992</v>
      </c>
      <c r="C1511" s="231">
        <v>7245.4661999999989</v>
      </c>
      <c r="D1511" s="231"/>
      <c r="E1511" s="231"/>
      <c r="F1511" s="231"/>
      <c r="G1511" s="232">
        <v>8425.8261299999976</v>
      </c>
      <c r="H1511" s="228" t="s">
        <v>652</v>
      </c>
      <c r="I1511" s="228" t="s">
        <v>652</v>
      </c>
      <c r="J1511" s="114"/>
      <c r="K1511" s="108"/>
      <c r="L1511" s="108"/>
      <c r="M1511" s="108"/>
      <c r="N1511" s="109"/>
      <c r="O1511" s="110"/>
      <c r="P1511" s="108"/>
      <c r="Q1511" s="108"/>
      <c r="R1511" s="108"/>
      <c r="S1511" s="108"/>
      <c r="T1511" s="108"/>
      <c r="U1511" s="108"/>
      <c r="V1511" s="109"/>
      <c r="W1511" s="8"/>
      <c r="X1511" s="109"/>
      <c r="Y1511" s="108"/>
      <c r="Z1511" s="108"/>
      <c r="AA1511" s="108"/>
      <c r="AB1511" s="109"/>
      <c r="AC1511" s="109"/>
      <c r="AD1511" s="111"/>
      <c r="AG1511" s="111"/>
    </row>
    <row r="1512" spans="1:33" ht="15.75">
      <c r="A1512" s="292" t="str">
        <f t="shared" si="29"/>
        <v>66-22300-S1</v>
      </c>
      <c r="B1512" s="231">
        <v>5880.2735999999995</v>
      </c>
      <c r="C1512" s="231">
        <v>7575.1695744000008</v>
      </c>
      <c r="D1512" s="231"/>
      <c r="E1512" s="231"/>
      <c r="F1512" s="231"/>
      <c r="G1512" s="232">
        <v>8765.5050105600003</v>
      </c>
      <c r="H1512" s="230" t="s">
        <v>2582</v>
      </c>
      <c r="I1512" s="230" t="s">
        <v>2582</v>
      </c>
      <c r="J1512" s="114"/>
      <c r="K1512" s="108"/>
      <c r="L1512" s="108"/>
      <c r="M1512" s="108"/>
      <c r="N1512" s="109"/>
      <c r="O1512" s="110"/>
      <c r="P1512" s="108"/>
      <c r="Q1512" s="108"/>
      <c r="R1512" s="108"/>
      <c r="S1512" s="108"/>
      <c r="T1512" s="108"/>
      <c r="U1512" s="108"/>
      <c r="V1512" s="109"/>
      <c r="W1512" s="8"/>
      <c r="X1512" s="109"/>
      <c r="Y1512" s="108"/>
      <c r="Z1512" s="108"/>
      <c r="AA1512" s="108"/>
      <c r="AB1512" s="109"/>
      <c r="AC1512" s="109"/>
      <c r="AD1512" s="111"/>
      <c r="AG1512" s="111"/>
    </row>
    <row r="1513" spans="1:33" ht="15.75">
      <c r="A1513" s="292" t="str">
        <f t="shared" si="29"/>
        <v>66-22400-S2</v>
      </c>
      <c r="B1513" s="231">
        <v>19213.0785</v>
      </c>
      <c r="C1513" s="231">
        <v>25053.854363999995</v>
      </c>
      <c r="D1513" s="231"/>
      <c r="E1513" s="231"/>
      <c r="F1513" s="231"/>
      <c r="G1513" s="232">
        <v>28811.932518599995</v>
      </c>
      <c r="H1513" s="230" t="s">
        <v>653</v>
      </c>
      <c r="I1513" s="230" t="s">
        <v>653</v>
      </c>
      <c r="J1513" s="114"/>
      <c r="K1513" s="108"/>
      <c r="L1513" s="108"/>
      <c r="M1513" s="108"/>
      <c r="N1513" s="109"/>
      <c r="O1513" s="110"/>
      <c r="P1513" s="108"/>
      <c r="Q1513" s="108"/>
      <c r="R1513" s="108"/>
      <c r="S1513" s="108"/>
      <c r="T1513" s="108"/>
      <c r="U1513" s="108"/>
      <c r="V1513" s="109"/>
      <c r="W1513" s="8"/>
      <c r="X1513" s="109"/>
      <c r="Y1513" s="108"/>
      <c r="Z1513" s="108"/>
      <c r="AA1513" s="108"/>
      <c r="AB1513" s="109"/>
      <c r="AC1513" s="109"/>
      <c r="AD1513" s="111"/>
      <c r="AG1513" s="111"/>
    </row>
    <row r="1514" spans="1:33" ht="15.75">
      <c r="A1514" s="292" t="str">
        <f t="shared" si="29"/>
        <v>66-22400-01</v>
      </c>
      <c r="B1514" s="231">
        <v>11338.866</v>
      </c>
      <c r="C1514" s="231">
        <v>14785.881263999998</v>
      </c>
      <c r="D1514" s="231"/>
      <c r="E1514" s="231"/>
      <c r="F1514" s="231"/>
      <c r="G1514" s="232">
        <v>17003.763453599997</v>
      </c>
      <c r="H1514" s="228" t="s">
        <v>654</v>
      </c>
      <c r="I1514" s="228" t="s">
        <v>654</v>
      </c>
      <c r="J1514" s="114"/>
      <c r="K1514" s="108"/>
      <c r="L1514" s="108"/>
      <c r="M1514" s="108"/>
      <c r="N1514" s="109"/>
      <c r="O1514" s="110"/>
      <c r="P1514" s="108"/>
      <c r="Q1514" s="108"/>
      <c r="R1514" s="108"/>
      <c r="S1514" s="108"/>
      <c r="T1514" s="108"/>
      <c r="U1514" s="108"/>
      <c r="V1514" s="109"/>
      <c r="W1514" s="8"/>
      <c r="X1514" s="109"/>
      <c r="Y1514" s="108"/>
      <c r="Z1514" s="108"/>
      <c r="AA1514" s="108"/>
      <c r="AB1514" s="109"/>
      <c r="AC1514" s="109"/>
      <c r="AD1514" s="111"/>
      <c r="AG1514" s="111"/>
    </row>
    <row r="1515" spans="1:33" ht="15.75">
      <c r="A1515" s="292" t="str">
        <f t="shared" si="29"/>
        <v>66-22400-02</v>
      </c>
      <c r="B1515" s="231">
        <v>7874.2125000000005</v>
      </c>
      <c r="C1515" s="231">
        <v>10267.973099999999</v>
      </c>
      <c r="D1515" s="231"/>
      <c r="E1515" s="231"/>
      <c r="F1515" s="231"/>
      <c r="G1515" s="232">
        <v>11808.169064999996</v>
      </c>
      <c r="H1515" s="230" t="s">
        <v>655</v>
      </c>
      <c r="I1515" s="230" t="s">
        <v>655</v>
      </c>
      <c r="J1515" s="114"/>
      <c r="K1515" s="108"/>
      <c r="L1515" s="108"/>
      <c r="M1515" s="108"/>
      <c r="N1515" s="109"/>
      <c r="O1515" s="110"/>
      <c r="P1515" s="108"/>
      <c r="Q1515" s="108"/>
      <c r="R1515" s="108"/>
      <c r="S1515" s="108"/>
      <c r="T1515" s="108"/>
      <c r="U1515" s="108"/>
      <c r="V1515" s="109"/>
      <c r="W1515" s="8"/>
      <c r="X1515" s="109"/>
      <c r="Y1515" s="108"/>
      <c r="Z1515" s="108"/>
      <c r="AA1515" s="108"/>
      <c r="AB1515" s="109"/>
      <c r="AC1515" s="109"/>
      <c r="AD1515" s="111"/>
      <c r="AG1515" s="111"/>
    </row>
    <row r="1516" spans="1:33" ht="15.75">
      <c r="A1516" s="292" t="str">
        <f t="shared" si="29"/>
        <v>66-22500-S1</v>
      </c>
      <c r="B1516" s="231">
        <v>3732.96</v>
      </c>
      <c r="C1516" s="231">
        <v>4867.7798399999992</v>
      </c>
      <c r="D1516" s="231"/>
      <c r="E1516" s="231"/>
      <c r="F1516" s="231"/>
      <c r="G1516" s="232">
        <v>5597.9468159999988</v>
      </c>
      <c r="H1516" s="230" t="s">
        <v>656</v>
      </c>
      <c r="I1516" s="230" t="s">
        <v>656</v>
      </c>
      <c r="J1516" s="114"/>
      <c r="K1516" s="108"/>
      <c r="L1516" s="108"/>
      <c r="M1516" s="108"/>
      <c r="N1516" s="109"/>
      <c r="O1516" s="110"/>
      <c r="P1516" s="108"/>
      <c r="Q1516" s="108"/>
      <c r="R1516" s="108"/>
      <c r="S1516" s="108"/>
      <c r="T1516" s="108"/>
      <c r="U1516" s="108"/>
      <c r="V1516" s="109"/>
      <c r="W1516" s="8"/>
      <c r="X1516" s="109"/>
      <c r="Y1516" s="108"/>
      <c r="Z1516" s="108"/>
      <c r="AA1516" s="108"/>
      <c r="AB1516" s="109"/>
      <c r="AC1516" s="109"/>
      <c r="AD1516" s="111"/>
      <c r="AG1516" s="111"/>
    </row>
    <row r="1517" spans="1:33" ht="15.75">
      <c r="A1517" s="292" t="str">
        <f t="shared" si="29"/>
        <v>66-22600-S1</v>
      </c>
      <c r="B1517" s="231">
        <v>13591.820087999999</v>
      </c>
      <c r="C1517" s="231">
        <v>17725.678739999992</v>
      </c>
      <c r="D1517" s="231"/>
      <c r="E1517" s="231"/>
      <c r="F1517" s="231"/>
      <c r="G1517" s="232"/>
      <c r="H1517" s="228" t="s">
        <v>657</v>
      </c>
      <c r="I1517" s="228" t="s">
        <v>657</v>
      </c>
      <c r="J1517" s="114"/>
      <c r="K1517" s="108"/>
      <c r="L1517" s="108"/>
      <c r="M1517" s="108"/>
      <c r="N1517" s="109"/>
      <c r="O1517" s="110"/>
      <c r="P1517" s="108"/>
      <c r="Q1517" s="108"/>
      <c r="R1517" s="108"/>
      <c r="S1517" s="108"/>
      <c r="T1517" s="108"/>
      <c r="U1517" s="108"/>
      <c r="V1517" s="109"/>
      <c r="W1517" s="8"/>
      <c r="X1517" s="109"/>
      <c r="Y1517" s="108"/>
      <c r="Z1517" s="108"/>
      <c r="AA1517" s="108"/>
      <c r="AB1517" s="109"/>
      <c r="AC1517" s="109"/>
      <c r="AD1517" s="111"/>
      <c r="AG1517" s="111"/>
    </row>
    <row r="1518" spans="1:33" ht="15.75">
      <c r="A1518" s="292" t="str">
        <f t="shared" si="29"/>
        <v>66-22800-S1</v>
      </c>
      <c r="B1518" s="231">
        <v>3583.6415999999999</v>
      </c>
      <c r="C1518" s="231">
        <v>4556.3443199999992</v>
      </c>
      <c r="D1518" s="231"/>
      <c r="E1518" s="231"/>
      <c r="F1518" s="231"/>
      <c r="G1518" s="232">
        <v>5239.7959679999994</v>
      </c>
      <c r="H1518" s="228" t="s">
        <v>658</v>
      </c>
      <c r="I1518" s="228" t="s">
        <v>658</v>
      </c>
      <c r="J1518" s="114"/>
      <c r="K1518" s="108"/>
      <c r="L1518" s="108"/>
      <c r="M1518" s="108"/>
      <c r="N1518" s="109"/>
      <c r="O1518" s="110"/>
      <c r="P1518" s="108"/>
      <c r="Q1518" s="108"/>
      <c r="R1518" s="108"/>
      <c r="S1518" s="108"/>
      <c r="T1518" s="108"/>
      <c r="U1518" s="108"/>
      <c r="V1518" s="109"/>
      <c r="W1518" s="8"/>
      <c r="X1518" s="109"/>
      <c r="Y1518" s="108"/>
      <c r="Z1518" s="108"/>
      <c r="AA1518" s="108"/>
      <c r="AB1518" s="109"/>
      <c r="AC1518" s="109"/>
      <c r="AD1518" s="111"/>
      <c r="AG1518" s="111"/>
    </row>
    <row r="1519" spans="1:33" ht="15.75">
      <c r="A1519" s="292" t="str">
        <f t="shared" si="29"/>
        <v>66-22900-S1</v>
      </c>
      <c r="B1519" s="231">
        <v>7167.2831999999999</v>
      </c>
      <c r="C1519" s="231">
        <v>9112.6886399999985</v>
      </c>
      <c r="D1519" s="231"/>
      <c r="E1519" s="231"/>
      <c r="F1519" s="231"/>
      <c r="G1519" s="232">
        <v>10479.591935999999</v>
      </c>
      <c r="H1519" s="228" t="s">
        <v>659</v>
      </c>
      <c r="I1519" s="228" t="s">
        <v>659</v>
      </c>
      <c r="J1519" s="114"/>
      <c r="K1519" s="108"/>
      <c r="L1519" s="108"/>
      <c r="M1519" s="108"/>
      <c r="N1519" s="109"/>
      <c r="O1519" s="110"/>
      <c r="P1519" s="108"/>
      <c r="Q1519" s="108"/>
      <c r="R1519" s="108"/>
      <c r="S1519" s="108"/>
      <c r="T1519" s="108"/>
      <c r="U1519" s="108"/>
      <c r="V1519" s="109"/>
      <c r="W1519" s="8"/>
      <c r="X1519" s="109"/>
      <c r="Y1519" s="108"/>
      <c r="Z1519" s="108"/>
      <c r="AA1519" s="108"/>
      <c r="AB1519" s="109"/>
      <c r="AC1519" s="109"/>
      <c r="AD1519" s="111"/>
      <c r="AG1519" s="111"/>
    </row>
    <row r="1520" spans="1:33" ht="15.75">
      <c r="A1520" s="292" t="str">
        <f t="shared" si="29"/>
        <v>66-23000-S1</v>
      </c>
      <c r="B1520" s="231">
        <v>8399.1600000000017</v>
      </c>
      <c r="C1520" s="231">
        <v>10678.932000000001</v>
      </c>
      <c r="D1520" s="231"/>
      <c r="E1520" s="231"/>
      <c r="F1520" s="231"/>
      <c r="G1520" s="232">
        <v>12280.7718</v>
      </c>
      <c r="H1520" s="228" t="s">
        <v>660</v>
      </c>
      <c r="I1520" s="228" t="s">
        <v>660</v>
      </c>
      <c r="J1520" s="114"/>
      <c r="K1520" s="108"/>
      <c r="L1520" s="108"/>
      <c r="M1520" s="108"/>
      <c r="N1520" s="109"/>
      <c r="O1520" s="110"/>
      <c r="P1520" s="108"/>
      <c r="Q1520" s="108"/>
      <c r="R1520" s="108"/>
      <c r="S1520" s="108"/>
      <c r="T1520" s="108"/>
      <c r="U1520" s="108"/>
      <c r="V1520" s="109"/>
      <c r="W1520" s="8"/>
      <c r="X1520" s="109"/>
      <c r="Y1520" s="108"/>
      <c r="Z1520" s="108"/>
      <c r="AA1520" s="108"/>
      <c r="AB1520" s="109"/>
      <c r="AC1520" s="109"/>
      <c r="AD1520" s="111"/>
      <c r="AG1520" s="111"/>
    </row>
    <row r="1521" spans="1:33" ht="15.75">
      <c r="A1521" s="292" t="str">
        <f t="shared" si="29"/>
        <v>66-23100-S3</v>
      </c>
      <c r="B1521" s="231">
        <v>14211.552000000003</v>
      </c>
      <c r="C1521" s="231">
        <v>18345.287327999999</v>
      </c>
      <c r="D1521" s="231"/>
      <c r="E1521" s="231"/>
      <c r="F1521" s="231"/>
      <c r="G1521" s="232">
        <v>21311.400427199998</v>
      </c>
      <c r="H1521" s="228" t="s">
        <v>661</v>
      </c>
      <c r="I1521" s="228" t="s">
        <v>661</v>
      </c>
      <c r="J1521" s="114"/>
      <c r="K1521" s="108"/>
      <c r="L1521" s="108"/>
      <c r="M1521" s="108"/>
      <c r="N1521" s="109"/>
      <c r="O1521" s="110"/>
      <c r="P1521" s="108"/>
      <c r="Q1521" s="108"/>
      <c r="R1521" s="108"/>
      <c r="S1521" s="108"/>
      <c r="T1521" s="108"/>
      <c r="U1521" s="108"/>
      <c r="V1521" s="109"/>
      <c r="W1521" s="8"/>
      <c r="X1521" s="109"/>
      <c r="Y1521" s="108"/>
      <c r="Z1521" s="108"/>
      <c r="AA1521" s="108"/>
      <c r="AB1521" s="109"/>
      <c r="AC1521" s="109"/>
      <c r="AD1521" s="111"/>
      <c r="AG1521" s="111"/>
    </row>
    <row r="1522" spans="1:33" ht="15.75">
      <c r="A1522" s="292" t="str">
        <f t="shared" si="29"/>
        <v>66-23100-L2</v>
      </c>
      <c r="B1522" s="231">
        <v>11865.120000000003</v>
      </c>
      <c r="C1522" s="231">
        <v>15285.54</v>
      </c>
      <c r="D1522" s="231"/>
      <c r="E1522" s="231"/>
      <c r="F1522" s="231"/>
      <c r="G1522" s="232">
        <v>17792.690999999999</v>
      </c>
      <c r="H1522" s="230" t="s">
        <v>662</v>
      </c>
      <c r="I1522" s="230" t="s">
        <v>662</v>
      </c>
      <c r="J1522" s="114"/>
      <c r="K1522" s="108"/>
      <c r="L1522" s="108"/>
      <c r="M1522" s="108"/>
      <c r="N1522" s="109"/>
      <c r="O1522" s="110"/>
      <c r="P1522" s="108"/>
      <c r="Q1522" s="108"/>
      <c r="R1522" s="108"/>
      <c r="S1522" s="108"/>
      <c r="T1522" s="108"/>
      <c r="U1522" s="108"/>
      <c r="V1522" s="109"/>
      <c r="W1522" s="8"/>
      <c r="X1522" s="109"/>
      <c r="Y1522" s="108"/>
      <c r="Z1522" s="108"/>
      <c r="AA1522" s="108"/>
      <c r="AB1522" s="109"/>
      <c r="AC1522" s="109"/>
      <c r="AD1522" s="111"/>
      <c r="AG1522" s="111"/>
    </row>
    <row r="1523" spans="1:33" ht="15.75">
      <c r="A1523" s="292" t="str">
        <f t="shared" si="29"/>
        <v>66-23100-B2</v>
      </c>
      <c r="B1523" s="231">
        <v>7702.2720000000008</v>
      </c>
      <c r="C1523" s="231">
        <v>9960.0473280000006</v>
      </c>
      <c r="D1523" s="231"/>
      <c r="E1523" s="231"/>
      <c r="F1523" s="231"/>
      <c r="G1523" s="232">
        <v>11526.054427199999</v>
      </c>
      <c r="H1523" s="230" t="s">
        <v>663</v>
      </c>
      <c r="I1523" s="230" t="s">
        <v>663</v>
      </c>
      <c r="J1523" s="114"/>
      <c r="K1523" s="108"/>
      <c r="L1523" s="108"/>
      <c r="M1523" s="108"/>
      <c r="N1523" s="109"/>
      <c r="O1523" s="110"/>
      <c r="P1523" s="108"/>
      <c r="Q1523" s="108"/>
      <c r="R1523" s="108"/>
      <c r="S1523" s="108"/>
      <c r="T1523" s="108"/>
      <c r="U1523" s="108"/>
      <c r="V1523" s="109"/>
      <c r="W1523" s="8"/>
      <c r="X1523" s="109"/>
      <c r="Y1523" s="108"/>
      <c r="Z1523" s="108"/>
      <c r="AA1523" s="108"/>
      <c r="AB1523" s="109"/>
      <c r="AC1523" s="109"/>
      <c r="AD1523" s="111"/>
      <c r="AG1523" s="111"/>
    </row>
    <row r="1524" spans="1:33" ht="15.75">
      <c r="A1524" s="292" t="str">
        <f t="shared" si="29"/>
        <v>66-23100-01</v>
      </c>
      <c r="B1524" s="231">
        <v>6509.2800000000007</v>
      </c>
      <c r="C1524" s="231">
        <v>8385.24</v>
      </c>
      <c r="D1524" s="231"/>
      <c r="E1524" s="231"/>
      <c r="F1524" s="231"/>
      <c r="G1524" s="232">
        <v>9785.3459999999977</v>
      </c>
      <c r="H1524" s="230" t="s">
        <v>664</v>
      </c>
      <c r="I1524" s="230" t="s">
        <v>664</v>
      </c>
      <c r="J1524" s="114"/>
      <c r="K1524" s="108"/>
      <c r="L1524" s="108"/>
      <c r="M1524" s="108"/>
      <c r="N1524" s="109"/>
      <c r="O1524" s="110"/>
      <c r="P1524" s="108"/>
      <c r="Q1524" s="108"/>
      <c r="R1524" s="108"/>
      <c r="S1524" s="108"/>
      <c r="T1524" s="108"/>
      <c r="U1524" s="108"/>
      <c r="V1524" s="109"/>
      <c r="W1524" s="8"/>
      <c r="X1524" s="109"/>
      <c r="Y1524" s="108"/>
      <c r="Z1524" s="108"/>
      <c r="AA1524" s="108"/>
      <c r="AB1524" s="109"/>
      <c r="AC1524" s="109"/>
      <c r="AD1524" s="111"/>
      <c r="AG1524" s="111"/>
    </row>
    <row r="1525" spans="1:33" ht="15.75">
      <c r="A1525" s="292" t="str">
        <f t="shared" si="29"/>
        <v>66-23100-02</v>
      </c>
      <c r="B1525" s="231">
        <v>5355.8400000000011</v>
      </c>
      <c r="C1525" s="231">
        <v>6900.3000000000011</v>
      </c>
      <c r="D1525" s="231"/>
      <c r="E1525" s="231"/>
      <c r="F1525" s="231"/>
      <c r="G1525" s="232">
        <v>8007.3450000000003</v>
      </c>
      <c r="H1525" s="230" t="s">
        <v>665</v>
      </c>
      <c r="I1525" s="230" t="s">
        <v>665</v>
      </c>
      <c r="J1525" s="114"/>
      <c r="K1525" s="108"/>
      <c r="L1525" s="108"/>
      <c r="M1525" s="108"/>
      <c r="N1525" s="109"/>
      <c r="O1525" s="110"/>
      <c r="P1525" s="108"/>
      <c r="Q1525" s="108"/>
      <c r="R1525" s="108"/>
      <c r="S1525" s="108"/>
      <c r="T1525" s="108"/>
      <c r="U1525" s="108"/>
      <c r="V1525" s="109"/>
      <c r="W1525" s="8"/>
      <c r="X1525" s="109"/>
      <c r="Y1525" s="108"/>
      <c r="Z1525" s="108"/>
      <c r="AA1525" s="108"/>
      <c r="AB1525" s="109"/>
      <c r="AC1525" s="109"/>
      <c r="AD1525" s="111"/>
      <c r="AG1525" s="111"/>
    </row>
    <row r="1526" spans="1:33" ht="15.75">
      <c r="A1526" s="292" t="str">
        <f t="shared" si="29"/>
        <v>66-23100-03</v>
      </c>
      <c r="B1526" s="231">
        <v>2346.4320000000002</v>
      </c>
      <c r="C1526" s="231">
        <v>3059.747327999999</v>
      </c>
      <c r="D1526" s="231"/>
      <c r="E1526" s="231"/>
      <c r="F1526" s="231"/>
      <c r="G1526" s="232">
        <v>3518.7094271999986</v>
      </c>
      <c r="H1526" s="228" t="s">
        <v>666</v>
      </c>
      <c r="I1526" s="228" t="s">
        <v>666</v>
      </c>
      <c r="J1526" s="114"/>
      <c r="K1526" s="108"/>
      <c r="L1526" s="108"/>
      <c r="M1526" s="108"/>
      <c r="N1526" s="109"/>
      <c r="O1526" s="110"/>
      <c r="P1526" s="108"/>
      <c r="Q1526" s="108"/>
      <c r="R1526" s="108"/>
      <c r="S1526" s="108"/>
      <c r="T1526" s="108"/>
      <c r="U1526" s="108"/>
      <c r="V1526" s="109"/>
      <c r="W1526" s="8"/>
      <c r="X1526" s="109"/>
      <c r="Y1526" s="108"/>
      <c r="Z1526" s="108"/>
      <c r="AA1526" s="108"/>
      <c r="AB1526" s="109"/>
      <c r="AC1526" s="109"/>
      <c r="AD1526" s="111"/>
      <c r="AG1526" s="111"/>
    </row>
    <row r="1527" spans="1:33" ht="15.75">
      <c r="A1527" s="292" t="str">
        <f t="shared" si="29"/>
        <v>66-23200-S3</v>
      </c>
      <c r="B1527" s="231">
        <v>19508.879999999997</v>
      </c>
      <c r="C1527" s="231">
        <v>25185.882719999998</v>
      </c>
      <c r="D1527" s="231"/>
      <c r="E1527" s="231"/>
      <c r="F1527" s="231"/>
      <c r="G1527" s="232">
        <v>29357.665127999997</v>
      </c>
      <c r="H1527" s="228" t="s">
        <v>667</v>
      </c>
      <c r="I1527" s="228" t="s">
        <v>667</v>
      </c>
      <c r="J1527" s="114"/>
      <c r="K1527" s="108"/>
      <c r="L1527" s="108"/>
      <c r="M1527" s="108"/>
      <c r="N1527" s="109"/>
      <c r="O1527" s="110"/>
      <c r="P1527" s="108"/>
      <c r="Q1527" s="108"/>
      <c r="R1527" s="108"/>
      <c r="S1527" s="108"/>
      <c r="T1527" s="108"/>
      <c r="U1527" s="108"/>
      <c r="V1527" s="109"/>
      <c r="W1527" s="8"/>
      <c r="X1527" s="109"/>
      <c r="Y1527" s="108"/>
      <c r="Z1527" s="108"/>
      <c r="AA1527" s="108"/>
      <c r="AB1527" s="109"/>
      <c r="AC1527" s="109"/>
      <c r="AD1527" s="111"/>
      <c r="AG1527" s="111"/>
    </row>
    <row r="1528" spans="1:33" ht="15.75">
      <c r="A1528" s="292" t="str">
        <f t="shared" si="29"/>
        <v>66-23200-L2</v>
      </c>
      <c r="B1528" s="231">
        <v>16309.199999999999</v>
      </c>
      <c r="C1528" s="231">
        <v>21013.5</v>
      </c>
      <c r="D1528" s="231"/>
      <c r="E1528" s="231"/>
      <c r="F1528" s="231"/>
      <c r="G1528" s="232">
        <v>24559.424999999999</v>
      </c>
      <c r="H1528" s="228" t="s">
        <v>668</v>
      </c>
      <c r="I1528" s="228" t="s">
        <v>668</v>
      </c>
      <c r="J1528" s="114"/>
      <c r="K1528" s="108"/>
      <c r="L1528" s="108"/>
      <c r="M1528" s="108"/>
      <c r="N1528" s="109"/>
      <c r="O1528" s="110"/>
      <c r="P1528" s="108"/>
      <c r="Q1528" s="108"/>
      <c r="R1528" s="108"/>
      <c r="S1528" s="108"/>
      <c r="T1528" s="108"/>
      <c r="U1528" s="108"/>
      <c r="V1528" s="109"/>
      <c r="W1528" s="8"/>
      <c r="X1528" s="109"/>
      <c r="Y1528" s="108"/>
      <c r="Z1528" s="108"/>
      <c r="AA1528" s="108"/>
      <c r="AB1528" s="109"/>
      <c r="AC1528" s="109"/>
      <c r="AD1528" s="111"/>
      <c r="AG1528" s="111"/>
    </row>
    <row r="1529" spans="1:33" ht="15.75">
      <c r="A1529" s="292" t="str">
        <f t="shared" si="29"/>
        <v>66-23200-B2</v>
      </c>
      <c r="B1529" s="231">
        <v>9745.5600000000013</v>
      </c>
      <c r="C1529" s="231">
        <v>12606.82272</v>
      </c>
      <c r="D1529" s="231"/>
      <c r="E1529" s="231"/>
      <c r="F1529" s="231"/>
      <c r="G1529" s="232">
        <v>14629.846127999997</v>
      </c>
      <c r="H1529" s="228" t="s">
        <v>669</v>
      </c>
      <c r="I1529" s="228" t="s">
        <v>669</v>
      </c>
      <c r="J1529" s="114"/>
      <c r="K1529" s="108"/>
      <c r="L1529" s="108"/>
      <c r="M1529" s="108"/>
      <c r="N1529" s="109"/>
      <c r="O1529" s="110"/>
      <c r="P1529" s="108"/>
      <c r="Q1529" s="108"/>
      <c r="R1529" s="108"/>
      <c r="S1529" s="108"/>
      <c r="T1529" s="108"/>
      <c r="U1529" s="108"/>
      <c r="V1529" s="109"/>
      <c r="W1529" s="8"/>
      <c r="X1529" s="109"/>
      <c r="Y1529" s="108"/>
      <c r="Z1529" s="108"/>
      <c r="AA1529" s="108"/>
      <c r="AB1529" s="109"/>
      <c r="AC1529" s="109"/>
      <c r="AD1529" s="111"/>
      <c r="AG1529" s="111"/>
    </row>
    <row r="1530" spans="1:33" ht="15.75">
      <c r="A1530" s="292" t="str">
        <f t="shared" si="29"/>
        <v>66-23200-01</v>
      </c>
      <c r="B1530" s="231">
        <v>9763.32</v>
      </c>
      <c r="C1530" s="231">
        <v>12579.06</v>
      </c>
      <c r="D1530" s="231"/>
      <c r="E1530" s="231"/>
      <c r="F1530" s="231"/>
      <c r="G1530" s="232">
        <v>14727.818999999998</v>
      </c>
      <c r="H1530" s="228" t="s">
        <v>670</v>
      </c>
      <c r="I1530" s="228" t="s">
        <v>670</v>
      </c>
      <c r="J1530" s="114"/>
      <c r="K1530" s="108"/>
      <c r="L1530" s="108"/>
      <c r="M1530" s="108"/>
      <c r="N1530" s="109"/>
      <c r="O1530" s="110"/>
      <c r="P1530" s="108"/>
      <c r="Q1530" s="108"/>
      <c r="R1530" s="108"/>
      <c r="S1530" s="108"/>
      <c r="T1530" s="108"/>
      <c r="U1530" s="108"/>
      <c r="V1530" s="109"/>
      <c r="W1530" s="8"/>
      <c r="X1530" s="109"/>
      <c r="Y1530" s="108"/>
      <c r="Z1530" s="108"/>
      <c r="AA1530" s="108"/>
      <c r="AB1530" s="109"/>
      <c r="AC1530" s="109"/>
      <c r="AD1530" s="111"/>
      <c r="AG1530" s="111"/>
    </row>
    <row r="1531" spans="1:33" ht="15.75">
      <c r="A1531" s="292" t="str">
        <f t="shared" si="29"/>
        <v>66-23200-02</v>
      </c>
      <c r="B1531" s="231">
        <v>6545.88</v>
      </c>
      <c r="C1531" s="231">
        <v>8434.4399999999987</v>
      </c>
      <c r="D1531" s="231"/>
      <c r="E1531" s="231"/>
      <c r="F1531" s="231"/>
      <c r="G1531" s="232">
        <v>9831.6059999999979</v>
      </c>
      <c r="H1531" s="230" t="s">
        <v>671</v>
      </c>
      <c r="I1531" s="230" t="s">
        <v>671</v>
      </c>
      <c r="J1531" s="108"/>
      <c r="K1531" s="108"/>
      <c r="L1531" s="108"/>
      <c r="M1531" s="108"/>
      <c r="N1531" s="108"/>
      <c r="O1531" s="110"/>
      <c r="P1531" s="108"/>
      <c r="Q1531" s="108"/>
      <c r="R1531" s="108"/>
      <c r="S1531" s="108"/>
      <c r="T1531" s="108"/>
      <c r="U1531" s="108"/>
      <c r="V1531" s="108"/>
      <c r="W1531" s="108"/>
      <c r="X1531" s="108"/>
      <c r="Y1531" s="108"/>
      <c r="Z1531" s="108"/>
      <c r="AA1531" s="108"/>
      <c r="AB1531" s="108"/>
      <c r="AC1531" s="108"/>
      <c r="AD1531" s="111"/>
      <c r="AG1531" s="111"/>
    </row>
    <row r="1532" spans="1:33" ht="15.75">
      <c r="A1532" s="292" t="str">
        <f t="shared" si="29"/>
        <v>66-23200-03</v>
      </c>
      <c r="B1532" s="231">
        <v>3199.68</v>
      </c>
      <c r="C1532" s="231">
        <v>4172.3827199999996</v>
      </c>
      <c r="D1532" s="231"/>
      <c r="E1532" s="231"/>
      <c r="F1532" s="231"/>
      <c r="G1532" s="232">
        <v>4798.2401279999995</v>
      </c>
      <c r="H1532" s="230" t="s">
        <v>672</v>
      </c>
      <c r="I1532" s="230" t="s">
        <v>672</v>
      </c>
      <c r="J1532" s="114"/>
      <c r="K1532" s="108"/>
      <c r="L1532" s="108"/>
      <c r="M1532" s="108"/>
      <c r="N1532" s="109"/>
      <c r="O1532" s="110"/>
      <c r="P1532" s="108"/>
      <c r="Q1532" s="108"/>
      <c r="R1532" s="108"/>
      <c r="S1532" s="108"/>
      <c r="T1532" s="108"/>
      <c r="U1532" s="108"/>
      <c r="V1532" s="109"/>
      <c r="W1532" s="8"/>
      <c r="X1532" s="109"/>
      <c r="Y1532" s="108"/>
      <c r="Z1532" s="108"/>
      <c r="AA1532" s="108"/>
      <c r="AB1532" s="109"/>
      <c r="AC1532" s="109"/>
      <c r="AD1532" s="111"/>
      <c r="AG1532" s="111"/>
    </row>
    <row r="1533" spans="1:33" ht="15.75">
      <c r="A1533" s="292" t="str">
        <f t="shared" si="29"/>
        <v>66-23300-S3</v>
      </c>
      <c r="B1533" s="231">
        <v>23804.4696</v>
      </c>
      <c r="C1533" s="231">
        <v>30668.542598399996</v>
      </c>
      <c r="D1533" s="231"/>
      <c r="E1533" s="231"/>
      <c r="F1533" s="231"/>
      <c r="G1533" s="232">
        <v>35800.423988159993</v>
      </c>
      <c r="H1533" s="230" t="s">
        <v>673</v>
      </c>
      <c r="I1533" s="230" t="s">
        <v>673</v>
      </c>
      <c r="J1533" s="114"/>
      <c r="K1533" s="108"/>
      <c r="L1533" s="108"/>
      <c r="M1533" s="108"/>
      <c r="N1533" s="109"/>
      <c r="O1533" s="110"/>
      <c r="P1533" s="108"/>
      <c r="Q1533" s="108"/>
      <c r="R1533" s="108"/>
      <c r="S1533" s="108"/>
      <c r="T1533" s="108"/>
      <c r="U1533" s="108"/>
      <c r="V1533" s="109"/>
      <c r="W1533" s="8"/>
      <c r="X1533" s="109"/>
      <c r="Y1533" s="108"/>
      <c r="Z1533" s="108"/>
      <c r="AA1533" s="108"/>
      <c r="AB1533" s="109"/>
      <c r="AC1533" s="109"/>
      <c r="AD1533" s="111"/>
      <c r="AG1533" s="111"/>
    </row>
    <row r="1534" spans="1:33" ht="15.75">
      <c r="A1534" s="292" t="str">
        <f t="shared" si="29"/>
        <v>66-23300-L2</v>
      </c>
      <c r="B1534" s="231">
        <v>18550.14</v>
      </c>
      <c r="C1534" s="231">
        <v>23899.139999999996</v>
      </c>
      <c r="D1534" s="231"/>
      <c r="E1534" s="231"/>
      <c r="F1534" s="231"/>
      <c r="G1534" s="232">
        <v>27915.410999999996</v>
      </c>
      <c r="H1534" s="230" t="s">
        <v>674</v>
      </c>
      <c r="I1534" s="230" t="s">
        <v>674</v>
      </c>
      <c r="J1534" s="114"/>
      <c r="K1534" s="108"/>
      <c r="L1534" s="108"/>
      <c r="M1534" s="108"/>
      <c r="N1534" s="109"/>
      <c r="O1534" s="110"/>
      <c r="P1534" s="108"/>
      <c r="Q1534" s="108"/>
      <c r="R1534" s="108"/>
      <c r="S1534" s="108"/>
      <c r="T1534" s="108"/>
      <c r="U1534" s="108"/>
      <c r="V1534" s="109"/>
      <c r="W1534" s="8"/>
      <c r="X1534" s="109"/>
      <c r="Y1534" s="108"/>
      <c r="Z1534" s="108"/>
      <c r="AA1534" s="108"/>
      <c r="AB1534" s="109"/>
      <c r="AC1534" s="109"/>
      <c r="AD1534" s="111"/>
      <c r="AG1534" s="111"/>
    </row>
    <row r="1535" spans="1:33" ht="15.75">
      <c r="A1535" s="292" t="str">
        <f t="shared" si="29"/>
        <v>66-23300-B2</v>
      </c>
      <c r="B1535" s="231">
        <v>12576.789599999998</v>
      </c>
      <c r="C1535" s="231">
        <v>16203.322598399998</v>
      </c>
      <c r="D1535" s="231"/>
      <c r="E1535" s="231"/>
      <c r="F1535" s="231"/>
      <c r="G1535" s="232">
        <v>18907.180988159998</v>
      </c>
      <c r="H1535" s="228" t="s">
        <v>675</v>
      </c>
      <c r="I1535" s="228" t="s">
        <v>675</v>
      </c>
      <c r="J1535" s="114"/>
      <c r="K1535" s="108"/>
      <c r="L1535" s="108"/>
      <c r="M1535" s="108"/>
      <c r="N1535" s="109"/>
      <c r="O1535" s="110"/>
      <c r="P1535" s="108"/>
      <c r="Q1535" s="108"/>
      <c r="R1535" s="108"/>
      <c r="S1535" s="108"/>
      <c r="T1535" s="108"/>
      <c r="U1535" s="108"/>
      <c r="V1535" s="109"/>
      <c r="W1535" s="8"/>
      <c r="X1535" s="109"/>
      <c r="Y1535" s="108"/>
      <c r="Z1535" s="108"/>
      <c r="AA1535" s="108"/>
      <c r="AB1535" s="109"/>
      <c r="AC1535" s="109"/>
      <c r="AD1535" s="111"/>
      <c r="AG1535" s="111"/>
    </row>
    <row r="1536" spans="1:33" ht="15.75">
      <c r="A1536" s="292" t="str">
        <f t="shared" si="29"/>
        <v>66-23300-01</v>
      </c>
      <c r="B1536" s="231">
        <v>11227.680000000002</v>
      </c>
      <c r="C1536" s="231">
        <v>14465.219999999996</v>
      </c>
      <c r="D1536" s="231"/>
      <c r="E1536" s="231"/>
      <c r="F1536" s="231"/>
      <c r="G1536" s="232">
        <v>16893.242999999995</v>
      </c>
      <c r="H1536" s="230" t="s">
        <v>676</v>
      </c>
      <c r="I1536" s="230" t="s">
        <v>676</v>
      </c>
      <c r="J1536" s="114"/>
      <c r="K1536" s="108"/>
      <c r="L1536" s="108"/>
      <c r="M1536" s="108"/>
      <c r="N1536" s="109"/>
      <c r="O1536" s="110"/>
      <c r="P1536" s="108"/>
      <c r="Q1536" s="108"/>
      <c r="R1536" s="108"/>
      <c r="S1536" s="108"/>
      <c r="T1536" s="108"/>
      <c r="U1536" s="108"/>
      <c r="V1536" s="109"/>
      <c r="W1536" s="8"/>
      <c r="X1536" s="109"/>
      <c r="Y1536" s="108"/>
      <c r="Z1536" s="108"/>
      <c r="AA1536" s="108"/>
      <c r="AB1536" s="109"/>
      <c r="AC1536" s="109"/>
      <c r="AD1536" s="111"/>
      <c r="AG1536" s="111"/>
    </row>
    <row r="1537" spans="1:33" ht="15.75">
      <c r="A1537" s="292" t="str">
        <f t="shared" si="29"/>
        <v>66-23300-02</v>
      </c>
      <c r="B1537" s="231">
        <v>7322.46</v>
      </c>
      <c r="C1537" s="231">
        <v>9433.9200000000019</v>
      </c>
      <c r="D1537" s="231"/>
      <c r="E1537" s="231"/>
      <c r="F1537" s="231"/>
      <c r="G1537" s="232">
        <v>11022.168000000001</v>
      </c>
      <c r="H1537" s="230" t="s">
        <v>677</v>
      </c>
      <c r="I1537" s="230" t="s">
        <v>677</v>
      </c>
      <c r="J1537" s="114"/>
      <c r="K1537" s="108"/>
      <c r="L1537" s="108"/>
      <c r="M1537" s="108"/>
      <c r="N1537" s="109"/>
      <c r="O1537" s="110"/>
      <c r="P1537" s="108"/>
      <c r="Q1537" s="108"/>
      <c r="R1537" s="108"/>
      <c r="S1537" s="108"/>
      <c r="T1537" s="108"/>
      <c r="U1537" s="108"/>
      <c r="V1537" s="109"/>
      <c r="W1537" s="8"/>
      <c r="X1537" s="109"/>
      <c r="Y1537" s="108"/>
      <c r="Z1537" s="108"/>
      <c r="AA1537" s="108"/>
      <c r="AB1537" s="109"/>
      <c r="AC1537" s="109"/>
      <c r="AD1537" s="111"/>
      <c r="AG1537" s="111"/>
    </row>
    <row r="1538" spans="1:33" ht="15.75">
      <c r="A1538" s="292" t="str">
        <f t="shared" si="29"/>
        <v>66-23300-03</v>
      </c>
      <c r="B1538" s="231">
        <v>5254.3296</v>
      </c>
      <c r="C1538" s="231">
        <v>6769.4025983999982</v>
      </c>
      <c r="D1538" s="231"/>
      <c r="E1538" s="231"/>
      <c r="F1538" s="231"/>
      <c r="G1538" s="232">
        <v>7885.0129881599969</v>
      </c>
      <c r="H1538" s="228" t="s">
        <v>678</v>
      </c>
      <c r="I1538" s="228" t="s">
        <v>678</v>
      </c>
      <c r="J1538" s="114"/>
      <c r="K1538" s="108"/>
      <c r="L1538" s="108"/>
      <c r="M1538" s="108"/>
      <c r="N1538" s="109"/>
      <c r="O1538" s="110"/>
      <c r="P1538" s="108"/>
      <c r="Q1538" s="108"/>
      <c r="R1538" s="108"/>
      <c r="S1538" s="108"/>
      <c r="T1538" s="108"/>
      <c r="U1538" s="108"/>
      <c r="V1538" s="109"/>
      <c r="W1538" s="8"/>
      <c r="X1538" s="109"/>
      <c r="Y1538" s="108"/>
      <c r="Z1538" s="108"/>
      <c r="AA1538" s="108"/>
      <c r="AB1538" s="109"/>
      <c r="AC1538" s="109"/>
      <c r="AD1538" s="111"/>
      <c r="AG1538" s="111"/>
    </row>
    <row r="1539" spans="1:33" ht="15.75">
      <c r="A1539" s="292" t="str">
        <f t="shared" si="29"/>
        <v>66-23900-S1</v>
      </c>
      <c r="B1539" s="231">
        <v>6999.3</v>
      </c>
      <c r="C1539" s="231">
        <v>8899.1099999999988</v>
      </c>
      <c r="D1539" s="231"/>
      <c r="E1539" s="231"/>
      <c r="F1539" s="231"/>
      <c r="G1539" s="232">
        <v>10233.976499999999</v>
      </c>
      <c r="H1539" s="228" t="s">
        <v>688</v>
      </c>
      <c r="I1539" s="228" t="s">
        <v>688</v>
      </c>
      <c r="J1539" s="114"/>
      <c r="K1539" s="108"/>
      <c r="L1539" s="108"/>
      <c r="M1539" s="108"/>
      <c r="N1539" s="109"/>
      <c r="O1539" s="110"/>
      <c r="P1539" s="108"/>
      <c r="Q1539" s="108"/>
      <c r="R1539" s="108"/>
      <c r="S1539" s="108"/>
      <c r="T1539" s="108"/>
      <c r="U1539" s="108"/>
      <c r="V1539" s="109"/>
      <c r="W1539" s="8"/>
      <c r="X1539" s="109"/>
      <c r="Y1539" s="108"/>
      <c r="Z1539" s="108"/>
      <c r="AA1539" s="108"/>
      <c r="AB1539" s="109"/>
      <c r="AC1539" s="109"/>
      <c r="AD1539" s="111"/>
      <c r="AG1539" s="111"/>
    </row>
    <row r="1540" spans="1:33" ht="15.75">
      <c r="A1540" s="292" t="str">
        <f t="shared" si="29"/>
        <v>66-24000-S1</v>
      </c>
      <c r="B1540" s="231">
        <v>4778.1887999999999</v>
      </c>
      <c r="C1540" s="231">
        <v>6075.1257599999981</v>
      </c>
      <c r="D1540" s="231"/>
      <c r="E1540" s="231"/>
      <c r="F1540" s="231"/>
      <c r="G1540" s="232">
        <v>6986.3946239999968</v>
      </c>
      <c r="H1540" s="228" t="s">
        <v>689</v>
      </c>
      <c r="I1540" s="228" t="s">
        <v>689</v>
      </c>
      <c r="J1540" s="114"/>
      <c r="K1540" s="108"/>
      <c r="L1540" s="108"/>
      <c r="M1540" s="108"/>
      <c r="N1540" s="109"/>
      <c r="O1540" s="110"/>
      <c r="P1540" s="108"/>
      <c r="Q1540" s="108"/>
      <c r="R1540" s="108"/>
      <c r="S1540" s="108"/>
      <c r="T1540" s="108"/>
      <c r="U1540" s="108"/>
      <c r="V1540" s="109"/>
      <c r="W1540" s="8"/>
      <c r="X1540" s="109"/>
      <c r="Y1540" s="108"/>
      <c r="Z1540" s="108"/>
      <c r="AA1540" s="108"/>
      <c r="AB1540" s="109"/>
      <c r="AC1540" s="109"/>
      <c r="AD1540" s="111"/>
      <c r="AG1540" s="111"/>
    </row>
    <row r="1541" spans="1:33" ht="15.75">
      <c r="A1541" s="292" t="str">
        <f t="shared" si="29"/>
        <v>66-24100-S1</v>
      </c>
      <c r="B1541" s="231">
        <v>2986.3679999999999</v>
      </c>
      <c r="C1541" s="231">
        <v>3796.9535999999989</v>
      </c>
      <c r="D1541" s="231"/>
      <c r="E1541" s="231"/>
      <c r="F1541" s="231"/>
      <c r="G1541" s="232">
        <v>4366.4966399999985</v>
      </c>
      <c r="H1541" s="230" t="s">
        <v>1</v>
      </c>
      <c r="I1541" s="230" t="s">
        <v>1</v>
      </c>
      <c r="J1541" s="114"/>
      <c r="K1541" s="108"/>
      <c r="L1541" s="108"/>
      <c r="M1541" s="108"/>
      <c r="N1541" s="109"/>
      <c r="O1541" s="110"/>
      <c r="P1541" s="108"/>
      <c r="Q1541" s="108"/>
      <c r="R1541" s="108"/>
      <c r="S1541" s="108"/>
      <c r="T1541" s="108"/>
      <c r="U1541" s="108"/>
      <c r="V1541" s="109"/>
      <c r="W1541" s="8"/>
      <c r="X1541" s="109"/>
      <c r="Y1541" s="108"/>
      <c r="Z1541" s="108"/>
      <c r="AA1541" s="108"/>
      <c r="AB1541" s="109"/>
      <c r="AC1541" s="109"/>
      <c r="AD1541" s="111"/>
      <c r="AG1541" s="111"/>
    </row>
    <row r="1542" spans="1:33" ht="15.75">
      <c r="A1542" s="292" t="str">
        <f t="shared" si="29"/>
        <v>66-24400-S1</v>
      </c>
      <c r="B1542" s="231">
        <v>6174.2400000000007</v>
      </c>
      <c r="C1542" s="231">
        <v>7978.4697599999981</v>
      </c>
      <c r="D1542" s="231"/>
      <c r="E1542" s="231"/>
      <c r="F1542" s="231"/>
      <c r="G1542" s="232">
        <v>9256.1202239999984</v>
      </c>
      <c r="H1542" s="230" t="s">
        <v>692</v>
      </c>
      <c r="I1542" s="230" t="s">
        <v>692</v>
      </c>
      <c r="J1542" s="114"/>
      <c r="K1542" s="108"/>
      <c r="L1542" s="108"/>
      <c r="M1542" s="108"/>
      <c r="N1542" s="109"/>
      <c r="O1542" s="110"/>
      <c r="P1542" s="108"/>
      <c r="Q1542" s="108"/>
      <c r="R1542" s="108"/>
      <c r="S1542" s="108"/>
      <c r="T1542" s="108"/>
      <c r="U1542" s="108"/>
      <c r="V1542" s="109"/>
      <c r="W1542" s="8"/>
      <c r="X1542" s="109"/>
      <c r="Y1542" s="108"/>
      <c r="Z1542" s="108"/>
      <c r="AA1542" s="108"/>
      <c r="AB1542" s="109"/>
      <c r="AC1542" s="109"/>
      <c r="AD1542" s="111"/>
      <c r="AG1542" s="111"/>
    </row>
    <row r="1543" spans="1:33" ht="15.75">
      <c r="A1543" s="292" t="str">
        <f t="shared" si="29"/>
        <v>66-24500-S1</v>
      </c>
      <c r="B1543" s="231">
        <v>5187.1296000000002</v>
      </c>
      <c r="C1543" s="231">
        <v>6702.2025983999993</v>
      </c>
      <c r="D1543" s="231"/>
      <c r="E1543" s="231"/>
      <c r="F1543" s="231"/>
      <c r="G1543" s="232">
        <v>7775.812988159998</v>
      </c>
      <c r="H1543" s="230" t="s">
        <v>693</v>
      </c>
      <c r="I1543" s="230" t="s">
        <v>693</v>
      </c>
      <c r="J1543" s="114"/>
      <c r="K1543" s="108"/>
      <c r="L1543" s="108"/>
      <c r="M1543" s="108"/>
      <c r="N1543" s="109"/>
      <c r="O1543" s="110"/>
      <c r="P1543" s="108"/>
      <c r="Q1543" s="108"/>
      <c r="R1543" s="108"/>
      <c r="S1543" s="108"/>
      <c r="T1543" s="108"/>
      <c r="U1543" s="108"/>
      <c r="V1543" s="109"/>
      <c r="W1543" s="8"/>
      <c r="X1543" s="109"/>
      <c r="Y1543" s="108"/>
      <c r="Z1543" s="108"/>
      <c r="AA1543" s="108"/>
      <c r="AB1543" s="109"/>
      <c r="AC1543" s="109"/>
      <c r="AD1543" s="111"/>
      <c r="AG1543" s="111"/>
    </row>
    <row r="1544" spans="1:33" ht="15.75">
      <c r="A1544" s="292" t="str">
        <f t="shared" si="29"/>
        <v>66-24600-S1</v>
      </c>
      <c r="B1544" s="231">
        <v>4322.808</v>
      </c>
      <c r="C1544" s="231">
        <v>5585.1688320000003</v>
      </c>
      <c r="D1544" s="231"/>
      <c r="E1544" s="231"/>
      <c r="F1544" s="231"/>
      <c r="G1544" s="232">
        <v>6477.8441567999998</v>
      </c>
      <c r="H1544" s="228" t="s">
        <v>694</v>
      </c>
      <c r="I1544" s="228" t="s">
        <v>694</v>
      </c>
      <c r="J1544" s="114"/>
      <c r="K1544" s="108"/>
      <c r="L1544" s="108"/>
      <c r="M1544" s="108"/>
      <c r="N1544" s="109"/>
      <c r="O1544" s="110"/>
      <c r="P1544" s="108"/>
      <c r="Q1544" s="108"/>
      <c r="R1544" s="108"/>
      <c r="S1544" s="108"/>
      <c r="T1544" s="108"/>
      <c r="U1544" s="108"/>
      <c r="V1544" s="109"/>
      <c r="W1544" s="8"/>
      <c r="X1544" s="109"/>
      <c r="Y1544" s="108"/>
      <c r="Z1544" s="108"/>
      <c r="AA1544" s="108"/>
      <c r="AB1544" s="109"/>
      <c r="AC1544" s="109"/>
      <c r="AD1544" s="111"/>
      <c r="AG1544" s="111"/>
    </row>
    <row r="1545" spans="1:33" ht="15.75">
      <c r="A1545" s="292" t="str">
        <f t="shared" si="29"/>
        <v>66-25700-S4</v>
      </c>
      <c r="B1545" s="231">
        <v>38980.763249999996</v>
      </c>
      <c r="C1545" s="231">
        <v>50290.608077999997</v>
      </c>
      <c r="D1545" s="231"/>
      <c r="E1545" s="231"/>
      <c r="F1545" s="231"/>
      <c r="G1545" s="232">
        <v>58670.599289699996</v>
      </c>
      <c r="H1545" s="230" t="s">
        <v>697</v>
      </c>
      <c r="I1545" s="230" t="s">
        <v>697</v>
      </c>
      <c r="J1545" s="114"/>
      <c r="K1545" s="108"/>
      <c r="L1545" s="108"/>
      <c r="M1545" s="108"/>
      <c r="N1545" s="109"/>
      <c r="O1545" s="110"/>
      <c r="P1545" s="108"/>
      <c r="Q1545" s="108"/>
      <c r="R1545" s="108"/>
      <c r="S1545" s="108"/>
      <c r="T1545" s="108"/>
      <c r="U1545" s="108"/>
      <c r="V1545" s="109"/>
      <c r="W1545" s="8"/>
      <c r="X1545" s="109"/>
      <c r="Y1545" s="108"/>
      <c r="Z1545" s="108"/>
      <c r="AA1545" s="108"/>
      <c r="AB1545" s="109"/>
      <c r="AC1545" s="109"/>
      <c r="AD1545" s="111"/>
      <c r="AG1545" s="111"/>
    </row>
    <row r="1546" spans="1:33" ht="15.75">
      <c r="A1546" s="292" t="str">
        <f t="shared" si="29"/>
        <v>66-25700-L3</v>
      </c>
      <c r="B1546" s="231">
        <v>34501.21125</v>
      </c>
      <c r="C1546" s="231">
        <v>44449.272269999994</v>
      </c>
      <c r="D1546" s="231"/>
      <c r="E1546" s="231"/>
      <c r="F1546" s="231"/>
      <c r="G1546" s="232">
        <v>51953.063110499992</v>
      </c>
      <c r="H1546" s="230" t="s">
        <v>698</v>
      </c>
      <c r="I1546" s="230" t="s">
        <v>698</v>
      </c>
      <c r="J1546" s="114"/>
      <c r="K1546" s="108"/>
      <c r="L1546" s="108"/>
      <c r="M1546" s="108"/>
      <c r="N1546" s="109"/>
      <c r="O1546" s="110"/>
      <c r="P1546" s="108"/>
      <c r="Q1546" s="108"/>
      <c r="R1546" s="108"/>
      <c r="S1546" s="108"/>
      <c r="T1546" s="108"/>
      <c r="U1546" s="108"/>
      <c r="V1546" s="109"/>
      <c r="W1546" s="8"/>
      <c r="X1546" s="109"/>
      <c r="Y1546" s="108"/>
      <c r="Z1546" s="108"/>
      <c r="AA1546" s="108"/>
      <c r="AB1546" s="109"/>
      <c r="AC1546" s="109"/>
      <c r="AD1546" s="111"/>
      <c r="AG1546" s="111"/>
    </row>
    <row r="1547" spans="1:33" ht="15.75">
      <c r="A1547" s="292" t="str">
        <f t="shared" si="29"/>
        <v>66-25700-L2</v>
      </c>
      <c r="B1547" s="231">
        <v>27659.223750000001</v>
      </c>
      <c r="C1547" s="231">
        <v>35635.070969999993</v>
      </c>
      <c r="D1547" s="231"/>
      <c r="E1547" s="231"/>
      <c r="F1547" s="231"/>
      <c r="G1547" s="232">
        <v>41658.931615499991</v>
      </c>
      <c r="H1547" s="228" t="s">
        <v>699</v>
      </c>
      <c r="I1547" s="228" t="s">
        <v>699</v>
      </c>
      <c r="J1547" s="114"/>
      <c r="K1547" s="108"/>
      <c r="L1547" s="108"/>
      <c r="M1547" s="108"/>
      <c r="N1547" s="109"/>
      <c r="O1547" s="110"/>
      <c r="P1547" s="108"/>
      <c r="Q1547" s="108"/>
      <c r="R1547" s="108"/>
      <c r="S1547" s="108"/>
      <c r="T1547" s="108"/>
      <c r="U1547" s="108"/>
      <c r="V1547" s="109"/>
      <c r="W1547" s="8"/>
      <c r="X1547" s="109"/>
      <c r="Y1547" s="108"/>
      <c r="Z1547" s="108"/>
      <c r="AA1547" s="108"/>
      <c r="AB1547" s="109"/>
      <c r="AC1547" s="109"/>
      <c r="AD1547" s="111"/>
      <c r="AG1547" s="111"/>
    </row>
    <row r="1548" spans="1:33" ht="15.75">
      <c r="A1548" s="292" t="str">
        <f t="shared" si="29"/>
        <v>66-25700-B3</v>
      </c>
      <c r="B1548" s="231">
        <v>22561.433249999998</v>
      </c>
      <c r="C1548" s="231">
        <v>29136.524958000002</v>
      </c>
      <c r="D1548" s="231"/>
      <c r="E1548" s="231"/>
      <c r="F1548" s="231"/>
      <c r="G1548" s="232">
        <v>33921.483701699995</v>
      </c>
      <c r="H1548" s="228" t="s">
        <v>700</v>
      </c>
      <c r="I1548" s="228" t="s">
        <v>700</v>
      </c>
      <c r="J1548" s="114"/>
      <c r="K1548" s="108"/>
      <c r="L1548" s="108"/>
      <c r="M1548" s="108"/>
      <c r="N1548" s="109"/>
      <c r="O1548" s="110"/>
      <c r="P1548" s="108"/>
      <c r="Q1548" s="108"/>
      <c r="R1548" s="108"/>
      <c r="S1548" s="108"/>
      <c r="T1548" s="108"/>
      <c r="U1548" s="108"/>
      <c r="V1548" s="109"/>
      <c r="W1548" s="8"/>
      <c r="X1548" s="109"/>
      <c r="Y1548" s="108"/>
      <c r="Z1548" s="108"/>
      <c r="AA1548" s="108"/>
      <c r="AB1548" s="109"/>
      <c r="AC1548" s="109"/>
      <c r="AD1548" s="111"/>
      <c r="AG1548" s="111"/>
    </row>
    <row r="1549" spans="1:33" ht="15.75">
      <c r="A1549" s="292" t="str">
        <f t="shared" si="29"/>
        <v>66-25700-B2</v>
      </c>
      <c r="B1549" s="231">
        <v>11321.539499999999</v>
      </c>
      <c r="C1549" s="231">
        <v>14655.537108000004</v>
      </c>
      <c r="D1549" s="231"/>
      <c r="E1549" s="231"/>
      <c r="F1549" s="231"/>
      <c r="G1549" s="232">
        <v>17011.667674200002</v>
      </c>
      <c r="H1549" s="228" t="s">
        <v>701</v>
      </c>
      <c r="I1549" s="228" t="s">
        <v>701</v>
      </c>
      <c r="J1549" s="114"/>
      <c r="K1549" s="108"/>
      <c r="L1549" s="108"/>
      <c r="M1549" s="108"/>
      <c r="N1549" s="109"/>
      <c r="O1549" s="110"/>
      <c r="P1549" s="108"/>
      <c r="Q1549" s="108"/>
      <c r="R1549" s="108"/>
      <c r="S1549" s="108"/>
      <c r="T1549" s="108"/>
      <c r="U1549" s="108"/>
      <c r="V1549" s="109"/>
      <c r="W1549" s="8"/>
      <c r="X1549" s="109"/>
      <c r="Y1549" s="108"/>
      <c r="Z1549" s="108"/>
      <c r="AA1549" s="108"/>
      <c r="AB1549" s="109"/>
      <c r="AC1549" s="109"/>
      <c r="AD1549" s="111"/>
      <c r="AG1549" s="111"/>
    </row>
    <row r="1550" spans="1:33" ht="15.75">
      <c r="A1550" s="292" t="str">
        <f t="shared" si="29"/>
        <v>66-25700-01</v>
      </c>
      <c r="B1550" s="231">
        <v>16419.330000000002</v>
      </c>
      <c r="C1550" s="231">
        <v>21154.083119999992</v>
      </c>
      <c r="D1550" s="231"/>
      <c r="E1550" s="231"/>
      <c r="F1550" s="231"/>
      <c r="G1550" s="232">
        <v>24749.11558799999</v>
      </c>
      <c r="H1550" s="230" t="s">
        <v>702</v>
      </c>
      <c r="I1550" s="230" t="s">
        <v>702</v>
      </c>
      <c r="J1550" s="114"/>
      <c r="K1550" s="108"/>
      <c r="L1550" s="108"/>
      <c r="M1550" s="108"/>
      <c r="N1550" s="109"/>
      <c r="O1550" s="110"/>
      <c r="P1550" s="108"/>
      <c r="Q1550" s="108"/>
      <c r="R1550" s="108"/>
      <c r="S1550" s="108"/>
      <c r="T1550" s="108"/>
      <c r="U1550" s="108"/>
      <c r="V1550" s="109"/>
      <c r="W1550" s="8"/>
      <c r="X1550" s="109"/>
      <c r="Y1550" s="108"/>
      <c r="Z1550" s="108"/>
      <c r="AA1550" s="108"/>
      <c r="AB1550" s="109"/>
      <c r="AC1550" s="109"/>
      <c r="AD1550" s="111"/>
      <c r="AG1550" s="111"/>
    </row>
    <row r="1551" spans="1:33" ht="15.75">
      <c r="A1551" s="292" t="str">
        <f t="shared" si="29"/>
        <v>66-25700-02</v>
      </c>
      <c r="B1551" s="231">
        <v>11239.893749999999</v>
      </c>
      <c r="C1551" s="231">
        <v>14480.987850000001</v>
      </c>
      <c r="D1551" s="231"/>
      <c r="E1551" s="231"/>
      <c r="F1551" s="231"/>
      <c r="G1551" s="232">
        <v>16909.816027499997</v>
      </c>
      <c r="H1551" s="230" t="s">
        <v>703</v>
      </c>
      <c r="I1551" s="230" t="s">
        <v>703</v>
      </c>
      <c r="J1551" s="114"/>
      <c r="K1551" s="108"/>
      <c r="L1551" s="108"/>
      <c r="M1551" s="108"/>
      <c r="N1551" s="109"/>
      <c r="O1551" s="110"/>
      <c r="P1551" s="108"/>
      <c r="Q1551" s="108"/>
      <c r="R1551" s="108"/>
      <c r="S1551" s="108"/>
      <c r="T1551" s="108"/>
      <c r="U1551" s="108"/>
      <c r="V1551" s="109"/>
      <c r="W1551" s="8"/>
      <c r="X1551" s="109"/>
      <c r="Y1551" s="108"/>
      <c r="Z1551" s="108"/>
      <c r="AA1551" s="108"/>
      <c r="AB1551" s="109"/>
      <c r="AC1551" s="109"/>
      <c r="AD1551" s="111"/>
      <c r="AG1551" s="111"/>
    </row>
    <row r="1552" spans="1:33" ht="15.75">
      <c r="A1552" s="292" t="str">
        <f t="shared" si="29"/>
        <v>66-25700-03</v>
      </c>
      <c r="B1552" s="231">
        <v>6841.9875000000002</v>
      </c>
      <c r="C1552" s="231">
        <v>8814.2013000000024</v>
      </c>
      <c r="D1552" s="231"/>
      <c r="E1552" s="231"/>
      <c r="F1552" s="231"/>
      <c r="G1552" s="232">
        <v>10294.131495000003</v>
      </c>
      <c r="H1552" s="230" t="s">
        <v>704</v>
      </c>
      <c r="I1552" s="230" t="s">
        <v>704</v>
      </c>
      <c r="J1552" s="114"/>
      <c r="K1552" s="108"/>
      <c r="L1552" s="108"/>
      <c r="M1552" s="108"/>
      <c r="N1552" s="109"/>
      <c r="O1552" s="110"/>
      <c r="P1552" s="108"/>
      <c r="Q1552" s="108"/>
      <c r="R1552" s="108"/>
      <c r="S1552" s="108"/>
      <c r="T1552" s="108"/>
      <c r="U1552" s="108"/>
      <c r="V1552" s="109"/>
      <c r="W1552" s="8"/>
      <c r="X1552" s="109"/>
      <c r="Y1552" s="108"/>
      <c r="Z1552" s="108"/>
      <c r="AA1552" s="108"/>
      <c r="AB1552" s="109"/>
      <c r="AC1552" s="109"/>
      <c r="AD1552" s="111"/>
      <c r="AG1552" s="111"/>
    </row>
    <row r="1553" spans="1:33" ht="15.75">
      <c r="A1553" s="292" t="str">
        <f t="shared" si="29"/>
        <v>66-25700-04</v>
      </c>
      <c r="B1553" s="231">
        <v>4479.5519999999997</v>
      </c>
      <c r="C1553" s="231">
        <v>5841.3358079999998</v>
      </c>
      <c r="D1553" s="231"/>
      <c r="E1553" s="231"/>
      <c r="F1553" s="231"/>
      <c r="G1553" s="232">
        <v>6717.5361791999994</v>
      </c>
      <c r="H1553" s="228" t="s">
        <v>705</v>
      </c>
      <c r="I1553" s="228" t="s">
        <v>705</v>
      </c>
      <c r="J1553" s="114"/>
      <c r="K1553" s="108"/>
      <c r="L1553" s="108"/>
      <c r="M1553" s="108"/>
      <c r="N1553" s="109"/>
      <c r="O1553" s="110"/>
      <c r="P1553" s="108"/>
      <c r="Q1553" s="108"/>
      <c r="R1553" s="108"/>
      <c r="S1553" s="108"/>
      <c r="T1553" s="108"/>
      <c r="U1553" s="108"/>
      <c r="V1553" s="109"/>
      <c r="W1553" s="8"/>
      <c r="X1553" s="109"/>
      <c r="Y1553" s="108"/>
      <c r="Z1553" s="108"/>
      <c r="AA1553" s="108"/>
      <c r="AB1553" s="109"/>
      <c r="AC1553" s="109"/>
      <c r="AD1553" s="111"/>
      <c r="AG1553" s="111"/>
    </row>
    <row r="1554" spans="1:33" ht="15.75">
      <c r="A1554" s="292" t="str">
        <f t="shared" si="29"/>
        <v>66-25800-S3</v>
      </c>
      <c r="B1554" s="231">
        <v>18658.859999999997</v>
      </c>
      <c r="C1554" s="231">
        <v>24331.727999999999</v>
      </c>
      <c r="D1554" s="231"/>
      <c r="E1554" s="231"/>
      <c r="F1554" s="231"/>
      <c r="G1554" s="232">
        <v>27981.4872</v>
      </c>
      <c r="H1554" s="228" t="s">
        <v>706</v>
      </c>
      <c r="I1554" s="228" t="s">
        <v>706</v>
      </c>
      <c r="J1554" s="114"/>
      <c r="K1554" s="108"/>
      <c r="L1554" s="108"/>
      <c r="M1554" s="108"/>
      <c r="N1554" s="109"/>
      <c r="O1554" s="110"/>
      <c r="P1554" s="108"/>
      <c r="Q1554" s="108"/>
      <c r="R1554" s="108"/>
      <c r="S1554" s="108"/>
      <c r="T1554" s="108"/>
      <c r="U1554" s="108"/>
      <c r="V1554" s="109"/>
      <c r="W1554" s="8"/>
      <c r="X1554" s="109"/>
      <c r="Y1554" s="108"/>
      <c r="Z1554" s="108"/>
      <c r="AA1554" s="108"/>
      <c r="AB1554" s="109"/>
      <c r="AC1554" s="109"/>
      <c r="AD1554" s="111"/>
      <c r="AG1554" s="111"/>
    </row>
    <row r="1555" spans="1:33" ht="15.75">
      <c r="A1555" s="292" t="str">
        <f t="shared" si="29"/>
        <v>66-25800-L2</v>
      </c>
      <c r="B1555" s="231">
        <v>13332</v>
      </c>
      <c r="C1555" s="231">
        <v>17384.928</v>
      </c>
      <c r="D1555" s="231"/>
      <c r="E1555" s="231"/>
      <c r="F1555" s="231"/>
      <c r="G1555" s="232">
        <v>19992.6672</v>
      </c>
      <c r="H1555" s="228" t="s">
        <v>707</v>
      </c>
      <c r="I1555" s="228" t="s">
        <v>707</v>
      </c>
      <c r="J1555" s="114"/>
      <c r="K1555" s="108"/>
      <c r="L1555" s="108"/>
      <c r="M1555" s="108"/>
      <c r="N1555" s="109"/>
      <c r="O1555" s="110"/>
      <c r="P1555" s="108"/>
      <c r="Q1555" s="108"/>
      <c r="R1555" s="108"/>
      <c r="S1555" s="108"/>
      <c r="T1555" s="108"/>
      <c r="U1555" s="108"/>
      <c r="V1555" s="109"/>
      <c r="W1555" s="8"/>
      <c r="X1555" s="109"/>
      <c r="Y1555" s="108"/>
      <c r="Z1555" s="108"/>
      <c r="AA1555" s="108"/>
      <c r="AB1555" s="109"/>
      <c r="AC1555" s="109"/>
      <c r="AD1555" s="111"/>
      <c r="AG1555" s="111"/>
    </row>
    <row r="1556" spans="1:33" ht="15.75">
      <c r="A1556" s="292" t="str">
        <f t="shared" si="29"/>
        <v>66-25800-B2</v>
      </c>
      <c r="B1556" s="231">
        <v>10742.984999999999</v>
      </c>
      <c r="C1556" s="231">
        <v>14009.426999999998</v>
      </c>
      <c r="D1556" s="231"/>
      <c r="E1556" s="231"/>
      <c r="F1556" s="231"/>
      <c r="G1556" s="232">
        <v>16110.841049999997</v>
      </c>
      <c r="H1556" s="230" t="s">
        <v>708</v>
      </c>
      <c r="I1556" s="230" t="s">
        <v>708</v>
      </c>
      <c r="J1556" s="108"/>
      <c r="K1556" s="108"/>
      <c r="L1556" s="108"/>
      <c r="M1556" s="108"/>
      <c r="N1556" s="108"/>
      <c r="O1556" s="110"/>
      <c r="P1556" s="108"/>
      <c r="Q1556" s="108"/>
      <c r="R1556" s="108"/>
      <c r="S1556" s="108"/>
      <c r="T1556" s="108"/>
      <c r="U1556" s="108"/>
      <c r="V1556" s="108"/>
      <c r="W1556" s="108"/>
      <c r="X1556" s="108"/>
      <c r="Y1556" s="108"/>
      <c r="Z1556" s="108"/>
      <c r="AA1556" s="108"/>
      <c r="AB1556" s="108"/>
      <c r="AC1556" s="108"/>
      <c r="AD1556" s="111"/>
      <c r="AG1556" s="111"/>
    </row>
    <row r="1557" spans="1:33" ht="15.75">
      <c r="A1557" s="292" t="str">
        <f t="shared" si="29"/>
        <v>66-25800-01</v>
      </c>
      <c r="B1557" s="231">
        <v>7915.8750000000009</v>
      </c>
      <c r="C1557" s="231">
        <v>10322.300999999999</v>
      </c>
      <c r="D1557" s="231"/>
      <c r="E1557" s="231"/>
      <c r="F1557" s="231"/>
      <c r="G1557" s="232">
        <v>11870.646149999999</v>
      </c>
      <c r="H1557" s="230" t="s">
        <v>709</v>
      </c>
      <c r="I1557" s="230" t="s">
        <v>709</v>
      </c>
      <c r="J1557" s="108"/>
      <c r="K1557" s="108"/>
      <c r="L1557" s="108"/>
      <c r="M1557" s="108"/>
      <c r="N1557" s="108"/>
      <c r="O1557" s="110"/>
      <c r="P1557" s="108"/>
      <c r="Q1557" s="108"/>
      <c r="R1557" s="108"/>
      <c r="S1557" s="108"/>
      <c r="T1557" s="108"/>
      <c r="U1557" s="108"/>
      <c r="V1557" s="108"/>
      <c r="W1557" s="108"/>
      <c r="X1557" s="108"/>
      <c r="Y1557" s="108"/>
      <c r="Z1557" s="108"/>
      <c r="AA1557" s="108"/>
      <c r="AB1557" s="108"/>
      <c r="AC1557" s="108"/>
      <c r="AD1557" s="111"/>
      <c r="AG1557" s="111"/>
    </row>
    <row r="1558" spans="1:33" ht="15.75">
      <c r="A1558" s="292" t="str">
        <f t="shared" si="29"/>
        <v>66-25800-02</v>
      </c>
      <c r="B1558" s="231">
        <v>5416.125</v>
      </c>
      <c r="C1558" s="231">
        <v>7062.6270000000013</v>
      </c>
      <c r="D1558" s="231"/>
      <c r="E1558" s="231"/>
      <c r="F1558" s="231"/>
      <c r="G1558" s="232">
        <v>8122.0210500000012</v>
      </c>
      <c r="H1558" s="230" t="s">
        <v>710</v>
      </c>
      <c r="I1558" s="230" t="s">
        <v>710</v>
      </c>
      <c r="J1558" s="108"/>
      <c r="K1558" s="108"/>
      <c r="L1558" s="108"/>
      <c r="M1558" s="108"/>
      <c r="N1558" s="108"/>
      <c r="O1558" s="110"/>
      <c r="P1558" s="108"/>
      <c r="Q1558" s="108"/>
      <c r="R1558" s="108"/>
      <c r="S1558" s="108"/>
      <c r="T1558" s="108"/>
      <c r="U1558" s="108"/>
      <c r="V1558" s="108"/>
      <c r="W1558" s="108"/>
      <c r="X1558" s="108"/>
      <c r="Y1558" s="108"/>
      <c r="Z1558" s="108"/>
      <c r="AA1558" s="108"/>
      <c r="AB1558" s="108"/>
      <c r="AC1558" s="108"/>
      <c r="AD1558" s="111"/>
      <c r="AG1558" s="111"/>
    </row>
    <row r="1559" spans="1:33" ht="15.75">
      <c r="A1559" s="292" t="str">
        <f t="shared" si="29"/>
        <v>66-25800-03</v>
      </c>
      <c r="B1559" s="231">
        <v>5326.86</v>
      </c>
      <c r="C1559" s="231">
        <v>6946.7999999999984</v>
      </c>
      <c r="D1559" s="231"/>
      <c r="E1559" s="231"/>
      <c r="F1559" s="231"/>
      <c r="G1559" s="232">
        <v>7988.8199999999979</v>
      </c>
      <c r="H1559" s="228" t="s">
        <v>711</v>
      </c>
      <c r="I1559" s="228" t="s">
        <v>711</v>
      </c>
      <c r="J1559" s="114"/>
      <c r="K1559" s="108"/>
      <c r="L1559" s="108"/>
      <c r="M1559" s="108"/>
      <c r="N1559" s="109"/>
      <c r="O1559" s="110"/>
      <c r="P1559" s="108"/>
      <c r="Q1559" s="108"/>
      <c r="R1559" s="108"/>
      <c r="S1559" s="108"/>
      <c r="T1559" s="108"/>
      <c r="U1559" s="108"/>
      <c r="V1559" s="109"/>
      <c r="W1559" s="8"/>
      <c r="X1559" s="109"/>
      <c r="Y1559" s="108"/>
      <c r="Z1559" s="108"/>
      <c r="AA1559" s="108"/>
      <c r="AB1559" s="109"/>
      <c r="AC1559" s="109"/>
      <c r="AD1559" s="111"/>
      <c r="AG1559" s="111"/>
    </row>
    <row r="1560" spans="1:33" ht="15.75">
      <c r="A1560" s="292" t="str">
        <f t="shared" si="29"/>
        <v>66-25800-S3</v>
      </c>
      <c r="B1560" s="231">
        <v>18658.859999999997</v>
      </c>
      <c r="C1560" s="231">
        <v>24331.727999999999</v>
      </c>
      <c r="D1560" s="231"/>
      <c r="E1560" s="231"/>
      <c r="F1560" s="231"/>
      <c r="G1560" s="232">
        <v>27981.4872</v>
      </c>
      <c r="H1560" s="230" t="s">
        <v>2583</v>
      </c>
      <c r="I1560" s="230" t="s">
        <v>2583</v>
      </c>
      <c r="J1560" s="114"/>
      <c r="K1560" s="108"/>
      <c r="L1560" s="108"/>
      <c r="M1560" s="108"/>
      <c r="N1560" s="109"/>
      <c r="O1560" s="110"/>
      <c r="P1560" s="108"/>
      <c r="Q1560" s="108"/>
      <c r="R1560" s="108"/>
      <c r="S1560" s="108"/>
      <c r="T1560" s="108"/>
      <c r="U1560" s="108"/>
      <c r="V1560" s="109"/>
      <c r="W1560" s="8"/>
      <c r="X1560" s="109"/>
      <c r="Y1560" s="108"/>
      <c r="Z1560" s="108"/>
      <c r="AA1560" s="108"/>
      <c r="AB1560" s="109"/>
      <c r="AC1560" s="109"/>
      <c r="AD1560" s="111"/>
      <c r="AG1560" s="111"/>
    </row>
    <row r="1561" spans="1:33" ht="15.75">
      <c r="A1561" s="292" t="str">
        <f t="shared" si="29"/>
        <v>66-25800-L2</v>
      </c>
      <c r="B1561" s="231">
        <v>13332</v>
      </c>
      <c r="C1561" s="231">
        <v>17384.928</v>
      </c>
      <c r="D1561" s="231"/>
      <c r="E1561" s="231"/>
      <c r="F1561" s="231"/>
      <c r="G1561" s="232">
        <v>19992.6672</v>
      </c>
      <c r="H1561" s="230" t="s">
        <v>2584</v>
      </c>
      <c r="I1561" s="230" t="s">
        <v>2584</v>
      </c>
      <c r="J1561" s="114"/>
      <c r="K1561" s="108"/>
      <c r="L1561" s="108"/>
      <c r="M1561" s="108"/>
      <c r="N1561" s="109"/>
      <c r="O1561" s="110"/>
      <c r="P1561" s="108"/>
      <c r="Q1561" s="108"/>
      <c r="R1561" s="108"/>
      <c r="S1561" s="108"/>
      <c r="T1561" s="108"/>
      <c r="U1561" s="108"/>
      <c r="V1561" s="109"/>
      <c r="W1561" s="109"/>
      <c r="X1561" s="109"/>
      <c r="Y1561" s="108"/>
      <c r="Z1561" s="108"/>
      <c r="AA1561" s="108"/>
      <c r="AB1561" s="109"/>
      <c r="AC1561" s="109"/>
      <c r="AD1561" s="111"/>
      <c r="AG1561" s="111"/>
    </row>
    <row r="1562" spans="1:33" ht="15.75">
      <c r="A1562" s="292" t="str">
        <f t="shared" si="29"/>
        <v>66-25800-B2</v>
      </c>
      <c r="B1562" s="231">
        <v>10742.984999999999</v>
      </c>
      <c r="C1562" s="231">
        <v>14009.426999999998</v>
      </c>
      <c r="D1562" s="231"/>
      <c r="E1562" s="231"/>
      <c r="F1562" s="231"/>
      <c r="G1562" s="232">
        <v>16110.841049999997</v>
      </c>
      <c r="H1562" s="228" t="s">
        <v>2585</v>
      </c>
      <c r="I1562" s="228" t="s">
        <v>2585</v>
      </c>
      <c r="J1562" s="108"/>
      <c r="K1562" s="108"/>
      <c r="L1562" s="108"/>
      <c r="M1562" s="108"/>
      <c r="N1562" s="108"/>
      <c r="O1562" s="110"/>
      <c r="P1562" s="108"/>
      <c r="Q1562" s="108"/>
      <c r="R1562" s="108"/>
      <c r="S1562" s="108"/>
      <c r="T1562" s="108"/>
      <c r="U1562" s="108"/>
      <c r="V1562" s="108"/>
      <c r="W1562" s="108"/>
      <c r="X1562" s="108"/>
      <c r="Y1562" s="108"/>
      <c r="Z1562" s="108"/>
      <c r="AA1562" s="108"/>
      <c r="AB1562" s="108"/>
      <c r="AC1562" s="108"/>
      <c r="AD1562" s="111"/>
      <c r="AG1562" s="111"/>
    </row>
    <row r="1563" spans="1:33" ht="15.75">
      <c r="A1563" s="292" t="str">
        <f t="shared" si="29"/>
        <v>66-25800-01</v>
      </c>
      <c r="B1563" s="231">
        <v>7915.8750000000009</v>
      </c>
      <c r="C1563" s="231">
        <v>10322.300999999999</v>
      </c>
      <c r="D1563" s="231"/>
      <c r="E1563" s="231"/>
      <c r="F1563" s="231"/>
      <c r="G1563" s="232">
        <v>11870.646149999999</v>
      </c>
      <c r="H1563" s="230" t="s">
        <v>2586</v>
      </c>
      <c r="I1563" s="230" t="s">
        <v>2586</v>
      </c>
      <c r="J1563" s="108"/>
      <c r="K1563" s="108"/>
      <c r="L1563" s="108"/>
      <c r="M1563" s="108"/>
      <c r="N1563" s="108"/>
      <c r="O1563" s="110"/>
      <c r="P1563" s="108"/>
      <c r="Q1563" s="108"/>
      <c r="R1563" s="108"/>
      <c r="S1563" s="108"/>
      <c r="T1563" s="108"/>
      <c r="U1563" s="108"/>
      <c r="V1563" s="108"/>
      <c r="W1563" s="108"/>
      <c r="X1563" s="108"/>
      <c r="Y1563" s="108"/>
      <c r="Z1563" s="108"/>
      <c r="AA1563" s="108"/>
      <c r="AB1563" s="108"/>
      <c r="AC1563" s="108"/>
      <c r="AD1563" s="111"/>
      <c r="AG1563" s="111"/>
    </row>
    <row r="1564" spans="1:33" ht="15.75">
      <c r="A1564" s="292" t="str">
        <f t="shared" si="29"/>
        <v>66-25800-02</v>
      </c>
      <c r="B1564" s="231">
        <v>5416.125</v>
      </c>
      <c r="C1564" s="231">
        <v>7062.6270000000013</v>
      </c>
      <c r="D1564" s="231"/>
      <c r="E1564" s="231"/>
      <c r="F1564" s="231"/>
      <c r="G1564" s="232">
        <v>8122.0210500000012</v>
      </c>
      <c r="H1564" s="230" t="s">
        <v>2587</v>
      </c>
      <c r="I1564" s="230" t="s">
        <v>2587</v>
      </c>
      <c r="J1564" s="108"/>
      <c r="K1564" s="108"/>
      <c r="L1564" s="108"/>
      <c r="M1564" s="108"/>
      <c r="N1564" s="108"/>
      <c r="O1564" s="110"/>
      <c r="P1564" s="108"/>
      <c r="Q1564" s="108"/>
      <c r="R1564" s="108"/>
      <c r="S1564" s="108"/>
      <c r="T1564" s="108"/>
      <c r="U1564" s="108"/>
      <c r="V1564" s="108"/>
      <c r="W1564" s="108"/>
      <c r="X1564" s="108"/>
      <c r="Y1564" s="108"/>
      <c r="Z1564" s="108"/>
      <c r="AA1564" s="108"/>
      <c r="AB1564" s="108"/>
      <c r="AC1564" s="108"/>
      <c r="AD1564" s="111"/>
      <c r="AG1564" s="111"/>
    </row>
    <row r="1565" spans="1:33" ht="15.75">
      <c r="A1565" s="292" t="str">
        <f t="shared" si="29"/>
        <v>66-25800-03</v>
      </c>
      <c r="B1565" s="231">
        <v>5326.86</v>
      </c>
      <c r="C1565" s="231">
        <v>6946.7999999999984</v>
      </c>
      <c r="D1565" s="231"/>
      <c r="E1565" s="231"/>
      <c r="F1565" s="231"/>
      <c r="G1565" s="232">
        <v>7988.8199999999979</v>
      </c>
      <c r="H1565" s="228" t="s">
        <v>2588</v>
      </c>
      <c r="I1565" s="228" t="s">
        <v>2588</v>
      </c>
      <c r="J1565" s="114"/>
      <c r="K1565" s="108"/>
      <c r="L1565" s="108"/>
      <c r="M1565" s="108"/>
      <c r="N1565" s="109"/>
      <c r="O1565" s="110"/>
      <c r="P1565" s="108"/>
      <c r="Q1565" s="108"/>
      <c r="R1565" s="108"/>
      <c r="S1565" s="108"/>
      <c r="T1565" s="108"/>
      <c r="U1565" s="108"/>
      <c r="V1565" s="109"/>
      <c r="W1565" s="8"/>
      <c r="X1565" s="109"/>
      <c r="Y1565" s="108"/>
      <c r="Z1565" s="108"/>
      <c r="AA1565" s="108"/>
      <c r="AB1565" s="109"/>
      <c r="AC1565" s="109"/>
      <c r="AD1565" s="111"/>
      <c r="AG1565" s="111"/>
    </row>
    <row r="1566" spans="1:33" ht="15.75">
      <c r="A1566" s="292" t="str">
        <f t="shared" si="29"/>
        <v>66-25900-S1</v>
      </c>
      <c r="B1566" s="231">
        <v>7409.3279999999995</v>
      </c>
      <c r="C1566" s="231">
        <v>9573.2037120000023</v>
      </c>
      <c r="D1566" s="231"/>
      <c r="E1566" s="231"/>
      <c r="F1566" s="231"/>
      <c r="G1566" s="232">
        <v>11167.104268800002</v>
      </c>
      <c r="H1566" s="230" t="s">
        <v>712</v>
      </c>
      <c r="I1566" s="230" t="s">
        <v>712</v>
      </c>
      <c r="J1566" s="114"/>
      <c r="K1566" s="108"/>
      <c r="L1566" s="108"/>
      <c r="M1566" s="108"/>
      <c r="N1566" s="109"/>
      <c r="O1566" s="110"/>
      <c r="P1566" s="108"/>
      <c r="Q1566" s="108"/>
      <c r="R1566" s="108"/>
      <c r="S1566" s="108"/>
      <c r="T1566" s="108"/>
      <c r="U1566" s="108"/>
      <c r="V1566" s="109"/>
      <c r="W1566" s="8"/>
      <c r="X1566" s="109"/>
      <c r="Y1566" s="108"/>
      <c r="Z1566" s="108"/>
      <c r="AA1566" s="108"/>
      <c r="AB1566" s="109"/>
      <c r="AC1566" s="109"/>
      <c r="AD1566" s="111"/>
      <c r="AG1566" s="111"/>
    </row>
    <row r="1567" spans="1:33" ht="15.75">
      <c r="A1567" s="292" t="str">
        <f t="shared" si="29"/>
        <v>66-26000-S1</v>
      </c>
      <c r="B1567" s="231">
        <v>36801.433589999993</v>
      </c>
      <c r="C1567" s="231">
        <v>36801.433589999993</v>
      </c>
      <c r="D1567" s="231"/>
      <c r="E1567" s="231"/>
      <c r="F1567" s="231"/>
      <c r="G1567" s="232">
        <v>0</v>
      </c>
      <c r="H1567" s="230" t="s">
        <v>887</v>
      </c>
      <c r="I1567" s="230" t="s">
        <v>887</v>
      </c>
      <c r="J1567" s="114"/>
      <c r="K1567" s="108"/>
      <c r="L1567" s="108"/>
      <c r="M1567" s="108"/>
      <c r="N1567" s="109"/>
      <c r="O1567" s="110"/>
      <c r="P1567" s="108"/>
      <c r="Q1567" s="108"/>
      <c r="R1567" s="108"/>
      <c r="S1567" s="108"/>
      <c r="T1567" s="108"/>
      <c r="U1567" s="108"/>
      <c r="V1567" s="109"/>
      <c r="W1567" s="109"/>
      <c r="X1567" s="109"/>
      <c r="Y1567" s="108"/>
      <c r="Z1567" s="108"/>
      <c r="AA1567" s="108"/>
      <c r="AB1567" s="109"/>
      <c r="AC1567" s="109"/>
      <c r="AD1567" s="111"/>
      <c r="AG1567" s="111"/>
    </row>
    <row r="1568" spans="1:33" ht="15.75">
      <c r="A1568" s="292" t="str">
        <f t="shared" si="29"/>
        <v>66-25000-S1</v>
      </c>
      <c r="B1568" s="231">
        <v>5017.2</v>
      </c>
      <c r="C1568" s="231">
        <v>6378</v>
      </c>
      <c r="D1568" s="231"/>
      <c r="E1568" s="231"/>
      <c r="F1568" s="231"/>
      <c r="G1568" s="232">
        <v>7335.5999999999995</v>
      </c>
      <c r="H1568" s="228" t="s">
        <v>695</v>
      </c>
      <c r="I1568" s="228" t="s">
        <v>695</v>
      </c>
      <c r="J1568" s="108"/>
      <c r="K1568" s="108"/>
      <c r="L1568" s="108"/>
      <c r="M1568" s="108"/>
      <c r="N1568" s="108"/>
      <c r="O1568" s="110"/>
      <c r="P1568" s="108"/>
      <c r="Q1568" s="108"/>
      <c r="R1568" s="108"/>
      <c r="S1568" s="108"/>
      <c r="T1568" s="108"/>
      <c r="U1568" s="108"/>
      <c r="V1568" s="108"/>
      <c r="W1568" s="108"/>
      <c r="X1568" s="108"/>
      <c r="Y1568" s="108"/>
      <c r="Z1568" s="108"/>
      <c r="AA1568" s="108"/>
      <c r="AB1568" s="108"/>
      <c r="AC1568" s="108"/>
      <c r="AD1568" s="111"/>
      <c r="AG1568" s="111"/>
    </row>
    <row r="1569" spans="1:33" ht="15.75">
      <c r="A1569" s="292" t="str">
        <f t="shared" si="29"/>
        <v>66-25100-S1</v>
      </c>
      <c r="B1569" s="231">
        <v>3135.6</v>
      </c>
      <c r="C1569" s="231">
        <v>3986.3999999999996</v>
      </c>
      <c r="D1569" s="231"/>
      <c r="E1569" s="231"/>
      <c r="F1569" s="231"/>
      <c r="G1569" s="232">
        <v>4705.2</v>
      </c>
      <c r="H1569" s="230" t="s">
        <v>696</v>
      </c>
      <c r="I1569" s="230" t="s">
        <v>696</v>
      </c>
      <c r="J1569" s="108"/>
      <c r="K1569" s="108"/>
      <c r="L1569" s="108"/>
      <c r="M1569" s="108"/>
      <c r="N1569" s="108"/>
      <c r="O1569" s="110"/>
      <c r="P1569" s="108"/>
      <c r="Q1569" s="108"/>
      <c r="R1569" s="108"/>
      <c r="S1569" s="108"/>
      <c r="T1569" s="108"/>
      <c r="U1569" s="108"/>
      <c r="V1569" s="108"/>
      <c r="W1569" s="108"/>
      <c r="X1569" s="108"/>
      <c r="Y1569" s="108"/>
      <c r="Z1569" s="108"/>
      <c r="AA1569" s="108"/>
      <c r="AB1569" s="108"/>
      <c r="AC1569" s="108"/>
      <c r="AD1569" s="111"/>
      <c r="AG1569" s="111"/>
    </row>
    <row r="1570" spans="1:33" ht="15.75">
      <c r="A1570" s="292" t="str">
        <f t="shared" si="29"/>
        <v>66-28200-S1</v>
      </c>
      <c r="B1570" s="231">
        <v>14665.200000000003</v>
      </c>
      <c r="C1570" s="231">
        <v>19123.2</v>
      </c>
      <c r="D1570" s="231"/>
      <c r="E1570" s="231"/>
      <c r="F1570" s="231"/>
      <c r="G1570" s="232">
        <v>0</v>
      </c>
      <c r="H1570" s="230" t="s">
        <v>713</v>
      </c>
      <c r="I1570" s="230" t="s">
        <v>713</v>
      </c>
      <c r="J1570" s="108"/>
      <c r="K1570" s="108"/>
      <c r="L1570" s="108"/>
      <c r="M1570" s="108"/>
      <c r="N1570" s="108"/>
      <c r="O1570" s="110"/>
      <c r="P1570" s="108"/>
      <c r="Q1570" s="108"/>
      <c r="R1570" s="108"/>
      <c r="S1570" s="108"/>
      <c r="T1570" s="108"/>
      <c r="U1570" s="108"/>
      <c r="V1570" s="108"/>
      <c r="W1570" s="108"/>
      <c r="X1570" s="108"/>
      <c r="Y1570" s="108"/>
      <c r="Z1570" s="108"/>
      <c r="AA1570" s="108"/>
      <c r="AB1570" s="108"/>
      <c r="AC1570" s="108"/>
      <c r="AD1570" s="111"/>
      <c r="AG1570" s="111"/>
    </row>
    <row r="1571" spans="1:33" ht="15.75">
      <c r="A1571" s="292" t="str">
        <f t="shared" si="29"/>
        <v>66-28300-S1</v>
      </c>
      <c r="B1571" s="231">
        <v>9999</v>
      </c>
      <c r="C1571" s="231">
        <v>13039.199999999999</v>
      </c>
      <c r="D1571" s="231"/>
      <c r="E1571" s="231"/>
      <c r="F1571" s="231"/>
      <c r="G1571" s="232">
        <v>0</v>
      </c>
      <c r="H1571" s="228" t="s">
        <v>714</v>
      </c>
      <c r="I1571" s="228" t="s">
        <v>714</v>
      </c>
      <c r="J1571" s="114"/>
      <c r="K1571" s="108"/>
      <c r="L1571" s="108"/>
      <c r="M1571" s="108"/>
      <c r="N1571" s="109"/>
      <c r="O1571" s="110"/>
      <c r="P1571" s="108"/>
      <c r="Q1571" s="108"/>
      <c r="R1571" s="108"/>
      <c r="S1571" s="108"/>
      <c r="T1571" s="108"/>
      <c r="U1571" s="108"/>
      <c r="V1571" s="109"/>
      <c r="W1571" s="8"/>
      <c r="X1571" s="109"/>
      <c r="Y1571" s="108"/>
      <c r="Z1571" s="108"/>
      <c r="AA1571" s="108"/>
      <c r="AB1571" s="109"/>
      <c r="AC1571" s="109"/>
      <c r="AD1571" s="111"/>
      <c r="AG1571" s="111"/>
    </row>
    <row r="1572" spans="1:33" ht="15.75">
      <c r="A1572" s="292" t="str">
        <f t="shared" ref="A1572:A1635" si="30">LEFT(H1572,6)&amp;"00"&amp;RIGHT(H1572,3)</f>
        <v>66-28400-S1</v>
      </c>
      <c r="B1572" s="231">
        <v>15998.400000000001</v>
      </c>
      <c r="C1572" s="231">
        <v>20862</v>
      </c>
      <c r="D1572" s="231"/>
      <c r="E1572" s="231"/>
      <c r="F1572" s="231"/>
      <c r="G1572" s="232">
        <v>23991.599999999999</v>
      </c>
      <c r="H1572" s="230" t="s">
        <v>715</v>
      </c>
      <c r="I1572" s="230" t="s">
        <v>715</v>
      </c>
      <c r="J1572" s="114"/>
      <c r="K1572" s="108"/>
      <c r="L1572" s="108"/>
      <c r="M1572" s="108"/>
      <c r="N1572" s="109"/>
      <c r="O1572" s="110"/>
      <c r="P1572" s="108"/>
      <c r="Q1572" s="108"/>
      <c r="R1572" s="108"/>
      <c r="S1572" s="108"/>
      <c r="T1572" s="108"/>
      <c r="U1572" s="108"/>
      <c r="V1572" s="109"/>
      <c r="W1572" s="8"/>
      <c r="X1572" s="109"/>
      <c r="Y1572" s="108"/>
      <c r="Z1572" s="108"/>
      <c r="AA1572" s="108"/>
      <c r="AB1572" s="109"/>
      <c r="AC1572" s="109"/>
      <c r="AD1572" s="111"/>
      <c r="AG1572" s="111"/>
    </row>
    <row r="1573" spans="1:33" ht="15.75">
      <c r="A1573" s="292" t="str">
        <f t="shared" si="30"/>
        <v>66-28500-S1</v>
      </c>
      <c r="B1573" s="231">
        <v>10798.92</v>
      </c>
      <c r="C1573" s="231">
        <v>14082</v>
      </c>
      <c r="D1573" s="231"/>
      <c r="E1573" s="231"/>
      <c r="F1573" s="231"/>
      <c r="G1573" s="232">
        <v>16862.627099999998</v>
      </c>
      <c r="H1573" s="230" t="s">
        <v>716</v>
      </c>
      <c r="I1573" s="230" t="s">
        <v>716</v>
      </c>
      <c r="J1573" s="114"/>
      <c r="K1573" s="108"/>
      <c r="L1573" s="108"/>
      <c r="M1573" s="108"/>
      <c r="N1573" s="109"/>
      <c r="O1573" s="110"/>
      <c r="P1573" s="108"/>
      <c r="Q1573" s="108"/>
      <c r="R1573" s="108"/>
      <c r="S1573" s="108"/>
      <c r="T1573" s="108"/>
      <c r="U1573" s="108"/>
      <c r="V1573" s="109"/>
      <c r="W1573" s="109"/>
      <c r="X1573" s="109"/>
      <c r="Y1573" s="108"/>
      <c r="Z1573" s="108"/>
      <c r="AA1573" s="108"/>
      <c r="AB1573" s="109"/>
      <c r="AC1573" s="109"/>
      <c r="AD1573" s="111"/>
      <c r="AG1573" s="111"/>
    </row>
    <row r="1574" spans="1:33" ht="15.75">
      <c r="A1574" s="292" t="str">
        <f t="shared" si="30"/>
        <v>66-28500-S1</v>
      </c>
      <c r="B1574" s="231">
        <v>10798.92</v>
      </c>
      <c r="C1574" s="231">
        <v>14082</v>
      </c>
      <c r="D1574" s="231"/>
      <c r="E1574" s="231"/>
      <c r="F1574" s="231"/>
      <c r="G1574" s="232">
        <v>16862.627099999998</v>
      </c>
      <c r="H1574" s="228" t="s">
        <v>2589</v>
      </c>
      <c r="I1574" s="228" t="s">
        <v>2589</v>
      </c>
      <c r="J1574" s="108"/>
      <c r="K1574" s="108"/>
      <c r="L1574" s="108"/>
      <c r="M1574" s="108"/>
      <c r="N1574" s="108"/>
      <c r="O1574" s="110"/>
      <c r="P1574" s="108"/>
      <c r="Q1574" s="108"/>
      <c r="R1574" s="108"/>
      <c r="S1574" s="108"/>
      <c r="T1574" s="108"/>
      <c r="U1574" s="108"/>
      <c r="V1574" s="108"/>
      <c r="W1574" s="108"/>
      <c r="X1574" s="108"/>
      <c r="Y1574" s="108"/>
      <c r="Z1574" s="108"/>
      <c r="AA1574" s="108"/>
      <c r="AB1574" s="108"/>
      <c r="AC1574" s="108"/>
      <c r="AD1574" s="111"/>
      <c r="AG1574" s="111"/>
    </row>
    <row r="1575" spans="1:33" ht="15.75">
      <c r="A1575" s="292" t="str">
        <f t="shared" si="30"/>
        <v>66-28600-S1</v>
      </c>
      <c r="B1575" s="231">
        <v>14665.200000000003</v>
      </c>
      <c r="C1575" s="231">
        <v>19123.2</v>
      </c>
      <c r="D1575" s="231"/>
      <c r="E1575" s="231"/>
      <c r="F1575" s="231"/>
      <c r="G1575" s="232">
        <v>0</v>
      </c>
      <c r="H1575" s="230" t="s">
        <v>717</v>
      </c>
      <c r="I1575" s="230" t="s">
        <v>717</v>
      </c>
      <c r="J1575" s="108"/>
      <c r="K1575" s="108"/>
      <c r="L1575" s="108"/>
      <c r="M1575" s="108"/>
      <c r="N1575" s="108"/>
      <c r="O1575" s="110"/>
      <c r="P1575" s="108"/>
      <c r="Q1575" s="108"/>
      <c r="R1575" s="108"/>
      <c r="S1575" s="108"/>
      <c r="T1575" s="108"/>
      <c r="U1575" s="108"/>
      <c r="V1575" s="108"/>
      <c r="W1575" s="108"/>
      <c r="X1575" s="108"/>
      <c r="Y1575" s="108"/>
      <c r="Z1575" s="108"/>
      <c r="AA1575" s="108"/>
      <c r="AB1575" s="108"/>
      <c r="AC1575" s="108"/>
      <c r="AD1575" s="111"/>
      <c r="AG1575" s="111"/>
    </row>
    <row r="1576" spans="1:33" ht="15.75">
      <c r="A1576" s="292" t="str">
        <f t="shared" si="30"/>
        <v>66-28700-S1</v>
      </c>
      <c r="B1576" s="231">
        <v>9358.8000000000011</v>
      </c>
      <c r="C1576" s="231">
        <v>12204</v>
      </c>
      <c r="D1576" s="231"/>
      <c r="E1576" s="231"/>
      <c r="F1576" s="231"/>
      <c r="G1576" s="232">
        <v>0</v>
      </c>
      <c r="H1576" s="230" t="s">
        <v>718</v>
      </c>
      <c r="I1576" s="230" t="s">
        <v>718</v>
      </c>
      <c r="J1576" s="108"/>
      <c r="K1576" s="108"/>
      <c r="L1576" s="108"/>
      <c r="M1576" s="108"/>
      <c r="N1576" s="108"/>
      <c r="O1576" s="110"/>
      <c r="P1576" s="108"/>
      <c r="Q1576" s="108"/>
      <c r="R1576" s="108"/>
      <c r="S1576" s="108"/>
      <c r="T1576" s="108"/>
      <c r="U1576" s="108"/>
      <c r="V1576" s="108"/>
      <c r="W1576" s="108"/>
      <c r="X1576" s="108"/>
      <c r="Y1576" s="108"/>
      <c r="Z1576" s="108"/>
      <c r="AA1576" s="108"/>
      <c r="AB1576" s="108"/>
      <c r="AC1576" s="108"/>
      <c r="AD1576" s="111"/>
      <c r="AG1576" s="111"/>
    </row>
    <row r="1577" spans="1:33" ht="15.75">
      <c r="A1577" s="292" t="str">
        <f t="shared" si="30"/>
        <v>66-28800-S1</v>
      </c>
      <c r="B1577" s="231">
        <v>20997.899999999998</v>
      </c>
      <c r="C1577" s="231">
        <v>27381.261599999991</v>
      </c>
      <c r="D1577" s="231"/>
      <c r="E1577" s="231"/>
      <c r="F1577" s="231"/>
      <c r="G1577" s="232">
        <v>0</v>
      </c>
      <c r="H1577" s="228" t="s">
        <v>719</v>
      </c>
      <c r="I1577" s="228" t="s">
        <v>719</v>
      </c>
      <c r="J1577" s="114"/>
      <c r="K1577" s="108"/>
      <c r="L1577" s="108"/>
      <c r="M1577" s="108"/>
      <c r="N1577" s="109"/>
      <c r="O1577" s="110"/>
      <c r="P1577" s="108"/>
      <c r="Q1577" s="108"/>
      <c r="R1577" s="108"/>
      <c r="S1577" s="108"/>
      <c r="T1577" s="108"/>
      <c r="U1577" s="108"/>
      <c r="V1577" s="109"/>
      <c r="W1577" s="8"/>
      <c r="X1577" s="109"/>
      <c r="Y1577" s="108"/>
      <c r="Z1577" s="108"/>
      <c r="AA1577" s="108"/>
      <c r="AB1577" s="109"/>
      <c r="AC1577" s="109"/>
      <c r="AD1577" s="111"/>
      <c r="AG1577" s="111"/>
    </row>
    <row r="1578" spans="1:33" ht="15.75">
      <c r="A1578" s="292" t="str">
        <f t="shared" si="30"/>
        <v>66-28900-S1</v>
      </c>
      <c r="B1578" s="231">
        <v>12513.6</v>
      </c>
      <c r="C1578" s="231">
        <v>16141.795199999999</v>
      </c>
      <c r="D1578" s="231"/>
      <c r="E1578" s="231"/>
      <c r="F1578" s="231"/>
      <c r="G1578" s="232">
        <v>0</v>
      </c>
      <c r="H1578" s="228" t="s">
        <v>720</v>
      </c>
      <c r="I1578" s="228" t="s">
        <v>720</v>
      </c>
      <c r="J1578" s="114"/>
      <c r="K1578" s="108"/>
      <c r="L1578" s="108"/>
      <c r="M1578" s="108"/>
      <c r="N1578" s="109"/>
      <c r="O1578" s="110"/>
      <c r="P1578" s="108"/>
      <c r="Q1578" s="108"/>
      <c r="R1578" s="108"/>
      <c r="S1578" s="108"/>
      <c r="T1578" s="108"/>
      <c r="U1578" s="108"/>
      <c r="V1578" s="109"/>
      <c r="W1578" s="8"/>
      <c r="X1578" s="109"/>
      <c r="Y1578" s="108"/>
      <c r="Z1578" s="108"/>
      <c r="AA1578" s="108"/>
      <c r="AB1578" s="109"/>
      <c r="AC1578" s="109"/>
      <c r="AD1578" s="111"/>
      <c r="AG1578" s="111"/>
    </row>
    <row r="1579" spans="1:33" ht="15.75">
      <c r="A1579" s="292" t="str">
        <f t="shared" si="30"/>
        <v>66-29000-S1</v>
      </c>
      <c r="B1579" s="231">
        <v>22397.760000000002</v>
      </c>
      <c r="C1579" s="231">
        <v>29206.679039999992</v>
      </c>
      <c r="D1579" s="231"/>
      <c r="E1579" s="231"/>
      <c r="F1579" s="231"/>
      <c r="G1579" s="232">
        <v>0</v>
      </c>
      <c r="H1579" s="228" t="s">
        <v>721</v>
      </c>
      <c r="I1579" s="228" t="s">
        <v>721</v>
      </c>
      <c r="J1579" s="114"/>
      <c r="K1579" s="108"/>
      <c r="L1579" s="108"/>
      <c r="M1579" s="108"/>
      <c r="N1579" s="109"/>
      <c r="O1579" s="110"/>
      <c r="P1579" s="108"/>
      <c r="Q1579" s="108"/>
      <c r="R1579" s="108"/>
      <c r="S1579" s="108"/>
      <c r="T1579" s="108"/>
      <c r="U1579" s="108"/>
      <c r="V1579" s="109"/>
      <c r="W1579" s="109"/>
      <c r="X1579" s="109"/>
      <c r="Y1579" s="108"/>
      <c r="Z1579" s="108"/>
      <c r="AA1579" s="108"/>
      <c r="AB1579" s="109"/>
      <c r="AC1579" s="109"/>
      <c r="AD1579" s="111"/>
      <c r="AG1579" s="111"/>
    </row>
    <row r="1580" spans="1:33" ht="15.75">
      <c r="A1580" s="292" t="str">
        <f t="shared" si="30"/>
        <v>66-29100-S1</v>
      </c>
      <c r="B1580" s="231">
        <v>14362.26</v>
      </c>
      <c r="C1580" s="231">
        <v>18728.387039999998</v>
      </c>
      <c r="D1580" s="231"/>
      <c r="E1580" s="231"/>
      <c r="F1580" s="231"/>
      <c r="G1580" s="232">
        <v>0</v>
      </c>
      <c r="H1580" s="228" t="s">
        <v>722</v>
      </c>
      <c r="I1580" s="228" t="s">
        <v>722</v>
      </c>
      <c r="J1580" s="108"/>
      <c r="K1580" s="108"/>
      <c r="L1580" s="108"/>
      <c r="M1580" s="108"/>
      <c r="N1580" s="108"/>
      <c r="O1580" s="110"/>
      <c r="P1580" s="108"/>
      <c r="Q1580" s="108"/>
      <c r="R1580" s="108"/>
      <c r="S1580" s="108"/>
      <c r="T1580" s="108"/>
      <c r="U1580" s="108"/>
      <c r="V1580" s="108"/>
      <c r="W1580" s="108"/>
      <c r="X1580" s="108"/>
      <c r="Y1580" s="108"/>
      <c r="Z1580" s="108"/>
      <c r="AA1580" s="108"/>
      <c r="AB1580" s="108"/>
      <c r="AC1580" s="108"/>
      <c r="AD1580" s="111"/>
      <c r="AG1580" s="111"/>
    </row>
    <row r="1581" spans="1:33" ht="15.75">
      <c r="A1581" s="292" t="str">
        <f t="shared" si="30"/>
        <v>66-29200-S2</v>
      </c>
      <c r="B1581" s="231">
        <v>17701.8</v>
      </c>
      <c r="C1581" s="231">
        <v>22927.559999999998</v>
      </c>
      <c r="D1581" s="231"/>
      <c r="E1581" s="231"/>
      <c r="F1581" s="231"/>
      <c r="G1581" s="232">
        <v>0</v>
      </c>
      <c r="H1581" s="228" t="s">
        <v>723</v>
      </c>
      <c r="I1581" s="228" t="s">
        <v>723</v>
      </c>
      <c r="J1581" s="108"/>
      <c r="K1581" s="108"/>
      <c r="L1581" s="108"/>
      <c r="M1581" s="108"/>
      <c r="N1581" s="108"/>
      <c r="O1581" s="110"/>
      <c r="P1581" s="108"/>
      <c r="Q1581" s="108"/>
      <c r="R1581" s="108"/>
      <c r="S1581" s="108"/>
      <c r="T1581" s="108"/>
      <c r="U1581" s="108"/>
      <c r="V1581" s="108"/>
      <c r="W1581" s="108"/>
      <c r="X1581" s="108"/>
      <c r="Y1581" s="108"/>
      <c r="Z1581" s="108"/>
      <c r="AA1581" s="108"/>
      <c r="AB1581" s="108"/>
      <c r="AC1581" s="108"/>
      <c r="AD1581" s="111"/>
      <c r="AG1581" s="111"/>
    </row>
    <row r="1582" spans="1:33" ht="15.75">
      <c r="A1582" s="292" t="str">
        <f t="shared" si="30"/>
        <v>66-29200-01</v>
      </c>
      <c r="B1582" s="231">
        <v>11035.8</v>
      </c>
      <c r="C1582" s="231">
        <v>14235.096</v>
      </c>
      <c r="D1582" s="231"/>
      <c r="E1582" s="231"/>
      <c r="F1582" s="231"/>
      <c r="G1582" s="232">
        <v>0</v>
      </c>
      <c r="H1582" s="230" t="s">
        <v>724</v>
      </c>
      <c r="I1582" s="230" t="s">
        <v>724</v>
      </c>
      <c r="J1582" s="108"/>
      <c r="K1582" s="108"/>
      <c r="L1582" s="108"/>
      <c r="M1582" s="108"/>
      <c r="N1582" s="108"/>
      <c r="O1582" s="110"/>
      <c r="P1582" s="108"/>
      <c r="Q1582" s="108"/>
      <c r="R1582" s="108"/>
      <c r="S1582" s="108"/>
      <c r="T1582" s="108"/>
      <c r="U1582" s="108"/>
      <c r="V1582" s="108"/>
      <c r="W1582" s="108"/>
      <c r="X1582" s="108"/>
      <c r="Y1582" s="108"/>
      <c r="Z1582" s="108"/>
      <c r="AA1582" s="108"/>
      <c r="AB1582" s="108"/>
      <c r="AC1582" s="108"/>
      <c r="AD1582" s="111"/>
      <c r="AG1582" s="111"/>
    </row>
    <row r="1583" spans="1:33" ht="15.75">
      <c r="A1583" s="292" t="str">
        <f t="shared" si="30"/>
        <v>66-29200-02</v>
      </c>
      <c r="B1583" s="231">
        <v>6666</v>
      </c>
      <c r="C1583" s="231">
        <v>8692.4639999999981</v>
      </c>
      <c r="D1583" s="231"/>
      <c r="E1583" s="231"/>
      <c r="F1583" s="231"/>
      <c r="G1583" s="232">
        <v>0</v>
      </c>
      <c r="H1583" s="230" t="s">
        <v>725</v>
      </c>
      <c r="I1583" s="230" t="s">
        <v>725</v>
      </c>
      <c r="J1583" s="114"/>
      <c r="K1583" s="108"/>
      <c r="L1583" s="108"/>
      <c r="M1583" s="108"/>
      <c r="N1583" s="109"/>
      <c r="O1583" s="110"/>
      <c r="P1583" s="108"/>
      <c r="Q1583" s="108"/>
      <c r="R1583" s="108"/>
      <c r="S1583" s="108"/>
      <c r="T1583" s="108"/>
      <c r="U1583" s="108"/>
      <c r="V1583" s="109"/>
      <c r="W1583" s="8"/>
      <c r="X1583" s="109"/>
      <c r="Y1583" s="108"/>
      <c r="Z1583" s="108"/>
      <c r="AA1583" s="108"/>
      <c r="AB1583" s="109"/>
      <c r="AC1583" s="109"/>
      <c r="AD1583" s="111"/>
      <c r="AG1583" s="111"/>
    </row>
    <row r="1584" spans="1:33" ht="15.75">
      <c r="A1584" s="292" t="str">
        <f t="shared" si="30"/>
        <v>66-29300-S1</v>
      </c>
      <c r="B1584" s="231">
        <v>4266.24</v>
      </c>
      <c r="C1584" s="231">
        <v>5563.1769599999989</v>
      </c>
      <c r="D1584" s="231"/>
      <c r="E1584" s="231"/>
      <c r="F1584" s="231"/>
      <c r="G1584" s="232">
        <v>0</v>
      </c>
      <c r="H1584" s="230" t="s">
        <v>726</v>
      </c>
      <c r="I1584" s="230" t="s">
        <v>726</v>
      </c>
      <c r="J1584" s="114"/>
      <c r="K1584" s="108"/>
      <c r="L1584" s="108"/>
      <c r="M1584" s="108"/>
      <c r="N1584" s="109"/>
      <c r="O1584" s="110"/>
      <c r="P1584" s="108"/>
      <c r="Q1584" s="108"/>
      <c r="R1584" s="108"/>
      <c r="S1584" s="108"/>
      <c r="T1584" s="108"/>
      <c r="U1584" s="108"/>
      <c r="V1584" s="109"/>
      <c r="W1584" s="8"/>
      <c r="X1584" s="109"/>
      <c r="Y1584" s="108"/>
      <c r="Z1584" s="108"/>
      <c r="AA1584" s="108"/>
      <c r="AB1584" s="109"/>
      <c r="AC1584" s="109"/>
      <c r="AD1584" s="111"/>
      <c r="AG1584" s="111"/>
    </row>
    <row r="1585" spans="1:33" ht="15.75">
      <c r="A1585" s="292" t="str">
        <f t="shared" si="30"/>
        <v>66-30300-S1</v>
      </c>
      <c r="B1585" s="231">
        <v>108610.8</v>
      </c>
      <c r="C1585" s="231">
        <v>138090</v>
      </c>
      <c r="D1585" s="231"/>
      <c r="E1585" s="231"/>
      <c r="F1585" s="231"/>
      <c r="G1585" s="232">
        <v>158804.4</v>
      </c>
      <c r="H1585" s="230" t="s">
        <v>727</v>
      </c>
      <c r="I1585" s="230" t="s">
        <v>727</v>
      </c>
      <c r="J1585" s="114"/>
      <c r="K1585" s="108"/>
      <c r="L1585" s="108"/>
      <c r="M1585" s="108"/>
      <c r="N1585" s="109"/>
      <c r="O1585" s="110"/>
      <c r="P1585" s="108"/>
      <c r="Q1585" s="108"/>
      <c r="R1585" s="108"/>
      <c r="S1585" s="108"/>
      <c r="T1585" s="108"/>
      <c r="U1585" s="108"/>
      <c r="V1585" s="109"/>
      <c r="W1585" s="109"/>
      <c r="X1585" s="109"/>
      <c r="Y1585" s="108"/>
      <c r="Z1585" s="108"/>
      <c r="AA1585" s="108"/>
      <c r="AB1585" s="109"/>
      <c r="AC1585" s="109"/>
      <c r="AD1585" s="111"/>
      <c r="AG1585" s="111"/>
    </row>
    <row r="1586" spans="1:33" ht="15.75">
      <c r="A1586" s="292" t="str">
        <f t="shared" si="30"/>
        <v>66-30400-S1</v>
      </c>
      <c r="B1586" s="231">
        <v>120888</v>
      </c>
      <c r="C1586" s="231">
        <v>153700.79999999999</v>
      </c>
      <c r="D1586" s="231"/>
      <c r="E1586" s="231"/>
      <c r="F1586" s="231"/>
      <c r="G1586" s="232">
        <v>176755.19999999998</v>
      </c>
      <c r="H1586" s="228" t="s">
        <v>728</v>
      </c>
      <c r="I1586" s="228" t="s">
        <v>728</v>
      </c>
      <c r="J1586" s="114"/>
      <c r="K1586" s="108"/>
      <c r="L1586" s="108"/>
      <c r="M1586" s="108"/>
      <c r="N1586" s="109"/>
      <c r="O1586" s="110"/>
      <c r="P1586" s="108"/>
      <c r="Q1586" s="108"/>
      <c r="R1586" s="108"/>
      <c r="S1586" s="108"/>
      <c r="T1586" s="108"/>
      <c r="U1586" s="108"/>
      <c r="V1586" s="109"/>
      <c r="W1586" s="109"/>
      <c r="X1586" s="109"/>
      <c r="Y1586" s="108"/>
      <c r="Z1586" s="108"/>
      <c r="AA1586" s="108"/>
      <c r="AB1586" s="109"/>
      <c r="AC1586" s="109"/>
      <c r="AD1586" s="111"/>
      <c r="AG1586" s="111"/>
    </row>
    <row r="1587" spans="1:33" ht="15.75">
      <c r="A1587" s="292" t="str">
        <f t="shared" si="30"/>
        <v>66-30500-S1</v>
      </c>
      <c r="B1587" s="231">
        <v>105777.59999999999</v>
      </c>
      <c r="C1587" s="231">
        <v>134487.6</v>
      </c>
      <c r="D1587" s="231"/>
      <c r="E1587" s="231"/>
      <c r="F1587" s="231"/>
      <c r="G1587" s="232">
        <v>154660.79999999999</v>
      </c>
      <c r="H1587" s="228" t="s">
        <v>729</v>
      </c>
      <c r="I1587" s="228" t="s">
        <v>729</v>
      </c>
      <c r="J1587" s="114"/>
      <c r="K1587" s="108"/>
      <c r="L1587" s="108"/>
      <c r="M1587" s="108"/>
      <c r="N1587" s="109"/>
      <c r="O1587" s="110"/>
      <c r="P1587" s="108"/>
      <c r="Q1587" s="108"/>
      <c r="R1587" s="108"/>
      <c r="S1587" s="108"/>
      <c r="T1587" s="108"/>
      <c r="U1587" s="108"/>
      <c r="V1587" s="109"/>
      <c r="W1587" s="109"/>
      <c r="X1587" s="109"/>
      <c r="Y1587" s="108"/>
      <c r="Z1587" s="108"/>
      <c r="AA1587" s="108"/>
      <c r="AB1587" s="109"/>
      <c r="AC1587" s="109"/>
      <c r="AD1587" s="111"/>
      <c r="AG1587" s="111"/>
    </row>
    <row r="1588" spans="1:33" ht="15.75">
      <c r="A1588" s="292" t="str">
        <f t="shared" si="30"/>
        <v>66-30700-S1</v>
      </c>
      <c r="B1588" s="231">
        <v>238942.8</v>
      </c>
      <c r="C1588" s="231">
        <v>303799.2</v>
      </c>
      <c r="D1588" s="231"/>
      <c r="E1588" s="231"/>
      <c r="F1588" s="231"/>
      <c r="G1588" s="232">
        <v>349369.2</v>
      </c>
      <c r="H1588" s="228" t="s">
        <v>730</v>
      </c>
      <c r="I1588" s="228" t="s">
        <v>730</v>
      </c>
      <c r="J1588" s="108"/>
      <c r="K1588" s="108"/>
      <c r="L1588" s="108"/>
      <c r="M1588" s="108"/>
      <c r="N1588" s="108"/>
      <c r="O1588" s="110"/>
      <c r="P1588" s="108"/>
      <c r="Q1588" s="108"/>
      <c r="R1588" s="108"/>
      <c r="S1588" s="108"/>
      <c r="T1588" s="108"/>
      <c r="U1588" s="108"/>
      <c r="V1588" s="108"/>
      <c r="W1588" s="108"/>
      <c r="X1588" s="108"/>
      <c r="Y1588" s="108"/>
      <c r="Z1588" s="108"/>
      <c r="AA1588" s="108"/>
      <c r="AB1588" s="108"/>
      <c r="AC1588" s="108"/>
      <c r="AD1588" s="111"/>
      <c r="AG1588" s="111"/>
    </row>
    <row r="1589" spans="1:33" ht="15.75">
      <c r="A1589" s="292" t="str">
        <f t="shared" si="30"/>
        <v>66-32900-S2</v>
      </c>
      <c r="B1589" s="231">
        <v>9677.1936000000005</v>
      </c>
      <c r="C1589" s="231">
        <v>12620.928</v>
      </c>
      <c r="D1589" s="231"/>
      <c r="E1589" s="231"/>
      <c r="F1589" s="231"/>
      <c r="G1589" s="232">
        <v>14512.987199999998</v>
      </c>
      <c r="H1589" s="228" t="s">
        <v>749</v>
      </c>
      <c r="I1589" s="228" t="s">
        <v>749</v>
      </c>
      <c r="J1589" s="114"/>
      <c r="K1589" s="108"/>
      <c r="L1589" s="108"/>
      <c r="M1589" s="108"/>
      <c r="N1589" s="109"/>
      <c r="O1589" s="110"/>
      <c r="P1589" s="108"/>
      <c r="Q1589" s="108"/>
      <c r="R1589" s="108"/>
      <c r="S1589" s="108"/>
      <c r="T1589" s="108"/>
      <c r="U1589" s="108"/>
      <c r="V1589" s="109"/>
      <c r="W1589" s="109"/>
      <c r="X1589" s="109"/>
      <c r="Y1589" s="108"/>
      <c r="Z1589" s="108"/>
      <c r="AA1589" s="108"/>
      <c r="AB1589" s="109"/>
      <c r="AC1589" s="109"/>
      <c r="AD1589" s="111"/>
      <c r="AG1589" s="111"/>
    </row>
    <row r="1590" spans="1:33" ht="15.75">
      <c r="A1590" s="292" t="str">
        <f t="shared" si="30"/>
        <v>66-32900-01</v>
      </c>
      <c r="B1590" s="231">
        <v>5415.5999999999995</v>
      </c>
      <c r="C1590" s="231">
        <v>7063.2</v>
      </c>
      <c r="D1590" s="231"/>
      <c r="E1590" s="231"/>
      <c r="F1590" s="231"/>
      <c r="G1590" s="232">
        <v>8121.5999999999995</v>
      </c>
      <c r="H1590" s="228" t="s">
        <v>750</v>
      </c>
      <c r="I1590" s="228" t="s">
        <v>750</v>
      </c>
      <c r="J1590" s="114"/>
      <c r="K1590" s="108"/>
      <c r="L1590" s="108"/>
      <c r="M1590" s="108"/>
      <c r="N1590" s="109"/>
      <c r="O1590" s="110"/>
      <c r="P1590" s="108"/>
      <c r="Q1590" s="108"/>
      <c r="R1590" s="108"/>
      <c r="S1590" s="108"/>
      <c r="T1590" s="108"/>
      <c r="U1590" s="108"/>
      <c r="V1590" s="109"/>
      <c r="W1590" s="109"/>
      <c r="X1590" s="109"/>
      <c r="Y1590" s="108"/>
      <c r="Z1590" s="108"/>
      <c r="AA1590" s="108"/>
      <c r="AB1590" s="109"/>
      <c r="AC1590" s="109"/>
      <c r="AD1590" s="111"/>
      <c r="AG1590" s="111"/>
    </row>
    <row r="1591" spans="1:33" ht="15.75">
      <c r="A1591" s="292" t="str">
        <f t="shared" si="30"/>
        <v>66-32900-02</v>
      </c>
      <c r="B1591" s="231">
        <v>4261.5936000000002</v>
      </c>
      <c r="C1591" s="231">
        <v>5557.7280000000001</v>
      </c>
      <c r="D1591" s="231"/>
      <c r="E1591" s="231"/>
      <c r="F1591" s="231"/>
      <c r="G1591" s="232">
        <v>6391.3872000000001</v>
      </c>
      <c r="H1591" s="230" t="s">
        <v>751</v>
      </c>
      <c r="I1591" s="230" t="s">
        <v>751</v>
      </c>
      <c r="J1591" s="114"/>
      <c r="K1591" s="108"/>
      <c r="L1591" s="108"/>
      <c r="M1591" s="108"/>
      <c r="N1591" s="109"/>
      <c r="O1591" s="110"/>
      <c r="P1591" s="108"/>
      <c r="Q1591" s="108"/>
      <c r="R1591" s="108"/>
      <c r="S1591" s="108"/>
      <c r="T1591" s="108"/>
      <c r="U1591" s="108"/>
      <c r="V1591" s="109"/>
      <c r="W1591" s="109"/>
      <c r="X1591" s="109"/>
      <c r="Y1591" s="108"/>
      <c r="Z1591" s="108"/>
      <c r="AA1591" s="108"/>
      <c r="AB1591" s="109"/>
      <c r="AC1591" s="109"/>
      <c r="AD1591" s="111"/>
      <c r="AG1591" s="111"/>
    </row>
    <row r="1592" spans="1:33" ht="15.75">
      <c r="A1592" s="292" t="str">
        <f t="shared" si="30"/>
        <v>66-33300-S1</v>
      </c>
      <c r="B1592" s="231">
        <v>53125.2</v>
      </c>
      <c r="C1592" s="231">
        <v>68505.599999999991</v>
      </c>
      <c r="D1592" s="231"/>
      <c r="E1592" s="231"/>
      <c r="F1592" s="231"/>
      <c r="G1592" s="232">
        <v>78781.2</v>
      </c>
      <c r="H1592" s="230" t="s">
        <v>752</v>
      </c>
      <c r="I1592" s="230" t="s">
        <v>752</v>
      </c>
      <c r="J1592" s="114"/>
      <c r="K1592" s="108"/>
      <c r="L1592" s="108"/>
      <c r="M1592" s="108"/>
      <c r="N1592" s="109"/>
      <c r="O1592" s="110"/>
      <c r="P1592" s="108"/>
      <c r="Q1592" s="108"/>
      <c r="R1592" s="108"/>
      <c r="S1592" s="108"/>
      <c r="T1592" s="108"/>
      <c r="U1592" s="108"/>
      <c r="V1592" s="109"/>
      <c r="W1592" s="109"/>
      <c r="X1592" s="109"/>
      <c r="Y1592" s="108"/>
      <c r="Z1592" s="108"/>
      <c r="AA1592" s="108"/>
      <c r="AB1592" s="109"/>
      <c r="AC1592" s="109"/>
      <c r="AD1592" s="111"/>
      <c r="AG1592" s="111"/>
    </row>
    <row r="1593" spans="1:33" ht="15.75">
      <c r="A1593" s="292" t="str">
        <f t="shared" si="30"/>
        <v>66-33400-S1</v>
      </c>
      <c r="B1593" s="231">
        <v>16056</v>
      </c>
      <c r="C1593" s="231">
        <v>20413.2</v>
      </c>
      <c r="D1593" s="231"/>
      <c r="E1593" s="231"/>
      <c r="F1593" s="231"/>
      <c r="G1593" s="232">
        <v>23475.599999999999</v>
      </c>
      <c r="H1593" s="230" t="s">
        <v>753</v>
      </c>
      <c r="I1593" s="230" t="s">
        <v>753</v>
      </c>
      <c r="J1593" s="114"/>
      <c r="K1593" s="108"/>
      <c r="L1593" s="108"/>
      <c r="M1593" s="108"/>
      <c r="N1593" s="109"/>
      <c r="O1593" s="110"/>
      <c r="P1593" s="108"/>
      <c r="Q1593" s="108"/>
      <c r="R1593" s="108"/>
      <c r="S1593" s="108"/>
      <c r="T1593" s="108"/>
      <c r="U1593" s="108"/>
      <c r="V1593" s="109"/>
      <c r="W1593" s="109"/>
      <c r="X1593" s="109"/>
      <c r="Y1593" s="108"/>
      <c r="Z1593" s="108"/>
      <c r="AA1593" s="108"/>
      <c r="AB1593" s="109"/>
      <c r="AC1593" s="109"/>
      <c r="AD1593" s="111"/>
      <c r="AG1593" s="111"/>
    </row>
    <row r="1594" spans="1:33" ht="15.75">
      <c r="A1594" s="292" t="str">
        <f t="shared" si="30"/>
        <v>66-33500-S1</v>
      </c>
      <c r="B1594" s="231">
        <v>44186.400000000001</v>
      </c>
      <c r="C1594" s="231">
        <v>57003.6</v>
      </c>
      <c r="D1594" s="231"/>
      <c r="E1594" s="231"/>
      <c r="F1594" s="231"/>
      <c r="G1594" s="232">
        <v>65553.599999999991</v>
      </c>
      <c r="H1594" s="230" t="s">
        <v>754</v>
      </c>
      <c r="I1594" s="230" t="s">
        <v>754</v>
      </c>
      <c r="J1594" s="108"/>
      <c r="K1594" s="108"/>
      <c r="L1594" s="108"/>
      <c r="M1594" s="108"/>
      <c r="N1594" s="108"/>
      <c r="O1594" s="110"/>
      <c r="P1594" s="108"/>
      <c r="Q1594" s="108"/>
      <c r="R1594" s="108"/>
      <c r="S1594" s="108"/>
      <c r="T1594" s="108"/>
      <c r="U1594" s="108"/>
      <c r="V1594" s="108"/>
      <c r="W1594" s="108"/>
      <c r="X1594" s="109"/>
      <c r="Y1594" s="108"/>
      <c r="Z1594" s="108"/>
      <c r="AA1594" s="108"/>
      <c r="AB1594" s="108"/>
      <c r="AC1594" s="108"/>
      <c r="AD1594" s="111"/>
      <c r="AG1594" s="111"/>
    </row>
    <row r="1595" spans="1:33" ht="15.75">
      <c r="A1595" s="292" t="str">
        <f t="shared" si="30"/>
        <v>66-33600-S1</v>
      </c>
      <c r="B1595" s="231">
        <v>14638.8</v>
      </c>
      <c r="C1595" s="231">
        <v>18612</v>
      </c>
      <c r="D1595" s="231"/>
      <c r="E1595" s="231"/>
      <c r="F1595" s="231"/>
      <c r="G1595" s="232">
        <v>21404.399999999998</v>
      </c>
      <c r="H1595" s="228" t="s">
        <v>755</v>
      </c>
      <c r="I1595" s="228" t="s">
        <v>755</v>
      </c>
      <c r="J1595" s="114"/>
      <c r="K1595" s="108"/>
      <c r="L1595" s="108"/>
      <c r="M1595" s="108"/>
      <c r="N1595" s="109"/>
      <c r="O1595" s="110"/>
      <c r="P1595" s="108"/>
      <c r="Q1595" s="108"/>
      <c r="R1595" s="108"/>
      <c r="S1595" s="108"/>
      <c r="T1595" s="108"/>
      <c r="U1595" s="108"/>
      <c r="V1595" s="109"/>
      <c r="W1595" s="109"/>
      <c r="X1595" s="109"/>
      <c r="Y1595" s="108"/>
      <c r="Z1595" s="108"/>
      <c r="AA1595" s="108"/>
      <c r="AB1595" s="109"/>
      <c r="AC1595" s="109"/>
      <c r="AD1595" s="111"/>
      <c r="AG1595" s="111"/>
    </row>
    <row r="1596" spans="1:33" ht="15.75">
      <c r="A1596" s="292" t="str">
        <f t="shared" si="30"/>
        <v>66-33700-S1</v>
      </c>
      <c r="B1596" s="231">
        <v>103719.59999999999</v>
      </c>
      <c r="C1596" s="231">
        <v>133712.4</v>
      </c>
      <c r="D1596" s="231"/>
      <c r="E1596" s="231"/>
      <c r="F1596" s="231"/>
      <c r="G1596" s="232">
        <v>153769.19999999998</v>
      </c>
      <c r="H1596" s="228" t="s">
        <v>756</v>
      </c>
      <c r="I1596" s="228" t="s">
        <v>756</v>
      </c>
      <c r="J1596" s="114"/>
      <c r="K1596" s="108"/>
      <c r="L1596" s="108"/>
      <c r="M1596" s="108"/>
      <c r="N1596" s="109"/>
      <c r="O1596" s="110"/>
      <c r="P1596" s="108"/>
      <c r="Q1596" s="108"/>
      <c r="R1596" s="108"/>
      <c r="S1596" s="108"/>
      <c r="T1596" s="108"/>
      <c r="U1596" s="108"/>
      <c r="V1596" s="109"/>
      <c r="W1596" s="109"/>
      <c r="X1596" s="109"/>
      <c r="Y1596" s="108"/>
      <c r="Z1596" s="108"/>
      <c r="AA1596" s="108"/>
      <c r="AB1596" s="109"/>
      <c r="AC1596" s="109"/>
      <c r="AD1596" s="111"/>
      <c r="AG1596" s="111"/>
    </row>
    <row r="1597" spans="1:33" ht="15.75">
      <c r="A1597" s="292" t="str">
        <f t="shared" si="30"/>
        <v>66-32500-S3</v>
      </c>
      <c r="B1597" s="231">
        <v>27117.288000000004</v>
      </c>
      <c r="C1597" s="231">
        <v>35360.943552000004</v>
      </c>
      <c r="D1597" s="231"/>
      <c r="E1597" s="231"/>
      <c r="F1597" s="231"/>
      <c r="G1597" s="232">
        <v>40665.085084799997</v>
      </c>
      <c r="H1597" s="228" t="s">
        <v>760</v>
      </c>
      <c r="I1597" s="228" t="s">
        <v>760</v>
      </c>
      <c r="J1597" s="108"/>
      <c r="K1597" s="108"/>
      <c r="L1597" s="108"/>
      <c r="M1597" s="108"/>
      <c r="N1597" s="108"/>
      <c r="O1597" s="110"/>
      <c r="P1597" s="108"/>
      <c r="Q1597" s="108"/>
      <c r="R1597" s="108"/>
      <c r="S1597" s="108"/>
      <c r="T1597" s="108"/>
      <c r="U1597" s="108"/>
      <c r="V1597" s="108"/>
      <c r="W1597" s="108"/>
      <c r="X1597" s="109"/>
      <c r="Y1597" s="108"/>
      <c r="Z1597" s="108"/>
      <c r="AA1597" s="108"/>
      <c r="AB1597" s="108"/>
      <c r="AC1597" s="108"/>
      <c r="AD1597" s="111"/>
      <c r="AG1597" s="111"/>
    </row>
    <row r="1598" spans="1:33" ht="15.75">
      <c r="A1598" s="292" t="str">
        <f t="shared" si="30"/>
        <v>66-32500-01</v>
      </c>
      <c r="B1598" s="231">
        <v>14398.560000000001</v>
      </c>
      <c r="C1598" s="231">
        <v>18775.722239999999</v>
      </c>
      <c r="D1598" s="231"/>
      <c r="E1598" s="231"/>
      <c r="F1598" s="231"/>
      <c r="G1598" s="232">
        <v>21592.080576</v>
      </c>
      <c r="H1598" s="230" t="s">
        <v>761</v>
      </c>
      <c r="I1598" s="230" t="s">
        <v>761</v>
      </c>
      <c r="J1598" s="114"/>
      <c r="K1598" s="108"/>
      <c r="L1598" s="108"/>
      <c r="M1598" s="108"/>
      <c r="N1598" s="109"/>
      <c r="O1598" s="110"/>
      <c r="P1598" s="108"/>
      <c r="Q1598" s="108"/>
      <c r="R1598" s="108"/>
      <c r="S1598" s="108"/>
      <c r="T1598" s="108"/>
      <c r="U1598" s="108"/>
      <c r="V1598" s="109"/>
      <c r="W1598" s="109"/>
      <c r="X1598" s="109"/>
      <c r="Y1598" s="108"/>
      <c r="Z1598" s="108"/>
      <c r="AA1598" s="108"/>
      <c r="AB1598" s="109"/>
      <c r="AC1598" s="109"/>
      <c r="AD1598" s="111"/>
      <c r="AG1598" s="111"/>
    </row>
    <row r="1599" spans="1:33" ht="15.75">
      <c r="A1599" s="292" t="str">
        <f t="shared" si="30"/>
        <v>66-32500-02</v>
      </c>
      <c r="B1599" s="231">
        <v>7919.2080000000005</v>
      </c>
      <c r="C1599" s="231">
        <v>10326.647232000001</v>
      </c>
      <c r="D1599" s="231"/>
      <c r="E1599" s="231"/>
      <c r="F1599" s="231"/>
      <c r="G1599" s="232">
        <v>11875.644316799999</v>
      </c>
      <c r="H1599" s="230" t="s">
        <v>762</v>
      </c>
      <c r="I1599" s="230" t="s">
        <v>762</v>
      </c>
      <c r="J1599" s="114"/>
      <c r="K1599" s="108"/>
      <c r="L1599" s="108"/>
      <c r="M1599" s="108"/>
      <c r="N1599" s="109"/>
      <c r="O1599" s="110"/>
      <c r="P1599" s="108"/>
      <c r="Q1599" s="108"/>
      <c r="R1599" s="108"/>
      <c r="S1599" s="108"/>
      <c r="T1599" s="108"/>
      <c r="U1599" s="108"/>
      <c r="V1599" s="109"/>
      <c r="W1599" s="109"/>
      <c r="X1599" s="109"/>
      <c r="Y1599" s="108"/>
      <c r="Z1599" s="108"/>
      <c r="AA1599" s="108"/>
      <c r="AB1599" s="109"/>
      <c r="AC1599" s="109"/>
      <c r="AD1599" s="111"/>
      <c r="AG1599" s="111"/>
    </row>
    <row r="1600" spans="1:33" ht="15.75">
      <c r="A1600" s="292" t="str">
        <f t="shared" si="30"/>
        <v>66-32500-03</v>
      </c>
      <c r="B1600" s="231">
        <v>4799.5200000000004</v>
      </c>
      <c r="C1600" s="231">
        <v>6258.5740799999985</v>
      </c>
      <c r="D1600" s="231"/>
      <c r="E1600" s="231"/>
      <c r="F1600" s="231"/>
      <c r="G1600" s="232">
        <v>7197.3601919999983</v>
      </c>
      <c r="H1600" s="230" t="s">
        <v>763</v>
      </c>
      <c r="I1600" s="230" t="s">
        <v>763</v>
      </c>
      <c r="J1600" s="108"/>
      <c r="K1600" s="108"/>
      <c r="L1600" s="108"/>
      <c r="M1600" s="108"/>
      <c r="N1600" s="108"/>
      <c r="O1600" s="110"/>
      <c r="P1600" s="108"/>
      <c r="Q1600" s="108"/>
      <c r="R1600" s="108"/>
      <c r="S1600" s="108"/>
      <c r="T1600" s="108"/>
      <c r="U1600" s="108"/>
      <c r="V1600" s="108"/>
      <c r="W1600" s="108"/>
      <c r="X1600" s="109"/>
      <c r="Y1600" s="108"/>
      <c r="Z1600" s="108"/>
      <c r="AA1600" s="108"/>
      <c r="AB1600" s="108"/>
      <c r="AC1600" s="108"/>
      <c r="AD1600" s="111"/>
      <c r="AG1600" s="111"/>
    </row>
    <row r="1601" spans="1:33" ht="15.75">
      <c r="A1601" s="292" t="str">
        <f t="shared" si="30"/>
        <v>66-32600-S2</v>
      </c>
      <c r="B1601" s="231">
        <v>24077.592000000004</v>
      </c>
      <c r="C1601" s="231">
        <v>31397.179967999997</v>
      </c>
      <c r="D1601" s="231"/>
      <c r="E1601" s="231"/>
      <c r="F1601" s="231"/>
      <c r="G1601" s="232">
        <v>36106.756963199994</v>
      </c>
      <c r="H1601" s="228" t="s">
        <v>764</v>
      </c>
      <c r="I1601" s="228" t="s">
        <v>764</v>
      </c>
      <c r="J1601" s="114"/>
      <c r="K1601" s="108"/>
      <c r="L1601" s="108"/>
      <c r="M1601" s="108"/>
      <c r="N1601" s="109"/>
      <c r="O1601" s="110"/>
      <c r="P1601" s="108"/>
      <c r="Q1601" s="108"/>
      <c r="R1601" s="108"/>
      <c r="S1601" s="108"/>
      <c r="T1601" s="108"/>
      <c r="U1601" s="108"/>
      <c r="V1601" s="109"/>
      <c r="W1601" s="109"/>
      <c r="X1601" s="109"/>
      <c r="Y1601" s="108"/>
      <c r="Z1601" s="108"/>
      <c r="AA1601" s="108"/>
      <c r="AB1601" s="109"/>
      <c r="AC1601" s="109"/>
      <c r="AD1601" s="111"/>
      <c r="AG1601" s="111"/>
    </row>
    <row r="1602" spans="1:33" ht="15.75">
      <c r="A1602" s="292" t="str">
        <f t="shared" si="30"/>
        <v>66-32600-01</v>
      </c>
      <c r="B1602" s="231">
        <v>13998.600000000002</v>
      </c>
      <c r="C1602" s="231">
        <v>18254.174399999996</v>
      </c>
      <c r="D1602" s="231"/>
      <c r="E1602" s="231"/>
      <c r="F1602" s="231"/>
      <c r="G1602" s="232">
        <v>20992.300559999992</v>
      </c>
      <c r="H1602" s="228" t="s">
        <v>765</v>
      </c>
      <c r="I1602" s="228" t="s">
        <v>765</v>
      </c>
      <c r="J1602" s="114"/>
      <c r="K1602" s="108"/>
      <c r="L1602" s="108"/>
      <c r="M1602" s="108"/>
      <c r="N1602" s="109"/>
      <c r="O1602" s="110"/>
      <c r="P1602" s="108"/>
      <c r="Q1602" s="108"/>
      <c r="R1602" s="108"/>
      <c r="S1602" s="108"/>
      <c r="T1602" s="108"/>
      <c r="U1602" s="108"/>
      <c r="V1602" s="109"/>
      <c r="W1602" s="109"/>
      <c r="X1602" s="109"/>
      <c r="Y1602" s="108"/>
      <c r="Z1602" s="108"/>
      <c r="AA1602" s="108"/>
      <c r="AB1602" s="109"/>
      <c r="AC1602" s="109"/>
      <c r="AD1602" s="111"/>
      <c r="AG1602" s="111"/>
    </row>
    <row r="1603" spans="1:33" ht="15.75">
      <c r="A1603" s="292" t="str">
        <f t="shared" si="30"/>
        <v>66-32600-02</v>
      </c>
      <c r="B1603" s="231">
        <v>10078.992000000002</v>
      </c>
      <c r="C1603" s="231">
        <v>13143.005568</v>
      </c>
      <c r="D1603" s="231"/>
      <c r="E1603" s="231"/>
      <c r="F1603" s="231"/>
      <c r="G1603" s="232">
        <v>15114.4564032</v>
      </c>
      <c r="H1603" s="228" t="s">
        <v>766</v>
      </c>
      <c r="I1603" s="228" t="s">
        <v>766</v>
      </c>
      <c r="J1603" s="108"/>
      <c r="K1603" s="108"/>
      <c r="L1603" s="108"/>
      <c r="M1603" s="108"/>
      <c r="N1603" s="108"/>
      <c r="O1603" s="110"/>
      <c r="P1603" s="108"/>
      <c r="Q1603" s="108"/>
      <c r="R1603" s="108"/>
      <c r="S1603" s="108"/>
      <c r="T1603" s="108"/>
      <c r="U1603" s="108"/>
      <c r="V1603" s="108"/>
      <c r="W1603" s="108"/>
      <c r="X1603" s="109"/>
      <c r="Y1603" s="108"/>
      <c r="Z1603" s="108"/>
      <c r="AA1603" s="108"/>
      <c r="AB1603" s="108"/>
      <c r="AC1603" s="108"/>
      <c r="AD1603" s="111"/>
      <c r="AG1603" s="111"/>
    </row>
    <row r="1604" spans="1:33" ht="15.75">
      <c r="A1604" s="292" t="str">
        <f t="shared" si="30"/>
        <v>66-32700-S2</v>
      </c>
      <c r="B1604" s="231">
        <v>14165.25</v>
      </c>
      <c r="C1604" s="231">
        <v>18471.486000000001</v>
      </c>
      <c r="D1604" s="231"/>
      <c r="E1604" s="231"/>
      <c r="F1604" s="231"/>
      <c r="G1604" s="232">
        <v>21242.208899999998</v>
      </c>
      <c r="H1604" s="230" t="s">
        <v>767</v>
      </c>
      <c r="I1604" s="230" t="s">
        <v>767</v>
      </c>
      <c r="J1604" s="114"/>
      <c r="K1604" s="108"/>
      <c r="L1604" s="108"/>
      <c r="M1604" s="108"/>
      <c r="N1604" s="109"/>
      <c r="O1604" s="110"/>
      <c r="P1604" s="108"/>
      <c r="Q1604" s="108"/>
      <c r="R1604" s="108"/>
      <c r="S1604" s="108"/>
      <c r="T1604" s="108"/>
      <c r="U1604" s="108"/>
      <c r="V1604" s="109"/>
      <c r="W1604" s="109"/>
      <c r="X1604" s="109"/>
      <c r="Y1604" s="108"/>
      <c r="Z1604" s="108"/>
      <c r="AA1604" s="108"/>
      <c r="AB1604" s="109"/>
      <c r="AC1604" s="109"/>
      <c r="AD1604" s="111"/>
      <c r="AG1604" s="111"/>
    </row>
    <row r="1605" spans="1:33" ht="15.75">
      <c r="A1605" s="292" t="str">
        <f t="shared" si="30"/>
        <v>66-32700-01</v>
      </c>
      <c r="B1605" s="231">
        <v>9165.75</v>
      </c>
      <c r="C1605" s="231">
        <v>11952.138000000001</v>
      </c>
      <c r="D1605" s="231"/>
      <c r="E1605" s="231"/>
      <c r="F1605" s="231"/>
      <c r="G1605" s="232">
        <v>13744.958700000001</v>
      </c>
      <c r="H1605" s="230" t="s">
        <v>768</v>
      </c>
      <c r="I1605" s="230" t="s">
        <v>768</v>
      </c>
      <c r="J1605" s="114"/>
      <c r="K1605" s="108"/>
      <c r="L1605" s="108"/>
      <c r="M1605" s="108"/>
      <c r="N1605" s="109"/>
      <c r="O1605" s="110"/>
      <c r="P1605" s="108"/>
      <c r="Q1605" s="108"/>
      <c r="R1605" s="108"/>
      <c r="S1605" s="108"/>
      <c r="T1605" s="108"/>
      <c r="U1605" s="108"/>
      <c r="V1605" s="109"/>
      <c r="W1605" s="109"/>
      <c r="X1605" s="109"/>
      <c r="Y1605" s="108"/>
      <c r="Z1605" s="108"/>
      <c r="AA1605" s="108"/>
      <c r="AB1605" s="109"/>
      <c r="AC1605" s="109"/>
      <c r="AD1605" s="111"/>
      <c r="AG1605" s="111"/>
    </row>
    <row r="1606" spans="1:33" ht="15.75">
      <c r="A1606" s="292" t="str">
        <f t="shared" si="30"/>
        <v>66-32700-02</v>
      </c>
      <c r="B1606" s="231">
        <v>4999.5</v>
      </c>
      <c r="C1606" s="231">
        <v>6519.347999999999</v>
      </c>
      <c r="D1606" s="231"/>
      <c r="E1606" s="231"/>
      <c r="F1606" s="231"/>
      <c r="G1606" s="232">
        <v>7497.2501999999986</v>
      </c>
      <c r="H1606" s="230" t="s">
        <v>769</v>
      </c>
      <c r="I1606" s="230" t="s">
        <v>769</v>
      </c>
      <c r="J1606" s="108"/>
      <c r="K1606" s="108"/>
      <c r="L1606" s="108"/>
      <c r="M1606" s="108"/>
      <c r="N1606" s="108"/>
      <c r="O1606" s="110"/>
      <c r="P1606" s="108"/>
      <c r="Q1606" s="108"/>
      <c r="R1606" s="108"/>
      <c r="S1606" s="108"/>
      <c r="T1606" s="108"/>
      <c r="U1606" s="108"/>
      <c r="V1606" s="108"/>
      <c r="W1606" s="108"/>
      <c r="X1606" s="109"/>
      <c r="Y1606" s="108"/>
      <c r="Z1606" s="108"/>
      <c r="AA1606" s="108"/>
      <c r="AB1606" s="108"/>
      <c r="AC1606" s="108"/>
      <c r="AD1606" s="111"/>
      <c r="AG1606" s="111"/>
    </row>
    <row r="1607" spans="1:33" ht="15.75">
      <c r="A1607" s="292" t="str">
        <f t="shared" si="30"/>
        <v>66-32800-S1</v>
      </c>
      <c r="B1607" s="231">
        <v>11618.775</v>
      </c>
      <c r="C1607" s="231">
        <v>14845.017</v>
      </c>
      <c r="D1607" s="231"/>
      <c r="E1607" s="231"/>
      <c r="F1607" s="231"/>
      <c r="G1607" s="232">
        <v>16112.12955</v>
      </c>
      <c r="H1607" s="230" t="s">
        <v>770</v>
      </c>
      <c r="I1607" s="230" t="s">
        <v>770</v>
      </c>
      <c r="J1607" s="114"/>
      <c r="K1607" s="108"/>
      <c r="L1607" s="108"/>
      <c r="M1607" s="108"/>
      <c r="N1607" s="109"/>
      <c r="O1607" s="110"/>
      <c r="P1607" s="108"/>
      <c r="Q1607" s="108"/>
      <c r="R1607" s="108"/>
      <c r="S1607" s="108"/>
      <c r="T1607" s="108"/>
      <c r="U1607" s="108"/>
      <c r="V1607" s="109"/>
      <c r="W1607" s="109"/>
      <c r="X1607" s="109"/>
      <c r="Y1607" s="108"/>
      <c r="Z1607" s="108"/>
      <c r="AA1607" s="108"/>
      <c r="AB1607" s="109"/>
      <c r="AC1607" s="109"/>
      <c r="AD1607" s="111"/>
      <c r="AG1607" s="111"/>
    </row>
    <row r="1608" spans="1:33" ht="15.75">
      <c r="A1608" s="292" t="str">
        <f t="shared" si="30"/>
        <v>66-33100-S1</v>
      </c>
      <c r="B1608" s="231">
        <v>13102.689600000002</v>
      </c>
      <c r="C1608" s="231">
        <v>17085.907238399999</v>
      </c>
      <c r="D1608" s="231"/>
      <c r="E1608" s="231">
        <v>17311.052264539507</v>
      </c>
      <c r="F1608" s="231"/>
      <c r="G1608" s="232">
        <v>19648.79332416</v>
      </c>
      <c r="H1608" s="230" t="s">
        <v>771</v>
      </c>
      <c r="I1608" s="230" t="s">
        <v>771</v>
      </c>
      <c r="J1608" s="114"/>
      <c r="K1608" s="108"/>
      <c r="L1608" s="108"/>
      <c r="M1608" s="108"/>
      <c r="N1608" s="109"/>
      <c r="O1608" s="110"/>
      <c r="P1608" s="108"/>
      <c r="Q1608" s="108"/>
      <c r="R1608" s="108"/>
      <c r="S1608" s="108"/>
      <c r="T1608" s="108"/>
      <c r="U1608" s="108"/>
      <c r="V1608" s="109"/>
      <c r="W1608" s="109"/>
      <c r="X1608" s="109"/>
      <c r="Y1608" s="108"/>
      <c r="Z1608" s="108"/>
      <c r="AA1608" s="108"/>
      <c r="AB1608" s="109"/>
      <c r="AC1608" s="109"/>
      <c r="AD1608" s="111"/>
      <c r="AG1608" s="111"/>
    </row>
    <row r="1609" spans="1:33" ht="15.75">
      <c r="A1609" s="292" t="str">
        <f t="shared" si="30"/>
        <v>66-33200-S1</v>
      </c>
      <c r="B1609" s="231">
        <v>9791.0208000000002</v>
      </c>
      <c r="C1609" s="231">
        <v>12767.491123199996</v>
      </c>
      <c r="D1609" s="231">
        <v>9791.0208000000002</v>
      </c>
      <c r="E1609" s="231">
        <v>14682.614791679995</v>
      </c>
      <c r="F1609" s="231"/>
      <c r="G1609" s="232">
        <v>14682.614791679995</v>
      </c>
      <c r="H1609" s="228" t="s">
        <v>772</v>
      </c>
      <c r="I1609" s="228" t="s">
        <v>772</v>
      </c>
      <c r="J1609" s="108"/>
      <c r="K1609" s="108"/>
      <c r="L1609" s="108"/>
      <c r="M1609" s="108"/>
      <c r="N1609" s="108"/>
      <c r="O1609" s="110"/>
      <c r="P1609" s="108"/>
      <c r="Q1609" s="108"/>
      <c r="R1609" s="108"/>
      <c r="S1609" s="108"/>
      <c r="T1609" s="108"/>
      <c r="U1609" s="108"/>
      <c r="V1609" s="108"/>
      <c r="W1609" s="108"/>
      <c r="X1609" s="109"/>
      <c r="Y1609" s="108"/>
      <c r="Z1609" s="108"/>
      <c r="AA1609" s="108"/>
      <c r="AB1609" s="108"/>
      <c r="AC1609" s="108"/>
      <c r="AD1609" s="111"/>
      <c r="AG1609" s="111"/>
    </row>
    <row r="1610" spans="1:33" ht="15.75">
      <c r="A1610" s="292" t="str">
        <f t="shared" si="30"/>
        <v>66-33800-S1</v>
      </c>
      <c r="B1610" s="231">
        <v>22401.599999999999</v>
      </c>
      <c r="C1610" s="231">
        <v>28897.200000000001</v>
      </c>
      <c r="D1610" s="231">
        <v>34137.599999999999</v>
      </c>
      <c r="E1610" s="231"/>
      <c r="F1610" s="231"/>
      <c r="G1610" s="232">
        <v>34137.599999999999</v>
      </c>
      <c r="H1610" s="230" t="s">
        <v>773</v>
      </c>
      <c r="I1610" s="230" t="s">
        <v>773</v>
      </c>
      <c r="J1610" s="114"/>
      <c r="K1610" s="108"/>
      <c r="L1610" s="108"/>
      <c r="M1610" s="108"/>
      <c r="N1610" s="109"/>
      <c r="O1610" s="110"/>
      <c r="P1610" s="108"/>
      <c r="Q1610" s="108"/>
      <c r="R1610" s="108"/>
      <c r="S1610" s="108"/>
      <c r="T1610" s="108"/>
      <c r="U1610" s="108"/>
      <c r="V1610" s="109"/>
      <c r="W1610" s="109"/>
      <c r="X1610" s="109"/>
      <c r="Y1610" s="108"/>
      <c r="Z1610" s="108"/>
      <c r="AA1610" s="108"/>
      <c r="AB1610" s="109"/>
      <c r="AC1610" s="109"/>
      <c r="AD1610" s="111"/>
      <c r="AG1610" s="111"/>
    </row>
    <row r="1611" spans="1:33" ht="15.75">
      <c r="A1611" s="292"/>
      <c r="B1611" s="231"/>
      <c r="C1611" s="231"/>
      <c r="D1611" s="231"/>
      <c r="E1611" s="231"/>
      <c r="F1611" s="231"/>
      <c r="G1611" s="232">
        <v>34137.599999999999</v>
      </c>
      <c r="H1611" s="230" t="s">
        <v>2590</v>
      </c>
      <c r="I1611" s="230" t="s">
        <v>2590</v>
      </c>
      <c r="J1611" s="114"/>
      <c r="K1611" s="108"/>
      <c r="L1611" s="108"/>
      <c r="M1611" s="108"/>
      <c r="N1611" s="109"/>
      <c r="O1611" s="110"/>
      <c r="P1611" s="108"/>
      <c r="Q1611" s="108"/>
      <c r="R1611" s="108"/>
      <c r="S1611" s="108"/>
      <c r="T1611" s="108"/>
      <c r="U1611" s="108"/>
      <c r="V1611" s="109"/>
      <c r="W1611" s="109"/>
      <c r="X1611" s="109"/>
      <c r="Y1611" s="108"/>
      <c r="Z1611" s="108"/>
      <c r="AA1611" s="108"/>
      <c r="AB1611" s="109"/>
      <c r="AC1611" s="109"/>
      <c r="AD1611" s="111"/>
      <c r="AG1611" s="111"/>
    </row>
    <row r="1612" spans="1:33" ht="15.75">
      <c r="A1612" s="292"/>
      <c r="B1612" s="231"/>
      <c r="C1612" s="231"/>
      <c r="D1612" s="231"/>
      <c r="E1612" s="231"/>
      <c r="F1612" s="231"/>
      <c r="G1612" s="232">
        <v>28255.200000000001</v>
      </c>
      <c r="H1612" s="228" t="s">
        <v>774</v>
      </c>
      <c r="I1612" s="228" t="s">
        <v>774</v>
      </c>
      <c r="J1612" s="108"/>
      <c r="K1612" s="108"/>
      <c r="L1612" s="108"/>
      <c r="M1612" s="108"/>
      <c r="N1612" s="108"/>
      <c r="O1612" s="110"/>
      <c r="P1612" s="108"/>
      <c r="Q1612" s="108"/>
      <c r="R1612" s="108"/>
      <c r="S1612" s="108"/>
      <c r="T1612" s="108"/>
      <c r="U1612" s="108"/>
      <c r="V1612" s="108"/>
      <c r="W1612" s="108"/>
      <c r="X1612" s="109"/>
      <c r="Y1612" s="108"/>
      <c r="Z1612" s="108"/>
      <c r="AA1612" s="108"/>
      <c r="AB1612" s="108"/>
      <c r="AC1612" s="108"/>
      <c r="AD1612" s="111"/>
      <c r="AG1612" s="111"/>
    </row>
    <row r="1613" spans="1:33" ht="15.75">
      <c r="A1613" s="292" t="str">
        <f t="shared" si="30"/>
        <v>66-33900-S1</v>
      </c>
      <c r="B1613" s="231">
        <v>18540</v>
      </c>
      <c r="C1613" s="231">
        <v>23914.799999999999</v>
      </c>
      <c r="D1613" s="231"/>
      <c r="E1613" s="231"/>
      <c r="F1613" s="231"/>
      <c r="G1613" s="232">
        <v>28255.200000000001</v>
      </c>
      <c r="H1613" s="230" t="s">
        <v>2591</v>
      </c>
      <c r="I1613" s="230" t="s">
        <v>2591</v>
      </c>
      <c r="J1613" s="114"/>
      <c r="K1613" s="108"/>
      <c r="L1613" s="108"/>
      <c r="M1613" s="108"/>
      <c r="N1613" s="109"/>
      <c r="O1613" s="110"/>
      <c r="P1613" s="108"/>
      <c r="Q1613" s="108"/>
      <c r="R1613" s="108"/>
      <c r="S1613" s="108"/>
      <c r="T1613" s="108"/>
      <c r="U1613" s="108"/>
      <c r="V1613" s="109"/>
      <c r="W1613" s="109"/>
      <c r="X1613" s="109"/>
      <c r="Y1613" s="108"/>
      <c r="Z1613" s="108"/>
      <c r="AA1613" s="108"/>
      <c r="AB1613" s="109"/>
      <c r="AC1613" s="109"/>
      <c r="AD1613" s="111"/>
      <c r="AG1613" s="111"/>
    </row>
    <row r="1614" spans="1:33" ht="15.75">
      <c r="A1614" s="292" t="str">
        <f t="shared" si="30"/>
        <v>66-34000-S1</v>
      </c>
      <c r="B1614" s="231">
        <v>7874.4</v>
      </c>
      <c r="C1614" s="231">
        <v>10268.4</v>
      </c>
      <c r="D1614" s="231"/>
      <c r="E1614" s="231"/>
      <c r="F1614" s="231"/>
      <c r="G1614" s="232">
        <v>11808</v>
      </c>
      <c r="H1614" s="230" t="s">
        <v>775</v>
      </c>
      <c r="I1614" s="230" t="s">
        <v>775</v>
      </c>
      <c r="J1614" s="114"/>
      <c r="K1614" s="108"/>
      <c r="L1614" s="108"/>
      <c r="M1614" s="108"/>
      <c r="N1614" s="109"/>
      <c r="O1614" s="110"/>
      <c r="P1614" s="108"/>
      <c r="Q1614" s="108"/>
      <c r="R1614" s="108"/>
      <c r="S1614" s="108"/>
      <c r="T1614" s="108"/>
      <c r="U1614" s="108"/>
      <c r="V1614" s="109"/>
      <c r="W1614" s="109"/>
      <c r="X1614" s="109"/>
      <c r="Y1614" s="108"/>
      <c r="Z1614" s="108"/>
      <c r="AA1614" s="108"/>
      <c r="AB1614" s="109"/>
      <c r="AC1614" s="109"/>
      <c r="AD1614" s="111"/>
      <c r="AG1614" s="111"/>
    </row>
    <row r="1615" spans="1:33" ht="15.75">
      <c r="A1615" s="292" t="str">
        <f t="shared" si="30"/>
        <v>66-34300-S1</v>
      </c>
      <c r="B1615" s="231">
        <v>9165.75</v>
      </c>
      <c r="C1615" s="231">
        <v>13647.6</v>
      </c>
      <c r="D1615" s="231"/>
      <c r="E1615" s="231"/>
      <c r="F1615" s="231"/>
      <c r="G1615" s="232">
        <v>13744.958699999996</v>
      </c>
      <c r="H1615" s="230" t="s">
        <v>776</v>
      </c>
      <c r="I1615" s="230" t="s">
        <v>776</v>
      </c>
      <c r="J1615" s="114"/>
      <c r="K1615" s="108"/>
      <c r="L1615" s="108"/>
      <c r="M1615" s="108"/>
      <c r="N1615" s="109"/>
      <c r="O1615" s="110"/>
      <c r="P1615" s="108"/>
      <c r="Q1615" s="108"/>
      <c r="R1615" s="108"/>
      <c r="S1615" s="108"/>
      <c r="T1615" s="108"/>
      <c r="U1615" s="108"/>
      <c r="V1615" s="109"/>
      <c r="W1615" s="109"/>
      <c r="X1615" s="109"/>
      <c r="Y1615" s="108"/>
      <c r="Z1615" s="108"/>
      <c r="AA1615" s="108"/>
      <c r="AB1615" s="109"/>
      <c r="AC1615" s="109"/>
      <c r="AD1615" s="111"/>
      <c r="AG1615" s="111"/>
    </row>
    <row r="1616" spans="1:33" ht="15.75">
      <c r="A1616" s="292" t="str">
        <f t="shared" si="30"/>
        <v>66-34400-S1</v>
      </c>
      <c r="B1616" s="231">
        <v>6666</v>
      </c>
      <c r="C1616" s="231">
        <v>9924</v>
      </c>
      <c r="D1616" s="231"/>
      <c r="E1616" s="231"/>
      <c r="F1616" s="231"/>
      <c r="G1616" s="232">
        <v>9996.3335999999981</v>
      </c>
      <c r="H1616" s="230" t="s">
        <v>777</v>
      </c>
      <c r="I1616" s="230" t="s">
        <v>777</v>
      </c>
      <c r="J1616" s="114"/>
      <c r="K1616" s="108"/>
      <c r="L1616" s="108"/>
      <c r="M1616" s="108"/>
      <c r="N1616" s="109"/>
      <c r="O1616" s="110"/>
      <c r="P1616" s="108"/>
      <c r="Q1616" s="108"/>
      <c r="R1616" s="108"/>
      <c r="S1616" s="108"/>
      <c r="T1616" s="108"/>
      <c r="U1616" s="108"/>
      <c r="V1616" s="109"/>
      <c r="W1616" s="109"/>
      <c r="X1616" s="109"/>
      <c r="Y1616" s="108"/>
      <c r="Z1616" s="108"/>
      <c r="AA1616" s="108"/>
      <c r="AB1616" s="109"/>
      <c r="AC1616" s="109"/>
      <c r="AD1616" s="111"/>
      <c r="AG1616" s="111"/>
    </row>
    <row r="1617" spans="1:33" ht="15.75">
      <c r="A1617" s="292" t="str">
        <f t="shared" si="30"/>
        <v>66-34500-S1</v>
      </c>
      <c r="B1617" s="231">
        <v>5866.0800000000008</v>
      </c>
      <c r="C1617" s="231">
        <v>8728.7999999999993</v>
      </c>
      <c r="D1617" s="231"/>
      <c r="E1617" s="231"/>
      <c r="F1617" s="231"/>
      <c r="G1617" s="232">
        <v>8796.7735679999969</v>
      </c>
      <c r="H1617" s="230" t="s">
        <v>778</v>
      </c>
      <c r="I1617" s="230" t="s">
        <v>778</v>
      </c>
      <c r="J1617" s="114"/>
      <c r="K1617" s="108"/>
      <c r="L1617" s="108"/>
      <c r="M1617" s="108"/>
      <c r="N1617" s="109"/>
      <c r="O1617" s="110"/>
      <c r="P1617" s="108"/>
      <c r="Q1617" s="108"/>
      <c r="R1617" s="108"/>
      <c r="S1617" s="108"/>
      <c r="T1617" s="108"/>
      <c r="U1617" s="108"/>
      <c r="V1617" s="109"/>
      <c r="W1617" s="109"/>
      <c r="X1617" s="109"/>
      <c r="Y1617" s="108"/>
      <c r="Z1617" s="108"/>
      <c r="AA1617" s="108"/>
      <c r="AB1617" s="109"/>
      <c r="AC1617" s="109"/>
      <c r="AD1617" s="111"/>
      <c r="AG1617" s="111"/>
    </row>
    <row r="1618" spans="1:33" ht="15.75">
      <c r="A1618" s="292" t="str">
        <f t="shared" si="30"/>
        <v>66-34600-S1</v>
      </c>
      <c r="B1618" s="231">
        <v>9359.0640000000003</v>
      </c>
      <c r="C1618" s="231">
        <v>12204.219456000004</v>
      </c>
      <c r="D1618" s="232">
        <v>14034.852374400003</v>
      </c>
      <c r="E1618" s="231">
        <v>9359.0640000000003</v>
      </c>
      <c r="F1618" s="231"/>
      <c r="G1618" s="232">
        <v>14034.852374400003</v>
      </c>
      <c r="H1618" s="230" t="s">
        <v>779</v>
      </c>
      <c r="I1618" s="230" t="s">
        <v>779</v>
      </c>
      <c r="J1618" s="108"/>
      <c r="K1618" s="108"/>
      <c r="L1618" s="108"/>
      <c r="M1618" s="108"/>
      <c r="N1618" s="108"/>
      <c r="O1618" s="110"/>
      <c r="P1618" s="108"/>
      <c r="Q1618" s="108"/>
      <c r="R1618" s="108"/>
      <c r="S1618" s="108"/>
      <c r="T1618" s="108"/>
      <c r="U1618" s="108"/>
      <c r="V1618" s="108"/>
      <c r="W1618" s="108"/>
      <c r="X1618" s="109"/>
      <c r="Y1618" s="108"/>
      <c r="Z1618" s="108"/>
      <c r="AA1618" s="108"/>
      <c r="AB1618" s="108"/>
      <c r="AC1618" s="108"/>
      <c r="AD1618" s="111"/>
      <c r="AG1618" s="111"/>
    </row>
    <row r="1619" spans="1:33" ht="15.75">
      <c r="A1619" s="292" t="str">
        <f t="shared" si="30"/>
        <v>66-34700-S1</v>
      </c>
      <c r="B1619" s="231">
        <v>8332.5</v>
      </c>
      <c r="C1619" s="231">
        <v>10865.58</v>
      </c>
      <c r="D1619" s="231">
        <v>12495.416999999998</v>
      </c>
      <c r="E1619" s="231">
        <v>9359.0640000000003</v>
      </c>
      <c r="F1619" s="231"/>
      <c r="G1619" s="232">
        <v>12495.416999999998</v>
      </c>
      <c r="H1619" s="230" t="s">
        <v>780</v>
      </c>
      <c r="I1619" s="230" t="s">
        <v>780</v>
      </c>
      <c r="J1619" s="114"/>
      <c r="K1619" s="108"/>
      <c r="L1619" s="108"/>
      <c r="M1619" s="108"/>
      <c r="N1619" s="109"/>
      <c r="O1619" s="110"/>
      <c r="P1619" s="108"/>
      <c r="Q1619" s="108"/>
      <c r="R1619" s="108"/>
      <c r="S1619" s="108"/>
      <c r="T1619" s="108"/>
      <c r="U1619" s="108"/>
      <c r="V1619" s="109"/>
      <c r="W1619" s="109"/>
      <c r="X1619" s="109"/>
      <c r="Y1619" s="108"/>
      <c r="Z1619" s="108"/>
      <c r="AA1619" s="108"/>
      <c r="AB1619" s="109"/>
      <c r="AC1619" s="109"/>
      <c r="AD1619" s="111"/>
      <c r="AG1619" s="111"/>
    </row>
    <row r="1620" spans="1:33" ht="15.75">
      <c r="A1620" s="292" t="str">
        <f t="shared" si="30"/>
        <v>66-34700-S1</v>
      </c>
      <c r="B1620" s="231">
        <v>8332.5</v>
      </c>
      <c r="C1620" s="231">
        <v>10865.58</v>
      </c>
      <c r="D1620" s="231"/>
      <c r="E1620" s="231">
        <v>9359.0640000000003</v>
      </c>
      <c r="F1620" s="231"/>
      <c r="G1620" s="232">
        <v>12495.416999999998</v>
      </c>
      <c r="H1620" s="230" t="s">
        <v>1795</v>
      </c>
      <c r="I1620" s="230" t="s">
        <v>1795</v>
      </c>
      <c r="J1620" s="114"/>
      <c r="K1620" s="108"/>
      <c r="L1620" s="108"/>
      <c r="M1620" s="108"/>
      <c r="N1620" s="109"/>
      <c r="O1620" s="110"/>
      <c r="P1620" s="108"/>
      <c r="Q1620" s="108"/>
      <c r="R1620" s="108"/>
      <c r="S1620" s="108"/>
      <c r="T1620" s="108"/>
      <c r="U1620" s="108"/>
      <c r="V1620" s="109"/>
      <c r="W1620" s="109"/>
      <c r="X1620" s="109"/>
      <c r="Y1620" s="108"/>
      <c r="Z1620" s="108"/>
      <c r="AA1620" s="108"/>
      <c r="AB1620" s="109"/>
      <c r="AC1620" s="109"/>
      <c r="AD1620" s="111"/>
      <c r="AG1620" s="111"/>
    </row>
    <row r="1621" spans="1:33" ht="15.75">
      <c r="A1621" s="292" t="str">
        <f t="shared" si="30"/>
        <v>66-34800-S1</v>
      </c>
      <c r="B1621" s="231">
        <v>6249.375</v>
      </c>
      <c r="C1621" s="231">
        <v>8149.1849999999986</v>
      </c>
      <c r="D1621" s="231"/>
      <c r="E1621" s="231">
        <v>9359.0640000000003</v>
      </c>
      <c r="F1621" s="231"/>
      <c r="G1621" s="232">
        <v>9371.5627499999991</v>
      </c>
      <c r="H1621" s="230" t="s">
        <v>781</v>
      </c>
      <c r="I1621" s="230" t="s">
        <v>781</v>
      </c>
      <c r="J1621" s="108"/>
      <c r="K1621" s="108"/>
      <c r="L1621" s="108"/>
      <c r="M1621" s="108"/>
      <c r="N1621" s="108"/>
      <c r="O1621" s="110"/>
      <c r="P1621" s="108"/>
      <c r="Q1621" s="108"/>
      <c r="R1621" s="108"/>
      <c r="S1621" s="108"/>
      <c r="T1621" s="108"/>
      <c r="U1621" s="108"/>
      <c r="V1621" s="108"/>
      <c r="W1621" s="108"/>
      <c r="X1621" s="108"/>
      <c r="Y1621" s="108"/>
      <c r="Z1621" s="108"/>
      <c r="AA1621" s="108"/>
      <c r="AB1621" s="108"/>
      <c r="AC1621" s="108"/>
      <c r="AD1621" s="111"/>
      <c r="AG1621" s="111"/>
    </row>
    <row r="1622" spans="1:33" ht="15.75">
      <c r="A1622" s="292" t="str">
        <f t="shared" si="30"/>
        <v>66-34900-S2</v>
      </c>
      <c r="B1622" s="231">
        <v>13015.365</v>
      </c>
      <c r="C1622" s="231">
        <v>16972.035959999997</v>
      </c>
      <c r="D1622" s="231"/>
      <c r="E1622" s="231"/>
      <c r="F1622" s="231"/>
      <c r="G1622" s="232">
        <v>19517.841353999996</v>
      </c>
      <c r="H1622" s="230" t="s">
        <v>782</v>
      </c>
      <c r="I1622" s="230" t="s">
        <v>782</v>
      </c>
      <c r="J1622" s="108"/>
      <c r="K1622" s="108"/>
      <c r="L1622" s="108"/>
      <c r="M1622" s="108"/>
      <c r="N1622" s="108"/>
      <c r="O1622" s="110"/>
      <c r="P1622" s="108"/>
      <c r="Q1622" s="108"/>
      <c r="R1622" s="108"/>
      <c r="S1622" s="108"/>
      <c r="T1622" s="108"/>
      <c r="U1622" s="108"/>
      <c r="V1622" s="108"/>
      <c r="W1622" s="108"/>
      <c r="X1622" s="108"/>
      <c r="Y1622" s="108"/>
      <c r="Z1622" s="108"/>
      <c r="AA1622" s="108"/>
      <c r="AB1622" s="108"/>
      <c r="AC1622" s="108"/>
      <c r="AD1622" s="111"/>
      <c r="AG1622" s="111"/>
    </row>
    <row r="1623" spans="1:33" ht="15.75">
      <c r="A1623" s="292" t="str">
        <f t="shared" si="30"/>
        <v>66-34900-01</v>
      </c>
      <c r="B1623" s="231">
        <v>8749.125</v>
      </c>
      <c r="C1623" s="231">
        <v>11408.858999999999</v>
      </c>
      <c r="D1623" s="231">
        <v>11408.858999999999</v>
      </c>
      <c r="E1623" s="231">
        <v>11408.858999999999</v>
      </c>
      <c r="F1623" s="231"/>
      <c r="G1623" s="232">
        <v>13120.187849999998</v>
      </c>
      <c r="H1623" s="228" t="s">
        <v>783</v>
      </c>
      <c r="I1623" s="228" t="s">
        <v>783</v>
      </c>
      <c r="J1623" s="108"/>
      <c r="K1623" s="108"/>
      <c r="L1623" s="108"/>
      <c r="M1623" s="108"/>
      <c r="N1623" s="108"/>
      <c r="O1623" s="110"/>
      <c r="P1623" s="108"/>
      <c r="Q1623" s="108"/>
      <c r="R1623" s="108"/>
      <c r="S1623" s="108"/>
      <c r="T1623" s="108"/>
      <c r="U1623" s="108"/>
      <c r="V1623" s="108"/>
      <c r="W1623" s="108"/>
      <c r="X1623" s="108"/>
      <c r="Y1623" s="108"/>
      <c r="Z1623" s="108"/>
      <c r="AA1623" s="108"/>
      <c r="AB1623" s="108"/>
      <c r="AC1623" s="108"/>
      <c r="AD1623" s="111"/>
      <c r="AG1623" s="111"/>
    </row>
    <row r="1624" spans="1:33" ht="15.75">
      <c r="A1624" s="292" t="str">
        <f t="shared" si="30"/>
        <v>66-34900-02</v>
      </c>
      <c r="B1624" s="231">
        <v>4266.24</v>
      </c>
      <c r="C1624" s="231">
        <v>5563.1769599999989</v>
      </c>
      <c r="D1624" s="231">
        <v>4266.24</v>
      </c>
      <c r="E1624" s="231">
        <v>5563.1769599999989</v>
      </c>
      <c r="F1624" s="231"/>
      <c r="G1624" s="232">
        <v>6397.653503999999</v>
      </c>
      <c r="H1624" s="228" t="s">
        <v>784</v>
      </c>
      <c r="I1624" s="228" t="s">
        <v>784</v>
      </c>
      <c r="J1624" s="114"/>
      <c r="K1624" s="108"/>
      <c r="L1624" s="108"/>
      <c r="M1624" s="108"/>
      <c r="N1624" s="109"/>
      <c r="O1624" s="110"/>
      <c r="P1624" s="108"/>
      <c r="Q1624" s="108"/>
      <c r="R1624" s="108"/>
      <c r="S1624" s="108"/>
      <c r="T1624" s="108"/>
      <c r="U1624" s="108"/>
      <c r="V1624" s="109"/>
      <c r="W1624" s="109"/>
      <c r="X1624" s="109"/>
      <c r="Y1624" s="108"/>
      <c r="Z1624" s="108"/>
      <c r="AA1624" s="108"/>
      <c r="AB1624" s="109"/>
      <c r="AC1624" s="109"/>
      <c r="AD1624" s="111"/>
      <c r="AG1624" s="111"/>
    </row>
    <row r="1625" spans="1:33" ht="15.75">
      <c r="A1625" s="292" t="str">
        <f t="shared" si="30"/>
        <v>66-35000-S1</v>
      </c>
      <c r="B1625" s="231">
        <v>11518.848000000004</v>
      </c>
      <c r="C1625" s="231">
        <v>15020.577792000002</v>
      </c>
      <c r="D1625" s="231"/>
      <c r="E1625" s="231"/>
      <c r="F1625" s="231"/>
      <c r="G1625" s="232">
        <v>17273.664460800002</v>
      </c>
      <c r="H1625" s="228" t="s">
        <v>785</v>
      </c>
      <c r="I1625" s="228" t="s">
        <v>785</v>
      </c>
      <c r="J1625" s="114"/>
      <c r="K1625" s="108"/>
      <c r="L1625" s="108"/>
      <c r="M1625" s="108"/>
      <c r="N1625" s="109"/>
      <c r="O1625" s="110"/>
      <c r="P1625" s="108"/>
      <c r="Q1625" s="108"/>
      <c r="R1625" s="108"/>
      <c r="S1625" s="108"/>
      <c r="T1625" s="108"/>
      <c r="U1625" s="108"/>
      <c r="V1625" s="109"/>
      <c r="W1625" s="109"/>
      <c r="X1625" s="109"/>
      <c r="Y1625" s="108"/>
      <c r="Z1625" s="108"/>
      <c r="AA1625" s="108"/>
      <c r="AB1625" s="109"/>
      <c r="AC1625" s="109"/>
      <c r="AD1625" s="111"/>
      <c r="AG1625" s="111"/>
    </row>
    <row r="1626" spans="1:33" ht="15.75">
      <c r="A1626" s="292" t="str">
        <f t="shared" si="30"/>
        <v>66-35100-S1</v>
      </c>
      <c r="B1626" s="231">
        <v>7915.8750000000009</v>
      </c>
      <c r="C1626" s="231">
        <v>10322.300999999999</v>
      </c>
      <c r="D1626" s="231"/>
      <c r="E1626" s="231"/>
      <c r="F1626" s="231"/>
      <c r="G1626" s="232">
        <v>11870.646149999999</v>
      </c>
      <c r="H1626" s="228" t="s">
        <v>786</v>
      </c>
      <c r="I1626" s="228" t="s">
        <v>786</v>
      </c>
      <c r="J1626" s="114"/>
      <c r="K1626" s="108"/>
      <c r="L1626" s="108"/>
      <c r="M1626" s="108"/>
      <c r="N1626" s="109"/>
      <c r="O1626" s="110"/>
      <c r="P1626" s="108"/>
      <c r="Q1626" s="108"/>
      <c r="R1626" s="108"/>
      <c r="S1626" s="108"/>
      <c r="T1626" s="108"/>
      <c r="U1626" s="108"/>
      <c r="V1626" s="109"/>
      <c r="W1626" s="109"/>
      <c r="X1626" s="109"/>
      <c r="Y1626" s="108"/>
      <c r="Z1626" s="108"/>
      <c r="AA1626" s="108"/>
      <c r="AB1626" s="109"/>
      <c r="AC1626" s="109"/>
      <c r="AD1626" s="111"/>
      <c r="AG1626" s="111"/>
    </row>
    <row r="1627" spans="1:33" ht="15.75">
      <c r="A1627" s="292" t="str">
        <f t="shared" si="30"/>
        <v>66-35200-S1</v>
      </c>
      <c r="B1627" s="231">
        <v>5416.125</v>
      </c>
      <c r="C1627" s="231">
        <v>7062.6269999999986</v>
      </c>
      <c r="D1627" s="231"/>
      <c r="E1627" s="231"/>
      <c r="F1627" s="231"/>
      <c r="G1627" s="232">
        <v>8122.0210499999976</v>
      </c>
      <c r="H1627" s="228" t="s">
        <v>787</v>
      </c>
      <c r="I1627" s="228" t="s">
        <v>787</v>
      </c>
      <c r="J1627" s="114"/>
      <c r="K1627" s="108"/>
      <c r="L1627" s="108"/>
      <c r="M1627" s="108"/>
      <c r="N1627" s="109"/>
      <c r="O1627" s="110"/>
      <c r="P1627" s="108"/>
      <c r="Q1627" s="108"/>
      <c r="R1627" s="108"/>
      <c r="S1627" s="108"/>
      <c r="T1627" s="108"/>
      <c r="U1627" s="108"/>
      <c r="V1627" s="109"/>
      <c r="W1627" s="109"/>
      <c r="X1627" s="109"/>
      <c r="Y1627" s="108"/>
      <c r="Z1627" s="108"/>
      <c r="AA1627" s="108"/>
      <c r="AB1627" s="109"/>
      <c r="AC1627" s="109"/>
      <c r="AD1627" s="111"/>
      <c r="AG1627" s="111"/>
    </row>
    <row r="1628" spans="1:33" ht="15.75">
      <c r="A1628" s="292" t="str">
        <f t="shared" si="30"/>
        <v>66-35300-S1</v>
      </c>
      <c r="B1628" s="231">
        <v>14038.596000000001</v>
      </c>
      <c r="C1628" s="231">
        <v>18306.329183999998</v>
      </c>
      <c r="D1628" s="231"/>
      <c r="E1628" s="231"/>
      <c r="F1628" s="231"/>
      <c r="G1628" s="232">
        <v>21052.2785616</v>
      </c>
      <c r="H1628" s="228" t="s">
        <v>788</v>
      </c>
      <c r="I1628" s="228" t="s">
        <v>788</v>
      </c>
      <c r="J1628" s="114"/>
      <c r="K1628" s="108"/>
      <c r="L1628" s="108"/>
      <c r="M1628" s="108"/>
      <c r="N1628" s="109"/>
      <c r="O1628" s="110"/>
      <c r="P1628" s="108"/>
      <c r="Q1628" s="108"/>
      <c r="R1628" s="108"/>
      <c r="S1628" s="108"/>
      <c r="T1628" s="108"/>
      <c r="U1628" s="108"/>
      <c r="V1628" s="109"/>
      <c r="W1628" s="109"/>
      <c r="X1628" s="109"/>
      <c r="Y1628" s="108"/>
      <c r="Z1628" s="108"/>
      <c r="AA1628" s="108"/>
      <c r="AB1628" s="109"/>
      <c r="AC1628" s="109"/>
      <c r="AD1628" s="111"/>
      <c r="AG1628" s="111"/>
    </row>
    <row r="1629" spans="1:33" ht="15.75">
      <c r="A1629" s="292" t="str">
        <f t="shared" si="30"/>
        <v>66-35400-S1</v>
      </c>
      <c r="B1629" s="231">
        <v>9582.375</v>
      </c>
      <c r="C1629" s="231">
        <v>12495.416999999999</v>
      </c>
      <c r="D1629" s="231"/>
      <c r="E1629" s="231"/>
      <c r="F1629" s="231"/>
      <c r="G1629" s="232">
        <v>14369.729549999998</v>
      </c>
      <c r="H1629" s="228" t="s">
        <v>789</v>
      </c>
      <c r="I1629" s="228" t="s">
        <v>789</v>
      </c>
      <c r="J1629" s="114"/>
      <c r="K1629" s="108"/>
      <c r="L1629" s="108"/>
      <c r="M1629" s="108"/>
      <c r="N1629" s="109"/>
      <c r="O1629" s="110"/>
      <c r="P1629" s="108"/>
      <c r="Q1629" s="108"/>
      <c r="R1629" s="108"/>
      <c r="S1629" s="108"/>
      <c r="T1629" s="108"/>
      <c r="U1629" s="108"/>
      <c r="V1629" s="109"/>
      <c r="W1629" s="109"/>
      <c r="X1629" s="109"/>
      <c r="Y1629" s="108"/>
      <c r="Z1629" s="108"/>
      <c r="AA1629" s="108"/>
      <c r="AB1629" s="109"/>
      <c r="AC1629" s="109"/>
      <c r="AD1629" s="111"/>
      <c r="AG1629" s="111"/>
    </row>
    <row r="1630" spans="1:33" ht="15.75">
      <c r="A1630" s="292" t="str">
        <f t="shared" si="30"/>
        <v>66-35500-S1</v>
      </c>
      <c r="B1630" s="231">
        <v>6249.375</v>
      </c>
      <c r="C1630" s="231">
        <v>8149.1849999999986</v>
      </c>
      <c r="D1630" s="231"/>
      <c r="E1630" s="231"/>
      <c r="F1630" s="231"/>
      <c r="G1630" s="232">
        <v>9371.5627499999991</v>
      </c>
      <c r="H1630" s="228" t="s">
        <v>790</v>
      </c>
      <c r="I1630" s="228" t="s">
        <v>790</v>
      </c>
      <c r="J1630" s="114"/>
      <c r="K1630" s="108"/>
      <c r="L1630" s="108"/>
      <c r="M1630" s="108"/>
      <c r="N1630" s="109"/>
      <c r="O1630" s="110"/>
      <c r="P1630" s="108"/>
      <c r="Q1630" s="108"/>
      <c r="R1630" s="108"/>
      <c r="S1630" s="108"/>
      <c r="T1630" s="108"/>
      <c r="U1630" s="108"/>
      <c r="V1630" s="109"/>
      <c r="W1630" s="109"/>
      <c r="X1630" s="109"/>
      <c r="Y1630" s="108"/>
      <c r="Z1630" s="108"/>
      <c r="AA1630" s="108"/>
      <c r="AB1630" s="109"/>
      <c r="AC1630" s="109"/>
      <c r="AD1630" s="111"/>
      <c r="AG1630" s="111"/>
    </row>
    <row r="1631" spans="1:33" ht="15.75">
      <c r="A1631" s="292" t="str">
        <f t="shared" si="30"/>
        <v>66-35600-S1</v>
      </c>
      <c r="B1631" s="231">
        <v>13678.632</v>
      </c>
      <c r="C1631" s="231">
        <v>17836.936128000001</v>
      </c>
      <c r="D1631" s="231"/>
      <c r="E1631" s="231"/>
      <c r="F1631" s="231"/>
      <c r="G1631" s="232">
        <v>20512.4765472</v>
      </c>
      <c r="H1631" s="235" t="s">
        <v>791</v>
      </c>
      <c r="I1631" s="235" t="s">
        <v>791</v>
      </c>
      <c r="J1631" s="114"/>
      <c r="K1631" s="108"/>
      <c r="L1631" s="108"/>
      <c r="M1631" s="108"/>
      <c r="N1631" s="109"/>
      <c r="O1631" s="110"/>
      <c r="P1631" s="108"/>
      <c r="Q1631" s="108"/>
      <c r="R1631" s="108"/>
      <c r="S1631" s="108"/>
      <c r="T1631" s="108"/>
      <c r="U1631" s="108"/>
      <c r="V1631" s="109"/>
      <c r="W1631" s="109"/>
      <c r="X1631" s="109"/>
      <c r="Y1631" s="108"/>
      <c r="Z1631" s="108"/>
      <c r="AA1631" s="108"/>
      <c r="AB1631" s="109"/>
      <c r="AC1631" s="109"/>
      <c r="AD1631" s="111"/>
      <c r="AG1631" s="111"/>
    </row>
    <row r="1632" spans="1:33" ht="15.75">
      <c r="A1632" s="292" t="str">
        <f t="shared" si="30"/>
        <v>66-35700-S1</v>
      </c>
      <c r="B1632" s="231">
        <v>8999.1</v>
      </c>
      <c r="C1632" s="231">
        <v>11734.826399999998</v>
      </c>
      <c r="D1632" s="231"/>
      <c r="E1632" s="231"/>
      <c r="F1632" s="231"/>
      <c r="G1632" s="232">
        <v>13495.050359999997</v>
      </c>
      <c r="H1632" s="230" t="s">
        <v>792</v>
      </c>
      <c r="I1632" s="230" t="s">
        <v>792</v>
      </c>
      <c r="J1632" s="114"/>
      <c r="K1632" s="108"/>
      <c r="L1632" s="108"/>
      <c r="M1632" s="108"/>
      <c r="N1632" s="109"/>
      <c r="O1632" s="110"/>
      <c r="P1632" s="108"/>
      <c r="Q1632" s="108"/>
      <c r="R1632" s="108"/>
      <c r="S1632" s="108"/>
      <c r="T1632" s="108"/>
      <c r="U1632" s="108"/>
      <c r="V1632" s="109"/>
      <c r="W1632" s="109"/>
      <c r="X1632" s="109"/>
      <c r="Y1632" s="108"/>
      <c r="Z1632" s="108"/>
      <c r="AA1632" s="108"/>
      <c r="AB1632" s="109"/>
      <c r="AC1632" s="109"/>
      <c r="AD1632" s="111"/>
      <c r="AG1632" s="111"/>
    </row>
    <row r="1633" spans="1:33" ht="15.75">
      <c r="A1633" s="292" t="str">
        <f t="shared" si="30"/>
        <v>66-35800-S1</v>
      </c>
      <c r="B1633" s="231">
        <v>10798.920000000002</v>
      </c>
      <c r="C1633" s="231">
        <v>14081.791680000004</v>
      </c>
      <c r="D1633" s="231"/>
      <c r="E1633" s="231"/>
      <c r="F1633" s="231"/>
      <c r="G1633" s="232">
        <v>16194.060432000002</v>
      </c>
      <c r="H1633" s="230" t="s">
        <v>793</v>
      </c>
      <c r="I1633" s="230" t="s">
        <v>793</v>
      </c>
      <c r="J1633" s="114"/>
      <c r="K1633" s="108"/>
      <c r="L1633" s="108"/>
      <c r="M1633" s="108"/>
      <c r="N1633" s="109"/>
      <c r="O1633" s="110"/>
      <c r="P1633" s="108"/>
      <c r="Q1633" s="108"/>
      <c r="R1633" s="108"/>
      <c r="S1633" s="108"/>
      <c r="T1633" s="108"/>
      <c r="U1633" s="108"/>
      <c r="V1633" s="109"/>
      <c r="W1633" s="109"/>
      <c r="X1633" s="109"/>
      <c r="Y1633" s="108"/>
      <c r="Z1633" s="108"/>
      <c r="AA1633" s="108"/>
      <c r="AB1633" s="8"/>
      <c r="AC1633" s="109"/>
      <c r="AD1633" s="111"/>
      <c r="AG1633" s="111"/>
    </row>
    <row r="1634" spans="1:33" ht="15.75">
      <c r="A1634" s="292" t="str">
        <f t="shared" si="30"/>
        <v>66-35900-S1</v>
      </c>
      <c r="B1634" s="231">
        <v>6249.375</v>
      </c>
      <c r="C1634" s="231">
        <v>8149.1849999999986</v>
      </c>
      <c r="D1634" s="231"/>
      <c r="E1634" s="231"/>
      <c r="F1634" s="231"/>
      <c r="G1634" s="232">
        <v>9371.5627499999991</v>
      </c>
      <c r="H1634" s="230" t="s">
        <v>794</v>
      </c>
      <c r="I1634" s="230" t="s">
        <v>794</v>
      </c>
      <c r="J1634" s="114"/>
      <c r="K1634" s="108"/>
      <c r="L1634" s="108"/>
      <c r="M1634" s="108"/>
      <c r="N1634" s="109"/>
      <c r="O1634" s="110"/>
      <c r="P1634" s="108"/>
      <c r="Q1634" s="108"/>
      <c r="R1634" s="108"/>
      <c r="S1634" s="108"/>
      <c r="T1634" s="108"/>
      <c r="U1634" s="108"/>
      <c r="V1634" s="109"/>
      <c r="W1634" s="109"/>
      <c r="X1634" s="109"/>
      <c r="Y1634" s="108"/>
      <c r="Z1634" s="108"/>
      <c r="AA1634" s="108"/>
      <c r="AB1634" s="8"/>
      <c r="AC1634" s="109"/>
      <c r="AD1634" s="111"/>
      <c r="AG1634" s="111"/>
    </row>
    <row r="1635" spans="1:33" ht="15.75">
      <c r="A1635" s="292" t="str">
        <f t="shared" si="30"/>
        <v>66-36000-S1</v>
      </c>
      <c r="B1635" s="231">
        <v>11338.866000000002</v>
      </c>
      <c r="C1635" s="231">
        <v>14785.881263999996</v>
      </c>
      <c r="D1635" s="231"/>
      <c r="E1635" s="231"/>
      <c r="F1635" s="231"/>
      <c r="G1635" s="232">
        <v>17003.763453599993</v>
      </c>
      <c r="H1635" s="230" t="s">
        <v>795</v>
      </c>
      <c r="I1635" s="230" t="s">
        <v>795</v>
      </c>
      <c r="J1635" s="114"/>
      <c r="K1635" s="108"/>
      <c r="L1635" s="108"/>
      <c r="M1635" s="108"/>
      <c r="N1635" s="109"/>
      <c r="O1635" s="110"/>
      <c r="P1635" s="108"/>
      <c r="Q1635" s="108"/>
      <c r="R1635" s="108"/>
      <c r="S1635" s="108"/>
      <c r="T1635" s="108"/>
      <c r="U1635" s="108"/>
      <c r="V1635" s="121"/>
      <c r="W1635" s="109"/>
      <c r="X1635" s="109"/>
      <c r="Y1635" s="108"/>
      <c r="Z1635" s="108"/>
      <c r="AA1635" s="108"/>
      <c r="AB1635" s="109"/>
      <c r="AC1635" s="109"/>
      <c r="AD1635" s="111"/>
      <c r="AG1635" s="111"/>
    </row>
    <row r="1636" spans="1:33" ht="15.75">
      <c r="A1636" s="292" t="str">
        <f t="shared" ref="A1636:A1699" si="31">LEFT(H1636,6)&amp;"00"&amp;RIGHT(H1636,3)</f>
        <v>66-36100-S1</v>
      </c>
      <c r="B1636" s="231">
        <v>9186.5812500000011</v>
      </c>
      <c r="C1636" s="231">
        <v>11979.301949999995</v>
      </c>
      <c r="D1636" s="231"/>
      <c r="E1636" s="231"/>
      <c r="F1636" s="231"/>
      <c r="G1636" s="232">
        <v>13776.197242499995</v>
      </c>
      <c r="H1636" s="230" t="s">
        <v>796</v>
      </c>
      <c r="I1636" s="230" t="s">
        <v>796</v>
      </c>
      <c r="J1636" s="114"/>
      <c r="K1636" s="108"/>
      <c r="L1636" s="108"/>
      <c r="M1636" s="108"/>
      <c r="N1636" s="109"/>
      <c r="O1636" s="110"/>
      <c r="P1636" s="108"/>
      <c r="Q1636" s="108"/>
      <c r="R1636" s="108"/>
      <c r="S1636" s="108"/>
      <c r="T1636" s="108"/>
      <c r="U1636" s="108"/>
      <c r="V1636" s="109"/>
      <c r="W1636" s="109"/>
      <c r="X1636" s="109"/>
      <c r="Y1636" s="108"/>
      <c r="Z1636" s="108"/>
      <c r="AA1636" s="108"/>
      <c r="AB1636" s="109"/>
      <c r="AC1636" s="109"/>
      <c r="AD1636" s="111"/>
      <c r="AG1636" s="111"/>
    </row>
    <row r="1637" spans="1:33" ht="15.75">
      <c r="A1637" s="292" t="str">
        <f t="shared" si="31"/>
        <v>66-36200-S1</v>
      </c>
      <c r="B1637" s="231">
        <v>5599.4400000000005</v>
      </c>
      <c r="C1637" s="231">
        <v>7301.669759999998</v>
      </c>
      <c r="D1637" s="231"/>
      <c r="E1637" s="231"/>
      <c r="F1637" s="231"/>
      <c r="G1637" s="232">
        <v>8396.9202239999977</v>
      </c>
      <c r="H1637" s="228" t="s">
        <v>797</v>
      </c>
      <c r="I1637" s="228" t="s">
        <v>797</v>
      </c>
      <c r="J1637" s="108"/>
      <c r="K1637" s="108"/>
      <c r="L1637" s="108"/>
      <c r="M1637" s="108"/>
      <c r="N1637" s="108"/>
      <c r="O1637" s="110"/>
      <c r="P1637" s="108"/>
      <c r="Q1637" s="108"/>
      <c r="R1637" s="108"/>
      <c r="S1637" s="108"/>
      <c r="T1637" s="108"/>
      <c r="U1637" s="108"/>
      <c r="V1637" s="108"/>
      <c r="W1637" s="108"/>
      <c r="X1637" s="108"/>
      <c r="Y1637" s="108"/>
      <c r="Z1637" s="108"/>
      <c r="AA1637" s="108"/>
      <c r="AB1637" s="108"/>
      <c r="AC1637" s="108"/>
      <c r="AD1637" s="111"/>
      <c r="AG1637" s="111"/>
    </row>
    <row r="1638" spans="1:33" ht="15.75">
      <c r="A1638" s="292" t="str">
        <f t="shared" si="31"/>
        <v>66-36300-S1</v>
      </c>
      <c r="B1638" s="231">
        <v>14698.53</v>
      </c>
      <c r="C1638" s="231">
        <v>19166.883120000002</v>
      </c>
      <c r="D1638" s="231"/>
      <c r="E1638" s="231"/>
      <c r="F1638" s="231"/>
      <c r="G1638" s="232">
        <v>22041.915588</v>
      </c>
      <c r="H1638" s="228" t="s">
        <v>798</v>
      </c>
      <c r="I1638" s="228" t="s">
        <v>798</v>
      </c>
      <c r="J1638" s="108"/>
      <c r="K1638" s="108"/>
      <c r="L1638" s="108"/>
      <c r="M1638" s="108"/>
      <c r="N1638" s="108"/>
      <c r="O1638" s="110"/>
      <c r="P1638" s="108"/>
      <c r="Q1638" s="108"/>
      <c r="R1638" s="108"/>
      <c r="S1638" s="108"/>
      <c r="T1638" s="108"/>
      <c r="U1638" s="108"/>
      <c r="V1638" s="108"/>
      <c r="W1638" s="108"/>
      <c r="X1638" s="108"/>
      <c r="Y1638" s="108"/>
      <c r="Z1638" s="108"/>
      <c r="AA1638" s="108"/>
      <c r="AB1638" s="108"/>
      <c r="AC1638" s="108"/>
      <c r="AD1638" s="111"/>
      <c r="AG1638" s="111"/>
    </row>
    <row r="1639" spans="1:33" ht="15.75">
      <c r="A1639" s="292" t="str">
        <f t="shared" si="31"/>
        <v>66-36400-S1</v>
      </c>
      <c r="B1639" s="231">
        <v>10204.979400000002</v>
      </c>
      <c r="C1639" s="231">
        <v>13307.293137600003</v>
      </c>
      <c r="D1639" s="231"/>
      <c r="E1639" s="231"/>
      <c r="F1639" s="231"/>
      <c r="G1639" s="232">
        <v>15303.38710824</v>
      </c>
      <c r="H1639" s="228" t="s">
        <v>799</v>
      </c>
      <c r="I1639" s="228" t="s">
        <v>799</v>
      </c>
      <c r="J1639" s="108"/>
      <c r="K1639" s="108"/>
      <c r="L1639" s="108"/>
      <c r="M1639" s="108"/>
      <c r="N1639" s="108"/>
      <c r="O1639" s="110"/>
      <c r="P1639" s="108"/>
      <c r="Q1639" s="108"/>
      <c r="R1639" s="108"/>
      <c r="S1639" s="108"/>
      <c r="T1639" s="108"/>
      <c r="U1639" s="108"/>
      <c r="V1639" s="108"/>
      <c r="W1639" s="108"/>
      <c r="X1639" s="108"/>
      <c r="Y1639" s="108"/>
      <c r="Z1639" s="108"/>
      <c r="AA1639" s="108"/>
      <c r="AB1639" s="108"/>
      <c r="AC1639" s="108"/>
      <c r="AD1639" s="111"/>
      <c r="AG1639" s="111"/>
    </row>
    <row r="1640" spans="1:33" ht="15.75">
      <c r="A1640" s="292" t="str">
        <f t="shared" si="31"/>
        <v>66-36500-S1</v>
      </c>
      <c r="B1640" s="231">
        <v>7436.7562500000004</v>
      </c>
      <c r="C1640" s="231">
        <v>9697.5301499999969</v>
      </c>
      <c r="D1640" s="231"/>
      <c r="E1640" s="231"/>
      <c r="F1640" s="231"/>
      <c r="G1640" s="232">
        <v>11152.159672499996</v>
      </c>
      <c r="H1640" s="228" t="s">
        <v>800</v>
      </c>
      <c r="I1640" s="228" t="s">
        <v>800</v>
      </c>
      <c r="J1640" s="108"/>
      <c r="K1640" s="108"/>
      <c r="L1640" s="108"/>
      <c r="M1640" s="108"/>
      <c r="N1640" s="108"/>
      <c r="O1640" s="110"/>
      <c r="P1640" s="108"/>
      <c r="Q1640" s="108"/>
      <c r="R1640" s="108"/>
      <c r="S1640" s="108"/>
      <c r="T1640" s="108"/>
      <c r="U1640" s="108"/>
      <c r="V1640" s="108"/>
      <c r="W1640" s="108"/>
      <c r="X1640" s="108"/>
      <c r="Y1640" s="108"/>
      <c r="Z1640" s="108"/>
      <c r="AA1640" s="108"/>
      <c r="AB1640" s="108"/>
      <c r="AC1640" s="108"/>
      <c r="AD1640" s="111"/>
      <c r="AG1640" s="111"/>
    </row>
    <row r="1641" spans="1:33" ht="15.75">
      <c r="A1641" s="292" t="str">
        <f t="shared" si="31"/>
        <v>66-36600-S1</v>
      </c>
      <c r="B1641" s="231">
        <v>17498.25</v>
      </c>
      <c r="C1641" s="231">
        <v>22817.717999999997</v>
      </c>
      <c r="D1641" s="231"/>
      <c r="E1641" s="231"/>
      <c r="F1641" s="231"/>
      <c r="G1641" s="232">
        <v>26240.375699999997</v>
      </c>
      <c r="H1641" s="228" t="s">
        <v>801</v>
      </c>
      <c r="I1641" s="228" t="s">
        <v>801</v>
      </c>
      <c r="J1641" s="108"/>
      <c r="K1641" s="108"/>
      <c r="L1641" s="108"/>
      <c r="M1641" s="108"/>
      <c r="N1641" s="108"/>
      <c r="O1641" s="110"/>
      <c r="P1641" s="108"/>
      <c r="Q1641" s="108"/>
      <c r="R1641" s="108"/>
      <c r="S1641" s="108"/>
      <c r="T1641" s="108"/>
      <c r="U1641" s="108"/>
      <c r="V1641" s="108"/>
      <c r="W1641" s="108"/>
      <c r="X1641" s="108"/>
      <c r="Y1641" s="108"/>
      <c r="Z1641" s="108"/>
      <c r="AA1641" s="108"/>
      <c r="AB1641" s="108"/>
      <c r="AC1641" s="108"/>
      <c r="AD1641" s="111"/>
      <c r="AG1641" s="111"/>
    </row>
    <row r="1642" spans="1:33" ht="15.75">
      <c r="A1642" s="292" t="str">
        <f t="shared" si="31"/>
        <v>66-36700-S1</v>
      </c>
      <c r="B1642" s="231">
        <v>10960.903800000002</v>
      </c>
      <c r="C1642" s="231">
        <v>14293.0185552</v>
      </c>
      <c r="D1642" s="231"/>
      <c r="E1642" s="231"/>
      <c r="F1642" s="231"/>
      <c r="G1642" s="232">
        <v>16436.971338479998</v>
      </c>
      <c r="H1642" s="228" t="s">
        <v>802</v>
      </c>
      <c r="I1642" s="228" t="s">
        <v>802</v>
      </c>
      <c r="J1642" s="114"/>
      <c r="K1642" s="108"/>
      <c r="L1642" s="108"/>
      <c r="M1642" s="108"/>
      <c r="N1642" s="109"/>
      <c r="O1642" s="110"/>
      <c r="P1642" s="108"/>
      <c r="Q1642" s="108"/>
      <c r="R1642" s="108"/>
      <c r="S1642" s="108"/>
      <c r="T1642" s="108"/>
      <c r="U1642" s="108"/>
      <c r="V1642" s="109"/>
      <c r="W1642" s="109"/>
      <c r="X1642" s="109"/>
      <c r="Y1642" s="108"/>
      <c r="Z1642" s="108"/>
      <c r="AA1642" s="108"/>
      <c r="AB1642" s="109"/>
      <c r="AC1642" s="109"/>
      <c r="AD1642" s="111"/>
      <c r="AG1642" s="111"/>
    </row>
    <row r="1643" spans="1:33" ht="15.75">
      <c r="A1643" s="292" t="str">
        <f t="shared" si="31"/>
        <v>66-36800-S1</v>
      </c>
      <c r="B1643" s="231">
        <v>9186.5812500000011</v>
      </c>
      <c r="C1643" s="231">
        <v>11979.301949999995</v>
      </c>
      <c r="D1643" s="231"/>
      <c r="E1643" s="231"/>
      <c r="F1643" s="231"/>
      <c r="G1643" s="232">
        <v>13776.197242499995</v>
      </c>
      <c r="H1643" s="228" t="s">
        <v>803</v>
      </c>
      <c r="I1643" s="228" t="s">
        <v>803</v>
      </c>
      <c r="J1643" s="114"/>
      <c r="K1643" s="108"/>
      <c r="L1643" s="108"/>
      <c r="M1643" s="108"/>
      <c r="N1643" s="109"/>
      <c r="O1643" s="110"/>
      <c r="P1643" s="108"/>
      <c r="Q1643" s="108"/>
      <c r="R1643" s="108"/>
      <c r="S1643" s="108"/>
      <c r="T1643" s="108"/>
      <c r="U1643" s="108"/>
      <c r="V1643" s="109"/>
      <c r="W1643" s="109"/>
      <c r="X1643" s="109"/>
      <c r="Y1643" s="108"/>
      <c r="Z1643" s="108"/>
      <c r="AA1643" s="108"/>
      <c r="AB1643" s="109"/>
      <c r="AC1643" s="109"/>
      <c r="AD1643" s="111"/>
      <c r="AG1643" s="111"/>
    </row>
    <row r="1644" spans="1:33" ht="15.75">
      <c r="A1644" s="292" t="str">
        <f t="shared" si="31"/>
        <v>66-36900-S3</v>
      </c>
      <c r="B1644" s="231">
        <v>20824.583999999999</v>
      </c>
      <c r="C1644" s="231">
        <v>27155.257536000001</v>
      </c>
      <c r="D1644" s="231"/>
      <c r="E1644" s="231"/>
      <c r="F1644" s="231"/>
      <c r="G1644" s="232">
        <v>31228.546166399999</v>
      </c>
      <c r="H1644" s="228" t="s">
        <v>804</v>
      </c>
      <c r="I1644" s="228" t="s">
        <v>804</v>
      </c>
      <c r="J1644" s="114"/>
      <c r="K1644" s="108"/>
      <c r="L1644" s="108"/>
      <c r="M1644" s="108"/>
      <c r="N1644" s="109"/>
      <c r="O1644" s="110"/>
      <c r="P1644" s="108"/>
      <c r="Q1644" s="108"/>
      <c r="R1644" s="108"/>
      <c r="S1644" s="108"/>
      <c r="T1644" s="108"/>
      <c r="U1644" s="108"/>
      <c r="V1644" s="109"/>
      <c r="W1644" s="109"/>
      <c r="X1644" s="109"/>
      <c r="Y1644" s="108"/>
      <c r="Z1644" s="108"/>
      <c r="AA1644" s="108"/>
      <c r="AB1644" s="109"/>
      <c r="AC1644" s="109"/>
      <c r="AD1644" s="111"/>
      <c r="AG1644" s="111"/>
    </row>
    <row r="1645" spans="1:33" ht="15.75">
      <c r="A1645" s="292" t="str">
        <f t="shared" si="31"/>
        <v>66-36900-L2</v>
      </c>
      <c r="B1645" s="231">
        <v>16025.064</v>
      </c>
      <c r="C1645" s="231">
        <v>20896.683456000002</v>
      </c>
      <c r="D1645" s="231"/>
      <c r="E1645" s="231"/>
      <c r="F1645" s="231"/>
      <c r="G1645" s="232">
        <v>24031.185974399999</v>
      </c>
      <c r="H1645" s="235" t="s">
        <v>2592</v>
      </c>
      <c r="I1645" s="235" t="s">
        <v>2592</v>
      </c>
      <c r="J1645" s="114"/>
      <c r="K1645" s="108"/>
      <c r="L1645" s="108"/>
      <c r="M1645" s="108"/>
      <c r="N1645" s="109"/>
      <c r="O1645" s="110"/>
      <c r="P1645" s="108"/>
      <c r="Q1645" s="108"/>
      <c r="R1645" s="108"/>
      <c r="S1645" s="108"/>
      <c r="T1645" s="108"/>
      <c r="U1645" s="108"/>
      <c r="V1645" s="109"/>
      <c r="W1645" s="109"/>
      <c r="X1645" s="109"/>
      <c r="Y1645" s="108"/>
      <c r="Z1645" s="108"/>
      <c r="AA1645" s="108"/>
      <c r="AB1645" s="109"/>
      <c r="AC1645" s="109"/>
      <c r="AD1645" s="111"/>
      <c r="AG1645" s="111"/>
    </row>
    <row r="1646" spans="1:33" ht="15.75">
      <c r="A1646" s="292" t="str">
        <f t="shared" si="31"/>
        <v>66-36900-B2</v>
      </c>
      <c r="B1646" s="231">
        <v>11465.52</v>
      </c>
      <c r="C1646" s="231">
        <v>14951.038079999997</v>
      </c>
      <c r="D1646" s="231"/>
      <c r="E1646" s="231"/>
      <c r="F1646" s="231"/>
      <c r="G1646" s="232">
        <v>17193.693791999995</v>
      </c>
      <c r="H1646" s="230" t="s">
        <v>2593</v>
      </c>
      <c r="I1646" s="230" t="s">
        <v>2593</v>
      </c>
      <c r="J1646" s="108"/>
      <c r="K1646" s="108"/>
      <c r="L1646" s="108"/>
      <c r="M1646" s="108"/>
      <c r="N1646" s="108"/>
      <c r="O1646" s="110"/>
      <c r="P1646" s="108"/>
      <c r="Q1646" s="108"/>
      <c r="R1646" s="108"/>
      <c r="S1646" s="108"/>
      <c r="T1646" s="108"/>
      <c r="U1646" s="108"/>
      <c r="V1646" s="108"/>
      <c r="W1646" s="108"/>
      <c r="X1646" s="108"/>
      <c r="Y1646" s="108"/>
      <c r="Z1646" s="108"/>
      <c r="AA1646" s="108"/>
      <c r="AB1646" s="108"/>
      <c r="AC1646" s="108"/>
      <c r="AD1646" s="111"/>
      <c r="AG1646" s="111"/>
    </row>
    <row r="1647" spans="1:33" ht="15.75">
      <c r="A1647" s="292" t="str">
        <f t="shared" si="31"/>
        <v>66-36900-01</v>
      </c>
      <c r="B1647" s="231">
        <v>9359.0640000000003</v>
      </c>
      <c r="C1647" s="231">
        <v>12204.219456000004</v>
      </c>
      <c r="D1647" s="231"/>
      <c r="E1647" s="231"/>
      <c r="F1647" s="231"/>
      <c r="G1647" s="232">
        <v>14034.852374400003</v>
      </c>
      <c r="H1647" s="230" t="s">
        <v>805</v>
      </c>
      <c r="I1647" s="230" t="s">
        <v>805</v>
      </c>
      <c r="J1647" s="108"/>
      <c r="K1647" s="108"/>
      <c r="L1647" s="108"/>
      <c r="M1647" s="108"/>
      <c r="N1647" s="108"/>
      <c r="O1647" s="110"/>
      <c r="P1647" s="108"/>
      <c r="Q1647" s="108"/>
      <c r="R1647" s="108"/>
      <c r="S1647" s="108"/>
      <c r="T1647" s="108"/>
      <c r="U1647" s="108"/>
      <c r="V1647" s="108"/>
      <c r="W1647" s="108"/>
      <c r="X1647" s="108"/>
      <c r="Y1647" s="108"/>
      <c r="Z1647" s="108"/>
      <c r="AA1647" s="108"/>
      <c r="AB1647" s="108"/>
      <c r="AC1647" s="108"/>
      <c r="AD1647" s="111"/>
      <c r="AG1647" s="111"/>
    </row>
    <row r="1648" spans="1:33" ht="15.75">
      <c r="A1648" s="292" t="str">
        <f t="shared" si="31"/>
        <v>66-36900-02</v>
      </c>
      <c r="B1648" s="231">
        <v>6666</v>
      </c>
      <c r="C1648" s="231">
        <v>8692.4639999999981</v>
      </c>
      <c r="D1648" s="231"/>
      <c r="E1648" s="231"/>
      <c r="F1648" s="231"/>
      <c r="G1648" s="232">
        <v>9996.3335999999981</v>
      </c>
      <c r="H1648" s="230" t="s">
        <v>806</v>
      </c>
      <c r="I1648" s="230" t="s">
        <v>806</v>
      </c>
      <c r="J1648" s="108"/>
      <c r="K1648" s="108"/>
      <c r="L1648" s="108"/>
      <c r="M1648" s="108"/>
      <c r="N1648" s="108"/>
      <c r="O1648" s="110"/>
      <c r="P1648" s="108"/>
      <c r="Q1648" s="108"/>
      <c r="R1648" s="108"/>
      <c r="S1648" s="108"/>
      <c r="T1648" s="108"/>
      <c r="U1648" s="108"/>
      <c r="V1648" s="108"/>
      <c r="W1648" s="108"/>
      <c r="X1648" s="108"/>
      <c r="Y1648" s="108"/>
      <c r="Z1648" s="108"/>
      <c r="AA1648" s="108"/>
      <c r="AB1648" s="108"/>
      <c r="AC1648" s="108"/>
      <c r="AD1648" s="111"/>
      <c r="AG1648" s="111"/>
    </row>
    <row r="1649" spans="1:33" ht="15.75">
      <c r="A1649" s="292" t="str">
        <f t="shared" si="31"/>
        <v>66-36900-03</v>
      </c>
      <c r="B1649" s="231">
        <v>4799.5200000000004</v>
      </c>
      <c r="C1649" s="231">
        <v>6258.5740799999985</v>
      </c>
      <c r="D1649" s="231"/>
      <c r="E1649" s="231"/>
      <c r="F1649" s="231"/>
      <c r="G1649" s="232">
        <v>7197.3601919999983</v>
      </c>
      <c r="H1649" s="230" t="s">
        <v>807</v>
      </c>
      <c r="I1649" s="230" t="s">
        <v>807</v>
      </c>
      <c r="J1649" s="108"/>
      <c r="K1649" s="108"/>
      <c r="L1649" s="108"/>
      <c r="M1649" s="108"/>
      <c r="N1649" s="108"/>
      <c r="O1649" s="110"/>
      <c r="P1649" s="108"/>
      <c r="Q1649" s="108"/>
      <c r="R1649" s="108"/>
      <c r="S1649" s="108"/>
      <c r="T1649" s="108"/>
      <c r="U1649" s="108"/>
      <c r="V1649" s="108"/>
      <c r="W1649" s="108"/>
      <c r="X1649" s="108"/>
      <c r="Y1649" s="108"/>
      <c r="Z1649" s="108"/>
      <c r="AA1649" s="108"/>
      <c r="AB1649" s="108"/>
      <c r="AC1649" s="108"/>
      <c r="AD1649" s="111"/>
      <c r="AG1649" s="111"/>
    </row>
    <row r="1650" spans="1:33" ht="15.75">
      <c r="A1650" s="292" t="str">
        <f t="shared" si="31"/>
        <v>66-36900-S3</v>
      </c>
      <c r="B1650" s="231">
        <v>20824.583999999999</v>
      </c>
      <c r="C1650" s="231">
        <v>27155.257536000001</v>
      </c>
      <c r="D1650" s="231"/>
      <c r="E1650" s="231"/>
      <c r="F1650" s="231"/>
      <c r="G1650" s="232">
        <v>31228.546166399999</v>
      </c>
      <c r="H1650" s="230" t="s">
        <v>1797</v>
      </c>
      <c r="I1650" s="230" t="s">
        <v>1797</v>
      </c>
      <c r="J1650" s="108"/>
      <c r="K1650" s="108"/>
      <c r="L1650" s="108"/>
      <c r="M1650" s="108"/>
      <c r="N1650" s="108"/>
      <c r="O1650" s="110"/>
      <c r="P1650" s="108"/>
      <c r="Q1650" s="108"/>
      <c r="R1650" s="108"/>
      <c r="S1650" s="108"/>
      <c r="T1650" s="108"/>
      <c r="U1650" s="108"/>
      <c r="V1650" s="108"/>
      <c r="W1650" s="108"/>
      <c r="X1650" s="108"/>
      <c r="Y1650" s="108"/>
      <c r="Z1650" s="108"/>
      <c r="AA1650" s="108"/>
      <c r="AB1650" s="108"/>
      <c r="AC1650" s="108"/>
      <c r="AD1650" s="111"/>
      <c r="AG1650" s="111"/>
    </row>
    <row r="1651" spans="1:33" ht="15.75">
      <c r="A1651" s="292" t="str">
        <f t="shared" si="31"/>
        <v>66-36900-L2</v>
      </c>
      <c r="B1651" s="231">
        <v>16025.064</v>
      </c>
      <c r="C1651" s="231">
        <v>20896.683456000002</v>
      </c>
      <c r="D1651" s="231"/>
      <c r="E1651" s="231"/>
      <c r="F1651" s="231"/>
      <c r="G1651" s="232">
        <v>24031.185974399999</v>
      </c>
      <c r="H1651" s="230" t="s">
        <v>2594</v>
      </c>
      <c r="I1651" s="230" t="s">
        <v>2594</v>
      </c>
      <c r="J1651" s="114"/>
      <c r="K1651" s="108"/>
      <c r="L1651" s="108"/>
      <c r="M1651" s="108"/>
      <c r="N1651" s="109"/>
      <c r="O1651" s="110"/>
      <c r="P1651" s="108"/>
      <c r="Q1651" s="108"/>
      <c r="R1651" s="108"/>
      <c r="S1651" s="108"/>
      <c r="T1651" s="108"/>
      <c r="U1651" s="108"/>
      <c r="V1651" s="109"/>
      <c r="W1651" s="109"/>
      <c r="X1651" s="109"/>
      <c r="Y1651" s="108"/>
      <c r="Z1651" s="108"/>
      <c r="AA1651" s="108"/>
      <c r="AB1651" s="109"/>
      <c r="AC1651" s="109"/>
      <c r="AD1651" s="111"/>
      <c r="AG1651" s="111"/>
    </row>
    <row r="1652" spans="1:33" ht="15.75">
      <c r="A1652" s="292" t="str">
        <f t="shared" si="31"/>
        <v>66-36900-B2</v>
      </c>
      <c r="B1652" s="231">
        <v>11465.52</v>
      </c>
      <c r="C1652" s="231">
        <v>14951.038079999997</v>
      </c>
      <c r="D1652" s="231"/>
      <c r="E1652" s="231"/>
      <c r="F1652" s="231"/>
      <c r="G1652" s="232">
        <v>17193.693791999995</v>
      </c>
      <c r="H1652" s="230" t="s">
        <v>2595</v>
      </c>
      <c r="I1652" s="230" t="s">
        <v>2595</v>
      </c>
      <c r="J1652" s="114"/>
      <c r="K1652" s="108"/>
      <c r="L1652" s="108"/>
      <c r="M1652" s="108"/>
      <c r="N1652" s="109"/>
      <c r="O1652" s="110"/>
      <c r="P1652" s="108"/>
      <c r="Q1652" s="108"/>
      <c r="R1652" s="108"/>
      <c r="S1652" s="108"/>
      <c r="T1652" s="108"/>
      <c r="U1652" s="108"/>
      <c r="V1652" s="109"/>
      <c r="W1652" s="109"/>
      <c r="X1652" s="109"/>
      <c r="Y1652" s="108"/>
      <c r="Z1652" s="108"/>
      <c r="AA1652" s="108"/>
      <c r="AB1652" s="109"/>
      <c r="AC1652" s="109"/>
      <c r="AD1652" s="111"/>
      <c r="AG1652" s="111"/>
    </row>
    <row r="1653" spans="1:33" ht="15.75">
      <c r="A1653" s="292" t="str">
        <f t="shared" si="31"/>
        <v>66-36900-01</v>
      </c>
      <c r="B1653" s="231">
        <v>9359.0640000000003</v>
      </c>
      <c r="C1653" s="231">
        <v>12204.219456000004</v>
      </c>
      <c r="D1653" s="231"/>
      <c r="E1653" s="231"/>
      <c r="F1653" s="231"/>
      <c r="G1653" s="232">
        <v>14034.852374400003</v>
      </c>
      <c r="H1653" s="230" t="s">
        <v>1798</v>
      </c>
      <c r="I1653" s="230" t="s">
        <v>1798</v>
      </c>
      <c r="J1653" s="114"/>
      <c r="K1653" s="108"/>
      <c r="L1653" s="108"/>
      <c r="M1653" s="108"/>
      <c r="N1653" s="109"/>
      <c r="O1653" s="110"/>
      <c r="P1653" s="108"/>
      <c r="Q1653" s="108"/>
      <c r="R1653" s="108"/>
      <c r="S1653" s="108"/>
      <c r="T1653" s="108"/>
      <c r="U1653" s="108"/>
      <c r="V1653" s="109"/>
      <c r="W1653" s="109"/>
      <c r="X1653" s="109"/>
      <c r="Y1653" s="108"/>
      <c r="Z1653" s="108"/>
      <c r="AA1653" s="108"/>
      <c r="AB1653" s="109"/>
      <c r="AC1653" s="109"/>
      <c r="AD1653" s="111"/>
      <c r="AG1653" s="111"/>
    </row>
    <row r="1654" spans="1:33" ht="15.75">
      <c r="A1654" s="292" t="str">
        <f t="shared" si="31"/>
        <v>66-36900-02</v>
      </c>
      <c r="B1654" s="231">
        <v>6666</v>
      </c>
      <c r="C1654" s="231">
        <v>8692.4639999999981</v>
      </c>
      <c r="D1654" s="231"/>
      <c r="E1654" s="231"/>
      <c r="F1654" s="231"/>
      <c r="G1654" s="232">
        <v>9996.3335999999981</v>
      </c>
      <c r="H1654" s="230" t="s">
        <v>1799</v>
      </c>
      <c r="I1654" s="230" t="s">
        <v>1799</v>
      </c>
      <c r="J1654" s="114"/>
      <c r="K1654" s="108"/>
      <c r="L1654" s="108"/>
      <c r="M1654" s="108"/>
      <c r="N1654" s="109"/>
      <c r="O1654" s="110"/>
      <c r="P1654" s="108"/>
      <c r="Q1654" s="108"/>
      <c r="R1654" s="108"/>
      <c r="S1654" s="108"/>
      <c r="T1654" s="108"/>
      <c r="U1654" s="108"/>
      <c r="V1654" s="109"/>
      <c r="W1654" s="109"/>
      <c r="X1654" s="109"/>
      <c r="Y1654" s="108"/>
      <c r="Z1654" s="108"/>
      <c r="AA1654" s="108"/>
      <c r="AB1654" s="109"/>
      <c r="AC1654" s="109"/>
      <c r="AD1654" s="111"/>
      <c r="AG1654" s="111"/>
    </row>
    <row r="1655" spans="1:33" ht="15.75">
      <c r="A1655" s="292" t="str">
        <f t="shared" si="31"/>
        <v>66-36900-03</v>
      </c>
      <c r="B1655" s="231">
        <v>4799.5200000000004</v>
      </c>
      <c r="C1655" s="231">
        <v>6258.5740799999985</v>
      </c>
      <c r="D1655" s="231"/>
      <c r="E1655" s="231"/>
      <c r="F1655" s="231"/>
      <c r="G1655" s="232">
        <v>7197.3601919999983</v>
      </c>
      <c r="H1655" s="230" t="s">
        <v>1800</v>
      </c>
      <c r="I1655" s="230" t="s">
        <v>1800</v>
      </c>
      <c r="J1655" s="108"/>
      <c r="K1655" s="108"/>
      <c r="L1655" s="108"/>
      <c r="M1655" s="108"/>
      <c r="N1655" s="108"/>
      <c r="O1655" s="110"/>
      <c r="P1655" s="108"/>
      <c r="Q1655" s="108"/>
      <c r="R1655" s="108"/>
      <c r="S1655" s="108"/>
      <c r="T1655" s="108"/>
      <c r="U1655" s="108"/>
      <c r="V1655" s="108"/>
      <c r="W1655" s="108"/>
      <c r="X1655" s="108"/>
      <c r="Y1655" s="108"/>
      <c r="Z1655" s="108"/>
      <c r="AA1655" s="108"/>
      <c r="AB1655" s="108"/>
      <c r="AC1655" s="108"/>
      <c r="AD1655" s="111"/>
      <c r="AG1655" s="111"/>
    </row>
    <row r="1656" spans="1:33" ht="15.75">
      <c r="A1656" s="292" t="str">
        <f t="shared" si="31"/>
        <v>66-37000-S1</v>
      </c>
      <c r="B1656" s="231">
        <v>14665.200000000003</v>
      </c>
      <c r="C1656" s="231">
        <v>19123.4208</v>
      </c>
      <c r="D1656" s="231"/>
      <c r="E1656" s="231"/>
      <c r="F1656" s="231"/>
      <c r="G1656" s="232">
        <v>21991.933919999999</v>
      </c>
      <c r="H1656" s="230" t="s">
        <v>808</v>
      </c>
      <c r="I1656" s="230" t="s">
        <v>808</v>
      </c>
      <c r="J1656" s="108"/>
      <c r="K1656" s="108"/>
      <c r="L1656" s="108"/>
      <c r="M1656" s="108"/>
      <c r="N1656" s="108"/>
      <c r="O1656" s="110"/>
      <c r="P1656" s="108"/>
      <c r="Q1656" s="108"/>
      <c r="R1656" s="108"/>
      <c r="S1656" s="108"/>
      <c r="T1656" s="108"/>
      <c r="U1656" s="108"/>
      <c r="V1656" s="108"/>
      <c r="W1656" s="108"/>
      <c r="X1656" s="108"/>
      <c r="Y1656" s="108"/>
      <c r="Z1656" s="108"/>
      <c r="AA1656" s="108"/>
      <c r="AB1656" s="108"/>
      <c r="AC1656" s="108"/>
      <c r="AD1656" s="111"/>
      <c r="AG1656" s="111"/>
    </row>
    <row r="1657" spans="1:33" ht="15.75">
      <c r="A1657" s="292" t="str">
        <f t="shared" si="31"/>
        <v>66-37100-S1</v>
      </c>
      <c r="B1657" s="231">
        <v>9999</v>
      </c>
      <c r="C1657" s="231">
        <v>13038.695999999998</v>
      </c>
      <c r="D1657" s="231"/>
      <c r="E1657" s="231"/>
      <c r="F1657" s="231"/>
      <c r="G1657" s="232">
        <v>14994.500399999997</v>
      </c>
      <c r="H1657" s="230" t="s">
        <v>809</v>
      </c>
      <c r="I1657" s="230" t="s">
        <v>809</v>
      </c>
      <c r="J1657" s="108"/>
      <c r="K1657" s="108"/>
      <c r="L1657" s="108"/>
      <c r="M1657" s="108"/>
      <c r="N1657" s="108"/>
      <c r="O1657" s="110"/>
      <c r="P1657" s="108"/>
      <c r="Q1657" s="108"/>
      <c r="R1657" s="108"/>
      <c r="S1657" s="108"/>
      <c r="T1657" s="108"/>
      <c r="U1657" s="108"/>
      <c r="V1657" s="108"/>
      <c r="W1657" s="108"/>
      <c r="X1657" s="108"/>
      <c r="Y1657" s="108"/>
      <c r="Z1657" s="108"/>
      <c r="AA1657" s="108"/>
      <c r="AB1657" s="108"/>
      <c r="AC1657" s="108"/>
      <c r="AD1657" s="111"/>
      <c r="AG1657" s="111"/>
    </row>
    <row r="1658" spans="1:33" ht="15.75">
      <c r="A1658" s="292" t="str">
        <f t="shared" si="31"/>
        <v>66-37300-S2</v>
      </c>
      <c r="B1658" s="231">
        <v>26183.376</v>
      </c>
      <c r="C1658" s="231">
        <v>33553.259903999999</v>
      </c>
      <c r="D1658" s="231"/>
      <c r="E1658" s="231"/>
      <c r="F1658" s="231"/>
      <c r="G1658" s="232">
        <v>39626.168889599998</v>
      </c>
      <c r="H1658" s="230" t="s">
        <v>810</v>
      </c>
      <c r="I1658" s="230" t="s">
        <v>810</v>
      </c>
      <c r="J1658" s="114"/>
      <c r="K1658" s="108"/>
      <c r="L1658" s="108"/>
      <c r="M1658" s="108"/>
      <c r="N1658" s="109"/>
      <c r="O1658" s="110"/>
      <c r="P1658" s="108"/>
      <c r="Q1658" s="108"/>
      <c r="R1658" s="108"/>
      <c r="S1658" s="108"/>
      <c r="T1658" s="108"/>
      <c r="U1658" s="108"/>
      <c r="V1658" s="109"/>
      <c r="W1658" s="109"/>
      <c r="X1658" s="109"/>
      <c r="Y1658" s="108"/>
      <c r="Z1658" s="108"/>
      <c r="AA1658" s="108"/>
      <c r="AB1658" s="109"/>
      <c r="AC1658" s="109"/>
      <c r="AD1658" s="111"/>
      <c r="AG1658" s="111"/>
    </row>
    <row r="1659" spans="1:33" ht="15.75">
      <c r="A1659" s="292" t="str">
        <f t="shared" si="31"/>
        <v>66-37300-01</v>
      </c>
      <c r="B1659" s="231">
        <v>14409.575999999999</v>
      </c>
      <c r="C1659" s="231">
        <v>18466.163903999997</v>
      </c>
      <c r="D1659" s="231"/>
      <c r="E1659" s="231"/>
      <c r="F1659" s="231"/>
      <c r="G1659" s="232">
        <v>21878.868489599998</v>
      </c>
      <c r="H1659" s="230" t="s">
        <v>811</v>
      </c>
      <c r="I1659" s="230" t="s">
        <v>811</v>
      </c>
      <c r="J1659" s="114"/>
      <c r="K1659" s="108"/>
      <c r="L1659" s="108"/>
      <c r="M1659" s="108"/>
      <c r="N1659" s="109"/>
      <c r="O1659" s="110"/>
      <c r="P1659" s="108"/>
      <c r="Q1659" s="108"/>
      <c r="R1659" s="108"/>
      <c r="S1659" s="108"/>
      <c r="T1659" s="108"/>
      <c r="U1659" s="108"/>
      <c r="V1659" s="109"/>
      <c r="W1659" s="109"/>
      <c r="X1659" s="109"/>
      <c r="Y1659" s="108"/>
      <c r="Z1659" s="108"/>
      <c r="AA1659" s="108"/>
      <c r="AB1659" s="109"/>
      <c r="AC1659" s="109"/>
      <c r="AD1659" s="111"/>
      <c r="AG1659" s="111"/>
    </row>
    <row r="1660" spans="1:33" ht="15.75">
      <c r="A1660" s="292" t="str">
        <f t="shared" si="31"/>
        <v>66-37300-02</v>
      </c>
      <c r="B1660" s="231">
        <v>11773.8</v>
      </c>
      <c r="C1660" s="231">
        <v>15087.096</v>
      </c>
      <c r="D1660" s="231"/>
      <c r="E1660" s="231"/>
      <c r="F1660" s="231"/>
      <c r="G1660" s="232">
        <v>17747.3004</v>
      </c>
      <c r="H1660" s="230" t="s">
        <v>812</v>
      </c>
      <c r="I1660" s="230" t="s">
        <v>812</v>
      </c>
      <c r="J1660" s="114"/>
      <c r="K1660" s="108"/>
      <c r="L1660" s="108"/>
      <c r="M1660" s="108"/>
      <c r="N1660" s="109"/>
      <c r="O1660" s="110"/>
      <c r="P1660" s="108"/>
      <c r="Q1660" s="108"/>
      <c r="R1660" s="108"/>
      <c r="S1660" s="108"/>
      <c r="T1660" s="108"/>
      <c r="U1660" s="108"/>
      <c r="V1660" s="109"/>
      <c r="W1660" s="109"/>
      <c r="X1660" s="109"/>
      <c r="Y1660" s="108"/>
      <c r="Z1660" s="108"/>
      <c r="AA1660" s="108"/>
      <c r="AB1660" s="109"/>
      <c r="AC1660" s="109"/>
      <c r="AD1660" s="111"/>
      <c r="AG1660" s="111"/>
    </row>
    <row r="1661" spans="1:33" ht="15.75">
      <c r="A1661" s="292" t="str">
        <f t="shared" si="31"/>
        <v>66-37400-S1</v>
      </c>
      <c r="B1661" s="231">
        <v>8999.1</v>
      </c>
      <c r="C1661" s="231">
        <v>11734.826399999998</v>
      </c>
      <c r="D1661" s="231"/>
      <c r="E1661" s="231"/>
      <c r="F1661" s="231"/>
      <c r="G1661" s="232">
        <v>13495.050359999997</v>
      </c>
      <c r="H1661" s="230" t="s">
        <v>813</v>
      </c>
      <c r="I1661" s="230" t="s">
        <v>813</v>
      </c>
      <c r="J1661" s="108"/>
      <c r="K1661" s="108"/>
      <c r="L1661" s="108"/>
      <c r="M1661" s="108"/>
      <c r="N1661" s="108"/>
      <c r="O1661" s="110"/>
      <c r="P1661" s="108"/>
      <c r="Q1661" s="108"/>
      <c r="R1661" s="108"/>
      <c r="S1661" s="108"/>
      <c r="T1661" s="108"/>
      <c r="U1661" s="108"/>
      <c r="V1661" s="108"/>
      <c r="W1661" s="108"/>
      <c r="X1661" s="108"/>
      <c r="Y1661" s="108"/>
      <c r="Z1661" s="108"/>
      <c r="AA1661" s="108"/>
      <c r="AB1661" s="108"/>
      <c r="AC1661" s="108"/>
      <c r="AD1661" s="111"/>
      <c r="AG1661" s="111"/>
    </row>
    <row r="1662" spans="1:33" ht="15.75">
      <c r="A1662" s="292" t="str">
        <f t="shared" si="31"/>
        <v>66-38200-S1</v>
      </c>
      <c r="B1662" s="231">
        <v>10498.949999999999</v>
      </c>
      <c r="C1662" s="231">
        <v>13690.630799999995</v>
      </c>
      <c r="D1662" s="231"/>
      <c r="E1662" s="231"/>
      <c r="F1662" s="231"/>
      <c r="G1662" s="232">
        <v>15744.225419999993</v>
      </c>
      <c r="H1662" s="230" t="s">
        <v>814</v>
      </c>
      <c r="I1662" s="230" t="s">
        <v>814</v>
      </c>
      <c r="J1662" s="108"/>
      <c r="K1662" s="108"/>
      <c r="L1662" s="108"/>
      <c r="M1662" s="108"/>
      <c r="N1662" s="108"/>
      <c r="O1662" s="110"/>
      <c r="P1662" s="108"/>
      <c r="Q1662" s="108"/>
      <c r="R1662" s="108"/>
      <c r="S1662" s="108"/>
      <c r="T1662" s="108"/>
      <c r="U1662" s="108"/>
      <c r="V1662" s="108"/>
      <c r="W1662" s="108"/>
      <c r="X1662" s="108"/>
      <c r="Y1662" s="108"/>
      <c r="Z1662" s="108"/>
      <c r="AA1662" s="108"/>
      <c r="AB1662" s="108"/>
      <c r="AC1662" s="108"/>
      <c r="AD1662" s="111"/>
      <c r="AG1662" s="111"/>
    </row>
    <row r="1663" spans="1:33" ht="15.75">
      <c r="A1663" s="292" t="str">
        <f t="shared" si="31"/>
        <v>66-38300-S1</v>
      </c>
      <c r="B1663" s="231">
        <v>8332.5</v>
      </c>
      <c r="C1663" s="231">
        <v>10865.58</v>
      </c>
      <c r="D1663" s="231"/>
      <c r="E1663" s="231"/>
      <c r="F1663" s="231"/>
      <c r="G1663" s="232">
        <v>12495.416999999998</v>
      </c>
      <c r="H1663" s="230" t="s">
        <v>815</v>
      </c>
      <c r="I1663" s="230" t="s">
        <v>815</v>
      </c>
      <c r="J1663" s="108"/>
      <c r="K1663" s="108"/>
      <c r="L1663" s="108"/>
      <c r="M1663" s="108"/>
      <c r="N1663" s="108"/>
      <c r="O1663" s="110"/>
      <c r="P1663" s="108"/>
      <c r="Q1663" s="108"/>
      <c r="R1663" s="108"/>
      <c r="S1663" s="108"/>
      <c r="T1663" s="108"/>
      <c r="U1663" s="108"/>
      <c r="V1663" s="108"/>
      <c r="W1663" s="108"/>
      <c r="X1663" s="108"/>
      <c r="Y1663" s="108"/>
      <c r="Z1663" s="108"/>
      <c r="AA1663" s="108"/>
      <c r="AB1663" s="108"/>
      <c r="AC1663" s="108"/>
      <c r="AD1663" s="111"/>
      <c r="AG1663" s="111"/>
    </row>
    <row r="1664" spans="1:33" ht="15.75">
      <c r="A1664" s="292" t="str">
        <f t="shared" si="31"/>
        <v>66-38400-S2</v>
      </c>
      <c r="B1664" s="231">
        <v>17060.793750000001</v>
      </c>
      <c r="C1664" s="231">
        <v>22247.275049999993</v>
      </c>
      <c r="D1664" s="231"/>
      <c r="E1664" s="231"/>
      <c r="F1664" s="231"/>
      <c r="G1664" s="232">
        <v>25584.366307499993</v>
      </c>
      <c r="H1664" s="230" t="s">
        <v>816</v>
      </c>
      <c r="I1664" s="230" t="s">
        <v>816</v>
      </c>
      <c r="J1664" s="114"/>
      <c r="K1664" s="108"/>
      <c r="L1664" s="108"/>
      <c r="M1664" s="108"/>
      <c r="N1664" s="109"/>
      <c r="O1664" s="110"/>
      <c r="P1664" s="108"/>
      <c r="Q1664" s="108"/>
      <c r="R1664" s="108"/>
      <c r="S1664" s="108"/>
      <c r="T1664" s="108"/>
      <c r="U1664" s="108"/>
      <c r="V1664" s="109"/>
      <c r="W1664" s="109"/>
      <c r="X1664" s="109"/>
      <c r="Y1664" s="108"/>
      <c r="Z1664" s="108"/>
      <c r="AA1664" s="108"/>
      <c r="AB1664" s="109"/>
      <c r="AC1664" s="109"/>
      <c r="AD1664" s="111"/>
      <c r="AG1664" s="111"/>
    </row>
    <row r="1665" spans="1:33" ht="15.75">
      <c r="A1665" s="292" t="str">
        <f t="shared" si="31"/>
        <v>66-38400-01</v>
      </c>
      <c r="B1665" s="231">
        <v>10498.949999999999</v>
      </c>
      <c r="C1665" s="231">
        <v>13690.630799999995</v>
      </c>
      <c r="D1665" s="231"/>
      <c r="E1665" s="231"/>
      <c r="F1665" s="231"/>
      <c r="G1665" s="232">
        <v>15744.225419999993</v>
      </c>
      <c r="H1665" s="228" t="s">
        <v>817</v>
      </c>
      <c r="I1665" s="228" t="s">
        <v>817</v>
      </c>
      <c r="J1665" s="114"/>
      <c r="K1665" s="108"/>
      <c r="L1665" s="108"/>
      <c r="M1665" s="108"/>
      <c r="N1665" s="109"/>
      <c r="O1665" s="110"/>
      <c r="P1665" s="108"/>
      <c r="Q1665" s="108"/>
      <c r="R1665" s="108"/>
      <c r="S1665" s="108"/>
      <c r="T1665" s="108"/>
      <c r="U1665" s="108"/>
      <c r="V1665" s="109"/>
      <c r="W1665" s="109"/>
      <c r="X1665" s="109"/>
      <c r="Y1665" s="108"/>
      <c r="Z1665" s="108"/>
      <c r="AA1665" s="108"/>
      <c r="AB1665" s="109"/>
      <c r="AC1665" s="109"/>
      <c r="AD1665" s="111"/>
      <c r="AG1665" s="111"/>
    </row>
    <row r="1666" spans="1:33" ht="15.75">
      <c r="A1666" s="292" t="str">
        <f t="shared" si="31"/>
        <v>66-38400-02</v>
      </c>
      <c r="B1666" s="231">
        <v>6561.84375</v>
      </c>
      <c r="C1666" s="231">
        <v>8556.6442499999994</v>
      </c>
      <c r="D1666" s="231"/>
      <c r="E1666" s="231"/>
      <c r="F1666" s="231"/>
      <c r="G1666" s="232">
        <v>9840.1408874999997</v>
      </c>
      <c r="H1666" s="230" t="s">
        <v>818</v>
      </c>
      <c r="I1666" s="230" t="s">
        <v>818</v>
      </c>
      <c r="J1666" s="114"/>
      <c r="K1666" s="108"/>
      <c r="L1666" s="108"/>
      <c r="M1666" s="108"/>
      <c r="N1666" s="109"/>
      <c r="O1666" s="110"/>
      <c r="P1666" s="108"/>
      <c r="Q1666" s="108"/>
      <c r="R1666" s="108"/>
      <c r="S1666" s="108"/>
      <c r="T1666" s="108"/>
      <c r="U1666" s="108"/>
      <c r="V1666" s="109"/>
      <c r="W1666" s="109"/>
      <c r="X1666" s="109"/>
      <c r="Y1666" s="108"/>
      <c r="Z1666" s="108"/>
      <c r="AA1666" s="108"/>
      <c r="AB1666" s="109"/>
      <c r="AC1666" s="109"/>
      <c r="AD1666" s="111"/>
      <c r="AG1666" s="111"/>
    </row>
    <row r="1667" spans="1:33" ht="15.75">
      <c r="A1667" s="292" t="str">
        <f t="shared" si="31"/>
        <v>66-38500-S1</v>
      </c>
      <c r="B1667" s="231">
        <v>4799.5200000000004</v>
      </c>
      <c r="C1667" s="231">
        <v>6258.5740799999985</v>
      </c>
      <c r="D1667" s="231"/>
      <c r="E1667" s="231"/>
      <c r="F1667" s="231"/>
      <c r="G1667" s="232">
        <v>7197.3601919999983</v>
      </c>
      <c r="H1667" s="230" t="s">
        <v>834</v>
      </c>
      <c r="I1667" s="230" t="s">
        <v>834</v>
      </c>
      <c r="J1667" s="108"/>
      <c r="K1667" s="108"/>
      <c r="L1667" s="108"/>
      <c r="M1667" s="108"/>
      <c r="N1667" s="108"/>
      <c r="O1667" s="110"/>
      <c r="P1667" s="108"/>
      <c r="Q1667" s="108"/>
      <c r="R1667" s="108"/>
      <c r="S1667" s="108"/>
      <c r="T1667" s="108"/>
      <c r="U1667" s="108"/>
      <c r="V1667" s="108"/>
      <c r="W1667" s="108"/>
      <c r="X1667" s="108"/>
      <c r="Y1667" s="108"/>
      <c r="Z1667" s="108"/>
      <c r="AA1667" s="108"/>
      <c r="AB1667" s="108"/>
      <c r="AC1667" s="108"/>
      <c r="AD1667" s="111"/>
      <c r="AG1667" s="111"/>
    </row>
    <row r="1668" spans="1:33" ht="15.75">
      <c r="A1668" s="292" t="str">
        <f t="shared" si="31"/>
        <v>66-38600-S1</v>
      </c>
      <c r="B1668" s="231">
        <v>3199.68</v>
      </c>
      <c r="C1668" s="231">
        <v>4172.3827199999996</v>
      </c>
      <c r="D1668" s="231"/>
      <c r="E1668" s="231"/>
      <c r="F1668" s="231"/>
      <c r="G1668" s="232">
        <v>4798.2401279999995</v>
      </c>
      <c r="H1668" s="230" t="s">
        <v>835</v>
      </c>
      <c r="I1668" s="230" t="s">
        <v>835</v>
      </c>
      <c r="J1668" s="114"/>
      <c r="K1668" s="108"/>
      <c r="L1668" s="108"/>
      <c r="M1668" s="108"/>
      <c r="N1668" s="109"/>
      <c r="O1668" s="110"/>
      <c r="P1668" s="108"/>
      <c r="Q1668" s="108"/>
      <c r="R1668" s="108"/>
      <c r="S1668" s="108"/>
      <c r="T1668" s="108"/>
      <c r="U1668" s="108"/>
      <c r="V1668" s="109"/>
      <c r="W1668" s="109"/>
      <c r="X1668" s="109"/>
      <c r="Y1668" s="108"/>
      <c r="Z1668" s="108"/>
      <c r="AA1668" s="108"/>
      <c r="AB1668" s="109"/>
      <c r="AC1668" s="109"/>
      <c r="AD1668" s="111"/>
      <c r="AG1668" s="111"/>
    </row>
    <row r="1669" spans="1:33" ht="15.75">
      <c r="A1669" s="292" t="str">
        <f t="shared" si="31"/>
        <v>66-38800-S1</v>
      </c>
      <c r="B1669" s="231">
        <v>6719.3280000000013</v>
      </c>
      <c r="C1669" s="231">
        <v>8762.0037119999979</v>
      </c>
      <c r="D1669" s="231"/>
      <c r="E1669" s="231"/>
      <c r="F1669" s="231"/>
      <c r="G1669" s="232">
        <v>10076.304268799997</v>
      </c>
      <c r="H1669" s="230" t="s">
        <v>836</v>
      </c>
      <c r="I1669" s="230" t="s">
        <v>836</v>
      </c>
      <c r="J1669" s="114"/>
      <c r="K1669" s="108"/>
      <c r="L1669" s="108"/>
      <c r="M1669" s="108"/>
      <c r="N1669" s="109"/>
      <c r="O1669" s="110"/>
      <c r="P1669" s="108"/>
      <c r="Q1669" s="108"/>
      <c r="R1669" s="108"/>
      <c r="S1669" s="108"/>
      <c r="T1669" s="108"/>
      <c r="U1669" s="108"/>
      <c r="V1669" s="109"/>
      <c r="W1669" s="109"/>
      <c r="X1669" s="109"/>
      <c r="Y1669" s="108"/>
      <c r="Z1669" s="108"/>
      <c r="AA1669" s="108"/>
      <c r="AB1669" s="109"/>
      <c r="AC1669" s="109"/>
      <c r="AD1669" s="111"/>
      <c r="AG1669" s="111"/>
    </row>
    <row r="1670" spans="1:33" ht="15.75">
      <c r="A1670" s="292" t="str">
        <f t="shared" si="31"/>
        <v>66-38900-S1</v>
      </c>
      <c r="B1670" s="231">
        <v>8749.125</v>
      </c>
      <c r="C1670" s="231">
        <v>13017.6</v>
      </c>
      <c r="D1670" s="231"/>
      <c r="E1670" s="231"/>
      <c r="F1670" s="231"/>
      <c r="G1670" s="232">
        <v>13120.187849999997</v>
      </c>
      <c r="H1670" s="230" t="s">
        <v>819</v>
      </c>
      <c r="I1670" s="230" t="s">
        <v>819</v>
      </c>
      <c r="J1670" s="114"/>
      <c r="K1670" s="108"/>
      <c r="L1670" s="108"/>
      <c r="M1670" s="108"/>
      <c r="N1670" s="109"/>
      <c r="O1670" s="110"/>
      <c r="P1670" s="108"/>
      <c r="Q1670" s="108"/>
      <c r="R1670" s="108"/>
      <c r="S1670" s="108"/>
      <c r="T1670" s="108"/>
      <c r="U1670" s="108"/>
      <c r="V1670" s="109"/>
      <c r="W1670" s="109"/>
      <c r="X1670" s="109"/>
      <c r="Y1670" s="108"/>
      <c r="Z1670" s="108"/>
      <c r="AA1670" s="108"/>
      <c r="AB1670" s="109"/>
      <c r="AC1670" s="109"/>
      <c r="AD1670" s="111"/>
      <c r="AG1670" s="111"/>
    </row>
    <row r="1671" spans="1:33" ht="15.75">
      <c r="A1671" s="292" t="str">
        <f t="shared" si="31"/>
        <v>66-39000-S1</v>
      </c>
      <c r="B1671" s="231">
        <v>6249.5999999999995</v>
      </c>
      <c r="C1671" s="231">
        <v>8149.2</v>
      </c>
      <c r="D1671" s="231"/>
      <c r="E1671" s="231"/>
      <c r="F1671" s="231"/>
      <c r="G1671" s="232">
        <v>9372</v>
      </c>
      <c r="H1671" s="230" t="s">
        <v>820</v>
      </c>
      <c r="I1671" s="230" t="s">
        <v>820</v>
      </c>
      <c r="J1671" s="114"/>
      <c r="K1671" s="108"/>
      <c r="L1671" s="108"/>
      <c r="M1671" s="108"/>
      <c r="N1671" s="109"/>
      <c r="O1671" s="110"/>
      <c r="P1671" s="108"/>
      <c r="Q1671" s="108"/>
      <c r="R1671" s="108"/>
      <c r="S1671" s="108"/>
      <c r="T1671" s="108"/>
      <c r="U1671" s="108"/>
      <c r="V1671" s="109"/>
      <c r="W1671" s="109"/>
      <c r="X1671" s="109"/>
      <c r="Y1671" s="108"/>
      <c r="Z1671" s="108"/>
      <c r="AA1671" s="108"/>
      <c r="AB1671" s="109"/>
      <c r="AC1671" s="109"/>
      <c r="AD1671" s="111"/>
      <c r="AG1671" s="111"/>
    </row>
    <row r="1672" spans="1:33" ht="15.75">
      <c r="A1672" s="292" t="str">
        <f t="shared" si="31"/>
        <v>66-39100-S2</v>
      </c>
      <c r="B1672" s="231">
        <v>9599.0400000000009</v>
      </c>
      <c r="C1672" s="231">
        <v>12517.148159999997</v>
      </c>
      <c r="D1672" s="231"/>
      <c r="E1672" s="231"/>
      <c r="F1672" s="231"/>
      <c r="G1672" s="232">
        <v>14394.720383999997</v>
      </c>
      <c r="H1672" s="230" t="s">
        <v>821</v>
      </c>
      <c r="I1672" s="230" t="s">
        <v>821</v>
      </c>
      <c r="J1672" s="8"/>
      <c r="K1672" s="108"/>
      <c r="L1672" s="108"/>
      <c r="M1672" s="108"/>
      <c r="N1672" s="8"/>
      <c r="O1672" s="110"/>
      <c r="P1672" s="108"/>
      <c r="Q1672" s="108"/>
      <c r="R1672" s="108"/>
      <c r="S1672" s="108"/>
      <c r="T1672" s="108"/>
      <c r="U1672" s="108"/>
      <c r="V1672" s="8"/>
      <c r="W1672" s="8"/>
      <c r="X1672" s="8"/>
      <c r="Y1672" s="108"/>
      <c r="Z1672" s="108"/>
      <c r="AA1672" s="108"/>
      <c r="AB1672" s="8"/>
      <c r="AC1672" s="8"/>
      <c r="AD1672" s="111"/>
      <c r="AG1672" s="111"/>
    </row>
    <row r="1673" spans="1:33" ht="15.75">
      <c r="A1673" s="292" t="str">
        <f t="shared" si="31"/>
        <v>66-39100-01</v>
      </c>
      <c r="B1673" s="231">
        <v>5866.0800000000008</v>
      </c>
      <c r="C1673" s="231">
        <v>7649.3683199999978</v>
      </c>
      <c r="D1673" s="231"/>
      <c r="E1673" s="231"/>
      <c r="F1673" s="231"/>
      <c r="G1673" s="232">
        <v>8796.7735679999969</v>
      </c>
      <c r="H1673" s="228" t="s">
        <v>822</v>
      </c>
      <c r="I1673" s="228" t="s">
        <v>822</v>
      </c>
      <c r="J1673" s="8"/>
      <c r="K1673" s="108"/>
      <c r="L1673" s="108"/>
      <c r="M1673" s="108"/>
      <c r="N1673" s="8"/>
      <c r="O1673" s="110"/>
      <c r="P1673" s="108"/>
      <c r="Q1673" s="108"/>
      <c r="R1673" s="108"/>
      <c r="S1673" s="108"/>
      <c r="T1673" s="108"/>
      <c r="U1673" s="108"/>
      <c r="V1673" s="8"/>
      <c r="W1673" s="8"/>
      <c r="X1673" s="8"/>
      <c r="Y1673" s="108"/>
      <c r="Z1673" s="108"/>
      <c r="AA1673" s="108"/>
      <c r="AB1673" s="8"/>
      <c r="AC1673" s="8"/>
      <c r="AD1673" s="111"/>
      <c r="AG1673" s="111"/>
    </row>
    <row r="1674" spans="1:33" ht="15.75">
      <c r="A1674" s="292" t="str">
        <f t="shared" si="31"/>
        <v>66-39100-02</v>
      </c>
      <c r="B1674" s="231">
        <v>3732.96</v>
      </c>
      <c r="C1674" s="231">
        <v>4867.7798399999992</v>
      </c>
      <c r="D1674" s="231"/>
      <c r="E1674" s="231"/>
      <c r="F1674" s="231"/>
      <c r="G1674" s="232">
        <v>5597.9468159999988</v>
      </c>
      <c r="H1674" s="228" t="s">
        <v>823</v>
      </c>
      <c r="I1674" s="228" t="s">
        <v>823</v>
      </c>
      <c r="J1674" s="114"/>
      <c r="K1674" s="108"/>
      <c r="L1674" s="108"/>
      <c r="M1674" s="108"/>
      <c r="N1674" s="109"/>
      <c r="O1674" s="110"/>
      <c r="P1674" s="108"/>
      <c r="Q1674" s="108"/>
      <c r="R1674" s="108"/>
      <c r="S1674" s="108"/>
      <c r="T1674" s="108"/>
      <c r="U1674" s="108"/>
      <c r="V1674" s="109"/>
      <c r="W1674" s="109"/>
      <c r="X1674" s="109"/>
      <c r="Y1674" s="108"/>
      <c r="Z1674" s="108"/>
      <c r="AA1674" s="108"/>
      <c r="AB1674" s="109"/>
      <c r="AC1674" s="109"/>
      <c r="AD1674" s="111"/>
      <c r="AG1674" s="111"/>
    </row>
    <row r="1675" spans="1:33" ht="15.75">
      <c r="A1675" s="292" t="str">
        <f t="shared" si="31"/>
        <v>66-39600-S3</v>
      </c>
      <c r="B1675" s="231">
        <v>17161.616999999998</v>
      </c>
      <c r="C1675" s="231">
        <v>22378.748567999999</v>
      </c>
      <c r="D1675" s="231"/>
      <c r="E1675" s="231"/>
      <c r="F1675" s="231"/>
      <c r="G1675" s="232">
        <v>25735.560853199993</v>
      </c>
      <c r="H1675" s="228" t="s">
        <v>824</v>
      </c>
      <c r="I1675" s="228" t="s">
        <v>824</v>
      </c>
      <c r="J1675" s="114"/>
      <c r="K1675" s="108"/>
      <c r="L1675" s="108"/>
      <c r="M1675" s="108"/>
      <c r="N1675" s="109"/>
      <c r="O1675" s="110"/>
      <c r="P1675" s="108"/>
      <c r="Q1675" s="108"/>
      <c r="R1675" s="108"/>
      <c r="S1675" s="108"/>
      <c r="T1675" s="108"/>
      <c r="U1675" s="108"/>
      <c r="V1675" s="109"/>
      <c r="W1675" s="109"/>
      <c r="X1675" s="109"/>
      <c r="Y1675" s="108"/>
      <c r="Z1675" s="108"/>
      <c r="AA1675" s="108"/>
      <c r="AB1675" s="109"/>
      <c r="AC1675" s="109"/>
      <c r="AD1675" s="111"/>
      <c r="AG1675" s="111"/>
    </row>
    <row r="1676" spans="1:33" ht="15.75">
      <c r="A1676" s="292" t="str">
        <f t="shared" si="31"/>
        <v>66-39600-L2</v>
      </c>
      <c r="B1676" s="231">
        <v>13748.625</v>
      </c>
      <c r="C1676" s="231">
        <v>17928.206999999999</v>
      </c>
      <c r="D1676" s="231"/>
      <c r="E1676" s="231"/>
      <c r="F1676" s="231"/>
      <c r="G1676" s="232">
        <v>20617.438049999993</v>
      </c>
      <c r="H1676" s="230" t="s">
        <v>2596</v>
      </c>
      <c r="I1676" s="230" t="s">
        <v>2596</v>
      </c>
      <c r="J1676" s="114"/>
      <c r="K1676" s="108"/>
      <c r="L1676" s="108"/>
      <c r="M1676" s="108"/>
      <c r="N1676" s="109"/>
      <c r="O1676" s="110"/>
      <c r="P1676" s="108"/>
      <c r="Q1676" s="108"/>
      <c r="R1676" s="108"/>
      <c r="S1676" s="108"/>
      <c r="T1676" s="108"/>
      <c r="U1676" s="108"/>
      <c r="V1676" s="109"/>
      <c r="W1676" s="109"/>
      <c r="X1676" s="109"/>
      <c r="Y1676" s="108"/>
      <c r="Z1676" s="108"/>
      <c r="AA1676" s="108"/>
      <c r="AB1676" s="109"/>
      <c r="AC1676" s="109"/>
      <c r="AD1676" s="111"/>
      <c r="AG1676" s="111"/>
    </row>
    <row r="1677" spans="1:33" ht="15.75">
      <c r="A1677" s="292" t="str">
        <f t="shared" si="31"/>
        <v>66-39600-B2</v>
      </c>
      <c r="B1677" s="231">
        <v>9245.7420000000002</v>
      </c>
      <c r="C1677" s="231">
        <v>12056.447567999998</v>
      </c>
      <c r="D1677" s="231"/>
      <c r="E1677" s="231"/>
      <c r="F1677" s="231"/>
      <c r="G1677" s="232">
        <v>13864.914703199998</v>
      </c>
      <c r="H1677" s="230" t="s">
        <v>2597</v>
      </c>
      <c r="I1677" s="230" t="s">
        <v>2597</v>
      </c>
      <c r="J1677" s="8"/>
      <c r="K1677" s="108"/>
      <c r="L1677" s="108"/>
      <c r="M1677" s="108"/>
      <c r="N1677" s="8"/>
      <c r="O1677" s="110"/>
      <c r="P1677" s="108"/>
      <c r="Q1677" s="108"/>
      <c r="R1677" s="108"/>
      <c r="S1677" s="108"/>
      <c r="T1677" s="108"/>
      <c r="U1677" s="108"/>
      <c r="V1677" s="8"/>
      <c r="W1677" s="8"/>
      <c r="X1677" s="8"/>
      <c r="Y1677" s="108"/>
      <c r="Z1677" s="108"/>
      <c r="AA1677" s="108"/>
      <c r="AB1677" s="8"/>
      <c r="AC1677" s="8"/>
      <c r="AD1677" s="111"/>
      <c r="AG1677" s="111"/>
    </row>
    <row r="1678" spans="1:33" ht="15.75">
      <c r="A1678" s="292" t="str">
        <f t="shared" si="31"/>
        <v>66-39600-01</v>
      </c>
      <c r="B1678" s="231">
        <v>7915.8750000000009</v>
      </c>
      <c r="C1678" s="231">
        <v>10322.300999999999</v>
      </c>
      <c r="D1678" s="231">
        <v>11870.646149999999</v>
      </c>
      <c r="E1678" s="231">
        <v>10322.300999999999</v>
      </c>
      <c r="F1678" s="231"/>
      <c r="G1678" s="232">
        <v>11870.646149999999</v>
      </c>
      <c r="H1678" s="230" t="s">
        <v>825</v>
      </c>
      <c r="I1678" s="230" t="s">
        <v>825</v>
      </c>
      <c r="J1678" s="108"/>
      <c r="K1678" s="108"/>
      <c r="L1678" s="108"/>
      <c r="M1678" s="108"/>
      <c r="N1678" s="108"/>
      <c r="O1678" s="110"/>
      <c r="P1678" s="108"/>
      <c r="Q1678" s="108"/>
      <c r="R1678" s="108"/>
      <c r="S1678" s="108"/>
      <c r="T1678" s="108"/>
      <c r="U1678" s="108"/>
      <c r="V1678" s="108"/>
      <c r="W1678" s="108"/>
      <c r="X1678" s="108"/>
      <c r="Y1678" s="108"/>
      <c r="Z1678" s="108"/>
      <c r="AA1678" s="108"/>
      <c r="AB1678" s="108"/>
      <c r="AC1678" s="108"/>
      <c r="AD1678" s="111"/>
      <c r="AG1678" s="111"/>
    </row>
    <row r="1679" spans="1:33" ht="15.75">
      <c r="A1679" s="292" t="str">
        <f t="shared" si="31"/>
        <v>66-39600-02</v>
      </c>
      <c r="B1679" s="231">
        <v>5832.75</v>
      </c>
      <c r="C1679" s="231">
        <v>7605.905999999999</v>
      </c>
      <c r="D1679" s="231">
        <v>8746.7918999999983</v>
      </c>
      <c r="E1679" s="231">
        <v>8746.7918999999983</v>
      </c>
      <c r="F1679" s="231"/>
      <c r="G1679" s="232">
        <v>8746.7918999999983</v>
      </c>
      <c r="H1679" s="228" t="s">
        <v>826</v>
      </c>
      <c r="I1679" s="228" t="s">
        <v>826</v>
      </c>
      <c r="J1679" s="108"/>
      <c r="K1679" s="108"/>
      <c r="L1679" s="108"/>
      <c r="M1679" s="108"/>
      <c r="N1679" s="108"/>
      <c r="O1679" s="110"/>
      <c r="P1679" s="108"/>
      <c r="Q1679" s="108"/>
      <c r="R1679" s="108"/>
      <c r="S1679" s="108"/>
      <c r="T1679" s="108"/>
      <c r="U1679" s="108"/>
      <c r="V1679" s="108"/>
      <c r="W1679" s="108"/>
      <c r="X1679" s="108"/>
      <c r="Y1679" s="108"/>
      <c r="Z1679" s="108"/>
      <c r="AA1679" s="108"/>
      <c r="AB1679" s="108"/>
      <c r="AC1679" s="108"/>
      <c r="AD1679" s="111"/>
      <c r="AG1679" s="111"/>
    </row>
    <row r="1680" spans="1:33" ht="15.75">
      <c r="A1680" s="292" t="str">
        <f t="shared" si="31"/>
        <v>66-39600-03</v>
      </c>
      <c r="B1680" s="231">
        <v>3412.9920000000006</v>
      </c>
      <c r="C1680" s="231">
        <v>4450.5415679999996</v>
      </c>
      <c r="D1680" s="231"/>
      <c r="E1680" s="231"/>
      <c r="F1680" s="231"/>
      <c r="G1680" s="232">
        <v>5118.1228031999999</v>
      </c>
      <c r="H1680" s="228" t="s">
        <v>827</v>
      </c>
      <c r="I1680" s="228" t="s">
        <v>827</v>
      </c>
      <c r="J1680" s="114"/>
      <c r="K1680" s="108"/>
      <c r="L1680" s="108"/>
      <c r="M1680" s="108"/>
      <c r="N1680" s="109"/>
      <c r="O1680" s="110"/>
      <c r="P1680" s="108"/>
      <c r="Q1680" s="108"/>
      <c r="R1680" s="108"/>
      <c r="S1680" s="108"/>
      <c r="T1680" s="108"/>
      <c r="U1680" s="108"/>
      <c r="V1680" s="109"/>
      <c r="W1680" s="109"/>
      <c r="X1680" s="109"/>
      <c r="Y1680" s="108"/>
      <c r="Z1680" s="108"/>
      <c r="AA1680" s="108"/>
      <c r="AB1680" s="109"/>
      <c r="AC1680" s="109"/>
      <c r="AD1680" s="111"/>
      <c r="AG1680" s="111"/>
    </row>
    <row r="1681" spans="1:33" ht="15.75">
      <c r="A1681" s="292" t="str">
        <f t="shared" si="31"/>
        <v>66-39700-S2</v>
      </c>
      <c r="B1681" s="231">
        <v>15898.41</v>
      </c>
      <c r="C1681" s="231">
        <v>20731.526639999996</v>
      </c>
      <c r="D1681" s="231"/>
      <c r="E1681" s="231"/>
      <c r="F1681" s="231"/>
      <c r="G1681" s="232">
        <v>23841.255635999994</v>
      </c>
      <c r="H1681" s="228" t="s">
        <v>2598</v>
      </c>
      <c r="I1681" s="228" t="s">
        <v>2598</v>
      </c>
      <c r="J1681" s="114"/>
      <c r="K1681" s="108"/>
      <c r="L1681" s="108"/>
      <c r="M1681" s="108"/>
      <c r="N1681" s="109"/>
      <c r="O1681" s="110"/>
      <c r="P1681" s="108"/>
      <c r="Q1681" s="108"/>
      <c r="R1681" s="108"/>
      <c r="S1681" s="108"/>
      <c r="T1681" s="108"/>
      <c r="U1681" s="108"/>
      <c r="V1681" s="109"/>
      <c r="W1681" s="109"/>
      <c r="X1681" s="109"/>
      <c r="Y1681" s="108"/>
      <c r="Z1681" s="108"/>
      <c r="AA1681" s="108"/>
      <c r="AB1681" s="109"/>
      <c r="AC1681" s="109"/>
      <c r="AD1681" s="111"/>
      <c r="AG1681" s="111"/>
    </row>
    <row r="1682" spans="1:33" ht="15.75">
      <c r="A1682" s="292" t="str">
        <f t="shared" si="31"/>
        <v>66-39700-01</v>
      </c>
      <c r="B1682" s="231">
        <v>9499.0500000000011</v>
      </c>
      <c r="C1682" s="231">
        <v>12386.761199999999</v>
      </c>
      <c r="D1682" s="231"/>
      <c r="E1682" s="231"/>
      <c r="F1682" s="231"/>
      <c r="G1682" s="232">
        <v>14244.775379999997</v>
      </c>
      <c r="H1682" s="230" t="s">
        <v>828</v>
      </c>
      <c r="I1682" s="230" t="s">
        <v>828</v>
      </c>
      <c r="J1682" s="114"/>
      <c r="K1682" s="108"/>
      <c r="L1682" s="108"/>
      <c r="M1682" s="108"/>
      <c r="N1682" s="109"/>
      <c r="O1682" s="110"/>
      <c r="P1682" s="108"/>
      <c r="Q1682" s="108"/>
      <c r="R1682" s="108"/>
      <c r="S1682" s="108"/>
      <c r="T1682" s="108"/>
      <c r="U1682" s="108"/>
      <c r="V1682" s="109"/>
      <c r="W1682" s="109"/>
      <c r="X1682" s="109"/>
      <c r="Y1682" s="108"/>
      <c r="Z1682" s="108"/>
      <c r="AA1682" s="108"/>
      <c r="AB1682" s="109"/>
      <c r="AC1682" s="109"/>
      <c r="AD1682" s="111"/>
      <c r="AG1682" s="111"/>
    </row>
    <row r="1683" spans="1:33" ht="15.75">
      <c r="A1683" s="292" t="str">
        <f t="shared" si="31"/>
        <v>66-39700-02</v>
      </c>
      <c r="B1683" s="231">
        <v>6399.36</v>
      </c>
      <c r="C1683" s="231">
        <v>8344.7654399999992</v>
      </c>
      <c r="D1683" s="231"/>
      <c r="E1683" s="231"/>
      <c r="F1683" s="231"/>
      <c r="G1683" s="232">
        <v>9596.4802559999989</v>
      </c>
      <c r="H1683" s="230" t="s">
        <v>829</v>
      </c>
      <c r="I1683" s="230" t="s">
        <v>829</v>
      </c>
      <c r="J1683" s="8"/>
      <c r="K1683" s="108"/>
      <c r="L1683" s="108"/>
      <c r="M1683" s="108"/>
      <c r="N1683" s="110"/>
      <c r="O1683" s="110"/>
      <c r="P1683" s="108"/>
      <c r="Q1683" s="108"/>
      <c r="R1683" s="108"/>
      <c r="S1683" s="108"/>
      <c r="T1683" s="108"/>
      <c r="U1683" s="108"/>
      <c r="V1683" s="8"/>
      <c r="W1683" s="8"/>
      <c r="X1683" s="8"/>
      <c r="Y1683" s="108"/>
      <c r="Z1683" s="108"/>
      <c r="AA1683" s="108"/>
      <c r="AB1683" s="8"/>
      <c r="AC1683" s="8"/>
      <c r="AD1683" s="111"/>
      <c r="AG1683" s="111"/>
    </row>
    <row r="1684" spans="1:33" ht="15.75">
      <c r="A1684" s="292" t="str">
        <f t="shared" si="31"/>
        <v>66-39800-S2</v>
      </c>
      <c r="B1684" s="231">
        <v>17085.291300000001</v>
      </c>
      <c r="C1684" s="231">
        <v>22279.219855199997</v>
      </c>
      <c r="D1684" s="231"/>
      <c r="E1684" s="231"/>
      <c r="F1684" s="231"/>
      <c r="G1684" s="232">
        <v>25621.102833479999</v>
      </c>
      <c r="H1684" s="230" t="s">
        <v>2599</v>
      </c>
      <c r="I1684" s="230" t="s">
        <v>2599</v>
      </c>
      <c r="J1684" s="114"/>
      <c r="K1684" s="108"/>
      <c r="L1684" s="108"/>
      <c r="M1684" s="108"/>
      <c r="N1684" s="109"/>
      <c r="O1684" s="110"/>
      <c r="P1684" s="108"/>
      <c r="Q1684" s="108"/>
      <c r="R1684" s="108"/>
      <c r="S1684" s="108"/>
      <c r="T1684" s="108"/>
      <c r="U1684" s="108"/>
      <c r="V1684" s="109"/>
      <c r="W1684" s="109"/>
      <c r="X1684" s="109"/>
      <c r="Y1684" s="108"/>
      <c r="Z1684" s="108"/>
      <c r="AA1684" s="108"/>
      <c r="AB1684" s="109"/>
      <c r="AC1684" s="109"/>
      <c r="AD1684" s="111"/>
      <c r="AG1684" s="111"/>
    </row>
    <row r="1685" spans="1:33" ht="15.75">
      <c r="A1685" s="292" t="str">
        <f t="shared" si="31"/>
        <v>66-39800-01</v>
      </c>
      <c r="B1685" s="231">
        <v>10960.903800000002</v>
      </c>
      <c r="C1685" s="231">
        <v>14293.018555199995</v>
      </c>
      <c r="D1685" s="231"/>
      <c r="E1685" s="231"/>
      <c r="F1685" s="231"/>
      <c r="G1685" s="232">
        <v>16436.971338479994</v>
      </c>
      <c r="H1685" s="228" t="s">
        <v>830</v>
      </c>
      <c r="I1685" s="228" t="s">
        <v>830</v>
      </c>
      <c r="J1685" s="114"/>
      <c r="K1685" s="108"/>
      <c r="L1685" s="108"/>
      <c r="M1685" s="108"/>
      <c r="N1685" s="109"/>
      <c r="O1685" s="110"/>
      <c r="P1685" s="108"/>
      <c r="Q1685" s="108"/>
      <c r="R1685" s="108"/>
      <c r="S1685" s="108"/>
      <c r="T1685" s="108"/>
      <c r="U1685" s="108"/>
      <c r="V1685" s="109"/>
      <c r="W1685" s="109"/>
      <c r="X1685" s="109"/>
      <c r="Y1685" s="108"/>
      <c r="Z1685" s="108"/>
      <c r="AA1685" s="108"/>
      <c r="AB1685" s="109"/>
      <c r="AC1685" s="109"/>
      <c r="AD1685" s="111"/>
      <c r="AG1685" s="111"/>
    </row>
    <row r="1686" spans="1:33" ht="15.75">
      <c r="A1686" s="292" t="str">
        <f t="shared" si="31"/>
        <v>66-39800-02</v>
      </c>
      <c r="B1686" s="231">
        <v>6124.3874999999998</v>
      </c>
      <c r="C1686" s="231">
        <v>7986.2013000000024</v>
      </c>
      <c r="D1686" s="231"/>
      <c r="E1686" s="231"/>
      <c r="F1686" s="231"/>
      <c r="G1686" s="232">
        <v>9184.1314950000033</v>
      </c>
      <c r="H1686" s="228" t="s">
        <v>831</v>
      </c>
      <c r="I1686" s="228" t="s">
        <v>831</v>
      </c>
      <c r="J1686" s="8"/>
      <c r="K1686" s="108"/>
      <c r="L1686" s="108"/>
      <c r="M1686" s="108"/>
      <c r="N1686" s="8"/>
      <c r="O1686" s="110"/>
      <c r="P1686" s="108"/>
      <c r="Q1686" s="108"/>
      <c r="R1686" s="108"/>
      <c r="S1686" s="108"/>
      <c r="T1686" s="108"/>
      <c r="U1686" s="108"/>
      <c r="V1686" s="8"/>
      <c r="W1686" s="8"/>
      <c r="X1686" s="8"/>
      <c r="Y1686" s="108"/>
      <c r="Z1686" s="108"/>
      <c r="AA1686" s="108"/>
      <c r="AB1686" s="8"/>
      <c r="AC1686" s="8"/>
      <c r="AD1686" s="111"/>
      <c r="AG1686" s="111"/>
    </row>
    <row r="1687" spans="1:33" ht="15.75">
      <c r="A1687" s="292" t="str">
        <f t="shared" si="31"/>
        <v>66-40100-S1</v>
      </c>
      <c r="B1687" s="231">
        <v>9165.75</v>
      </c>
      <c r="C1687" s="231">
        <v>11952.138000000001</v>
      </c>
      <c r="D1687" s="231"/>
      <c r="E1687" s="231"/>
      <c r="F1687" s="231"/>
      <c r="G1687" s="232">
        <v>13744.958700000001</v>
      </c>
      <c r="H1687" s="228" t="s">
        <v>833</v>
      </c>
      <c r="I1687" s="228" t="s">
        <v>833</v>
      </c>
      <c r="J1687" s="114"/>
      <c r="K1687" s="108"/>
      <c r="L1687" s="108"/>
      <c r="M1687" s="108"/>
      <c r="N1687" s="109"/>
      <c r="O1687" s="110"/>
      <c r="P1687" s="108"/>
      <c r="Q1687" s="108"/>
      <c r="R1687" s="108"/>
      <c r="S1687" s="108"/>
      <c r="T1687" s="108"/>
      <c r="U1687" s="108"/>
      <c r="V1687" s="109"/>
      <c r="W1687" s="109"/>
      <c r="X1687" s="109"/>
      <c r="Y1687" s="108"/>
      <c r="Z1687" s="108"/>
      <c r="AA1687" s="108"/>
      <c r="AB1687" s="109"/>
      <c r="AC1687" s="109"/>
      <c r="AD1687" s="111"/>
      <c r="AG1687" s="111"/>
    </row>
    <row r="1688" spans="1:33" ht="15.75">
      <c r="A1688" s="292" t="str">
        <f t="shared" si="31"/>
        <v>66-32000-S4</v>
      </c>
      <c r="B1688" s="231">
        <v>22019.772479999996</v>
      </c>
      <c r="C1688" s="231">
        <v>28475.930400000001</v>
      </c>
      <c r="D1688" s="231"/>
      <c r="E1688" s="231"/>
      <c r="F1688" s="231"/>
      <c r="G1688" s="232">
        <v>33375.879960000006</v>
      </c>
      <c r="H1688" s="230" t="s">
        <v>740</v>
      </c>
      <c r="I1688" s="230" t="s">
        <v>740</v>
      </c>
      <c r="J1688" s="114"/>
      <c r="K1688" s="108"/>
      <c r="L1688" s="108"/>
      <c r="M1688" s="108"/>
      <c r="N1688" s="109"/>
      <c r="O1688" s="110"/>
      <c r="P1688" s="108"/>
      <c r="Q1688" s="108"/>
      <c r="R1688" s="108"/>
      <c r="S1688" s="108"/>
      <c r="T1688" s="108"/>
      <c r="U1688" s="108"/>
      <c r="V1688" s="109"/>
      <c r="W1688" s="109"/>
      <c r="X1688" s="109"/>
      <c r="Y1688" s="108"/>
      <c r="Z1688" s="108"/>
      <c r="AA1688" s="108"/>
      <c r="AB1688" s="109"/>
      <c r="AC1688" s="109"/>
      <c r="AD1688" s="111"/>
      <c r="AG1688" s="111"/>
    </row>
    <row r="1689" spans="1:33" ht="15.75">
      <c r="A1689" s="292" t="str">
        <f t="shared" si="31"/>
        <v>66-32000-01</v>
      </c>
      <c r="B1689" s="231">
        <v>10390.799999999999</v>
      </c>
      <c r="C1689" s="231">
        <v>13405.199999999999</v>
      </c>
      <c r="D1689" s="231"/>
      <c r="E1689" s="231"/>
      <c r="F1689" s="231"/>
      <c r="G1689" s="232">
        <v>15795.599999999999</v>
      </c>
      <c r="H1689" s="230" t="s">
        <v>745</v>
      </c>
      <c r="I1689" s="230" t="s">
        <v>745</v>
      </c>
      <c r="J1689" s="8"/>
      <c r="K1689" s="108"/>
      <c r="L1689" s="108"/>
      <c r="M1689" s="108"/>
      <c r="N1689" s="8"/>
      <c r="O1689" s="110"/>
      <c r="P1689" s="108"/>
      <c r="Q1689" s="108"/>
      <c r="R1689" s="108"/>
      <c r="S1689" s="108"/>
      <c r="T1689" s="108"/>
      <c r="U1689" s="108"/>
      <c r="V1689" s="8"/>
      <c r="W1689" s="8"/>
      <c r="X1689" s="8"/>
      <c r="Y1689" s="108"/>
      <c r="Z1689" s="108"/>
      <c r="AA1689" s="108"/>
      <c r="AB1689" s="8"/>
      <c r="AC1689" s="8"/>
      <c r="AD1689" s="111"/>
      <c r="AG1689" s="111"/>
    </row>
    <row r="1690" spans="1:33" ht="15.75">
      <c r="A1690" s="292" t="str">
        <f t="shared" si="31"/>
        <v>66-32000-02</v>
      </c>
      <c r="B1690" s="231">
        <v>6621.5999999999995</v>
      </c>
      <c r="C1690" s="231">
        <v>8540.4</v>
      </c>
      <c r="D1690" s="231"/>
      <c r="E1690" s="231"/>
      <c r="F1690" s="231"/>
      <c r="G1690" s="232">
        <v>10070.4</v>
      </c>
      <c r="H1690" s="230" t="s">
        <v>746</v>
      </c>
      <c r="I1690" s="230" t="s">
        <v>746</v>
      </c>
      <c r="J1690" s="114"/>
      <c r="K1690" s="108"/>
      <c r="L1690" s="108"/>
      <c r="M1690" s="108"/>
      <c r="N1690" s="109"/>
      <c r="O1690" s="110"/>
      <c r="P1690" s="108"/>
      <c r="Q1690" s="108"/>
      <c r="R1690" s="108"/>
      <c r="S1690" s="108"/>
      <c r="T1690" s="108"/>
      <c r="U1690" s="108"/>
      <c r="V1690" s="109"/>
      <c r="W1690" s="109"/>
      <c r="X1690" s="109"/>
      <c r="Y1690" s="108"/>
      <c r="Z1690" s="108"/>
      <c r="AA1690" s="108"/>
      <c r="AB1690" s="109"/>
      <c r="AC1690" s="109"/>
      <c r="AD1690" s="111"/>
      <c r="AG1690" s="111"/>
    </row>
    <row r="1691" spans="1:33" ht="15.75">
      <c r="A1691" s="292" t="str">
        <f t="shared" si="31"/>
        <v>66-32000-03</v>
      </c>
      <c r="B1691" s="231">
        <v>3196.1952000000006</v>
      </c>
      <c r="C1691" s="231">
        <v>4168.2960000000039</v>
      </c>
      <c r="D1691" s="231"/>
      <c r="E1691" s="231"/>
      <c r="F1691" s="231"/>
      <c r="G1691" s="232">
        <v>4793.5404000000044</v>
      </c>
      <c r="H1691" s="228" t="s">
        <v>747</v>
      </c>
      <c r="I1691" s="228" t="s">
        <v>747</v>
      </c>
      <c r="J1691" s="114"/>
      <c r="K1691" s="108"/>
      <c r="L1691" s="108"/>
      <c r="M1691" s="108"/>
      <c r="N1691" s="109"/>
      <c r="O1691" s="110"/>
      <c r="P1691" s="108"/>
      <c r="Q1691" s="108"/>
      <c r="R1691" s="108"/>
      <c r="S1691" s="108"/>
      <c r="T1691" s="108"/>
      <c r="U1691" s="108"/>
      <c r="V1691" s="109"/>
      <c r="W1691" s="109"/>
      <c r="X1691" s="109"/>
      <c r="Y1691" s="108"/>
      <c r="Z1691" s="108"/>
      <c r="AA1691" s="108"/>
      <c r="AB1691" s="109"/>
      <c r="AC1691" s="109"/>
      <c r="AD1691" s="111"/>
      <c r="AG1691" s="111"/>
    </row>
    <row r="1692" spans="1:33" ht="15.75">
      <c r="A1692" s="292" t="str">
        <f t="shared" si="31"/>
        <v>66-32000-04</v>
      </c>
      <c r="B1692" s="231">
        <v>1811.1772799999999</v>
      </c>
      <c r="C1692" s="231">
        <v>2362.0344000000005</v>
      </c>
      <c r="D1692" s="231"/>
      <c r="E1692" s="231"/>
      <c r="F1692" s="231"/>
      <c r="G1692" s="232">
        <v>2716.3395599999999</v>
      </c>
      <c r="H1692" s="230" t="s">
        <v>748</v>
      </c>
      <c r="I1692" s="230" t="s">
        <v>748</v>
      </c>
      <c r="J1692" s="108"/>
      <c r="K1692" s="108"/>
      <c r="L1692" s="108"/>
      <c r="M1692" s="108"/>
      <c r="N1692" s="108"/>
      <c r="O1692" s="110"/>
      <c r="P1692" s="108"/>
      <c r="Q1692" s="108"/>
      <c r="R1692" s="108"/>
      <c r="S1692" s="108"/>
      <c r="T1692" s="108"/>
      <c r="U1692" s="108"/>
      <c r="V1692" s="108"/>
      <c r="W1692" s="108"/>
      <c r="X1692" s="108"/>
      <c r="Y1692" s="108"/>
      <c r="Z1692" s="108"/>
      <c r="AA1692" s="108"/>
      <c r="AB1692" s="108"/>
      <c r="AC1692" s="108"/>
      <c r="AD1692" s="111"/>
      <c r="AG1692" s="111"/>
    </row>
    <row r="1693" spans="1:33" ht="15.75">
      <c r="A1693" s="292" t="str">
        <f t="shared" si="31"/>
        <v>66-32000-L2</v>
      </c>
      <c r="B1693" s="231">
        <v>17012.399999999998</v>
      </c>
      <c r="C1693" s="231">
        <v>21945.599999999999</v>
      </c>
      <c r="D1693" s="231"/>
      <c r="E1693" s="231"/>
      <c r="F1693" s="231"/>
      <c r="G1693" s="232">
        <v>25866</v>
      </c>
      <c r="H1693" s="230" t="s">
        <v>742</v>
      </c>
      <c r="I1693" s="230" t="s">
        <v>742</v>
      </c>
      <c r="J1693" s="108"/>
      <c r="K1693" s="108"/>
      <c r="L1693" s="108"/>
      <c r="M1693" s="108"/>
      <c r="N1693" s="108"/>
      <c r="O1693" s="110"/>
      <c r="P1693" s="108"/>
      <c r="Q1693" s="108"/>
      <c r="R1693" s="108"/>
      <c r="S1693" s="108"/>
      <c r="T1693" s="108"/>
      <c r="U1693" s="108"/>
      <c r="V1693" s="108"/>
      <c r="W1693" s="108"/>
      <c r="X1693" s="108"/>
      <c r="Y1693" s="108"/>
      <c r="Z1693" s="108"/>
      <c r="AA1693" s="108"/>
      <c r="AB1693" s="108"/>
      <c r="AC1693" s="108"/>
      <c r="AD1693" s="111"/>
      <c r="AG1693" s="111"/>
    </row>
    <row r="1694" spans="1:33" ht="15.75">
      <c r="A1694" s="292" t="str">
        <f t="shared" si="31"/>
        <v>66-32000-L3</v>
      </c>
      <c r="B1694" s="231">
        <v>20208.5952</v>
      </c>
      <c r="C1694" s="231">
        <v>26113.896000000001</v>
      </c>
      <c r="D1694" s="231"/>
      <c r="E1694" s="231"/>
      <c r="F1694" s="231"/>
      <c r="G1694" s="232">
        <v>30659.540400000005</v>
      </c>
      <c r="H1694" s="228" t="s">
        <v>741</v>
      </c>
      <c r="I1694" s="228" t="s">
        <v>741</v>
      </c>
      <c r="J1694" s="108"/>
      <c r="K1694" s="108"/>
      <c r="L1694" s="108"/>
      <c r="M1694" s="108"/>
      <c r="N1694" s="108"/>
      <c r="O1694" s="110"/>
      <c r="P1694" s="108"/>
      <c r="Q1694" s="108"/>
      <c r="R1694" s="108"/>
      <c r="S1694" s="108"/>
      <c r="T1694" s="108"/>
      <c r="U1694" s="108"/>
      <c r="V1694" s="108"/>
      <c r="W1694" s="108"/>
      <c r="X1694" s="108"/>
      <c r="Y1694" s="108"/>
      <c r="Z1694" s="108"/>
      <c r="AA1694" s="108"/>
      <c r="AB1694" s="108"/>
      <c r="AC1694" s="108"/>
      <c r="AD1694" s="111"/>
      <c r="AG1694" s="111"/>
    </row>
    <row r="1695" spans="1:33" ht="15.75">
      <c r="A1695" s="292" t="str">
        <f t="shared" si="31"/>
        <v>66-32000-B3</v>
      </c>
      <c r="B1695" s="231">
        <v>11628.97248</v>
      </c>
      <c r="C1695" s="231">
        <v>15070.730400000004</v>
      </c>
      <c r="D1695" s="231"/>
      <c r="E1695" s="231"/>
      <c r="F1695" s="231"/>
      <c r="G1695" s="232">
        <v>17580.279960000003</v>
      </c>
      <c r="H1695" s="230" t="s">
        <v>743</v>
      </c>
      <c r="I1695" s="230" t="s">
        <v>743</v>
      </c>
      <c r="J1695" s="108"/>
      <c r="K1695" s="108"/>
      <c r="L1695" s="108"/>
      <c r="M1695" s="108"/>
      <c r="N1695" s="108"/>
      <c r="O1695" s="110"/>
      <c r="P1695" s="108"/>
      <c r="Q1695" s="108"/>
      <c r="R1695" s="108"/>
      <c r="S1695" s="108"/>
      <c r="T1695" s="108"/>
      <c r="U1695" s="108"/>
      <c r="V1695" s="108"/>
      <c r="W1695" s="108"/>
      <c r="X1695" s="108"/>
      <c r="Y1695" s="108"/>
      <c r="Z1695" s="108"/>
      <c r="AA1695" s="108"/>
      <c r="AB1695" s="108"/>
      <c r="AC1695" s="108"/>
      <c r="AD1695" s="111"/>
      <c r="AG1695" s="111"/>
    </row>
    <row r="1696" spans="1:33" ht="15.75">
      <c r="A1696" s="292" t="str">
        <f t="shared" si="31"/>
        <v>66-32000-B2</v>
      </c>
      <c r="B1696" s="231">
        <v>5007.37248</v>
      </c>
      <c r="C1696" s="231">
        <v>6530.3304000000044</v>
      </c>
      <c r="D1696" s="231"/>
      <c r="E1696" s="231"/>
      <c r="F1696" s="231"/>
      <c r="G1696" s="232">
        <v>7509.8799600000038</v>
      </c>
      <c r="H1696" s="230" t="s">
        <v>744</v>
      </c>
      <c r="I1696" s="230" t="s">
        <v>744</v>
      </c>
      <c r="J1696" s="108"/>
      <c r="K1696" s="108"/>
      <c r="L1696" s="108"/>
      <c r="M1696" s="108"/>
      <c r="N1696" s="108"/>
      <c r="O1696" s="110"/>
      <c r="P1696" s="108"/>
      <c r="Q1696" s="108"/>
      <c r="R1696" s="108"/>
      <c r="S1696" s="108"/>
      <c r="T1696" s="108"/>
      <c r="U1696" s="108"/>
      <c r="V1696" s="108"/>
      <c r="W1696" s="108"/>
      <c r="X1696" s="108"/>
      <c r="Y1696" s="108"/>
      <c r="Z1696" s="108"/>
      <c r="AA1696" s="108"/>
      <c r="AB1696" s="108"/>
      <c r="AC1696" s="108"/>
      <c r="AD1696" s="111"/>
      <c r="AG1696" s="111"/>
    </row>
    <row r="1697" spans="1:33" ht="15.75">
      <c r="A1697" s="292" t="str">
        <f t="shared" si="31"/>
        <v>66-31900-S4</v>
      </c>
      <c r="B1697" s="231">
        <v>26354.944080000001</v>
      </c>
      <c r="C1697" s="231">
        <v>34099.6734</v>
      </c>
      <c r="D1697" s="231"/>
      <c r="E1697" s="231"/>
      <c r="F1697" s="231"/>
      <c r="G1697" s="232">
        <v>40020.904409999996</v>
      </c>
      <c r="H1697" s="228" t="s">
        <v>731</v>
      </c>
      <c r="I1697" s="228" t="s">
        <v>731</v>
      </c>
      <c r="J1697" s="114"/>
      <c r="K1697" s="108"/>
      <c r="L1697" s="108"/>
      <c r="M1697" s="108"/>
      <c r="N1697" s="109"/>
      <c r="O1697" s="110"/>
      <c r="P1697" s="108"/>
      <c r="Q1697" s="108"/>
      <c r="R1697" s="108"/>
      <c r="S1697" s="108"/>
      <c r="T1697" s="108"/>
      <c r="U1697" s="108"/>
      <c r="V1697" s="109"/>
      <c r="W1697" s="109"/>
      <c r="X1697" s="109"/>
      <c r="Y1697" s="108"/>
      <c r="Z1697" s="108"/>
      <c r="AA1697" s="108"/>
      <c r="AB1697" s="109"/>
      <c r="AC1697" s="109"/>
      <c r="AD1697" s="111"/>
      <c r="AG1697" s="111"/>
    </row>
    <row r="1698" spans="1:33" ht="15.75">
      <c r="A1698" s="292" t="str">
        <f t="shared" si="31"/>
        <v>66-31900-01</v>
      </c>
      <c r="B1698" s="231">
        <v>11262</v>
      </c>
      <c r="C1698" s="231">
        <v>14527.199999999999</v>
      </c>
      <c r="D1698" s="231"/>
      <c r="E1698" s="231"/>
      <c r="F1698" s="231"/>
      <c r="G1698" s="232">
        <v>17192.399999999998</v>
      </c>
      <c r="H1698" s="230" t="s">
        <v>736</v>
      </c>
      <c r="I1698" s="230" t="s">
        <v>736</v>
      </c>
      <c r="J1698" s="114"/>
      <c r="K1698" s="108"/>
      <c r="L1698" s="108"/>
      <c r="M1698" s="108"/>
      <c r="N1698" s="109"/>
      <c r="O1698" s="110"/>
      <c r="P1698" s="108"/>
      <c r="Q1698" s="108"/>
      <c r="R1698" s="108"/>
      <c r="S1698" s="108"/>
      <c r="T1698" s="108"/>
      <c r="U1698" s="108"/>
      <c r="V1698" s="109"/>
      <c r="W1698" s="109"/>
      <c r="X1698" s="109"/>
      <c r="Y1698" s="108"/>
      <c r="Z1698" s="108"/>
      <c r="AA1698" s="108"/>
      <c r="AB1698" s="109"/>
      <c r="AC1698" s="109"/>
      <c r="AD1698" s="111"/>
      <c r="AG1698" s="111"/>
    </row>
    <row r="1699" spans="1:33" ht="15.75">
      <c r="A1699" s="292" t="str">
        <f t="shared" si="31"/>
        <v>66-31900-02</v>
      </c>
      <c r="B1699" s="231">
        <v>7821.5999999999995</v>
      </c>
      <c r="C1699" s="231">
        <v>10089.6</v>
      </c>
      <c r="D1699" s="231"/>
      <c r="E1699" s="231"/>
      <c r="F1699" s="231"/>
      <c r="G1699" s="232">
        <v>11923.199999999999</v>
      </c>
      <c r="H1699" s="230" t="s">
        <v>737</v>
      </c>
      <c r="I1699" s="230" t="s">
        <v>737</v>
      </c>
      <c r="J1699" s="114"/>
      <c r="K1699" s="108"/>
      <c r="L1699" s="108"/>
      <c r="M1699" s="108"/>
      <c r="N1699" s="109"/>
      <c r="O1699" s="110"/>
      <c r="P1699" s="108"/>
      <c r="Q1699" s="108"/>
      <c r="R1699" s="108"/>
      <c r="S1699" s="108"/>
      <c r="T1699" s="108"/>
      <c r="U1699" s="108"/>
      <c r="V1699" s="109"/>
      <c r="W1699" s="109"/>
      <c r="X1699" s="109"/>
      <c r="Y1699" s="108"/>
      <c r="Z1699" s="108"/>
      <c r="AA1699" s="108"/>
      <c r="AB1699" s="109"/>
      <c r="AC1699" s="109"/>
      <c r="AD1699" s="111"/>
      <c r="AG1699" s="111"/>
    </row>
    <row r="1700" spans="1:33" ht="15.75">
      <c r="A1700" s="292" t="str">
        <f t="shared" ref="A1700:A1763" si="32">LEFT(H1700,6)&amp;"00"&amp;RIGHT(H1700,3)</f>
        <v>66-31900-03</v>
      </c>
      <c r="B1700" s="231">
        <v>4474.67328</v>
      </c>
      <c r="C1700" s="231">
        <v>5835.6143999999986</v>
      </c>
      <c r="D1700" s="231"/>
      <c r="E1700" s="231"/>
      <c r="F1700" s="231"/>
      <c r="G1700" s="232">
        <v>6710.9565599999978</v>
      </c>
      <c r="H1700" s="228" t="s">
        <v>738</v>
      </c>
      <c r="I1700" s="228" t="s">
        <v>738</v>
      </c>
      <c r="J1700" s="114"/>
      <c r="K1700" s="108"/>
      <c r="L1700" s="108"/>
      <c r="M1700" s="108"/>
      <c r="N1700" s="109"/>
      <c r="O1700" s="110"/>
      <c r="P1700" s="108"/>
      <c r="Q1700" s="108"/>
      <c r="R1700" s="108"/>
      <c r="S1700" s="108"/>
      <c r="T1700" s="108"/>
      <c r="U1700" s="108"/>
      <c r="V1700" s="109"/>
      <c r="W1700" s="109"/>
      <c r="X1700" s="109"/>
      <c r="Y1700" s="108"/>
      <c r="Z1700" s="108"/>
      <c r="AA1700" s="108"/>
      <c r="AB1700" s="109"/>
      <c r="AC1700" s="109"/>
      <c r="AD1700" s="111"/>
      <c r="AG1700" s="111"/>
    </row>
    <row r="1701" spans="1:33" ht="15.75">
      <c r="A1701" s="292" t="str">
        <f t="shared" si="32"/>
        <v>66-31900-04</v>
      </c>
      <c r="B1701" s="231">
        <v>2796.6707999999994</v>
      </c>
      <c r="C1701" s="231">
        <v>3647.2589999999991</v>
      </c>
      <c r="D1701" s="231"/>
      <c r="E1701" s="231"/>
      <c r="F1701" s="231"/>
      <c r="G1701" s="232">
        <v>4194.3478499999983</v>
      </c>
      <c r="H1701" s="230" t="s">
        <v>739</v>
      </c>
      <c r="I1701" s="230" t="s">
        <v>739</v>
      </c>
      <c r="J1701" s="108"/>
      <c r="K1701" s="108"/>
      <c r="L1701" s="108"/>
      <c r="M1701" s="108"/>
      <c r="N1701" s="108"/>
      <c r="O1701" s="110"/>
      <c r="P1701" s="108"/>
      <c r="Q1701" s="108"/>
      <c r="R1701" s="108"/>
      <c r="S1701" s="108"/>
      <c r="T1701" s="108"/>
      <c r="U1701" s="108"/>
      <c r="V1701" s="108"/>
      <c r="W1701" s="108"/>
      <c r="X1701" s="108"/>
      <c r="Y1701" s="108"/>
      <c r="Z1701" s="108"/>
      <c r="AA1701" s="108"/>
      <c r="AB1701" s="108"/>
      <c r="AC1701" s="108"/>
      <c r="AD1701" s="111"/>
      <c r="AG1701" s="111"/>
    </row>
    <row r="1702" spans="1:33" ht="15.75">
      <c r="A1702" s="292" t="str">
        <f t="shared" si="32"/>
        <v>66-31900-L2</v>
      </c>
      <c r="B1702" s="231">
        <v>19083.599999999999</v>
      </c>
      <c r="C1702" s="231">
        <v>24616.799999999999</v>
      </c>
      <c r="D1702" s="231"/>
      <c r="E1702" s="231"/>
      <c r="F1702" s="231"/>
      <c r="G1702" s="232">
        <v>29115.599999999999</v>
      </c>
      <c r="H1702" s="230" t="s">
        <v>733</v>
      </c>
      <c r="I1702" s="230" t="s">
        <v>733</v>
      </c>
      <c r="J1702" s="108"/>
      <c r="K1702" s="108"/>
      <c r="L1702" s="108"/>
      <c r="M1702" s="108"/>
      <c r="N1702" s="108"/>
      <c r="O1702" s="110"/>
      <c r="P1702" s="108"/>
      <c r="Q1702" s="108"/>
      <c r="R1702" s="108"/>
      <c r="S1702" s="108"/>
      <c r="T1702" s="108"/>
      <c r="U1702" s="108"/>
      <c r="V1702" s="108"/>
      <c r="W1702" s="108"/>
      <c r="X1702" s="108"/>
      <c r="Y1702" s="108"/>
      <c r="Z1702" s="108"/>
      <c r="AA1702" s="108"/>
      <c r="AB1702" s="108"/>
      <c r="AC1702" s="108"/>
      <c r="AD1702" s="111"/>
      <c r="AG1702" s="111"/>
    </row>
    <row r="1703" spans="1:33" ht="15.75">
      <c r="A1703" s="292" t="str">
        <f t="shared" si="32"/>
        <v>66-31900-L3</v>
      </c>
      <c r="B1703" s="231">
        <v>23558.273280000001</v>
      </c>
      <c r="C1703" s="231">
        <v>30452.414399999998</v>
      </c>
      <c r="D1703" s="231"/>
      <c r="E1703" s="231"/>
      <c r="F1703" s="231"/>
      <c r="G1703" s="232">
        <v>35826.556559999997</v>
      </c>
      <c r="H1703" s="230" t="s">
        <v>732</v>
      </c>
      <c r="I1703" s="230" t="s">
        <v>732</v>
      </c>
      <c r="J1703" s="108"/>
      <c r="K1703" s="108"/>
      <c r="L1703" s="108"/>
      <c r="M1703" s="108"/>
      <c r="N1703" s="108"/>
      <c r="O1703" s="110"/>
      <c r="P1703" s="108"/>
      <c r="Q1703" s="108"/>
      <c r="R1703" s="108"/>
      <c r="S1703" s="108"/>
      <c r="T1703" s="108"/>
      <c r="U1703" s="108"/>
      <c r="V1703" s="108"/>
      <c r="W1703" s="108"/>
      <c r="X1703" s="108"/>
      <c r="Y1703" s="108"/>
      <c r="Z1703" s="108"/>
      <c r="AA1703" s="108"/>
      <c r="AB1703" s="108"/>
      <c r="AC1703" s="108"/>
      <c r="AD1703" s="111"/>
      <c r="AG1703" s="111"/>
    </row>
    <row r="1704" spans="1:33" ht="15.75">
      <c r="A1704" s="292" t="str">
        <f t="shared" si="32"/>
        <v>66-31900-B3</v>
      </c>
      <c r="B1704" s="231">
        <v>15092.944079999999</v>
      </c>
      <c r="C1704" s="231">
        <v>19572.473399999999</v>
      </c>
      <c r="D1704" s="231"/>
      <c r="E1704" s="231"/>
      <c r="F1704" s="231"/>
      <c r="G1704" s="232">
        <v>22828.504409999994</v>
      </c>
      <c r="H1704" s="228" t="s">
        <v>734</v>
      </c>
      <c r="I1704" s="228" t="s">
        <v>734</v>
      </c>
      <c r="J1704" s="108"/>
      <c r="K1704" s="108"/>
      <c r="L1704" s="108"/>
      <c r="M1704" s="108"/>
      <c r="N1704" s="108"/>
      <c r="O1704" s="110"/>
      <c r="P1704" s="108"/>
      <c r="Q1704" s="108"/>
      <c r="R1704" s="108"/>
      <c r="S1704" s="108"/>
      <c r="T1704" s="108"/>
      <c r="U1704" s="108"/>
      <c r="V1704" s="108"/>
      <c r="W1704" s="108"/>
      <c r="X1704" s="108"/>
      <c r="Y1704" s="108"/>
      <c r="Z1704" s="108"/>
      <c r="AA1704" s="108"/>
      <c r="AB1704" s="108"/>
      <c r="AC1704" s="108"/>
      <c r="AD1704" s="111"/>
      <c r="AG1704" s="111"/>
    </row>
    <row r="1705" spans="1:33" ht="15.75">
      <c r="A1705" s="292" t="str">
        <f t="shared" si="32"/>
        <v>66-31900-B2</v>
      </c>
      <c r="B1705" s="231">
        <v>7271.3440799999998</v>
      </c>
      <c r="C1705" s="231">
        <v>9482.8733999999986</v>
      </c>
      <c r="D1705" s="231"/>
      <c r="E1705" s="231"/>
      <c r="F1705" s="231"/>
      <c r="G1705" s="232">
        <v>10905.304409999997</v>
      </c>
      <c r="H1705" s="228" t="s">
        <v>735</v>
      </c>
      <c r="I1705" s="228" t="s">
        <v>735</v>
      </c>
      <c r="J1705" s="108"/>
      <c r="K1705" s="108"/>
      <c r="L1705" s="108"/>
      <c r="M1705" s="108"/>
      <c r="N1705" s="108"/>
      <c r="O1705" s="110"/>
      <c r="P1705" s="108"/>
      <c r="Q1705" s="108"/>
      <c r="R1705" s="108"/>
      <c r="S1705" s="108"/>
      <c r="T1705" s="108"/>
      <c r="U1705" s="108"/>
      <c r="V1705" s="108"/>
      <c r="W1705" s="108"/>
      <c r="X1705" s="108"/>
      <c r="Y1705" s="108"/>
      <c r="Z1705" s="108"/>
      <c r="AA1705" s="108"/>
      <c r="AB1705" s="108"/>
      <c r="AC1705" s="108"/>
      <c r="AD1705" s="111"/>
      <c r="AG1705" s="111"/>
    </row>
    <row r="1706" spans="1:33" ht="15.75">
      <c r="A1706" s="292" t="str">
        <f t="shared" si="32"/>
        <v>66-32100-S1</v>
      </c>
      <c r="B1706" s="231">
        <v>9999</v>
      </c>
      <c r="C1706" s="231">
        <v>13038.695999999998</v>
      </c>
      <c r="D1706" s="231"/>
      <c r="E1706" s="231"/>
      <c r="F1706" s="231"/>
      <c r="G1706" s="232">
        <v>14994.500399999997</v>
      </c>
      <c r="H1706" s="228" t="s">
        <v>837</v>
      </c>
      <c r="I1706" s="228" t="s">
        <v>837</v>
      </c>
      <c r="J1706" s="114"/>
      <c r="K1706" s="108"/>
      <c r="L1706" s="108"/>
      <c r="M1706" s="108"/>
      <c r="N1706" s="109"/>
      <c r="O1706" s="110"/>
      <c r="P1706" s="108"/>
      <c r="Q1706" s="108"/>
      <c r="R1706" s="108"/>
      <c r="S1706" s="108"/>
      <c r="T1706" s="108"/>
      <c r="U1706" s="108"/>
      <c r="V1706" s="109"/>
      <c r="W1706" s="109"/>
      <c r="X1706" s="109"/>
      <c r="Y1706" s="108"/>
      <c r="Z1706" s="108"/>
      <c r="AA1706" s="108"/>
      <c r="AB1706" s="109"/>
      <c r="AC1706" s="109"/>
      <c r="AD1706" s="111"/>
      <c r="AG1706" s="111"/>
    </row>
    <row r="1707" spans="1:33" ht="15.75">
      <c r="A1707" s="292" t="str">
        <f t="shared" si="32"/>
        <v>66-40400-S1</v>
      </c>
      <c r="B1707" s="231">
        <v>6249.375</v>
      </c>
      <c r="C1707" s="231">
        <v>8149.1849999999986</v>
      </c>
      <c r="D1707" s="231"/>
      <c r="E1707" s="231"/>
      <c r="F1707" s="231"/>
      <c r="G1707" s="232">
        <v>9371.5627499999991</v>
      </c>
      <c r="H1707" s="230" t="s">
        <v>940</v>
      </c>
      <c r="I1707" s="230" t="s">
        <v>940</v>
      </c>
      <c r="J1707" s="114"/>
      <c r="K1707" s="108"/>
      <c r="L1707" s="108"/>
      <c r="M1707" s="108"/>
      <c r="N1707" s="109"/>
      <c r="O1707" s="110"/>
      <c r="P1707" s="108"/>
      <c r="Q1707" s="108"/>
      <c r="R1707" s="108"/>
      <c r="S1707" s="108"/>
      <c r="T1707" s="108"/>
      <c r="U1707" s="108"/>
      <c r="V1707" s="109"/>
      <c r="W1707" s="109"/>
      <c r="X1707" s="109"/>
      <c r="Y1707" s="108"/>
      <c r="Z1707" s="108"/>
      <c r="AA1707" s="108"/>
      <c r="AB1707" s="109"/>
      <c r="AC1707" s="109"/>
      <c r="AD1707" s="111"/>
      <c r="AG1707" s="111"/>
    </row>
    <row r="1708" spans="1:33" ht="15.75">
      <c r="A1708" s="292" t="str">
        <f t="shared" si="32"/>
        <v>66-26100-S1</v>
      </c>
      <c r="B1708" s="231"/>
      <c r="C1708" s="231">
        <v>18929.812800000003</v>
      </c>
      <c r="D1708" s="231"/>
      <c r="E1708" s="231"/>
      <c r="F1708" s="231"/>
      <c r="G1708" s="232"/>
      <c r="H1708" s="230" t="s">
        <v>888</v>
      </c>
      <c r="I1708" s="230" t="s">
        <v>888</v>
      </c>
      <c r="J1708" s="114"/>
      <c r="K1708" s="108"/>
      <c r="L1708" s="108"/>
      <c r="M1708" s="108"/>
      <c r="N1708" s="109"/>
      <c r="O1708" s="110"/>
      <c r="P1708" s="108"/>
      <c r="Q1708" s="108"/>
      <c r="R1708" s="108"/>
      <c r="S1708" s="108"/>
      <c r="T1708" s="108"/>
      <c r="U1708" s="108"/>
      <c r="V1708" s="109"/>
      <c r="W1708" s="109"/>
      <c r="X1708" s="109"/>
      <c r="Y1708" s="108"/>
      <c r="Z1708" s="108"/>
      <c r="AA1708" s="108"/>
      <c r="AB1708" s="109"/>
      <c r="AC1708" s="109"/>
      <c r="AD1708" s="111"/>
      <c r="AG1708" s="111"/>
    </row>
    <row r="1709" spans="1:33" ht="15.75">
      <c r="A1709" s="292" t="str">
        <f t="shared" si="32"/>
        <v>66-26200-S1</v>
      </c>
      <c r="B1709" s="231"/>
      <c r="C1709" s="231">
        <v>13793.720159999999</v>
      </c>
      <c r="D1709" s="231"/>
      <c r="E1709" s="231"/>
      <c r="F1709" s="231"/>
      <c r="G1709" s="232"/>
      <c r="H1709" s="230" t="s">
        <v>889</v>
      </c>
      <c r="I1709" s="230" t="s">
        <v>889</v>
      </c>
      <c r="J1709" s="114"/>
      <c r="K1709" s="108"/>
      <c r="L1709" s="108"/>
      <c r="M1709" s="108"/>
      <c r="N1709" s="109"/>
      <c r="O1709" s="110"/>
      <c r="P1709" s="108"/>
      <c r="Q1709" s="108"/>
      <c r="R1709" s="108"/>
      <c r="S1709" s="108"/>
      <c r="T1709" s="108"/>
      <c r="U1709" s="108"/>
      <c r="V1709" s="109"/>
      <c r="W1709" s="109"/>
      <c r="X1709" s="109"/>
      <c r="Y1709" s="108"/>
      <c r="Z1709" s="108"/>
      <c r="AA1709" s="108"/>
      <c r="AB1709" s="109"/>
      <c r="AC1709" s="109"/>
      <c r="AD1709" s="111"/>
      <c r="AG1709" s="111"/>
    </row>
    <row r="1710" spans="1:33" ht="15.75">
      <c r="A1710" s="292" t="str">
        <f t="shared" si="32"/>
        <v>66-40500-S1</v>
      </c>
      <c r="B1710" s="231">
        <v>3730.5360000000001</v>
      </c>
      <c r="C1710" s="231">
        <v>11094.935999999998</v>
      </c>
      <c r="D1710" s="231"/>
      <c r="E1710" s="231"/>
      <c r="F1710" s="231"/>
      <c r="G1710" s="232">
        <v>12130.505087999996</v>
      </c>
      <c r="H1710" s="228" t="s">
        <v>958</v>
      </c>
      <c r="I1710" s="228" t="s">
        <v>958</v>
      </c>
      <c r="J1710" s="8"/>
      <c r="K1710" s="108"/>
      <c r="L1710" s="108"/>
      <c r="M1710" s="108"/>
      <c r="N1710" s="8"/>
      <c r="O1710" s="110"/>
      <c r="P1710" s="108"/>
      <c r="Q1710" s="108"/>
      <c r="R1710" s="108"/>
      <c r="S1710" s="108"/>
      <c r="T1710" s="108"/>
      <c r="U1710" s="108"/>
      <c r="V1710" s="8"/>
      <c r="W1710" s="8"/>
      <c r="X1710" s="8"/>
      <c r="Y1710" s="108"/>
      <c r="Z1710" s="108"/>
      <c r="AA1710" s="108"/>
      <c r="AB1710" s="8"/>
      <c r="AC1710" s="8"/>
      <c r="AD1710" s="111"/>
      <c r="AG1710" s="111"/>
    </row>
    <row r="1711" spans="1:33" ht="15.75">
      <c r="A1711" s="292" t="str">
        <f t="shared" si="32"/>
        <v>66-41700-S1</v>
      </c>
      <c r="B1711" s="231">
        <v>8332.5</v>
      </c>
      <c r="C1711" s="231">
        <v>14335.679999999998</v>
      </c>
      <c r="D1711" s="231"/>
      <c r="E1711" s="231"/>
      <c r="F1711" s="231"/>
      <c r="G1711" s="232">
        <v>14411.891999999998</v>
      </c>
      <c r="H1711" s="228" t="s">
        <v>946</v>
      </c>
      <c r="I1711" s="228" t="s">
        <v>946</v>
      </c>
      <c r="J1711" s="108"/>
      <c r="K1711" s="108"/>
      <c r="L1711" s="108"/>
      <c r="M1711" s="108"/>
      <c r="N1711" s="108"/>
      <c r="O1711" s="110"/>
      <c r="P1711" s="108"/>
      <c r="Q1711" s="108"/>
      <c r="R1711" s="108"/>
      <c r="S1711" s="108"/>
      <c r="T1711" s="108"/>
      <c r="U1711" s="108"/>
      <c r="V1711" s="108"/>
      <c r="W1711" s="108"/>
      <c r="X1711" s="108"/>
      <c r="Y1711" s="108"/>
      <c r="Z1711" s="108"/>
      <c r="AA1711" s="108"/>
      <c r="AB1711" s="108"/>
      <c r="AC1711" s="108"/>
      <c r="AD1711" s="111"/>
      <c r="AG1711" s="111"/>
    </row>
    <row r="1712" spans="1:33" ht="15.75">
      <c r="A1712" s="292" t="str">
        <f t="shared" si="32"/>
        <v>66-14000-S1</v>
      </c>
      <c r="B1712" s="231">
        <v>18045.818872799999</v>
      </c>
      <c r="C1712" s="231">
        <v>24386.241719999998</v>
      </c>
      <c r="D1712" s="231"/>
      <c r="E1712" s="231"/>
      <c r="F1712" s="231"/>
      <c r="G1712" s="232"/>
      <c r="H1712" s="228" t="s">
        <v>871</v>
      </c>
      <c r="I1712" s="228" t="s">
        <v>871</v>
      </c>
      <c r="J1712" s="108"/>
      <c r="K1712" s="108"/>
      <c r="L1712" s="108"/>
      <c r="M1712" s="108"/>
      <c r="N1712" s="108"/>
      <c r="O1712" s="110"/>
      <c r="P1712" s="108"/>
      <c r="Q1712" s="108"/>
      <c r="R1712" s="108"/>
      <c r="S1712" s="108"/>
      <c r="T1712" s="108"/>
      <c r="U1712" s="108"/>
      <c r="V1712" s="108"/>
      <c r="W1712" s="108"/>
      <c r="X1712" s="108"/>
      <c r="Y1712" s="108"/>
      <c r="Z1712" s="108"/>
      <c r="AA1712" s="108"/>
      <c r="AB1712" s="108"/>
      <c r="AC1712" s="108"/>
      <c r="AD1712" s="111"/>
      <c r="AG1712" s="111"/>
    </row>
    <row r="1713" spans="1:33" ht="15.75">
      <c r="A1713" s="292" t="str">
        <f t="shared" si="32"/>
        <v>66-14100-S1</v>
      </c>
      <c r="B1713" s="231"/>
      <c r="C1713" s="231">
        <v>15778.838759999999</v>
      </c>
      <c r="D1713" s="231"/>
      <c r="E1713" s="231"/>
      <c r="F1713" s="231"/>
      <c r="G1713" s="232"/>
      <c r="H1713" s="230" t="s">
        <v>872</v>
      </c>
      <c r="I1713" s="230" t="s">
        <v>872</v>
      </c>
      <c r="J1713" s="114"/>
      <c r="K1713" s="108"/>
      <c r="L1713" s="108"/>
      <c r="M1713" s="108"/>
      <c r="N1713" s="109"/>
      <c r="O1713" s="110"/>
      <c r="P1713" s="108"/>
      <c r="Q1713" s="108"/>
      <c r="R1713" s="108"/>
      <c r="S1713" s="108"/>
      <c r="T1713" s="108"/>
      <c r="U1713" s="108"/>
      <c r="V1713" s="109"/>
      <c r="W1713" s="109"/>
      <c r="X1713" s="109"/>
      <c r="Y1713" s="108"/>
      <c r="Z1713" s="108"/>
      <c r="AA1713" s="108"/>
      <c r="AB1713" s="109"/>
      <c r="AC1713" s="109"/>
      <c r="AD1713" s="111"/>
      <c r="AG1713" s="111"/>
    </row>
    <row r="1714" spans="1:33" ht="15.75">
      <c r="A1714" s="292" t="str">
        <f t="shared" si="32"/>
        <v>66-14200-S1</v>
      </c>
      <c r="B1714" s="231"/>
      <c r="C1714" s="231">
        <v>4953.4023599999991</v>
      </c>
      <c r="D1714" s="231"/>
      <c r="E1714" s="231"/>
      <c r="F1714" s="231"/>
      <c r="G1714" s="232"/>
      <c r="H1714" s="230" t="s">
        <v>873</v>
      </c>
      <c r="I1714" s="230" t="s">
        <v>873</v>
      </c>
      <c r="J1714" s="114"/>
      <c r="K1714" s="108"/>
      <c r="L1714" s="108"/>
      <c r="M1714" s="108"/>
      <c r="N1714" s="109"/>
      <c r="O1714" s="110"/>
      <c r="P1714" s="108"/>
      <c r="Q1714" s="108"/>
      <c r="R1714" s="108"/>
      <c r="S1714" s="108"/>
      <c r="T1714" s="108"/>
      <c r="U1714" s="108"/>
      <c r="V1714" s="109"/>
      <c r="W1714" s="109"/>
      <c r="X1714" s="109"/>
      <c r="Y1714" s="108"/>
      <c r="Z1714" s="108"/>
      <c r="AA1714" s="108"/>
      <c r="AB1714" s="109"/>
      <c r="AC1714" s="109"/>
      <c r="AD1714" s="111"/>
      <c r="AG1714" s="111"/>
    </row>
    <row r="1715" spans="1:33" ht="15.75">
      <c r="A1715" s="292" t="str">
        <f t="shared" si="32"/>
        <v>66-14300-S1</v>
      </c>
      <c r="B1715" s="231"/>
      <c r="C1715" s="231">
        <v>10634.627999999999</v>
      </c>
      <c r="D1715" s="231"/>
      <c r="E1715" s="231"/>
      <c r="F1715" s="231"/>
      <c r="G1715" s="232"/>
      <c r="H1715" s="230" t="s">
        <v>874</v>
      </c>
      <c r="I1715" s="230" t="s">
        <v>874</v>
      </c>
      <c r="J1715" s="114"/>
      <c r="K1715" s="108"/>
      <c r="L1715" s="108"/>
      <c r="M1715" s="108"/>
      <c r="N1715" s="109"/>
      <c r="O1715" s="110"/>
      <c r="P1715" s="108"/>
      <c r="Q1715" s="108"/>
      <c r="R1715" s="108"/>
      <c r="S1715" s="108"/>
      <c r="T1715" s="108"/>
      <c r="U1715" s="108"/>
      <c r="V1715" s="109"/>
      <c r="W1715" s="109"/>
      <c r="X1715" s="109"/>
      <c r="Y1715" s="108"/>
      <c r="Z1715" s="108"/>
      <c r="AA1715" s="108"/>
      <c r="AB1715" s="109"/>
      <c r="AC1715" s="109"/>
      <c r="AD1715" s="111"/>
      <c r="AG1715" s="111"/>
    </row>
    <row r="1716" spans="1:33" ht="15.75">
      <c r="A1716" s="292" t="str">
        <f t="shared" si="32"/>
        <v>66-14400-S1</v>
      </c>
      <c r="B1716" s="231"/>
      <c r="C1716" s="231">
        <v>6042.4461599999995</v>
      </c>
      <c r="D1716" s="231"/>
      <c r="E1716" s="231"/>
      <c r="F1716" s="231"/>
      <c r="G1716" s="232"/>
      <c r="H1716" s="228" t="s">
        <v>875</v>
      </c>
      <c r="I1716" s="228" t="s">
        <v>875</v>
      </c>
      <c r="J1716" s="8"/>
      <c r="K1716" s="108"/>
      <c r="L1716" s="108"/>
      <c r="M1716" s="108"/>
      <c r="N1716" s="8"/>
      <c r="O1716" s="110"/>
      <c r="P1716" s="108"/>
      <c r="Q1716" s="108"/>
      <c r="R1716" s="108"/>
      <c r="S1716" s="108"/>
      <c r="T1716" s="108"/>
      <c r="U1716" s="108"/>
      <c r="V1716" s="8"/>
      <c r="W1716" s="8"/>
      <c r="X1716" s="8"/>
      <c r="Y1716" s="108"/>
      <c r="Z1716" s="108"/>
      <c r="AA1716" s="108"/>
      <c r="AB1716" s="8"/>
      <c r="AC1716" s="8"/>
      <c r="AD1716" s="111"/>
      <c r="AG1716" s="111"/>
    </row>
    <row r="1717" spans="1:33" ht="15.75">
      <c r="A1717" s="292" t="str">
        <f t="shared" si="32"/>
        <v>66-14500-S1</v>
      </c>
      <c r="B1717" s="231"/>
      <c r="C1717" s="231">
        <v>3625.5585599999999</v>
      </c>
      <c r="D1717" s="231"/>
      <c r="E1717" s="231"/>
      <c r="F1717" s="231"/>
      <c r="G1717" s="232"/>
      <c r="H1717" s="230" t="s">
        <v>876</v>
      </c>
      <c r="I1717" s="230" t="s">
        <v>876</v>
      </c>
      <c r="J1717" s="108"/>
      <c r="K1717" s="108"/>
      <c r="L1717" s="108"/>
      <c r="M1717" s="108"/>
      <c r="N1717" s="108"/>
      <c r="O1717" s="110"/>
      <c r="P1717" s="108"/>
      <c r="Q1717" s="108"/>
      <c r="R1717" s="108"/>
      <c r="S1717" s="108"/>
      <c r="T1717" s="108"/>
      <c r="U1717" s="108"/>
      <c r="V1717" s="108"/>
      <c r="W1717" s="108"/>
      <c r="X1717" s="108"/>
      <c r="Y1717" s="108"/>
      <c r="Z1717" s="108"/>
      <c r="AA1717" s="108"/>
      <c r="AB1717" s="108"/>
      <c r="AC1717" s="108"/>
      <c r="AD1717" s="111"/>
      <c r="AG1717" s="111"/>
    </row>
    <row r="1718" spans="1:33" ht="15.75">
      <c r="A1718" s="292" t="str">
        <f t="shared" si="32"/>
        <v>66-14600-S1</v>
      </c>
      <c r="B1718" s="231"/>
      <c r="C1718" s="231">
        <v>13292.73612</v>
      </c>
      <c r="D1718" s="231"/>
      <c r="E1718" s="231"/>
      <c r="F1718" s="231"/>
      <c r="G1718" s="232"/>
      <c r="H1718" s="230" t="s">
        <v>877</v>
      </c>
      <c r="I1718" s="230" t="s">
        <v>877</v>
      </c>
      <c r="J1718" s="108"/>
      <c r="K1718" s="108"/>
      <c r="L1718" s="108"/>
      <c r="M1718" s="108"/>
      <c r="N1718" s="108"/>
      <c r="O1718" s="110"/>
      <c r="P1718" s="108"/>
      <c r="Q1718" s="108"/>
      <c r="R1718" s="108"/>
      <c r="S1718" s="108"/>
      <c r="T1718" s="108"/>
      <c r="U1718" s="108"/>
      <c r="V1718" s="108"/>
      <c r="W1718" s="108"/>
      <c r="X1718" s="108"/>
      <c r="Y1718" s="108"/>
      <c r="Z1718" s="108"/>
      <c r="AA1718" s="108"/>
      <c r="AB1718" s="108"/>
      <c r="AC1718" s="108"/>
      <c r="AD1718" s="111"/>
      <c r="AG1718" s="111"/>
    </row>
    <row r="1719" spans="1:33" ht="15.75">
      <c r="A1719" s="292" t="str">
        <f t="shared" si="32"/>
        <v>66-14700-S1</v>
      </c>
      <c r="B1719" s="231"/>
      <c r="C1719" s="231">
        <v>9305.3580000000002</v>
      </c>
      <c r="D1719" s="231"/>
      <c r="E1719" s="231"/>
      <c r="F1719" s="231"/>
      <c r="G1719" s="232"/>
      <c r="H1719" s="228" t="s">
        <v>878</v>
      </c>
      <c r="I1719" s="228" t="s">
        <v>878</v>
      </c>
      <c r="J1719" s="114"/>
      <c r="K1719" s="108"/>
      <c r="L1719" s="108"/>
      <c r="M1719" s="108"/>
      <c r="N1719" s="109"/>
      <c r="O1719" s="110"/>
      <c r="P1719" s="108"/>
      <c r="Q1719" s="108"/>
      <c r="R1719" s="108"/>
      <c r="S1719" s="108"/>
      <c r="T1719" s="108"/>
      <c r="U1719" s="108"/>
      <c r="V1719" s="109"/>
      <c r="W1719" s="109"/>
      <c r="X1719" s="109"/>
      <c r="Y1719" s="108"/>
      <c r="Z1719" s="108"/>
      <c r="AA1719" s="108"/>
      <c r="AB1719" s="109"/>
      <c r="AC1719" s="109"/>
      <c r="AD1719" s="111"/>
      <c r="AG1719" s="111"/>
    </row>
    <row r="1720" spans="1:33" ht="15.75">
      <c r="A1720" s="292" t="str">
        <f t="shared" si="32"/>
        <v>66-14800-S1</v>
      </c>
      <c r="B1720" s="231"/>
      <c r="C1720" s="231">
        <v>7250.2899599999992</v>
      </c>
      <c r="D1720" s="231"/>
      <c r="E1720" s="231"/>
      <c r="F1720" s="231"/>
      <c r="G1720" s="232"/>
      <c r="H1720" s="230" t="s">
        <v>879</v>
      </c>
      <c r="I1720" s="230" t="s">
        <v>879</v>
      </c>
      <c r="J1720" s="114"/>
      <c r="K1720" s="108"/>
      <c r="L1720" s="108"/>
      <c r="M1720" s="108"/>
      <c r="N1720" s="109"/>
      <c r="O1720" s="110"/>
      <c r="P1720" s="108"/>
      <c r="Q1720" s="108"/>
      <c r="R1720" s="108"/>
      <c r="S1720" s="108"/>
      <c r="T1720" s="108"/>
      <c r="U1720" s="108"/>
      <c r="V1720" s="109"/>
      <c r="W1720" s="109"/>
      <c r="X1720" s="109"/>
      <c r="Y1720" s="108"/>
      <c r="Z1720" s="108"/>
      <c r="AA1720" s="108"/>
      <c r="AB1720" s="109"/>
      <c r="AC1720" s="109"/>
      <c r="AD1720" s="111"/>
      <c r="AG1720" s="111"/>
    </row>
    <row r="1721" spans="1:33" ht="15.75">
      <c r="A1721" s="292" t="str">
        <f t="shared" si="32"/>
        <v>66-14900-S1</v>
      </c>
      <c r="B1721" s="231">
        <v>20845.944</v>
      </c>
      <c r="C1721" s="231">
        <v>20845.944</v>
      </c>
      <c r="D1721" s="231"/>
      <c r="E1721" s="231"/>
      <c r="F1721" s="231"/>
      <c r="G1721" s="232"/>
      <c r="H1721" s="230" t="s">
        <v>880</v>
      </c>
      <c r="I1721" s="230" t="s">
        <v>880</v>
      </c>
      <c r="J1721" s="114"/>
      <c r="K1721" s="108"/>
      <c r="L1721" s="108"/>
      <c r="M1721" s="108"/>
      <c r="N1721" s="109"/>
      <c r="O1721" s="110"/>
      <c r="P1721" s="108"/>
      <c r="Q1721" s="108"/>
      <c r="R1721" s="108"/>
      <c r="S1721" s="108"/>
      <c r="T1721" s="108"/>
      <c r="U1721" s="108"/>
      <c r="V1721" s="109"/>
      <c r="W1721" s="109"/>
      <c r="X1721" s="109"/>
      <c r="Y1721" s="108"/>
      <c r="Z1721" s="108"/>
      <c r="AA1721" s="108"/>
      <c r="AB1721" s="109"/>
      <c r="AC1721" s="109"/>
      <c r="AD1721" s="111"/>
      <c r="AG1721" s="111"/>
    </row>
    <row r="1722" spans="1:33" ht="15.75">
      <c r="A1722" s="292" t="str">
        <f t="shared" si="32"/>
        <v>66-15000-S1</v>
      </c>
      <c r="B1722" s="231">
        <v>13292.435999999998</v>
      </c>
      <c r="C1722" s="231">
        <v>13292.435999999998</v>
      </c>
      <c r="D1722" s="231"/>
      <c r="E1722" s="231"/>
      <c r="F1722" s="231"/>
      <c r="G1722" s="232"/>
      <c r="H1722" s="228" t="s">
        <v>881</v>
      </c>
      <c r="I1722" s="228" t="s">
        <v>881</v>
      </c>
      <c r="J1722" s="8"/>
      <c r="K1722" s="108"/>
      <c r="L1722" s="108"/>
      <c r="M1722" s="108"/>
      <c r="N1722" s="8"/>
      <c r="O1722" s="110"/>
      <c r="P1722" s="108"/>
      <c r="Q1722" s="108"/>
      <c r="R1722" s="108"/>
      <c r="S1722" s="108"/>
      <c r="T1722" s="108"/>
      <c r="U1722" s="108"/>
      <c r="V1722" s="8"/>
      <c r="W1722" s="8"/>
      <c r="X1722" s="8"/>
      <c r="Y1722" s="108"/>
      <c r="Z1722" s="108"/>
      <c r="AA1722" s="108"/>
      <c r="AB1722" s="8"/>
      <c r="AC1722" s="8"/>
      <c r="AD1722" s="111"/>
      <c r="AG1722" s="111"/>
    </row>
    <row r="1723" spans="1:33" ht="15.75">
      <c r="A1723" s="292" t="str">
        <f t="shared" si="32"/>
        <v>66-15100-S1</v>
      </c>
      <c r="B1723" s="231"/>
      <c r="C1723" s="231">
        <v>9305.3580000000002</v>
      </c>
      <c r="D1723" s="231"/>
      <c r="E1723" s="231"/>
      <c r="F1723" s="231"/>
      <c r="G1723" s="232"/>
      <c r="H1723" s="230" t="s">
        <v>882</v>
      </c>
      <c r="I1723" s="230" t="s">
        <v>882</v>
      </c>
      <c r="J1723" s="108"/>
      <c r="K1723" s="108"/>
      <c r="L1723" s="108"/>
      <c r="M1723" s="108"/>
      <c r="N1723" s="108"/>
      <c r="O1723" s="110"/>
      <c r="P1723" s="108"/>
      <c r="Q1723" s="108"/>
      <c r="R1723" s="108"/>
      <c r="S1723" s="108"/>
      <c r="T1723" s="108"/>
      <c r="U1723" s="108"/>
      <c r="V1723" s="108"/>
      <c r="W1723" s="108"/>
      <c r="X1723" s="108"/>
      <c r="Y1723" s="108"/>
      <c r="Z1723" s="108"/>
      <c r="AA1723" s="108"/>
      <c r="AB1723" s="108"/>
      <c r="AC1723" s="108"/>
      <c r="AD1723" s="111"/>
      <c r="AG1723" s="111"/>
    </row>
    <row r="1724" spans="1:33" ht="15.75">
      <c r="A1724" s="292" t="str">
        <f t="shared" si="32"/>
        <v>66-15200-S1</v>
      </c>
      <c r="B1724" s="231"/>
      <c r="C1724" s="231">
        <v>14298.763103999998</v>
      </c>
      <c r="D1724" s="231"/>
      <c r="E1724" s="231"/>
      <c r="F1724" s="231"/>
      <c r="G1724" s="232"/>
      <c r="H1724" s="230" t="s">
        <v>442</v>
      </c>
      <c r="I1724" s="230" t="s">
        <v>442</v>
      </c>
      <c r="J1724" s="108"/>
      <c r="K1724" s="108"/>
      <c r="L1724" s="108"/>
      <c r="M1724" s="108"/>
      <c r="N1724" s="108"/>
      <c r="O1724" s="110"/>
      <c r="P1724" s="108"/>
      <c r="Q1724" s="108"/>
      <c r="R1724" s="108"/>
      <c r="S1724" s="108"/>
      <c r="T1724" s="108"/>
      <c r="U1724" s="108"/>
      <c r="V1724" s="108"/>
      <c r="W1724" s="108"/>
      <c r="X1724" s="108"/>
      <c r="Y1724" s="108"/>
      <c r="Z1724" s="108"/>
      <c r="AA1724" s="108"/>
      <c r="AB1724" s="108"/>
      <c r="AC1724" s="108"/>
      <c r="AD1724" s="111"/>
      <c r="AG1724" s="111"/>
    </row>
    <row r="1725" spans="1:33" ht="15.75">
      <c r="A1725" s="292" t="str">
        <f t="shared" si="32"/>
        <v>66-15300-S1</v>
      </c>
      <c r="B1725" s="231"/>
      <c r="C1725" s="231">
        <v>14121.163103999997</v>
      </c>
      <c r="D1725" s="231"/>
      <c r="E1725" s="231"/>
      <c r="F1725" s="231"/>
      <c r="G1725" s="232"/>
      <c r="H1725" s="228" t="s">
        <v>443</v>
      </c>
      <c r="I1725" s="228" t="s">
        <v>443</v>
      </c>
      <c r="J1725" s="114"/>
      <c r="K1725" s="108"/>
      <c r="L1725" s="108"/>
      <c r="M1725" s="108"/>
      <c r="N1725" s="109"/>
      <c r="O1725" s="110"/>
      <c r="P1725" s="108"/>
      <c r="Q1725" s="108"/>
      <c r="R1725" s="108"/>
      <c r="S1725" s="108"/>
      <c r="T1725" s="108"/>
      <c r="U1725" s="108"/>
      <c r="V1725" s="109"/>
      <c r="W1725" s="109"/>
      <c r="X1725" s="109"/>
      <c r="Y1725" s="108"/>
      <c r="Z1725" s="108"/>
      <c r="AA1725" s="108"/>
      <c r="AB1725" s="109"/>
      <c r="AC1725" s="109"/>
      <c r="AD1725" s="111"/>
      <c r="AG1725" s="111"/>
    </row>
    <row r="1726" spans="1:33" ht="15.75">
      <c r="A1726" s="292" t="str">
        <f t="shared" si="32"/>
        <v>66-15400-S1</v>
      </c>
      <c r="B1726" s="231"/>
      <c r="C1726" s="231">
        <v>15405.341567999996</v>
      </c>
      <c r="D1726" s="231"/>
      <c r="E1726" s="231"/>
      <c r="F1726" s="231"/>
      <c r="G1726" s="232"/>
      <c r="H1726" s="230" t="s">
        <v>444</v>
      </c>
      <c r="I1726" s="230" t="s">
        <v>444</v>
      </c>
      <c r="J1726" s="114"/>
      <c r="K1726" s="108"/>
      <c r="L1726" s="108"/>
      <c r="M1726" s="108"/>
      <c r="N1726" s="109"/>
      <c r="O1726" s="110"/>
      <c r="P1726" s="108"/>
      <c r="Q1726" s="108"/>
      <c r="R1726" s="108"/>
      <c r="S1726" s="108"/>
      <c r="T1726" s="108"/>
      <c r="U1726" s="108"/>
      <c r="V1726" s="109"/>
      <c r="W1726" s="109"/>
      <c r="X1726" s="109"/>
      <c r="Y1726" s="108"/>
      <c r="Z1726" s="108"/>
      <c r="AA1726" s="108"/>
      <c r="AB1726" s="109"/>
      <c r="AC1726" s="109"/>
      <c r="AD1726" s="111"/>
      <c r="AG1726" s="111"/>
    </row>
    <row r="1727" spans="1:33" ht="15.75">
      <c r="A1727" s="292" t="str">
        <f t="shared" si="32"/>
        <v>66-15500-S1</v>
      </c>
      <c r="B1727" s="231"/>
      <c r="C1727" s="231">
        <v>12824.428547999998</v>
      </c>
      <c r="D1727" s="231"/>
      <c r="E1727" s="231"/>
      <c r="F1727" s="231"/>
      <c r="G1727" s="232"/>
      <c r="H1727" s="230" t="s">
        <v>445</v>
      </c>
      <c r="I1727" s="230" t="s">
        <v>445</v>
      </c>
      <c r="J1727" s="114"/>
      <c r="K1727" s="108"/>
      <c r="L1727" s="108"/>
      <c r="M1727" s="108"/>
      <c r="N1727" s="109"/>
      <c r="O1727" s="110"/>
      <c r="P1727" s="108"/>
      <c r="Q1727" s="108"/>
      <c r="R1727" s="108"/>
      <c r="S1727" s="108"/>
      <c r="T1727" s="108"/>
      <c r="U1727" s="108"/>
      <c r="V1727" s="109"/>
      <c r="W1727" s="109"/>
      <c r="X1727" s="109"/>
      <c r="Y1727" s="108"/>
      <c r="Z1727" s="108"/>
      <c r="AA1727" s="108"/>
      <c r="AB1727" s="109"/>
      <c r="AC1727" s="109"/>
      <c r="AD1727" s="111"/>
      <c r="AG1727" s="111"/>
    </row>
    <row r="1728" spans="1:33" ht="15.75">
      <c r="A1728" s="292" t="str">
        <f t="shared" si="32"/>
        <v>66-15600-S1</v>
      </c>
      <c r="B1728" s="231">
        <v>11063.868700799996</v>
      </c>
      <c r="C1728" s="231">
        <v>14951.173919999996</v>
      </c>
      <c r="D1728" s="231"/>
      <c r="E1728" s="231"/>
      <c r="F1728" s="231"/>
      <c r="G1728" s="232"/>
      <c r="H1728" s="228" t="s">
        <v>883</v>
      </c>
      <c r="I1728" s="228" t="s">
        <v>883</v>
      </c>
      <c r="J1728" s="8"/>
      <c r="K1728" s="108"/>
      <c r="L1728" s="108"/>
      <c r="M1728" s="108"/>
      <c r="N1728" s="8"/>
      <c r="O1728" s="110"/>
      <c r="P1728" s="108"/>
      <c r="Q1728" s="108"/>
      <c r="R1728" s="108"/>
      <c r="S1728" s="108"/>
      <c r="T1728" s="108"/>
      <c r="U1728" s="108"/>
      <c r="V1728" s="8"/>
      <c r="W1728" s="8"/>
      <c r="X1728" s="8"/>
      <c r="Y1728" s="108"/>
      <c r="Z1728" s="108"/>
      <c r="AA1728" s="108"/>
      <c r="AB1728" s="8"/>
      <c r="AC1728" s="8"/>
      <c r="AD1728" s="111"/>
      <c r="AG1728" s="111"/>
    </row>
    <row r="1729" spans="1:33" ht="15.75">
      <c r="A1729" s="292" t="str">
        <f t="shared" si="32"/>
        <v>66-18600-S1</v>
      </c>
      <c r="B1729" s="231">
        <v>19003.731000000003</v>
      </c>
      <c r="C1729" s="231">
        <v>23874.337224000006</v>
      </c>
      <c r="D1729" s="231"/>
      <c r="E1729" s="231"/>
      <c r="F1729" s="231"/>
      <c r="G1729" s="232">
        <v>24026.187807600003</v>
      </c>
      <c r="H1729" s="228" t="s">
        <v>573</v>
      </c>
      <c r="I1729" s="228" t="s">
        <v>573</v>
      </c>
      <c r="J1729" s="108"/>
      <c r="K1729" s="108"/>
      <c r="L1729" s="108"/>
      <c r="M1729" s="108"/>
      <c r="N1729" s="108"/>
      <c r="O1729" s="110"/>
      <c r="P1729" s="108"/>
      <c r="Q1729" s="108"/>
      <c r="R1729" s="108"/>
      <c r="S1729" s="108"/>
      <c r="T1729" s="108"/>
      <c r="U1729" s="108"/>
      <c r="V1729" s="108"/>
      <c r="W1729" s="108"/>
      <c r="X1729" s="108"/>
      <c r="Y1729" s="108"/>
      <c r="Z1729" s="108"/>
      <c r="AA1729" s="108"/>
      <c r="AB1729" s="108"/>
      <c r="AC1729" s="108"/>
      <c r="AD1729" s="111"/>
      <c r="AG1729" s="111"/>
    </row>
    <row r="1730" spans="1:33" ht="15.75">
      <c r="A1730" s="292" t="str">
        <f t="shared" si="32"/>
        <v>66-19000-S1</v>
      </c>
      <c r="B1730" s="231"/>
      <c r="C1730" s="231">
        <v>17447.425488000001</v>
      </c>
      <c r="D1730" s="231"/>
      <c r="E1730" s="231"/>
      <c r="F1730" s="231"/>
      <c r="G1730" s="232"/>
      <c r="H1730" s="228" t="s">
        <v>575</v>
      </c>
      <c r="I1730" s="228" t="s">
        <v>575</v>
      </c>
      <c r="J1730" s="108"/>
      <c r="K1730" s="108"/>
      <c r="L1730" s="108"/>
      <c r="M1730" s="108"/>
      <c r="N1730" s="108"/>
      <c r="O1730" s="110"/>
      <c r="P1730" s="108"/>
      <c r="Q1730" s="108"/>
      <c r="R1730" s="108"/>
      <c r="S1730" s="108"/>
      <c r="T1730" s="108"/>
      <c r="U1730" s="108"/>
      <c r="V1730" s="108"/>
      <c r="W1730" s="108"/>
      <c r="X1730" s="108"/>
      <c r="Y1730" s="108"/>
      <c r="Z1730" s="108"/>
      <c r="AA1730" s="108"/>
      <c r="AB1730" s="108"/>
      <c r="AC1730" s="108"/>
      <c r="AD1730" s="111"/>
      <c r="AG1730" s="111"/>
    </row>
    <row r="1731" spans="1:33" ht="15.75">
      <c r="A1731" s="292" t="str">
        <f t="shared" si="32"/>
        <v>66-19700-S1</v>
      </c>
      <c r="B1731" s="231">
        <v>15185.343964800002</v>
      </c>
      <c r="C1731" s="231">
        <v>18771.990874799994</v>
      </c>
      <c r="D1731" s="231"/>
      <c r="E1731" s="231"/>
      <c r="F1731" s="231"/>
      <c r="G1731" s="232"/>
      <c r="H1731" s="228" t="s">
        <v>582</v>
      </c>
      <c r="I1731" s="228" t="s">
        <v>582</v>
      </c>
      <c r="J1731" s="114"/>
      <c r="K1731" s="108"/>
      <c r="L1731" s="108"/>
      <c r="M1731" s="108"/>
      <c r="N1731" s="109"/>
      <c r="O1731" s="110"/>
      <c r="P1731" s="108"/>
      <c r="Q1731" s="108"/>
      <c r="R1731" s="108"/>
      <c r="S1731" s="108"/>
      <c r="T1731" s="108"/>
      <c r="U1731" s="108"/>
      <c r="V1731" s="109"/>
      <c r="W1731" s="109"/>
      <c r="X1731" s="109"/>
      <c r="Y1731" s="108"/>
      <c r="Z1731" s="108"/>
      <c r="AA1731" s="108"/>
      <c r="AB1731" s="109"/>
      <c r="AC1731" s="109"/>
      <c r="AD1731" s="111"/>
      <c r="AG1731" s="111"/>
    </row>
    <row r="1732" spans="1:33" ht="15.75">
      <c r="A1732" s="292" t="str">
        <f t="shared" si="32"/>
        <v>66-19800-S1</v>
      </c>
      <c r="B1732" s="231">
        <v>7250.2679999999991</v>
      </c>
      <c r="C1732" s="231">
        <v>7250.2679999999991</v>
      </c>
      <c r="D1732" s="231"/>
      <c r="E1732" s="231"/>
      <c r="F1732" s="231"/>
      <c r="G1732" s="232"/>
      <c r="H1732" s="228" t="s">
        <v>884</v>
      </c>
      <c r="I1732" s="228" t="s">
        <v>884</v>
      </c>
      <c r="J1732" s="114"/>
      <c r="K1732" s="108"/>
      <c r="L1732" s="108"/>
      <c r="M1732" s="108"/>
      <c r="N1732" s="109"/>
      <c r="O1732" s="110"/>
      <c r="P1732" s="108"/>
      <c r="Q1732" s="108"/>
      <c r="R1732" s="108"/>
      <c r="S1732" s="108"/>
      <c r="T1732" s="108"/>
      <c r="U1732" s="108"/>
      <c r="V1732" s="109"/>
      <c r="W1732" s="109"/>
      <c r="X1732" s="109"/>
      <c r="Y1732" s="108"/>
      <c r="Z1732" s="108"/>
      <c r="AA1732" s="108"/>
      <c r="AB1732" s="109"/>
      <c r="AC1732" s="109"/>
      <c r="AD1732" s="111"/>
      <c r="AG1732" s="111"/>
    </row>
    <row r="1733" spans="1:33" ht="15.75">
      <c r="A1733" s="292" t="str">
        <f t="shared" si="32"/>
        <v>66-19900-S1</v>
      </c>
      <c r="B1733" s="231"/>
      <c r="C1733" s="231">
        <v>18771.990874799994</v>
      </c>
      <c r="D1733" s="231"/>
      <c r="E1733" s="231"/>
      <c r="F1733" s="231"/>
      <c r="G1733" s="232"/>
      <c r="H1733" s="228" t="s">
        <v>583</v>
      </c>
      <c r="I1733" s="228" t="s">
        <v>583</v>
      </c>
      <c r="J1733" s="114"/>
      <c r="K1733" s="108"/>
      <c r="L1733" s="108"/>
      <c r="M1733" s="108"/>
      <c r="N1733" s="109"/>
      <c r="O1733" s="110"/>
      <c r="P1733" s="108"/>
      <c r="Q1733" s="108"/>
      <c r="R1733" s="108"/>
      <c r="S1733" s="108"/>
      <c r="T1733" s="108"/>
      <c r="U1733" s="108"/>
      <c r="V1733" s="109"/>
      <c r="W1733" s="109"/>
      <c r="X1733" s="109"/>
      <c r="Y1733" s="108"/>
      <c r="Z1733" s="108"/>
      <c r="AA1733" s="108"/>
      <c r="AB1733" s="109"/>
      <c r="AC1733" s="109"/>
      <c r="AD1733" s="111"/>
      <c r="AG1733" s="111"/>
    </row>
    <row r="1734" spans="1:33" ht="15.75">
      <c r="A1734" s="292" t="str">
        <f t="shared" si="32"/>
        <v>66-20000-S1</v>
      </c>
      <c r="B1734" s="231"/>
      <c r="C1734" s="231">
        <v>17050.491211968005</v>
      </c>
      <c r="D1734" s="231"/>
      <c r="E1734" s="231"/>
      <c r="F1734" s="231"/>
      <c r="G1734" s="232"/>
      <c r="H1734" s="230" t="s">
        <v>584</v>
      </c>
      <c r="I1734" s="230" t="s">
        <v>584</v>
      </c>
      <c r="J1734" s="114"/>
      <c r="K1734" s="108"/>
      <c r="L1734" s="108"/>
      <c r="M1734" s="108"/>
      <c r="N1734" s="109"/>
      <c r="O1734" s="110"/>
      <c r="P1734" s="108"/>
      <c r="Q1734" s="108"/>
      <c r="R1734" s="108"/>
      <c r="S1734" s="108"/>
      <c r="T1734" s="108"/>
      <c r="U1734" s="108"/>
      <c r="V1734" s="109"/>
      <c r="W1734" s="109"/>
      <c r="X1734" s="109"/>
      <c r="Y1734" s="108"/>
      <c r="Z1734" s="108"/>
      <c r="AA1734" s="108"/>
      <c r="AB1734" s="109"/>
      <c r="AC1734" s="109"/>
      <c r="AD1734" s="111"/>
      <c r="AG1734" s="111"/>
    </row>
    <row r="1735" spans="1:33" ht="15.75">
      <c r="A1735" s="292" t="str">
        <f t="shared" si="32"/>
        <v>66-22700-S1</v>
      </c>
      <c r="B1735" s="231"/>
      <c r="C1735" s="231">
        <v>31302.198119999997</v>
      </c>
      <c r="D1735" s="231"/>
      <c r="E1735" s="231"/>
      <c r="F1735" s="231"/>
      <c r="G1735" s="232"/>
      <c r="H1735" s="230" t="s">
        <v>885</v>
      </c>
      <c r="I1735" s="230" t="s">
        <v>885</v>
      </c>
      <c r="J1735" s="114"/>
      <c r="K1735" s="108"/>
      <c r="L1735" s="108"/>
      <c r="M1735" s="108"/>
      <c r="N1735" s="109"/>
      <c r="O1735" s="110"/>
      <c r="P1735" s="108"/>
      <c r="Q1735" s="108"/>
      <c r="R1735" s="108"/>
      <c r="S1735" s="108"/>
      <c r="T1735" s="108"/>
      <c r="U1735" s="108"/>
      <c r="V1735" s="109"/>
      <c r="W1735" s="109"/>
      <c r="X1735" s="109"/>
      <c r="Y1735" s="108"/>
      <c r="Z1735" s="108"/>
      <c r="AA1735" s="108"/>
      <c r="AB1735" s="109"/>
      <c r="AC1735" s="109"/>
      <c r="AD1735" s="111"/>
      <c r="AG1735" s="111"/>
    </row>
    <row r="1736" spans="1:33" ht="15.75">
      <c r="A1736" s="292" t="str">
        <f t="shared" si="32"/>
        <v>66-23400-S1</v>
      </c>
      <c r="B1736" s="231">
        <v>20125.525439999998</v>
      </c>
      <c r="C1736" s="231">
        <v>27196.655999999995</v>
      </c>
      <c r="D1736" s="231"/>
      <c r="E1736" s="231"/>
      <c r="F1736" s="231"/>
      <c r="G1736" s="232"/>
      <c r="H1736" s="230" t="s">
        <v>886</v>
      </c>
      <c r="I1736" s="230" t="s">
        <v>886</v>
      </c>
      <c r="J1736" s="114"/>
      <c r="K1736" s="108"/>
      <c r="L1736" s="108"/>
      <c r="M1736" s="108"/>
      <c r="N1736" s="109"/>
      <c r="O1736" s="110"/>
      <c r="P1736" s="108"/>
      <c r="Q1736" s="108"/>
      <c r="R1736" s="108"/>
      <c r="S1736" s="108"/>
      <c r="T1736" s="108"/>
      <c r="U1736" s="108"/>
      <c r="V1736" s="109"/>
      <c r="W1736" s="109"/>
      <c r="X1736" s="109"/>
      <c r="Y1736" s="108"/>
      <c r="Z1736" s="108"/>
      <c r="AA1736" s="108"/>
      <c r="AB1736" s="109"/>
      <c r="AC1736" s="109"/>
      <c r="AD1736" s="111"/>
      <c r="AG1736" s="111"/>
    </row>
    <row r="1737" spans="1:33" ht="15.75">
      <c r="A1737" s="292" t="str">
        <f t="shared" si="32"/>
        <v>66-23500-S1</v>
      </c>
      <c r="B1737" s="231"/>
      <c r="C1737" s="231">
        <v>10269.827711999998</v>
      </c>
      <c r="D1737" s="231"/>
      <c r="E1737" s="231"/>
      <c r="F1737" s="231"/>
      <c r="G1737" s="232"/>
      <c r="H1737" s="230" t="s">
        <v>679</v>
      </c>
      <c r="I1737" s="230" t="s">
        <v>679</v>
      </c>
      <c r="J1737" s="114"/>
      <c r="K1737" s="108"/>
      <c r="L1737" s="108"/>
      <c r="M1737" s="108"/>
      <c r="N1737" s="109"/>
      <c r="O1737" s="110"/>
      <c r="P1737" s="108"/>
      <c r="Q1737" s="108"/>
      <c r="R1737" s="108"/>
      <c r="S1737" s="108"/>
      <c r="T1737" s="108"/>
      <c r="U1737" s="108"/>
      <c r="V1737" s="109"/>
      <c r="W1737" s="109"/>
      <c r="X1737" s="109"/>
      <c r="Y1737" s="108"/>
      <c r="Z1737" s="108"/>
      <c r="AA1737" s="108"/>
      <c r="AB1737" s="109"/>
      <c r="AC1737" s="109"/>
      <c r="AD1737" s="111"/>
      <c r="AG1737" s="111"/>
    </row>
    <row r="1738" spans="1:33" ht="15.75">
      <c r="A1738" s="292" t="str">
        <f t="shared" si="32"/>
        <v>66-23600-S3</v>
      </c>
      <c r="B1738" s="231">
        <v>16985.802552000001</v>
      </c>
      <c r="C1738" s="231">
        <v>20995.617530399999</v>
      </c>
      <c r="D1738" s="231"/>
      <c r="E1738" s="231"/>
      <c r="F1738" s="231"/>
      <c r="G1738" s="232">
        <v>21600.240159959994</v>
      </c>
      <c r="H1738" s="235" t="s">
        <v>680</v>
      </c>
      <c r="I1738" s="235" t="s">
        <v>680</v>
      </c>
      <c r="J1738" s="109"/>
      <c r="K1738" s="108"/>
      <c r="L1738" s="108"/>
      <c r="M1738" s="108"/>
      <c r="N1738" s="109"/>
      <c r="O1738" s="110"/>
      <c r="P1738" s="108"/>
      <c r="Q1738" s="108"/>
      <c r="R1738" s="108"/>
      <c r="S1738" s="108"/>
      <c r="T1738" s="108"/>
      <c r="U1738" s="108"/>
      <c r="V1738" s="109"/>
      <c r="W1738" s="109"/>
      <c r="X1738" s="109"/>
      <c r="Y1738" s="108"/>
      <c r="Z1738" s="108"/>
      <c r="AA1738" s="108"/>
      <c r="AB1738" s="109"/>
      <c r="AC1738" s="109"/>
      <c r="AD1738" s="111"/>
      <c r="AG1738" s="111"/>
    </row>
    <row r="1739" spans="1:33" ht="15.75">
      <c r="A1739" s="292" t="str">
        <f t="shared" si="32"/>
        <v>66-23600-L2</v>
      </c>
      <c r="B1739" s="231">
        <v>13091.661240000001</v>
      </c>
      <c r="C1739" s="231">
        <v>16182.272148</v>
      </c>
      <c r="D1739" s="231"/>
      <c r="E1739" s="231"/>
      <c r="F1739" s="231"/>
      <c r="G1739" s="232">
        <v>16648.632970199997</v>
      </c>
      <c r="H1739" s="235" t="s">
        <v>681</v>
      </c>
      <c r="I1739" s="235" t="s">
        <v>681</v>
      </c>
      <c r="J1739" s="109"/>
      <c r="K1739" s="108"/>
      <c r="L1739" s="108"/>
      <c r="M1739" s="108"/>
      <c r="N1739" s="109"/>
      <c r="O1739" s="110"/>
      <c r="P1739" s="108"/>
      <c r="Q1739" s="108"/>
      <c r="R1739" s="108"/>
      <c r="S1739" s="108"/>
      <c r="T1739" s="108"/>
      <c r="U1739" s="108"/>
      <c r="V1739" s="109"/>
      <c r="W1739" s="109"/>
      <c r="X1739" s="109"/>
      <c r="Y1739" s="108"/>
      <c r="Z1739" s="108"/>
      <c r="AA1739" s="108"/>
      <c r="AB1739" s="109"/>
      <c r="AC1739" s="109"/>
      <c r="AD1739" s="111"/>
      <c r="AG1739" s="111"/>
    </row>
    <row r="1740" spans="1:33" ht="15.75">
      <c r="A1740" s="292" t="str">
        <f t="shared" si="32"/>
        <v>66-23600-B2</v>
      </c>
      <c r="B1740" s="231">
        <v>9662.4395519999998</v>
      </c>
      <c r="C1740" s="231">
        <v>11943.427430400001</v>
      </c>
      <c r="D1740" s="231"/>
      <c r="E1740" s="231"/>
      <c r="F1740" s="231"/>
      <c r="G1740" s="232">
        <v>12287.321544960001</v>
      </c>
      <c r="H1740" s="235" t="s">
        <v>682</v>
      </c>
      <c r="I1740" s="235" t="s">
        <v>682</v>
      </c>
      <c r="J1740" s="109"/>
      <c r="K1740" s="108"/>
      <c r="L1740" s="108"/>
      <c r="M1740" s="108"/>
      <c r="N1740" s="109"/>
      <c r="O1740" s="110"/>
      <c r="P1740" s="108"/>
      <c r="Q1740" s="108"/>
      <c r="R1740" s="108"/>
      <c r="S1740" s="108"/>
      <c r="T1740" s="108"/>
      <c r="U1740" s="108"/>
      <c r="V1740" s="109"/>
      <c r="W1740" s="109"/>
      <c r="X1740" s="109"/>
      <c r="Y1740" s="108"/>
      <c r="Z1740" s="108"/>
      <c r="AA1740" s="108"/>
      <c r="AB1740" s="109"/>
      <c r="AC1740" s="109"/>
      <c r="AD1740" s="111"/>
      <c r="AG1740" s="111"/>
    </row>
    <row r="1741" spans="1:33" ht="15.75">
      <c r="A1741" s="292" t="str">
        <f t="shared" si="32"/>
        <v>66-23600-01</v>
      </c>
      <c r="B1741" s="231">
        <v>7323.3629999999994</v>
      </c>
      <c r="C1741" s="231">
        <v>9052.190099999998</v>
      </c>
      <c r="D1741" s="231"/>
      <c r="E1741" s="231"/>
      <c r="F1741" s="231"/>
      <c r="G1741" s="232">
        <v>9312.9186149999969</v>
      </c>
      <c r="H1741" s="228" t="s">
        <v>683</v>
      </c>
      <c r="I1741" s="228" t="s">
        <v>683</v>
      </c>
      <c r="J1741" s="114"/>
      <c r="K1741" s="108"/>
      <c r="L1741" s="108"/>
      <c r="M1741" s="108"/>
      <c r="N1741" s="109"/>
      <c r="O1741" s="110"/>
      <c r="P1741" s="108"/>
      <c r="Q1741" s="108"/>
      <c r="R1741" s="108"/>
      <c r="S1741" s="108"/>
      <c r="T1741" s="108"/>
      <c r="U1741" s="108"/>
      <c r="V1741" s="109"/>
      <c r="W1741" s="109"/>
      <c r="X1741" s="109"/>
      <c r="Y1741" s="108"/>
      <c r="Z1741" s="108"/>
      <c r="AA1741" s="108"/>
      <c r="AB1741" s="109"/>
      <c r="AC1741" s="109"/>
      <c r="AD1741" s="111"/>
      <c r="AG1741" s="111"/>
    </row>
    <row r="1742" spans="1:33" ht="15.75">
      <c r="A1742" s="292" t="str">
        <f t="shared" si="32"/>
        <v>66-23600-02</v>
      </c>
      <c r="B1742" s="231">
        <v>5768.2982400000001</v>
      </c>
      <c r="C1742" s="231">
        <v>7130.0820480000002</v>
      </c>
      <c r="D1742" s="231"/>
      <c r="E1742" s="231"/>
      <c r="F1742" s="231"/>
      <c r="G1742" s="232">
        <v>7335.7143552000007</v>
      </c>
      <c r="H1742" s="230" t="s">
        <v>684</v>
      </c>
      <c r="I1742" s="230" t="s">
        <v>684</v>
      </c>
      <c r="J1742" s="114"/>
      <c r="K1742" s="108"/>
      <c r="L1742" s="108"/>
      <c r="M1742" s="108"/>
      <c r="N1742" s="109"/>
      <c r="O1742" s="110"/>
      <c r="P1742" s="108"/>
      <c r="Q1742" s="108"/>
      <c r="R1742" s="108"/>
      <c r="S1742" s="108"/>
      <c r="T1742" s="108"/>
      <c r="U1742" s="108"/>
      <c r="V1742" s="109"/>
      <c r="W1742" s="109"/>
      <c r="X1742" s="109"/>
      <c r="Y1742" s="108"/>
      <c r="Z1742" s="108"/>
      <c r="AA1742" s="108"/>
      <c r="AB1742" s="109"/>
      <c r="AC1742" s="109"/>
      <c r="AD1742" s="111"/>
      <c r="AG1742" s="111"/>
    </row>
    <row r="1743" spans="1:33" ht="15.75">
      <c r="A1743" s="292" t="str">
        <f t="shared" si="32"/>
        <v>66-23600-03</v>
      </c>
      <c r="B1743" s="231">
        <v>3894.1413120000007</v>
      </c>
      <c r="C1743" s="231">
        <v>4813.3453823999998</v>
      </c>
      <c r="D1743" s="231"/>
      <c r="E1743" s="231"/>
      <c r="F1743" s="231"/>
      <c r="G1743" s="232">
        <v>4951.6071897600004</v>
      </c>
      <c r="H1743" s="230" t="s">
        <v>685</v>
      </c>
      <c r="I1743" s="230" t="s">
        <v>685</v>
      </c>
      <c r="J1743" s="114"/>
      <c r="K1743" s="108"/>
      <c r="L1743" s="108"/>
      <c r="M1743" s="108"/>
      <c r="N1743" s="109"/>
      <c r="O1743" s="110"/>
      <c r="P1743" s="108"/>
      <c r="Q1743" s="108"/>
      <c r="R1743" s="108"/>
      <c r="S1743" s="108"/>
      <c r="T1743" s="108"/>
      <c r="U1743" s="108"/>
      <c r="V1743" s="109"/>
      <c r="W1743" s="109"/>
      <c r="X1743" s="109"/>
      <c r="Y1743" s="108"/>
      <c r="Z1743" s="108"/>
      <c r="AA1743" s="108"/>
      <c r="AB1743" s="109"/>
      <c r="AC1743" s="109"/>
      <c r="AD1743" s="111"/>
      <c r="AG1743" s="111"/>
    </row>
    <row r="1744" spans="1:33" ht="15.75">
      <c r="A1744" s="292" t="str">
        <f t="shared" si="32"/>
        <v>66-23700-S1</v>
      </c>
      <c r="B1744" s="231">
        <v>10192.980000000001</v>
      </c>
      <c r="C1744" s="231">
        <v>12599.405999999999</v>
      </c>
      <c r="D1744" s="231"/>
      <c r="E1744" s="231"/>
      <c r="F1744" s="231"/>
      <c r="G1744" s="232">
        <v>12963.036899999997</v>
      </c>
      <c r="H1744" s="235" t="s">
        <v>686</v>
      </c>
      <c r="I1744" s="235" t="s">
        <v>686</v>
      </c>
      <c r="J1744" s="114"/>
      <c r="K1744" s="108"/>
      <c r="L1744" s="108"/>
      <c r="M1744" s="108"/>
      <c r="N1744" s="109"/>
      <c r="O1744" s="110"/>
      <c r="P1744" s="108"/>
      <c r="Q1744" s="108"/>
      <c r="R1744" s="108"/>
      <c r="S1744" s="108"/>
      <c r="T1744" s="108"/>
      <c r="U1744" s="108"/>
      <c r="V1744" s="109"/>
      <c r="W1744" s="109"/>
      <c r="X1744" s="109"/>
      <c r="Y1744" s="108"/>
      <c r="Z1744" s="108"/>
      <c r="AA1744" s="108"/>
      <c r="AB1744" s="109"/>
      <c r="AC1744" s="109"/>
      <c r="AD1744" s="111"/>
      <c r="AG1744" s="111"/>
    </row>
    <row r="1745" spans="1:33" ht="15.75">
      <c r="A1745" s="292" t="str">
        <f t="shared" si="32"/>
        <v>66-23800-S1</v>
      </c>
      <c r="B1745" s="231">
        <v>7510.6799999999994</v>
      </c>
      <c r="C1745" s="231">
        <v>9283.8359999999975</v>
      </c>
      <c r="D1745" s="231"/>
      <c r="E1745" s="231"/>
      <c r="F1745" s="231"/>
      <c r="G1745" s="232">
        <v>9551.7113999999983</v>
      </c>
      <c r="H1745" s="235" t="s">
        <v>687</v>
      </c>
      <c r="I1745" s="235" t="s">
        <v>687</v>
      </c>
      <c r="J1745" s="114"/>
      <c r="K1745" s="108"/>
      <c r="L1745" s="108"/>
      <c r="M1745" s="108"/>
      <c r="N1745" s="109"/>
      <c r="O1745" s="110"/>
      <c r="P1745" s="108"/>
      <c r="Q1745" s="108"/>
      <c r="R1745" s="108"/>
      <c r="S1745" s="108"/>
      <c r="T1745" s="108"/>
      <c r="U1745" s="108"/>
      <c r="V1745" s="109"/>
      <c r="W1745" s="109"/>
      <c r="X1745" s="109"/>
      <c r="Y1745" s="108"/>
      <c r="Z1745" s="108"/>
      <c r="AA1745" s="108"/>
      <c r="AB1745" s="109"/>
      <c r="AC1745" s="109"/>
      <c r="AD1745" s="111"/>
      <c r="AG1745" s="111"/>
    </row>
    <row r="1746" spans="1:33" ht="15.75">
      <c r="A1746" s="292" t="str">
        <f t="shared" si="32"/>
        <v>66-24200-S1</v>
      </c>
      <c r="B1746" s="231">
        <v>3433.9679999999998</v>
      </c>
      <c r="C1746" s="231">
        <v>4244.5535999999993</v>
      </c>
      <c r="D1746" s="231"/>
      <c r="E1746" s="231"/>
      <c r="F1746" s="231"/>
      <c r="G1746" s="232">
        <v>4366.4966399999985</v>
      </c>
      <c r="H1746" s="235" t="s">
        <v>690</v>
      </c>
      <c r="I1746" s="235" t="s">
        <v>690</v>
      </c>
      <c r="J1746" s="114"/>
      <c r="K1746" s="108"/>
      <c r="L1746" s="108"/>
      <c r="M1746" s="108"/>
      <c r="N1746" s="109"/>
      <c r="O1746" s="110"/>
      <c r="P1746" s="108"/>
      <c r="Q1746" s="108"/>
      <c r="R1746" s="108"/>
      <c r="S1746" s="108"/>
      <c r="T1746" s="108"/>
      <c r="U1746" s="108"/>
      <c r="V1746" s="109"/>
      <c r="W1746" s="109"/>
      <c r="X1746" s="109"/>
      <c r="Y1746" s="108"/>
      <c r="Z1746" s="108"/>
      <c r="AA1746" s="108"/>
      <c r="AB1746" s="109"/>
      <c r="AC1746" s="109"/>
      <c r="AD1746" s="111"/>
      <c r="AG1746" s="111"/>
    </row>
    <row r="1747" spans="1:33" ht="15.75">
      <c r="A1747" s="292" t="str">
        <f t="shared" si="32"/>
        <v>66-24300-S1</v>
      </c>
      <c r="B1747" s="231">
        <v>1785.7113600000005</v>
      </c>
      <c r="C1747" s="231">
        <v>2207.2158719999998</v>
      </c>
      <c r="D1747" s="231"/>
      <c r="E1747" s="231"/>
      <c r="F1747" s="231"/>
      <c r="G1747" s="232">
        <v>2270.5782528</v>
      </c>
      <c r="H1747" s="235" t="s">
        <v>691</v>
      </c>
      <c r="I1747" s="235" t="s">
        <v>691</v>
      </c>
      <c r="J1747" s="114"/>
      <c r="K1747" s="108"/>
      <c r="L1747" s="108"/>
      <c r="M1747" s="108"/>
      <c r="N1747" s="109"/>
      <c r="O1747" s="110"/>
      <c r="P1747" s="108"/>
      <c r="Q1747" s="108"/>
      <c r="R1747" s="108"/>
      <c r="S1747" s="108"/>
      <c r="T1747" s="108"/>
      <c r="U1747" s="108"/>
      <c r="V1747" s="109"/>
      <c r="W1747" s="109"/>
      <c r="X1747" s="109"/>
      <c r="Y1747" s="108"/>
      <c r="Z1747" s="108"/>
      <c r="AA1747" s="108"/>
      <c r="AB1747" s="109"/>
      <c r="AC1747" s="109"/>
      <c r="AD1747" s="111"/>
      <c r="AG1747" s="111"/>
    </row>
    <row r="1748" spans="1:33" ht="15.75">
      <c r="A1748" s="292" t="str">
        <f t="shared" si="32"/>
        <v>66-26300-S1</v>
      </c>
      <c r="B1748" s="231">
        <v>16444.161599999999</v>
      </c>
      <c r="C1748" s="231">
        <v>22221.84</v>
      </c>
      <c r="D1748" s="231"/>
      <c r="E1748" s="231"/>
      <c r="F1748" s="231"/>
      <c r="G1748" s="232"/>
      <c r="H1748" s="235" t="s">
        <v>890</v>
      </c>
      <c r="I1748" s="235" t="s">
        <v>890</v>
      </c>
      <c r="J1748" s="114"/>
      <c r="K1748" s="108"/>
      <c r="L1748" s="108"/>
      <c r="M1748" s="108"/>
      <c r="N1748" s="109"/>
      <c r="O1748" s="110"/>
      <c r="P1748" s="108"/>
      <c r="Q1748" s="108"/>
      <c r="R1748" s="108"/>
      <c r="S1748" s="108"/>
      <c r="T1748" s="108"/>
      <c r="U1748" s="108"/>
      <c r="V1748" s="109"/>
      <c r="W1748" s="109"/>
      <c r="X1748" s="109"/>
      <c r="Y1748" s="108"/>
      <c r="Z1748" s="108"/>
      <c r="AA1748" s="108"/>
      <c r="AB1748" s="109"/>
      <c r="AC1748" s="109"/>
      <c r="AD1748" s="111"/>
      <c r="AG1748" s="111"/>
    </row>
    <row r="1749" spans="1:33" ht="15.75">
      <c r="A1749" s="292" t="str">
        <f t="shared" si="32"/>
        <v>66-26400-S1</v>
      </c>
      <c r="B1749" s="231"/>
      <c r="C1749" s="231">
        <v>14813.76</v>
      </c>
      <c r="D1749" s="231"/>
      <c r="E1749" s="231"/>
      <c r="F1749" s="231"/>
      <c r="G1749" s="232"/>
      <c r="H1749" s="235" t="s">
        <v>891</v>
      </c>
      <c r="I1749" s="235" t="s">
        <v>891</v>
      </c>
      <c r="J1749" s="114"/>
      <c r="K1749" s="108"/>
      <c r="L1749" s="108"/>
      <c r="M1749" s="108"/>
      <c r="N1749" s="109"/>
      <c r="O1749" s="110"/>
      <c r="P1749" s="108"/>
      <c r="Q1749" s="108"/>
      <c r="R1749" s="108"/>
      <c r="S1749" s="108"/>
      <c r="T1749" s="108"/>
      <c r="U1749" s="108"/>
      <c r="V1749" s="109"/>
      <c r="W1749" s="109"/>
      <c r="X1749" s="109"/>
      <c r="Y1749" s="108"/>
      <c r="Z1749" s="108"/>
      <c r="AA1749" s="108"/>
      <c r="AB1749" s="109"/>
      <c r="AC1749" s="109"/>
      <c r="AD1749" s="111"/>
      <c r="AG1749" s="111"/>
    </row>
    <row r="1750" spans="1:33" ht="15.75">
      <c r="A1750" s="292" t="str">
        <f t="shared" si="32"/>
        <v>66-26500-S1</v>
      </c>
      <c r="B1750" s="231"/>
      <c r="C1750" s="231">
        <v>9259.1999999999989</v>
      </c>
      <c r="D1750" s="231"/>
      <c r="E1750" s="231"/>
      <c r="F1750" s="231"/>
      <c r="G1750" s="232"/>
      <c r="H1750" s="235" t="s">
        <v>892</v>
      </c>
      <c r="I1750" s="235" t="s">
        <v>892</v>
      </c>
      <c r="J1750" s="114"/>
      <c r="K1750" s="108"/>
      <c r="L1750" s="108"/>
      <c r="M1750" s="108"/>
      <c r="N1750" s="109"/>
      <c r="O1750" s="110"/>
      <c r="P1750" s="108"/>
      <c r="Q1750" s="108"/>
      <c r="R1750" s="108"/>
      <c r="S1750" s="108"/>
      <c r="T1750" s="108"/>
      <c r="U1750" s="108"/>
      <c r="V1750" s="109"/>
      <c r="W1750" s="109"/>
      <c r="X1750" s="109"/>
      <c r="Y1750" s="108"/>
      <c r="Z1750" s="108"/>
      <c r="AA1750" s="108"/>
      <c r="AB1750" s="109"/>
      <c r="AC1750" s="109"/>
      <c r="AD1750" s="111"/>
      <c r="AG1750" s="111"/>
    </row>
    <row r="1751" spans="1:33" ht="15.75">
      <c r="A1751" s="292" t="str">
        <f t="shared" si="32"/>
        <v>66-26600-S1</v>
      </c>
      <c r="B1751" s="231">
        <v>16972.5216</v>
      </c>
      <c r="C1751" s="231">
        <v>22935.84</v>
      </c>
      <c r="D1751" s="231"/>
      <c r="E1751" s="231"/>
      <c r="F1751" s="231"/>
      <c r="G1751" s="232"/>
      <c r="H1751" s="228" t="s">
        <v>893</v>
      </c>
      <c r="I1751" s="228" t="s">
        <v>893</v>
      </c>
      <c r="J1751" s="114"/>
      <c r="K1751" s="108"/>
      <c r="L1751" s="108"/>
      <c r="M1751" s="108"/>
      <c r="N1751" s="109"/>
      <c r="O1751" s="110"/>
      <c r="P1751" s="108"/>
      <c r="Q1751" s="108"/>
      <c r="R1751" s="108"/>
      <c r="S1751" s="108"/>
      <c r="T1751" s="108"/>
      <c r="U1751" s="108"/>
      <c r="V1751" s="109"/>
      <c r="W1751" s="109"/>
      <c r="X1751" s="109"/>
      <c r="Y1751" s="108"/>
      <c r="Z1751" s="108"/>
      <c r="AA1751" s="108"/>
      <c r="AB1751" s="109"/>
      <c r="AC1751" s="109"/>
      <c r="AD1751" s="111"/>
      <c r="AG1751" s="111"/>
    </row>
    <row r="1752" spans="1:33" ht="15.75">
      <c r="A1752" s="292" t="str">
        <f t="shared" si="32"/>
        <v>66-26700-S1</v>
      </c>
      <c r="B1752" s="231"/>
      <c r="C1752" s="231">
        <v>15291.36</v>
      </c>
      <c r="D1752" s="231"/>
      <c r="E1752" s="231"/>
      <c r="F1752" s="231"/>
      <c r="G1752" s="232"/>
      <c r="H1752" s="228" t="s">
        <v>894</v>
      </c>
      <c r="I1752" s="228" t="s">
        <v>894</v>
      </c>
      <c r="J1752" s="114"/>
      <c r="K1752" s="108"/>
      <c r="L1752" s="108"/>
      <c r="M1752" s="108"/>
      <c r="N1752" s="109"/>
      <c r="O1752" s="110"/>
      <c r="P1752" s="108"/>
      <c r="Q1752" s="108"/>
      <c r="R1752" s="108"/>
      <c r="S1752" s="108"/>
      <c r="T1752" s="108"/>
      <c r="U1752" s="108"/>
      <c r="V1752" s="109"/>
      <c r="W1752" s="109"/>
      <c r="X1752" s="109"/>
      <c r="Y1752" s="108"/>
      <c r="Z1752" s="108"/>
      <c r="AA1752" s="108"/>
      <c r="AB1752" s="109"/>
      <c r="AC1752" s="109"/>
      <c r="AD1752" s="111"/>
      <c r="AG1752" s="111"/>
    </row>
    <row r="1753" spans="1:33" ht="15.75">
      <c r="A1753" s="292" t="str">
        <f t="shared" si="32"/>
        <v>66-26800-S1</v>
      </c>
      <c r="B1753" s="231"/>
      <c r="C1753" s="231">
        <v>10513.56</v>
      </c>
      <c r="D1753" s="231"/>
      <c r="E1753" s="231"/>
      <c r="F1753" s="231"/>
      <c r="G1753" s="232"/>
      <c r="H1753" s="228" t="s">
        <v>895</v>
      </c>
      <c r="I1753" s="228" t="s">
        <v>895</v>
      </c>
      <c r="J1753" s="114"/>
      <c r="K1753" s="108"/>
      <c r="L1753" s="108"/>
      <c r="M1753" s="108"/>
      <c r="N1753" s="109"/>
      <c r="O1753" s="110"/>
      <c r="P1753" s="108"/>
      <c r="Q1753" s="108"/>
      <c r="R1753" s="108"/>
      <c r="S1753" s="108"/>
      <c r="T1753" s="108"/>
      <c r="U1753" s="108"/>
      <c r="V1753" s="109"/>
      <c r="W1753" s="109"/>
      <c r="X1753" s="109"/>
      <c r="Y1753" s="108"/>
      <c r="Z1753" s="108"/>
      <c r="AA1753" s="108"/>
      <c r="AB1753" s="109"/>
      <c r="AC1753" s="109"/>
      <c r="AD1753" s="111"/>
      <c r="AG1753" s="111"/>
    </row>
    <row r="1754" spans="1:33" ht="15.75">
      <c r="A1754" s="292" t="str">
        <f t="shared" si="32"/>
        <v>66-26900-S1</v>
      </c>
      <c r="B1754" s="231">
        <v>9592.3535999999986</v>
      </c>
      <c r="C1754" s="231">
        <v>12962.639999999998</v>
      </c>
      <c r="D1754" s="231"/>
      <c r="E1754" s="231"/>
      <c r="F1754" s="231"/>
      <c r="G1754" s="232"/>
      <c r="H1754" s="230" t="s">
        <v>896</v>
      </c>
      <c r="I1754" s="230" t="s">
        <v>896</v>
      </c>
      <c r="J1754" s="114"/>
      <c r="K1754" s="108"/>
      <c r="L1754" s="108"/>
      <c r="M1754" s="108"/>
      <c r="N1754" s="109"/>
      <c r="O1754" s="110"/>
      <c r="P1754" s="108"/>
      <c r="Q1754" s="108"/>
      <c r="R1754" s="108"/>
      <c r="S1754" s="108"/>
      <c r="T1754" s="108"/>
      <c r="U1754" s="108"/>
      <c r="V1754" s="109"/>
      <c r="W1754" s="109"/>
      <c r="X1754" s="109"/>
      <c r="Y1754" s="108"/>
      <c r="Z1754" s="108"/>
      <c r="AA1754" s="108"/>
      <c r="AB1754" s="109"/>
      <c r="AC1754" s="109"/>
      <c r="AD1754" s="111"/>
      <c r="AG1754" s="111"/>
    </row>
    <row r="1755" spans="1:33" ht="15.75">
      <c r="A1755" s="292" t="str">
        <f t="shared" si="32"/>
        <v>66-27000-S1</v>
      </c>
      <c r="B1755" s="231"/>
      <c r="C1755" s="231">
        <v>9259.1999999999989</v>
      </c>
      <c r="D1755" s="231"/>
      <c r="E1755" s="231"/>
      <c r="F1755" s="231"/>
      <c r="G1755" s="232"/>
      <c r="H1755" s="230" t="s">
        <v>897</v>
      </c>
      <c r="I1755" s="230" t="s">
        <v>897</v>
      </c>
      <c r="J1755" s="114"/>
      <c r="K1755" s="108"/>
      <c r="L1755" s="108"/>
      <c r="M1755" s="108"/>
      <c r="N1755" s="109"/>
      <c r="O1755" s="110"/>
      <c r="P1755" s="108"/>
      <c r="Q1755" s="108"/>
      <c r="R1755" s="108"/>
      <c r="S1755" s="108"/>
      <c r="T1755" s="108"/>
      <c r="U1755" s="108"/>
      <c r="V1755" s="109"/>
      <c r="W1755" s="109"/>
      <c r="X1755" s="109"/>
      <c r="Y1755" s="108"/>
      <c r="Z1755" s="108"/>
      <c r="AA1755" s="108"/>
      <c r="AB1755" s="109"/>
      <c r="AC1755" s="109"/>
      <c r="AD1755" s="111"/>
      <c r="AG1755" s="111"/>
    </row>
    <row r="1756" spans="1:33" ht="15.75">
      <c r="A1756" s="292" t="str">
        <f t="shared" si="32"/>
        <v>66-27100-S1</v>
      </c>
      <c r="B1756" s="231"/>
      <c r="C1756" s="231">
        <v>5734.56</v>
      </c>
      <c r="D1756" s="231"/>
      <c r="E1756" s="231"/>
      <c r="F1756" s="231"/>
      <c r="G1756" s="232"/>
      <c r="H1756" s="230" t="s">
        <v>898</v>
      </c>
      <c r="I1756" s="230" t="s">
        <v>898</v>
      </c>
      <c r="J1756" s="114"/>
      <c r="K1756" s="108"/>
      <c r="L1756" s="108"/>
      <c r="M1756" s="108"/>
      <c r="N1756" s="109"/>
      <c r="O1756" s="110"/>
      <c r="P1756" s="108"/>
      <c r="Q1756" s="108"/>
      <c r="R1756" s="108"/>
      <c r="S1756" s="108"/>
      <c r="T1756" s="108"/>
      <c r="U1756" s="108"/>
      <c r="V1756" s="109"/>
      <c r="W1756" s="109"/>
      <c r="X1756" s="109"/>
      <c r="Y1756" s="108"/>
      <c r="Z1756" s="108"/>
      <c r="AA1756" s="108"/>
      <c r="AB1756" s="109"/>
      <c r="AC1756" s="109"/>
      <c r="AD1756" s="111"/>
      <c r="AG1756" s="111"/>
    </row>
    <row r="1757" spans="1:33" ht="15.75">
      <c r="A1757" s="292" t="str">
        <f t="shared" si="32"/>
        <v>66-27200-S1</v>
      </c>
      <c r="B1757" s="231"/>
      <c r="C1757" s="231">
        <v>51506.400000000001</v>
      </c>
      <c r="D1757" s="231"/>
      <c r="E1757" s="231"/>
      <c r="F1757" s="231"/>
      <c r="G1757" s="232"/>
      <c r="H1757" s="228" t="s">
        <v>899</v>
      </c>
      <c r="I1757" s="228" t="s">
        <v>899</v>
      </c>
      <c r="J1757" s="114"/>
      <c r="K1757" s="108"/>
      <c r="L1757" s="108"/>
      <c r="M1757" s="108"/>
      <c r="N1757" s="109"/>
      <c r="O1757" s="110"/>
      <c r="P1757" s="108"/>
      <c r="Q1757" s="108"/>
      <c r="R1757" s="108"/>
      <c r="S1757" s="108"/>
      <c r="T1757" s="108"/>
      <c r="U1757" s="108"/>
      <c r="V1757" s="109"/>
      <c r="W1757" s="109"/>
      <c r="X1757" s="109"/>
      <c r="Y1757" s="108"/>
      <c r="Z1757" s="108"/>
      <c r="AA1757" s="108"/>
      <c r="AB1757" s="109"/>
      <c r="AC1757" s="109"/>
      <c r="AD1757" s="111"/>
      <c r="AG1757" s="111"/>
    </row>
    <row r="1758" spans="1:33" ht="15.75">
      <c r="A1758" s="292" t="str">
        <f t="shared" si="32"/>
        <v>66-27300-S1</v>
      </c>
      <c r="B1758" s="231"/>
      <c r="C1758" s="231">
        <v>41205.599999999999</v>
      </c>
      <c r="D1758" s="231"/>
      <c r="E1758" s="231"/>
      <c r="F1758" s="231"/>
      <c r="G1758" s="232"/>
      <c r="H1758" s="228" t="s">
        <v>900</v>
      </c>
      <c r="I1758" s="228" t="s">
        <v>900</v>
      </c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109"/>
      <c r="W1758" s="109"/>
      <c r="X1758" s="109"/>
      <c r="Y1758" s="108"/>
      <c r="Z1758" s="108"/>
      <c r="AA1758" s="108"/>
      <c r="AB1758" s="8"/>
      <c r="AC1758" s="8"/>
      <c r="AD1758" s="111"/>
      <c r="AG1758" s="111"/>
    </row>
    <row r="1759" spans="1:33" ht="15.75">
      <c r="A1759" s="292" t="str">
        <f t="shared" si="32"/>
        <v>66-27400-S1</v>
      </c>
      <c r="B1759" s="231">
        <v>18738.664799999999</v>
      </c>
      <c r="C1759" s="231">
        <v>25322.52</v>
      </c>
      <c r="D1759" s="231"/>
      <c r="E1759" s="231"/>
      <c r="F1759" s="231"/>
      <c r="G1759" s="232"/>
      <c r="H1759" s="228" t="s">
        <v>901</v>
      </c>
      <c r="I1759" s="228" t="s">
        <v>901</v>
      </c>
      <c r="J1759" s="108"/>
      <c r="K1759" s="108"/>
      <c r="L1759" s="108"/>
      <c r="M1759" s="108"/>
      <c r="N1759" s="108"/>
      <c r="O1759" s="108"/>
      <c r="P1759" s="108"/>
      <c r="Q1759" s="108"/>
      <c r="R1759" s="108"/>
      <c r="S1759" s="108"/>
      <c r="T1759" s="108"/>
      <c r="U1759" s="108"/>
      <c r="V1759" s="108"/>
      <c r="W1759" s="108"/>
      <c r="X1759" s="109"/>
      <c r="Y1759" s="108"/>
      <c r="Z1759" s="108"/>
      <c r="AA1759" s="108"/>
      <c r="AB1759" s="108"/>
      <c r="AC1759" s="108"/>
      <c r="AD1759" s="111"/>
      <c r="AG1759" s="111"/>
    </row>
    <row r="1760" spans="1:33" ht="15.75">
      <c r="A1760" s="292" t="str">
        <f t="shared" si="32"/>
        <v>66-27500-S1</v>
      </c>
      <c r="B1760" s="231"/>
      <c r="C1760" s="231">
        <v>57688.55999999999</v>
      </c>
      <c r="D1760" s="231"/>
      <c r="E1760" s="231"/>
      <c r="F1760" s="231"/>
      <c r="G1760" s="232"/>
      <c r="H1760" s="230" t="s">
        <v>902</v>
      </c>
      <c r="I1760" s="230" t="s">
        <v>902</v>
      </c>
      <c r="J1760" s="108"/>
      <c r="K1760" s="108"/>
      <c r="L1760" s="108"/>
      <c r="M1760" s="108"/>
      <c r="N1760" s="108"/>
      <c r="O1760" s="108"/>
      <c r="P1760" s="108"/>
      <c r="Q1760" s="108"/>
      <c r="R1760" s="108"/>
      <c r="S1760" s="108"/>
      <c r="T1760" s="108"/>
      <c r="U1760" s="108"/>
      <c r="V1760" s="108"/>
      <c r="W1760" s="108"/>
      <c r="X1760" s="109"/>
      <c r="Y1760" s="108"/>
      <c r="Z1760" s="108"/>
      <c r="AA1760" s="108"/>
      <c r="AB1760" s="108"/>
      <c r="AC1760" s="108"/>
      <c r="AD1760" s="111"/>
      <c r="AG1760" s="111"/>
    </row>
    <row r="1761" spans="1:33" ht="15.75">
      <c r="A1761" s="292" t="str">
        <f t="shared" si="32"/>
        <v>66-27600-S1</v>
      </c>
      <c r="B1761" s="231"/>
      <c r="C1761" s="231">
        <v>49446.48</v>
      </c>
      <c r="D1761" s="231"/>
      <c r="E1761" s="231"/>
      <c r="F1761" s="231"/>
      <c r="G1761" s="232"/>
      <c r="H1761" s="230" t="s">
        <v>903</v>
      </c>
      <c r="I1761" s="230" t="s">
        <v>903</v>
      </c>
      <c r="J1761" s="114"/>
      <c r="K1761" s="108"/>
      <c r="L1761" s="108"/>
      <c r="M1761" s="108"/>
      <c r="N1761" s="109"/>
      <c r="O1761" s="110"/>
      <c r="P1761" s="108"/>
      <c r="Q1761" s="108"/>
      <c r="R1761" s="108"/>
      <c r="S1761" s="108"/>
      <c r="T1761" s="108"/>
      <c r="U1761" s="108"/>
      <c r="V1761" s="109"/>
      <c r="W1761" s="109"/>
      <c r="X1761" s="109"/>
      <c r="Y1761" s="108"/>
      <c r="Z1761" s="108"/>
      <c r="AA1761" s="108"/>
      <c r="AB1761" s="109"/>
      <c r="AC1761" s="109"/>
      <c r="AD1761" s="111"/>
      <c r="AG1761" s="111"/>
    </row>
    <row r="1762" spans="1:33" ht="15.75">
      <c r="A1762" s="292" t="str">
        <f t="shared" si="32"/>
        <v>66-27700-S1</v>
      </c>
      <c r="B1762" s="231">
        <v>24393.892800000001</v>
      </c>
      <c r="C1762" s="231">
        <v>32964.720000000001</v>
      </c>
      <c r="D1762" s="231"/>
      <c r="E1762" s="231"/>
      <c r="F1762" s="231"/>
      <c r="G1762" s="232"/>
      <c r="H1762" s="230" t="s">
        <v>904</v>
      </c>
      <c r="I1762" s="230" t="s">
        <v>904</v>
      </c>
      <c r="J1762" s="114"/>
      <c r="K1762" s="108"/>
      <c r="L1762" s="108"/>
      <c r="M1762" s="108"/>
      <c r="N1762" s="109"/>
      <c r="O1762" s="110"/>
      <c r="P1762" s="108"/>
      <c r="Q1762" s="108"/>
      <c r="R1762" s="108"/>
      <c r="S1762" s="108"/>
      <c r="T1762" s="108"/>
      <c r="U1762" s="108"/>
      <c r="V1762" s="109"/>
      <c r="W1762" s="109"/>
      <c r="X1762" s="109"/>
      <c r="Y1762" s="108"/>
      <c r="Z1762" s="108"/>
      <c r="AA1762" s="108"/>
      <c r="AB1762" s="109"/>
      <c r="AC1762" s="109"/>
      <c r="AD1762" s="111"/>
      <c r="AG1762" s="111"/>
    </row>
    <row r="1763" spans="1:33" ht="15.75">
      <c r="A1763" s="292" t="str">
        <f t="shared" si="32"/>
        <v>66-27800-S1</v>
      </c>
      <c r="B1763" s="231"/>
      <c r="C1763" s="231">
        <v>62726.52</v>
      </c>
      <c r="D1763" s="231"/>
      <c r="E1763" s="231"/>
      <c r="F1763" s="231"/>
      <c r="G1763" s="232"/>
      <c r="H1763" s="228" t="s">
        <v>905</v>
      </c>
      <c r="I1763" s="228" t="s">
        <v>905</v>
      </c>
      <c r="J1763" s="114"/>
      <c r="K1763" s="108"/>
      <c r="L1763" s="108"/>
      <c r="M1763" s="108"/>
      <c r="N1763" s="109"/>
      <c r="O1763" s="110"/>
      <c r="P1763" s="108"/>
      <c r="Q1763" s="108"/>
      <c r="R1763" s="108"/>
      <c r="S1763" s="108"/>
      <c r="T1763" s="108"/>
      <c r="U1763" s="108"/>
      <c r="V1763" s="109"/>
      <c r="W1763" s="109"/>
      <c r="X1763" s="109"/>
      <c r="Y1763" s="108"/>
      <c r="Z1763" s="108"/>
      <c r="AA1763" s="108"/>
      <c r="AB1763" s="109"/>
      <c r="AC1763" s="109"/>
      <c r="AD1763" s="111"/>
      <c r="AG1763" s="111"/>
    </row>
    <row r="1764" spans="1:33" ht="15.75">
      <c r="A1764" s="292" t="str">
        <f t="shared" ref="A1764:A1827" si="33">LEFT(H1764,6)&amp;"00"&amp;RIGHT(H1764,3)</f>
        <v>66-27900-S1</v>
      </c>
      <c r="B1764" s="231"/>
      <c r="C1764" s="231">
        <v>29560.610399999998</v>
      </c>
      <c r="D1764" s="231"/>
      <c r="E1764" s="231"/>
      <c r="F1764" s="231"/>
      <c r="G1764" s="232"/>
      <c r="H1764" s="228" t="s">
        <v>906</v>
      </c>
      <c r="I1764" s="228" t="s">
        <v>906</v>
      </c>
      <c r="J1764" s="8"/>
      <c r="K1764" s="108"/>
      <c r="L1764" s="108"/>
      <c r="M1764" s="108"/>
      <c r="N1764" s="8"/>
      <c r="O1764" s="110"/>
      <c r="P1764" s="108"/>
      <c r="Q1764" s="108"/>
      <c r="R1764" s="108"/>
      <c r="S1764" s="108"/>
      <c r="T1764" s="108"/>
      <c r="U1764" s="108"/>
      <c r="V1764" s="8"/>
      <c r="W1764" s="8"/>
      <c r="X1764" s="109"/>
      <c r="Y1764" s="108"/>
      <c r="Z1764" s="108"/>
      <c r="AA1764" s="108"/>
      <c r="AB1764" s="8"/>
      <c r="AC1764" s="8"/>
      <c r="AD1764" s="111"/>
      <c r="AG1764" s="111"/>
    </row>
    <row r="1765" spans="1:33" ht="15.75">
      <c r="A1765" s="292" t="str">
        <f t="shared" si="33"/>
        <v>66-28000-S1</v>
      </c>
      <c r="B1765" s="231"/>
      <c r="C1765" s="231">
        <v>33332.159999999996</v>
      </c>
      <c r="D1765" s="231"/>
      <c r="E1765" s="231"/>
      <c r="F1765" s="231"/>
      <c r="G1765" s="232"/>
      <c r="H1765" s="228" t="s">
        <v>907</v>
      </c>
      <c r="I1765" s="228" t="s">
        <v>907</v>
      </c>
      <c r="J1765" s="114"/>
      <c r="K1765" s="108"/>
      <c r="L1765" s="108"/>
      <c r="M1765" s="108"/>
      <c r="N1765" s="109"/>
      <c r="O1765" s="110"/>
      <c r="P1765" s="108"/>
      <c r="Q1765" s="108"/>
      <c r="R1765" s="108"/>
      <c r="S1765" s="110"/>
      <c r="T1765" s="108"/>
      <c r="U1765" s="108"/>
      <c r="V1765" s="109"/>
      <c r="W1765" s="109"/>
      <c r="X1765" s="109"/>
      <c r="Y1765" s="108"/>
      <c r="Z1765" s="108"/>
      <c r="AA1765" s="108"/>
      <c r="AB1765" s="109"/>
      <c r="AC1765" s="109"/>
      <c r="AD1765" s="111"/>
      <c r="AG1765" s="111"/>
    </row>
    <row r="1766" spans="1:33" ht="15.75">
      <c r="A1766" s="292" t="str">
        <f t="shared" si="33"/>
        <v>66-28100-S1</v>
      </c>
      <c r="B1766" s="231"/>
      <c r="C1766" s="231">
        <v>15740.52</v>
      </c>
      <c r="D1766" s="231"/>
      <c r="E1766" s="231"/>
      <c r="F1766" s="231"/>
      <c r="G1766" s="232"/>
      <c r="H1766" s="230" t="s">
        <v>908</v>
      </c>
      <c r="I1766" s="230" t="s">
        <v>908</v>
      </c>
      <c r="J1766" s="114"/>
      <c r="K1766" s="108"/>
      <c r="L1766" s="108"/>
      <c r="M1766" s="108"/>
      <c r="N1766" s="109"/>
      <c r="O1766" s="110"/>
      <c r="P1766" s="108"/>
      <c r="Q1766" s="108"/>
      <c r="R1766" s="108"/>
      <c r="S1766" s="110"/>
      <c r="T1766" s="108"/>
      <c r="U1766" s="108"/>
      <c r="V1766" s="109"/>
      <c r="W1766" s="109"/>
      <c r="X1766" s="109"/>
      <c r="Y1766" s="108"/>
      <c r="Z1766" s="108"/>
      <c r="AA1766" s="108"/>
      <c r="AB1766" s="109"/>
      <c r="AC1766" s="109"/>
      <c r="AD1766" s="111"/>
      <c r="AG1766" s="111"/>
    </row>
    <row r="1767" spans="1:33" ht="15.75">
      <c r="A1767" s="292" t="str">
        <f t="shared" si="33"/>
        <v>66-29400-S1</v>
      </c>
      <c r="B1767" s="231"/>
      <c r="C1767" s="231">
        <v>53640.149880000004</v>
      </c>
      <c r="D1767" s="231"/>
      <c r="E1767" s="231"/>
      <c r="F1767" s="231"/>
      <c r="G1767" s="232"/>
      <c r="H1767" s="230" t="s">
        <v>909</v>
      </c>
      <c r="I1767" s="230" t="s">
        <v>909</v>
      </c>
      <c r="J1767" s="8"/>
      <c r="K1767" s="108"/>
      <c r="L1767" s="108"/>
      <c r="M1767" s="108"/>
      <c r="N1767" s="8"/>
      <c r="O1767" s="110"/>
      <c r="P1767" s="108"/>
      <c r="Q1767" s="108"/>
      <c r="R1767" s="108"/>
      <c r="S1767" s="108"/>
      <c r="T1767" s="108"/>
      <c r="U1767" s="108"/>
      <c r="V1767" s="8"/>
      <c r="W1767" s="8"/>
      <c r="X1767" s="109"/>
      <c r="Y1767" s="108"/>
      <c r="Z1767" s="108"/>
      <c r="AA1767" s="108"/>
      <c r="AB1767" s="8"/>
      <c r="AC1767" s="8"/>
      <c r="AD1767" s="111"/>
      <c r="AG1767" s="111"/>
    </row>
    <row r="1768" spans="1:33" ht="15.75">
      <c r="A1768" s="292" t="str">
        <f t="shared" si="33"/>
        <v>66-29500-S1</v>
      </c>
      <c r="B1768" s="231">
        <v>27549.660184799999</v>
      </c>
      <c r="C1768" s="231">
        <v>37229.270519999998</v>
      </c>
      <c r="D1768" s="231"/>
      <c r="E1768" s="231"/>
      <c r="F1768" s="231"/>
      <c r="G1768" s="232"/>
      <c r="H1768" s="230" t="s">
        <v>910</v>
      </c>
      <c r="I1768" s="230" t="s">
        <v>910</v>
      </c>
      <c r="J1768" s="114"/>
      <c r="K1768" s="108"/>
      <c r="L1768" s="108"/>
      <c r="M1768" s="108"/>
      <c r="N1768" s="109"/>
      <c r="O1768" s="110"/>
      <c r="P1768" s="108"/>
      <c r="Q1768" s="108"/>
      <c r="R1768" s="108"/>
      <c r="S1768" s="110"/>
      <c r="T1768" s="108"/>
      <c r="U1768" s="108"/>
      <c r="V1768" s="109"/>
      <c r="W1768" s="109"/>
      <c r="X1768" s="109"/>
      <c r="Y1768" s="108"/>
      <c r="Z1768" s="108"/>
      <c r="AA1768" s="108"/>
      <c r="AB1768" s="109"/>
      <c r="AC1768" s="109"/>
      <c r="AD1768" s="111"/>
      <c r="AG1768" s="111"/>
    </row>
    <row r="1769" spans="1:33" ht="15.75">
      <c r="A1769" s="292" t="str">
        <f t="shared" si="33"/>
        <v>66-29600-S1</v>
      </c>
      <c r="B1769" s="231"/>
      <c r="C1769" s="231">
        <v>22378.631520000003</v>
      </c>
      <c r="D1769" s="231"/>
      <c r="E1769" s="231"/>
      <c r="F1769" s="231"/>
      <c r="G1769" s="232"/>
      <c r="H1769" s="235" t="s">
        <v>911</v>
      </c>
      <c r="I1769" s="235" t="s">
        <v>911</v>
      </c>
      <c r="J1769" s="114"/>
      <c r="K1769" s="108"/>
      <c r="L1769" s="108"/>
      <c r="M1769" s="108"/>
      <c r="N1769" s="109"/>
      <c r="O1769" s="110"/>
      <c r="P1769" s="108"/>
      <c r="Q1769" s="108"/>
      <c r="R1769" s="108"/>
      <c r="S1769" s="110"/>
      <c r="T1769" s="108"/>
      <c r="U1769" s="108"/>
      <c r="V1769" s="109"/>
      <c r="W1769" s="109"/>
      <c r="X1769" s="109"/>
      <c r="Y1769" s="108"/>
      <c r="Z1769" s="108"/>
      <c r="AA1769" s="108"/>
      <c r="AB1769" s="109"/>
      <c r="AC1769" s="109"/>
      <c r="AD1769" s="111"/>
      <c r="AG1769" s="111"/>
    </row>
    <row r="1770" spans="1:33" ht="15.75">
      <c r="A1770" s="292" t="str">
        <f t="shared" si="33"/>
        <v>66-29700-S1</v>
      </c>
      <c r="B1770" s="231"/>
      <c r="C1770" s="231">
        <v>57049.143119999993</v>
      </c>
      <c r="D1770" s="231"/>
      <c r="E1770" s="231"/>
      <c r="F1770" s="231"/>
      <c r="G1770" s="232"/>
      <c r="H1770" s="228" t="s">
        <v>912</v>
      </c>
      <c r="I1770" s="228" t="s">
        <v>912</v>
      </c>
      <c r="J1770" s="8"/>
      <c r="K1770" s="108"/>
      <c r="L1770" s="108"/>
      <c r="M1770" s="108"/>
      <c r="N1770" s="8"/>
      <c r="O1770" s="110"/>
      <c r="P1770" s="108"/>
      <c r="Q1770" s="108"/>
      <c r="R1770" s="108"/>
      <c r="S1770" s="108"/>
      <c r="T1770" s="108"/>
      <c r="U1770" s="108"/>
      <c r="V1770" s="8"/>
      <c r="W1770" s="8"/>
      <c r="X1770" s="109"/>
      <c r="Y1770" s="108"/>
      <c r="Z1770" s="108"/>
      <c r="AA1770" s="108"/>
      <c r="AB1770" s="8"/>
      <c r="AC1770" s="8"/>
      <c r="AD1770" s="111"/>
      <c r="AG1770" s="111"/>
    </row>
    <row r="1771" spans="1:33" ht="15.75">
      <c r="A1771" s="292" t="str">
        <f t="shared" si="33"/>
        <v>66-29800-S1</v>
      </c>
      <c r="B1771" s="231">
        <v>20818.817054399999</v>
      </c>
      <c r="C1771" s="231">
        <v>28133.536559999997</v>
      </c>
      <c r="D1771" s="231"/>
      <c r="E1771" s="231"/>
      <c r="F1771" s="231"/>
      <c r="G1771" s="232"/>
      <c r="H1771" s="228" t="s">
        <v>913</v>
      </c>
      <c r="I1771" s="228" t="s">
        <v>913</v>
      </c>
      <c r="J1771" s="114"/>
      <c r="K1771" s="108"/>
      <c r="L1771" s="108"/>
      <c r="M1771" s="108"/>
      <c r="N1771" s="109"/>
      <c r="O1771" s="110"/>
      <c r="P1771" s="108"/>
      <c r="Q1771" s="108"/>
      <c r="R1771" s="108"/>
      <c r="S1771" s="110"/>
      <c r="T1771" s="108"/>
      <c r="U1771" s="108"/>
      <c r="V1771" s="109"/>
      <c r="W1771" s="109"/>
      <c r="X1771" s="109"/>
      <c r="Y1771" s="108"/>
      <c r="Z1771" s="108"/>
      <c r="AA1771" s="108"/>
      <c r="AB1771" s="109"/>
      <c r="AC1771" s="109"/>
      <c r="AD1771" s="111"/>
      <c r="AG1771" s="111"/>
    </row>
    <row r="1772" spans="1:33" ht="15.75">
      <c r="A1772" s="292" t="str">
        <f t="shared" si="33"/>
        <v>66-29900-S1</v>
      </c>
      <c r="B1772" s="231">
        <v>15938.217739199999</v>
      </c>
      <c r="C1772" s="231">
        <v>21538.132079999999</v>
      </c>
      <c r="D1772" s="231"/>
      <c r="E1772" s="231"/>
      <c r="F1772" s="231"/>
      <c r="G1772" s="232"/>
      <c r="H1772" s="228" t="s">
        <v>914</v>
      </c>
      <c r="I1772" s="228" t="s">
        <v>914</v>
      </c>
      <c r="J1772" s="114"/>
      <c r="K1772" s="108"/>
      <c r="L1772" s="108"/>
      <c r="M1772" s="108"/>
      <c r="N1772" s="109"/>
      <c r="O1772" s="110"/>
      <c r="P1772" s="108"/>
      <c r="Q1772" s="108"/>
      <c r="R1772" s="108"/>
      <c r="S1772" s="110"/>
      <c r="T1772" s="108"/>
      <c r="U1772" s="108"/>
      <c r="V1772" s="109"/>
      <c r="W1772" s="109"/>
      <c r="X1772" s="109"/>
      <c r="Y1772" s="108"/>
      <c r="Z1772" s="108"/>
      <c r="AA1772" s="108"/>
      <c r="AB1772" s="109"/>
      <c r="AC1772" s="109"/>
      <c r="AD1772" s="111"/>
      <c r="AG1772" s="111"/>
    </row>
    <row r="1773" spans="1:33" ht="15.75">
      <c r="A1773" s="292" t="str">
        <f t="shared" si="33"/>
        <v>66-30000-S1</v>
      </c>
      <c r="B1773" s="231"/>
      <c r="C1773" s="231">
        <v>13800.112343999997</v>
      </c>
      <c r="D1773" s="231"/>
      <c r="E1773" s="231"/>
      <c r="F1773" s="231"/>
      <c r="G1773" s="232"/>
      <c r="H1773" s="230" t="s">
        <v>915</v>
      </c>
      <c r="I1773" s="230" t="s">
        <v>915</v>
      </c>
      <c r="J1773" s="8"/>
      <c r="K1773" s="108"/>
      <c r="L1773" s="108"/>
      <c r="M1773" s="108"/>
      <c r="N1773" s="8"/>
      <c r="O1773" s="110"/>
      <c r="P1773" s="108"/>
      <c r="Q1773" s="108"/>
      <c r="R1773" s="108"/>
      <c r="S1773" s="108"/>
      <c r="T1773" s="108"/>
      <c r="U1773" s="108"/>
      <c r="V1773" s="8"/>
      <c r="W1773" s="8"/>
      <c r="X1773" s="109"/>
      <c r="Y1773" s="108"/>
      <c r="Z1773" s="108"/>
      <c r="AA1773" s="108"/>
      <c r="AB1773" s="8"/>
      <c r="AC1773" s="8"/>
      <c r="AD1773" s="111"/>
      <c r="AG1773" s="111"/>
    </row>
    <row r="1774" spans="1:33" ht="15.75">
      <c r="A1774" s="292" t="str">
        <f t="shared" si="33"/>
        <v>66-30800-S1</v>
      </c>
      <c r="B1774" s="231"/>
      <c r="C1774" s="231">
        <v>11072.154959999998</v>
      </c>
      <c r="D1774" s="231"/>
      <c r="E1774" s="231"/>
      <c r="F1774" s="231"/>
      <c r="G1774" s="232"/>
      <c r="H1774" s="230" t="s">
        <v>916</v>
      </c>
      <c r="I1774" s="230" t="s">
        <v>916</v>
      </c>
      <c r="J1774" s="114"/>
      <c r="K1774" s="108"/>
      <c r="L1774" s="108"/>
      <c r="M1774" s="108"/>
      <c r="N1774" s="109"/>
      <c r="O1774" s="110"/>
      <c r="P1774" s="108"/>
      <c r="Q1774" s="108"/>
      <c r="R1774" s="108"/>
      <c r="S1774" s="110"/>
      <c r="T1774" s="108"/>
      <c r="U1774" s="108"/>
      <c r="V1774" s="109"/>
      <c r="W1774" s="109"/>
      <c r="X1774" s="109"/>
      <c r="Y1774" s="108"/>
      <c r="Z1774" s="108"/>
      <c r="AA1774" s="108"/>
      <c r="AB1774" s="109"/>
      <c r="AC1774" s="109"/>
      <c r="AD1774" s="111"/>
      <c r="AG1774" s="111"/>
    </row>
    <row r="1775" spans="1:33" ht="15.75">
      <c r="A1775" s="292" t="str">
        <f t="shared" si="33"/>
        <v>66-30900-S1</v>
      </c>
      <c r="B1775" s="231"/>
      <c r="C1775" s="231">
        <v>6512.0259599999999</v>
      </c>
      <c r="D1775" s="231"/>
      <c r="E1775" s="231"/>
      <c r="F1775" s="231"/>
      <c r="G1775" s="232"/>
      <c r="H1775" s="230" t="s">
        <v>917</v>
      </c>
      <c r="I1775" s="230" t="s">
        <v>917</v>
      </c>
      <c r="J1775" s="114"/>
      <c r="K1775" s="108"/>
      <c r="L1775" s="108"/>
      <c r="M1775" s="108"/>
      <c r="N1775" s="109"/>
      <c r="O1775" s="110"/>
      <c r="P1775" s="108"/>
      <c r="Q1775" s="108"/>
      <c r="R1775" s="108"/>
      <c r="S1775" s="110"/>
      <c r="T1775" s="108"/>
      <c r="U1775" s="108"/>
      <c r="V1775" s="109"/>
      <c r="W1775" s="109"/>
      <c r="X1775" s="109"/>
      <c r="Y1775" s="108"/>
      <c r="Z1775" s="108"/>
      <c r="AA1775" s="108"/>
      <c r="AB1775" s="109"/>
      <c r="AC1775" s="109"/>
      <c r="AD1775" s="111"/>
      <c r="AG1775" s="111"/>
    </row>
    <row r="1776" spans="1:33" ht="15.75">
      <c r="A1776" s="292" t="str">
        <f t="shared" si="33"/>
        <v>66-31000-S1</v>
      </c>
      <c r="B1776" s="231"/>
      <c r="C1776" s="231">
        <v>3446.4312000000004</v>
      </c>
      <c r="D1776" s="231"/>
      <c r="E1776" s="231"/>
      <c r="F1776" s="231"/>
      <c r="G1776" s="232"/>
      <c r="H1776" s="235" t="s">
        <v>918</v>
      </c>
      <c r="I1776" s="235" t="s">
        <v>918</v>
      </c>
      <c r="J1776" s="114"/>
      <c r="K1776" s="108"/>
      <c r="L1776" s="108"/>
      <c r="M1776" s="108"/>
      <c r="N1776" s="109"/>
      <c r="O1776" s="110"/>
      <c r="P1776" s="108"/>
      <c r="Q1776" s="108"/>
      <c r="R1776" s="108"/>
      <c r="S1776" s="108"/>
      <c r="T1776" s="108"/>
      <c r="U1776" s="108"/>
      <c r="V1776" s="109"/>
      <c r="W1776" s="109"/>
      <c r="X1776" s="109"/>
      <c r="Y1776" s="108"/>
      <c r="Z1776" s="108"/>
      <c r="AA1776" s="108"/>
      <c r="AB1776" s="109"/>
      <c r="AC1776" s="122"/>
      <c r="AD1776" s="111"/>
      <c r="AG1776" s="111"/>
    </row>
    <row r="1777" spans="1:33" ht="15.75">
      <c r="A1777" s="292" t="str">
        <f t="shared" si="33"/>
        <v>66-31100-S1</v>
      </c>
      <c r="B1777" s="231"/>
      <c r="C1777" s="231">
        <v>16627.366439999998</v>
      </c>
      <c r="D1777" s="231"/>
      <c r="E1777" s="231"/>
      <c r="F1777" s="231"/>
      <c r="G1777" s="232"/>
      <c r="H1777" s="235" t="s">
        <v>919</v>
      </c>
      <c r="I1777" s="235" t="s">
        <v>919</v>
      </c>
      <c r="J1777" s="8"/>
      <c r="K1777" s="108"/>
      <c r="L1777" s="108"/>
      <c r="M1777" s="108"/>
      <c r="N1777" s="8"/>
      <c r="O1777" s="110"/>
      <c r="P1777" s="108"/>
      <c r="Q1777" s="108"/>
      <c r="R1777" s="108"/>
      <c r="S1777" s="108"/>
      <c r="T1777" s="108"/>
      <c r="U1777" s="108"/>
      <c r="V1777" s="8"/>
      <c r="W1777" s="8"/>
      <c r="X1777" s="8"/>
      <c r="Y1777" s="108"/>
      <c r="Z1777" s="108"/>
      <c r="AA1777" s="108"/>
      <c r="AB1777" s="8"/>
      <c r="AC1777" s="8"/>
      <c r="AD1777" s="111"/>
      <c r="AG1777" s="111"/>
    </row>
    <row r="1778" spans="1:33" ht="15.75">
      <c r="A1778" s="292" t="str">
        <f t="shared" si="33"/>
        <v>66-31200-S1</v>
      </c>
      <c r="B1778" s="231">
        <v>8385.5881200000003</v>
      </c>
      <c r="C1778" s="231">
        <v>8385.5881200000003</v>
      </c>
      <c r="D1778" s="231"/>
      <c r="E1778" s="231"/>
      <c r="F1778" s="231"/>
      <c r="G1778" s="232"/>
      <c r="H1778" s="235" t="s">
        <v>920</v>
      </c>
      <c r="I1778" s="235" t="s">
        <v>920</v>
      </c>
      <c r="J1778" s="108"/>
      <c r="K1778" s="108"/>
      <c r="L1778" s="108"/>
      <c r="M1778" s="108"/>
      <c r="N1778" s="108"/>
      <c r="O1778" s="110"/>
      <c r="P1778" s="108"/>
      <c r="Q1778" s="108"/>
      <c r="R1778" s="108"/>
      <c r="S1778" s="108"/>
      <c r="T1778" s="108"/>
      <c r="U1778" s="108"/>
      <c r="V1778" s="108"/>
      <c r="W1778" s="108"/>
      <c r="X1778" s="108"/>
      <c r="Y1778" s="108"/>
      <c r="Z1778" s="108"/>
      <c r="AA1778" s="108"/>
      <c r="AB1778" s="108"/>
      <c r="AC1778" s="108"/>
      <c r="AD1778" s="111"/>
      <c r="AG1778" s="111"/>
    </row>
    <row r="1779" spans="1:33" ht="15.75">
      <c r="A1779" s="292" t="str">
        <f t="shared" si="33"/>
        <v>66-31300-S1</v>
      </c>
      <c r="B1779" s="231">
        <v>4222.6767600000003</v>
      </c>
      <c r="C1779" s="231">
        <v>4222.6767600000003</v>
      </c>
      <c r="D1779" s="231"/>
      <c r="E1779" s="231"/>
      <c r="F1779" s="231"/>
      <c r="G1779" s="232"/>
      <c r="H1779" s="235" t="s">
        <v>921</v>
      </c>
      <c r="I1779" s="235" t="s">
        <v>921</v>
      </c>
      <c r="J1779" s="108"/>
      <c r="K1779" s="108"/>
      <c r="L1779" s="108"/>
      <c r="M1779" s="108"/>
      <c r="N1779" s="108"/>
      <c r="O1779" s="110"/>
      <c r="P1779" s="108"/>
      <c r="Q1779" s="108"/>
      <c r="R1779" s="108"/>
      <c r="S1779" s="108"/>
      <c r="T1779" s="108"/>
      <c r="U1779" s="108"/>
      <c r="V1779" s="108"/>
      <c r="W1779" s="108"/>
      <c r="X1779" s="108"/>
      <c r="Y1779" s="108"/>
      <c r="Z1779" s="108"/>
      <c r="AA1779" s="108"/>
      <c r="AB1779" s="108"/>
      <c r="AC1779" s="108"/>
      <c r="AD1779" s="111"/>
      <c r="AG1779" s="111"/>
    </row>
    <row r="1780" spans="1:33" ht="15.75">
      <c r="A1780" s="292" t="str">
        <f t="shared" si="33"/>
        <v>66-31400-S1</v>
      </c>
      <c r="B1780" s="231"/>
      <c r="C1780" s="231">
        <v>10172.806919999999</v>
      </c>
      <c r="D1780" s="231"/>
      <c r="E1780" s="231"/>
      <c r="F1780" s="231"/>
      <c r="G1780" s="232"/>
      <c r="H1780" s="235" t="s">
        <v>922</v>
      </c>
      <c r="I1780" s="235" t="s">
        <v>922</v>
      </c>
      <c r="J1780" s="114"/>
      <c r="K1780" s="108"/>
      <c r="L1780" s="108"/>
      <c r="M1780" s="108"/>
      <c r="N1780" s="109"/>
      <c r="O1780" s="110"/>
      <c r="P1780" s="108"/>
      <c r="Q1780" s="108"/>
      <c r="R1780" s="108"/>
      <c r="S1780" s="108"/>
      <c r="T1780" s="108"/>
      <c r="U1780" s="108"/>
      <c r="V1780" s="109"/>
      <c r="W1780" s="109"/>
      <c r="X1780" s="109"/>
      <c r="Y1780" s="108"/>
      <c r="Z1780" s="108"/>
      <c r="AA1780" s="108"/>
      <c r="AB1780" s="109"/>
      <c r="AC1780" s="122"/>
      <c r="AD1780" s="111"/>
      <c r="AG1780" s="111"/>
    </row>
    <row r="1781" spans="1:33" ht="15.75">
      <c r="A1781" s="292" t="str">
        <f t="shared" si="33"/>
        <v>66-31500-S1</v>
      </c>
      <c r="B1781" s="231"/>
      <c r="C1781" s="231">
        <v>5453.5995599999987</v>
      </c>
      <c r="D1781" s="231"/>
      <c r="E1781" s="231"/>
      <c r="F1781" s="231"/>
      <c r="G1781" s="232"/>
      <c r="H1781" s="235" t="s">
        <v>923</v>
      </c>
      <c r="I1781" s="235" t="s">
        <v>923</v>
      </c>
      <c r="J1781" s="114"/>
      <c r="K1781" s="108"/>
      <c r="L1781" s="108"/>
      <c r="M1781" s="108"/>
      <c r="N1781" s="109"/>
      <c r="O1781" s="110"/>
      <c r="P1781" s="108"/>
      <c r="Q1781" s="108"/>
      <c r="R1781" s="108"/>
      <c r="S1781" s="108"/>
      <c r="T1781" s="108"/>
      <c r="U1781" s="108"/>
      <c r="V1781" s="109"/>
      <c r="W1781" s="109"/>
      <c r="X1781" s="109"/>
      <c r="Y1781" s="108"/>
      <c r="Z1781" s="108"/>
      <c r="AA1781" s="108"/>
      <c r="AB1781" s="109"/>
      <c r="AC1781" s="122"/>
      <c r="AD1781" s="111"/>
      <c r="AG1781" s="111"/>
    </row>
    <row r="1782" spans="1:33" ht="15.75">
      <c r="A1782" s="292" t="str">
        <f t="shared" si="33"/>
        <v>66-31600-S1</v>
      </c>
      <c r="B1782" s="231"/>
      <c r="C1782" s="231">
        <v>2110.3247999999999</v>
      </c>
      <c r="D1782" s="231"/>
      <c r="E1782" s="231"/>
      <c r="F1782" s="231"/>
      <c r="G1782" s="232"/>
      <c r="H1782" s="235" t="s">
        <v>924</v>
      </c>
      <c r="I1782" s="235" t="s">
        <v>924</v>
      </c>
      <c r="J1782" s="114"/>
      <c r="K1782" s="108"/>
      <c r="L1782" s="108"/>
      <c r="M1782" s="108"/>
      <c r="N1782" s="109"/>
      <c r="O1782" s="110"/>
      <c r="P1782" s="108"/>
      <c r="Q1782" s="108"/>
      <c r="R1782" s="108"/>
      <c r="S1782" s="108"/>
      <c r="T1782" s="108"/>
      <c r="U1782" s="108"/>
      <c r="V1782" s="109"/>
      <c r="W1782" s="109"/>
      <c r="X1782" s="109"/>
      <c r="Y1782" s="108"/>
      <c r="Z1782" s="108"/>
      <c r="AA1782" s="108"/>
      <c r="AB1782" s="109"/>
      <c r="AC1782" s="122"/>
      <c r="AD1782" s="111"/>
      <c r="AG1782" s="111"/>
    </row>
    <row r="1783" spans="1:33" ht="15.75">
      <c r="A1783" s="292" t="str">
        <f t="shared" si="33"/>
        <v>66-31700-S1</v>
      </c>
      <c r="B1783" s="231"/>
      <c r="C1783" s="231">
        <v>15533.263319999998</v>
      </c>
      <c r="D1783" s="231"/>
      <c r="E1783" s="231"/>
      <c r="F1783" s="231"/>
      <c r="G1783" s="232"/>
      <c r="H1783" s="235" t="s">
        <v>925</v>
      </c>
      <c r="I1783" s="235" t="s">
        <v>925</v>
      </c>
      <c r="J1783" s="114"/>
      <c r="K1783" s="108"/>
      <c r="L1783" s="108"/>
      <c r="M1783" s="108"/>
      <c r="N1783" s="109"/>
      <c r="O1783" s="110"/>
      <c r="P1783" s="108"/>
      <c r="Q1783" s="108"/>
      <c r="R1783" s="108"/>
      <c r="S1783" s="108"/>
      <c r="T1783" s="108"/>
      <c r="U1783" s="108"/>
      <c r="V1783" s="109"/>
      <c r="W1783" s="109"/>
      <c r="X1783" s="109"/>
      <c r="Y1783" s="108"/>
      <c r="Z1783" s="108"/>
      <c r="AA1783" s="108"/>
      <c r="AB1783" s="109"/>
      <c r="AC1783" s="109"/>
      <c r="AD1783" s="111"/>
      <c r="AG1783" s="111"/>
    </row>
    <row r="1784" spans="1:33" ht="15.75">
      <c r="A1784" s="292" t="str">
        <f t="shared" si="33"/>
        <v>66-31800-S1</v>
      </c>
      <c r="B1784" s="231"/>
      <c r="C1784" s="231">
        <v>8093.8327199999994</v>
      </c>
      <c r="D1784" s="231"/>
      <c r="E1784" s="231"/>
      <c r="F1784" s="231"/>
      <c r="G1784" s="232"/>
      <c r="H1784" s="235" t="s">
        <v>926</v>
      </c>
      <c r="I1784" s="235" t="s">
        <v>926</v>
      </c>
      <c r="J1784" s="114"/>
      <c r="K1784" s="108"/>
      <c r="L1784" s="108"/>
      <c r="M1784" s="108"/>
      <c r="N1784" s="109"/>
      <c r="O1784" s="110"/>
      <c r="P1784" s="108"/>
      <c r="Q1784" s="108"/>
      <c r="R1784" s="108"/>
      <c r="S1784" s="108"/>
      <c r="T1784" s="108"/>
      <c r="U1784" s="108"/>
      <c r="V1784" s="109"/>
      <c r="W1784" s="109"/>
      <c r="X1784" s="109"/>
      <c r="Y1784" s="108"/>
      <c r="Z1784" s="108"/>
      <c r="AA1784" s="108"/>
      <c r="AB1784" s="109"/>
      <c r="AC1784" s="109"/>
      <c r="AD1784" s="111"/>
      <c r="AG1784" s="111"/>
    </row>
    <row r="1785" spans="1:33" ht="15.75">
      <c r="A1785" s="292" t="str">
        <f t="shared" si="33"/>
        <v>66-32200-S1</v>
      </c>
      <c r="B1785" s="231">
        <v>4325.6236800000006</v>
      </c>
      <c r="C1785" s="231">
        <v>5346.9615360000007</v>
      </c>
      <c r="D1785" s="231"/>
      <c r="E1785" s="231"/>
      <c r="F1785" s="231"/>
      <c r="G1785" s="232">
        <v>5501.7857664000003</v>
      </c>
      <c r="H1785" s="235" t="s">
        <v>757</v>
      </c>
      <c r="I1785" s="235" t="s">
        <v>757</v>
      </c>
      <c r="J1785" s="114"/>
      <c r="K1785" s="108"/>
      <c r="L1785" s="108"/>
      <c r="M1785" s="108"/>
      <c r="N1785" s="109"/>
      <c r="O1785" s="110"/>
      <c r="P1785" s="108"/>
      <c r="Q1785" s="108"/>
      <c r="R1785" s="108"/>
      <c r="S1785" s="108"/>
      <c r="T1785" s="108"/>
      <c r="U1785" s="108"/>
      <c r="V1785" s="109"/>
      <c r="W1785" s="109"/>
      <c r="X1785" s="109"/>
      <c r="Y1785" s="108"/>
      <c r="Z1785" s="108"/>
      <c r="AA1785" s="108"/>
      <c r="AB1785" s="109"/>
      <c r="AC1785" s="109"/>
      <c r="AD1785" s="111"/>
      <c r="AG1785" s="111"/>
    </row>
    <row r="1786" spans="1:33" ht="15.75">
      <c r="A1786" s="292" t="str">
        <f t="shared" si="33"/>
        <v>66-32300-S1</v>
      </c>
      <c r="B1786" s="231">
        <v>11802.84</v>
      </c>
      <c r="C1786" s="231">
        <v>14589.227999999997</v>
      </c>
      <c r="D1786" s="231"/>
      <c r="E1786" s="231"/>
      <c r="F1786" s="231"/>
      <c r="G1786" s="232">
        <v>15009.832199999997</v>
      </c>
      <c r="H1786" s="235" t="s">
        <v>758</v>
      </c>
      <c r="I1786" s="235" t="s">
        <v>758</v>
      </c>
      <c r="J1786" s="114"/>
      <c r="K1786" s="108"/>
      <c r="L1786" s="108"/>
      <c r="M1786" s="108"/>
      <c r="N1786" s="109"/>
      <c r="O1786" s="110"/>
      <c r="P1786" s="108"/>
      <c r="Q1786" s="108"/>
      <c r="R1786" s="108"/>
      <c r="S1786" s="108"/>
      <c r="T1786" s="108"/>
      <c r="U1786" s="108"/>
      <c r="V1786" s="109"/>
      <c r="W1786" s="109"/>
      <c r="X1786" s="109"/>
      <c r="Y1786" s="108"/>
      <c r="Z1786" s="108"/>
      <c r="AA1786" s="108"/>
      <c r="AB1786" s="109"/>
      <c r="AC1786" s="109"/>
      <c r="AD1786" s="111"/>
      <c r="AG1786" s="111"/>
    </row>
    <row r="1787" spans="1:33" ht="15.75">
      <c r="A1787" s="292" t="str">
        <f t="shared" si="33"/>
        <v>66-32400-S1</v>
      </c>
      <c r="B1787" s="231">
        <v>3433.9679999999998</v>
      </c>
      <c r="C1787" s="231">
        <v>4244.5536000000002</v>
      </c>
      <c r="D1787" s="231"/>
      <c r="E1787" s="231"/>
      <c r="F1787" s="231"/>
      <c r="G1787" s="232">
        <v>4366.4966399999994</v>
      </c>
      <c r="H1787" s="235" t="s">
        <v>759</v>
      </c>
      <c r="I1787" s="235" t="s">
        <v>759</v>
      </c>
      <c r="J1787" s="114"/>
      <c r="K1787" s="108"/>
      <c r="L1787" s="108"/>
      <c r="M1787" s="108"/>
      <c r="N1787" s="109"/>
      <c r="O1787" s="110"/>
      <c r="P1787" s="108"/>
      <c r="Q1787" s="108"/>
      <c r="R1787" s="108"/>
      <c r="S1787" s="108"/>
      <c r="T1787" s="108"/>
      <c r="U1787" s="108"/>
      <c r="V1787" s="109"/>
      <c r="W1787" s="109"/>
      <c r="X1787" s="109"/>
      <c r="Y1787" s="108"/>
      <c r="Z1787" s="108"/>
      <c r="AA1787" s="108"/>
      <c r="AB1787" s="109"/>
      <c r="AC1787" s="109"/>
      <c r="AD1787" s="111"/>
      <c r="AG1787" s="111"/>
    </row>
    <row r="1788" spans="1:33" ht="15.75">
      <c r="A1788" s="292" t="str">
        <f t="shared" si="33"/>
        <v>66-37200-S1</v>
      </c>
      <c r="B1788" s="231">
        <v>15889.028400000003</v>
      </c>
      <c r="C1788" s="231">
        <v>21471.660000000003</v>
      </c>
      <c r="D1788" s="231"/>
      <c r="E1788" s="231"/>
      <c r="F1788" s="231"/>
      <c r="G1788" s="232"/>
      <c r="H1788" s="228" t="s">
        <v>927</v>
      </c>
      <c r="I1788" s="228" t="s">
        <v>927</v>
      </c>
      <c r="J1788" s="114"/>
      <c r="K1788" s="108"/>
      <c r="L1788" s="108"/>
      <c r="M1788" s="108"/>
      <c r="N1788" s="109"/>
      <c r="O1788" s="110"/>
      <c r="P1788" s="108"/>
      <c r="Q1788" s="108"/>
      <c r="R1788" s="108"/>
      <c r="S1788" s="108"/>
      <c r="T1788" s="108"/>
      <c r="U1788" s="108"/>
      <c r="V1788" s="109"/>
      <c r="W1788" s="109"/>
      <c r="X1788" s="109"/>
      <c r="Y1788" s="108"/>
      <c r="Z1788" s="108"/>
      <c r="AA1788" s="108"/>
      <c r="AB1788" s="109"/>
      <c r="AC1788" s="109"/>
      <c r="AD1788" s="111"/>
      <c r="AG1788" s="111"/>
    </row>
    <row r="1789" spans="1:33" ht="15.75">
      <c r="A1789" s="292" t="str">
        <f t="shared" si="33"/>
        <v>66-37500-S1</v>
      </c>
      <c r="B1789" s="231"/>
      <c r="C1789" s="231">
        <v>24228.108</v>
      </c>
      <c r="D1789" s="231"/>
      <c r="E1789" s="231"/>
      <c r="F1789" s="231"/>
      <c r="G1789" s="232"/>
      <c r="H1789" s="228" t="s">
        <v>928</v>
      </c>
      <c r="I1789" s="228" t="s">
        <v>928</v>
      </c>
      <c r="J1789" s="114"/>
      <c r="K1789" s="108"/>
      <c r="L1789" s="108"/>
      <c r="M1789" s="108"/>
      <c r="N1789" s="109"/>
      <c r="O1789" s="110"/>
      <c r="P1789" s="108"/>
      <c r="Q1789" s="108"/>
      <c r="R1789" s="108"/>
      <c r="S1789" s="108"/>
      <c r="T1789" s="108"/>
      <c r="U1789" s="108"/>
      <c r="V1789" s="109"/>
      <c r="W1789" s="109"/>
      <c r="X1789" s="109"/>
      <c r="Y1789" s="108"/>
      <c r="Z1789" s="108"/>
      <c r="AA1789" s="108"/>
      <c r="AB1789" s="109"/>
      <c r="AC1789" s="109"/>
      <c r="AD1789" s="111"/>
      <c r="AG1789" s="111"/>
    </row>
    <row r="1790" spans="1:33" ht="15.75">
      <c r="A1790" s="292" t="str">
        <f t="shared" si="33"/>
        <v>66-37600-S1</v>
      </c>
      <c r="B1790" s="231">
        <v>12861.72984</v>
      </c>
      <c r="C1790" s="231">
        <v>17380.716</v>
      </c>
      <c r="D1790" s="231"/>
      <c r="E1790" s="231"/>
      <c r="F1790" s="231"/>
      <c r="G1790" s="232"/>
      <c r="H1790" s="228" t="s">
        <v>929</v>
      </c>
      <c r="I1790" s="228" t="s">
        <v>929</v>
      </c>
      <c r="J1790" s="114"/>
      <c r="K1790" s="108"/>
      <c r="L1790" s="108"/>
      <c r="M1790" s="108"/>
      <c r="N1790" s="109"/>
      <c r="O1790" s="110"/>
      <c r="P1790" s="108"/>
      <c r="Q1790" s="108"/>
      <c r="R1790" s="108"/>
      <c r="S1790" s="108"/>
      <c r="T1790" s="108"/>
      <c r="U1790" s="108"/>
      <c r="V1790" s="109"/>
      <c r="W1790" s="109"/>
      <c r="X1790" s="109"/>
      <c r="Y1790" s="108"/>
      <c r="Z1790" s="108"/>
      <c r="AA1790" s="108"/>
      <c r="AB1790" s="109"/>
      <c r="AC1790" s="109"/>
      <c r="AD1790" s="111"/>
      <c r="AG1790" s="111"/>
    </row>
    <row r="1791" spans="1:33" ht="15.75">
      <c r="A1791" s="292" t="str">
        <f t="shared" si="33"/>
        <v>66-39400-S1</v>
      </c>
      <c r="B1791" s="231">
        <v>22270.329599999994</v>
      </c>
      <c r="C1791" s="231">
        <v>30095.039999999994</v>
      </c>
      <c r="D1791" s="231"/>
      <c r="E1791" s="231"/>
      <c r="F1791" s="231"/>
      <c r="G1791" s="232"/>
      <c r="H1791" s="228" t="s">
        <v>935</v>
      </c>
      <c r="I1791" s="228" t="s">
        <v>935</v>
      </c>
      <c r="J1791" s="114"/>
      <c r="K1791" s="108"/>
      <c r="L1791" s="108"/>
      <c r="M1791" s="108"/>
      <c r="N1791" s="109"/>
      <c r="O1791" s="110"/>
      <c r="P1791" s="108"/>
      <c r="Q1791" s="108"/>
      <c r="R1791" s="108"/>
      <c r="S1791" s="108"/>
      <c r="T1791" s="108"/>
      <c r="U1791" s="108"/>
      <c r="V1791" s="109"/>
      <c r="W1791" s="109"/>
      <c r="X1791" s="109"/>
      <c r="Y1791" s="108"/>
      <c r="Z1791" s="108"/>
      <c r="AA1791" s="108"/>
      <c r="AB1791" s="109"/>
      <c r="AC1791" s="109"/>
      <c r="AD1791" s="111"/>
      <c r="AG1791" s="111"/>
    </row>
    <row r="1792" spans="1:33" ht="15.75">
      <c r="A1792" s="292" t="str">
        <f t="shared" si="33"/>
        <v>66-39500-S1</v>
      </c>
      <c r="B1792" s="231"/>
      <c r="C1792" s="231">
        <v>15380.64</v>
      </c>
      <c r="D1792" s="231"/>
      <c r="E1792" s="231"/>
      <c r="F1792" s="231"/>
      <c r="G1792" s="232"/>
      <c r="H1792" s="228" t="s">
        <v>936</v>
      </c>
      <c r="I1792" s="228" t="s">
        <v>936</v>
      </c>
      <c r="J1792" s="114"/>
      <c r="K1792" s="108"/>
      <c r="L1792" s="108"/>
      <c r="M1792" s="108"/>
      <c r="N1792" s="109"/>
      <c r="O1792" s="110"/>
      <c r="P1792" s="108"/>
      <c r="Q1792" s="108"/>
      <c r="R1792" s="108"/>
      <c r="S1792" s="108"/>
      <c r="T1792" s="108"/>
      <c r="U1792" s="108"/>
      <c r="V1792" s="109"/>
      <c r="W1792" s="109"/>
      <c r="X1792" s="109"/>
      <c r="Y1792" s="108"/>
      <c r="Z1792" s="108"/>
      <c r="AA1792" s="108"/>
      <c r="AB1792" s="109"/>
      <c r="AC1792" s="109"/>
      <c r="AD1792" s="111"/>
      <c r="AG1792" s="111"/>
    </row>
    <row r="1793" spans="1:33" ht="15.75">
      <c r="A1793" s="292" t="str">
        <f t="shared" si="33"/>
        <v>66-39900-S1</v>
      </c>
      <c r="B1793" s="231">
        <v>18085.103999999999</v>
      </c>
      <c r="C1793" s="231">
        <v>18085.103999999999</v>
      </c>
      <c r="D1793" s="231"/>
      <c r="E1793" s="231"/>
      <c r="F1793" s="231"/>
      <c r="G1793" s="232"/>
      <c r="H1793" s="230" t="s">
        <v>937</v>
      </c>
      <c r="I1793" s="230" t="s">
        <v>937</v>
      </c>
      <c r="J1793" s="114"/>
      <c r="K1793" s="108"/>
      <c r="L1793" s="108"/>
      <c r="M1793" s="108"/>
      <c r="N1793" s="109"/>
      <c r="O1793" s="110"/>
      <c r="P1793" s="108"/>
      <c r="Q1793" s="108"/>
      <c r="R1793" s="108"/>
      <c r="S1793" s="108"/>
      <c r="T1793" s="108"/>
      <c r="U1793" s="108"/>
      <c r="V1793" s="109"/>
      <c r="W1793" s="109"/>
      <c r="X1793" s="109"/>
      <c r="Y1793" s="108"/>
      <c r="Z1793" s="108"/>
      <c r="AA1793" s="108"/>
      <c r="AB1793" s="109"/>
      <c r="AC1793" s="109"/>
      <c r="AD1793" s="111"/>
      <c r="AG1793" s="111"/>
    </row>
    <row r="1794" spans="1:33" ht="15.75">
      <c r="A1794" s="292" t="str">
        <f t="shared" si="33"/>
        <v>66-40000-S1</v>
      </c>
      <c r="B1794" s="231">
        <v>5785.5072</v>
      </c>
      <c r="C1794" s="231">
        <v>7122.9734399999998</v>
      </c>
      <c r="D1794" s="231"/>
      <c r="E1794" s="231"/>
      <c r="F1794" s="231"/>
      <c r="G1794" s="232"/>
      <c r="H1794" s="230" t="s">
        <v>832</v>
      </c>
      <c r="I1794" s="230" t="s">
        <v>832</v>
      </c>
      <c r="J1794" s="114"/>
      <c r="K1794" s="108"/>
      <c r="L1794" s="108"/>
      <c r="M1794" s="108"/>
      <c r="N1794" s="109"/>
      <c r="O1794" s="110"/>
      <c r="P1794" s="108"/>
      <c r="Q1794" s="108"/>
      <c r="R1794" s="108"/>
      <c r="S1794" s="108"/>
      <c r="T1794" s="108"/>
      <c r="U1794" s="108"/>
      <c r="V1794" s="109"/>
      <c r="W1794" s="109"/>
      <c r="X1794" s="109"/>
      <c r="Y1794" s="108"/>
      <c r="Z1794" s="108"/>
      <c r="AA1794" s="108"/>
      <c r="AB1794" s="109"/>
      <c r="AC1794" s="109"/>
      <c r="AD1794" s="111"/>
      <c r="AG1794" s="111"/>
    </row>
    <row r="1795" spans="1:33" ht="15.75">
      <c r="A1795" s="292" t="str">
        <f t="shared" si="33"/>
        <v>66-40200-S1</v>
      </c>
      <c r="B1795" s="231"/>
      <c r="C1795" s="231">
        <v>14483.964000000002</v>
      </c>
      <c r="D1795" s="231"/>
      <c r="E1795" s="231"/>
      <c r="F1795" s="231"/>
      <c r="G1795" s="232"/>
      <c r="H1795" s="230" t="s">
        <v>938</v>
      </c>
      <c r="I1795" s="230" t="s">
        <v>938</v>
      </c>
      <c r="J1795" s="114"/>
      <c r="K1795" s="108"/>
      <c r="L1795" s="108"/>
      <c r="M1795" s="108"/>
      <c r="N1795" s="109"/>
      <c r="O1795" s="110"/>
      <c r="P1795" s="108"/>
      <c r="Q1795" s="108"/>
      <c r="R1795" s="108"/>
      <c r="S1795" s="108"/>
      <c r="T1795" s="108"/>
      <c r="U1795" s="108"/>
      <c r="V1795" s="109"/>
      <c r="W1795" s="109"/>
      <c r="X1795" s="109"/>
      <c r="Y1795" s="108"/>
      <c r="Z1795" s="108"/>
      <c r="AA1795" s="108"/>
      <c r="AB1795" s="109"/>
      <c r="AC1795" s="109"/>
      <c r="AD1795" s="111"/>
      <c r="AG1795" s="111"/>
    </row>
    <row r="1796" spans="1:33" ht="15.75">
      <c r="A1796" s="292" t="str">
        <f t="shared" si="33"/>
        <v>66-40300-S1</v>
      </c>
      <c r="B1796" s="231"/>
      <c r="C1796" s="231">
        <v>7242.9479999999994</v>
      </c>
      <c r="D1796" s="231"/>
      <c r="E1796" s="231"/>
      <c r="F1796" s="231"/>
      <c r="G1796" s="232"/>
      <c r="H1796" s="230" t="s">
        <v>939</v>
      </c>
      <c r="I1796" s="230" t="s">
        <v>939</v>
      </c>
      <c r="J1796" s="114"/>
      <c r="K1796" s="108"/>
      <c r="L1796" s="108"/>
      <c r="M1796" s="108"/>
      <c r="N1796" s="109"/>
      <c r="O1796" s="110"/>
      <c r="P1796" s="108"/>
      <c r="Q1796" s="108"/>
      <c r="R1796" s="108"/>
      <c r="S1796" s="108"/>
      <c r="T1796" s="108"/>
      <c r="U1796" s="108"/>
      <c r="V1796" s="109"/>
      <c r="W1796" s="109"/>
      <c r="X1796" s="109"/>
      <c r="Y1796" s="108"/>
      <c r="Z1796" s="108"/>
      <c r="AA1796" s="108"/>
      <c r="AB1796" s="109"/>
      <c r="AC1796" s="109"/>
      <c r="AD1796" s="111"/>
      <c r="AG1796" s="111"/>
    </row>
    <row r="1797" spans="1:33" ht="15.75">
      <c r="A1797" s="292" t="str">
        <f t="shared" si="33"/>
        <v>66-42000-S2</v>
      </c>
      <c r="B1797" s="231">
        <v>22731.06</v>
      </c>
      <c r="C1797" s="231">
        <v>29641.302240000001</v>
      </c>
      <c r="D1797" s="231"/>
      <c r="E1797" s="231"/>
      <c r="F1797" s="231"/>
      <c r="G1797" s="232">
        <v>34087.497576000002</v>
      </c>
      <c r="H1797" s="228" t="s">
        <v>949</v>
      </c>
      <c r="I1797" s="228" t="s">
        <v>949</v>
      </c>
      <c r="J1797" s="114"/>
      <c r="K1797" s="108"/>
      <c r="L1797" s="108"/>
      <c r="M1797" s="108"/>
      <c r="N1797" s="109"/>
      <c r="O1797" s="110"/>
      <c r="P1797" s="108"/>
      <c r="Q1797" s="108"/>
      <c r="R1797" s="108"/>
      <c r="S1797" s="108"/>
      <c r="T1797" s="108"/>
      <c r="U1797" s="108"/>
      <c r="V1797" s="109"/>
      <c r="W1797" s="109"/>
      <c r="X1797" s="109"/>
      <c r="Y1797" s="108"/>
      <c r="Z1797" s="108"/>
      <c r="AA1797" s="108"/>
      <c r="AB1797" s="109"/>
      <c r="AC1797" s="109"/>
      <c r="AD1797" s="111"/>
      <c r="AG1797" s="111"/>
    </row>
    <row r="1798" spans="1:33" ht="15.75">
      <c r="A1798" s="292" t="str">
        <f t="shared" si="33"/>
        <v>66-42000-01</v>
      </c>
      <c r="B1798" s="231">
        <v>14398.560000000001</v>
      </c>
      <c r="C1798" s="231">
        <v>18775.722239999999</v>
      </c>
      <c r="D1798" s="231"/>
      <c r="E1798" s="231"/>
      <c r="F1798" s="231"/>
      <c r="G1798" s="232">
        <v>21592.080576</v>
      </c>
      <c r="H1798" s="228" t="s">
        <v>950</v>
      </c>
      <c r="I1798" s="228" t="s">
        <v>950</v>
      </c>
      <c r="J1798" s="114"/>
      <c r="K1798" s="108"/>
      <c r="L1798" s="108"/>
      <c r="M1798" s="108"/>
      <c r="N1798" s="109"/>
      <c r="O1798" s="110"/>
      <c r="P1798" s="108"/>
      <c r="Q1798" s="108"/>
      <c r="R1798" s="108"/>
      <c r="S1798" s="108"/>
      <c r="T1798" s="108"/>
      <c r="U1798" s="108"/>
      <c r="V1798" s="109"/>
      <c r="W1798" s="109"/>
      <c r="X1798" s="109"/>
      <c r="Y1798" s="108"/>
      <c r="Z1798" s="108"/>
      <c r="AA1798" s="108"/>
      <c r="AB1798" s="109"/>
      <c r="AC1798" s="109"/>
      <c r="AD1798" s="111"/>
      <c r="AG1798" s="111"/>
    </row>
    <row r="1799" spans="1:33" ht="15.75">
      <c r="A1799" s="292" t="str">
        <f t="shared" si="33"/>
        <v>66-42000-02</v>
      </c>
      <c r="B1799" s="231">
        <v>8332.5</v>
      </c>
      <c r="C1799" s="231">
        <v>10865.58</v>
      </c>
      <c r="D1799" s="231"/>
      <c r="E1799" s="231"/>
      <c r="F1799" s="231"/>
      <c r="G1799" s="232">
        <v>12495.416999999998</v>
      </c>
      <c r="H1799" s="228" t="s">
        <v>951</v>
      </c>
      <c r="I1799" s="228" t="s">
        <v>951</v>
      </c>
      <c r="J1799" s="114"/>
      <c r="K1799" s="108"/>
      <c r="L1799" s="108"/>
      <c r="M1799" s="108"/>
      <c r="N1799" s="109"/>
      <c r="O1799" s="110"/>
      <c r="P1799" s="108"/>
      <c r="Q1799" s="108"/>
      <c r="R1799" s="108"/>
      <c r="S1799" s="108"/>
      <c r="T1799" s="108"/>
      <c r="U1799" s="108"/>
      <c r="V1799" s="109"/>
      <c r="W1799" s="109"/>
      <c r="X1799" s="109"/>
      <c r="Y1799" s="108"/>
      <c r="Z1799" s="108"/>
      <c r="AA1799" s="108"/>
      <c r="AB1799" s="109"/>
      <c r="AC1799" s="109"/>
      <c r="AD1799" s="111"/>
      <c r="AG1799" s="111"/>
    </row>
    <row r="1800" spans="1:33" ht="15.75">
      <c r="A1800" s="292" t="str">
        <f t="shared" si="33"/>
        <v>66-42100-S1</v>
      </c>
      <c r="B1800" s="231">
        <v>3732.96</v>
      </c>
      <c r="C1800" s="231">
        <v>5558.9798399999981</v>
      </c>
      <c r="D1800" s="231"/>
      <c r="E1800" s="231"/>
      <c r="F1800" s="231"/>
      <c r="G1800" s="232">
        <v>5597.9468159999988</v>
      </c>
      <c r="H1800" s="230" t="s">
        <v>2600</v>
      </c>
      <c r="I1800" s="230" t="s">
        <v>2600</v>
      </c>
      <c r="J1800" s="114"/>
      <c r="K1800" s="108"/>
      <c r="L1800" s="108"/>
      <c r="M1800" s="108"/>
      <c r="N1800" s="109"/>
      <c r="O1800" s="110"/>
      <c r="P1800" s="108"/>
      <c r="Q1800" s="108"/>
      <c r="R1800" s="108"/>
      <c r="S1800" s="108"/>
      <c r="T1800" s="108"/>
      <c r="U1800" s="108"/>
      <c r="V1800" s="109"/>
      <c r="W1800" s="109"/>
      <c r="X1800" s="109"/>
      <c r="Y1800" s="108"/>
      <c r="Z1800" s="108"/>
      <c r="AA1800" s="108"/>
      <c r="AB1800" s="109"/>
      <c r="AC1800" s="109"/>
      <c r="AD1800" s="111"/>
      <c r="AG1800" s="111"/>
    </row>
    <row r="1801" spans="1:33" ht="15.75">
      <c r="A1801" s="292" t="str">
        <f t="shared" si="33"/>
        <v>66-42200-S1</v>
      </c>
      <c r="B1801" s="231">
        <v>5332.8</v>
      </c>
      <c r="C1801" s="231">
        <v>7936.7712000000001</v>
      </c>
      <c r="D1801" s="231"/>
      <c r="E1801" s="231"/>
      <c r="F1801" s="231"/>
      <c r="G1801" s="232">
        <v>7997.0668800000003</v>
      </c>
      <c r="H1801" s="230" t="s">
        <v>2601</v>
      </c>
      <c r="I1801" s="230" t="s">
        <v>2601</v>
      </c>
      <c r="J1801" s="114"/>
      <c r="K1801" s="108"/>
      <c r="L1801" s="108"/>
      <c r="M1801" s="108"/>
      <c r="N1801" s="109"/>
      <c r="O1801" s="110"/>
      <c r="P1801" s="108"/>
      <c r="Q1801" s="108"/>
      <c r="R1801" s="108"/>
      <c r="S1801" s="108"/>
      <c r="T1801" s="108"/>
      <c r="U1801" s="108"/>
      <c r="V1801" s="109"/>
      <c r="W1801" s="109"/>
      <c r="X1801" s="109"/>
      <c r="Y1801" s="108"/>
      <c r="Z1801" s="108"/>
      <c r="AA1801" s="108"/>
      <c r="AB1801" s="109"/>
      <c r="AC1801" s="109"/>
      <c r="AD1801" s="111"/>
      <c r="AG1801" s="111"/>
    </row>
    <row r="1802" spans="1:33" ht="15.75">
      <c r="A1802" s="292" t="str">
        <f t="shared" si="33"/>
        <v>66-42300-S1</v>
      </c>
      <c r="B1802" s="231">
        <v>6666</v>
      </c>
      <c r="C1802" s="231">
        <v>9923.6639999999989</v>
      </c>
      <c r="D1802" s="231"/>
      <c r="E1802" s="231"/>
      <c r="F1802" s="231"/>
      <c r="G1802" s="232">
        <v>9996.3335999999981</v>
      </c>
      <c r="H1802" s="230" t="s">
        <v>2602</v>
      </c>
      <c r="I1802" s="230" t="s">
        <v>2602</v>
      </c>
      <c r="J1802" s="114"/>
      <c r="K1802" s="108"/>
      <c r="L1802" s="108"/>
      <c r="M1802" s="108"/>
      <c r="N1802" s="109"/>
      <c r="O1802" s="110"/>
      <c r="P1802" s="108"/>
      <c r="Q1802" s="108"/>
      <c r="R1802" s="108"/>
      <c r="S1802" s="108"/>
      <c r="T1802" s="108"/>
      <c r="U1802" s="108"/>
      <c r="V1802" s="109"/>
      <c r="W1802" s="109"/>
      <c r="X1802" s="109"/>
      <c r="Y1802" s="108"/>
      <c r="Z1802" s="108"/>
      <c r="AA1802" s="108"/>
      <c r="AB1802" s="109"/>
      <c r="AC1802" s="109"/>
      <c r="AD1802" s="111"/>
      <c r="AG1802" s="111"/>
    </row>
    <row r="1803" spans="1:33" ht="15.75">
      <c r="A1803" s="292" t="str">
        <f t="shared" si="33"/>
        <v>66-42400-S1</v>
      </c>
      <c r="B1803" s="231">
        <v>6666</v>
      </c>
      <c r="C1803" s="231">
        <v>9923.6639999999989</v>
      </c>
      <c r="D1803" s="231"/>
      <c r="E1803" s="231"/>
      <c r="F1803" s="231"/>
      <c r="G1803" s="232">
        <v>9996.3335999999981</v>
      </c>
      <c r="H1803" s="235" t="s">
        <v>1829</v>
      </c>
      <c r="I1803" s="235" t="s">
        <v>1829</v>
      </c>
      <c r="J1803" s="114"/>
      <c r="K1803" s="108"/>
      <c r="L1803" s="108"/>
      <c r="M1803" s="108"/>
      <c r="N1803" s="109"/>
      <c r="O1803" s="110"/>
      <c r="P1803" s="108"/>
      <c r="Q1803" s="108"/>
      <c r="R1803" s="108"/>
      <c r="S1803" s="108"/>
      <c r="T1803" s="108"/>
      <c r="U1803" s="108"/>
      <c r="V1803" s="109"/>
      <c r="W1803" s="109"/>
      <c r="X1803" s="109"/>
      <c r="Y1803" s="108"/>
      <c r="Z1803" s="108"/>
      <c r="AA1803" s="108"/>
      <c r="AB1803" s="109"/>
      <c r="AC1803" s="109"/>
      <c r="AD1803" s="111"/>
      <c r="AG1803" s="111"/>
    </row>
    <row r="1804" spans="1:33" ht="15.75">
      <c r="A1804" s="292" t="str">
        <f t="shared" si="33"/>
        <v>66-42500-S1</v>
      </c>
      <c r="B1804" s="231">
        <v>9999</v>
      </c>
      <c r="C1804" s="231">
        <v>14885.495999999997</v>
      </c>
      <c r="D1804" s="231"/>
      <c r="E1804" s="231"/>
      <c r="F1804" s="231"/>
      <c r="G1804" s="232">
        <v>14994.500399999997</v>
      </c>
      <c r="H1804" s="235" t="s">
        <v>1830</v>
      </c>
      <c r="I1804" s="235" t="s">
        <v>1830</v>
      </c>
      <c r="J1804" s="114"/>
      <c r="K1804" s="108"/>
      <c r="L1804" s="108"/>
      <c r="M1804" s="108"/>
      <c r="N1804" s="109"/>
      <c r="O1804" s="110"/>
      <c r="P1804" s="108"/>
      <c r="Q1804" s="108"/>
      <c r="R1804" s="108"/>
      <c r="S1804" s="108"/>
      <c r="T1804" s="108"/>
      <c r="U1804" s="108"/>
      <c r="V1804" s="109"/>
      <c r="W1804" s="109"/>
      <c r="X1804" s="109"/>
      <c r="Y1804" s="108"/>
      <c r="Z1804" s="108"/>
      <c r="AA1804" s="108"/>
      <c r="AB1804" s="109"/>
      <c r="AC1804" s="109"/>
      <c r="AD1804" s="111"/>
      <c r="AG1804" s="111"/>
    </row>
    <row r="1805" spans="1:33" ht="15.75">
      <c r="A1805" s="292" t="str">
        <f t="shared" si="33"/>
        <v>66-42600-S2</v>
      </c>
      <c r="B1805" s="231">
        <v>25897.410000000003</v>
      </c>
      <c r="C1805" s="231">
        <v>33770.222639999985</v>
      </c>
      <c r="D1805" s="231"/>
      <c r="E1805" s="231"/>
      <c r="F1805" s="231"/>
      <c r="G1805" s="232">
        <v>38835.756035999984</v>
      </c>
      <c r="H1805" s="235" t="s">
        <v>952</v>
      </c>
      <c r="I1805" s="235" t="s">
        <v>952</v>
      </c>
      <c r="J1805" s="114"/>
      <c r="K1805" s="108"/>
      <c r="L1805" s="108"/>
      <c r="M1805" s="108"/>
      <c r="N1805" s="109"/>
      <c r="O1805" s="110"/>
      <c r="P1805" s="108"/>
      <c r="Q1805" s="108"/>
      <c r="R1805" s="108"/>
      <c r="S1805" s="108"/>
      <c r="T1805" s="108"/>
      <c r="U1805" s="108"/>
      <c r="V1805" s="109"/>
      <c r="W1805" s="109"/>
      <c r="X1805" s="109"/>
      <c r="Y1805" s="108"/>
      <c r="Z1805" s="108"/>
      <c r="AA1805" s="108"/>
      <c r="AB1805" s="109"/>
      <c r="AC1805" s="109"/>
      <c r="AD1805" s="111"/>
      <c r="AG1805" s="111"/>
    </row>
    <row r="1806" spans="1:33" ht="15.75">
      <c r="A1806" s="292" t="str">
        <f t="shared" si="33"/>
        <v>66-42600-01</v>
      </c>
      <c r="B1806" s="231">
        <v>15398.460000000001</v>
      </c>
      <c r="C1806" s="231">
        <v>20079.59183999999</v>
      </c>
      <c r="D1806" s="231"/>
      <c r="E1806" s="231"/>
      <c r="F1806" s="231"/>
      <c r="G1806" s="232">
        <v>23091.530615999989</v>
      </c>
      <c r="H1806" s="235" t="s">
        <v>953</v>
      </c>
      <c r="I1806" s="235" t="s">
        <v>953</v>
      </c>
      <c r="J1806" s="114"/>
      <c r="K1806" s="108"/>
      <c r="L1806" s="108"/>
      <c r="M1806" s="108"/>
      <c r="N1806" s="109"/>
      <c r="O1806" s="110"/>
      <c r="P1806" s="108"/>
      <c r="Q1806" s="108"/>
      <c r="R1806" s="108"/>
      <c r="S1806" s="108"/>
      <c r="T1806" s="108"/>
      <c r="U1806" s="108"/>
      <c r="V1806" s="109"/>
      <c r="W1806" s="109"/>
      <c r="X1806" s="109"/>
      <c r="Y1806" s="108"/>
      <c r="Z1806" s="108"/>
      <c r="AA1806" s="108"/>
      <c r="AB1806" s="109"/>
      <c r="AC1806" s="109"/>
      <c r="AD1806" s="111"/>
      <c r="AG1806" s="111"/>
    </row>
    <row r="1807" spans="1:33" ht="15.75">
      <c r="A1807" s="292" t="str">
        <f t="shared" si="33"/>
        <v>66-42600-02</v>
      </c>
      <c r="B1807" s="231">
        <v>10498.949999999999</v>
      </c>
      <c r="C1807" s="231">
        <v>13690.630799999995</v>
      </c>
      <c r="D1807" s="231"/>
      <c r="E1807" s="231"/>
      <c r="F1807" s="231"/>
      <c r="G1807" s="232">
        <v>15744.225419999993</v>
      </c>
      <c r="H1807" s="235" t="s">
        <v>954</v>
      </c>
      <c r="I1807" s="235" t="s">
        <v>954</v>
      </c>
      <c r="J1807" s="114"/>
      <c r="K1807" s="108"/>
      <c r="L1807" s="108"/>
      <c r="M1807" s="108"/>
      <c r="N1807" s="109"/>
      <c r="O1807" s="110"/>
      <c r="P1807" s="108"/>
      <c r="Q1807" s="108"/>
      <c r="R1807" s="108"/>
      <c r="S1807" s="108"/>
      <c r="T1807" s="108"/>
      <c r="U1807" s="108"/>
      <c r="V1807" s="109"/>
      <c r="W1807" s="109"/>
      <c r="X1807" s="109"/>
      <c r="Y1807" s="108"/>
      <c r="Z1807" s="108"/>
      <c r="AA1807" s="108"/>
      <c r="AB1807" s="109"/>
      <c r="AC1807" s="109"/>
      <c r="AD1807" s="111"/>
      <c r="AG1807" s="111"/>
    </row>
    <row r="1808" spans="1:33" ht="15.75">
      <c r="A1808" s="292" t="str">
        <f t="shared" si="33"/>
        <v>66-41800-S1</v>
      </c>
      <c r="B1808" s="231"/>
      <c r="C1808" s="231">
        <v>60734.0556</v>
      </c>
      <c r="D1808" s="231"/>
      <c r="E1808" s="231"/>
      <c r="F1808" s="231"/>
      <c r="G1808" s="232"/>
      <c r="H1808" s="235" t="s">
        <v>947</v>
      </c>
      <c r="I1808" s="235" t="s">
        <v>947</v>
      </c>
      <c r="J1808" s="114"/>
      <c r="K1808" s="108"/>
      <c r="L1808" s="108"/>
      <c r="M1808" s="108"/>
      <c r="N1808" s="109"/>
      <c r="O1808" s="110"/>
      <c r="P1808" s="108"/>
      <c r="Q1808" s="108"/>
      <c r="R1808" s="108"/>
      <c r="S1808" s="108"/>
      <c r="T1808" s="108"/>
      <c r="U1808" s="108"/>
      <c r="V1808" s="109"/>
      <c r="W1808" s="109"/>
      <c r="X1808" s="109"/>
      <c r="Y1808" s="108"/>
      <c r="Z1808" s="108"/>
      <c r="AA1808" s="108"/>
      <c r="AB1808" s="109"/>
      <c r="AC1808" s="109"/>
      <c r="AD1808" s="111"/>
      <c r="AG1808" s="111"/>
    </row>
    <row r="1809" spans="1:33" ht="15.75">
      <c r="A1809" s="292" t="str">
        <f t="shared" si="33"/>
        <v>66-41900-S1</v>
      </c>
      <c r="B1809" s="231"/>
      <c r="C1809" s="231">
        <v>42061.540799999995</v>
      </c>
      <c r="D1809" s="231"/>
      <c r="E1809" s="231"/>
      <c r="F1809" s="231"/>
      <c r="G1809" s="232"/>
      <c r="H1809" s="235" t="s">
        <v>948</v>
      </c>
      <c r="I1809" s="235" t="s">
        <v>948</v>
      </c>
      <c r="J1809" s="114"/>
      <c r="K1809" s="108"/>
      <c r="L1809" s="108"/>
      <c r="M1809" s="108"/>
      <c r="N1809" s="109"/>
      <c r="O1809" s="110"/>
      <c r="P1809" s="108"/>
      <c r="Q1809" s="108"/>
      <c r="R1809" s="108"/>
      <c r="S1809" s="108"/>
      <c r="T1809" s="108"/>
      <c r="U1809" s="108"/>
      <c r="V1809" s="109"/>
      <c r="W1809" s="109"/>
      <c r="X1809" s="109"/>
      <c r="Y1809" s="108"/>
      <c r="Z1809" s="108"/>
      <c r="AA1809" s="108"/>
      <c r="AB1809" s="109"/>
      <c r="AC1809" s="109"/>
      <c r="AD1809" s="111"/>
      <c r="AG1809" s="111"/>
    </row>
    <row r="1810" spans="1:33" ht="15.75">
      <c r="A1810" s="292" t="str">
        <f t="shared" si="33"/>
        <v>66-37700-S1</v>
      </c>
      <c r="B1810" s="231"/>
      <c r="C1810" s="231">
        <v>34796.200799999999</v>
      </c>
      <c r="D1810" s="231"/>
      <c r="E1810" s="231"/>
      <c r="F1810" s="231"/>
      <c r="G1810" s="232"/>
      <c r="H1810" s="235" t="s">
        <v>930</v>
      </c>
      <c r="I1810" s="235" t="s">
        <v>930</v>
      </c>
      <c r="J1810" s="114"/>
      <c r="K1810" s="108"/>
      <c r="L1810" s="108"/>
      <c r="M1810" s="108"/>
      <c r="N1810" s="109"/>
      <c r="O1810" s="110"/>
      <c r="P1810" s="108"/>
      <c r="Q1810" s="108"/>
      <c r="R1810" s="108"/>
      <c r="S1810" s="108"/>
      <c r="T1810" s="108"/>
      <c r="U1810" s="108"/>
      <c r="V1810" s="109"/>
      <c r="W1810" s="109"/>
      <c r="X1810" s="109"/>
      <c r="Y1810" s="108"/>
      <c r="Z1810" s="108"/>
      <c r="AA1810" s="108"/>
      <c r="AB1810" s="109"/>
      <c r="AC1810" s="109"/>
      <c r="AD1810" s="111"/>
      <c r="AG1810" s="111"/>
    </row>
    <row r="1811" spans="1:33" ht="15.75">
      <c r="A1811" s="292" t="str">
        <f t="shared" si="33"/>
        <v>66-37800-S1</v>
      </c>
      <c r="B1811" s="231"/>
      <c r="C1811" s="231">
        <v>40846.180799999995</v>
      </c>
      <c r="D1811" s="231"/>
      <c r="E1811" s="231"/>
      <c r="F1811" s="231"/>
      <c r="G1811" s="232"/>
      <c r="H1811" s="235" t="s">
        <v>931</v>
      </c>
      <c r="I1811" s="235" t="s">
        <v>931</v>
      </c>
      <c r="J1811" s="114"/>
      <c r="K1811" s="108"/>
      <c r="L1811" s="108"/>
      <c r="M1811" s="108"/>
      <c r="N1811" s="109"/>
      <c r="O1811" s="110"/>
      <c r="P1811" s="108"/>
      <c r="Q1811" s="108"/>
      <c r="R1811" s="108"/>
      <c r="S1811" s="108"/>
      <c r="T1811" s="108"/>
      <c r="U1811" s="108"/>
      <c r="V1811" s="109"/>
      <c r="W1811" s="109"/>
      <c r="X1811" s="109"/>
      <c r="Y1811" s="108"/>
      <c r="Z1811" s="108"/>
      <c r="AA1811" s="108"/>
      <c r="AB1811" s="109"/>
      <c r="AC1811" s="109"/>
      <c r="AD1811" s="111"/>
      <c r="AG1811" s="111"/>
    </row>
    <row r="1812" spans="1:33" ht="15.75">
      <c r="A1812" s="292" t="str">
        <f t="shared" si="33"/>
        <v>66-37900-S1</v>
      </c>
      <c r="B1812" s="231"/>
      <c r="C1812" s="231">
        <v>30737.192399999996</v>
      </c>
      <c r="D1812" s="231"/>
      <c r="E1812" s="231"/>
      <c r="F1812" s="231"/>
      <c r="G1812" s="232"/>
      <c r="H1812" s="235" t="s">
        <v>932</v>
      </c>
      <c r="I1812" s="235" t="s">
        <v>932</v>
      </c>
      <c r="J1812" s="114"/>
      <c r="K1812" s="108"/>
      <c r="L1812" s="108"/>
      <c r="M1812" s="108"/>
      <c r="N1812" s="109"/>
      <c r="O1812" s="110"/>
      <c r="P1812" s="108"/>
      <c r="Q1812" s="108"/>
      <c r="R1812" s="108"/>
      <c r="S1812" s="108"/>
      <c r="T1812" s="108"/>
      <c r="U1812" s="108"/>
      <c r="V1812" s="109"/>
      <c r="W1812" s="109"/>
      <c r="X1812" s="109"/>
      <c r="Y1812" s="108"/>
      <c r="Z1812" s="108"/>
      <c r="AA1812" s="108"/>
      <c r="AB1812" s="109"/>
      <c r="AC1812" s="109"/>
      <c r="AD1812" s="111"/>
      <c r="AG1812" s="111"/>
    </row>
    <row r="1813" spans="1:33" ht="15.75">
      <c r="A1813" s="292" t="str">
        <f t="shared" si="33"/>
        <v>66-38000-S1</v>
      </c>
      <c r="B1813" s="231"/>
      <c r="C1813" s="231">
        <v>35414.672399999996</v>
      </c>
      <c r="D1813" s="231"/>
      <c r="E1813" s="231"/>
      <c r="F1813" s="231"/>
      <c r="G1813" s="232"/>
      <c r="H1813" s="235" t="s">
        <v>933</v>
      </c>
      <c r="I1813" s="235" t="s">
        <v>933</v>
      </c>
      <c r="J1813" s="114"/>
      <c r="K1813" s="108"/>
      <c r="L1813" s="108"/>
      <c r="M1813" s="108"/>
      <c r="N1813" s="109"/>
      <c r="O1813" s="110"/>
      <c r="P1813" s="108"/>
      <c r="Q1813" s="108"/>
      <c r="R1813" s="108"/>
      <c r="S1813" s="108"/>
      <c r="T1813" s="108"/>
      <c r="U1813" s="108"/>
      <c r="V1813" s="109"/>
      <c r="W1813" s="109"/>
      <c r="X1813" s="109"/>
      <c r="Y1813" s="108"/>
      <c r="Z1813" s="108"/>
      <c r="AA1813" s="108"/>
      <c r="AB1813" s="109"/>
      <c r="AC1813" s="109"/>
      <c r="AD1813" s="111"/>
      <c r="AG1813" s="111"/>
    </row>
    <row r="1814" spans="1:33" ht="15.75">
      <c r="A1814" s="292" t="str">
        <f t="shared" si="33"/>
        <v>66-38100-S1</v>
      </c>
      <c r="B1814" s="231"/>
      <c r="C1814" s="231">
        <v>61257.639600000002</v>
      </c>
      <c r="D1814" s="231"/>
      <c r="E1814" s="231"/>
      <c r="F1814" s="231"/>
      <c r="G1814" s="232"/>
      <c r="H1814" s="236" t="s">
        <v>934</v>
      </c>
      <c r="I1814" s="236" t="s">
        <v>934</v>
      </c>
      <c r="J1814" s="114"/>
      <c r="K1814" s="108"/>
      <c r="L1814" s="108"/>
      <c r="M1814" s="108"/>
      <c r="N1814" s="109"/>
      <c r="O1814" s="110"/>
      <c r="P1814" s="108"/>
      <c r="Q1814" s="108"/>
      <c r="R1814" s="108"/>
      <c r="S1814" s="108"/>
      <c r="T1814" s="108"/>
      <c r="U1814" s="108"/>
      <c r="V1814" s="109"/>
      <c r="W1814" s="109"/>
      <c r="X1814" s="109"/>
      <c r="Y1814" s="108"/>
      <c r="Z1814" s="108"/>
      <c r="AA1814" s="108"/>
      <c r="AB1814" s="109"/>
      <c r="AC1814" s="109"/>
      <c r="AD1814" s="111"/>
      <c r="AG1814" s="111"/>
    </row>
    <row r="1815" spans="1:33" ht="15.75">
      <c r="A1815" s="292" t="str">
        <f t="shared" si="33"/>
        <v>66-40600-S1</v>
      </c>
      <c r="B1815" s="231">
        <v>16998.405912000002</v>
      </c>
      <c r="C1815" s="231">
        <v>22970.818800000001</v>
      </c>
      <c r="D1815" s="231"/>
      <c r="E1815" s="231"/>
      <c r="F1815" s="231"/>
      <c r="G1815" s="232"/>
      <c r="H1815" s="236" t="s">
        <v>941</v>
      </c>
      <c r="I1815" s="236" t="s">
        <v>941</v>
      </c>
      <c r="J1815" s="114"/>
      <c r="K1815" s="108"/>
      <c r="L1815" s="108"/>
      <c r="M1815" s="108"/>
      <c r="N1815" s="109"/>
      <c r="O1815" s="110"/>
      <c r="P1815" s="108"/>
      <c r="Q1815" s="108"/>
      <c r="R1815" s="108"/>
      <c r="S1815" s="108"/>
      <c r="T1815" s="108"/>
      <c r="U1815" s="108"/>
      <c r="V1815" s="109"/>
      <c r="W1815" s="109"/>
      <c r="X1815" s="109"/>
      <c r="Y1815" s="108"/>
      <c r="Z1815" s="108"/>
      <c r="AA1815" s="108"/>
      <c r="AB1815" s="109"/>
      <c r="AC1815" s="109"/>
      <c r="AD1815" s="111"/>
      <c r="AG1815" s="111"/>
    </row>
    <row r="1816" spans="1:33" ht="15.75">
      <c r="A1816" s="292" t="str">
        <f t="shared" si="33"/>
        <v>66-40700-S1</v>
      </c>
      <c r="B1816" s="231"/>
      <c r="C1816" s="231">
        <v>29269.166399999998</v>
      </c>
      <c r="D1816" s="231"/>
      <c r="E1816" s="231"/>
      <c r="F1816" s="231"/>
      <c r="G1816" s="232"/>
      <c r="H1816" s="236" t="s">
        <v>942</v>
      </c>
      <c r="I1816" s="236" t="s">
        <v>942</v>
      </c>
      <c r="J1816" s="114"/>
      <c r="K1816" s="108"/>
      <c r="L1816" s="108"/>
      <c r="M1816" s="108"/>
      <c r="N1816" s="109"/>
      <c r="O1816" s="110"/>
      <c r="P1816" s="108"/>
      <c r="Q1816" s="108"/>
      <c r="R1816" s="108"/>
      <c r="S1816" s="108"/>
      <c r="T1816" s="108"/>
      <c r="U1816" s="108"/>
      <c r="V1816" s="109"/>
      <c r="W1816" s="109"/>
      <c r="X1816" s="109"/>
      <c r="Y1816" s="108"/>
      <c r="Z1816" s="108"/>
      <c r="AA1816" s="108"/>
      <c r="AB1816" s="109"/>
      <c r="AC1816" s="109"/>
      <c r="AD1816" s="111"/>
      <c r="AG1816" s="111"/>
    </row>
    <row r="1817" spans="1:33" ht="15.75">
      <c r="A1817" s="292" t="str">
        <f t="shared" si="33"/>
        <v>66-40800-S1</v>
      </c>
      <c r="B1817" s="231"/>
      <c r="C1817" s="231">
        <v>9744.9454079999996</v>
      </c>
      <c r="D1817" s="231"/>
      <c r="E1817" s="231"/>
      <c r="F1817" s="231"/>
      <c r="G1817" s="232"/>
      <c r="H1817" s="236" t="s">
        <v>962</v>
      </c>
      <c r="I1817" s="236" t="s">
        <v>962</v>
      </c>
      <c r="J1817" s="114"/>
      <c r="K1817" s="108"/>
      <c r="L1817" s="108"/>
      <c r="M1817" s="108"/>
      <c r="N1817" s="109"/>
      <c r="O1817" s="110"/>
      <c r="P1817" s="108"/>
      <c r="Q1817" s="108"/>
      <c r="R1817" s="108"/>
      <c r="S1817" s="108"/>
      <c r="T1817" s="108"/>
      <c r="U1817" s="108"/>
      <c r="V1817" s="109"/>
      <c r="W1817" s="109"/>
      <c r="X1817" s="109"/>
      <c r="Y1817" s="108"/>
      <c r="Z1817" s="108"/>
      <c r="AA1817" s="108"/>
      <c r="AB1817" s="109"/>
      <c r="AC1817" s="109"/>
      <c r="AD1817" s="111"/>
      <c r="AG1817" s="111"/>
    </row>
    <row r="1818" spans="1:33" ht="15.75">
      <c r="A1818" s="292" t="str">
        <f t="shared" si="33"/>
        <v>66-40900-S1</v>
      </c>
      <c r="B1818" s="231"/>
      <c r="C1818" s="231">
        <v>17132.150400000002</v>
      </c>
      <c r="D1818" s="231"/>
      <c r="E1818" s="231"/>
      <c r="F1818" s="231"/>
      <c r="G1818" s="232"/>
      <c r="H1818" s="237" t="s">
        <v>943</v>
      </c>
      <c r="I1818" s="237" t="s">
        <v>943</v>
      </c>
      <c r="J1818" s="114"/>
      <c r="K1818" s="108"/>
      <c r="L1818" s="108"/>
      <c r="M1818" s="108"/>
      <c r="N1818" s="109"/>
      <c r="O1818" s="110"/>
      <c r="P1818" s="108"/>
      <c r="Q1818" s="108"/>
      <c r="R1818" s="108"/>
      <c r="S1818" s="108"/>
      <c r="T1818" s="108"/>
      <c r="U1818" s="108"/>
      <c r="V1818" s="109"/>
      <c r="W1818" s="109"/>
      <c r="X1818" s="109"/>
      <c r="Y1818" s="108"/>
      <c r="Z1818" s="108"/>
      <c r="AA1818" s="108"/>
      <c r="AB1818" s="109"/>
      <c r="AC1818" s="109"/>
      <c r="AD1818" s="111"/>
      <c r="AG1818" s="111"/>
    </row>
    <row r="1819" spans="1:33" ht="15.75">
      <c r="A1819" s="292" t="str">
        <f t="shared" si="33"/>
        <v>66-41000-S1</v>
      </c>
      <c r="B1819" s="231"/>
      <c r="C1819" s="231">
        <v>64633.252800000002</v>
      </c>
      <c r="D1819" s="231"/>
      <c r="E1819" s="231"/>
      <c r="F1819" s="231"/>
      <c r="G1819" s="232"/>
      <c r="H1819" s="238" t="s">
        <v>944</v>
      </c>
      <c r="I1819" s="238" t="s">
        <v>944</v>
      </c>
      <c r="J1819" s="114"/>
      <c r="K1819" s="108"/>
      <c r="L1819" s="108"/>
      <c r="M1819" s="108"/>
      <c r="N1819" s="109"/>
      <c r="O1819" s="110"/>
      <c r="P1819" s="108"/>
      <c r="Q1819" s="108"/>
      <c r="R1819" s="108"/>
      <c r="S1819" s="108"/>
      <c r="T1819" s="108"/>
      <c r="U1819" s="108"/>
      <c r="V1819" s="109"/>
      <c r="W1819" s="109"/>
      <c r="X1819" s="109"/>
      <c r="Y1819" s="108"/>
      <c r="Z1819" s="108"/>
      <c r="AA1819" s="108"/>
      <c r="AB1819" s="109"/>
      <c r="AC1819" s="109"/>
      <c r="AD1819" s="111"/>
      <c r="AG1819" s="111"/>
    </row>
    <row r="1820" spans="1:33" ht="15.75">
      <c r="A1820" s="292" t="str">
        <f t="shared" si="33"/>
        <v>66-41100-S1</v>
      </c>
      <c r="B1820" s="231"/>
      <c r="C1820" s="231">
        <v>27759.934800000003</v>
      </c>
      <c r="D1820" s="231"/>
      <c r="E1820" s="231"/>
      <c r="F1820" s="231"/>
      <c r="G1820" s="232"/>
      <c r="H1820" s="238" t="s">
        <v>945</v>
      </c>
      <c r="I1820" s="238" t="s">
        <v>945</v>
      </c>
      <c r="J1820" s="114"/>
      <c r="K1820" s="108"/>
      <c r="L1820" s="108"/>
      <c r="M1820" s="108"/>
      <c r="N1820" s="109"/>
      <c r="O1820" s="110"/>
      <c r="P1820" s="108"/>
      <c r="Q1820" s="108"/>
      <c r="R1820" s="108"/>
      <c r="S1820" s="108"/>
      <c r="T1820" s="108"/>
      <c r="U1820" s="108"/>
      <c r="V1820" s="109"/>
      <c r="W1820" s="109"/>
      <c r="X1820" s="109"/>
      <c r="Y1820" s="108"/>
      <c r="Z1820" s="108"/>
      <c r="AA1820" s="108"/>
      <c r="AB1820" s="109"/>
      <c r="AC1820" s="109"/>
      <c r="AD1820" s="111"/>
      <c r="AG1820" s="111"/>
    </row>
    <row r="1821" spans="1:33" ht="15.75">
      <c r="A1821" s="292" t="str">
        <f t="shared" si="33"/>
        <v>66-41200-S1</v>
      </c>
      <c r="B1821" s="231"/>
      <c r="C1821" s="231">
        <v>3366.2896153151528</v>
      </c>
      <c r="D1821" s="231"/>
      <c r="E1821" s="231"/>
      <c r="F1821" s="231"/>
      <c r="G1821" s="232"/>
      <c r="H1821" s="236" t="s">
        <v>1826</v>
      </c>
      <c r="I1821" s="236" t="s">
        <v>1826</v>
      </c>
      <c r="J1821" s="114"/>
      <c r="K1821" s="108"/>
      <c r="L1821" s="108"/>
      <c r="M1821" s="108"/>
      <c r="N1821" s="109"/>
      <c r="O1821" s="110"/>
      <c r="P1821" s="108"/>
      <c r="Q1821" s="108"/>
      <c r="R1821" s="108"/>
      <c r="S1821" s="108"/>
      <c r="T1821" s="108"/>
      <c r="U1821" s="108"/>
      <c r="V1821" s="109"/>
      <c r="W1821" s="109"/>
      <c r="X1821" s="109"/>
      <c r="Y1821" s="108"/>
      <c r="Z1821" s="108"/>
      <c r="AA1821" s="108"/>
      <c r="AB1821" s="109"/>
      <c r="AC1821" s="109"/>
      <c r="AD1821" s="111"/>
      <c r="AG1821" s="111"/>
    </row>
    <row r="1822" spans="1:33" ht="15.75">
      <c r="A1822" s="292" t="str">
        <f t="shared" si="33"/>
        <v>66-41300-S1</v>
      </c>
      <c r="B1822" s="231"/>
      <c r="C1822" s="231">
        <v>5874.9025103846843</v>
      </c>
      <c r="D1822" s="231"/>
      <c r="E1822" s="231"/>
      <c r="F1822" s="231"/>
      <c r="G1822" s="232"/>
      <c r="H1822" s="236" t="s">
        <v>2603</v>
      </c>
      <c r="I1822" s="236" t="s">
        <v>2603</v>
      </c>
      <c r="J1822" s="114"/>
      <c r="K1822" s="108"/>
      <c r="L1822" s="108"/>
      <c r="M1822" s="108"/>
      <c r="N1822" s="109"/>
      <c r="O1822" s="110"/>
      <c r="P1822" s="108"/>
      <c r="Q1822" s="108"/>
      <c r="R1822" s="108"/>
      <c r="S1822" s="108"/>
      <c r="T1822" s="108"/>
      <c r="U1822" s="108"/>
      <c r="V1822" s="109"/>
      <c r="W1822" s="109"/>
      <c r="X1822" s="109"/>
      <c r="Y1822" s="108"/>
      <c r="Z1822" s="108"/>
      <c r="AA1822" s="108"/>
      <c r="AB1822" s="109"/>
      <c r="AC1822" s="109"/>
      <c r="AD1822" s="111"/>
      <c r="AG1822" s="111"/>
    </row>
    <row r="1823" spans="1:33" ht="15.75">
      <c r="A1823" s="292" t="str">
        <f t="shared" si="33"/>
        <v>66-41400-S1</v>
      </c>
      <c r="B1823" s="231"/>
      <c r="C1823" s="231">
        <v>4206.0939136716634</v>
      </c>
      <c r="D1823" s="231"/>
      <c r="E1823" s="231"/>
      <c r="F1823" s="231"/>
      <c r="G1823" s="232"/>
      <c r="H1823" s="236" t="s">
        <v>1827</v>
      </c>
      <c r="I1823" s="236" t="s">
        <v>1827</v>
      </c>
      <c r="J1823" s="114"/>
      <c r="K1823" s="108"/>
      <c r="L1823" s="108"/>
      <c r="M1823" s="108"/>
      <c r="N1823" s="109"/>
      <c r="O1823" s="110"/>
      <c r="P1823" s="108"/>
      <c r="Q1823" s="108"/>
      <c r="R1823" s="108"/>
      <c r="S1823" s="108"/>
      <c r="T1823" s="108"/>
      <c r="U1823" s="108"/>
      <c r="V1823" s="109"/>
      <c r="W1823" s="109"/>
      <c r="X1823" s="109"/>
      <c r="Y1823" s="108"/>
      <c r="Z1823" s="108"/>
      <c r="AA1823" s="108"/>
      <c r="AB1823" s="109"/>
      <c r="AC1823" s="109"/>
      <c r="AD1823" s="111"/>
      <c r="AG1823" s="111"/>
    </row>
    <row r="1824" spans="1:33" ht="15.75">
      <c r="A1824" s="292" t="str">
        <f t="shared" si="33"/>
        <v>66-41500-S1</v>
      </c>
      <c r="B1824" s="231"/>
      <c r="C1824" s="231">
        <v>6697.5835289868164</v>
      </c>
      <c r="D1824" s="231"/>
      <c r="E1824" s="231"/>
      <c r="F1824" s="231"/>
      <c r="G1824" s="232"/>
      <c r="H1824" s="236" t="s">
        <v>1828</v>
      </c>
      <c r="I1824" s="236" t="s">
        <v>1828</v>
      </c>
      <c r="J1824" s="114"/>
      <c r="K1824" s="108"/>
      <c r="L1824" s="108"/>
      <c r="M1824" s="108"/>
      <c r="N1824" s="109"/>
      <c r="O1824" s="110"/>
      <c r="P1824" s="108"/>
      <c r="Q1824" s="108"/>
      <c r="R1824" s="108"/>
      <c r="S1824" s="108"/>
      <c r="T1824" s="108"/>
      <c r="U1824" s="108"/>
      <c r="V1824" s="109"/>
      <c r="W1824" s="109"/>
      <c r="X1824" s="109"/>
      <c r="Y1824" s="108"/>
      <c r="Z1824" s="108"/>
      <c r="AA1824" s="108"/>
      <c r="AB1824" s="109"/>
      <c r="AC1824" s="109"/>
      <c r="AD1824" s="111"/>
      <c r="AG1824" s="111"/>
    </row>
    <row r="1825" spans="1:33" ht="15.75">
      <c r="A1825" s="292" t="str">
        <f t="shared" si="33"/>
        <v>66-41600-S1</v>
      </c>
      <c r="B1825" s="231"/>
      <c r="C1825" s="231">
        <v>13447.2860393715</v>
      </c>
      <c r="D1825" s="231"/>
      <c r="E1825" s="231"/>
      <c r="F1825" s="231"/>
      <c r="G1825" s="232"/>
      <c r="H1825" s="236" t="s">
        <v>2604</v>
      </c>
      <c r="I1825" s="236" t="s">
        <v>2604</v>
      </c>
      <c r="J1825" s="114"/>
      <c r="K1825" s="108"/>
      <c r="L1825" s="108"/>
      <c r="M1825" s="108"/>
      <c r="N1825" s="109"/>
      <c r="O1825" s="110"/>
      <c r="P1825" s="108"/>
      <c r="Q1825" s="108"/>
      <c r="R1825" s="108"/>
      <c r="S1825" s="108"/>
      <c r="T1825" s="108"/>
      <c r="U1825" s="108"/>
      <c r="V1825" s="109"/>
      <c r="W1825" s="109"/>
      <c r="X1825" s="109"/>
      <c r="Y1825" s="108"/>
      <c r="Z1825" s="108"/>
      <c r="AA1825" s="108"/>
      <c r="AB1825" s="109"/>
      <c r="AC1825" s="109"/>
      <c r="AD1825" s="111"/>
      <c r="AG1825" s="111"/>
    </row>
    <row r="1826" spans="1:33" ht="15.75">
      <c r="A1826" s="292" t="str">
        <f t="shared" si="33"/>
        <v>66-42700-S4</v>
      </c>
      <c r="B1826" s="231"/>
      <c r="C1826" s="231">
        <v>37945.865033999988</v>
      </c>
      <c r="D1826" s="231"/>
      <c r="E1826" s="231"/>
      <c r="F1826" s="231"/>
      <c r="G1826" s="232"/>
      <c r="H1826" s="225" t="s">
        <v>1801</v>
      </c>
      <c r="I1826" s="225" t="s">
        <v>1801</v>
      </c>
      <c r="J1826" s="114"/>
      <c r="K1826" s="108"/>
      <c r="L1826" s="108"/>
      <c r="M1826" s="108"/>
      <c r="N1826" s="109"/>
      <c r="O1826" s="110"/>
      <c r="P1826" s="108"/>
      <c r="Q1826" s="108"/>
      <c r="R1826" s="108"/>
      <c r="S1826" s="108"/>
      <c r="T1826" s="108"/>
      <c r="U1826" s="108"/>
      <c r="V1826" s="109"/>
      <c r="W1826" s="109"/>
      <c r="X1826" s="109"/>
      <c r="Y1826" s="108"/>
      <c r="Z1826" s="108"/>
      <c r="AA1826" s="108"/>
      <c r="AB1826" s="109"/>
      <c r="AC1826" s="109"/>
      <c r="AD1826" s="111"/>
      <c r="AG1826" s="111"/>
    </row>
    <row r="1827" spans="1:33" ht="15.75">
      <c r="A1827" s="292" t="str">
        <f t="shared" si="33"/>
        <v>66-42700-L3</v>
      </c>
      <c r="B1827" s="231"/>
      <c r="C1827" s="231">
        <v>31374.362249999991</v>
      </c>
      <c r="D1827" s="231"/>
      <c r="E1827" s="231"/>
      <c r="F1827" s="231"/>
      <c r="G1827" s="232"/>
      <c r="H1827" s="228" t="s">
        <v>1802</v>
      </c>
      <c r="I1827" s="228" t="s">
        <v>1802</v>
      </c>
      <c r="J1827" s="114"/>
      <c r="K1827" s="108"/>
      <c r="L1827" s="108"/>
      <c r="M1827" s="108"/>
      <c r="N1827" s="109"/>
      <c r="O1827" s="110"/>
      <c r="P1827" s="108"/>
      <c r="Q1827" s="108"/>
      <c r="R1827" s="108"/>
      <c r="S1827" s="108"/>
      <c r="T1827" s="108"/>
      <c r="U1827" s="108"/>
      <c r="V1827" s="109"/>
      <c r="W1827" s="109"/>
      <c r="X1827" s="109"/>
      <c r="Y1827" s="108"/>
      <c r="Z1827" s="108"/>
      <c r="AA1827" s="108"/>
      <c r="AB1827" s="109"/>
      <c r="AC1827" s="109"/>
      <c r="AD1827" s="111"/>
      <c r="AG1827" s="111"/>
    </row>
    <row r="1828" spans="1:33" ht="15.75">
      <c r="A1828" s="292" t="str">
        <f t="shared" ref="A1828:A1891" si="34">LEFT(H1828,6)&amp;"00"&amp;RIGHT(H1828,3)</f>
        <v>66-42700-01</v>
      </c>
      <c r="B1828" s="231"/>
      <c r="C1828" s="231">
        <v>13690.630799999995</v>
      </c>
      <c r="D1828" s="231"/>
      <c r="E1828" s="231"/>
      <c r="F1828" s="231"/>
      <c r="G1828" s="232"/>
      <c r="H1828" s="228" t="s">
        <v>1803</v>
      </c>
      <c r="I1828" s="228" t="s">
        <v>1803</v>
      </c>
      <c r="J1828" s="114"/>
      <c r="K1828" s="108"/>
      <c r="L1828" s="108"/>
      <c r="M1828" s="108"/>
      <c r="N1828" s="109"/>
      <c r="O1828" s="110"/>
      <c r="P1828" s="108"/>
      <c r="Q1828" s="108"/>
      <c r="R1828" s="108"/>
      <c r="S1828" s="108"/>
      <c r="T1828" s="108"/>
      <c r="U1828" s="108"/>
      <c r="V1828" s="109"/>
      <c r="W1828" s="109"/>
      <c r="X1828" s="109"/>
      <c r="Y1828" s="108"/>
      <c r="Z1828" s="108"/>
      <c r="AA1828" s="108"/>
      <c r="AB1828" s="109"/>
      <c r="AC1828" s="109"/>
      <c r="AD1828" s="111"/>
      <c r="AG1828" s="111"/>
    </row>
    <row r="1829" spans="1:33" ht="15.75">
      <c r="A1829" s="292" t="str">
        <f t="shared" si="34"/>
        <v>66-42700-02</v>
      </c>
      <c r="B1829" s="231"/>
      <c r="C1829" s="231">
        <v>10267.973099999999</v>
      </c>
      <c r="D1829" s="231"/>
      <c r="E1829" s="231"/>
      <c r="F1829" s="231"/>
      <c r="G1829" s="232"/>
      <c r="H1829" s="228" t="s">
        <v>1804</v>
      </c>
      <c r="I1829" s="228" t="s">
        <v>1804</v>
      </c>
      <c r="J1829" s="114"/>
      <c r="K1829" s="108"/>
      <c r="L1829" s="108"/>
      <c r="M1829" s="108"/>
      <c r="N1829" s="109"/>
      <c r="O1829" s="110"/>
      <c r="P1829" s="108"/>
      <c r="Q1829" s="108"/>
      <c r="R1829" s="108"/>
      <c r="S1829" s="108"/>
      <c r="T1829" s="108"/>
      <c r="U1829" s="108"/>
      <c r="V1829" s="109"/>
      <c r="W1829" s="109"/>
      <c r="X1829" s="109"/>
      <c r="Y1829" s="108"/>
      <c r="Z1829" s="108"/>
      <c r="AA1829" s="108"/>
      <c r="AB1829" s="109"/>
      <c r="AC1829" s="109"/>
      <c r="AD1829" s="111"/>
      <c r="AG1829" s="111"/>
    </row>
    <row r="1830" spans="1:33" ht="15.75">
      <c r="A1830" s="292" t="str">
        <f t="shared" si="34"/>
        <v>66-42700-03</v>
      </c>
      <c r="B1830" s="231"/>
      <c r="C1830" s="231">
        <v>7415.7583499999992</v>
      </c>
      <c r="D1830" s="231"/>
      <c r="E1830" s="231"/>
      <c r="F1830" s="231"/>
      <c r="G1830" s="232"/>
      <c r="H1830" s="228" t="s">
        <v>1805</v>
      </c>
      <c r="I1830" s="228" t="s">
        <v>1805</v>
      </c>
      <c r="J1830" s="114"/>
      <c r="K1830" s="108"/>
      <c r="L1830" s="108"/>
      <c r="M1830" s="108"/>
      <c r="N1830" s="109"/>
      <c r="O1830" s="110"/>
      <c r="P1830" s="108"/>
      <c r="Q1830" s="108"/>
      <c r="R1830" s="108"/>
      <c r="S1830" s="108"/>
      <c r="T1830" s="108"/>
      <c r="U1830" s="108"/>
      <c r="V1830" s="109"/>
      <c r="W1830" s="109"/>
      <c r="X1830" s="109"/>
      <c r="Y1830" s="108"/>
      <c r="Z1830" s="108"/>
      <c r="AA1830" s="108"/>
      <c r="AB1830" s="109"/>
      <c r="AC1830" s="109"/>
      <c r="AD1830" s="111"/>
      <c r="AG1830" s="111"/>
    </row>
    <row r="1831" spans="1:33" ht="15.75">
      <c r="A1831" s="292" t="str">
        <f t="shared" si="34"/>
        <v>66-42700-04</v>
      </c>
      <c r="B1831" s="231"/>
      <c r="C1831" s="231">
        <v>6571.5027839999984</v>
      </c>
      <c r="D1831" s="231"/>
      <c r="E1831" s="231"/>
      <c r="F1831" s="231"/>
      <c r="G1831" s="232"/>
      <c r="H1831" s="234" t="s">
        <v>1806</v>
      </c>
      <c r="I1831" s="234" t="s">
        <v>1806</v>
      </c>
      <c r="J1831" s="114"/>
      <c r="K1831" s="108"/>
      <c r="L1831" s="108"/>
      <c r="M1831" s="108"/>
      <c r="N1831" s="109"/>
      <c r="O1831" s="110"/>
      <c r="P1831" s="108"/>
      <c r="Q1831" s="108"/>
      <c r="R1831" s="108"/>
      <c r="S1831" s="108"/>
      <c r="T1831" s="108"/>
      <c r="U1831" s="108"/>
      <c r="V1831" s="109"/>
      <c r="W1831" s="109"/>
      <c r="X1831" s="109"/>
      <c r="Y1831" s="108"/>
      <c r="Z1831" s="108"/>
      <c r="AA1831" s="108"/>
      <c r="AB1831" s="109"/>
      <c r="AC1831" s="109"/>
      <c r="AD1831" s="111"/>
      <c r="AG1831" s="111"/>
    </row>
    <row r="1832" spans="1:33" ht="15.75">
      <c r="A1832" s="292" t="str">
        <f t="shared" si="34"/>
        <v>66-42700-S4</v>
      </c>
      <c r="B1832" s="231"/>
      <c r="C1832" s="231">
        <v>37945.865033999995</v>
      </c>
      <c r="D1832" s="231"/>
      <c r="E1832" s="231"/>
      <c r="F1832" s="231"/>
      <c r="G1832" s="232"/>
      <c r="H1832" s="234" t="s">
        <v>2605</v>
      </c>
      <c r="I1832" s="234" t="s">
        <v>2605</v>
      </c>
      <c r="J1832" s="114"/>
      <c r="K1832" s="108"/>
      <c r="L1832" s="108"/>
      <c r="M1832" s="108"/>
      <c r="N1832" s="109"/>
      <c r="O1832" s="110"/>
      <c r="P1832" s="108"/>
      <c r="Q1832" s="108"/>
      <c r="R1832" s="108"/>
      <c r="S1832" s="108"/>
      <c r="T1832" s="108"/>
      <c r="U1832" s="108"/>
      <c r="V1832" s="109"/>
      <c r="W1832" s="109"/>
      <c r="X1832" s="109"/>
      <c r="Y1832" s="108"/>
      <c r="Z1832" s="108"/>
      <c r="AA1832" s="108"/>
      <c r="AB1832" s="109"/>
      <c r="AC1832" s="109"/>
      <c r="AD1832" s="111"/>
      <c r="AG1832" s="111"/>
    </row>
    <row r="1833" spans="1:33" ht="15.75">
      <c r="A1833" s="292" t="str">
        <f t="shared" si="34"/>
        <v>66-42700-01</v>
      </c>
      <c r="B1833" s="231"/>
      <c r="C1833" s="231">
        <v>13690.630799999995</v>
      </c>
      <c r="D1833" s="231"/>
      <c r="E1833" s="231"/>
      <c r="F1833" s="231"/>
      <c r="G1833" s="232"/>
      <c r="H1833" s="234" t="s">
        <v>2606</v>
      </c>
      <c r="I1833" s="234" t="s">
        <v>2606</v>
      </c>
      <c r="J1833" s="114"/>
      <c r="K1833" s="108"/>
      <c r="L1833" s="108"/>
      <c r="M1833" s="108"/>
      <c r="N1833" s="109"/>
      <c r="O1833" s="110"/>
      <c r="P1833" s="108"/>
      <c r="Q1833" s="108"/>
      <c r="R1833" s="108"/>
      <c r="S1833" s="108"/>
      <c r="T1833" s="108"/>
      <c r="U1833" s="108"/>
      <c r="V1833" s="109"/>
      <c r="W1833" s="109"/>
      <c r="X1833" s="109"/>
      <c r="Y1833" s="108"/>
      <c r="Z1833" s="108"/>
      <c r="AA1833" s="108"/>
      <c r="AB1833" s="109"/>
      <c r="AC1833" s="109"/>
      <c r="AD1833" s="111"/>
      <c r="AG1833" s="111"/>
    </row>
    <row r="1834" spans="1:33" ht="15.75">
      <c r="A1834" s="292" t="str">
        <f t="shared" si="34"/>
        <v>66-42700-02</v>
      </c>
      <c r="B1834" s="231"/>
      <c r="C1834" s="231">
        <v>10267.973099999999</v>
      </c>
      <c r="D1834" s="231"/>
      <c r="E1834" s="231"/>
      <c r="F1834" s="231"/>
      <c r="G1834" s="232"/>
      <c r="H1834" s="234" t="s">
        <v>2607</v>
      </c>
      <c r="I1834" s="234" t="s">
        <v>2607</v>
      </c>
      <c r="J1834" s="114"/>
      <c r="K1834" s="108"/>
      <c r="L1834" s="108"/>
      <c r="M1834" s="108"/>
      <c r="N1834" s="109"/>
      <c r="O1834" s="110"/>
      <c r="P1834" s="108"/>
      <c r="Q1834" s="108"/>
      <c r="R1834" s="108"/>
      <c r="S1834" s="108"/>
      <c r="T1834" s="108"/>
      <c r="U1834" s="108"/>
      <c r="V1834" s="109"/>
      <c r="W1834" s="109"/>
      <c r="X1834" s="109"/>
      <c r="Y1834" s="108"/>
      <c r="Z1834" s="108"/>
      <c r="AA1834" s="108"/>
      <c r="AB1834" s="109"/>
      <c r="AC1834" s="109"/>
      <c r="AD1834" s="111"/>
      <c r="AG1834" s="111"/>
    </row>
    <row r="1835" spans="1:33" ht="15.75">
      <c r="A1835" s="292" t="str">
        <f t="shared" si="34"/>
        <v>66-42700-03</v>
      </c>
      <c r="B1835" s="231"/>
      <c r="C1835" s="231">
        <v>7415.7583499999992</v>
      </c>
      <c r="D1835" s="231"/>
      <c r="E1835" s="231"/>
      <c r="F1835" s="231"/>
      <c r="G1835" s="232"/>
      <c r="H1835" s="225" t="s">
        <v>2608</v>
      </c>
      <c r="I1835" s="225" t="s">
        <v>2608</v>
      </c>
      <c r="J1835" s="114"/>
      <c r="K1835" s="108"/>
      <c r="L1835" s="108"/>
      <c r="M1835" s="108"/>
      <c r="N1835" s="109"/>
      <c r="O1835" s="110"/>
      <c r="P1835" s="108"/>
      <c r="Q1835" s="108"/>
      <c r="R1835" s="108"/>
      <c r="S1835" s="108"/>
      <c r="T1835" s="108"/>
      <c r="U1835" s="108"/>
      <c r="V1835" s="109"/>
      <c r="W1835" s="109"/>
      <c r="X1835" s="109"/>
      <c r="Y1835" s="108"/>
      <c r="Z1835" s="108"/>
      <c r="AA1835" s="108"/>
      <c r="AB1835" s="109"/>
      <c r="AC1835" s="109"/>
      <c r="AD1835" s="111"/>
      <c r="AG1835" s="111"/>
    </row>
    <row r="1836" spans="1:33" ht="15.75">
      <c r="A1836" s="292" t="str">
        <f t="shared" si="34"/>
        <v>66-42700-04</v>
      </c>
      <c r="B1836" s="231"/>
      <c r="C1836" s="231">
        <v>6571.5027839999984</v>
      </c>
      <c r="D1836" s="231"/>
      <c r="E1836" s="231"/>
      <c r="F1836" s="231"/>
      <c r="G1836" s="232"/>
      <c r="H1836" s="228" t="s">
        <v>2609</v>
      </c>
      <c r="I1836" s="228" t="s">
        <v>2609</v>
      </c>
      <c r="J1836" s="114"/>
      <c r="K1836" s="108"/>
      <c r="L1836" s="108"/>
      <c r="M1836" s="108"/>
      <c r="N1836" s="109"/>
      <c r="O1836" s="110"/>
      <c r="P1836" s="108"/>
      <c r="Q1836" s="108"/>
      <c r="R1836" s="108"/>
      <c r="S1836" s="108"/>
      <c r="T1836" s="108"/>
      <c r="U1836" s="108"/>
      <c r="V1836" s="109"/>
      <c r="W1836" s="109"/>
      <c r="X1836" s="109"/>
      <c r="Y1836" s="108"/>
      <c r="Z1836" s="108"/>
      <c r="AA1836" s="108"/>
      <c r="AB1836" s="109"/>
      <c r="AC1836" s="109"/>
      <c r="AD1836" s="111"/>
      <c r="AG1836" s="111"/>
    </row>
    <row r="1837" spans="1:33" ht="15.75">
      <c r="A1837" s="292" t="str">
        <f t="shared" si="34"/>
        <v>66-42800-s3</v>
      </c>
      <c r="B1837" s="231"/>
      <c r="C1837" s="231">
        <v>53219.176216799991</v>
      </c>
      <c r="D1837" s="231"/>
      <c r="E1837" s="231"/>
      <c r="F1837" s="231"/>
      <c r="G1837" s="232"/>
      <c r="H1837" s="228" t="s">
        <v>2610</v>
      </c>
      <c r="I1837" s="228" t="s">
        <v>2610</v>
      </c>
      <c r="J1837" s="114"/>
      <c r="K1837" s="108"/>
      <c r="L1837" s="108"/>
      <c r="M1837" s="108"/>
      <c r="N1837" s="109"/>
      <c r="O1837" s="110"/>
      <c r="P1837" s="108"/>
      <c r="Q1837" s="108"/>
      <c r="R1837" s="108"/>
      <c r="S1837" s="108"/>
      <c r="T1837" s="108"/>
      <c r="U1837" s="108"/>
      <c r="V1837" s="109"/>
      <c r="W1837" s="109"/>
      <c r="X1837" s="109"/>
      <c r="Y1837" s="108"/>
      <c r="Z1837" s="108"/>
      <c r="AA1837" s="108"/>
      <c r="AB1837" s="109"/>
      <c r="AC1837" s="109"/>
      <c r="AD1837" s="111"/>
      <c r="AG1837" s="111"/>
    </row>
    <row r="1838" spans="1:33" ht="15.75">
      <c r="A1838" s="292" t="str">
        <f t="shared" si="34"/>
        <v>66-42800-L2</v>
      </c>
      <c r="B1838" s="231"/>
      <c r="C1838" s="231">
        <v>42951.203116799996</v>
      </c>
      <c r="D1838" s="231"/>
      <c r="E1838" s="231"/>
      <c r="F1838" s="231"/>
      <c r="G1838" s="232"/>
      <c r="H1838" s="228" t="s">
        <v>1807</v>
      </c>
      <c r="I1838" s="228" t="s">
        <v>1807</v>
      </c>
      <c r="J1838" s="114"/>
      <c r="K1838" s="108"/>
      <c r="L1838" s="108"/>
      <c r="M1838" s="108"/>
      <c r="N1838" s="109"/>
      <c r="O1838" s="110"/>
      <c r="P1838" s="108"/>
      <c r="Q1838" s="108"/>
      <c r="R1838" s="108"/>
      <c r="S1838" s="108"/>
      <c r="T1838" s="108"/>
      <c r="U1838" s="108"/>
      <c r="V1838" s="109"/>
      <c r="W1838" s="109"/>
      <c r="X1838" s="109"/>
      <c r="Y1838" s="108"/>
      <c r="Z1838" s="108"/>
      <c r="AA1838" s="108"/>
      <c r="AB1838" s="109"/>
      <c r="AC1838" s="109"/>
      <c r="AD1838" s="111"/>
      <c r="AG1838" s="111"/>
    </row>
    <row r="1839" spans="1:33" ht="15.75">
      <c r="A1839" s="292" t="str">
        <f t="shared" si="34"/>
        <v>66-42800-01</v>
      </c>
      <c r="B1839" s="231"/>
      <c r="C1839" s="231">
        <v>25208.1456</v>
      </c>
      <c r="D1839" s="231"/>
      <c r="E1839" s="231"/>
      <c r="F1839" s="231"/>
      <c r="G1839" s="232"/>
      <c r="H1839" s="228" t="s">
        <v>1808</v>
      </c>
      <c r="I1839" s="228" t="s">
        <v>1808</v>
      </c>
      <c r="J1839" s="114"/>
      <c r="K1839" s="108"/>
      <c r="L1839" s="108"/>
      <c r="M1839" s="108"/>
      <c r="N1839" s="109"/>
      <c r="O1839" s="110"/>
      <c r="P1839" s="108"/>
      <c r="Q1839" s="108"/>
      <c r="R1839" s="108"/>
      <c r="S1839" s="108"/>
      <c r="T1839" s="108"/>
      <c r="U1839" s="108"/>
      <c r="V1839" s="109"/>
      <c r="W1839" s="109"/>
      <c r="X1839" s="109"/>
      <c r="Y1839" s="108"/>
      <c r="Z1839" s="108"/>
      <c r="AA1839" s="108"/>
      <c r="AB1839" s="109"/>
      <c r="AC1839" s="109"/>
      <c r="AD1839" s="111"/>
      <c r="AG1839" s="111"/>
    </row>
    <row r="1840" spans="1:33" ht="15.75">
      <c r="A1840" s="292" t="str">
        <f t="shared" si="34"/>
        <v>66-42800-02</v>
      </c>
      <c r="B1840" s="231"/>
      <c r="C1840" s="231">
        <v>17743.057516799996</v>
      </c>
      <c r="D1840" s="231"/>
      <c r="E1840" s="231"/>
      <c r="F1840" s="231"/>
      <c r="G1840" s="232"/>
      <c r="H1840" s="234" t="s">
        <v>1809</v>
      </c>
      <c r="I1840" s="234" t="s">
        <v>1809</v>
      </c>
      <c r="J1840" s="114"/>
      <c r="K1840" s="108"/>
      <c r="L1840" s="108"/>
      <c r="M1840" s="108"/>
      <c r="N1840" s="109"/>
      <c r="O1840" s="110"/>
      <c r="P1840" s="108"/>
      <c r="Q1840" s="108"/>
      <c r="R1840" s="108"/>
      <c r="S1840" s="108"/>
      <c r="T1840" s="108"/>
      <c r="U1840" s="108"/>
      <c r="V1840" s="109"/>
      <c r="W1840" s="109"/>
      <c r="X1840" s="109"/>
      <c r="Y1840" s="108"/>
      <c r="Z1840" s="108"/>
      <c r="AA1840" s="108"/>
      <c r="AB1840" s="109"/>
      <c r="AC1840" s="109"/>
      <c r="AD1840" s="111"/>
      <c r="AG1840" s="111"/>
    </row>
    <row r="1841" spans="1:33" ht="15.75">
      <c r="A1841" s="292" t="str">
        <f t="shared" si="34"/>
        <v>66-42800-03</v>
      </c>
      <c r="B1841" s="231"/>
      <c r="C1841" s="231">
        <v>10267.973099999999</v>
      </c>
      <c r="D1841" s="231"/>
      <c r="E1841" s="231"/>
      <c r="F1841" s="231"/>
      <c r="G1841" s="232"/>
      <c r="H1841" s="234" t="s">
        <v>1810</v>
      </c>
      <c r="I1841" s="234" t="s">
        <v>1810</v>
      </c>
      <c r="J1841" s="114"/>
      <c r="K1841" s="108"/>
      <c r="L1841" s="108"/>
      <c r="M1841" s="108"/>
      <c r="N1841" s="109"/>
      <c r="O1841" s="110"/>
      <c r="P1841" s="108"/>
      <c r="Q1841" s="108"/>
      <c r="R1841" s="108"/>
      <c r="S1841" s="108"/>
      <c r="T1841" s="108"/>
      <c r="U1841" s="108"/>
      <c r="V1841" s="109"/>
      <c r="W1841" s="109"/>
      <c r="X1841" s="109"/>
      <c r="Y1841" s="108"/>
      <c r="Z1841" s="108"/>
      <c r="AA1841" s="108"/>
      <c r="AB1841" s="109"/>
      <c r="AC1841" s="109"/>
      <c r="AD1841" s="111"/>
      <c r="AG1841" s="111"/>
    </row>
    <row r="1842" spans="1:33" ht="15.75">
      <c r="A1842" s="292" t="str">
        <f t="shared" si="34"/>
        <v>66-42900-S4</v>
      </c>
      <c r="B1842" s="231"/>
      <c r="C1842" s="231">
        <v>40195.692028799996</v>
      </c>
      <c r="D1842" s="231"/>
      <c r="E1842" s="231"/>
      <c r="F1842" s="231"/>
      <c r="G1842" s="232"/>
      <c r="H1842" s="234" t="s">
        <v>2611</v>
      </c>
      <c r="I1842" s="234" t="s">
        <v>2611</v>
      </c>
      <c r="J1842" s="114"/>
      <c r="K1842" s="108"/>
      <c r="L1842" s="108"/>
      <c r="M1842" s="108"/>
      <c r="N1842" s="109"/>
      <c r="O1842" s="110"/>
      <c r="P1842" s="108"/>
      <c r="Q1842" s="108"/>
      <c r="R1842" s="108"/>
      <c r="S1842" s="108"/>
      <c r="T1842" s="108"/>
      <c r="U1842" s="108"/>
      <c r="V1842" s="109"/>
      <c r="W1842" s="109"/>
      <c r="X1842" s="109"/>
      <c r="Y1842" s="108"/>
      <c r="Z1842" s="108"/>
      <c r="AA1842" s="108"/>
      <c r="AB1842" s="109"/>
      <c r="AC1842" s="109"/>
      <c r="AD1842" s="111"/>
      <c r="AG1842" s="111"/>
    </row>
    <row r="1843" spans="1:33" ht="15.75">
      <c r="A1843" s="292" t="str">
        <f t="shared" si="34"/>
        <v>66-42900-01</v>
      </c>
      <c r="B1843" s="231"/>
      <c r="C1843" s="231">
        <v>12814.4304288</v>
      </c>
      <c r="D1843" s="231"/>
      <c r="E1843" s="231"/>
      <c r="F1843" s="231"/>
      <c r="G1843" s="232"/>
      <c r="H1843" s="234" t="s">
        <v>2612</v>
      </c>
      <c r="I1843" s="234" t="s">
        <v>2612</v>
      </c>
      <c r="J1843" s="114"/>
      <c r="K1843" s="108"/>
      <c r="L1843" s="108"/>
      <c r="M1843" s="108"/>
      <c r="N1843" s="109"/>
      <c r="O1843" s="110"/>
      <c r="P1843" s="108"/>
      <c r="Q1843" s="108"/>
      <c r="R1843" s="108"/>
      <c r="S1843" s="108"/>
      <c r="T1843" s="108"/>
      <c r="U1843" s="108"/>
      <c r="V1843" s="109"/>
      <c r="W1843" s="109"/>
      <c r="X1843" s="109"/>
      <c r="Y1843" s="108"/>
      <c r="Z1843" s="108"/>
      <c r="AA1843" s="108"/>
      <c r="AB1843" s="109"/>
      <c r="AC1843" s="109"/>
      <c r="AD1843" s="111"/>
      <c r="AG1843" s="111"/>
    </row>
    <row r="1844" spans="1:33" ht="15.75">
      <c r="A1844" s="292" t="str">
        <f t="shared" si="34"/>
        <v>66-42900-02</v>
      </c>
      <c r="B1844" s="231"/>
      <c r="C1844" s="231">
        <v>11408.858999999999</v>
      </c>
      <c r="D1844" s="231"/>
      <c r="E1844" s="231"/>
      <c r="F1844" s="231"/>
      <c r="G1844" s="232"/>
      <c r="H1844" s="225" t="s">
        <v>2613</v>
      </c>
      <c r="I1844" s="225" t="s">
        <v>2613</v>
      </c>
      <c r="J1844" s="114"/>
      <c r="K1844" s="108"/>
      <c r="L1844" s="108"/>
      <c r="M1844" s="108"/>
      <c r="N1844" s="109"/>
      <c r="O1844" s="110"/>
      <c r="P1844" s="108"/>
      <c r="Q1844" s="108"/>
      <c r="R1844" s="108"/>
      <c r="S1844" s="108"/>
      <c r="T1844" s="108"/>
      <c r="U1844" s="108"/>
      <c r="V1844" s="109"/>
      <c r="W1844" s="109"/>
      <c r="X1844" s="109"/>
      <c r="Y1844" s="108"/>
      <c r="Z1844" s="108"/>
      <c r="AA1844" s="108"/>
      <c r="AB1844" s="109"/>
      <c r="AC1844" s="109"/>
      <c r="AD1844" s="111"/>
      <c r="AG1844" s="111"/>
    </row>
    <row r="1845" spans="1:33" ht="15.75">
      <c r="A1845" s="292" t="str">
        <f t="shared" si="34"/>
        <v>66-42900-03</v>
      </c>
      <c r="B1845" s="231"/>
      <c r="C1845" s="231">
        <v>8556.6442499999994</v>
      </c>
      <c r="D1845" s="231"/>
      <c r="E1845" s="231"/>
      <c r="F1845" s="231"/>
      <c r="G1845" s="232"/>
      <c r="H1845" s="234" t="s">
        <v>2614</v>
      </c>
      <c r="I1845" s="234" t="s">
        <v>2614</v>
      </c>
      <c r="J1845" s="114"/>
      <c r="K1845" s="108"/>
      <c r="L1845" s="108"/>
      <c r="M1845" s="108"/>
      <c r="N1845" s="109"/>
      <c r="O1845" s="110"/>
      <c r="P1845" s="108"/>
      <c r="Q1845" s="108"/>
      <c r="R1845" s="108"/>
      <c r="S1845" s="108"/>
      <c r="T1845" s="108"/>
      <c r="U1845" s="108"/>
      <c r="V1845" s="109"/>
      <c r="W1845" s="109"/>
      <c r="X1845" s="109"/>
      <c r="Y1845" s="108"/>
      <c r="Z1845" s="108"/>
      <c r="AA1845" s="108"/>
      <c r="AB1845" s="109"/>
      <c r="AC1845" s="109"/>
      <c r="AD1845" s="111"/>
      <c r="AG1845" s="111"/>
    </row>
    <row r="1846" spans="1:33" ht="15.75">
      <c r="A1846" s="292" t="str">
        <f t="shared" si="34"/>
        <v>66-42900-04</v>
      </c>
      <c r="B1846" s="231"/>
      <c r="C1846" s="231">
        <v>7415.7583499999992</v>
      </c>
      <c r="D1846" s="231"/>
      <c r="E1846" s="231"/>
      <c r="F1846" s="231"/>
      <c r="G1846" s="232"/>
      <c r="H1846" s="234" t="s">
        <v>2615</v>
      </c>
      <c r="I1846" s="234" t="s">
        <v>2615</v>
      </c>
      <c r="J1846" s="114"/>
      <c r="K1846" s="108"/>
      <c r="L1846" s="108"/>
      <c r="M1846" s="108"/>
      <c r="N1846" s="109"/>
      <c r="O1846" s="110"/>
      <c r="P1846" s="108"/>
      <c r="Q1846" s="108"/>
      <c r="R1846" s="108"/>
      <c r="S1846" s="108"/>
      <c r="T1846" s="108"/>
      <c r="U1846" s="108"/>
      <c r="V1846" s="109"/>
      <c r="W1846" s="109"/>
      <c r="X1846" s="109"/>
      <c r="Y1846" s="108"/>
      <c r="Z1846" s="108"/>
      <c r="AA1846" s="108"/>
      <c r="AB1846" s="109"/>
      <c r="AC1846" s="109"/>
      <c r="AD1846" s="111"/>
      <c r="AG1846" s="111"/>
    </row>
    <row r="1847" spans="1:33" ht="15.75">
      <c r="A1847" s="292" t="str">
        <f t="shared" si="34"/>
        <v>66-43000-s3</v>
      </c>
      <c r="B1847" s="231"/>
      <c r="C1847" s="231">
        <v>35659.529690399999</v>
      </c>
      <c r="D1847" s="231"/>
      <c r="E1847" s="231"/>
      <c r="F1847" s="231"/>
      <c r="G1847" s="232"/>
      <c r="H1847" s="225" t="s">
        <v>2616</v>
      </c>
      <c r="I1847" s="225" t="s">
        <v>2616</v>
      </c>
      <c r="J1847" s="114"/>
      <c r="K1847" s="108"/>
      <c r="L1847" s="108"/>
      <c r="M1847" s="108"/>
      <c r="N1847" s="123"/>
      <c r="O1847" s="110"/>
      <c r="P1847" s="108"/>
      <c r="Q1847" s="108"/>
      <c r="R1847" s="108"/>
      <c r="S1847" s="108"/>
      <c r="T1847" s="108"/>
      <c r="U1847" s="108"/>
      <c r="V1847" s="109"/>
      <c r="W1847" s="109"/>
      <c r="X1847" s="109"/>
      <c r="Y1847" s="108"/>
      <c r="Z1847" s="108"/>
      <c r="AA1847" s="108"/>
      <c r="AB1847" s="109"/>
      <c r="AC1847" s="109"/>
      <c r="AD1847" s="111"/>
      <c r="AG1847" s="111"/>
    </row>
    <row r="1848" spans="1:33" ht="15.75">
      <c r="A1848" s="292" t="str">
        <f t="shared" si="34"/>
        <v>66-43000-01</v>
      </c>
      <c r="B1848" s="231"/>
      <c r="C1848" s="231">
        <v>16264.469390399998</v>
      </c>
      <c r="D1848" s="231"/>
      <c r="E1848" s="231"/>
      <c r="F1848" s="231"/>
      <c r="G1848" s="232"/>
      <c r="H1848" s="225" t="s">
        <v>2617</v>
      </c>
      <c r="I1848" s="225" t="s">
        <v>2617</v>
      </c>
      <c r="J1848" s="114"/>
      <c r="K1848" s="108"/>
      <c r="L1848" s="108"/>
      <c r="M1848" s="108"/>
      <c r="N1848" s="123"/>
      <c r="O1848" s="110"/>
      <c r="P1848" s="108"/>
      <c r="Q1848" s="108"/>
      <c r="R1848" s="108"/>
      <c r="S1848" s="108"/>
      <c r="T1848" s="108"/>
      <c r="U1848" s="108"/>
      <c r="V1848" s="109"/>
      <c r="W1848" s="109"/>
      <c r="X1848" s="109"/>
      <c r="Y1848" s="108"/>
      <c r="Z1848" s="108"/>
      <c r="AA1848" s="108"/>
      <c r="AB1848" s="109"/>
      <c r="AC1848" s="109"/>
      <c r="AD1848" s="111"/>
      <c r="AG1848" s="111"/>
    </row>
    <row r="1849" spans="1:33" ht="15.75">
      <c r="A1849" s="292" t="str">
        <f t="shared" si="34"/>
        <v>66-43000-02</v>
      </c>
      <c r="B1849" s="231"/>
      <c r="C1849" s="231">
        <v>11408.858999999999</v>
      </c>
      <c r="D1849" s="231"/>
      <c r="E1849" s="231"/>
      <c r="F1849" s="231"/>
      <c r="G1849" s="232"/>
      <c r="H1849" s="225" t="s">
        <v>2618</v>
      </c>
      <c r="I1849" s="225" t="s">
        <v>2618</v>
      </c>
      <c r="J1849" s="114"/>
      <c r="K1849" s="108"/>
      <c r="L1849" s="108"/>
      <c r="M1849" s="108"/>
      <c r="N1849" s="109"/>
      <c r="O1849" s="110"/>
      <c r="P1849" s="108"/>
      <c r="Q1849" s="108"/>
      <c r="R1849" s="108"/>
      <c r="S1849" s="108"/>
      <c r="T1849" s="108"/>
      <c r="U1849" s="108"/>
      <c r="V1849" s="109"/>
      <c r="W1849" s="109"/>
      <c r="X1849" s="109"/>
      <c r="Y1849" s="108"/>
      <c r="Z1849" s="108"/>
      <c r="AA1849" s="108"/>
      <c r="AB1849" s="109"/>
      <c r="AC1849" s="109"/>
      <c r="AD1849" s="111"/>
      <c r="AG1849" s="111"/>
    </row>
    <row r="1850" spans="1:33" ht="15.75">
      <c r="A1850" s="292" t="str">
        <f t="shared" si="34"/>
        <v>66-43000-03</v>
      </c>
      <c r="B1850" s="231"/>
      <c r="C1850" s="231">
        <v>7986.2013000000024</v>
      </c>
      <c r="D1850" s="231"/>
      <c r="E1850" s="231"/>
      <c r="F1850" s="231"/>
      <c r="G1850" s="232"/>
      <c r="H1850" s="225" t="s">
        <v>2619</v>
      </c>
      <c r="I1850" s="225" t="s">
        <v>2619</v>
      </c>
      <c r="J1850" s="114"/>
      <c r="K1850" s="108"/>
      <c r="L1850" s="108"/>
      <c r="M1850" s="108"/>
      <c r="N1850" s="109"/>
      <c r="O1850" s="110"/>
      <c r="P1850" s="108"/>
      <c r="Q1850" s="108"/>
      <c r="R1850" s="108"/>
      <c r="S1850" s="108"/>
      <c r="T1850" s="108"/>
      <c r="U1850" s="108"/>
      <c r="V1850" s="109"/>
      <c r="W1850" s="109"/>
      <c r="X1850" s="109"/>
      <c r="Y1850" s="108"/>
      <c r="Z1850" s="108"/>
      <c r="AA1850" s="108"/>
      <c r="AB1850" s="109"/>
      <c r="AC1850" s="109"/>
      <c r="AD1850" s="111"/>
      <c r="AG1850" s="111"/>
    </row>
    <row r="1851" spans="1:33" ht="15.75">
      <c r="A1851" s="292" t="str">
        <f t="shared" si="34"/>
        <v>66-43100-s3</v>
      </c>
      <c r="B1851" s="231"/>
      <c r="C1851" s="231">
        <v>46894.974033599996</v>
      </c>
      <c r="D1851" s="231"/>
      <c r="E1851" s="231"/>
      <c r="F1851" s="231"/>
      <c r="G1851" s="232"/>
      <c r="H1851" s="225" t="s">
        <v>2620</v>
      </c>
      <c r="I1851" s="225" t="s">
        <v>2620</v>
      </c>
      <c r="J1851" s="114"/>
      <c r="K1851" s="108"/>
      <c r="L1851" s="108"/>
      <c r="M1851" s="108"/>
      <c r="N1851" s="109"/>
      <c r="O1851" s="110"/>
      <c r="P1851" s="108"/>
      <c r="Q1851" s="108"/>
      <c r="R1851" s="108"/>
      <c r="S1851" s="108"/>
      <c r="T1851" s="108"/>
      <c r="U1851" s="108"/>
      <c r="V1851" s="109"/>
      <c r="W1851" s="109"/>
      <c r="X1851" s="109"/>
      <c r="Y1851" s="108"/>
      <c r="Z1851" s="108"/>
      <c r="AA1851" s="108"/>
      <c r="AB1851" s="109"/>
      <c r="AC1851" s="109"/>
      <c r="AD1851" s="111"/>
      <c r="AG1851" s="111"/>
    </row>
    <row r="1852" spans="1:33" ht="15.75">
      <c r="A1852" s="292" t="str">
        <f t="shared" si="34"/>
        <v>66-43100-01</v>
      </c>
      <c r="B1852" s="231"/>
      <c r="C1852" s="231">
        <v>19714.508352000001</v>
      </c>
      <c r="D1852" s="231"/>
      <c r="E1852" s="231"/>
      <c r="F1852" s="231"/>
      <c r="G1852" s="232"/>
      <c r="H1852" s="225" t="s">
        <v>2621</v>
      </c>
      <c r="I1852" s="225" t="s">
        <v>2621</v>
      </c>
      <c r="J1852" s="114"/>
      <c r="K1852" s="108"/>
      <c r="L1852" s="108"/>
      <c r="M1852" s="108"/>
      <c r="N1852" s="109"/>
      <c r="O1852" s="110"/>
      <c r="P1852" s="108"/>
      <c r="Q1852" s="108"/>
      <c r="R1852" s="108"/>
      <c r="S1852" s="108"/>
      <c r="T1852" s="108"/>
      <c r="U1852" s="108"/>
      <c r="V1852" s="109"/>
      <c r="W1852" s="109"/>
      <c r="X1852" s="109"/>
      <c r="Y1852" s="108"/>
      <c r="Z1852" s="108"/>
      <c r="AA1852" s="108"/>
      <c r="AB1852" s="109"/>
      <c r="AC1852" s="122"/>
      <c r="AD1852" s="111"/>
      <c r="AG1852" s="111"/>
    </row>
    <row r="1853" spans="1:33" ht="15.75">
      <c r="A1853" s="292" t="str">
        <f t="shared" si="34"/>
        <v>66-43100-02</v>
      </c>
      <c r="B1853" s="231"/>
      <c r="C1853" s="231">
        <v>15771.606681599998</v>
      </c>
      <c r="D1853" s="231"/>
      <c r="E1853" s="231"/>
      <c r="F1853" s="231"/>
      <c r="G1853" s="232"/>
      <c r="H1853" s="225" t="s">
        <v>2622</v>
      </c>
      <c r="I1853" s="225" t="s">
        <v>2622</v>
      </c>
      <c r="J1853" s="114"/>
      <c r="K1853" s="108"/>
      <c r="L1853" s="108"/>
      <c r="M1853" s="108"/>
      <c r="N1853" s="109"/>
      <c r="O1853" s="110"/>
      <c r="P1853" s="108"/>
      <c r="Q1853" s="108"/>
      <c r="R1853" s="108"/>
      <c r="S1853" s="108"/>
      <c r="T1853" s="108"/>
      <c r="U1853" s="108"/>
      <c r="V1853" s="109"/>
      <c r="W1853" s="109"/>
      <c r="X1853" s="109"/>
      <c r="Y1853" s="108"/>
      <c r="Z1853" s="108"/>
      <c r="AA1853" s="108"/>
      <c r="AB1853" s="109"/>
      <c r="AC1853" s="109"/>
      <c r="AD1853" s="111"/>
      <c r="AG1853" s="111"/>
    </row>
    <row r="1854" spans="1:33" ht="15.75">
      <c r="A1854" s="292" t="str">
        <f t="shared" si="34"/>
        <v>66-43100-03</v>
      </c>
      <c r="B1854" s="231"/>
      <c r="C1854" s="231">
        <v>11408.858999999999</v>
      </c>
      <c r="D1854" s="231"/>
      <c r="E1854" s="231"/>
      <c r="F1854" s="231"/>
      <c r="G1854" s="232"/>
      <c r="H1854" s="225" t="s">
        <v>2623</v>
      </c>
      <c r="I1854" s="225" t="s">
        <v>2623</v>
      </c>
      <c r="J1854" s="114"/>
      <c r="K1854" s="108"/>
      <c r="L1854" s="108"/>
      <c r="M1854" s="108"/>
      <c r="N1854" s="109"/>
      <c r="O1854" s="110"/>
      <c r="P1854" s="108"/>
      <c r="Q1854" s="108"/>
      <c r="R1854" s="108"/>
      <c r="S1854" s="108"/>
      <c r="T1854" s="108"/>
      <c r="U1854" s="108"/>
      <c r="V1854" s="109"/>
      <c r="W1854" s="109"/>
      <c r="X1854" s="109"/>
      <c r="Y1854" s="108"/>
      <c r="Z1854" s="108"/>
      <c r="AA1854" s="108"/>
      <c r="AB1854" s="109"/>
      <c r="AC1854" s="109"/>
      <c r="AD1854" s="111"/>
      <c r="AG1854" s="111"/>
    </row>
    <row r="1855" spans="1:33" ht="15.75">
      <c r="A1855" s="292" t="str">
        <f t="shared" si="34"/>
        <v>66-43200-S2</v>
      </c>
      <c r="B1855" s="231"/>
      <c r="C1855" s="231">
        <v>26194.740263999996</v>
      </c>
      <c r="D1855" s="231"/>
      <c r="E1855" s="231"/>
      <c r="F1855" s="231"/>
      <c r="G1855" s="232"/>
      <c r="H1855" s="225" t="s">
        <v>2624</v>
      </c>
      <c r="I1855" s="225" t="s">
        <v>2624</v>
      </c>
      <c r="J1855" s="114"/>
      <c r="K1855" s="108"/>
      <c r="L1855" s="108"/>
      <c r="M1855" s="108"/>
      <c r="N1855" s="109"/>
      <c r="O1855" s="110"/>
      <c r="P1855" s="108"/>
      <c r="Q1855" s="108"/>
      <c r="R1855" s="108"/>
      <c r="S1855" s="108"/>
      <c r="T1855" s="108"/>
      <c r="U1855" s="108"/>
      <c r="V1855" s="109"/>
      <c r="W1855" s="109"/>
      <c r="X1855" s="109"/>
      <c r="Y1855" s="108"/>
      <c r="Z1855" s="108"/>
      <c r="AA1855" s="108"/>
      <c r="AB1855" s="109"/>
      <c r="AC1855" s="109"/>
      <c r="AD1855" s="111"/>
      <c r="AG1855" s="111"/>
    </row>
    <row r="1856" spans="1:33" ht="15.75">
      <c r="A1856" s="292" t="str">
        <f t="shared" si="34"/>
        <v>66-43200-01</v>
      </c>
      <c r="B1856" s="231"/>
      <c r="C1856" s="231">
        <v>14785.881263999996</v>
      </c>
      <c r="D1856" s="231"/>
      <c r="E1856" s="231"/>
      <c r="F1856" s="231"/>
      <c r="G1856" s="232"/>
      <c r="H1856" s="234" t="s">
        <v>2625</v>
      </c>
      <c r="I1856" s="234" t="s">
        <v>2625</v>
      </c>
      <c r="J1856" s="114"/>
      <c r="K1856" s="108"/>
      <c r="L1856" s="108"/>
      <c r="M1856" s="108"/>
      <c r="N1856" s="109"/>
      <c r="O1856" s="110"/>
      <c r="P1856" s="108"/>
      <c r="Q1856" s="108"/>
      <c r="R1856" s="108"/>
      <c r="S1856" s="108"/>
      <c r="T1856" s="108"/>
      <c r="U1856" s="108"/>
      <c r="V1856" s="109"/>
      <c r="W1856" s="109"/>
      <c r="X1856" s="109"/>
      <c r="Y1856" s="108"/>
      <c r="Z1856" s="108"/>
      <c r="AA1856" s="108"/>
      <c r="AB1856" s="109"/>
      <c r="AC1856" s="109"/>
      <c r="AD1856" s="111"/>
      <c r="AG1856" s="111"/>
    </row>
    <row r="1857" spans="1:33" ht="15.75">
      <c r="A1857" s="292" t="str">
        <f t="shared" si="34"/>
        <v>66-43200-02</v>
      </c>
      <c r="B1857" s="231"/>
      <c r="C1857" s="231">
        <v>11408.858999999999</v>
      </c>
      <c r="D1857" s="231"/>
      <c r="E1857" s="231"/>
      <c r="F1857" s="231"/>
      <c r="G1857" s="232"/>
      <c r="H1857" s="234" t="s">
        <v>2626</v>
      </c>
      <c r="I1857" s="234" t="s">
        <v>2626</v>
      </c>
      <c r="J1857" s="114"/>
      <c r="K1857" s="108"/>
      <c r="L1857" s="108"/>
      <c r="M1857" s="108"/>
      <c r="N1857" s="109"/>
      <c r="O1857" s="110"/>
      <c r="P1857" s="108"/>
      <c r="Q1857" s="108"/>
      <c r="R1857" s="108"/>
      <c r="S1857" s="108"/>
      <c r="T1857" s="108"/>
      <c r="U1857" s="108"/>
      <c r="V1857" s="109"/>
      <c r="W1857" s="109"/>
      <c r="X1857" s="109"/>
      <c r="Y1857" s="108"/>
      <c r="Z1857" s="108"/>
      <c r="AA1857" s="108"/>
      <c r="AB1857" s="109"/>
      <c r="AC1857" s="109"/>
      <c r="AD1857" s="111"/>
      <c r="AG1857" s="111"/>
    </row>
    <row r="1858" spans="1:33" ht="15.75">
      <c r="A1858" s="292" t="str">
        <f t="shared" si="34"/>
        <v>66-43300-S2</v>
      </c>
      <c r="B1858" s="231"/>
      <c r="C1858" s="231">
        <v>22247.275049999997</v>
      </c>
      <c r="D1858" s="231"/>
      <c r="E1858" s="231"/>
      <c r="F1858" s="231"/>
      <c r="G1858" s="232"/>
      <c r="H1858" s="234" t="s">
        <v>2627</v>
      </c>
      <c r="I1858" s="234" t="s">
        <v>2627</v>
      </c>
      <c r="J1858" s="114"/>
      <c r="K1858" s="108"/>
      <c r="L1858" s="108"/>
      <c r="M1858" s="108"/>
      <c r="N1858" s="109"/>
      <c r="O1858" s="110"/>
      <c r="P1858" s="108"/>
      <c r="Q1858" s="108"/>
      <c r="R1858" s="108"/>
      <c r="S1858" s="108"/>
      <c r="T1858" s="108"/>
      <c r="U1858" s="108"/>
      <c r="V1858" s="109"/>
      <c r="W1858" s="109"/>
      <c r="X1858" s="109"/>
      <c r="Y1858" s="108"/>
      <c r="Z1858" s="108"/>
      <c r="AA1858" s="108"/>
      <c r="AB1858" s="109"/>
      <c r="AC1858" s="122"/>
      <c r="AD1858" s="111"/>
      <c r="AG1858" s="111"/>
    </row>
    <row r="1859" spans="1:33" ht="15.75">
      <c r="A1859" s="292" t="str">
        <f t="shared" si="34"/>
        <v>66-43300-01</v>
      </c>
      <c r="B1859" s="231"/>
      <c r="C1859" s="231">
        <v>12549.7449</v>
      </c>
      <c r="D1859" s="231"/>
      <c r="E1859" s="231"/>
      <c r="F1859" s="231"/>
      <c r="G1859" s="232"/>
      <c r="H1859" s="225" t="s">
        <v>2628</v>
      </c>
      <c r="I1859" s="225" t="s">
        <v>2628</v>
      </c>
      <c r="J1859" s="114"/>
      <c r="K1859" s="108"/>
      <c r="L1859" s="108"/>
      <c r="M1859" s="108"/>
      <c r="N1859" s="109"/>
      <c r="O1859" s="110"/>
      <c r="P1859" s="108"/>
      <c r="Q1859" s="108"/>
      <c r="R1859" s="108"/>
      <c r="S1859" s="108"/>
      <c r="T1859" s="108"/>
      <c r="U1859" s="108"/>
      <c r="V1859" s="109"/>
      <c r="W1859" s="109"/>
      <c r="X1859" s="109"/>
      <c r="Y1859" s="108"/>
      <c r="Z1859" s="108"/>
      <c r="AA1859" s="108"/>
      <c r="AB1859" s="109"/>
      <c r="AC1859" s="122"/>
      <c r="AD1859" s="111"/>
      <c r="AG1859" s="111"/>
    </row>
    <row r="1860" spans="1:33" ht="15.75">
      <c r="A1860" s="292" t="str">
        <f t="shared" si="34"/>
        <v>66-43300-02</v>
      </c>
      <c r="B1860" s="231"/>
      <c r="C1860" s="231">
        <v>9697.5301499999969</v>
      </c>
      <c r="D1860" s="231"/>
      <c r="E1860" s="231"/>
      <c r="F1860" s="231"/>
      <c r="G1860" s="232"/>
      <c r="H1860" s="234" t="s">
        <v>2629</v>
      </c>
      <c r="I1860" s="234" t="s">
        <v>2629</v>
      </c>
      <c r="J1860" s="114"/>
      <c r="K1860" s="108"/>
      <c r="L1860" s="108"/>
      <c r="M1860" s="108"/>
      <c r="N1860" s="109"/>
      <c r="O1860" s="110"/>
      <c r="P1860" s="108"/>
      <c r="Q1860" s="108"/>
      <c r="R1860" s="108"/>
      <c r="S1860" s="108"/>
      <c r="T1860" s="108"/>
      <c r="U1860" s="108"/>
      <c r="V1860" s="109"/>
      <c r="W1860" s="109"/>
      <c r="X1860" s="109"/>
      <c r="Y1860" s="108"/>
      <c r="Z1860" s="108"/>
      <c r="AA1860" s="108"/>
      <c r="AB1860" s="109"/>
      <c r="AC1860" s="122"/>
      <c r="AD1860" s="111"/>
      <c r="AG1860" s="111"/>
    </row>
    <row r="1861" spans="1:33" ht="15.75">
      <c r="A1861" s="292" t="str">
        <f t="shared" si="34"/>
        <v>66-43400-S2</v>
      </c>
      <c r="B1861" s="231"/>
      <c r="C1861" s="231">
        <v>40226.984899199997</v>
      </c>
      <c r="D1861" s="231"/>
      <c r="E1861" s="231"/>
      <c r="F1861" s="231"/>
      <c r="G1861" s="232"/>
      <c r="H1861" s="234" t="s">
        <v>2630</v>
      </c>
      <c r="I1861" s="234" t="s">
        <v>2630</v>
      </c>
      <c r="J1861" s="114"/>
      <c r="K1861" s="108"/>
      <c r="L1861" s="108"/>
      <c r="M1861" s="108"/>
      <c r="N1861" s="109"/>
      <c r="O1861" s="110"/>
      <c r="P1861" s="108"/>
      <c r="Q1861" s="108"/>
      <c r="R1861" s="108"/>
      <c r="S1861" s="108"/>
      <c r="T1861" s="108"/>
      <c r="U1861" s="108"/>
      <c r="V1861" s="109"/>
      <c r="W1861" s="109"/>
      <c r="X1861" s="109"/>
      <c r="Y1861" s="108"/>
      <c r="Z1861" s="108"/>
      <c r="AA1861" s="108"/>
      <c r="AB1861" s="109"/>
      <c r="AC1861" s="122"/>
      <c r="AD1861" s="111"/>
      <c r="AG1861" s="111"/>
    </row>
    <row r="1862" spans="1:33" ht="15.75">
      <c r="A1862" s="292" t="str">
        <f t="shared" si="34"/>
        <v>66-43400-01</v>
      </c>
      <c r="B1862" s="231"/>
      <c r="C1862" s="231">
        <v>23469.652799999996</v>
      </c>
      <c r="D1862" s="231"/>
      <c r="E1862" s="231"/>
      <c r="F1862" s="231"/>
      <c r="G1862" s="232"/>
      <c r="H1862" s="225" t="s">
        <v>2631</v>
      </c>
      <c r="I1862" s="225" t="s">
        <v>2631</v>
      </c>
      <c r="J1862" s="114"/>
      <c r="K1862" s="108"/>
      <c r="L1862" s="108"/>
      <c r="M1862" s="108"/>
      <c r="N1862" s="109"/>
      <c r="O1862" s="110"/>
      <c r="P1862" s="108"/>
      <c r="Q1862" s="108"/>
      <c r="R1862" s="108"/>
      <c r="S1862" s="108"/>
      <c r="T1862" s="108"/>
      <c r="U1862" s="108"/>
      <c r="V1862" s="109"/>
      <c r="W1862" s="109"/>
      <c r="X1862" s="109"/>
      <c r="Y1862" s="108"/>
      <c r="Z1862" s="108"/>
      <c r="AA1862" s="108"/>
      <c r="AB1862" s="109"/>
      <c r="AC1862" s="122"/>
      <c r="AD1862" s="111"/>
      <c r="AG1862" s="111"/>
    </row>
    <row r="1863" spans="1:33" ht="15.75">
      <c r="A1863" s="292" t="str">
        <f t="shared" si="34"/>
        <v>66-43400-02</v>
      </c>
      <c r="B1863" s="231"/>
      <c r="C1863" s="231">
        <v>16757.332099200001</v>
      </c>
      <c r="D1863" s="231"/>
      <c r="E1863" s="231"/>
      <c r="F1863" s="231"/>
      <c r="G1863" s="232"/>
      <c r="H1863" s="234" t="s">
        <v>2632</v>
      </c>
      <c r="I1863" s="234" t="s">
        <v>2632</v>
      </c>
      <c r="J1863" s="114"/>
      <c r="K1863" s="108"/>
      <c r="L1863" s="108"/>
      <c r="M1863" s="108"/>
      <c r="N1863" s="109"/>
      <c r="O1863" s="110"/>
      <c r="P1863" s="108"/>
      <c r="Q1863" s="108"/>
      <c r="R1863" s="108"/>
      <c r="S1863" s="108"/>
      <c r="T1863" s="108"/>
      <c r="U1863" s="108"/>
      <c r="V1863" s="109"/>
      <c r="W1863" s="109"/>
      <c r="X1863" s="109"/>
      <c r="Y1863" s="108"/>
      <c r="Z1863" s="108"/>
      <c r="AA1863" s="108"/>
      <c r="AB1863" s="109"/>
      <c r="AC1863" s="122"/>
      <c r="AD1863" s="111"/>
      <c r="AG1863" s="111"/>
    </row>
    <row r="1864" spans="1:33" ht="15.75">
      <c r="A1864" s="292" t="str">
        <f t="shared" si="34"/>
        <v>66-43500-S4</v>
      </c>
      <c r="B1864" s="231"/>
      <c r="C1864" s="231">
        <v>45475.711973999991</v>
      </c>
      <c r="D1864" s="231"/>
      <c r="E1864" s="231"/>
      <c r="F1864" s="231"/>
      <c r="G1864" s="232"/>
      <c r="H1864" s="234" t="s">
        <v>1811</v>
      </c>
      <c r="I1864" s="234" t="s">
        <v>1811</v>
      </c>
      <c r="J1864" s="114"/>
      <c r="K1864" s="108"/>
      <c r="L1864" s="108"/>
      <c r="M1864" s="108"/>
      <c r="N1864" s="109"/>
      <c r="O1864" s="110"/>
      <c r="P1864" s="108"/>
      <c r="Q1864" s="108"/>
      <c r="R1864" s="108"/>
      <c r="S1864" s="108"/>
      <c r="T1864" s="108"/>
      <c r="U1864" s="108"/>
      <c r="V1864" s="109"/>
      <c r="W1864" s="109"/>
      <c r="X1864" s="109"/>
      <c r="Y1864" s="108"/>
      <c r="Z1864" s="108"/>
      <c r="AA1864" s="108"/>
      <c r="AB1864" s="109"/>
      <c r="AC1864" s="122"/>
      <c r="AD1864" s="111"/>
      <c r="AG1864" s="111"/>
    </row>
    <row r="1865" spans="1:33" ht="15.75">
      <c r="A1865" s="292" t="str">
        <f t="shared" si="34"/>
        <v>66-43500-01</v>
      </c>
      <c r="B1865" s="231"/>
      <c r="C1865" s="231">
        <v>14785.881263999996</v>
      </c>
      <c r="D1865" s="231"/>
      <c r="E1865" s="231"/>
      <c r="F1865" s="231"/>
      <c r="G1865" s="232"/>
      <c r="H1865" s="225" t="s">
        <v>1812</v>
      </c>
      <c r="I1865" s="225" t="s">
        <v>1812</v>
      </c>
      <c r="J1865" s="114"/>
      <c r="K1865" s="108"/>
      <c r="L1865" s="108"/>
      <c r="M1865" s="108"/>
      <c r="N1865" s="109"/>
      <c r="O1865" s="110"/>
      <c r="P1865" s="108"/>
      <c r="Q1865" s="108"/>
      <c r="R1865" s="108"/>
      <c r="S1865" s="108"/>
      <c r="T1865" s="108"/>
      <c r="U1865" s="108"/>
      <c r="V1865" s="109"/>
      <c r="W1865" s="109"/>
      <c r="X1865" s="109"/>
      <c r="Y1865" s="108"/>
      <c r="Z1865" s="108"/>
      <c r="AA1865" s="108"/>
      <c r="AB1865" s="109"/>
      <c r="AC1865" s="122"/>
      <c r="AD1865" s="111"/>
      <c r="AG1865" s="111"/>
    </row>
    <row r="1866" spans="1:33" ht="15.75">
      <c r="A1866" s="292" t="str">
        <f t="shared" si="34"/>
        <v>66-43500-02</v>
      </c>
      <c r="B1866" s="231"/>
      <c r="C1866" s="231">
        <v>13690.630799999995</v>
      </c>
      <c r="D1866" s="231"/>
      <c r="E1866" s="231"/>
      <c r="F1866" s="231"/>
      <c r="G1866" s="232"/>
      <c r="H1866" s="225" t="s">
        <v>1813</v>
      </c>
      <c r="I1866" s="225" t="s">
        <v>1813</v>
      </c>
      <c r="J1866" s="114"/>
      <c r="K1866" s="108"/>
      <c r="L1866" s="108"/>
      <c r="M1866" s="108"/>
      <c r="N1866" s="109"/>
      <c r="O1866" s="110"/>
      <c r="P1866" s="108"/>
      <c r="Q1866" s="108"/>
      <c r="R1866" s="108"/>
      <c r="S1866" s="108"/>
      <c r="T1866" s="108"/>
      <c r="U1866" s="108"/>
      <c r="V1866" s="109"/>
      <c r="W1866" s="109"/>
      <c r="X1866" s="109"/>
      <c r="Y1866" s="108"/>
      <c r="Z1866" s="108"/>
      <c r="AA1866" s="108"/>
      <c r="AB1866" s="109"/>
      <c r="AC1866" s="122"/>
      <c r="AD1866" s="111"/>
      <c r="AG1866" s="111"/>
    </row>
    <row r="1867" spans="1:33" ht="15.75">
      <c r="A1867" s="292" t="str">
        <f t="shared" si="34"/>
        <v>66-43500-03</v>
      </c>
      <c r="B1867" s="231"/>
      <c r="C1867" s="231">
        <v>9697.5301499999969</v>
      </c>
      <c r="D1867" s="231"/>
      <c r="E1867" s="231"/>
      <c r="F1867" s="231"/>
      <c r="G1867" s="232"/>
      <c r="H1867" s="225" t="s">
        <v>1814</v>
      </c>
      <c r="I1867" s="225" t="s">
        <v>1814</v>
      </c>
      <c r="J1867" s="114"/>
      <c r="K1867" s="108"/>
      <c r="L1867" s="108"/>
      <c r="M1867" s="108"/>
      <c r="N1867" s="109"/>
      <c r="O1867" s="110"/>
      <c r="P1867" s="108"/>
      <c r="Q1867" s="108"/>
      <c r="R1867" s="108"/>
      <c r="S1867" s="108"/>
      <c r="T1867" s="108"/>
      <c r="U1867" s="108"/>
      <c r="V1867" s="109"/>
      <c r="W1867" s="109"/>
      <c r="X1867" s="109"/>
      <c r="Y1867" s="108"/>
      <c r="Z1867" s="108"/>
      <c r="AA1867" s="108"/>
      <c r="AB1867" s="109"/>
      <c r="AC1867" s="109"/>
      <c r="AD1867" s="111"/>
      <c r="AG1867" s="111"/>
    </row>
    <row r="1868" spans="1:33" ht="15.75">
      <c r="A1868" s="292" t="str">
        <f t="shared" si="34"/>
        <v>66-43500-04</v>
      </c>
      <c r="B1868" s="231"/>
      <c r="C1868" s="231">
        <v>7301.669759999998</v>
      </c>
      <c r="D1868" s="231"/>
      <c r="E1868" s="231"/>
      <c r="F1868" s="231"/>
      <c r="G1868" s="232"/>
      <c r="H1868" s="225" t="s">
        <v>1815</v>
      </c>
      <c r="I1868" s="225" t="s">
        <v>1815</v>
      </c>
      <c r="J1868" s="114"/>
      <c r="K1868" s="108"/>
      <c r="L1868" s="108"/>
      <c r="M1868" s="108"/>
      <c r="N1868" s="109"/>
      <c r="O1868" s="110"/>
      <c r="P1868" s="108"/>
      <c r="Q1868" s="108"/>
      <c r="R1868" s="108"/>
      <c r="S1868" s="108"/>
      <c r="T1868" s="108"/>
      <c r="U1868" s="108"/>
      <c r="V1868" s="109"/>
      <c r="W1868" s="109"/>
      <c r="X1868" s="109"/>
      <c r="Y1868" s="108"/>
      <c r="Z1868" s="108"/>
      <c r="AA1868" s="108"/>
      <c r="AB1868" s="109"/>
      <c r="AC1868" s="109"/>
      <c r="AD1868" s="111"/>
      <c r="AG1868" s="111"/>
    </row>
    <row r="1869" spans="1:33" ht="15.75">
      <c r="A1869" s="292" t="str">
        <f t="shared" si="34"/>
        <v>66-43600-S3</v>
      </c>
      <c r="B1869" s="231"/>
      <c r="C1869" s="231">
        <v>41966.346945599995</v>
      </c>
      <c r="D1869" s="231"/>
      <c r="E1869" s="231"/>
      <c r="F1869" s="231"/>
      <c r="G1869" s="232"/>
      <c r="H1869" s="225" t="s">
        <v>1816</v>
      </c>
      <c r="I1869" s="225" t="s">
        <v>1816</v>
      </c>
      <c r="J1869" s="108"/>
      <c r="K1869" s="108"/>
      <c r="L1869" s="108"/>
      <c r="M1869" s="108"/>
      <c r="N1869" s="108"/>
      <c r="O1869" s="110"/>
      <c r="P1869" s="108"/>
      <c r="Q1869" s="108"/>
      <c r="R1869" s="108"/>
      <c r="S1869" s="108"/>
      <c r="T1869" s="108"/>
      <c r="U1869" s="108"/>
      <c r="V1869" s="108"/>
      <c r="W1869" s="108"/>
      <c r="X1869" s="108"/>
      <c r="Y1869" s="108"/>
      <c r="Z1869" s="108"/>
      <c r="AA1869" s="108"/>
      <c r="AB1869" s="108"/>
      <c r="AC1869" s="108"/>
      <c r="AD1869" s="111"/>
      <c r="AG1869" s="111"/>
    </row>
    <row r="1870" spans="1:33" ht="15.75">
      <c r="A1870" s="292" t="str">
        <f t="shared" si="34"/>
        <v>66-43600-B2</v>
      </c>
      <c r="B1870" s="231"/>
      <c r="C1870" s="231">
        <v>25209.014846400001</v>
      </c>
      <c r="D1870" s="231"/>
      <c r="E1870" s="231"/>
      <c r="F1870" s="231"/>
      <c r="G1870" s="232"/>
      <c r="H1870" s="225" t="s">
        <v>1817</v>
      </c>
      <c r="I1870" s="225" t="s">
        <v>1817</v>
      </c>
      <c r="J1870" s="111"/>
      <c r="K1870" s="108"/>
      <c r="L1870" s="108"/>
      <c r="M1870" s="108"/>
      <c r="N1870" s="109"/>
      <c r="O1870" s="110"/>
      <c r="P1870" s="108"/>
      <c r="Q1870" s="108"/>
      <c r="R1870" s="108"/>
      <c r="S1870" s="108"/>
      <c r="T1870" s="108"/>
      <c r="U1870" s="108"/>
      <c r="V1870" s="109"/>
      <c r="W1870" s="113"/>
      <c r="X1870" s="113"/>
      <c r="Y1870" s="108"/>
      <c r="Z1870" s="108"/>
      <c r="AA1870" s="108"/>
      <c r="AB1870" s="122"/>
      <c r="AC1870" s="122"/>
      <c r="AD1870" s="111"/>
      <c r="AG1870" s="111"/>
    </row>
    <row r="1871" spans="1:33" ht="15.75">
      <c r="A1871" s="292" t="str">
        <f t="shared" si="34"/>
        <v>66-43600-01</v>
      </c>
      <c r="B1871" s="231"/>
      <c r="C1871" s="231">
        <v>16757.332099200001</v>
      </c>
      <c r="D1871" s="231"/>
      <c r="E1871" s="231"/>
      <c r="F1871" s="231"/>
      <c r="G1871" s="232"/>
      <c r="H1871" s="225" t="s">
        <v>1818</v>
      </c>
      <c r="I1871" s="225" t="s">
        <v>1818</v>
      </c>
      <c r="J1871" s="111"/>
      <c r="K1871" s="108"/>
      <c r="L1871" s="108"/>
      <c r="M1871" s="108"/>
      <c r="N1871" s="109"/>
      <c r="O1871" s="110"/>
      <c r="P1871" s="108"/>
      <c r="Q1871" s="108"/>
      <c r="R1871" s="108"/>
      <c r="S1871" s="108"/>
      <c r="T1871" s="108"/>
      <c r="U1871" s="108"/>
      <c r="V1871" s="109"/>
      <c r="W1871" s="113"/>
      <c r="X1871" s="109"/>
      <c r="Y1871" s="108"/>
      <c r="Z1871" s="108"/>
      <c r="AA1871" s="108"/>
      <c r="AB1871" s="122"/>
      <c r="AC1871" s="122"/>
      <c r="AD1871" s="111"/>
      <c r="AG1871" s="111"/>
    </row>
    <row r="1872" spans="1:33" ht="15.75">
      <c r="A1872" s="292" t="str">
        <f t="shared" si="34"/>
        <v>66-43600-02</v>
      </c>
      <c r="B1872" s="231"/>
      <c r="C1872" s="231">
        <v>13800.155846400001</v>
      </c>
      <c r="D1872" s="231"/>
      <c r="E1872" s="231"/>
      <c r="F1872" s="231"/>
      <c r="G1872" s="232"/>
      <c r="H1872" s="225" t="s">
        <v>1819</v>
      </c>
      <c r="I1872" s="225" t="s">
        <v>1819</v>
      </c>
      <c r="J1872" s="111"/>
      <c r="K1872" s="108"/>
      <c r="L1872" s="108"/>
      <c r="M1872" s="108"/>
      <c r="N1872" s="109"/>
      <c r="O1872" s="110"/>
      <c r="P1872" s="108"/>
      <c r="Q1872" s="108"/>
      <c r="R1872" s="108"/>
      <c r="S1872" s="108"/>
      <c r="T1872" s="108"/>
      <c r="U1872" s="108"/>
      <c r="V1872" s="109"/>
      <c r="W1872" s="113"/>
      <c r="X1872" s="109"/>
      <c r="Y1872" s="108"/>
      <c r="Z1872" s="108"/>
      <c r="AA1872" s="108"/>
      <c r="AB1872" s="122"/>
      <c r="AC1872" s="122"/>
      <c r="AD1872" s="111"/>
      <c r="AG1872" s="111"/>
    </row>
    <row r="1873" spans="1:33" ht="15.75">
      <c r="A1873" s="292" t="str">
        <f t="shared" si="34"/>
        <v>66-43600-03</v>
      </c>
      <c r="B1873" s="231"/>
      <c r="C1873" s="231">
        <v>11408.858999999999</v>
      </c>
      <c r="D1873" s="231"/>
      <c r="E1873" s="231"/>
      <c r="F1873" s="231"/>
      <c r="G1873" s="232"/>
      <c r="H1873" s="225" t="s">
        <v>1820</v>
      </c>
      <c r="I1873" s="225" t="s">
        <v>1820</v>
      </c>
      <c r="J1873" s="111"/>
      <c r="K1873" s="108"/>
      <c r="L1873" s="108"/>
      <c r="M1873" s="108"/>
      <c r="N1873" s="109"/>
      <c r="O1873" s="110"/>
      <c r="P1873" s="108"/>
      <c r="Q1873" s="108"/>
      <c r="R1873" s="108"/>
      <c r="S1873" s="108"/>
      <c r="T1873" s="108"/>
      <c r="U1873" s="108"/>
      <c r="V1873" s="109"/>
      <c r="W1873" s="113"/>
      <c r="X1873" s="109"/>
      <c r="Y1873" s="108"/>
      <c r="Z1873" s="108"/>
      <c r="AA1873" s="108"/>
      <c r="AB1873" s="122"/>
      <c r="AC1873" s="122"/>
      <c r="AD1873" s="111"/>
      <c r="AG1873" s="111"/>
    </row>
    <row r="1874" spans="1:33" ht="15.75">
      <c r="A1874" s="292" t="str">
        <f t="shared" si="34"/>
        <v>66-43700-S3</v>
      </c>
      <c r="B1874" s="231"/>
      <c r="C1874" s="231">
        <v>44275.500007199989</v>
      </c>
      <c r="D1874" s="231"/>
      <c r="E1874" s="231"/>
      <c r="F1874" s="231"/>
      <c r="G1874" s="232"/>
      <c r="H1874" s="225" t="s">
        <v>1821</v>
      </c>
      <c r="I1874" s="225" t="s">
        <v>1821</v>
      </c>
      <c r="J1874" s="111"/>
      <c r="K1874" s="108"/>
      <c r="L1874" s="108"/>
      <c r="M1874" s="108"/>
      <c r="N1874" s="109"/>
      <c r="O1874" s="110"/>
      <c r="P1874" s="108"/>
      <c r="Q1874" s="108"/>
      <c r="R1874" s="108"/>
      <c r="S1874" s="108"/>
      <c r="T1874" s="108"/>
      <c r="U1874" s="108"/>
      <c r="V1874" s="109"/>
      <c r="W1874" s="113"/>
      <c r="X1874" s="109"/>
      <c r="Y1874" s="108"/>
      <c r="Z1874" s="108"/>
      <c r="AA1874" s="108"/>
      <c r="AB1874" s="122"/>
      <c r="AC1874" s="122"/>
      <c r="AD1874" s="111"/>
      <c r="AG1874" s="111"/>
    </row>
    <row r="1875" spans="1:33" ht="15.75">
      <c r="A1875" s="292" t="str">
        <f t="shared" si="34"/>
        <v>66-43700-L2</v>
      </c>
      <c r="B1875" s="231"/>
      <c r="C1875" s="231">
        <v>34007.526907199994</v>
      </c>
      <c r="D1875" s="231"/>
      <c r="E1875" s="231"/>
      <c r="F1875" s="231"/>
      <c r="G1875" s="232"/>
      <c r="H1875" s="225" t="s">
        <v>1822</v>
      </c>
      <c r="I1875" s="225" t="s">
        <v>1822</v>
      </c>
      <c r="J1875" s="111"/>
      <c r="K1875" s="108"/>
      <c r="L1875" s="108"/>
      <c r="M1875" s="108"/>
      <c r="N1875" s="109"/>
      <c r="O1875" s="110"/>
      <c r="P1875" s="108"/>
      <c r="Q1875" s="108"/>
      <c r="R1875" s="108"/>
      <c r="S1875" s="108"/>
      <c r="T1875" s="108"/>
      <c r="U1875" s="108"/>
      <c r="V1875" s="109"/>
      <c r="W1875" s="113"/>
      <c r="X1875" s="109"/>
      <c r="Y1875" s="108"/>
      <c r="Z1875" s="108"/>
      <c r="AA1875" s="108"/>
      <c r="AB1875" s="122"/>
      <c r="AC1875" s="122"/>
      <c r="AD1875" s="111"/>
      <c r="AG1875" s="111"/>
    </row>
    <row r="1876" spans="1:33" ht="15.75">
      <c r="A1876" s="292" t="str">
        <f t="shared" si="34"/>
        <v>66-43700-01</v>
      </c>
      <c r="B1876" s="231"/>
      <c r="C1876" s="231">
        <v>19714.508352000001</v>
      </c>
      <c r="D1876" s="231"/>
      <c r="E1876" s="231"/>
      <c r="F1876" s="231"/>
      <c r="G1876" s="232"/>
      <c r="H1876" s="225" t="s">
        <v>1823</v>
      </c>
      <c r="I1876" s="225" t="s">
        <v>1823</v>
      </c>
      <c r="J1876" s="111"/>
      <c r="K1876" s="108"/>
      <c r="L1876" s="108"/>
      <c r="M1876" s="108"/>
      <c r="N1876" s="109"/>
      <c r="O1876" s="110"/>
      <c r="P1876" s="108"/>
      <c r="Q1876" s="108"/>
      <c r="R1876" s="108"/>
      <c r="S1876" s="108"/>
      <c r="T1876" s="108"/>
      <c r="U1876" s="108"/>
      <c r="V1876" s="109"/>
      <c r="W1876" s="113"/>
      <c r="X1876" s="109"/>
      <c r="Y1876" s="108"/>
      <c r="Z1876" s="108"/>
      <c r="AA1876" s="108"/>
      <c r="AB1876" s="122"/>
      <c r="AC1876" s="122"/>
      <c r="AD1876" s="111"/>
      <c r="AG1876" s="111"/>
    </row>
    <row r="1877" spans="1:33" ht="15.75">
      <c r="A1877" s="292" t="str">
        <f t="shared" si="34"/>
        <v>66-43700-02</v>
      </c>
      <c r="B1877" s="231"/>
      <c r="C1877" s="231">
        <v>14293.018555199995</v>
      </c>
      <c r="D1877" s="231"/>
      <c r="E1877" s="231"/>
      <c r="F1877" s="231"/>
      <c r="G1877" s="232"/>
      <c r="H1877" s="225" t="s">
        <v>1824</v>
      </c>
      <c r="I1877" s="225" t="s">
        <v>1824</v>
      </c>
      <c r="J1877" s="111"/>
      <c r="K1877" s="108"/>
      <c r="L1877" s="108"/>
      <c r="M1877" s="108"/>
      <c r="N1877" s="109"/>
      <c r="O1877" s="110"/>
      <c r="P1877" s="108"/>
      <c r="Q1877" s="108"/>
      <c r="R1877" s="108"/>
      <c r="S1877" s="108"/>
      <c r="T1877" s="108"/>
      <c r="U1877" s="108"/>
      <c r="V1877" s="109"/>
      <c r="W1877" s="113"/>
      <c r="X1877" s="109"/>
      <c r="Y1877" s="108"/>
      <c r="Z1877" s="108"/>
      <c r="AA1877" s="108"/>
      <c r="AB1877" s="122"/>
      <c r="AC1877" s="122"/>
      <c r="AD1877" s="111"/>
      <c r="AG1877" s="111"/>
    </row>
    <row r="1878" spans="1:33" ht="15.75">
      <c r="A1878" s="292" t="str">
        <f t="shared" si="34"/>
        <v>66-43700-03</v>
      </c>
      <c r="B1878" s="231"/>
      <c r="C1878" s="231">
        <v>10267.973099999999</v>
      </c>
      <c r="D1878" s="231"/>
      <c r="E1878" s="231"/>
      <c r="F1878" s="231"/>
      <c r="G1878" s="232"/>
      <c r="H1878" s="225" t="s">
        <v>1825</v>
      </c>
      <c r="I1878" s="225" t="s">
        <v>1825</v>
      </c>
      <c r="J1878" s="111"/>
      <c r="K1878" s="108"/>
      <c r="L1878" s="108"/>
      <c r="M1878" s="108"/>
      <c r="N1878" s="109"/>
      <c r="O1878" s="110"/>
      <c r="P1878" s="108"/>
      <c r="Q1878" s="108"/>
      <c r="R1878" s="108"/>
      <c r="S1878" s="108"/>
      <c r="T1878" s="108"/>
      <c r="U1878" s="108"/>
      <c r="V1878" s="109"/>
      <c r="W1878" s="113"/>
      <c r="X1878" s="109"/>
      <c r="Y1878" s="108"/>
      <c r="Z1878" s="108"/>
      <c r="AA1878" s="108"/>
      <c r="AB1878" s="122"/>
      <c r="AC1878" s="122"/>
      <c r="AD1878" s="111"/>
      <c r="AG1878" s="111"/>
    </row>
    <row r="1879" spans="1:33" ht="15.75">
      <c r="A1879" s="292" t="str">
        <f t="shared" si="34"/>
        <v>66-43800-S1</v>
      </c>
      <c r="B1879" s="231"/>
      <c r="C1879" s="231">
        <v>12549.7449</v>
      </c>
      <c r="D1879" s="231"/>
      <c r="E1879" s="231"/>
      <c r="F1879" s="231"/>
      <c r="G1879" s="232"/>
      <c r="H1879" s="225" t="s">
        <v>2633</v>
      </c>
      <c r="I1879" s="225" t="s">
        <v>2633</v>
      </c>
      <c r="J1879" s="108"/>
      <c r="K1879" s="108"/>
      <c r="L1879" s="108"/>
      <c r="M1879" s="108"/>
      <c r="N1879" s="108"/>
      <c r="O1879" s="110"/>
      <c r="P1879" s="108"/>
      <c r="Q1879" s="108"/>
      <c r="R1879" s="108"/>
      <c r="S1879" s="108"/>
      <c r="T1879" s="108"/>
      <c r="U1879" s="108"/>
      <c r="V1879" s="108"/>
      <c r="W1879" s="108"/>
      <c r="X1879" s="108"/>
      <c r="Y1879" s="108"/>
      <c r="Z1879" s="108"/>
      <c r="AA1879" s="108"/>
      <c r="AB1879" s="108"/>
      <c r="AC1879" s="108"/>
      <c r="AD1879" s="111"/>
      <c r="AG1879" s="111"/>
    </row>
    <row r="1880" spans="1:33" ht="15.75">
      <c r="A1880" s="292" t="str">
        <f t="shared" si="34"/>
        <v>66-43900-S1</v>
      </c>
      <c r="B1880" s="231"/>
      <c r="C1880" s="231">
        <v>10267.973099999999</v>
      </c>
      <c r="D1880" s="231"/>
      <c r="E1880" s="231"/>
      <c r="F1880" s="231"/>
      <c r="G1880" s="232"/>
      <c r="H1880" s="236" t="s">
        <v>2634</v>
      </c>
      <c r="I1880" s="236" t="s">
        <v>2634</v>
      </c>
      <c r="J1880" s="111"/>
      <c r="K1880" s="108"/>
      <c r="L1880" s="108"/>
      <c r="M1880" s="108"/>
      <c r="N1880" s="109"/>
      <c r="O1880" s="110"/>
      <c r="P1880" s="108"/>
      <c r="Q1880" s="108"/>
      <c r="R1880" s="108"/>
      <c r="S1880" s="108"/>
      <c r="T1880" s="108"/>
      <c r="U1880" s="108"/>
      <c r="V1880" s="109"/>
      <c r="W1880" s="113"/>
      <c r="X1880" s="113"/>
      <c r="Y1880" s="108"/>
      <c r="Z1880" s="108"/>
      <c r="AA1880" s="108"/>
      <c r="AB1880" s="122"/>
      <c r="AC1880" s="122"/>
      <c r="AD1880" s="111"/>
      <c r="AG1880" s="111"/>
    </row>
    <row r="1881" spans="1:33" ht="15.75">
      <c r="A1881" s="292" t="str">
        <f t="shared" si="34"/>
        <v>66-44000-S1</v>
      </c>
      <c r="B1881" s="231"/>
      <c r="C1881" s="231">
        <v>8556.6442499999994</v>
      </c>
      <c r="D1881" s="231"/>
      <c r="E1881" s="231"/>
      <c r="F1881" s="231"/>
      <c r="G1881" s="232"/>
      <c r="H1881" s="236" t="s">
        <v>2635</v>
      </c>
      <c r="I1881" s="236" t="s">
        <v>2635</v>
      </c>
      <c r="J1881" s="111"/>
      <c r="K1881" s="108"/>
      <c r="L1881" s="108"/>
      <c r="M1881" s="108"/>
      <c r="N1881" s="109"/>
      <c r="O1881" s="110"/>
      <c r="P1881" s="108"/>
      <c r="Q1881" s="108"/>
      <c r="R1881" s="108"/>
      <c r="S1881" s="108"/>
      <c r="T1881" s="108"/>
      <c r="U1881" s="108"/>
      <c r="V1881" s="109"/>
      <c r="W1881" s="113"/>
      <c r="X1881" s="109"/>
      <c r="Y1881" s="108"/>
      <c r="Z1881" s="108"/>
      <c r="AA1881" s="108"/>
      <c r="AB1881" s="122"/>
      <c r="AC1881" s="122"/>
      <c r="AD1881" s="111"/>
      <c r="AG1881" s="111"/>
    </row>
    <row r="1882" spans="1:33" ht="15.75">
      <c r="A1882" s="292" t="str">
        <f t="shared" si="34"/>
        <v>66-44100-S1</v>
      </c>
      <c r="B1882" s="231"/>
      <c r="C1882" s="231">
        <v>8762.0037119999979</v>
      </c>
      <c r="D1882" s="231"/>
      <c r="E1882" s="231"/>
      <c r="F1882" s="231"/>
      <c r="G1882" s="232"/>
      <c r="H1882" s="236" t="s">
        <v>2636</v>
      </c>
      <c r="I1882" s="236" t="s">
        <v>2636</v>
      </c>
      <c r="J1882" s="111"/>
      <c r="K1882" s="108"/>
      <c r="L1882" s="108"/>
      <c r="M1882" s="108"/>
      <c r="N1882" s="109"/>
      <c r="O1882" s="110"/>
      <c r="P1882" s="108"/>
      <c r="Q1882" s="108"/>
      <c r="R1882" s="108"/>
      <c r="S1882" s="108"/>
      <c r="T1882" s="108"/>
      <c r="U1882" s="108"/>
      <c r="V1882" s="109"/>
      <c r="W1882" s="113"/>
      <c r="X1882" s="113"/>
      <c r="Y1882" s="108"/>
      <c r="Z1882" s="108"/>
      <c r="AA1882" s="108"/>
      <c r="AB1882" s="122"/>
      <c r="AC1882" s="122"/>
      <c r="AD1882" s="111"/>
      <c r="AG1882" s="111"/>
    </row>
    <row r="1883" spans="1:33" ht="15.75">
      <c r="A1883" s="292" t="str">
        <f t="shared" si="34"/>
        <v>66-44200-S1</v>
      </c>
      <c r="B1883" s="231">
        <v>24497.55</v>
      </c>
      <c r="C1883" s="231">
        <v>31944.805200000006</v>
      </c>
      <c r="D1883" s="231"/>
      <c r="E1883" s="231"/>
      <c r="F1883" s="231"/>
      <c r="G1883" s="232">
        <v>36736.525979999999</v>
      </c>
      <c r="H1883" s="236" t="s">
        <v>955</v>
      </c>
      <c r="I1883" s="236" t="s">
        <v>955</v>
      </c>
      <c r="J1883" s="111"/>
      <c r="K1883" s="108"/>
      <c r="L1883" s="108"/>
      <c r="M1883" s="108"/>
      <c r="N1883" s="109"/>
      <c r="O1883" s="110"/>
      <c r="P1883" s="108"/>
      <c r="Q1883" s="108"/>
      <c r="R1883" s="108"/>
      <c r="S1883" s="108"/>
      <c r="T1883" s="108"/>
      <c r="U1883" s="108"/>
      <c r="V1883" s="109"/>
      <c r="W1883" s="113"/>
      <c r="X1883" s="113"/>
      <c r="Y1883" s="108"/>
      <c r="Z1883" s="108"/>
      <c r="AA1883" s="108"/>
      <c r="AB1883" s="122"/>
      <c r="AC1883" s="122"/>
      <c r="AD1883" s="111"/>
      <c r="AG1883" s="111"/>
    </row>
    <row r="1884" spans="1:33" ht="15.75">
      <c r="A1884" s="292" t="str">
        <f t="shared" si="34"/>
        <v>66-44300-S1</v>
      </c>
      <c r="B1884" s="231"/>
      <c r="C1884" s="231" t="e">
        <v>#N/A</v>
      </c>
      <c r="D1884" s="231"/>
      <c r="E1884" s="231"/>
      <c r="F1884" s="231"/>
      <c r="G1884" s="232"/>
      <c r="H1884" s="236" t="s">
        <v>2637</v>
      </c>
      <c r="I1884" s="236" t="s">
        <v>2637</v>
      </c>
      <c r="J1884" s="111"/>
      <c r="K1884" s="108"/>
      <c r="L1884" s="108"/>
      <c r="M1884" s="108"/>
      <c r="N1884" s="109"/>
      <c r="O1884" s="110"/>
      <c r="P1884" s="108"/>
      <c r="Q1884" s="108"/>
      <c r="R1884" s="108"/>
      <c r="S1884" s="108"/>
      <c r="T1884" s="108"/>
      <c r="U1884" s="108"/>
      <c r="V1884" s="109"/>
      <c r="W1884" s="113"/>
      <c r="X1884" s="113"/>
      <c r="Y1884" s="108"/>
      <c r="Z1884" s="108"/>
      <c r="AA1884" s="108"/>
      <c r="AB1884" s="122"/>
      <c r="AC1884" s="122"/>
      <c r="AD1884" s="111"/>
      <c r="AG1884" s="111"/>
    </row>
    <row r="1885" spans="1:33" ht="15.75">
      <c r="A1885" s="292" t="str">
        <f t="shared" si="34"/>
        <v>66-44400-S1</v>
      </c>
      <c r="B1885" s="231"/>
      <c r="C1885" s="231">
        <v>10085.273613870328</v>
      </c>
      <c r="D1885" s="231"/>
      <c r="E1885" s="231"/>
      <c r="F1885" s="231"/>
      <c r="G1885" s="232"/>
      <c r="H1885" s="236" t="s">
        <v>1832</v>
      </c>
      <c r="I1885" s="236" t="s">
        <v>1832</v>
      </c>
      <c r="J1885" s="111"/>
      <c r="K1885" s="108"/>
      <c r="L1885" s="108"/>
      <c r="M1885" s="108"/>
      <c r="N1885" s="109"/>
      <c r="O1885" s="110"/>
      <c r="P1885" s="108"/>
      <c r="Q1885" s="108"/>
      <c r="R1885" s="108"/>
      <c r="S1885" s="108"/>
      <c r="T1885" s="108"/>
      <c r="U1885" s="108"/>
      <c r="V1885" s="109"/>
      <c r="W1885" s="113"/>
      <c r="X1885" s="109"/>
      <c r="Y1885" s="108"/>
      <c r="Z1885" s="108"/>
      <c r="AA1885" s="108"/>
      <c r="AB1885" s="122"/>
      <c r="AC1885" s="122"/>
      <c r="AD1885" s="111"/>
      <c r="AG1885" s="111"/>
    </row>
    <row r="1886" spans="1:33" ht="15.75">
      <c r="A1886" s="292" t="str">
        <f t="shared" si="34"/>
        <v>66-44500-S1</v>
      </c>
      <c r="B1886" s="231">
        <v>9359.0640000000003</v>
      </c>
      <c r="C1886" s="231">
        <v>12204.219456000001</v>
      </c>
      <c r="D1886" s="231"/>
      <c r="E1886" s="231"/>
      <c r="F1886" s="231"/>
      <c r="G1886" s="232">
        <v>14034.852374399999</v>
      </c>
      <c r="H1886" s="236" t="s">
        <v>956</v>
      </c>
      <c r="I1886" s="236" t="s">
        <v>956</v>
      </c>
      <c r="J1886" s="111"/>
      <c r="K1886" s="108"/>
      <c r="L1886" s="108"/>
      <c r="M1886" s="108"/>
      <c r="N1886" s="109"/>
      <c r="O1886" s="110"/>
      <c r="P1886" s="108"/>
      <c r="Q1886" s="108"/>
      <c r="R1886" s="108"/>
      <c r="S1886" s="108"/>
      <c r="T1886" s="108"/>
      <c r="U1886" s="108"/>
      <c r="V1886" s="109"/>
      <c r="W1886" s="113"/>
      <c r="X1886" s="109"/>
      <c r="Y1886" s="108"/>
      <c r="Z1886" s="108"/>
      <c r="AA1886" s="108"/>
      <c r="AB1886" s="122"/>
      <c r="AC1886" s="122"/>
      <c r="AD1886" s="111"/>
      <c r="AG1886" s="111"/>
    </row>
    <row r="1887" spans="1:33" ht="15.75">
      <c r="A1887" s="292" t="str">
        <f t="shared" si="34"/>
        <v>66-44600-S1</v>
      </c>
      <c r="B1887" s="231">
        <v>10798.920000000002</v>
      </c>
      <c r="C1887" s="231">
        <v>16069.199999999999</v>
      </c>
      <c r="D1887" s="231"/>
      <c r="E1887" s="231"/>
      <c r="F1887" s="231"/>
      <c r="G1887" s="232">
        <v>16194.060432</v>
      </c>
      <c r="H1887" s="236" t="s">
        <v>957</v>
      </c>
      <c r="I1887" s="236" t="s">
        <v>957</v>
      </c>
      <c r="J1887" s="114"/>
      <c r="K1887" s="108"/>
      <c r="L1887" s="108"/>
      <c r="M1887" s="108"/>
      <c r="N1887" s="109"/>
      <c r="O1887" s="110"/>
      <c r="P1887" s="108"/>
      <c r="Q1887" s="108"/>
      <c r="R1887" s="108"/>
      <c r="S1887" s="108"/>
      <c r="T1887" s="108"/>
      <c r="U1887" s="108"/>
      <c r="V1887" s="109"/>
      <c r="W1887" s="109"/>
      <c r="X1887" s="109"/>
      <c r="Y1887" s="108"/>
      <c r="Z1887" s="108"/>
      <c r="AA1887" s="108"/>
      <c r="AB1887" s="109"/>
      <c r="AC1887" s="109"/>
      <c r="AD1887" s="111"/>
      <c r="AG1887" s="111"/>
    </row>
    <row r="1888" spans="1:33" ht="15.75">
      <c r="A1888" s="292" t="str">
        <f t="shared" si="34"/>
        <v>66-44700-S1</v>
      </c>
      <c r="B1888" s="231">
        <v>9356.8141592920383</v>
      </c>
      <c r="C1888" s="231">
        <v>12201.285663716813</v>
      </c>
      <c r="D1888" s="231"/>
      <c r="E1888" s="231"/>
      <c r="F1888" s="231"/>
      <c r="G1888" s="232">
        <v>14031.478513274333</v>
      </c>
      <c r="H1888" s="236" t="s">
        <v>839</v>
      </c>
      <c r="I1888" s="236" t="s">
        <v>839</v>
      </c>
      <c r="J1888" s="114"/>
      <c r="K1888" s="108"/>
      <c r="L1888" s="108"/>
      <c r="M1888" s="108"/>
      <c r="N1888" s="109"/>
      <c r="O1888" s="110"/>
      <c r="P1888" s="108"/>
      <c r="Q1888" s="108"/>
      <c r="R1888" s="108"/>
      <c r="S1888" s="108"/>
      <c r="T1888" s="108"/>
      <c r="U1888" s="108"/>
      <c r="V1888" s="109"/>
      <c r="W1888" s="109"/>
      <c r="X1888" s="109"/>
      <c r="Y1888" s="108"/>
      <c r="Z1888" s="108"/>
      <c r="AA1888" s="108"/>
      <c r="AB1888" s="109"/>
      <c r="AC1888" s="109"/>
      <c r="AD1888" s="111"/>
      <c r="AG1888" s="111"/>
    </row>
    <row r="1889" spans="1:33" ht="15.75">
      <c r="A1889" s="292" t="str">
        <f t="shared" si="34"/>
        <v>66-44800-S1</v>
      </c>
      <c r="B1889" s="231">
        <v>6249.5575221238951</v>
      </c>
      <c r="C1889" s="231">
        <v>8149.423008849556</v>
      </c>
      <c r="D1889" s="231"/>
      <c r="E1889" s="231"/>
      <c r="F1889" s="231"/>
      <c r="G1889" s="232">
        <v>9371.8364601769881</v>
      </c>
      <c r="H1889" s="236" t="s">
        <v>840</v>
      </c>
      <c r="I1889" s="236" t="s">
        <v>840</v>
      </c>
      <c r="J1889" s="114"/>
      <c r="K1889" s="108"/>
      <c r="L1889" s="108"/>
      <c r="M1889" s="108"/>
      <c r="N1889" s="109"/>
      <c r="O1889" s="110"/>
      <c r="P1889" s="108"/>
      <c r="Q1889" s="108"/>
      <c r="R1889" s="108"/>
      <c r="S1889" s="108"/>
      <c r="T1889" s="108"/>
      <c r="U1889" s="108"/>
      <c r="V1889" s="109"/>
      <c r="W1889" s="109"/>
      <c r="X1889" s="109"/>
      <c r="Y1889" s="108"/>
      <c r="Z1889" s="108"/>
      <c r="AA1889" s="108"/>
      <c r="AB1889" s="109"/>
      <c r="AC1889" s="109"/>
      <c r="AD1889" s="111"/>
      <c r="AG1889" s="111"/>
    </row>
    <row r="1890" spans="1:33" ht="15.75">
      <c r="A1890" s="292" t="str">
        <f t="shared" si="34"/>
        <v>66-44900-S1</v>
      </c>
      <c r="B1890" s="231">
        <v>14619.151858407084</v>
      </c>
      <c r="C1890" s="231">
        <v>18419.755044247788</v>
      </c>
      <c r="D1890" s="231"/>
      <c r="E1890" s="231"/>
      <c r="F1890" s="231"/>
      <c r="G1890" s="232">
        <v>21375.288467256632</v>
      </c>
      <c r="H1890" s="236" t="s">
        <v>2638</v>
      </c>
      <c r="I1890" s="236" t="s">
        <v>2638</v>
      </c>
      <c r="J1890" s="118"/>
      <c r="K1890" s="108"/>
      <c r="L1890" s="108"/>
      <c r="M1890" s="108"/>
      <c r="N1890" s="109"/>
      <c r="O1890" s="110"/>
      <c r="P1890" s="108"/>
      <c r="Q1890" s="108"/>
      <c r="R1890" s="108"/>
      <c r="S1890" s="108"/>
      <c r="T1890" s="108"/>
      <c r="U1890" s="108"/>
      <c r="V1890" s="109"/>
      <c r="W1890" s="109"/>
      <c r="X1890" s="109"/>
      <c r="Y1890" s="108"/>
      <c r="Z1890" s="108"/>
      <c r="AA1890" s="108"/>
      <c r="AB1890" s="109"/>
      <c r="AC1890" s="122"/>
      <c r="AD1890" s="111"/>
      <c r="AG1890" s="111"/>
    </row>
    <row r="1891" spans="1:33" ht="15.75">
      <c r="A1891" s="292" t="str">
        <f t="shared" si="34"/>
        <v>66-45000-S1</v>
      </c>
      <c r="B1891" s="231">
        <v>11115.638230088498</v>
      </c>
      <c r="C1891" s="231">
        <v>14132.74003539823</v>
      </c>
      <c r="D1891" s="231"/>
      <c r="E1891" s="231"/>
      <c r="F1891" s="231"/>
      <c r="G1891" s="232">
        <v>16252.651040707962</v>
      </c>
      <c r="H1891" s="236" t="s">
        <v>2639</v>
      </c>
      <c r="I1891" s="236" t="s">
        <v>2639</v>
      </c>
      <c r="J1891" s="118"/>
      <c r="K1891" s="108"/>
      <c r="L1891" s="108"/>
      <c r="M1891" s="108"/>
      <c r="N1891" s="109"/>
      <c r="O1891" s="110"/>
      <c r="P1891" s="108"/>
      <c r="Q1891" s="108"/>
      <c r="R1891" s="108"/>
      <c r="S1891" s="108"/>
      <c r="T1891" s="108"/>
      <c r="U1891" s="108"/>
      <c r="V1891" s="109"/>
      <c r="W1891" s="109"/>
      <c r="X1891" s="109"/>
      <c r="Y1891" s="108"/>
      <c r="Z1891" s="108"/>
      <c r="AA1891" s="108"/>
      <c r="AB1891" s="109"/>
      <c r="AC1891" s="122"/>
      <c r="AD1891" s="111"/>
      <c r="AG1891" s="111"/>
    </row>
    <row r="1892" spans="1:33" ht="15.75">
      <c r="A1892" s="292" t="str">
        <f t="shared" ref="A1892:A1955" si="35">LEFT(H1892,6)&amp;"00"&amp;RIGHT(H1892,3)</f>
        <v>66-45100-S1</v>
      </c>
      <c r="B1892" s="231">
        <v>6704.5</v>
      </c>
      <c r="C1892" s="231">
        <v>8742.6679999999997</v>
      </c>
      <c r="D1892" s="231"/>
      <c r="E1892" s="231"/>
      <c r="F1892" s="231"/>
      <c r="G1892" s="232">
        <v>10054.068199999996</v>
      </c>
      <c r="H1892" s="236" t="s">
        <v>841</v>
      </c>
      <c r="I1892" s="236" t="s">
        <v>841</v>
      </c>
      <c r="J1892" s="114"/>
      <c r="K1892" s="108"/>
      <c r="L1892" s="108"/>
      <c r="M1892" s="108"/>
      <c r="N1892" s="109"/>
      <c r="O1892" s="110"/>
      <c r="P1892" s="108"/>
      <c r="Q1892" s="108"/>
      <c r="R1892" s="108"/>
      <c r="S1892" s="108"/>
      <c r="T1892" s="108"/>
      <c r="U1892" s="108"/>
      <c r="V1892" s="109"/>
      <c r="W1892" s="109"/>
      <c r="X1892" s="109"/>
      <c r="Y1892" s="108"/>
      <c r="Z1892" s="108"/>
      <c r="AA1892" s="108"/>
      <c r="AB1892" s="109"/>
      <c r="AC1892" s="122"/>
      <c r="AD1892" s="111"/>
      <c r="AG1892" s="111"/>
    </row>
    <row r="1893" spans="1:33" ht="15.75">
      <c r="A1893" s="292" t="str">
        <f t="shared" si="35"/>
        <v>66-45200-S1</v>
      </c>
      <c r="B1893" s="231">
        <v>14319.359999999999</v>
      </c>
      <c r="C1893" s="231">
        <v>17411.039999999997</v>
      </c>
      <c r="D1893" s="231"/>
      <c r="E1893" s="231"/>
      <c r="F1893" s="231"/>
      <c r="G1893" s="232">
        <v>19582.559999999998</v>
      </c>
      <c r="H1893" s="236" t="s">
        <v>842</v>
      </c>
      <c r="I1893" s="236" t="s">
        <v>842</v>
      </c>
      <c r="J1893" s="114"/>
      <c r="K1893" s="108"/>
      <c r="L1893" s="108"/>
      <c r="M1893" s="108"/>
      <c r="N1893" s="109"/>
      <c r="O1893" s="110"/>
      <c r="P1893" s="108"/>
      <c r="Q1893" s="108"/>
      <c r="R1893" s="108"/>
      <c r="S1893" s="108"/>
      <c r="T1893" s="108"/>
      <c r="U1893" s="108"/>
      <c r="V1893" s="109"/>
      <c r="W1893" s="109"/>
      <c r="X1893" s="109"/>
      <c r="Y1893" s="108"/>
      <c r="Z1893" s="108"/>
      <c r="AA1893" s="108"/>
      <c r="AB1893" s="109"/>
      <c r="AC1893" s="122"/>
      <c r="AD1893" s="111"/>
      <c r="AG1893" s="111"/>
    </row>
    <row r="1894" spans="1:33" ht="15.75">
      <c r="A1894" s="292" t="str">
        <f t="shared" si="35"/>
        <v>66-45300-S1</v>
      </c>
      <c r="B1894" s="231">
        <v>5819</v>
      </c>
      <c r="C1894" s="231">
        <v>7587.9759999999987</v>
      </c>
      <c r="D1894" s="231"/>
      <c r="E1894" s="231"/>
      <c r="F1894" s="231"/>
      <c r="G1894" s="232">
        <v>8726.1723999999977</v>
      </c>
      <c r="H1894" s="236" t="s">
        <v>843</v>
      </c>
      <c r="I1894" s="236" t="s">
        <v>843</v>
      </c>
      <c r="J1894" s="118"/>
      <c r="K1894" s="108"/>
      <c r="L1894" s="108"/>
      <c r="M1894" s="108"/>
      <c r="N1894" s="109"/>
      <c r="O1894" s="110"/>
      <c r="P1894" s="108"/>
      <c r="Q1894" s="108"/>
      <c r="R1894" s="108"/>
      <c r="S1894" s="108"/>
      <c r="T1894" s="108"/>
      <c r="U1894" s="108"/>
      <c r="V1894" s="109"/>
      <c r="W1894" s="109"/>
      <c r="X1894" s="109"/>
      <c r="Y1894" s="108"/>
      <c r="Z1894" s="108"/>
      <c r="AA1894" s="108"/>
      <c r="AB1894" s="109"/>
      <c r="AC1894" s="122"/>
      <c r="AD1894" s="111"/>
      <c r="AG1894" s="111"/>
    </row>
    <row r="1895" spans="1:33" ht="15.75">
      <c r="A1895" s="292" t="str">
        <f t="shared" si="35"/>
        <v>66-45400-S1</v>
      </c>
      <c r="B1895" s="231">
        <v>8229.3238938053091</v>
      </c>
      <c r="C1895" s="231">
        <v>15095.52</v>
      </c>
      <c r="D1895" s="231"/>
      <c r="E1895" s="231"/>
      <c r="F1895" s="231"/>
      <c r="G1895" s="232">
        <v>16977.599999999999</v>
      </c>
      <c r="H1895" s="236" t="s">
        <v>844</v>
      </c>
      <c r="I1895" s="236" t="s">
        <v>844</v>
      </c>
      <c r="J1895" s="114"/>
      <c r="K1895" s="108"/>
      <c r="L1895" s="108"/>
      <c r="M1895" s="108"/>
      <c r="N1895" s="109"/>
      <c r="O1895" s="110"/>
      <c r="P1895" s="108"/>
      <c r="Q1895" s="108"/>
      <c r="R1895" s="108"/>
      <c r="S1895" s="108"/>
      <c r="T1895" s="108"/>
      <c r="U1895" s="108"/>
      <c r="V1895" s="109"/>
      <c r="W1895" s="109"/>
      <c r="X1895" s="109"/>
      <c r="Y1895" s="108"/>
      <c r="Z1895" s="108"/>
      <c r="AA1895" s="108"/>
      <c r="AB1895" s="109"/>
      <c r="AC1895" s="122"/>
      <c r="AD1895" s="111"/>
      <c r="AG1895" s="111"/>
    </row>
    <row r="1896" spans="1:33" ht="15.75">
      <c r="A1896" s="292" t="str">
        <f t="shared" si="35"/>
        <v>66-45500-S1</v>
      </c>
      <c r="B1896" s="231">
        <v>5153.5</v>
      </c>
      <c r="C1896" s="231">
        <v>6720.1639999999979</v>
      </c>
      <c r="D1896" s="231"/>
      <c r="E1896" s="231"/>
      <c r="F1896" s="231"/>
      <c r="G1896" s="232">
        <v>7728.1885999999968</v>
      </c>
      <c r="H1896" s="225" t="s">
        <v>845</v>
      </c>
      <c r="I1896" s="225" t="s">
        <v>845</v>
      </c>
      <c r="J1896" s="114"/>
      <c r="K1896" s="108"/>
      <c r="L1896" s="108"/>
      <c r="M1896" s="108"/>
      <c r="N1896" s="109"/>
      <c r="O1896" s="110"/>
      <c r="P1896" s="108"/>
      <c r="Q1896" s="108"/>
      <c r="R1896" s="108"/>
      <c r="S1896" s="108"/>
      <c r="T1896" s="108"/>
      <c r="U1896" s="108"/>
      <c r="V1896" s="109"/>
      <c r="W1896" s="109"/>
      <c r="X1896" s="109"/>
      <c r="Y1896" s="108"/>
      <c r="Z1896" s="108"/>
      <c r="AA1896" s="108"/>
      <c r="AB1896" s="109"/>
      <c r="AC1896" s="122"/>
      <c r="AD1896" s="111"/>
      <c r="AG1896" s="111"/>
    </row>
    <row r="1897" spans="1:33" ht="15.75">
      <c r="A1897" s="292" t="str">
        <f t="shared" si="35"/>
        <v>66-45600-S1</v>
      </c>
      <c r="B1897" s="231">
        <v>8595.6839999999975</v>
      </c>
      <c r="C1897" s="231">
        <v>10452.047999999999</v>
      </c>
      <c r="D1897" s="231"/>
      <c r="E1897" s="231"/>
      <c r="F1897" s="231"/>
      <c r="G1897" s="232">
        <v>11755.163999999999</v>
      </c>
      <c r="H1897" s="236" t="s">
        <v>846</v>
      </c>
      <c r="I1897" s="236" t="s">
        <v>846</v>
      </c>
      <c r="J1897" s="114"/>
      <c r="K1897" s="108"/>
      <c r="L1897" s="108"/>
      <c r="M1897" s="108"/>
      <c r="N1897" s="109"/>
      <c r="O1897" s="110"/>
      <c r="P1897" s="108"/>
      <c r="Q1897" s="108"/>
      <c r="R1897" s="108"/>
      <c r="S1897" s="108"/>
      <c r="T1897" s="108"/>
      <c r="U1897" s="108"/>
      <c r="V1897" s="109"/>
      <c r="W1897" s="109"/>
      <c r="X1897" s="109"/>
      <c r="Y1897" s="108"/>
      <c r="Z1897" s="108"/>
      <c r="AA1897" s="108"/>
      <c r="AB1897" s="109"/>
      <c r="AC1897" s="122"/>
      <c r="AD1897" s="111"/>
      <c r="AG1897" s="111"/>
    </row>
    <row r="1898" spans="1:33" ht="15.75">
      <c r="A1898" s="292" t="str">
        <f t="shared" si="35"/>
        <v>66-45700-S1</v>
      </c>
      <c r="B1898" s="231">
        <v>7163.2</v>
      </c>
      <c r="C1898" s="231">
        <v>11661.672000000002</v>
      </c>
      <c r="D1898" s="231"/>
      <c r="E1898" s="231"/>
      <c r="F1898" s="231"/>
      <c r="G1898" s="232">
        <v>13410.922800000002</v>
      </c>
      <c r="H1898" s="236" t="s">
        <v>847</v>
      </c>
      <c r="I1898" s="236" t="s">
        <v>847</v>
      </c>
      <c r="J1898" s="114"/>
      <c r="K1898" s="108"/>
      <c r="L1898" s="108"/>
      <c r="M1898" s="108"/>
      <c r="N1898" s="109"/>
      <c r="O1898" s="110"/>
      <c r="P1898" s="108"/>
      <c r="Q1898" s="108"/>
      <c r="R1898" s="108"/>
      <c r="S1898" s="108"/>
      <c r="T1898" s="108"/>
      <c r="U1898" s="108"/>
      <c r="V1898" s="109"/>
      <c r="W1898" s="109"/>
      <c r="X1898" s="109"/>
      <c r="Y1898" s="108"/>
      <c r="Z1898" s="108"/>
      <c r="AA1898" s="108"/>
      <c r="AB1898" s="109"/>
      <c r="AC1898" s="122"/>
      <c r="AD1898" s="111"/>
      <c r="AG1898" s="111"/>
    </row>
    <row r="1899" spans="1:33" ht="15.75">
      <c r="A1899" s="292" t="str">
        <f t="shared" si="35"/>
        <v>66-45800-S1</v>
      </c>
      <c r="B1899" s="231">
        <v>19095.839999999997</v>
      </c>
      <c r="C1899" s="231">
        <v>23218.559999999998</v>
      </c>
      <c r="D1899" s="231"/>
      <c r="E1899" s="231"/>
      <c r="F1899" s="231"/>
      <c r="G1899" s="232">
        <v>26115.84</v>
      </c>
      <c r="H1899" s="236" t="s">
        <v>848</v>
      </c>
      <c r="I1899" s="236" t="s">
        <v>848</v>
      </c>
      <c r="J1899" s="114"/>
      <c r="K1899" s="108"/>
      <c r="L1899" s="108"/>
      <c r="M1899" s="108"/>
      <c r="N1899" s="109"/>
      <c r="O1899" s="110"/>
      <c r="P1899" s="108"/>
      <c r="Q1899" s="108"/>
      <c r="R1899" s="108"/>
      <c r="S1899" s="108"/>
      <c r="T1899" s="108"/>
      <c r="U1899" s="108"/>
      <c r="V1899" s="109"/>
      <c r="W1899" s="109"/>
      <c r="X1899" s="109"/>
      <c r="Y1899" s="108"/>
      <c r="Z1899" s="108"/>
      <c r="AA1899" s="108"/>
      <c r="AB1899" s="109"/>
      <c r="AC1899" s="122"/>
      <c r="AD1899" s="111"/>
      <c r="AG1899" s="111"/>
    </row>
    <row r="1900" spans="1:33" ht="15.75">
      <c r="A1900" s="292" t="str">
        <f t="shared" si="35"/>
        <v>66-45900-S1</v>
      </c>
      <c r="B1900" s="231">
        <v>6259.0000000000009</v>
      </c>
      <c r="C1900" s="231">
        <v>8161.7360000000017</v>
      </c>
      <c r="D1900" s="231"/>
      <c r="E1900" s="231"/>
      <c r="F1900" s="231"/>
      <c r="G1900" s="232">
        <v>9385.9964000000018</v>
      </c>
      <c r="H1900" s="236" t="s">
        <v>849</v>
      </c>
      <c r="I1900" s="236" t="s">
        <v>849</v>
      </c>
      <c r="J1900" s="8"/>
      <c r="K1900" s="108"/>
      <c r="L1900" s="108"/>
      <c r="M1900" s="108"/>
      <c r="N1900" s="8"/>
      <c r="O1900" s="110"/>
      <c r="P1900" s="108"/>
      <c r="Q1900" s="108"/>
      <c r="R1900" s="108"/>
      <c r="S1900" s="108"/>
      <c r="T1900" s="108"/>
      <c r="U1900" s="108"/>
      <c r="V1900" s="8"/>
      <c r="W1900" s="8"/>
      <c r="X1900" s="8"/>
      <c r="Y1900" s="108"/>
      <c r="Z1900" s="108"/>
      <c r="AA1900" s="108"/>
      <c r="AB1900" s="8"/>
      <c r="AC1900" s="8"/>
      <c r="AD1900" s="111"/>
      <c r="AG1900" s="111"/>
    </row>
    <row r="1901" spans="1:33" ht="15.75">
      <c r="A1901" s="292" t="str">
        <f t="shared" si="35"/>
        <v>66-46000-S1</v>
      </c>
      <c r="B1901" s="231">
        <v>13361.759999999998</v>
      </c>
      <c r="C1901" s="231">
        <v>16247.52</v>
      </c>
      <c r="D1901" s="231"/>
      <c r="E1901" s="231"/>
      <c r="F1901" s="231"/>
      <c r="G1901" s="232">
        <v>18273.599999999999</v>
      </c>
      <c r="H1901" s="236" t="s">
        <v>850</v>
      </c>
      <c r="I1901" s="236" t="s">
        <v>850</v>
      </c>
      <c r="J1901" s="108"/>
      <c r="K1901" s="108"/>
      <c r="L1901" s="108"/>
      <c r="M1901" s="108"/>
      <c r="N1901" s="108"/>
      <c r="O1901" s="110"/>
      <c r="P1901" s="108"/>
      <c r="Q1901" s="108"/>
      <c r="R1901" s="108"/>
      <c r="S1901" s="108"/>
      <c r="T1901" s="108"/>
      <c r="U1901" s="108"/>
      <c r="V1901" s="108"/>
      <c r="W1901" s="108"/>
      <c r="X1901" s="108"/>
      <c r="Y1901" s="108"/>
      <c r="Z1901" s="108"/>
      <c r="AA1901" s="108"/>
      <c r="AB1901" s="108"/>
      <c r="AC1901" s="108"/>
      <c r="AD1901" s="111"/>
      <c r="AG1901" s="111"/>
    </row>
    <row r="1902" spans="1:33" ht="15.75">
      <c r="A1902" s="292" t="str">
        <f t="shared" si="35"/>
        <v>66-46100-S1</v>
      </c>
      <c r="B1902" s="231">
        <v>5153.5</v>
      </c>
      <c r="C1902" s="231">
        <v>6720.1639999999979</v>
      </c>
      <c r="D1902" s="231"/>
      <c r="E1902" s="231"/>
      <c r="F1902" s="231"/>
      <c r="G1902" s="232">
        <v>7728.1885999999968</v>
      </c>
      <c r="H1902" s="236" t="s">
        <v>851</v>
      </c>
      <c r="I1902" s="236" t="s">
        <v>851</v>
      </c>
      <c r="J1902" s="108"/>
      <c r="K1902" s="108"/>
      <c r="L1902" s="108"/>
      <c r="M1902" s="108"/>
      <c r="N1902" s="108"/>
      <c r="O1902" s="110"/>
      <c r="P1902" s="108"/>
      <c r="Q1902" s="108"/>
      <c r="R1902" s="108"/>
      <c r="S1902" s="108"/>
      <c r="T1902" s="108"/>
      <c r="U1902" s="108"/>
      <c r="V1902" s="108"/>
      <c r="W1902" s="108"/>
      <c r="X1902" s="108"/>
      <c r="Y1902" s="108"/>
      <c r="Z1902" s="108"/>
      <c r="AA1902" s="108"/>
      <c r="AB1902" s="108"/>
      <c r="AC1902" s="108"/>
      <c r="AD1902" s="111"/>
      <c r="AG1902" s="111"/>
    </row>
    <row r="1903" spans="1:33" ht="15.75">
      <c r="A1903" s="292" t="str">
        <f t="shared" si="35"/>
        <v>66-46200-S1</v>
      </c>
      <c r="B1903" s="231">
        <v>9128.159999999998</v>
      </c>
      <c r="C1903" s="231">
        <v>11099.52</v>
      </c>
      <c r="D1903" s="231"/>
      <c r="E1903" s="231"/>
      <c r="F1903" s="231"/>
      <c r="G1903" s="232">
        <v>12483.359999999999</v>
      </c>
      <c r="H1903" s="236" t="s">
        <v>852</v>
      </c>
      <c r="I1903" s="236" t="s">
        <v>852</v>
      </c>
      <c r="J1903" s="114"/>
      <c r="K1903" s="108"/>
      <c r="L1903" s="108"/>
      <c r="M1903" s="108"/>
      <c r="N1903" s="109"/>
      <c r="O1903" s="110"/>
      <c r="P1903" s="108"/>
      <c r="Q1903" s="108"/>
      <c r="R1903" s="108"/>
      <c r="S1903" s="108"/>
      <c r="T1903" s="108"/>
      <c r="U1903" s="108"/>
      <c r="V1903" s="109"/>
      <c r="W1903" s="109"/>
      <c r="X1903" s="109"/>
      <c r="Y1903" s="108"/>
      <c r="Z1903" s="108"/>
      <c r="AA1903" s="108"/>
      <c r="AB1903" s="109"/>
      <c r="AC1903" s="122"/>
      <c r="AD1903" s="111"/>
      <c r="AG1903" s="111"/>
    </row>
    <row r="1904" spans="1:33" ht="15.75">
      <c r="A1904" s="292" t="str">
        <f t="shared" si="35"/>
        <v>66-46300-L2</v>
      </c>
      <c r="B1904" s="231">
        <v>13695</v>
      </c>
      <c r="C1904" s="231">
        <v>17858.279999999995</v>
      </c>
      <c r="D1904" s="231"/>
      <c r="E1904" s="231"/>
      <c r="F1904" s="231"/>
      <c r="G1904" s="232">
        <v>20537.021999999994</v>
      </c>
      <c r="H1904" s="236" t="s">
        <v>854</v>
      </c>
      <c r="I1904" s="236" t="s">
        <v>854</v>
      </c>
      <c r="J1904" s="114"/>
      <c r="K1904" s="108"/>
      <c r="L1904" s="108"/>
      <c r="M1904" s="108"/>
      <c r="N1904" s="109"/>
      <c r="O1904" s="110"/>
      <c r="P1904" s="108"/>
      <c r="Q1904" s="108"/>
      <c r="R1904" s="108"/>
      <c r="S1904" s="108"/>
      <c r="T1904" s="108"/>
      <c r="U1904" s="108"/>
      <c r="V1904" s="109"/>
      <c r="W1904" s="109"/>
      <c r="X1904" s="109"/>
      <c r="Y1904" s="108"/>
      <c r="Z1904" s="108"/>
      <c r="AA1904" s="108"/>
      <c r="AB1904" s="109"/>
      <c r="AC1904" s="122"/>
      <c r="AD1904" s="111"/>
      <c r="AG1904" s="111"/>
    </row>
    <row r="1905" spans="1:33" ht="15.75">
      <c r="A1905" s="292" t="str">
        <f t="shared" si="35"/>
        <v>66-46300-B2</v>
      </c>
      <c r="B1905" s="231">
        <v>10508.650442477876</v>
      </c>
      <c r="C1905" s="231">
        <v>14179.043999999996</v>
      </c>
      <c r="D1905" s="231"/>
      <c r="E1905" s="231"/>
      <c r="F1905" s="231"/>
      <c r="G1905" s="232">
        <v>16305.900599999994</v>
      </c>
      <c r="H1905" s="236" t="s">
        <v>855</v>
      </c>
      <c r="I1905" s="236" t="s">
        <v>855</v>
      </c>
      <c r="J1905" s="114"/>
      <c r="K1905" s="108"/>
      <c r="L1905" s="108"/>
      <c r="M1905" s="108"/>
      <c r="N1905" s="109"/>
      <c r="O1905" s="110"/>
      <c r="P1905" s="108"/>
      <c r="Q1905" s="108"/>
      <c r="R1905" s="108"/>
      <c r="S1905" s="108"/>
      <c r="T1905" s="108"/>
      <c r="U1905" s="108"/>
      <c r="V1905" s="109"/>
      <c r="W1905" s="109"/>
      <c r="X1905" s="109"/>
      <c r="Y1905" s="108"/>
      <c r="Z1905" s="108"/>
      <c r="AA1905" s="108"/>
      <c r="AB1905" s="109"/>
      <c r="AC1905" s="122"/>
      <c r="AD1905" s="111"/>
      <c r="AG1905" s="111"/>
    </row>
    <row r="1906" spans="1:33" ht="15.75">
      <c r="A1906" s="292" t="str">
        <f t="shared" si="35"/>
        <v>66-46300-S3</v>
      </c>
      <c r="B1906" s="231">
        <v>18483.650442477876</v>
      </c>
      <c r="C1906" s="231">
        <v>24578.443999999992</v>
      </c>
      <c r="D1906" s="231"/>
      <c r="E1906" s="231"/>
      <c r="F1906" s="231"/>
      <c r="G1906" s="232">
        <v>28265.210599999991</v>
      </c>
      <c r="H1906" s="236" t="s">
        <v>853</v>
      </c>
      <c r="I1906" s="236" t="s">
        <v>853</v>
      </c>
      <c r="J1906" s="8"/>
      <c r="K1906" s="108"/>
      <c r="L1906" s="108"/>
      <c r="M1906" s="108"/>
      <c r="N1906" s="8"/>
      <c r="O1906" s="110"/>
      <c r="P1906" s="108"/>
      <c r="Q1906" s="108"/>
      <c r="R1906" s="108"/>
      <c r="S1906" s="108"/>
      <c r="T1906" s="108"/>
      <c r="U1906" s="108"/>
      <c r="V1906" s="8"/>
      <c r="W1906" s="8"/>
      <c r="X1906" s="8"/>
      <c r="Y1906" s="108"/>
      <c r="Z1906" s="108"/>
      <c r="AA1906" s="108"/>
      <c r="AB1906" s="8"/>
      <c r="AC1906" s="8"/>
      <c r="AD1906" s="111"/>
      <c r="AG1906" s="111"/>
    </row>
    <row r="1907" spans="1:33" ht="15.75">
      <c r="A1907" s="292" t="str">
        <f t="shared" si="35"/>
        <v>66-46300-01</v>
      </c>
      <c r="B1907" s="231">
        <v>7975.0000000000009</v>
      </c>
      <c r="C1907" s="231">
        <v>10399.399999999996</v>
      </c>
      <c r="D1907" s="231"/>
      <c r="E1907" s="231"/>
      <c r="F1907" s="231"/>
      <c r="G1907" s="232">
        <v>11959.309999999996</v>
      </c>
      <c r="H1907" s="236" t="s">
        <v>856</v>
      </c>
      <c r="I1907" s="236" t="s">
        <v>856</v>
      </c>
      <c r="J1907" s="108"/>
      <c r="K1907" s="108"/>
      <c r="L1907" s="108"/>
      <c r="M1907" s="108"/>
      <c r="N1907" s="108"/>
      <c r="O1907" s="110"/>
      <c r="P1907" s="108"/>
      <c r="Q1907" s="108"/>
      <c r="R1907" s="108"/>
      <c r="S1907" s="108"/>
      <c r="T1907" s="108"/>
      <c r="U1907" s="108"/>
      <c r="V1907" s="108"/>
      <c r="W1907" s="108"/>
      <c r="X1907" s="108"/>
      <c r="Y1907" s="108"/>
      <c r="Z1907" s="108"/>
      <c r="AA1907" s="108"/>
      <c r="AB1907" s="108"/>
      <c r="AC1907" s="108"/>
      <c r="AD1907" s="111"/>
      <c r="AG1907" s="111"/>
    </row>
    <row r="1908" spans="1:33" ht="15.75">
      <c r="A1908" s="292" t="str">
        <f t="shared" si="35"/>
        <v>66-46300-02</v>
      </c>
      <c r="B1908" s="231">
        <v>5720</v>
      </c>
      <c r="C1908" s="231">
        <v>7458.8799999999983</v>
      </c>
      <c r="D1908" s="231"/>
      <c r="E1908" s="231"/>
      <c r="F1908" s="231"/>
      <c r="G1908" s="232">
        <v>8577.7119999999977</v>
      </c>
      <c r="H1908" s="236" t="s">
        <v>857</v>
      </c>
      <c r="I1908" s="236" t="s">
        <v>857</v>
      </c>
      <c r="J1908" s="108"/>
      <c r="K1908" s="108"/>
      <c r="L1908" s="108"/>
      <c r="M1908" s="108"/>
      <c r="N1908" s="108"/>
      <c r="O1908" s="110"/>
      <c r="P1908" s="108"/>
      <c r="Q1908" s="108"/>
      <c r="R1908" s="108"/>
      <c r="S1908" s="108"/>
      <c r="T1908" s="108"/>
      <c r="U1908" s="108"/>
      <c r="V1908" s="108"/>
      <c r="W1908" s="108"/>
      <c r="X1908" s="108"/>
      <c r="Y1908" s="108"/>
      <c r="Z1908" s="108"/>
      <c r="AA1908" s="108"/>
      <c r="AB1908" s="108"/>
      <c r="AC1908" s="108"/>
      <c r="AD1908" s="111"/>
      <c r="AG1908" s="111"/>
    </row>
    <row r="1909" spans="1:33" ht="15.75">
      <c r="A1909" s="292" t="str">
        <f t="shared" si="35"/>
        <v>66-46300-03</v>
      </c>
      <c r="B1909" s="231">
        <v>4788.6504424778768</v>
      </c>
      <c r="C1909" s="231">
        <v>6720.1639999999979</v>
      </c>
      <c r="D1909" s="231"/>
      <c r="E1909" s="231"/>
      <c r="F1909" s="231"/>
      <c r="G1909" s="232">
        <v>7728.1885999999968</v>
      </c>
      <c r="H1909" s="236" t="s">
        <v>858</v>
      </c>
      <c r="I1909" s="236" t="s">
        <v>858</v>
      </c>
      <c r="J1909" s="114"/>
      <c r="K1909" s="108"/>
      <c r="L1909" s="108"/>
      <c r="M1909" s="108"/>
      <c r="N1909" s="109"/>
      <c r="O1909" s="110"/>
      <c r="P1909" s="108"/>
      <c r="Q1909" s="108"/>
      <c r="R1909" s="108"/>
      <c r="S1909" s="108"/>
      <c r="T1909" s="108"/>
      <c r="U1909" s="108"/>
      <c r="V1909" s="109"/>
      <c r="W1909" s="109"/>
      <c r="X1909" s="109"/>
      <c r="Y1909" s="108"/>
      <c r="Z1909" s="108"/>
      <c r="AA1909" s="108"/>
      <c r="AB1909" s="109"/>
      <c r="AC1909" s="122"/>
      <c r="AD1909" s="111"/>
      <c r="AG1909" s="111"/>
    </row>
    <row r="1910" spans="1:33" ht="15.75">
      <c r="A1910" s="292" t="str">
        <f t="shared" si="35"/>
        <v>66-46400-S1</v>
      </c>
      <c r="B1910" s="231"/>
      <c r="C1910" s="231">
        <v>18875.937600000001</v>
      </c>
      <c r="D1910" s="231"/>
      <c r="E1910" s="231"/>
      <c r="F1910" s="231"/>
      <c r="G1910" s="232"/>
      <c r="H1910" s="236" t="s">
        <v>959</v>
      </c>
      <c r="I1910" s="236" t="s">
        <v>959</v>
      </c>
      <c r="J1910" s="114"/>
      <c r="K1910" s="108"/>
      <c r="L1910" s="108"/>
      <c r="M1910" s="108"/>
      <c r="N1910" s="109"/>
      <c r="O1910" s="110"/>
      <c r="P1910" s="108"/>
      <c r="Q1910" s="108"/>
      <c r="R1910" s="108"/>
      <c r="S1910" s="108"/>
      <c r="T1910" s="108"/>
      <c r="U1910" s="108"/>
      <c r="V1910" s="109"/>
      <c r="W1910" s="109"/>
      <c r="X1910" s="109"/>
      <c r="Y1910" s="108"/>
      <c r="Z1910" s="108"/>
      <c r="AA1910" s="108"/>
      <c r="AB1910" s="109"/>
      <c r="AC1910" s="122"/>
      <c r="AD1910" s="111"/>
      <c r="AG1910" s="111"/>
    </row>
    <row r="1911" spans="1:33" ht="15.75">
      <c r="A1911" s="292" t="str">
        <f t="shared" si="35"/>
        <v>66-46500-S1</v>
      </c>
      <c r="B1911" s="231"/>
      <c r="C1911" s="231">
        <v>11125.594799999999</v>
      </c>
      <c r="D1911" s="231"/>
      <c r="E1911" s="231"/>
      <c r="F1911" s="231"/>
      <c r="G1911" s="232"/>
      <c r="H1911" s="236" t="s">
        <v>960</v>
      </c>
      <c r="I1911" s="236" t="s">
        <v>960</v>
      </c>
      <c r="J1911" s="114"/>
      <c r="K1911" s="108"/>
      <c r="L1911" s="108"/>
      <c r="M1911" s="108"/>
      <c r="N1911" s="109"/>
      <c r="O1911" s="110"/>
      <c r="P1911" s="108"/>
      <c r="Q1911" s="108"/>
      <c r="R1911" s="108"/>
      <c r="S1911" s="108"/>
      <c r="T1911" s="108"/>
      <c r="U1911" s="108"/>
      <c r="V1911" s="109"/>
      <c r="W1911" s="109"/>
      <c r="X1911" s="109"/>
      <c r="Y1911" s="108"/>
      <c r="Z1911" s="108"/>
      <c r="AA1911" s="108"/>
      <c r="AB1911" s="109"/>
      <c r="AC1911" s="122"/>
      <c r="AD1911" s="111"/>
      <c r="AG1911" s="111"/>
    </row>
    <row r="1912" spans="1:33" ht="15.75">
      <c r="A1912" s="292" t="str">
        <f t="shared" si="35"/>
        <v>66-46700-S2</v>
      </c>
      <c r="B1912" s="231">
        <v>8459.2684800000006</v>
      </c>
      <c r="C1912" s="231">
        <v>10930.310399999998</v>
      </c>
      <c r="D1912" s="231"/>
      <c r="E1912" s="231"/>
      <c r="F1912" s="231"/>
      <c r="G1912" s="232">
        <v>12746.496959999997</v>
      </c>
      <c r="H1912" s="236" t="s">
        <v>859</v>
      </c>
      <c r="I1912" s="236" t="s">
        <v>859</v>
      </c>
      <c r="J1912" s="8"/>
      <c r="K1912" s="108"/>
      <c r="L1912" s="108"/>
      <c r="M1912" s="108"/>
      <c r="N1912" s="8"/>
      <c r="O1912" s="110"/>
      <c r="P1912" s="108"/>
      <c r="Q1912" s="108"/>
      <c r="R1912" s="108"/>
      <c r="S1912" s="108"/>
      <c r="T1912" s="108"/>
      <c r="U1912" s="108"/>
      <c r="V1912" s="8"/>
      <c r="W1912" s="8"/>
      <c r="X1912" s="8"/>
      <c r="Y1912" s="108"/>
      <c r="Z1912" s="108"/>
      <c r="AA1912" s="108"/>
      <c r="AB1912" s="8"/>
      <c r="AC1912" s="8"/>
      <c r="AD1912" s="111"/>
      <c r="AG1912" s="111"/>
    </row>
    <row r="1913" spans="1:33" ht="15.75">
      <c r="A1913" s="292" t="str">
        <f t="shared" si="35"/>
        <v>66-46700-01</v>
      </c>
      <c r="B1913" s="231">
        <v>5404.8326400000005</v>
      </c>
      <c r="C1913" s="231">
        <v>6982.9871999999987</v>
      </c>
      <c r="D1913" s="231"/>
      <c r="E1913" s="231"/>
      <c r="F1913" s="231"/>
      <c r="G1913" s="232">
        <v>8142.0952799999977</v>
      </c>
      <c r="H1913" s="236" t="s">
        <v>860</v>
      </c>
      <c r="I1913" s="236" t="s">
        <v>860</v>
      </c>
      <c r="J1913" s="108"/>
      <c r="K1913" s="108"/>
      <c r="L1913" s="108"/>
      <c r="M1913" s="108"/>
      <c r="N1913" s="108"/>
      <c r="O1913" s="110"/>
      <c r="P1913" s="108"/>
      <c r="Q1913" s="108"/>
      <c r="R1913" s="108"/>
      <c r="S1913" s="108"/>
      <c r="T1913" s="108"/>
      <c r="U1913" s="108"/>
      <c r="V1913" s="108"/>
      <c r="W1913" s="108"/>
      <c r="X1913" s="108"/>
      <c r="Y1913" s="108"/>
      <c r="Z1913" s="108"/>
      <c r="AA1913" s="108"/>
      <c r="AB1913" s="108"/>
      <c r="AC1913" s="108"/>
      <c r="AD1913" s="111"/>
      <c r="AG1913" s="111"/>
    </row>
    <row r="1914" spans="1:33" ht="15.75">
      <c r="A1914" s="292" t="str">
        <f t="shared" si="35"/>
        <v>66-46700-02</v>
      </c>
      <c r="B1914" s="231">
        <v>3054.4358400000001</v>
      </c>
      <c r="C1914" s="231">
        <v>3947.3231999999994</v>
      </c>
      <c r="D1914" s="231"/>
      <c r="E1914" s="231"/>
      <c r="F1914" s="231"/>
      <c r="G1914" s="232">
        <v>4604.401679999999</v>
      </c>
      <c r="H1914" s="236" t="s">
        <v>861</v>
      </c>
      <c r="I1914" s="236" t="s">
        <v>861</v>
      </c>
      <c r="J1914" s="108"/>
      <c r="K1914" s="108"/>
      <c r="L1914" s="108"/>
      <c r="M1914" s="108"/>
      <c r="N1914" s="108"/>
      <c r="O1914" s="110"/>
      <c r="P1914" s="108"/>
      <c r="Q1914" s="108"/>
      <c r="R1914" s="108"/>
      <c r="S1914" s="108"/>
      <c r="T1914" s="108"/>
      <c r="U1914" s="108"/>
      <c r="V1914" s="108"/>
      <c r="W1914" s="108"/>
      <c r="X1914" s="108"/>
      <c r="Y1914" s="108"/>
      <c r="Z1914" s="108"/>
      <c r="AA1914" s="108"/>
      <c r="AB1914" s="108"/>
      <c r="AC1914" s="108"/>
      <c r="AD1914" s="111"/>
      <c r="AG1914" s="111"/>
    </row>
    <row r="1915" spans="1:33" ht="15.75">
      <c r="A1915" s="292" t="str">
        <f t="shared" si="35"/>
        <v>66-46800-s2</v>
      </c>
      <c r="B1915" s="231">
        <v>5816.3318400000007</v>
      </c>
      <c r="C1915" s="231">
        <v>7536.1032000000032</v>
      </c>
      <c r="D1915" s="231"/>
      <c r="E1915" s="231"/>
      <c r="F1915" s="231"/>
      <c r="G1915" s="232">
        <v>8756.2186800000036</v>
      </c>
      <c r="H1915" s="236" t="s">
        <v>2640</v>
      </c>
      <c r="I1915" s="236" t="s">
        <v>2640</v>
      </c>
      <c r="J1915" s="114"/>
      <c r="K1915" s="108"/>
      <c r="L1915" s="108"/>
      <c r="M1915" s="108"/>
      <c r="N1915" s="109"/>
      <c r="O1915" s="110"/>
      <c r="P1915" s="108"/>
      <c r="Q1915" s="108"/>
      <c r="R1915" s="108"/>
      <c r="S1915" s="108"/>
      <c r="T1915" s="108"/>
      <c r="U1915" s="108"/>
      <c r="V1915" s="109"/>
      <c r="W1915" s="109"/>
      <c r="X1915" s="109"/>
      <c r="Y1915" s="108"/>
      <c r="Z1915" s="108"/>
      <c r="AA1915" s="108"/>
      <c r="AB1915" s="109"/>
      <c r="AC1915" s="122"/>
      <c r="AD1915" s="111"/>
      <c r="AG1915" s="111"/>
    </row>
    <row r="1916" spans="1:33" ht="15.75">
      <c r="A1916" s="292" t="str">
        <f t="shared" si="35"/>
        <v>66-46800-01</v>
      </c>
      <c r="B1916" s="231">
        <v>4111.6944000000003</v>
      </c>
      <c r="C1916" s="231">
        <v>5313.0120000000024</v>
      </c>
      <c r="D1916" s="231"/>
      <c r="E1916" s="231"/>
      <c r="F1916" s="231"/>
      <c r="G1916" s="232">
        <v>6199.6638000000012</v>
      </c>
      <c r="H1916" s="236" t="s">
        <v>862</v>
      </c>
      <c r="I1916" s="236" t="s">
        <v>862</v>
      </c>
      <c r="J1916" s="114"/>
      <c r="K1916" s="108"/>
      <c r="L1916" s="108"/>
      <c r="M1916" s="108"/>
      <c r="N1916" s="109"/>
      <c r="O1916" s="110"/>
      <c r="P1916" s="108"/>
      <c r="Q1916" s="108"/>
      <c r="R1916" s="108"/>
      <c r="S1916" s="108"/>
      <c r="T1916" s="108"/>
      <c r="U1916" s="108"/>
      <c r="V1916" s="109"/>
      <c r="W1916" s="109"/>
      <c r="X1916" s="109"/>
      <c r="Y1916" s="108"/>
      <c r="Z1916" s="108"/>
      <c r="AA1916" s="108"/>
      <c r="AB1916" s="109"/>
      <c r="AC1916" s="122"/>
      <c r="AD1916" s="111"/>
      <c r="AG1916" s="111"/>
    </row>
    <row r="1917" spans="1:33" ht="15.75">
      <c r="A1917" s="292" t="str">
        <f t="shared" si="35"/>
        <v>66-46800-02</v>
      </c>
      <c r="B1917" s="231">
        <v>1704.6374400000004</v>
      </c>
      <c r="C1917" s="231">
        <v>2223.0912000000012</v>
      </c>
      <c r="D1917" s="231"/>
      <c r="E1917" s="231"/>
      <c r="F1917" s="231"/>
      <c r="G1917" s="232">
        <v>2556.5548800000015</v>
      </c>
      <c r="H1917" s="236" t="s">
        <v>863</v>
      </c>
      <c r="I1917" s="236" t="s">
        <v>863</v>
      </c>
      <c r="J1917" s="114"/>
      <c r="K1917" s="108"/>
      <c r="L1917" s="108"/>
      <c r="M1917" s="108"/>
      <c r="N1917" s="109"/>
      <c r="O1917" s="110"/>
      <c r="P1917" s="108"/>
      <c r="Q1917" s="108"/>
      <c r="R1917" s="108"/>
      <c r="S1917" s="108"/>
      <c r="T1917" s="108"/>
      <c r="U1917" s="108"/>
      <c r="V1917" s="109"/>
      <c r="W1917" s="109"/>
      <c r="X1917" s="109"/>
      <c r="Y1917" s="108"/>
      <c r="Z1917" s="108"/>
      <c r="AA1917" s="108"/>
      <c r="AB1917" s="109"/>
      <c r="AC1917" s="122"/>
      <c r="AD1917" s="111"/>
      <c r="AG1917" s="111"/>
    </row>
    <row r="1918" spans="1:33" ht="15.75">
      <c r="A1918" s="292" t="str">
        <f t="shared" si="35"/>
        <v>66-46900-01</v>
      </c>
      <c r="B1918" s="231">
        <v>5113.9123200000004</v>
      </c>
      <c r="C1918" s="231">
        <v>6669.2735999999995</v>
      </c>
      <c r="D1918" s="231"/>
      <c r="E1918" s="231"/>
      <c r="F1918" s="231"/>
      <c r="G1918" s="232">
        <v>7669.6646399999991</v>
      </c>
      <c r="H1918" s="236" t="s">
        <v>865</v>
      </c>
      <c r="I1918" s="236" t="s">
        <v>865</v>
      </c>
      <c r="J1918" s="114"/>
      <c r="K1918" s="108"/>
      <c r="L1918" s="108"/>
      <c r="M1918" s="108"/>
      <c r="N1918" s="109"/>
      <c r="O1918" s="110"/>
      <c r="P1918" s="108"/>
      <c r="Q1918" s="108"/>
      <c r="R1918" s="108"/>
      <c r="S1918" s="108"/>
      <c r="T1918" s="108"/>
      <c r="U1918" s="108"/>
      <c r="V1918" s="109"/>
      <c r="W1918" s="109"/>
      <c r="X1918" s="109"/>
      <c r="Y1918" s="108"/>
      <c r="Z1918" s="108"/>
      <c r="AA1918" s="108"/>
      <c r="AB1918" s="109"/>
      <c r="AC1918" s="122"/>
      <c r="AD1918" s="111"/>
      <c r="AG1918" s="111"/>
    </row>
    <row r="1919" spans="1:33" ht="15.75">
      <c r="A1919" s="292" t="str">
        <f t="shared" si="35"/>
        <v>66-46900-02</v>
      </c>
      <c r="B1919" s="231">
        <v>2556.9561600000002</v>
      </c>
      <c r="C1919" s="231">
        <v>3334.6367999999998</v>
      </c>
      <c r="D1919" s="231"/>
      <c r="E1919" s="231"/>
      <c r="F1919" s="231"/>
      <c r="G1919" s="232">
        <v>3834.8323199999995</v>
      </c>
      <c r="H1919" s="236" t="s">
        <v>866</v>
      </c>
      <c r="I1919" s="236" t="s">
        <v>866</v>
      </c>
      <c r="J1919" s="114"/>
      <c r="K1919" s="108"/>
      <c r="L1919" s="108"/>
      <c r="M1919" s="108"/>
      <c r="N1919" s="109"/>
      <c r="O1919" s="110"/>
      <c r="P1919" s="108"/>
      <c r="Q1919" s="108"/>
      <c r="R1919" s="108"/>
      <c r="S1919" s="108"/>
      <c r="T1919" s="108"/>
      <c r="U1919" s="108"/>
      <c r="V1919" s="109"/>
      <c r="W1919" s="109"/>
      <c r="X1919" s="109"/>
      <c r="Y1919" s="108"/>
      <c r="Z1919" s="108"/>
      <c r="AA1919" s="108"/>
      <c r="AB1919" s="109"/>
      <c r="AC1919" s="122"/>
      <c r="AD1919" s="111"/>
      <c r="AG1919" s="111"/>
    </row>
    <row r="1920" spans="1:33" ht="15.75">
      <c r="A1920" s="292" t="str">
        <f t="shared" si="35"/>
        <v>66-46900-S2</v>
      </c>
      <c r="B1920" s="231">
        <v>7670.8684800000001</v>
      </c>
      <c r="C1920" s="231">
        <v>10003.910400000001</v>
      </c>
      <c r="D1920" s="231"/>
      <c r="E1920" s="231"/>
      <c r="F1920" s="231"/>
      <c r="G1920" s="232">
        <v>11504.496959999999</v>
      </c>
      <c r="H1920" s="236" t="s">
        <v>864</v>
      </c>
      <c r="I1920" s="236" t="s">
        <v>864</v>
      </c>
      <c r="J1920" s="114"/>
      <c r="K1920" s="108"/>
      <c r="L1920" s="108"/>
      <c r="M1920" s="108"/>
      <c r="N1920" s="109"/>
      <c r="O1920" s="110"/>
      <c r="P1920" s="108"/>
      <c r="Q1920" s="108"/>
      <c r="R1920" s="108"/>
      <c r="S1920" s="108"/>
      <c r="T1920" s="108"/>
      <c r="U1920" s="108"/>
      <c r="V1920" s="109"/>
      <c r="W1920" s="109"/>
      <c r="X1920" s="109"/>
      <c r="Y1920" s="108"/>
      <c r="Z1920" s="108"/>
      <c r="AA1920" s="108"/>
      <c r="AB1920" s="109"/>
      <c r="AC1920" s="122"/>
      <c r="AD1920" s="111"/>
      <c r="AG1920" s="111"/>
    </row>
    <row r="1921" spans="1:33" ht="15.75">
      <c r="A1921" s="292" t="str">
        <f t="shared" si="35"/>
        <v>66-47000-01</v>
      </c>
      <c r="B1921" s="231">
        <v>3622.3545599999998</v>
      </c>
      <c r="C1921" s="231">
        <v>4724.0688000000009</v>
      </c>
      <c r="D1921" s="231"/>
      <c r="E1921" s="231"/>
      <c r="F1921" s="231"/>
      <c r="G1921" s="232">
        <v>5432.6791199999998</v>
      </c>
      <c r="H1921" s="239" t="s">
        <v>868</v>
      </c>
      <c r="I1921" s="239" t="s">
        <v>868</v>
      </c>
      <c r="J1921" s="8"/>
      <c r="K1921" s="108"/>
      <c r="L1921" s="108"/>
      <c r="M1921" s="108"/>
      <c r="N1921" s="8"/>
      <c r="O1921" s="110"/>
      <c r="P1921" s="108"/>
      <c r="Q1921" s="108"/>
      <c r="R1921" s="108"/>
      <c r="S1921" s="108"/>
      <c r="T1921" s="108"/>
      <c r="U1921" s="108"/>
      <c r="V1921" s="8"/>
      <c r="W1921" s="8"/>
      <c r="X1921" s="8"/>
      <c r="Y1921" s="108"/>
      <c r="Z1921" s="108"/>
      <c r="AA1921" s="108"/>
      <c r="AB1921" s="8"/>
      <c r="AC1921" s="8"/>
      <c r="AD1921" s="111"/>
      <c r="AG1921" s="111"/>
    </row>
    <row r="1922" spans="1:33" ht="15.75">
      <c r="A1922" s="292" t="str">
        <f t="shared" si="35"/>
        <v>66-47000-02</v>
      </c>
      <c r="B1922" s="231">
        <v>1598.0976000000003</v>
      </c>
      <c r="C1922" s="231">
        <v>2084.148000000002</v>
      </c>
      <c r="D1922" s="231"/>
      <c r="E1922" s="231"/>
      <c r="F1922" s="231"/>
      <c r="G1922" s="232">
        <v>2396.7702000000022</v>
      </c>
      <c r="H1922" s="239" t="s">
        <v>869</v>
      </c>
      <c r="I1922" s="239" t="s">
        <v>869</v>
      </c>
      <c r="J1922" s="108"/>
      <c r="K1922" s="108"/>
      <c r="L1922" s="108"/>
      <c r="M1922" s="108"/>
      <c r="N1922" s="108"/>
      <c r="O1922" s="110"/>
      <c r="P1922" s="108"/>
      <c r="Q1922" s="108"/>
      <c r="R1922" s="108"/>
      <c r="S1922" s="108"/>
      <c r="T1922" s="108"/>
      <c r="U1922" s="108"/>
      <c r="V1922" s="108"/>
      <c r="W1922" s="108"/>
      <c r="X1922" s="108"/>
      <c r="Y1922" s="108"/>
      <c r="Z1922" s="108"/>
      <c r="AA1922" s="108"/>
      <c r="AB1922" s="108"/>
      <c r="AC1922" s="108"/>
      <c r="AD1922" s="111"/>
      <c r="AG1922" s="111"/>
    </row>
    <row r="1923" spans="1:33" ht="15.75">
      <c r="A1923" s="292" t="str">
        <f t="shared" si="35"/>
        <v>66-47000-S2</v>
      </c>
      <c r="B1923" s="231">
        <v>5220.4521599999998</v>
      </c>
      <c r="C1923" s="231">
        <v>6808.2168000000029</v>
      </c>
      <c r="D1923" s="231"/>
      <c r="E1923" s="231"/>
      <c r="F1923" s="231"/>
      <c r="G1923" s="232">
        <v>7829.4493200000024</v>
      </c>
      <c r="H1923" s="239" t="s">
        <v>867</v>
      </c>
      <c r="I1923" s="239" t="s">
        <v>867</v>
      </c>
      <c r="J1923" s="108"/>
      <c r="K1923" s="108"/>
      <c r="L1923" s="108"/>
      <c r="M1923" s="108"/>
      <c r="N1923" s="108"/>
      <c r="O1923" s="110"/>
      <c r="P1923" s="108"/>
      <c r="Q1923" s="108"/>
      <c r="R1923" s="108"/>
      <c r="S1923" s="108"/>
      <c r="T1923" s="108"/>
      <c r="U1923" s="108"/>
      <c r="V1923" s="108"/>
      <c r="W1923" s="108"/>
      <c r="X1923" s="108"/>
      <c r="Y1923" s="108"/>
      <c r="Z1923" s="108"/>
      <c r="AA1923" s="108"/>
      <c r="AB1923" s="108"/>
      <c r="AC1923" s="108"/>
      <c r="AD1923" s="111"/>
      <c r="AG1923" s="111"/>
    </row>
    <row r="1924" spans="1:33" ht="15.75">
      <c r="A1924" s="292" t="str">
        <f t="shared" si="35"/>
        <v>66-47100-S1</v>
      </c>
      <c r="B1924" s="231">
        <v>15096</v>
      </c>
      <c r="C1924" s="231">
        <v>20400</v>
      </c>
      <c r="D1924" s="231"/>
      <c r="E1924" s="231"/>
      <c r="F1924" s="231"/>
      <c r="G1924" s="232"/>
      <c r="H1924" s="236" t="s">
        <v>870</v>
      </c>
      <c r="I1924" s="236" t="s">
        <v>870</v>
      </c>
      <c r="J1924" s="114"/>
      <c r="K1924" s="108"/>
      <c r="L1924" s="108"/>
      <c r="M1924" s="108"/>
      <c r="N1924" s="109"/>
      <c r="O1924" s="110"/>
      <c r="P1924" s="108"/>
      <c r="Q1924" s="108"/>
      <c r="R1924" s="108"/>
      <c r="S1924" s="108"/>
      <c r="T1924" s="108"/>
      <c r="U1924" s="108"/>
      <c r="V1924" s="109"/>
      <c r="W1924" s="109"/>
      <c r="X1924" s="109"/>
      <c r="Y1924" s="108"/>
      <c r="Z1924" s="108"/>
      <c r="AA1924" s="108"/>
      <c r="AB1924" s="109"/>
      <c r="AC1924" s="122"/>
      <c r="AD1924" s="111"/>
      <c r="AG1924" s="111"/>
    </row>
    <row r="1925" spans="1:33" ht="15.75">
      <c r="A1925" s="292" t="str">
        <f t="shared" si="35"/>
        <v>66-47200-S1</v>
      </c>
      <c r="B1925" s="231"/>
      <c r="C1925" s="231">
        <v>13960.960809102404</v>
      </c>
      <c r="D1925" s="231"/>
      <c r="E1925" s="231"/>
      <c r="F1925" s="231"/>
      <c r="G1925" s="232"/>
      <c r="H1925" s="236" t="s">
        <v>961</v>
      </c>
      <c r="I1925" s="236" t="s">
        <v>961</v>
      </c>
      <c r="J1925" s="114"/>
      <c r="K1925" s="108"/>
      <c r="L1925" s="108"/>
      <c r="M1925" s="108"/>
      <c r="N1925" s="109"/>
      <c r="O1925" s="110"/>
      <c r="P1925" s="108"/>
      <c r="Q1925" s="108"/>
      <c r="R1925" s="108"/>
      <c r="S1925" s="108"/>
      <c r="T1925" s="108"/>
      <c r="U1925" s="108"/>
      <c r="V1925" s="109"/>
      <c r="W1925" s="109"/>
      <c r="X1925" s="109"/>
      <c r="Y1925" s="108"/>
      <c r="Z1925" s="108"/>
      <c r="AA1925" s="108"/>
      <c r="AB1925" s="109"/>
      <c r="AC1925" s="122"/>
      <c r="AD1925" s="111"/>
      <c r="AG1925" s="111"/>
    </row>
    <row r="1926" spans="1:33" ht="15.75">
      <c r="A1926" s="292" t="str">
        <f t="shared" si="35"/>
        <v>66-47300-S1</v>
      </c>
      <c r="B1926" s="231"/>
      <c r="C1926" s="231">
        <v>39694.047318042256</v>
      </c>
      <c r="D1926" s="231"/>
      <c r="E1926" s="231"/>
      <c r="F1926" s="231"/>
      <c r="G1926" s="232"/>
      <c r="H1926" s="236" t="s">
        <v>993</v>
      </c>
      <c r="I1926" s="236" t="s">
        <v>993</v>
      </c>
      <c r="J1926" s="114"/>
      <c r="K1926" s="108"/>
      <c r="L1926" s="108"/>
      <c r="M1926" s="108"/>
      <c r="N1926" s="109"/>
      <c r="O1926" s="110"/>
      <c r="P1926" s="108"/>
      <c r="Q1926" s="108"/>
      <c r="R1926" s="108"/>
      <c r="S1926" s="108"/>
      <c r="T1926" s="108"/>
      <c r="U1926" s="108"/>
      <c r="V1926" s="109"/>
      <c r="W1926" s="109"/>
      <c r="X1926" s="109"/>
      <c r="Y1926" s="108"/>
      <c r="Z1926" s="108"/>
      <c r="AA1926" s="108"/>
      <c r="AB1926" s="109"/>
      <c r="AC1926" s="122"/>
      <c r="AD1926" s="111"/>
      <c r="AG1926" s="111"/>
    </row>
    <row r="1927" spans="1:33" ht="15.75">
      <c r="A1927" s="292" t="str">
        <f t="shared" si="35"/>
        <v>66-47400-S1</v>
      </c>
      <c r="B1927" s="231">
        <v>7499.4690265486734</v>
      </c>
      <c r="C1927" s="231">
        <v>9779.3076106194676</v>
      </c>
      <c r="D1927" s="231"/>
      <c r="E1927" s="231"/>
      <c r="F1927" s="231"/>
      <c r="G1927" s="232">
        <v>11246.203752212388</v>
      </c>
      <c r="H1927" s="239" t="s">
        <v>1055</v>
      </c>
      <c r="I1927" s="239" t="s">
        <v>1055</v>
      </c>
      <c r="J1927" s="8"/>
      <c r="K1927" s="108"/>
      <c r="L1927" s="108"/>
      <c r="M1927" s="108"/>
      <c r="N1927" s="8"/>
      <c r="O1927" s="110"/>
      <c r="P1927" s="108"/>
      <c r="Q1927" s="108"/>
      <c r="R1927" s="108"/>
      <c r="S1927" s="108"/>
      <c r="T1927" s="108"/>
      <c r="U1927" s="108"/>
      <c r="V1927" s="8"/>
      <c r="W1927" s="8"/>
      <c r="X1927" s="8"/>
      <c r="Y1927" s="108"/>
      <c r="Z1927" s="108"/>
      <c r="AA1927" s="108"/>
      <c r="AB1927" s="8"/>
      <c r="AC1927" s="8"/>
      <c r="AD1927" s="111"/>
      <c r="AG1927" s="111"/>
    </row>
    <row r="1928" spans="1:33" ht="15.75">
      <c r="A1928" s="292" t="str">
        <f t="shared" si="35"/>
        <v>66-47500-L2</v>
      </c>
      <c r="B1928" s="231"/>
      <c r="C1928" s="231">
        <v>27511.880079465413</v>
      </c>
      <c r="D1928" s="231"/>
      <c r="E1928" s="231"/>
      <c r="F1928" s="231"/>
      <c r="G1928" s="232"/>
      <c r="H1928" s="239" t="s">
        <v>965</v>
      </c>
      <c r="I1928" s="239" t="s">
        <v>965</v>
      </c>
      <c r="J1928" s="108"/>
      <c r="K1928" s="108"/>
      <c r="L1928" s="108"/>
      <c r="M1928" s="108"/>
      <c r="N1928" s="108"/>
      <c r="O1928" s="110"/>
      <c r="P1928" s="108"/>
      <c r="Q1928" s="108"/>
      <c r="R1928" s="108"/>
      <c r="S1928" s="108"/>
      <c r="T1928" s="108"/>
      <c r="U1928" s="108"/>
      <c r="V1928" s="108"/>
      <c r="W1928" s="108"/>
      <c r="X1928" s="108"/>
      <c r="Y1928" s="108"/>
      <c r="Z1928" s="108"/>
      <c r="AA1928" s="108"/>
      <c r="AB1928" s="108"/>
      <c r="AC1928" s="108"/>
      <c r="AD1928" s="111"/>
      <c r="AG1928" s="111"/>
    </row>
    <row r="1929" spans="1:33" ht="15.75">
      <c r="A1929" s="292" t="str">
        <f t="shared" si="35"/>
        <v>66-47500-B2</v>
      </c>
      <c r="B1929" s="231"/>
      <c r="C1929" s="231">
        <v>18579.18</v>
      </c>
      <c r="D1929" s="231"/>
      <c r="E1929" s="231"/>
      <c r="F1929" s="231"/>
      <c r="G1929" s="232"/>
      <c r="H1929" s="239" t="s">
        <v>966</v>
      </c>
      <c r="I1929" s="239" t="s">
        <v>966</v>
      </c>
      <c r="J1929" s="108"/>
      <c r="K1929" s="108"/>
      <c r="L1929" s="108"/>
      <c r="M1929" s="108"/>
      <c r="N1929" s="108"/>
      <c r="O1929" s="110"/>
      <c r="P1929" s="108"/>
      <c r="Q1929" s="108"/>
      <c r="R1929" s="108"/>
      <c r="S1929" s="108"/>
      <c r="T1929" s="108"/>
      <c r="U1929" s="108"/>
      <c r="V1929" s="108"/>
      <c r="W1929" s="108"/>
      <c r="X1929" s="108"/>
      <c r="Y1929" s="108"/>
      <c r="Z1929" s="108"/>
      <c r="AA1929" s="108"/>
      <c r="AB1929" s="108"/>
      <c r="AC1929" s="108"/>
      <c r="AD1929" s="111"/>
      <c r="AG1929" s="111"/>
    </row>
    <row r="1930" spans="1:33" ht="15.75">
      <c r="A1930" s="292" t="str">
        <f t="shared" si="35"/>
        <v>66-47500-S3</v>
      </c>
      <c r="B1930" s="231"/>
      <c r="C1930" s="231">
        <v>36383.58</v>
      </c>
      <c r="D1930" s="231"/>
      <c r="E1930" s="231"/>
      <c r="F1930" s="231"/>
      <c r="G1930" s="232"/>
      <c r="H1930" s="236" t="s">
        <v>964</v>
      </c>
      <c r="I1930" s="236" t="s">
        <v>964</v>
      </c>
      <c r="J1930" s="114"/>
      <c r="K1930" s="108"/>
      <c r="L1930" s="108"/>
      <c r="M1930" s="108"/>
      <c r="N1930" s="109"/>
      <c r="O1930" s="110"/>
      <c r="P1930" s="108"/>
      <c r="Q1930" s="108"/>
      <c r="R1930" s="108"/>
      <c r="S1930" s="108"/>
      <c r="T1930" s="108"/>
      <c r="U1930" s="108"/>
      <c r="V1930" s="109"/>
      <c r="W1930" s="109"/>
      <c r="X1930" s="109"/>
      <c r="Y1930" s="108"/>
      <c r="Z1930" s="108"/>
      <c r="AA1930" s="108"/>
      <c r="AB1930" s="109"/>
      <c r="AC1930" s="122"/>
      <c r="AD1930" s="111"/>
      <c r="AG1930" s="111"/>
    </row>
    <row r="1931" spans="1:33" ht="15.75">
      <c r="A1931" s="292" t="str">
        <f t="shared" si="35"/>
        <v>66-47500-01</v>
      </c>
      <c r="B1931" s="231"/>
      <c r="C1931" s="231">
        <v>17805.510000000002</v>
      </c>
      <c r="D1931" s="231"/>
      <c r="E1931" s="231"/>
      <c r="F1931" s="231"/>
      <c r="G1931" s="232"/>
      <c r="H1931" s="236" t="s">
        <v>967</v>
      </c>
      <c r="I1931" s="236" t="s">
        <v>967</v>
      </c>
      <c r="J1931" s="114"/>
      <c r="K1931" s="108"/>
      <c r="L1931" s="108"/>
      <c r="M1931" s="108"/>
      <c r="N1931" s="109"/>
      <c r="O1931" s="110"/>
      <c r="P1931" s="108"/>
      <c r="Q1931" s="108"/>
      <c r="R1931" s="108"/>
      <c r="S1931" s="108"/>
      <c r="T1931" s="108"/>
      <c r="U1931" s="108"/>
      <c r="V1931" s="109"/>
      <c r="W1931" s="109"/>
      <c r="X1931" s="109"/>
      <c r="Y1931" s="108"/>
      <c r="Z1931" s="108"/>
      <c r="AA1931" s="108"/>
      <c r="AB1931" s="109"/>
      <c r="AC1931" s="122"/>
      <c r="AD1931" s="111"/>
      <c r="AG1931" s="111"/>
    </row>
    <row r="1932" spans="1:33" ht="15.75">
      <c r="A1932" s="292" t="str">
        <f t="shared" si="35"/>
        <v>66-47500-02</v>
      </c>
      <c r="B1932" s="231"/>
      <c r="C1932" s="231">
        <v>11040.060000000001</v>
      </c>
      <c r="D1932" s="231"/>
      <c r="E1932" s="231"/>
      <c r="F1932" s="231"/>
      <c r="G1932" s="232"/>
      <c r="H1932" s="236" t="s">
        <v>968</v>
      </c>
      <c r="I1932" s="236" t="s">
        <v>968</v>
      </c>
      <c r="J1932" s="114"/>
      <c r="K1932" s="108"/>
      <c r="L1932" s="108"/>
      <c r="M1932" s="108"/>
      <c r="N1932" s="109"/>
      <c r="O1932" s="110"/>
      <c r="P1932" s="108"/>
      <c r="Q1932" s="108"/>
      <c r="R1932" s="108"/>
      <c r="S1932" s="108"/>
      <c r="T1932" s="108"/>
      <c r="U1932" s="108"/>
      <c r="V1932" s="109"/>
      <c r="W1932" s="109"/>
      <c r="X1932" s="109"/>
      <c r="Y1932" s="108"/>
      <c r="Z1932" s="108"/>
      <c r="AA1932" s="108"/>
      <c r="AB1932" s="109"/>
      <c r="AC1932" s="122"/>
      <c r="AD1932" s="111"/>
      <c r="AG1932" s="111"/>
    </row>
    <row r="1933" spans="1:33" ht="15.75">
      <c r="A1933" s="292" t="str">
        <f t="shared" si="35"/>
        <v>66-47500-03</v>
      </c>
      <c r="B1933" s="231"/>
      <c r="C1933" s="231">
        <v>7539.1200000000008</v>
      </c>
      <c r="D1933" s="231"/>
      <c r="E1933" s="231"/>
      <c r="F1933" s="231"/>
      <c r="G1933" s="232"/>
      <c r="H1933" s="239" t="s">
        <v>969</v>
      </c>
      <c r="I1933" s="239" t="s">
        <v>969</v>
      </c>
      <c r="J1933" s="114"/>
      <c r="K1933" s="108"/>
      <c r="L1933" s="108"/>
      <c r="M1933" s="108"/>
      <c r="N1933" s="109"/>
      <c r="O1933" s="110"/>
      <c r="P1933" s="108"/>
      <c r="Q1933" s="108"/>
      <c r="R1933" s="108"/>
      <c r="S1933" s="108"/>
      <c r="T1933" s="108"/>
      <c r="U1933" s="108"/>
      <c r="V1933" s="109"/>
      <c r="W1933" s="109"/>
      <c r="X1933" s="109"/>
      <c r="Y1933" s="108"/>
      <c r="Z1933" s="108"/>
      <c r="AA1933" s="108"/>
      <c r="AB1933" s="109"/>
      <c r="AC1933" s="122"/>
      <c r="AD1933" s="111"/>
      <c r="AG1933" s="111"/>
    </row>
    <row r="1934" spans="1:33" ht="15.75">
      <c r="A1934" s="292" t="str">
        <f t="shared" si="35"/>
        <v>66-47600-S3</v>
      </c>
      <c r="B1934" s="231"/>
      <c r="C1934" s="231">
        <v>28243.716814159296</v>
      </c>
      <c r="D1934" s="231"/>
      <c r="E1934" s="231"/>
      <c r="F1934" s="231"/>
      <c r="G1934" s="232"/>
      <c r="H1934" s="239" t="s">
        <v>970</v>
      </c>
      <c r="I1934" s="239" t="s">
        <v>970</v>
      </c>
      <c r="J1934" s="114"/>
      <c r="K1934" s="108"/>
      <c r="L1934" s="108"/>
      <c r="M1934" s="108"/>
      <c r="N1934" s="109"/>
      <c r="O1934" s="110"/>
      <c r="P1934" s="108"/>
      <c r="Q1934" s="108"/>
      <c r="R1934" s="108"/>
      <c r="S1934" s="108"/>
      <c r="T1934" s="108"/>
      <c r="U1934" s="108"/>
      <c r="V1934" s="109"/>
      <c r="W1934" s="109"/>
      <c r="X1934" s="109"/>
      <c r="Y1934" s="108"/>
      <c r="Z1934" s="108"/>
      <c r="AA1934" s="108"/>
      <c r="AB1934" s="109"/>
      <c r="AC1934" s="122"/>
      <c r="AD1934" s="111"/>
      <c r="AG1934" s="111"/>
    </row>
    <row r="1935" spans="1:33" ht="15.75">
      <c r="A1935" s="292" t="str">
        <f t="shared" si="35"/>
        <v>66-47600-01</v>
      </c>
      <c r="B1935" s="231"/>
      <c r="C1935" s="231">
        <v>11929.586418638257</v>
      </c>
      <c r="D1935" s="231"/>
      <c r="E1935" s="231"/>
      <c r="F1935" s="231"/>
      <c r="G1935" s="232"/>
      <c r="H1935" s="239" t="s">
        <v>971</v>
      </c>
      <c r="I1935" s="239" t="s">
        <v>971</v>
      </c>
      <c r="J1935" s="114"/>
      <c r="K1935" s="108"/>
      <c r="L1935" s="108"/>
      <c r="M1935" s="108"/>
      <c r="N1935" s="109"/>
      <c r="O1935" s="110"/>
      <c r="P1935" s="108"/>
      <c r="Q1935" s="108"/>
      <c r="R1935" s="108"/>
      <c r="S1935" s="108"/>
      <c r="T1935" s="108"/>
      <c r="U1935" s="108"/>
      <c r="V1935" s="109"/>
      <c r="W1935" s="109"/>
      <c r="X1935" s="109"/>
      <c r="Y1935" s="108"/>
      <c r="Z1935" s="108"/>
      <c r="AA1935" s="108"/>
      <c r="AB1935" s="109"/>
      <c r="AC1935" s="122"/>
      <c r="AD1935" s="111"/>
      <c r="AG1935" s="111"/>
    </row>
    <row r="1936" spans="1:33" ht="15.75">
      <c r="A1936" s="292" t="str">
        <f t="shared" si="35"/>
        <v>66-47600-02</v>
      </c>
      <c r="B1936" s="231"/>
      <c r="C1936" s="231">
        <v>9125.2916741917998</v>
      </c>
      <c r="D1936" s="231"/>
      <c r="E1936" s="231"/>
      <c r="F1936" s="231"/>
      <c r="G1936" s="232"/>
      <c r="H1936" s="236" t="s">
        <v>972</v>
      </c>
      <c r="I1936" s="236" t="s">
        <v>972</v>
      </c>
      <c r="J1936" s="114"/>
      <c r="K1936" s="108"/>
      <c r="L1936" s="108"/>
      <c r="M1936" s="108"/>
      <c r="N1936" s="109"/>
      <c r="O1936" s="110"/>
      <c r="P1936" s="108"/>
      <c r="Q1936" s="108"/>
      <c r="R1936" s="108"/>
      <c r="S1936" s="108"/>
      <c r="T1936" s="108"/>
      <c r="U1936" s="108"/>
      <c r="V1936" s="109"/>
      <c r="W1936" s="109"/>
      <c r="X1936" s="109"/>
      <c r="Y1936" s="108"/>
      <c r="Z1936" s="108"/>
      <c r="AA1936" s="108"/>
      <c r="AB1936" s="109"/>
      <c r="AC1936" s="122"/>
      <c r="AD1936" s="111"/>
      <c r="AG1936" s="111"/>
    </row>
    <row r="1937" spans="1:33" ht="15.75">
      <c r="A1937" s="292" t="str">
        <f t="shared" si="35"/>
        <v>66-47600-03</v>
      </c>
      <c r="B1937" s="231"/>
      <c r="C1937" s="231">
        <v>7188.8387213292408</v>
      </c>
      <c r="D1937" s="231"/>
      <c r="E1937" s="231"/>
      <c r="F1937" s="231"/>
      <c r="G1937" s="232"/>
      <c r="H1937" s="236" t="s">
        <v>973</v>
      </c>
      <c r="I1937" s="236" t="s">
        <v>973</v>
      </c>
      <c r="J1937" s="114"/>
      <c r="K1937" s="108"/>
      <c r="L1937" s="108"/>
      <c r="M1937" s="108"/>
      <c r="N1937" s="109"/>
      <c r="O1937" s="110"/>
      <c r="P1937" s="108"/>
      <c r="Q1937" s="108"/>
      <c r="R1937" s="108"/>
      <c r="S1937" s="108"/>
      <c r="T1937" s="108"/>
      <c r="U1937" s="108"/>
      <c r="V1937" s="109"/>
      <c r="W1937" s="109"/>
      <c r="X1937" s="109"/>
      <c r="Y1937" s="108"/>
      <c r="Z1937" s="108"/>
      <c r="AA1937" s="108"/>
      <c r="AB1937" s="109"/>
      <c r="AC1937" s="122"/>
      <c r="AD1937" s="111"/>
      <c r="AG1937" s="111"/>
    </row>
    <row r="1938" spans="1:33" ht="15.75">
      <c r="A1938" s="292" t="str">
        <f t="shared" si="35"/>
        <v>66-47700-S3</v>
      </c>
      <c r="B1938" s="231"/>
      <c r="C1938" s="231">
        <v>25742.010000000002</v>
      </c>
      <c r="D1938" s="231"/>
      <c r="E1938" s="231"/>
      <c r="F1938" s="231"/>
      <c r="G1938" s="232"/>
      <c r="H1938" s="236" t="s">
        <v>974</v>
      </c>
      <c r="I1938" s="236" t="s">
        <v>974</v>
      </c>
      <c r="J1938" s="114"/>
      <c r="K1938" s="108"/>
      <c r="L1938" s="108"/>
      <c r="M1938" s="108"/>
      <c r="N1938" s="109"/>
      <c r="O1938" s="110"/>
      <c r="P1938" s="108"/>
      <c r="Q1938" s="108"/>
      <c r="R1938" s="108"/>
      <c r="S1938" s="108"/>
      <c r="T1938" s="108"/>
      <c r="U1938" s="108"/>
      <c r="V1938" s="109"/>
      <c r="W1938" s="109"/>
      <c r="X1938" s="109"/>
      <c r="Y1938" s="108"/>
      <c r="Z1938" s="108"/>
      <c r="AA1938" s="108"/>
      <c r="AB1938" s="109"/>
      <c r="AC1938" s="122"/>
      <c r="AD1938" s="111"/>
      <c r="AG1938" s="111"/>
    </row>
    <row r="1939" spans="1:33" ht="15.75">
      <c r="A1939" s="292" t="str">
        <f t="shared" si="35"/>
        <v>66-47700-b2</v>
      </c>
      <c r="B1939" s="231"/>
      <c r="C1939" s="231">
        <v>14701.95</v>
      </c>
      <c r="D1939" s="231"/>
      <c r="E1939" s="231"/>
      <c r="F1939" s="231"/>
      <c r="G1939" s="232"/>
      <c r="H1939" s="239" t="s">
        <v>1613</v>
      </c>
      <c r="I1939" s="239" t="s">
        <v>1613</v>
      </c>
      <c r="J1939" s="114"/>
      <c r="K1939" s="108"/>
      <c r="L1939" s="108"/>
      <c r="M1939" s="108"/>
      <c r="N1939" s="109"/>
      <c r="O1939" s="110"/>
      <c r="P1939" s="108"/>
      <c r="Q1939" s="108"/>
      <c r="R1939" s="108"/>
      <c r="S1939" s="108"/>
      <c r="T1939" s="108"/>
      <c r="U1939" s="108"/>
      <c r="V1939" s="109"/>
      <c r="W1939" s="109"/>
      <c r="X1939" s="109"/>
      <c r="Y1939" s="108"/>
      <c r="Z1939" s="108"/>
      <c r="AA1939" s="108"/>
      <c r="AB1939" s="109"/>
      <c r="AC1939" s="122"/>
      <c r="AD1939" s="111"/>
      <c r="AG1939" s="111"/>
    </row>
    <row r="1940" spans="1:33" ht="15.75">
      <c r="A1940" s="292" t="str">
        <f t="shared" si="35"/>
        <v>66-47700-01</v>
      </c>
      <c r="B1940" s="231"/>
      <c r="C1940" s="231">
        <v>11040.060000000001</v>
      </c>
      <c r="D1940" s="231"/>
      <c r="E1940" s="231"/>
      <c r="F1940" s="231"/>
      <c r="G1940" s="232"/>
      <c r="H1940" s="239" t="s">
        <v>975</v>
      </c>
      <c r="I1940" s="239" t="s">
        <v>975</v>
      </c>
      <c r="J1940" s="114"/>
      <c r="K1940" s="108"/>
      <c r="L1940" s="108"/>
      <c r="M1940" s="108"/>
      <c r="N1940" s="109"/>
      <c r="O1940" s="110"/>
      <c r="P1940" s="108"/>
      <c r="Q1940" s="108"/>
      <c r="R1940" s="108"/>
      <c r="S1940" s="108"/>
      <c r="T1940" s="108"/>
      <c r="U1940" s="108"/>
      <c r="V1940" s="109"/>
      <c r="W1940" s="109"/>
      <c r="X1940" s="109"/>
      <c r="Y1940" s="108"/>
      <c r="Z1940" s="108"/>
      <c r="AA1940" s="108"/>
      <c r="AB1940" s="109"/>
      <c r="AC1940" s="122"/>
      <c r="AD1940" s="111"/>
      <c r="AG1940" s="111"/>
    </row>
    <row r="1941" spans="1:33" ht="15.75">
      <c r="A1941" s="292" t="str">
        <f t="shared" si="35"/>
        <v>66-47700-02</v>
      </c>
      <c r="B1941" s="231"/>
      <c r="C1941" s="231">
        <v>9048.7200000000012</v>
      </c>
      <c r="D1941" s="231"/>
      <c r="E1941" s="231"/>
      <c r="F1941" s="231"/>
      <c r="G1941" s="232"/>
      <c r="H1941" s="239" t="s">
        <v>976</v>
      </c>
      <c r="I1941" s="239" t="s">
        <v>976</v>
      </c>
      <c r="J1941" s="109"/>
      <c r="K1941" s="108"/>
      <c r="L1941" s="108"/>
      <c r="M1941" s="108"/>
      <c r="N1941" s="111"/>
      <c r="O1941" s="110"/>
      <c r="P1941" s="108"/>
      <c r="Q1941" s="108"/>
      <c r="R1941" s="108"/>
      <c r="S1941" s="108"/>
      <c r="T1941" s="108"/>
      <c r="U1941" s="108"/>
      <c r="V1941" s="109"/>
      <c r="W1941" s="109"/>
      <c r="X1941" s="109"/>
      <c r="Y1941" s="108"/>
      <c r="Z1941" s="108"/>
      <c r="AA1941" s="108"/>
      <c r="AB1941" s="109"/>
      <c r="AC1941" s="122"/>
      <c r="AD1941" s="111"/>
      <c r="AG1941" s="111"/>
    </row>
    <row r="1942" spans="1:33" ht="15.75">
      <c r="A1942" s="292" t="str">
        <f t="shared" si="35"/>
        <v>66-47700-03</v>
      </c>
      <c r="B1942" s="231"/>
      <c r="C1942" s="231">
        <v>5653.2300000000005</v>
      </c>
      <c r="D1942" s="231"/>
      <c r="E1942" s="231"/>
      <c r="F1942" s="231"/>
      <c r="G1942" s="232"/>
      <c r="H1942" s="236" t="s">
        <v>977</v>
      </c>
      <c r="I1942" s="236" t="s">
        <v>977</v>
      </c>
      <c r="J1942" s="114"/>
      <c r="K1942" s="108"/>
      <c r="L1942" s="108"/>
      <c r="M1942" s="108"/>
      <c r="N1942" s="109"/>
      <c r="O1942" s="110"/>
      <c r="P1942" s="108"/>
      <c r="Q1942" s="108"/>
      <c r="R1942" s="108"/>
      <c r="S1942" s="108"/>
      <c r="T1942" s="108"/>
      <c r="U1942" s="108"/>
      <c r="V1942" s="109"/>
      <c r="W1942" s="109"/>
      <c r="X1942" s="109"/>
      <c r="Y1942" s="108"/>
      <c r="Z1942" s="108"/>
      <c r="AA1942" s="108"/>
      <c r="AB1942" s="109"/>
      <c r="AC1942" s="122"/>
      <c r="AD1942" s="111"/>
      <c r="AG1942" s="111"/>
    </row>
    <row r="1943" spans="1:33" ht="15.75">
      <c r="A1943" s="292" t="str">
        <f t="shared" si="35"/>
        <v>66-47800-S1</v>
      </c>
      <c r="B1943" s="231"/>
      <c r="C1943" s="231">
        <v>10296.36</v>
      </c>
      <c r="D1943" s="231"/>
      <c r="E1943" s="231"/>
      <c r="F1943" s="231"/>
      <c r="G1943" s="232"/>
      <c r="H1943" s="236" t="s">
        <v>978</v>
      </c>
      <c r="I1943" s="236" t="s">
        <v>978</v>
      </c>
      <c r="J1943" s="114"/>
      <c r="K1943" s="108"/>
      <c r="L1943" s="108"/>
      <c r="M1943" s="108"/>
      <c r="N1943" s="109"/>
      <c r="O1943" s="110"/>
      <c r="P1943" s="108"/>
      <c r="Q1943" s="108"/>
      <c r="R1943" s="108"/>
      <c r="S1943" s="108"/>
      <c r="T1943" s="108"/>
      <c r="U1943" s="108"/>
      <c r="V1943" s="109"/>
      <c r="W1943" s="109"/>
      <c r="X1943" s="109"/>
      <c r="Y1943" s="108"/>
      <c r="Z1943" s="108"/>
      <c r="AA1943" s="108"/>
      <c r="AB1943" s="109"/>
      <c r="AC1943" s="122"/>
      <c r="AD1943" s="111"/>
      <c r="AG1943" s="111"/>
    </row>
    <row r="1944" spans="1:33" ht="15.75">
      <c r="A1944" s="292" t="str">
        <f t="shared" si="35"/>
        <v>66-47900-S1</v>
      </c>
      <c r="B1944" s="231"/>
      <c r="C1944" s="231">
        <v>8463.75</v>
      </c>
      <c r="D1944" s="231"/>
      <c r="E1944" s="231"/>
      <c r="F1944" s="231"/>
      <c r="G1944" s="232"/>
      <c r="H1944" s="236" t="s">
        <v>979</v>
      </c>
      <c r="I1944" s="236" t="s">
        <v>979</v>
      </c>
      <c r="J1944" s="114"/>
      <c r="K1944" s="108"/>
      <c r="L1944" s="108"/>
      <c r="M1944" s="108"/>
      <c r="N1944" s="109"/>
      <c r="O1944" s="110"/>
      <c r="P1944" s="108"/>
      <c r="Q1944" s="108"/>
      <c r="R1944" s="108"/>
      <c r="S1944" s="108"/>
      <c r="T1944" s="108"/>
      <c r="U1944" s="108"/>
      <c r="V1944" s="109"/>
      <c r="W1944" s="109"/>
      <c r="X1944" s="109"/>
      <c r="Y1944" s="108"/>
      <c r="Z1944" s="108"/>
      <c r="AA1944" s="108"/>
      <c r="AB1944" s="109"/>
      <c r="AC1944" s="122"/>
      <c r="AD1944" s="111"/>
      <c r="AG1944" s="111"/>
    </row>
    <row r="1945" spans="1:33" ht="15.75">
      <c r="A1945" s="292" t="str">
        <f t="shared" si="35"/>
        <v>66-48000-S1</v>
      </c>
      <c r="B1945" s="231"/>
      <c r="C1945" s="231">
        <v>4717.5</v>
      </c>
      <c r="D1945" s="231"/>
      <c r="E1945" s="231"/>
      <c r="F1945" s="231"/>
      <c r="G1945" s="232"/>
      <c r="H1945" s="239" t="s">
        <v>980</v>
      </c>
      <c r="I1945" s="239" t="s">
        <v>980</v>
      </c>
      <c r="J1945" s="114"/>
      <c r="K1945" s="108"/>
      <c r="L1945" s="108"/>
      <c r="M1945" s="108"/>
      <c r="N1945" s="109"/>
      <c r="O1945" s="110"/>
      <c r="P1945" s="108"/>
      <c r="Q1945" s="108"/>
      <c r="R1945" s="108"/>
      <c r="S1945" s="108"/>
      <c r="T1945" s="108"/>
      <c r="U1945" s="108"/>
      <c r="V1945" s="109"/>
      <c r="W1945" s="109"/>
      <c r="X1945" s="109"/>
      <c r="Y1945" s="108"/>
      <c r="Z1945" s="108"/>
      <c r="AA1945" s="108"/>
      <c r="AB1945" s="109"/>
      <c r="AC1945" s="122"/>
      <c r="AD1945" s="111"/>
      <c r="AG1945" s="111"/>
    </row>
    <row r="1946" spans="1:33" ht="15.75">
      <c r="A1946" s="292" t="str">
        <f t="shared" si="35"/>
        <v>66-48100-S3</v>
      </c>
      <c r="B1946" s="231"/>
      <c r="C1946" s="231">
        <v>28723.47</v>
      </c>
      <c r="D1946" s="231"/>
      <c r="E1946" s="231"/>
      <c r="F1946" s="231"/>
      <c r="G1946" s="232"/>
      <c r="H1946" s="239" t="s">
        <v>981</v>
      </c>
      <c r="I1946" s="239" t="s">
        <v>981</v>
      </c>
      <c r="J1946" s="114"/>
      <c r="K1946" s="108"/>
      <c r="L1946" s="108"/>
      <c r="M1946" s="108"/>
      <c r="N1946" s="109"/>
      <c r="O1946" s="110"/>
      <c r="P1946" s="108"/>
      <c r="Q1946" s="108"/>
      <c r="R1946" s="108"/>
      <c r="S1946" s="108"/>
      <c r="T1946" s="108"/>
      <c r="U1946" s="108"/>
      <c r="V1946" s="109"/>
      <c r="W1946" s="109"/>
      <c r="X1946" s="109"/>
      <c r="Y1946" s="108"/>
      <c r="Z1946" s="108"/>
      <c r="AA1946" s="108"/>
      <c r="AB1946" s="109"/>
      <c r="AC1946" s="122"/>
      <c r="AD1946" s="111"/>
      <c r="AG1946" s="111"/>
    </row>
    <row r="1947" spans="1:33" ht="15.75">
      <c r="A1947" s="292" t="str">
        <f t="shared" si="35"/>
        <v>66-48100-B2</v>
      </c>
      <c r="B1947" s="231"/>
      <c r="C1947" s="231">
        <v>16957.47</v>
      </c>
      <c r="D1947" s="231"/>
      <c r="E1947" s="231"/>
      <c r="F1947" s="231"/>
      <c r="G1947" s="232"/>
      <c r="H1947" s="239" t="s">
        <v>982</v>
      </c>
      <c r="I1947" s="239" t="s">
        <v>982</v>
      </c>
      <c r="J1947" s="114"/>
      <c r="K1947" s="108"/>
      <c r="L1947" s="108"/>
      <c r="M1947" s="108"/>
      <c r="N1947" s="109"/>
      <c r="O1947" s="110"/>
      <c r="P1947" s="108"/>
      <c r="Q1947" s="108"/>
      <c r="R1947" s="108"/>
      <c r="S1947" s="108"/>
      <c r="T1947" s="108"/>
      <c r="U1947" s="108"/>
      <c r="V1947" s="109"/>
      <c r="W1947" s="109"/>
      <c r="X1947" s="109"/>
      <c r="Y1947" s="108"/>
      <c r="Z1947" s="108"/>
      <c r="AA1947" s="108"/>
      <c r="AB1947" s="109"/>
      <c r="AC1947" s="122"/>
      <c r="AD1947" s="111"/>
      <c r="AG1947" s="111"/>
    </row>
    <row r="1948" spans="1:33" ht="15.75">
      <c r="A1948" s="292" t="str">
        <f t="shared" si="35"/>
        <v>66-48100-01</v>
      </c>
      <c r="B1948" s="231"/>
      <c r="C1948" s="231">
        <v>11775.990000000002</v>
      </c>
      <c r="D1948" s="231"/>
      <c r="E1948" s="231"/>
      <c r="F1948" s="231"/>
      <c r="G1948" s="232"/>
      <c r="H1948" s="236" t="s">
        <v>983</v>
      </c>
      <c r="I1948" s="236" t="s">
        <v>983</v>
      </c>
      <c r="J1948" s="114"/>
      <c r="K1948" s="108"/>
      <c r="L1948" s="108"/>
      <c r="M1948" s="108"/>
      <c r="N1948" s="109"/>
      <c r="O1948" s="110"/>
      <c r="P1948" s="108"/>
      <c r="Q1948" s="108"/>
      <c r="R1948" s="108"/>
      <c r="S1948" s="108"/>
      <c r="T1948" s="108"/>
      <c r="U1948" s="108"/>
      <c r="V1948" s="109"/>
      <c r="W1948" s="109"/>
      <c r="X1948" s="109"/>
      <c r="Y1948" s="108"/>
      <c r="Z1948" s="108"/>
      <c r="AA1948" s="108"/>
      <c r="AB1948" s="109"/>
      <c r="AC1948" s="122"/>
      <c r="AD1948" s="111"/>
      <c r="AG1948" s="111"/>
    </row>
    <row r="1949" spans="1:33" ht="15.75">
      <c r="A1949" s="292" t="str">
        <f t="shared" si="35"/>
        <v>66-48100-02</v>
      </c>
      <c r="B1949" s="231"/>
      <c r="C1949" s="231">
        <v>10360.740000000002</v>
      </c>
      <c r="D1949" s="231"/>
      <c r="E1949" s="231"/>
      <c r="F1949" s="231"/>
      <c r="G1949" s="232"/>
      <c r="H1949" s="236" t="s">
        <v>984</v>
      </c>
      <c r="I1949" s="236" t="s">
        <v>984</v>
      </c>
      <c r="J1949" s="114"/>
      <c r="K1949" s="108"/>
      <c r="L1949" s="108"/>
      <c r="M1949" s="108"/>
      <c r="N1949" s="109"/>
      <c r="O1949" s="110"/>
      <c r="P1949" s="108"/>
      <c r="Q1949" s="108"/>
      <c r="R1949" s="108"/>
      <c r="S1949" s="108"/>
      <c r="T1949" s="108"/>
      <c r="U1949" s="108"/>
      <c r="V1949" s="109"/>
      <c r="W1949" s="109"/>
      <c r="X1949" s="109"/>
      <c r="Y1949" s="108"/>
      <c r="Z1949" s="108"/>
      <c r="AA1949" s="108"/>
      <c r="AB1949" s="109"/>
      <c r="AC1949" s="122"/>
      <c r="AD1949" s="111"/>
      <c r="AG1949" s="111"/>
    </row>
    <row r="1950" spans="1:33" ht="15.75">
      <c r="A1950" s="292" t="str">
        <f t="shared" si="35"/>
        <v>66-48100-03</v>
      </c>
      <c r="B1950" s="231"/>
      <c r="C1950" s="231">
        <v>6596.7300000000005</v>
      </c>
      <c r="D1950" s="231"/>
      <c r="E1950" s="231"/>
      <c r="F1950" s="231"/>
      <c r="G1950" s="232"/>
      <c r="H1950" s="236" t="s">
        <v>985</v>
      </c>
      <c r="I1950" s="236" t="s">
        <v>985</v>
      </c>
      <c r="J1950" s="114"/>
      <c r="K1950" s="108"/>
      <c r="L1950" s="108"/>
      <c r="M1950" s="108"/>
      <c r="N1950" s="109"/>
      <c r="O1950" s="110"/>
      <c r="P1950" s="108"/>
      <c r="Q1950" s="108"/>
      <c r="R1950" s="108"/>
      <c r="S1950" s="108"/>
      <c r="T1950" s="108"/>
      <c r="U1950" s="108"/>
      <c r="V1950" s="109"/>
      <c r="W1950" s="109"/>
      <c r="X1950" s="109"/>
      <c r="Y1950" s="108"/>
      <c r="Z1950" s="108"/>
      <c r="AA1950" s="108"/>
      <c r="AB1950" s="109"/>
      <c r="AC1950" s="122"/>
      <c r="AD1950" s="111"/>
      <c r="AG1950" s="111"/>
    </row>
    <row r="1951" spans="1:33" ht="15.75">
      <c r="A1951" s="292" t="str">
        <f t="shared" si="35"/>
        <v>66-48200-S3</v>
      </c>
      <c r="B1951" s="231"/>
      <c r="C1951" s="231">
        <v>16956.36</v>
      </c>
      <c r="D1951" s="231"/>
      <c r="E1951" s="231"/>
      <c r="F1951" s="231"/>
      <c r="G1951" s="232"/>
      <c r="H1951" s="236" t="s">
        <v>986</v>
      </c>
      <c r="I1951" s="236" t="s">
        <v>986</v>
      </c>
      <c r="J1951" s="108"/>
      <c r="K1951" s="108"/>
      <c r="L1951" s="108"/>
      <c r="M1951" s="108"/>
      <c r="N1951" s="8"/>
      <c r="O1951" s="110"/>
      <c r="P1951" s="108"/>
      <c r="Q1951" s="108"/>
      <c r="R1951" s="108"/>
      <c r="S1951" s="108"/>
      <c r="T1951" s="108"/>
      <c r="U1951" s="108"/>
      <c r="V1951" s="109"/>
      <c r="W1951" s="109"/>
      <c r="X1951" s="109"/>
      <c r="Y1951" s="108"/>
      <c r="Z1951" s="108"/>
      <c r="AA1951" s="108"/>
      <c r="AB1951" s="8"/>
      <c r="AC1951" s="109"/>
      <c r="AD1951" s="111"/>
      <c r="AG1951" s="111"/>
    </row>
    <row r="1952" spans="1:33" ht="15.75">
      <c r="A1952" s="292" t="str">
        <f t="shared" si="35"/>
        <v>66-48200-01</v>
      </c>
      <c r="B1952" s="231"/>
      <c r="C1952" s="231">
        <v>8474.85</v>
      </c>
      <c r="D1952" s="231"/>
      <c r="E1952" s="231"/>
      <c r="F1952" s="231"/>
      <c r="G1952" s="232"/>
      <c r="H1952" s="236" t="s">
        <v>987</v>
      </c>
      <c r="I1952" s="236" t="s">
        <v>987</v>
      </c>
      <c r="J1952" s="8"/>
      <c r="K1952" s="108"/>
      <c r="L1952" s="108"/>
      <c r="M1952" s="108"/>
      <c r="N1952" s="8"/>
      <c r="O1952" s="110"/>
      <c r="P1952" s="108"/>
      <c r="Q1952" s="108"/>
      <c r="R1952" s="108"/>
      <c r="S1952" s="108"/>
      <c r="T1952" s="108"/>
      <c r="U1952" s="108"/>
      <c r="V1952" s="8"/>
      <c r="W1952" s="8"/>
      <c r="X1952" s="8"/>
      <c r="Y1952" s="108"/>
      <c r="Z1952" s="108"/>
      <c r="AA1952" s="108"/>
      <c r="AB1952" s="8"/>
      <c r="AC1952" s="8"/>
      <c r="AD1952" s="111"/>
      <c r="AG1952" s="111"/>
    </row>
    <row r="1953" spans="1:33" ht="15.75">
      <c r="A1953" s="292" t="str">
        <f t="shared" si="35"/>
        <v>66-48200-02</v>
      </c>
      <c r="B1953" s="231"/>
      <c r="C1953" s="231">
        <v>5462.31</v>
      </c>
      <c r="D1953" s="231"/>
      <c r="E1953" s="231"/>
      <c r="F1953" s="231"/>
      <c r="G1953" s="232"/>
      <c r="H1953" s="225" t="s">
        <v>988</v>
      </c>
      <c r="I1953" s="225" t="s">
        <v>988</v>
      </c>
      <c r="J1953" s="8"/>
      <c r="K1953" s="108"/>
      <c r="L1953" s="108"/>
      <c r="M1953" s="108"/>
      <c r="N1953" s="8"/>
      <c r="O1953" s="8"/>
      <c r="P1953" s="8"/>
      <c r="Q1953" s="8"/>
      <c r="R1953" s="108"/>
      <c r="S1953" s="108"/>
      <c r="T1953" s="108"/>
      <c r="U1953" s="108"/>
      <c r="V1953" s="109"/>
      <c r="W1953" s="109"/>
      <c r="X1953" s="109"/>
      <c r="Y1953" s="108"/>
      <c r="Z1953" s="108"/>
      <c r="AA1953" s="108"/>
      <c r="AB1953" s="8"/>
      <c r="AC1953" s="109"/>
      <c r="AD1953" s="111"/>
      <c r="AG1953" s="111"/>
    </row>
    <row r="1954" spans="1:33" ht="15.75">
      <c r="A1954" s="292" t="str">
        <f t="shared" si="35"/>
        <v>66-48200-03</v>
      </c>
      <c r="B1954" s="231"/>
      <c r="C1954" s="231">
        <v>3019.2000000000003</v>
      </c>
      <c r="D1954" s="231"/>
      <c r="E1954" s="231"/>
      <c r="F1954" s="231"/>
      <c r="G1954" s="232"/>
      <c r="H1954" s="238" t="s">
        <v>989</v>
      </c>
      <c r="I1954" s="238" t="s">
        <v>989</v>
      </c>
      <c r="J1954" s="114"/>
      <c r="K1954" s="108"/>
      <c r="L1954" s="108"/>
      <c r="M1954" s="108"/>
      <c r="N1954" s="109"/>
      <c r="O1954" s="110"/>
      <c r="P1954" s="108"/>
      <c r="Q1954" s="108"/>
      <c r="R1954" s="108"/>
      <c r="S1954" s="108"/>
      <c r="T1954" s="108"/>
      <c r="U1954" s="108"/>
      <c r="V1954" s="109"/>
      <c r="W1954" s="109"/>
      <c r="X1954" s="109"/>
      <c r="Y1954" s="108"/>
      <c r="Z1954" s="108"/>
      <c r="AA1954" s="108"/>
      <c r="AB1954" s="109"/>
      <c r="AC1954" s="109"/>
      <c r="AD1954" s="111"/>
      <c r="AG1954" s="111"/>
    </row>
    <row r="1955" spans="1:33" ht="15.75">
      <c r="A1955" s="292" t="str">
        <f t="shared" si="35"/>
        <v>66-48300-S1</v>
      </c>
      <c r="B1955" s="231">
        <v>34175.357052555533</v>
      </c>
      <c r="C1955" s="231">
        <v>46182.914935885856</v>
      </c>
      <c r="D1955" s="231"/>
      <c r="E1955" s="231"/>
      <c r="F1955" s="231"/>
      <c r="G1955" s="232"/>
      <c r="H1955" s="238" t="s">
        <v>990</v>
      </c>
      <c r="I1955" s="238" t="s">
        <v>990</v>
      </c>
      <c r="J1955" s="114"/>
      <c r="K1955" s="108"/>
      <c r="L1955" s="108"/>
      <c r="M1955" s="108"/>
      <c r="N1955" s="109"/>
      <c r="O1955" s="110"/>
      <c r="P1955" s="108"/>
      <c r="Q1955" s="108"/>
      <c r="R1955" s="108"/>
      <c r="S1955" s="108"/>
      <c r="T1955" s="108"/>
      <c r="U1955" s="108"/>
      <c r="V1955" s="109"/>
      <c r="W1955" s="109"/>
      <c r="X1955" s="109"/>
      <c r="Y1955" s="108"/>
      <c r="Z1955" s="108"/>
      <c r="AA1955" s="108"/>
      <c r="AB1955" s="109"/>
      <c r="AC1955" s="109"/>
      <c r="AD1955" s="111"/>
      <c r="AG1955" s="111"/>
    </row>
    <row r="1956" spans="1:33" ht="15.75">
      <c r="A1956" s="292" t="str">
        <f t="shared" ref="A1956:A2019" si="36">LEFT(H1956,6)&amp;"00"&amp;RIGHT(H1956,3)</f>
        <v>66-48400-S1</v>
      </c>
      <c r="B1956" s="231">
        <v>34175.357052555533</v>
      </c>
      <c r="C1956" s="231">
        <v>46182.914935885856</v>
      </c>
      <c r="D1956" s="231"/>
      <c r="E1956" s="231"/>
      <c r="F1956" s="231"/>
      <c r="G1956" s="232"/>
      <c r="H1956" s="236" t="s">
        <v>991</v>
      </c>
      <c r="I1956" s="236" t="s">
        <v>991</v>
      </c>
      <c r="J1956" s="114"/>
      <c r="K1956" s="108"/>
      <c r="L1956" s="108"/>
      <c r="M1956" s="108"/>
      <c r="N1956" s="109"/>
      <c r="O1956" s="110"/>
      <c r="P1956" s="108"/>
      <c r="Q1956" s="108"/>
      <c r="R1956" s="108"/>
      <c r="S1956" s="108"/>
      <c r="T1956" s="108"/>
      <c r="U1956" s="108"/>
      <c r="V1956" s="109"/>
      <c r="W1956" s="109"/>
      <c r="X1956" s="109"/>
      <c r="Y1956" s="108"/>
      <c r="Z1956" s="108"/>
      <c r="AA1956" s="108"/>
      <c r="AB1956" s="109"/>
      <c r="AC1956" s="109"/>
      <c r="AD1956" s="111"/>
      <c r="AG1956" s="111"/>
    </row>
    <row r="1957" spans="1:33" ht="15.75">
      <c r="A1957" s="292" t="str">
        <f t="shared" si="36"/>
        <v>66-48500-S1</v>
      </c>
      <c r="B1957" s="231">
        <v>34175.357052555533</v>
      </c>
      <c r="C1957" s="231">
        <v>46182.914935885856</v>
      </c>
      <c r="D1957" s="231"/>
      <c r="E1957" s="231"/>
      <c r="F1957" s="231"/>
      <c r="G1957" s="232"/>
      <c r="H1957" s="236" t="s">
        <v>992</v>
      </c>
      <c r="I1957" s="236" t="s">
        <v>992</v>
      </c>
      <c r="J1957" s="108"/>
      <c r="K1957" s="108"/>
      <c r="L1957" s="108"/>
      <c r="M1957" s="108"/>
      <c r="N1957" s="8"/>
      <c r="O1957" s="110"/>
      <c r="P1957" s="108"/>
      <c r="Q1957" s="108"/>
      <c r="R1957" s="108"/>
      <c r="S1957" s="108"/>
      <c r="T1957" s="108"/>
      <c r="U1957" s="108"/>
      <c r="V1957" s="8"/>
      <c r="W1957" s="8"/>
      <c r="X1957" s="8"/>
      <c r="Y1957" s="108"/>
      <c r="Z1957" s="108"/>
      <c r="AA1957" s="108"/>
      <c r="AB1957" s="109"/>
      <c r="AC1957" s="122"/>
      <c r="AD1957" s="111"/>
      <c r="AG1957" s="111"/>
    </row>
    <row r="1958" spans="1:33" ht="15.75">
      <c r="A1958" s="292" t="str">
        <f t="shared" si="36"/>
        <v>66-48600-S1</v>
      </c>
      <c r="B1958" s="231">
        <v>11745.663716814162</v>
      </c>
      <c r="C1958" s="231">
        <v>17466</v>
      </c>
      <c r="D1958" s="231"/>
      <c r="E1958" s="231"/>
      <c r="F1958" s="231"/>
      <c r="G1958" s="232">
        <v>17613.797309734513</v>
      </c>
      <c r="H1958" s="236" t="s">
        <v>963</v>
      </c>
      <c r="I1958" s="236" t="s">
        <v>963</v>
      </c>
      <c r="J1958" s="125"/>
      <c r="K1958" s="108"/>
      <c r="L1958" s="108"/>
      <c r="M1958" s="108"/>
      <c r="N1958" s="125"/>
      <c r="O1958" s="125"/>
      <c r="P1958" s="125"/>
      <c r="Q1958" s="125"/>
      <c r="R1958" s="108"/>
      <c r="S1958" s="108"/>
      <c r="T1958" s="108"/>
      <c r="U1958" s="108"/>
      <c r="V1958" s="125"/>
      <c r="W1958" s="125"/>
      <c r="X1958" s="125"/>
      <c r="Y1958" s="108"/>
      <c r="Z1958" s="108"/>
      <c r="AA1958" s="108"/>
      <c r="AB1958" s="125"/>
      <c r="AC1958" s="125"/>
      <c r="AD1958" s="111"/>
      <c r="AG1958" s="111"/>
    </row>
    <row r="1959" spans="1:33" ht="15.75">
      <c r="A1959" s="292" t="str">
        <f t="shared" si="36"/>
        <v>66-48700-S1</v>
      </c>
      <c r="B1959" s="231"/>
      <c r="C1959" s="231">
        <v>35112.722399999999</v>
      </c>
      <c r="D1959" s="231"/>
      <c r="E1959" s="231"/>
      <c r="F1959" s="231"/>
      <c r="G1959" s="232"/>
      <c r="H1959" s="225" t="s">
        <v>994</v>
      </c>
      <c r="I1959" s="225" t="s">
        <v>994</v>
      </c>
      <c r="J1959" s="114"/>
      <c r="K1959" s="108"/>
      <c r="L1959" s="108"/>
      <c r="M1959" s="108"/>
      <c r="N1959" s="109"/>
      <c r="O1959" s="110"/>
      <c r="P1959" s="108"/>
      <c r="Q1959" s="108"/>
      <c r="R1959" s="108"/>
      <c r="S1959" s="108"/>
      <c r="T1959" s="108"/>
      <c r="U1959" s="108"/>
      <c r="V1959" s="109"/>
      <c r="W1959" s="109"/>
      <c r="X1959" s="109"/>
      <c r="Y1959" s="108"/>
      <c r="Z1959" s="108"/>
      <c r="AA1959" s="108"/>
      <c r="AB1959" s="109"/>
      <c r="AC1959" s="122"/>
      <c r="AD1959" s="111"/>
      <c r="AG1959" s="111"/>
    </row>
    <row r="1960" spans="1:33" ht="15.75">
      <c r="A1960" s="292" t="str">
        <f t="shared" si="36"/>
        <v>66-48800-S1</v>
      </c>
      <c r="B1960" s="231">
        <v>22230.763871999992</v>
      </c>
      <c r="C1960" s="231">
        <v>30041.572799999991</v>
      </c>
      <c r="D1960" s="231"/>
      <c r="E1960" s="231"/>
      <c r="F1960" s="231"/>
      <c r="G1960" s="232"/>
      <c r="H1960" s="238" t="s">
        <v>995</v>
      </c>
      <c r="I1960" s="238" t="s">
        <v>995</v>
      </c>
      <c r="J1960" s="114"/>
      <c r="K1960" s="108"/>
      <c r="L1960" s="108"/>
      <c r="M1960" s="108"/>
      <c r="N1960" s="109"/>
      <c r="O1960" s="110"/>
      <c r="P1960" s="108"/>
      <c r="Q1960" s="108"/>
      <c r="R1960" s="108"/>
      <c r="S1960" s="108"/>
      <c r="T1960" s="108"/>
      <c r="U1960" s="108"/>
      <c r="V1960" s="109"/>
      <c r="W1960" s="109"/>
      <c r="X1960" s="109"/>
      <c r="Y1960" s="108"/>
      <c r="Z1960" s="108"/>
      <c r="AA1960" s="108"/>
      <c r="AB1960" s="109"/>
      <c r="AC1960" s="122"/>
      <c r="AD1960" s="111"/>
      <c r="AG1960" s="111"/>
    </row>
    <row r="1961" spans="1:33" ht="15.75">
      <c r="A1961" s="292" t="str">
        <f t="shared" si="36"/>
        <v>66-48900-S1</v>
      </c>
      <c r="B1961" s="231">
        <v>16157.734513274336</v>
      </c>
      <c r="C1961" s="231">
        <v>20543.40530973451</v>
      </c>
      <c r="D1961" s="231"/>
      <c r="E1961" s="231"/>
      <c r="F1961" s="231"/>
      <c r="G1961" s="232">
        <v>23624.916106194683</v>
      </c>
      <c r="H1961" s="238" t="s">
        <v>1122</v>
      </c>
      <c r="I1961" s="238" t="s">
        <v>1122</v>
      </c>
      <c r="J1961" s="114"/>
      <c r="K1961" s="108"/>
      <c r="L1961" s="108"/>
      <c r="M1961" s="108"/>
      <c r="N1961" s="109"/>
      <c r="O1961" s="110"/>
      <c r="P1961" s="108"/>
      <c r="Q1961" s="108"/>
      <c r="R1961" s="108"/>
      <c r="S1961" s="108"/>
      <c r="T1961" s="108"/>
      <c r="U1961" s="108"/>
      <c r="V1961" s="109"/>
      <c r="W1961" s="109"/>
      <c r="X1961" s="109"/>
      <c r="Y1961" s="108"/>
      <c r="Z1961" s="108"/>
      <c r="AA1961" s="108"/>
      <c r="AB1961" s="109"/>
      <c r="AC1961" s="122"/>
      <c r="AD1961" s="111"/>
      <c r="AG1961" s="111"/>
    </row>
    <row r="1962" spans="1:33" ht="15.75">
      <c r="A1962" s="292" t="str">
        <f t="shared" si="36"/>
        <v>66-49000-S1</v>
      </c>
      <c r="B1962" s="231">
        <v>12272.028318584073</v>
      </c>
      <c r="C1962" s="231">
        <v>15603.007433628318</v>
      </c>
      <c r="D1962" s="231"/>
      <c r="E1962" s="231"/>
      <c r="F1962" s="231"/>
      <c r="G1962" s="232">
        <v>17943.458548672566</v>
      </c>
      <c r="H1962" s="225" t="s">
        <v>1123</v>
      </c>
      <c r="I1962" s="225" t="s">
        <v>1123</v>
      </c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109"/>
      <c r="Y1962" s="108"/>
      <c r="Z1962" s="108"/>
      <c r="AA1962" s="108"/>
      <c r="AB1962" s="8"/>
      <c r="AC1962" s="8"/>
      <c r="AD1962" s="111"/>
      <c r="AG1962" s="111"/>
    </row>
    <row r="1963" spans="1:33" ht="15.75">
      <c r="A1963" s="292" t="str">
        <f t="shared" si="36"/>
        <v>66-49100-S1</v>
      </c>
      <c r="B1963" s="231">
        <v>17709.026548672569</v>
      </c>
      <c r="C1963" s="231">
        <v>23092.570619469028</v>
      </c>
      <c r="D1963" s="231"/>
      <c r="E1963" s="231"/>
      <c r="F1963" s="231"/>
      <c r="G1963" s="232">
        <v>26556.456212389381</v>
      </c>
      <c r="H1963" s="238" t="s">
        <v>996</v>
      </c>
      <c r="I1963" s="238" t="s">
        <v>996</v>
      </c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111"/>
      <c r="AG1963" s="111"/>
    </row>
    <row r="1964" spans="1:33" ht="15.75">
      <c r="A1964" s="292" t="str">
        <f t="shared" si="36"/>
        <v>66-49200-S1</v>
      </c>
      <c r="B1964" s="231">
        <v>12604.247787610622</v>
      </c>
      <c r="C1964" s="231">
        <v>16435.939115044246</v>
      </c>
      <c r="D1964" s="231"/>
      <c r="E1964" s="231"/>
      <c r="F1964" s="231"/>
      <c r="G1964" s="232">
        <v>18901.329982300882</v>
      </c>
      <c r="H1964" s="238" t="s">
        <v>997</v>
      </c>
      <c r="I1964" s="238" t="s">
        <v>997</v>
      </c>
      <c r="J1964" s="114"/>
      <c r="K1964" s="108"/>
      <c r="L1964" s="108"/>
      <c r="M1964" s="108"/>
      <c r="N1964" s="109"/>
      <c r="O1964" s="110"/>
      <c r="P1964" s="108"/>
      <c r="Q1964" s="108"/>
      <c r="R1964" s="108"/>
      <c r="S1964" s="108"/>
      <c r="T1964" s="108"/>
      <c r="U1964" s="108"/>
      <c r="V1964" s="109"/>
      <c r="W1964" s="109"/>
      <c r="X1964" s="109"/>
      <c r="Y1964" s="108"/>
      <c r="Z1964" s="108"/>
      <c r="AA1964" s="108"/>
      <c r="AB1964" s="109"/>
      <c r="AC1964" s="109"/>
      <c r="AD1964" s="111"/>
      <c r="AG1964" s="111"/>
    </row>
    <row r="1965" spans="1:33" ht="15.75">
      <c r="A1965" s="292" t="str">
        <f t="shared" si="36"/>
        <v>66-49300-S2</v>
      </c>
      <c r="B1965" s="231"/>
      <c r="C1965" s="231">
        <v>20892.967310818134</v>
      </c>
      <c r="D1965" s="231"/>
      <c r="E1965" s="231"/>
      <c r="F1965" s="231"/>
      <c r="G1965" s="232"/>
      <c r="H1965" s="225" t="s">
        <v>998</v>
      </c>
      <c r="I1965" s="225" t="s">
        <v>998</v>
      </c>
      <c r="J1965" s="114"/>
      <c r="K1965" s="108"/>
      <c r="L1965" s="108"/>
      <c r="M1965" s="108"/>
      <c r="N1965" s="109"/>
      <c r="O1965" s="110"/>
      <c r="P1965" s="108"/>
      <c r="Q1965" s="108"/>
      <c r="R1965" s="108"/>
      <c r="S1965" s="108"/>
      <c r="T1965" s="108"/>
      <c r="U1965" s="108"/>
      <c r="V1965" s="109"/>
      <c r="W1965" s="109"/>
      <c r="X1965" s="109"/>
      <c r="Y1965" s="108"/>
      <c r="Z1965" s="108"/>
      <c r="AA1965" s="108"/>
      <c r="AB1965" s="109"/>
      <c r="AC1965" s="109"/>
      <c r="AD1965" s="111"/>
      <c r="AG1965" s="111"/>
    </row>
    <row r="1966" spans="1:33" ht="15.75">
      <c r="A1966" s="292" t="str">
        <f t="shared" si="36"/>
        <v>66-49300-01</v>
      </c>
      <c r="B1966" s="231"/>
      <c r="C1966" s="231">
        <v>12065.591475528267</v>
      </c>
      <c r="D1966" s="231"/>
      <c r="E1966" s="231"/>
      <c r="F1966" s="231"/>
      <c r="G1966" s="232"/>
      <c r="H1966" s="238" t="s">
        <v>999</v>
      </c>
      <c r="I1966" s="238" t="s">
        <v>999</v>
      </c>
      <c r="J1966" s="114"/>
      <c r="K1966" s="108"/>
      <c r="L1966" s="108"/>
      <c r="M1966" s="108"/>
      <c r="N1966" s="109"/>
      <c r="O1966" s="110"/>
      <c r="P1966" s="108"/>
      <c r="Q1966" s="108"/>
      <c r="R1966" s="108"/>
      <c r="S1966" s="108"/>
      <c r="T1966" s="108"/>
      <c r="U1966" s="108"/>
      <c r="V1966" s="109"/>
      <c r="W1966" s="109"/>
      <c r="X1966" s="109"/>
      <c r="Y1966" s="108"/>
      <c r="Z1966" s="108"/>
      <c r="AA1966" s="108"/>
      <c r="AB1966" s="109"/>
      <c r="AC1966" s="109"/>
      <c r="AD1966" s="111"/>
      <c r="AG1966" s="111"/>
    </row>
    <row r="1967" spans="1:33" ht="15.75">
      <c r="A1967" s="292" t="str">
        <f t="shared" si="36"/>
        <v>66-49300-02</v>
      </c>
      <c r="B1967" s="231"/>
      <c r="C1967" s="231">
        <v>8827.3758352898694</v>
      </c>
      <c r="D1967" s="231"/>
      <c r="E1967" s="231"/>
      <c r="F1967" s="231"/>
      <c r="G1967" s="232"/>
      <c r="H1967" s="238" t="s">
        <v>1000</v>
      </c>
      <c r="I1967" s="238" t="s">
        <v>1000</v>
      </c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109"/>
      <c r="W1967" s="109"/>
      <c r="X1967" s="109"/>
      <c r="Y1967" s="108"/>
      <c r="Z1967" s="108"/>
      <c r="AA1967" s="108"/>
      <c r="AB1967" s="8"/>
      <c r="AC1967" s="8"/>
      <c r="AD1967" s="111"/>
      <c r="AG1967" s="111"/>
    </row>
    <row r="1968" spans="1:33" ht="15.75">
      <c r="A1968" s="292" t="str">
        <f t="shared" si="36"/>
        <v>66-49400-S1</v>
      </c>
      <c r="B1968" s="231">
        <v>8439.8230088495584</v>
      </c>
      <c r="C1968" s="231">
        <v>11005.529203539818</v>
      </c>
      <c r="D1968" s="231"/>
      <c r="E1968" s="231"/>
      <c r="F1968" s="231"/>
      <c r="G1968" s="232">
        <v>12656.358584070791</v>
      </c>
      <c r="H1968" s="225" t="s">
        <v>1001</v>
      </c>
      <c r="I1968" s="225" t="s">
        <v>1001</v>
      </c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111"/>
      <c r="AG1968" s="111"/>
    </row>
    <row r="1969" spans="1:33" ht="15.75">
      <c r="A1969" s="292" t="str">
        <f t="shared" si="36"/>
        <v>66-49500-S1</v>
      </c>
      <c r="B1969" s="231">
        <v>13608.849557522126</v>
      </c>
      <c r="C1969" s="231">
        <v>17745.939823008852</v>
      </c>
      <c r="D1969" s="231"/>
      <c r="E1969" s="231"/>
      <c r="F1969" s="231"/>
      <c r="G1969" s="232">
        <v>20407.830796460181</v>
      </c>
      <c r="H1969" s="238" t="s">
        <v>1124</v>
      </c>
      <c r="I1969" s="238" t="s">
        <v>1124</v>
      </c>
      <c r="J1969" s="114"/>
      <c r="K1969" s="108"/>
      <c r="L1969" s="108"/>
      <c r="M1969" s="108"/>
      <c r="N1969" s="109"/>
      <c r="O1969" s="110"/>
      <c r="P1969" s="108"/>
      <c r="Q1969" s="108"/>
      <c r="R1969" s="108"/>
      <c r="S1969" s="108"/>
      <c r="T1969" s="108"/>
      <c r="U1969" s="108"/>
      <c r="V1969" s="109"/>
      <c r="W1969" s="109"/>
      <c r="X1969" s="109"/>
      <c r="Y1969" s="108"/>
      <c r="Z1969" s="108"/>
      <c r="AA1969" s="108"/>
      <c r="AB1969" s="109"/>
      <c r="AC1969" s="109"/>
      <c r="AD1969" s="111"/>
      <c r="AG1969" s="111"/>
    </row>
    <row r="1970" spans="1:33" ht="15.75">
      <c r="A1970" s="292" t="str">
        <f t="shared" si="36"/>
        <v>66-49600-S1</v>
      </c>
      <c r="B1970" s="231">
        <v>6908.4</v>
      </c>
      <c r="C1970" s="231">
        <v>9008.4</v>
      </c>
      <c r="D1970" s="231"/>
      <c r="E1970" s="231"/>
      <c r="F1970" s="231"/>
      <c r="G1970" s="232">
        <v>10359.6</v>
      </c>
      <c r="H1970" s="238" t="s">
        <v>1002</v>
      </c>
      <c r="I1970" s="238" t="s">
        <v>1002</v>
      </c>
      <c r="J1970" s="114"/>
      <c r="K1970" s="108"/>
      <c r="L1970" s="108"/>
      <c r="M1970" s="108"/>
      <c r="N1970" s="109"/>
      <c r="O1970" s="110"/>
      <c r="P1970" s="108"/>
      <c r="Q1970" s="108"/>
      <c r="R1970" s="108"/>
      <c r="S1970" s="108"/>
      <c r="T1970" s="108"/>
      <c r="U1970" s="108"/>
      <c r="V1970" s="109"/>
      <c r="W1970" s="109"/>
      <c r="X1970" s="109"/>
      <c r="Y1970" s="108"/>
      <c r="Z1970" s="108"/>
      <c r="AA1970" s="108"/>
      <c r="AB1970" s="109"/>
      <c r="AC1970" s="109"/>
      <c r="AD1970" s="111"/>
      <c r="AG1970" s="111"/>
    </row>
    <row r="1971" spans="1:33" ht="15.75">
      <c r="A1971" s="292" t="str">
        <f t="shared" si="36"/>
        <v>66-49700-S1</v>
      </c>
      <c r="B1971" s="231">
        <v>0</v>
      </c>
      <c r="C1971" s="231">
        <v>7200</v>
      </c>
      <c r="D1971" s="231"/>
      <c r="E1971" s="231"/>
      <c r="F1971" s="231"/>
      <c r="G1971" s="232">
        <v>0</v>
      </c>
      <c r="H1971" s="225" t="s">
        <v>1003</v>
      </c>
      <c r="I1971" s="225" t="s">
        <v>1003</v>
      </c>
      <c r="J1971" s="114"/>
      <c r="K1971" s="108"/>
      <c r="L1971" s="108"/>
      <c r="M1971" s="108"/>
      <c r="N1971" s="109"/>
      <c r="O1971" s="110"/>
      <c r="P1971" s="108"/>
      <c r="Q1971" s="108"/>
      <c r="R1971" s="108"/>
      <c r="S1971" s="108"/>
      <c r="T1971" s="108"/>
      <c r="U1971" s="108"/>
      <c r="V1971" s="109"/>
      <c r="W1971" s="109"/>
      <c r="X1971" s="109"/>
      <c r="Y1971" s="108"/>
      <c r="Z1971" s="108"/>
      <c r="AA1971" s="108"/>
      <c r="AB1971" s="109"/>
      <c r="AC1971" s="109"/>
      <c r="AD1971" s="111"/>
      <c r="AG1971" s="111"/>
    </row>
    <row r="1972" spans="1:33" ht="15.75">
      <c r="A1972" s="292" t="str">
        <f t="shared" si="36"/>
        <v>66-49800-S1</v>
      </c>
      <c r="B1972" s="231">
        <v>12399.82300884956</v>
      </c>
      <c r="C1972" s="231">
        <v>16169.36920353982</v>
      </c>
      <c r="D1972" s="231"/>
      <c r="E1972" s="231"/>
      <c r="F1972" s="231"/>
      <c r="G1972" s="232">
        <v>18594.77458407079</v>
      </c>
      <c r="H1972" s="238" t="s">
        <v>1054</v>
      </c>
      <c r="I1972" s="238" t="s">
        <v>1054</v>
      </c>
      <c r="J1972" s="114"/>
      <c r="K1972" s="108"/>
      <c r="L1972" s="108"/>
      <c r="M1972" s="108"/>
      <c r="N1972" s="109"/>
      <c r="O1972" s="110"/>
      <c r="P1972" s="108"/>
      <c r="Q1972" s="108"/>
      <c r="R1972" s="108"/>
      <c r="S1972" s="108"/>
      <c r="T1972" s="108"/>
      <c r="U1972" s="108"/>
      <c r="V1972" s="109"/>
      <c r="W1972" s="109"/>
      <c r="X1972" s="109"/>
      <c r="Y1972" s="108"/>
      <c r="Z1972" s="108"/>
      <c r="AA1972" s="108"/>
      <c r="AB1972" s="109"/>
      <c r="AC1972" s="109"/>
      <c r="AD1972" s="111"/>
      <c r="AG1972" s="111"/>
    </row>
    <row r="1973" spans="1:33" ht="15.75">
      <c r="A1973" s="292" t="str">
        <f t="shared" si="36"/>
        <v>66-51200-01</v>
      </c>
      <c r="B1973" s="231">
        <v>11605.486725663717</v>
      </c>
      <c r="C1973" s="231">
        <v>15133.554690265482</v>
      </c>
      <c r="D1973" s="231"/>
      <c r="E1973" s="231"/>
      <c r="F1973" s="231"/>
      <c r="G1973" s="232">
        <v>17403.587893805303</v>
      </c>
      <c r="H1973" s="238" t="s">
        <v>1059</v>
      </c>
      <c r="I1973" s="238" t="s">
        <v>1059</v>
      </c>
      <c r="J1973" s="114"/>
      <c r="K1973" s="108"/>
      <c r="L1973" s="108"/>
      <c r="M1973" s="108"/>
      <c r="N1973" s="109"/>
      <c r="O1973" s="110"/>
      <c r="P1973" s="108"/>
      <c r="Q1973" s="108"/>
      <c r="R1973" s="108"/>
      <c r="S1973" s="108"/>
      <c r="T1973" s="108"/>
      <c r="U1973" s="108"/>
      <c r="V1973" s="109"/>
      <c r="W1973" s="109"/>
      <c r="X1973" s="109"/>
      <c r="Y1973" s="108"/>
      <c r="Z1973" s="108"/>
      <c r="AA1973" s="108"/>
      <c r="AB1973" s="109"/>
      <c r="AC1973" s="109"/>
      <c r="AD1973" s="111"/>
      <c r="AG1973" s="111"/>
    </row>
    <row r="1974" spans="1:33" ht="15.75">
      <c r="A1974" s="292" t="str">
        <f t="shared" si="36"/>
        <v>66-51200-02</v>
      </c>
      <c r="B1974" s="231"/>
      <c r="C1974" s="231">
        <v>7037.9867256637181</v>
      </c>
      <c r="D1974" s="231"/>
      <c r="E1974" s="231"/>
      <c r="F1974" s="231"/>
      <c r="G1974" s="232"/>
      <c r="H1974" s="225" t="s">
        <v>1060</v>
      </c>
      <c r="I1974" s="225" t="s">
        <v>1060</v>
      </c>
      <c r="J1974" s="114"/>
      <c r="K1974" s="108"/>
      <c r="L1974" s="108"/>
      <c r="M1974" s="108"/>
      <c r="N1974" s="109"/>
      <c r="O1974" s="110"/>
      <c r="P1974" s="108"/>
      <c r="Q1974" s="108"/>
      <c r="R1974" s="108"/>
      <c r="S1974" s="108"/>
      <c r="T1974" s="108"/>
      <c r="U1974" s="108"/>
      <c r="V1974" s="109"/>
      <c r="W1974" s="109"/>
      <c r="X1974" s="109"/>
      <c r="Y1974" s="108"/>
      <c r="Z1974" s="108"/>
      <c r="AA1974" s="108"/>
      <c r="AB1974" s="109"/>
      <c r="AC1974" s="109"/>
      <c r="AD1974" s="111"/>
      <c r="AG1974" s="111"/>
    </row>
    <row r="1975" spans="1:33" ht="15.75">
      <c r="A1975" s="292" t="str">
        <f t="shared" si="36"/>
        <v>66-51300-S2</v>
      </c>
      <c r="B1975" s="231"/>
      <c r="C1975" s="231">
        <v>28728.62017699116</v>
      </c>
      <c r="D1975" s="231"/>
      <c r="E1975" s="231"/>
      <c r="F1975" s="231"/>
      <c r="G1975" s="232"/>
      <c r="H1975" s="238" t="s">
        <v>1116</v>
      </c>
      <c r="I1975" s="238" t="s">
        <v>1116</v>
      </c>
      <c r="J1975" s="8"/>
      <c r="K1975" s="108"/>
      <c r="L1975" s="108"/>
      <c r="M1975" s="108"/>
      <c r="N1975" s="8"/>
      <c r="O1975" s="8"/>
      <c r="P1975" s="108"/>
      <c r="Q1975" s="108"/>
      <c r="R1975" s="108"/>
      <c r="S1975" s="108"/>
      <c r="T1975" s="108"/>
      <c r="U1975" s="108"/>
      <c r="V1975" s="109"/>
      <c r="W1975" s="109"/>
      <c r="X1975" s="109"/>
      <c r="Y1975" s="108"/>
      <c r="Z1975" s="108"/>
      <c r="AA1975" s="108"/>
      <c r="AB1975" s="109"/>
      <c r="AC1975" s="109"/>
      <c r="AD1975" s="111"/>
      <c r="AG1975" s="111"/>
    </row>
    <row r="1976" spans="1:33" ht="15.75">
      <c r="A1976" s="292" t="str">
        <f t="shared" si="36"/>
        <v>66-51300-01</v>
      </c>
      <c r="B1976" s="231"/>
      <c r="C1976" s="231">
        <v>18621.812389380539</v>
      </c>
      <c r="D1976" s="231"/>
      <c r="E1976" s="231"/>
      <c r="F1976" s="231"/>
      <c r="G1976" s="232"/>
      <c r="H1976" s="238" t="s">
        <v>1117</v>
      </c>
      <c r="I1976" s="238" t="s">
        <v>1117</v>
      </c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109"/>
      <c r="Y1976" s="108"/>
      <c r="Z1976" s="108"/>
      <c r="AA1976" s="108"/>
      <c r="AB1976" s="8"/>
      <c r="AC1976" s="8"/>
      <c r="AD1976" s="111"/>
      <c r="AG1976" s="111"/>
    </row>
    <row r="1977" spans="1:33" ht="15.75">
      <c r="A1977" s="292" t="str">
        <f t="shared" si="36"/>
        <v>66-51300-02</v>
      </c>
      <c r="B1977" s="231"/>
      <c r="C1977" s="231">
        <v>10106.80778761062</v>
      </c>
      <c r="D1977" s="231"/>
      <c r="E1977" s="231"/>
      <c r="F1977" s="231"/>
      <c r="G1977" s="232"/>
      <c r="H1977" s="225" t="s">
        <v>1118</v>
      </c>
      <c r="I1977" s="225" t="s">
        <v>1118</v>
      </c>
      <c r="J1977" s="114"/>
      <c r="K1977" s="108"/>
      <c r="L1977" s="108"/>
      <c r="M1977" s="108"/>
      <c r="N1977" s="109"/>
      <c r="O1977" s="110"/>
      <c r="P1977" s="108"/>
      <c r="Q1977" s="108"/>
      <c r="R1977" s="108"/>
      <c r="S1977" s="108"/>
      <c r="T1977" s="108"/>
      <c r="U1977" s="108"/>
      <c r="V1977" s="109"/>
      <c r="W1977" s="109"/>
      <c r="X1977" s="109"/>
      <c r="Y1977" s="108"/>
      <c r="Z1977" s="108"/>
      <c r="AA1977" s="108"/>
      <c r="AB1977" s="109"/>
      <c r="AC1977" s="109"/>
      <c r="AD1977" s="111"/>
      <c r="AG1977" s="111"/>
    </row>
    <row r="1978" spans="1:33" ht="15.75">
      <c r="A1978" s="292" t="str">
        <f t="shared" si="36"/>
        <v>66-51300-S2</v>
      </c>
      <c r="B1978" s="231">
        <v>22031.15044247788</v>
      </c>
      <c r="C1978" s="231">
        <v>28728.62017699116</v>
      </c>
      <c r="D1978" s="231"/>
      <c r="E1978" s="231"/>
      <c r="F1978" s="231"/>
      <c r="G1978" s="232">
        <v>33037.913203539829</v>
      </c>
      <c r="H1978" s="238" t="s">
        <v>1119</v>
      </c>
      <c r="I1978" s="238" t="s">
        <v>1119</v>
      </c>
      <c r="J1978" s="114"/>
      <c r="K1978" s="108"/>
      <c r="L1978" s="108"/>
      <c r="M1978" s="108"/>
      <c r="N1978" s="109"/>
      <c r="O1978" s="110"/>
      <c r="P1978" s="108"/>
      <c r="Q1978" s="108"/>
      <c r="R1978" s="108"/>
      <c r="S1978" s="108"/>
      <c r="T1978" s="108"/>
      <c r="U1978" s="108"/>
      <c r="V1978" s="109"/>
      <c r="W1978" s="109"/>
      <c r="X1978" s="109"/>
      <c r="Y1978" s="108"/>
      <c r="Z1978" s="108"/>
      <c r="AA1978" s="108"/>
      <c r="AB1978" s="109"/>
      <c r="AC1978" s="109"/>
      <c r="AD1978" s="111"/>
      <c r="AG1978" s="111"/>
    </row>
    <row r="1979" spans="1:33" ht="15.75">
      <c r="A1979" s="292" t="str">
        <f t="shared" si="36"/>
        <v>66-51300-01</v>
      </c>
      <c r="B1979" s="231">
        <v>14280.53097345133</v>
      </c>
      <c r="C1979" s="231">
        <v>18621.812389380539</v>
      </c>
      <c r="D1979" s="231"/>
      <c r="E1979" s="231"/>
      <c r="F1979" s="231"/>
      <c r="G1979" s="232">
        <v>21415.084247787618</v>
      </c>
      <c r="H1979" s="238" t="s">
        <v>1120</v>
      </c>
      <c r="I1979" s="238" t="s">
        <v>1120</v>
      </c>
      <c r="J1979" s="114"/>
      <c r="K1979" s="108"/>
      <c r="L1979" s="108"/>
      <c r="M1979" s="108"/>
      <c r="N1979" s="109"/>
      <c r="O1979" s="110"/>
      <c r="P1979" s="108"/>
      <c r="Q1979" s="108"/>
      <c r="R1979" s="108"/>
      <c r="S1979" s="108"/>
      <c r="T1979" s="108"/>
      <c r="U1979" s="108"/>
      <c r="V1979" s="109"/>
      <c r="W1979" s="109"/>
      <c r="X1979" s="109"/>
      <c r="Y1979" s="108"/>
      <c r="Z1979" s="108"/>
      <c r="AA1979" s="108"/>
      <c r="AB1979" s="109"/>
      <c r="AC1979" s="109"/>
      <c r="AD1979" s="111"/>
      <c r="AG1979" s="111"/>
    </row>
    <row r="1980" spans="1:33" ht="15.75">
      <c r="A1980" s="292" t="str">
        <f t="shared" si="36"/>
        <v>66-51300-02</v>
      </c>
      <c r="B1980" s="231">
        <v>7750.6194690265493</v>
      </c>
      <c r="C1980" s="231">
        <v>10106.80778761062</v>
      </c>
      <c r="D1980" s="231"/>
      <c r="E1980" s="231"/>
      <c r="F1980" s="231"/>
      <c r="G1980" s="232">
        <v>11622.828955752211</v>
      </c>
      <c r="H1980" s="236" t="s">
        <v>1121</v>
      </c>
      <c r="I1980" s="236" t="s">
        <v>1121</v>
      </c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109"/>
      <c r="W1980" s="109"/>
      <c r="X1980" s="109"/>
      <c r="Y1980" s="108"/>
      <c r="Z1980" s="108"/>
      <c r="AA1980" s="108"/>
      <c r="AB1980" s="8"/>
      <c r="AC1980" s="8"/>
      <c r="AD1980" s="111"/>
      <c r="AG1980" s="111"/>
    </row>
    <row r="1981" spans="1:33" ht="15.75">
      <c r="A1981" s="292" t="str">
        <f t="shared" si="36"/>
        <v>66-51300-S2</v>
      </c>
      <c r="B1981" s="231">
        <v>22031.15044247788</v>
      </c>
      <c r="C1981" s="231">
        <v>28728.62017699116</v>
      </c>
      <c r="D1981" s="231"/>
      <c r="E1981" s="231"/>
      <c r="F1981" s="231"/>
      <c r="G1981" s="232">
        <v>33037.913203539829</v>
      </c>
      <c r="H1981" s="236" t="s">
        <v>1056</v>
      </c>
      <c r="I1981" s="236" t="s">
        <v>1056</v>
      </c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109"/>
      <c r="Y1981" s="108"/>
      <c r="Z1981" s="108"/>
      <c r="AA1981" s="108"/>
      <c r="AB1981" s="8"/>
      <c r="AC1981" s="8"/>
      <c r="AD1981" s="111"/>
      <c r="AG1981" s="111"/>
    </row>
    <row r="1982" spans="1:33" ht="15.75">
      <c r="A1982" s="292" t="str">
        <f t="shared" si="36"/>
        <v>66-51300-01</v>
      </c>
      <c r="B1982" s="231">
        <v>14280.53097345133</v>
      </c>
      <c r="C1982" s="231">
        <v>18621.812389380539</v>
      </c>
      <c r="D1982" s="231"/>
      <c r="E1982" s="231"/>
      <c r="F1982" s="231"/>
      <c r="G1982" s="232">
        <v>21415.084247787618</v>
      </c>
      <c r="H1982" s="236" t="s">
        <v>1057</v>
      </c>
      <c r="I1982" s="236" t="s">
        <v>1057</v>
      </c>
      <c r="J1982" s="114"/>
      <c r="K1982" s="108"/>
      <c r="L1982" s="108"/>
      <c r="M1982" s="108"/>
      <c r="N1982" s="109"/>
      <c r="O1982" s="110"/>
      <c r="P1982" s="108"/>
      <c r="Q1982" s="108"/>
      <c r="R1982" s="108"/>
      <c r="S1982" s="108"/>
      <c r="T1982" s="108"/>
      <c r="U1982" s="108"/>
      <c r="V1982" s="109"/>
      <c r="W1982" s="109"/>
      <c r="X1982" s="109"/>
      <c r="Y1982" s="108"/>
      <c r="Z1982" s="108"/>
      <c r="AA1982" s="108"/>
      <c r="AB1982" s="109"/>
      <c r="AC1982" s="109"/>
      <c r="AD1982" s="111"/>
      <c r="AG1982" s="111"/>
    </row>
    <row r="1983" spans="1:33" ht="15.75">
      <c r="A1983" s="292" t="str">
        <f t="shared" si="36"/>
        <v>66-51300-02</v>
      </c>
      <c r="B1983" s="231">
        <v>7750.6194690265493</v>
      </c>
      <c r="C1983" s="231">
        <v>10106.80778761062</v>
      </c>
      <c r="D1983" s="231"/>
      <c r="E1983" s="231"/>
      <c r="F1983" s="231"/>
      <c r="G1983" s="232">
        <v>11622.828955752211</v>
      </c>
      <c r="H1983" s="225" t="s">
        <v>1058</v>
      </c>
      <c r="I1983" s="225" t="s">
        <v>1058</v>
      </c>
      <c r="J1983" s="114"/>
      <c r="K1983" s="108"/>
      <c r="L1983" s="108"/>
      <c r="M1983" s="108"/>
      <c r="N1983" s="109"/>
      <c r="O1983" s="110"/>
      <c r="P1983" s="108"/>
      <c r="Q1983" s="108"/>
      <c r="R1983" s="108"/>
      <c r="S1983" s="108"/>
      <c r="T1983" s="108"/>
      <c r="U1983" s="108"/>
      <c r="V1983" s="109"/>
      <c r="W1983" s="109"/>
      <c r="X1983" s="109"/>
      <c r="Y1983" s="108"/>
      <c r="Z1983" s="108"/>
      <c r="AA1983" s="108"/>
      <c r="AB1983" s="109"/>
      <c r="AC1983" s="109"/>
      <c r="AD1983" s="111"/>
      <c r="AG1983" s="111"/>
    </row>
    <row r="1984" spans="1:33" ht="15.75">
      <c r="A1984" s="292" t="str">
        <f t="shared" si="36"/>
        <v>66-51400-S2</v>
      </c>
      <c r="B1984" s="231">
        <v>5853.345132743364</v>
      </c>
      <c r="C1984" s="231">
        <v>14671.245132743361</v>
      </c>
      <c r="D1984" s="231"/>
      <c r="E1984" s="231"/>
      <c r="F1984" s="231"/>
      <c r="G1984" s="232">
        <v>16372.232070796459</v>
      </c>
      <c r="H1984" s="238" t="s">
        <v>1081</v>
      </c>
      <c r="I1984" s="238" t="s">
        <v>1081</v>
      </c>
      <c r="J1984" s="114"/>
      <c r="K1984" s="108"/>
      <c r="L1984" s="108"/>
      <c r="M1984" s="108"/>
      <c r="N1984" s="109"/>
      <c r="O1984" s="110"/>
      <c r="P1984" s="108"/>
      <c r="Q1984" s="108"/>
      <c r="R1984" s="108"/>
      <c r="S1984" s="108"/>
      <c r="T1984" s="108"/>
      <c r="U1984" s="108"/>
      <c r="V1984" s="109"/>
      <c r="W1984" s="109"/>
      <c r="X1984" s="109"/>
      <c r="Y1984" s="108"/>
      <c r="Z1984" s="108"/>
      <c r="AA1984" s="108"/>
      <c r="AB1984" s="109"/>
      <c r="AC1984" s="109"/>
      <c r="AD1984" s="111"/>
      <c r="AG1984" s="111"/>
    </row>
    <row r="1985" spans="1:33" ht="15.75">
      <c r="A1985" s="292" t="str">
        <f t="shared" si="36"/>
        <v>66-51400-01</v>
      </c>
      <c r="B1985" s="231">
        <v>3569.3097345132751</v>
      </c>
      <c r="C1985" s="231">
        <v>9286.4097345132723</v>
      </c>
      <c r="D1985" s="231"/>
      <c r="E1985" s="231"/>
      <c r="F1985" s="231"/>
      <c r="G1985" s="232">
        <v>10377.343858407079</v>
      </c>
      <c r="H1985" s="238" t="s">
        <v>1082</v>
      </c>
      <c r="I1985" s="238" t="s">
        <v>1082</v>
      </c>
      <c r="J1985" s="114"/>
      <c r="K1985" s="108"/>
      <c r="L1985" s="108"/>
      <c r="M1985" s="108"/>
      <c r="N1985" s="109"/>
      <c r="O1985" s="110"/>
      <c r="P1985" s="108"/>
      <c r="Q1985" s="108"/>
      <c r="R1985" s="108"/>
      <c r="S1985" s="108"/>
      <c r="T1985" s="108"/>
      <c r="U1985" s="108"/>
      <c r="V1985" s="109"/>
      <c r="W1985" s="109"/>
      <c r="X1985" s="109"/>
      <c r="Y1985" s="108"/>
      <c r="Z1985" s="108"/>
      <c r="AA1985" s="108"/>
      <c r="AB1985" s="109"/>
      <c r="AC1985" s="122"/>
      <c r="AD1985" s="111"/>
      <c r="AG1985" s="111"/>
    </row>
    <row r="1986" spans="1:33" ht="15.75">
      <c r="A1986" s="292" t="str">
        <f t="shared" si="36"/>
        <v>66-51400-02</v>
      </c>
      <c r="B1986" s="231">
        <v>2284.0353982300885</v>
      </c>
      <c r="C1986" s="231">
        <v>5384.8353982300878</v>
      </c>
      <c r="D1986" s="231"/>
      <c r="E1986" s="231"/>
      <c r="F1986" s="231"/>
      <c r="G1986" s="232">
        <v>5994.88821238938</v>
      </c>
      <c r="H1986" s="239" t="s">
        <v>1083</v>
      </c>
      <c r="I1986" s="239" t="s">
        <v>1083</v>
      </c>
      <c r="J1986" s="114"/>
      <c r="K1986" s="108"/>
      <c r="L1986" s="108"/>
      <c r="M1986" s="108"/>
      <c r="N1986" s="109"/>
      <c r="O1986" s="110"/>
      <c r="P1986" s="108"/>
      <c r="Q1986" s="108"/>
      <c r="R1986" s="108"/>
      <c r="S1986" s="108"/>
      <c r="T1986" s="108"/>
      <c r="U1986" s="108"/>
      <c r="V1986" s="109"/>
      <c r="W1986" s="109"/>
      <c r="X1986" s="109"/>
      <c r="Y1986" s="108"/>
      <c r="Z1986" s="108"/>
      <c r="AA1986" s="108"/>
      <c r="AB1986" s="109"/>
      <c r="AC1986" s="122"/>
      <c r="AD1986" s="111"/>
      <c r="AG1986" s="111"/>
    </row>
    <row r="1987" spans="1:33" ht="15.75">
      <c r="A1987" s="292" t="str">
        <f t="shared" si="36"/>
        <v>66-49900-S2</v>
      </c>
      <c r="B1987" s="231">
        <v>18877.16814159292</v>
      </c>
      <c r="C1987" s="231">
        <v>24615.827256637163</v>
      </c>
      <c r="D1987" s="231"/>
      <c r="E1987" s="231"/>
      <c r="F1987" s="231"/>
      <c r="G1987" s="232">
        <v>28308.201345132733</v>
      </c>
      <c r="H1987" s="239" t="s">
        <v>1005</v>
      </c>
      <c r="I1987" s="239" t="s">
        <v>1005</v>
      </c>
      <c r="J1987" s="114"/>
      <c r="K1987" s="108"/>
      <c r="L1987" s="108"/>
      <c r="M1987" s="108"/>
      <c r="N1987" s="109"/>
      <c r="O1987" s="110"/>
      <c r="P1987" s="108"/>
      <c r="Q1987" s="108"/>
      <c r="R1987" s="108"/>
      <c r="S1987" s="108"/>
      <c r="T1987" s="108"/>
      <c r="U1987" s="108"/>
      <c r="V1987" s="109"/>
      <c r="W1987" s="109"/>
      <c r="X1987" s="109"/>
      <c r="Y1987" s="108"/>
      <c r="Z1987" s="108"/>
      <c r="AA1987" s="108"/>
      <c r="AB1987" s="109"/>
      <c r="AC1987" s="122"/>
      <c r="AD1987" s="111"/>
      <c r="AG1987" s="111"/>
    </row>
    <row r="1988" spans="1:33" ht="15.75">
      <c r="A1988" s="292" t="str">
        <f t="shared" si="36"/>
        <v>66-49900-01</v>
      </c>
      <c r="B1988" s="231">
        <v>11605.486725663717</v>
      </c>
      <c r="C1988" s="231">
        <v>15133.554690265482</v>
      </c>
      <c r="D1988" s="231"/>
      <c r="E1988" s="231"/>
      <c r="F1988" s="231"/>
      <c r="G1988" s="232">
        <v>17403.587893805303</v>
      </c>
      <c r="H1988" s="239" t="s">
        <v>1006</v>
      </c>
      <c r="I1988" s="239" t="s">
        <v>1006</v>
      </c>
      <c r="J1988" s="114"/>
      <c r="K1988" s="108"/>
      <c r="L1988" s="108"/>
      <c r="M1988" s="108"/>
      <c r="N1988" s="109"/>
      <c r="O1988" s="110"/>
      <c r="P1988" s="108"/>
      <c r="Q1988" s="108"/>
      <c r="R1988" s="108"/>
      <c r="S1988" s="108"/>
      <c r="T1988" s="108"/>
      <c r="U1988" s="108"/>
      <c r="V1988" s="109"/>
      <c r="W1988" s="109"/>
      <c r="X1988" s="109"/>
      <c r="Y1988" s="108"/>
      <c r="Z1988" s="108"/>
      <c r="AA1988" s="108"/>
      <c r="AB1988" s="109"/>
      <c r="AC1988" s="122"/>
      <c r="AD1988" s="111"/>
      <c r="AG1988" s="111"/>
    </row>
    <row r="1989" spans="1:33" ht="15.75">
      <c r="A1989" s="292" t="str">
        <f t="shared" si="36"/>
        <v>66-49900-02</v>
      </c>
      <c r="B1989" s="231">
        <v>7271.6814159292035</v>
      </c>
      <c r="C1989" s="231">
        <v>9482.2725663716792</v>
      </c>
      <c r="D1989" s="231"/>
      <c r="E1989" s="231"/>
      <c r="F1989" s="231"/>
      <c r="G1989" s="232">
        <v>10904.61345132743</v>
      </c>
      <c r="H1989" s="238" t="s">
        <v>1007</v>
      </c>
      <c r="I1989" s="238" t="s">
        <v>1007</v>
      </c>
      <c r="J1989" s="114"/>
      <c r="K1989" s="108"/>
      <c r="L1989" s="108"/>
      <c r="M1989" s="108"/>
      <c r="N1989" s="109"/>
      <c r="O1989" s="110"/>
      <c r="P1989" s="108"/>
      <c r="Q1989" s="108"/>
      <c r="R1989" s="108"/>
      <c r="S1989" s="108"/>
      <c r="T1989" s="108"/>
      <c r="U1989" s="108"/>
      <c r="V1989" s="109"/>
      <c r="W1989" s="109"/>
      <c r="X1989" s="109"/>
      <c r="Y1989" s="108"/>
      <c r="Z1989" s="108"/>
      <c r="AA1989" s="108"/>
      <c r="AB1989" s="109"/>
      <c r="AC1989" s="122"/>
      <c r="AD1989" s="111"/>
      <c r="AG1989" s="111"/>
    </row>
    <row r="1990" spans="1:33" ht="15.75">
      <c r="A1990" s="292" t="str">
        <f t="shared" si="36"/>
        <v>66-50000-S2</v>
      </c>
      <c r="B1990" s="231">
        <v>11406.902654867257</v>
      </c>
      <c r="C1990" s="231">
        <v>14874.601061946902</v>
      </c>
      <c r="D1990" s="231"/>
      <c r="E1990" s="231"/>
      <c r="F1990" s="231"/>
      <c r="G1990" s="232">
        <v>17105.791221238935</v>
      </c>
      <c r="H1990" s="238" t="s">
        <v>1008</v>
      </c>
      <c r="I1990" s="238" t="s">
        <v>1008</v>
      </c>
      <c r="J1990" s="114"/>
      <c r="K1990" s="108"/>
      <c r="L1990" s="108"/>
      <c r="M1990" s="108"/>
      <c r="N1990" s="109"/>
      <c r="O1990" s="110"/>
      <c r="P1990" s="108"/>
      <c r="Q1990" s="108"/>
      <c r="R1990" s="108"/>
      <c r="S1990" s="108"/>
      <c r="T1990" s="108"/>
      <c r="U1990" s="108"/>
      <c r="V1990" s="109"/>
      <c r="W1990" s="109"/>
      <c r="X1990" s="109"/>
      <c r="Y1990" s="108"/>
      <c r="Z1990" s="108"/>
      <c r="AA1990" s="108"/>
      <c r="AB1990" s="109"/>
      <c r="AC1990" s="122"/>
      <c r="AD1990" s="111"/>
      <c r="AG1990" s="111"/>
    </row>
    <row r="1991" spans="1:33" ht="15.75">
      <c r="A1991" s="292" t="str">
        <f t="shared" si="36"/>
        <v>66-50000-01</v>
      </c>
      <c r="B1991" s="231">
        <v>7441.061946902656</v>
      </c>
      <c r="C1991" s="231">
        <v>9703.1447787610614</v>
      </c>
      <c r="D1991" s="231"/>
      <c r="E1991" s="231"/>
      <c r="F1991" s="231"/>
      <c r="G1991" s="232">
        <v>11158.616495575219</v>
      </c>
      <c r="H1991" s="238" t="s">
        <v>1009</v>
      </c>
      <c r="I1991" s="238" t="s">
        <v>1009</v>
      </c>
      <c r="J1991" s="114"/>
      <c r="K1991" s="108"/>
      <c r="L1991" s="108"/>
      <c r="M1991" s="108"/>
      <c r="N1991" s="109"/>
      <c r="O1991" s="110"/>
      <c r="P1991" s="108"/>
      <c r="Q1991" s="108"/>
      <c r="R1991" s="108"/>
      <c r="S1991" s="108"/>
      <c r="T1991" s="108"/>
      <c r="U1991" s="108"/>
      <c r="V1991" s="109"/>
      <c r="W1991" s="109"/>
      <c r="X1991" s="109"/>
      <c r="Y1991" s="108"/>
      <c r="Z1991" s="108"/>
      <c r="AA1991" s="108"/>
      <c r="AB1991" s="109"/>
      <c r="AC1991" s="122"/>
      <c r="AD1991" s="111"/>
      <c r="AG1991" s="111"/>
    </row>
    <row r="1992" spans="1:33" ht="15.75">
      <c r="A1992" s="292" t="str">
        <f t="shared" si="36"/>
        <v>66-50000-02</v>
      </c>
      <c r="B1992" s="231">
        <v>3965.8407079646017</v>
      </c>
      <c r="C1992" s="231">
        <v>5171.4562831858402</v>
      </c>
      <c r="D1992" s="231"/>
      <c r="E1992" s="231"/>
      <c r="F1992" s="231"/>
      <c r="G1992" s="232">
        <v>5947.1747256637154</v>
      </c>
      <c r="H1992" s="238" t="s">
        <v>1010</v>
      </c>
      <c r="I1992" s="238" t="s">
        <v>1010</v>
      </c>
      <c r="J1992" s="114"/>
      <c r="K1992" s="108"/>
      <c r="L1992" s="108"/>
      <c r="M1992" s="108"/>
      <c r="N1992" s="109"/>
      <c r="O1992" s="110"/>
      <c r="P1992" s="108"/>
      <c r="Q1992" s="108"/>
      <c r="R1992" s="108"/>
      <c r="S1992" s="108"/>
      <c r="T1992" s="108"/>
      <c r="U1992" s="108"/>
      <c r="V1992" s="109"/>
      <c r="W1992" s="109"/>
      <c r="X1992" s="109"/>
      <c r="Y1992" s="108"/>
      <c r="Z1992" s="108"/>
      <c r="AA1992" s="108"/>
      <c r="AB1992" s="109"/>
      <c r="AC1992" s="122"/>
      <c r="AD1992" s="111"/>
      <c r="AG1992" s="111"/>
    </row>
    <row r="1993" spans="1:33" ht="15.75">
      <c r="A1993" s="292" t="str">
        <f t="shared" si="36"/>
        <v>66-50100-S3</v>
      </c>
      <c r="B1993" s="231">
        <v>35996.283185840708</v>
      </c>
      <c r="C1993" s="231">
        <v>46939.153274336284</v>
      </c>
      <c r="D1993" s="231"/>
      <c r="E1993" s="231"/>
      <c r="F1993" s="231"/>
      <c r="G1993" s="232">
        <v>53980.026265486726</v>
      </c>
      <c r="H1993" s="238" t="s">
        <v>1011</v>
      </c>
      <c r="I1993" s="238" t="s">
        <v>1011</v>
      </c>
      <c r="J1993" s="114"/>
      <c r="K1993" s="108"/>
      <c r="L1993" s="108"/>
      <c r="M1993" s="108"/>
      <c r="N1993" s="109"/>
      <c r="O1993" s="109"/>
      <c r="P1993" s="109"/>
      <c r="Q1993" s="109"/>
      <c r="R1993" s="108"/>
      <c r="S1993" s="108"/>
      <c r="T1993" s="108"/>
      <c r="U1993" s="108"/>
      <c r="V1993" s="109"/>
      <c r="W1993" s="109"/>
      <c r="X1993" s="109"/>
      <c r="Y1993" s="108"/>
      <c r="Z1993" s="108"/>
      <c r="AA1993" s="108"/>
      <c r="AB1993" s="109"/>
      <c r="AC1993" s="109"/>
      <c r="AD1993" s="111"/>
      <c r="AG1993" s="111"/>
    </row>
    <row r="1994" spans="1:33" ht="15.75">
      <c r="A1994" s="292" t="str">
        <f t="shared" si="36"/>
        <v>66-50100-B2</v>
      </c>
      <c r="B1994" s="231">
        <v>18637.699115044248</v>
      </c>
      <c r="C1994" s="231">
        <v>24303.5596460177</v>
      </c>
      <c r="D1994" s="231"/>
      <c r="E1994" s="231"/>
      <c r="F1994" s="231"/>
      <c r="G1994" s="232">
        <v>27949.093592920352</v>
      </c>
      <c r="H1994" s="238" t="s">
        <v>1013</v>
      </c>
      <c r="I1994" s="238" t="s">
        <v>1013</v>
      </c>
      <c r="J1994" s="114"/>
      <c r="K1994" s="108"/>
      <c r="L1994" s="108"/>
      <c r="M1994" s="108"/>
      <c r="N1994" s="109"/>
      <c r="O1994" s="109"/>
      <c r="P1994" s="109"/>
      <c r="Q1994" s="109"/>
      <c r="R1994" s="108"/>
      <c r="S1994" s="108"/>
      <c r="T1994" s="108"/>
      <c r="U1994" s="108"/>
      <c r="V1994" s="109"/>
      <c r="W1994" s="109"/>
      <c r="X1994" s="109"/>
      <c r="Y1994" s="108"/>
      <c r="Z1994" s="108"/>
      <c r="AA1994" s="108"/>
      <c r="AB1994" s="109"/>
      <c r="AC1994" s="109"/>
      <c r="AD1994" s="111"/>
      <c r="AG1994" s="111"/>
    </row>
    <row r="1995" spans="1:33" ht="15.75">
      <c r="A1995" s="292" t="str">
        <f t="shared" si="36"/>
        <v>66-50100-L2</v>
      </c>
      <c r="B1995" s="231">
        <v>28724.601769911507</v>
      </c>
      <c r="C1995" s="231">
        <v>37456.880707964607</v>
      </c>
      <c r="D1995" s="231"/>
      <c r="E1995" s="231"/>
      <c r="F1995" s="231"/>
      <c r="G1995" s="232">
        <v>43075.412814159296</v>
      </c>
      <c r="H1995" s="238" t="s">
        <v>1012</v>
      </c>
      <c r="I1995" s="238" t="s">
        <v>1012</v>
      </c>
      <c r="J1995" s="114"/>
      <c r="K1995" s="108"/>
      <c r="L1995" s="108"/>
      <c r="M1995" s="108"/>
      <c r="N1995" s="109"/>
      <c r="O1995" s="110"/>
      <c r="P1995" s="8"/>
      <c r="Q1995" s="109"/>
      <c r="R1995" s="108"/>
      <c r="S1995" s="108"/>
      <c r="T1995" s="108"/>
      <c r="U1995" s="108"/>
      <c r="V1995" s="109"/>
      <c r="W1995" s="109"/>
      <c r="X1995" s="109"/>
      <c r="Y1995" s="108"/>
      <c r="Z1995" s="108"/>
      <c r="AA1995" s="108"/>
      <c r="AB1995" s="109"/>
      <c r="AC1995" s="122"/>
      <c r="AD1995" s="111"/>
      <c r="AG1995" s="111"/>
    </row>
    <row r="1996" spans="1:33" ht="15.75">
      <c r="A1996" s="292" t="str">
        <f t="shared" si="36"/>
        <v>66-50100-01</v>
      </c>
      <c r="B1996" s="231">
        <v>17358.584070796463</v>
      </c>
      <c r="C1996" s="231">
        <v>22635.593628318584</v>
      </c>
      <c r="D1996" s="231"/>
      <c r="E1996" s="231"/>
      <c r="F1996" s="231"/>
      <c r="G1996" s="232">
        <v>26030.93267256637</v>
      </c>
      <c r="H1996" s="236" t="s">
        <v>1014</v>
      </c>
      <c r="I1996" s="236" t="s">
        <v>1014</v>
      </c>
      <c r="J1996" s="114"/>
      <c r="K1996" s="108"/>
      <c r="L1996" s="108"/>
      <c r="M1996" s="108"/>
      <c r="N1996" s="109"/>
      <c r="O1996" s="110"/>
      <c r="P1996" s="8"/>
      <c r="Q1996" s="109"/>
      <c r="R1996" s="108"/>
      <c r="S1996" s="108"/>
      <c r="T1996" s="108"/>
      <c r="U1996" s="108"/>
      <c r="V1996" s="109"/>
      <c r="W1996" s="109"/>
      <c r="X1996" s="109"/>
      <c r="Y1996" s="108"/>
      <c r="Z1996" s="108"/>
      <c r="AA1996" s="108"/>
      <c r="AB1996" s="109"/>
      <c r="AC1996" s="122"/>
      <c r="AD1996" s="111"/>
      <c r="AG1996" s="111"/>
    </row>
    <row r="1997" spans="1:33" ht="15.75">
      <c r="A1997" s="292" t="str">
        <f t="shared" si="36"/>
        <v>66-50100-02</v>
      </c>
      <c r="B1997" s="231">
        <v>11366.017699115046</v>
      </c>
      <c r="C1997" s="231">
        <v>14821.287079646019</v>
      </c>
      <c r="D1997" s="231"/>
      <c r="E1997" s="231"/>
      <c r="F1997" s="231"/>
      <c r="G1997" s="232">
        <v>17044.480141592921</v>
      </c>
      <c r="H1997" s="236" t="s">
        <v>1015</v>
      </c>
      <c r="I1997" s="236" t="s">
        <v>1015</v>
      </c>
      <c r="J1997" s="114"/>
      <c r="K1997" s="108"/>
      <c r="L1997" s="108"/>
      <c r="M1997" s="108"/>
      <c r="N1997" s="109"/>
      <c r="O1997" s="110"/>
      <c r="P1997" s="8"/>
      <c r="Q1997" s="109"/>
      <c r="R1997" s="108"/>
      <c r="S1997" s="108"/>
      <c r="T1997" s="108"/>
      <c r="U1997" s="108"/>
      <c r="V1997" s="109"/>
      <c r="W1997" s="109"/>
      <c r="X1997" s="109"/>
      <c r="Y1997" s="108"/>
      <c r="Z1997" s="108"/>
      <c r="AA1997" s="108"/>
      <c r="AB1997" s="109"/>
      <c r="AC1997" s="122"/>
      <c r="AD1997" s="111"/>
      <c r="AG1997" s="111"/>
    </row>
    <row r="1998" spans="1:33" ht="15.75">
      <c r="A1998" s="292" t="str">
        <f t="shared" si="36"/>
        <v>66-50100-03</v>
      </c>
      <c r="B1998" s="231">
        <v>7271.6814159292035</v>
      </c>
      <c r="C1998" s="231">
        <v>9482.2725663716792</v>
      </c>
      <c r="D1998" s="231"/>
      <c r="E1998" s="231"/>
      <c r="F1998" s="231"/>
      <c r="G1998" s="232">
        <v>10904.61345132743</v>
      </c>
      <c r="H1998" s="236" t="s">
        <v>1016</v>
      </c>
      <c r="I1998" s="236" t="s">
        <v>1016</v>
      </c>
      <c r="J1998" s="114"/>
      <c r="K1998" s="108"/>
      <c r="L1998" s="108"/>
      <c r="M1998" s="108"/>
      <c r="N1998" s="109"/>
      <c r="O1998" s="110"/>
      <c r="P1998" s="8"/>
      <c r="Q1998" s="109"/>
      <c r="R1998" s="108"/>
      <c r="S1998" s="108"/>
      <c r="T1998" s="108"/>
      <c r="U1998" s="108"/>
      <c r="V1998" s="109"/>
      <c r="W1998" s="109"/>
      <c r="X1998" s="109"/>
      <c r="Y1998" s="108"/>
      <c r="Z1998" s="108"/>
      <c r="AA1998" s="108"/>
      <c r="AB1998" s="109"/>
      <c r="AC1998" s="122"/>
      <c r="AD1998" s="111"/>
      <c r="AG1998" s="111"/>
    </row>
    <row r="1999" spans="1:33" ht="15.75">
      <c r="A1999" s="292" t="str">
        <f t="shared" si="36"/>
        <v>66-50200-01</v>
      </c>
      <c r="B1999" s="231">
        <v>12499.11504424779</v>
      </c>
      <c r="C1999" s="231">
        <v>16298.846017699114</v>
      </c>
      <c r="D1999" s="231"/>
      <c r="E1999" s="231"/>
      <c r="F1999" s="231"/>
      <c r="G1999" s="232">
        <v>18743.67292035398</v>
      </c>
      <c r="H1999" s="236" t="s">
        <v>1019</v>
      </c>
      <c r="I1999" s="236" t="s">
        <v>1019</v>
      </c>
      <c r="J1999" s="114"/>
      <c r="K1999" s="108"/>
      <c r="L1999" s="108"/>
      <c r="M1999" s="108"/>
      <c r="N1999" s="109"/>
      <c r="O1999" s="110"/>
      <c r="P1999" s="8"/>
      <c r="Q1999" s="109"/>
      <c r="R1999" s="108"/>
      <c r="S1999" s="108"/>
      <c r="T1999" s="108"/>
      <c r="U1999" s="108"/>
      <c r="V1999" s="109"/>
      <c r="W1999" s="109"/>
      <c r="X1999" s="109"/>
      <c r="Y1999" s="108"/>
      <c r="Z1999" s="108"/>
      <c r="AA1999" s="108"/>
      <c r="AB1999" s="109"/>
      <c r="AC1999" s="109"/>
      <c r="AD1999" s="111"/>
      <c r="AG1999" s="111"/>
    </row>
    <row r="2000" spans="1:33" ht="15.75">
      <c r="A2000" s="292" t="str">
        <f t="shared" si="36"/>
        <v>66-50200-02</v>
      </c>
      <c r="B2000" s="231"/>
      <c r="C2000" s="231">
        <v>12274.01736</v>
      </c>
      <c r="D2000" s="231"/>
      <c r="E2000" s="231"/>
      <c r="F2000" s="231"/>
      <c r="G2000" s="232"/>
      <c r="H2000" s="236" t="s">
        <v>1020</v>
      </c>
      <c r="I2000" s="236" t="s">
        <v>1020</v>
      </c>
      <c r="J2000" s="114"/>
      <c r="K2000" s="108"/>
      <c r="L2000" s="108"/>
      <c r="M2000" s="108"/>
      <c r="N2000" s="109"/>
      <c r="O2000" s="110"/>
      <c r="P2000" s="8"/>
      <c r="Q2000" s="109"/>
      <c r="R2000" s="108"/>
      <c r="S2000" s="108"/>
      <c r="T2000" s="108"/>
      <c r="U2000" s="108"/>
      <c r="V2000" s="109"/>
      <c r="W2000" s="109"/>
      <c r="X2000" s="109"/>
      <c r="Y2000" s="108"/>
      <c r="Z2000" s="108"/>
      <c r="AA2000" s="108"/>
      <c r="AB2000" s="109"/>
      <c r="AC2000" s="109"/>
      <c r="AD2000" s="111"/>
      <c r="AG2000" s="111"/>
    </row>
    <row r="2001" spans="1:33" ht="15.75">
      <c r="A2001" s="292" t="str">
        <f t="shared" si="36"/>
        <v>66-50200-03</v>
      </c>
      <c r="B2001" s="231"/>
      <c r="C2001" s="231">
        <v>8430.0204384000008</v>
      </c>
      <c r="D2001" s="231"/>
      <c r="E2001" s="231"/>
      <c r="F2001" s="231"/>
      <c r="G2001" s="232"/>
      <c r="H2001" s="238" t="s">
        <v>1021</v>
      </c>
      <c r="I2001" s="238" t="s">
        <v>1021</v>
      </c>
      <c r="J2001" s="114"/>
      <c r="K2001" s="108"/>
      <c r="L2001" s="108"/>
      <c r="M2001" s="108"/>
      <c r="N2001" s="109"/>
      <c r="O2001" s="110"/>
      <c r="P2001" s="8"/>
      <c r="Q2001" s="109"/>
      <c r="R2001" s="108"/>
      <c r="S2001" s="108"/>
      <c r="T2001" s="108"/>
      <c r="U2001" s="108"/>
      <c r="V2001" s="109"/>
      <c r="W2001" s="109"/>
      <c r="X2001" s="109"/>
      <c r="Y2001" s="108"/>
      <c r="Z2001" s="108"/>
      <c r="AA2001" s="108"/>
      <c r="AB2001" s="109"/>
      <c r="AC2001" s="109"/>
      <c r="AD2001" s="111"/>
      <c r="AG2001" s="111"/>
    </row>
    <row r="2002" spans="1:33" ht="15.75">
      <c r="A2002" s="292" t="str">
        <f t="shared" si="36"/>
        <v>66-50200-B2</v>
      </c>
      <c r="B2002" s="231"/>
      <c r="C2002" s="231">
        <v>20704.037798400001</v>
      </c>
      <c r="D2002" s="231"/>
      <c r="E2002" s="231"/>
      <c r="F2002" s="231"/>
      <c r="G2002" s="232"/>
      <c r="H2002" s="240" t="s">
        <v>1018</v>
      </c>
      <c r="I2002" s="240" t="s">
        <v>1018</v>
      </c>
      <c r="J2002" s="114"/>
      <c r="K2002" s="108"/>
      <c r="L2002" s="108"/>
      <c r="M2002" s="108"/>
      <c r="N2002" s="109"/>
      <c r="O2002" s="123"/>
      <c r="P2002" s="8"/>
      <c r="Q2002" s="109"/>
      <c r="R2002" s="108"/>
      <c r="S2002" s="108"/>
      <c r="T2002" s="108"/>
      <c r="U2002" s="108"/>
      <c r="V2002" s="109"/>
      <c r="W2002" s="109"/>
      <c r="X2002" s="109"/>
      <c r="Y2002" s="108"/>
      <c r="Z2002" s="108"/>
      <c r="AA2002" s="108"/>
      <c r="AB2002" s="109"/>
      <c r="AC2002" s="109"/>
      <c r="AD2002" s="111"/>
      <c r="AG2002" s="111"/>
    </row>
    <row r="2003" spans="1:33" ht="15.75">
      <c r="A2003" s="292" t="str">
        <f t="shared" si="36"/>
        <v>66-50200-S3</v>
      </c>
      <c r="B2003" s="231"/>
      <c r="C2003" s="231">
        <v>37002.883816099114</v>
      </c>
      <c r="D2003" s="231"/>
      <c r="E2003" s="231"/>
      <c r="F2003" s="231"/>
      <c r="G2003" s="232"/>
      <c r="H2003" s="228" t="s">
        <v>1017</v>
      </c>
      <c r="I2003" s="228" t="s">
        <v>1017</v>
      </c>
      <c r="J2003" s="114"/>
      <c r="K2003" s="108"/>
      <c r="L2003" s="108"/>
      <c r="M2003" s="108"/>
      <c r="N2003" s="109"/>
      <c r="O2003" s="109"/>
      <c r="P2003" s="8"/>
      <c r="Q2003" s="109"/>
      <c r="R2003" s="108"/>
      <c r="S2003" s="108"/>
      <c r="T2003" s="108"/>
      <c r="U2003" s="108"/>
      <c r="V2003" s="109"/>
      <c r="W2003" s="109"/>
      <c r="X2003" s="109"/>
      <c r="Y2003" s="108"/>
      <c r="Z2003" s="108"/>
      <c r="AA2003" s="108"/>
      <c r="AB2003" s="109"/>
      <c r="AC2003" s="109"/>
      <c r="AD2003" s="111"/>
      <c r="AG2003" s="111"/>
    </row>
    <row r="2004" spans="1:33" ht="15.75">
      <c r="A2004" s="292" t="str">
        <f t="shared" si="36"/>
        <v>66-50300-01</v>
      </c>
      <c r="B2004" s="231">
        <v>15174.1592920354</v>
      </c>
      <c r="C2004" s="231">
        <v>19787.103716814159</v>
      </c>
      <c r="D2004" s="231"/>
      <c r="E2004" s="231"/>
      <c r="F2004" s="231"/>
      <c r="G2004" s="232">
        <v>22755.169274336276</v>
      </c>
      <c r="H2004" s="228" t="s">
        <v>1023</v>
      </c>
      <c r="I2004" s="228" t="s">
        <v>1023</v>
      </c>
      <c r="J2004" s="114"/>
      <c r="K2004" s="108"/>
      <c r="L2004" s="108"/>
      <c r="M2004" s="108"/>
      <c r="N2004" s="109"/>
      <c r="O2004" s="110"/>
      <c r="P2004" s="109"/>
      <c r="Q2004" s="109"/>
      <c r="R2004" s="108"/>
      <c r="S2004" s="108"/>
      <c r="T2004" s="108"/>
      <c r="U2004" s="108"/>
      <c r="V2004" s="109"/>
      <c r="W2004" s="109"/>
      <c r="X2004" s="109"/>
      <c r="Y2004" s="108"/>
      <c r="Z2004" s="108"/>
      <c r="AA2004" s="108"/>
      <c r="AB2004" s="109"/>
      <c r="AC2004" s="109"/>
      <c r="AD2004" s="111"/>
      <c r="AG2004" s="111"/>
    </row>
    <row r="2005" spans="1:33" ht="15.75">
      <c r="A2005" s="292" t="str">
        <f t="shared" si="36"/>
        <v>66-50300-02</v>
      </c>
      <c r="B2005" s="231"/>
      <c r="C2005" s="231">
        <v>11431.450800000001</v>
      </c>
      <c r="D2005" s="231"/>
      <c r="E2005" s="231"/>
      <c r="F2005" s="231"/>
      <c r="G2005" s="232"/>
      <c r="H2005" s="228" t="s">
        <v>1024</v>
      </c>
      <c r="I2005" s="228" t="s">
        <v>1024</v>
      </c>
      <c r="J2005" s="114"/>
      <c r="K2005" s="108"/>
      <c r="L2005" s="108"/>
      <c r="M2005" s="108"/>
      <c r="N2005" s="109"/>
      <c r="O2005" s="110"/>
      <c r="P2005" s="109"/>
      <c r="Q2005" s="109"/>
      <c r="R2005" s="108"/>
      <c r="S2005" s="108"/>
      <c r="T2005" s="108"/>
      <c r="U2005" s="108"/>
      <c r="V2005" s="109"/>
      <c r="W2005" s="109"/>
      <c r="X2005" s="109"/>
      <c r="Y2005" s="108"/>
      <c r="Z2005" s="108"/>
      <c r="AA2005" s="108"/>
      <c r="AB2005" s="109"/>
      <c r="AC2005" s="109"/>
      <c r="AD2005" s="111"/>
      <c r="AG2005" s="111"/>
    </row>
    <row r="2006" spans="1:33" ht="15.75">
      <c r="A2006" s="292" t="str">
        <f t="shared" si="36"/>
        <v>66-50300-S2</v>
      </c>
      <c r="B2006" s="231"/>
      <c r="C2006" s="231">
        <v>31218.554516814162</v>
      </c>
      <c r="D2006" s="231"/>
      <c r="E2006" s="231"/>
      <c r="F2006" s="231"/>
      <c r="G2006" s="232"/>
      <c r="H2006" s="228" t="s">
        <v>1022</v>
      </c>
      <c r="I2006" s="228" t="s">
        <v>1022</v>
      </c>
      <c r="J2006" s="114"/>
      <c r="K2006" s="108"/>
      <c r="L2006" s="108"/>
      <c r="M2006" s="108"/>
      <c r="N2006" s="109"/>
      <c r="O2006" s="110"/>
      <c r="P2006" s="109"/>
      <c r="Q2006" s="109"/>
      <c r="R2006" s="108"/>
      <c r="S2006" s="108"/>
      <c r="T2006" s="108"/>
      <c r="U2006" s="108"/>
      <c r="V2006" s="109"/>
      <c r="W2006" s="109"/>
      <c r="X2006" s="109"/>
      <c r="Y2006" s="108"/>
      <c r="Z2006" s="108"/>
      <c r="AA2006" s="108"/>
      <c r="AB2006" s="109"/>
      <c r="AC2006" s="109"/>
      <c r="AD2006" s="111"/>
      <c r="AG2006" s="111"/>
    </row>
    <row r="2007" spans="1:33" ht="15.75">
      <c r="A2007" s="292" t="str">
        <f t="shared" si="36"/>
        <v>66-50400-S2</v>
      </c>
      <c r="B2007" s="231">
        <v>17603.893805309737</v>
      </c>
      <c r="C2007" s="231">
        <v>22955.477522123892</v>
      </c>
      <c r="D2007" s="231"/>
      <c r="E2007" s="231"/>
      <c r="F2007" s="231"/>
      <c r="G2007" s="232">
        <v>26398.799150442475</v>
      </c>
      <c r="H2007" s="241" t="s">
        <v>1025</v>
      </c>
      <c r="I2007" s="241" t="s">
        <v>1025</v>
      </c>
      <c r="J2007" s="114"/>
      <c r="K2007" s="108"/>
      <c r="L2007" s="108"/>
      <c r="M2007" s="108"/>
      <c r="N2007" s="109"/>
      <c r="O2007" s="110"/>
      <c r="P2007" s="109"/>
      <c r="Q2007" s="109"/>
      <c r="R2007" s="108"/>
      <c r="S2007" s="108"/>
      <c r="T2007" s="108"/>
      <c r="U2007" s="108"/>
      <c r="V2007" s="109"/>
      <c r="W2007" s="109"/>
      <c r="X2007" s="109"/>
      <c r="Y2007" s="108"/>
      <c r="Z2007" s="108"/>
      <c r="AA2007" s="108"/>
      <c r="AB2007" s="109"/>
      <c r="AC2007" s="109"/>
      <c r="AD2007" s="111"/>
      <c r="AG2007" s="111"/>
    </row>
    <row r="2008" spans="1:33" ht="15.75">
      <c r="A2008" s="292" t="str">
        <f t="shared" si="36"/>
        <v>66-50400-01</v>
      </c>
      <c r="B2008" s="231">
        <v>10332.212389380531</v>
      </c>
      <c r="C2008" s="231">
        <v>13473.204955752215</v>
      </c>
      <c r="D2008" s="231"/>
      <c r="E2008" s="231"/>
      <c r="F2008" s="231"/>
      <c r="G2008" s="232">
        <v>15494.185699115045</v>
      </c>
      <c r="H2008" s="241" t="s">
        <v>1026</v>
      </c>
      <c r="I2008" s="241" t="s">
        <v>1026</v>
      </c>
      <c r="J2008" s="8"/>
      <c r="K2008" s="108"/>
      <c r="L2008" s="108"/>
      <c r="M2008" s="108"/>
      <c r="N2008" s="8"/>
      <c r="O2008" s="8"/>
      <c r="P2008" s="8"/>
      <c r="Q2008" s="8"/>
      <c r="R2008" s="108"/>
      <c r="S2008" s="108"/>
      <c r="T2008" s="108"/>
      <c r="U2008" s="108"/>
      <c r="V2008" s="8"/>
      <c r="W2008" s="8"/>
      <c r="X2008" s="8"/>
      <c r="Y2008" s="108"/>
      <c r="Z2008" s="108"/>
      <c r="AA2008" s="108"/>
      <c r="AB2008" s="8"/>
      <c r="AC2008" s="8"/>
      <c r="AD2008" s="111"/>
      <c r="AG2008" s="111"/>
    </row>
    <row r="2009" spans="1:33" ht="15.75">
      <c r="A2009" s="292" t="str">
        <f t="shared" si="36"/>
        <v>66-50400-02</v>
      </c>
      <c r="B2009" s="231">
        <v>7271.6814159292035</v>
      </c>
      <c r="C2009" s="231">
        <v>9482.2725663716792</v>
      </c>
      <c r="D2009" s="231"/>
      <c r="E2009" s="231"/>
      <c r="F2009" s="231"/>
      <c r="G2009" s="232">
        <v>10904.61345132743</v>
      </c>
      <c r="H2009" s="241" t="s">
        <v>1027</v>
      </c>
      <c r="I2009" s="241" t="s">
        <v>1027</v>
      </c>
      <c r="J2009" s="114"/>
      <c r="K2009" s="108"/>
      <c r="L2009" s="108"/>
      <c r="M2009" s="108"/>
      <c r="N2009" s="109"/>
      <c r="O2009" s="110"/>
      <c r="P2009" s="109"/>
      <c r="Q2009" s="109"/>
      <c r="R2009" s="108"/>
      <c r="S2009" s="108"/>
      <c r="T2009" s="108"/>
      <c r="U2009" s="108"/>
      <c r="V2009" s="109"/>
      <c r="W2009" s="109"/>
      <c r="X2009" s="109"/>
      <c r="Y2009" s="108"/>
      <c r="Z2009" s="108"/>
      <c r="AA2009" s="108"/>
      <c r="AB2009" s="109"/>
      <c r="AC2009" s="109"/>
      <c r="AD2009" s="111"/>
      <c r="AG2009" s="111"/>
    </row>
    <row r="2010" spans="1:33" ht="15.75">
      <c r="A2010" s="292" t="str">
        <f t="shared" si="36"/>
        <v>66-50500-S2</v>
      </c>
      <c r="B2010" s="231">
        <v>11243.362831858407</v>
      </c>
      <c r="C2010" s="231">
        <v>14661.345132743359</v>
      </c>
      <c r="D2010" s="231"/>
      <c r="E2010" s="231"/>
      <c r="F2010" s="231"/>
      <c r="G2010" s="232">
        <v>16860.546902654864</v>
      </c>
      <c r="H2010" s="241" t="s">
        <v>1028</v>
      </c>
      <c r="I2010" s="241" t="s">
        <v>1028</v>
      </c>
      <c r="J2010" s="114"/>
      <c r="K2010" s="108"/>
      <c r="L2010" s="108"/>
      <c r="M2010" s="108"/>
      <c r="N2010" s="109"/>
      <c r="O2010" s="110"/>
      <c r="P2010" s="109"/>
      <c r="Q2010" s="109"/>
      <c r="R2010" s="108"/>
      <c r="S2010" s="108"/>
      <c r="T2010" s="108"/>
      <c r="U2010" s="108"/>
      <c r="V2010" s="109"/>
      <c r="W2010" s="109"/>
      <c r="X2010" s="109"/>
      <c r="Y2010" s="108"/>
      <c r="Z2010" s="108"/>
      <c r="AA2010" s="108"/>
      <c r="AB2010" s="109"/>
      <c r="AC2010" s="109"/>
      <c r="AD2010" s="111"/>
      <c r="AG2010" s="111"/>
    </row>
    <row r="2011" spans="1:33" ht="15.75">
      <c r="A2011" s="292" t="str">
        <f t="shared" si="36"/>
        <v>66-50500-01</v>
      </c>
      <c r="B2011" s="231">
        <v>7937.5221238938066</v>
      </c>
      <c r="C2011" s="231">
        <v>10350.528849557521</v>
      </c>
      <c r="D2011" s="231"/>
      <c r="E2011" s="231"/>
      <c r="F2011" s="231"/>
      <c r="G2011" s="232">
        <v>11903.108176991147</v>
      </c>
      <c r="H2011" s="240" t="s">
        <v>1029</v>
      </c>
      <c r="I2011" s="240" t="s">
        <v>1029</v>
      </c>
      <c r="J2011" s="8"/>
      <c r="K2011" s="108"/>
      <c r="L2011" s="108"/>
      <c r="M2011" s="108"/>
      <c r="N2011" s="8"/>
      <c r="O2011" s="8"/>
      <c r="P2011" s="8"/>
      <c r="Q2011" s="8"/>
      <c r="R2011" s="108"/>
      <c r="S2011" s="108"/>
      <c r="T2011" s="108"/>
      <c r="U2011" s="108"/>
      <c r="V2011" s="8"/>
      <c r="W2011" s="8"/>
      <c r="X2011" s="8"/>
      <c r="Y2011" s="108"/>
      <c r="Z2011" s="108"/>
      <c r="AA2011" s="108"/>
      <c r="AB2011" s="8"/>
      <c r="AC2011" s="8"/>
      <c r="AD2011" s="111"/>
      <c r="AG2011" s="111"/>
    </row>
    <row r="2012" spans="1:33" ht="15.75">
      <c r="A2012" s="292" t="str">
        <f t="shared" si="36"/>
        <v>66-50500-02</v>
      </c>
      <c r="B2012" s="231">
        <v>3305.8407079646017</v>
      </c>
      <c r="C2012" s="231">
        <v>4310.8162831858408</v>
      </c>
      <c r="D2012" s="231"/>
      <c r="E2012" s="231"/>
      <c r="F2012" s="231"/>
      <c r="G2012" s="232">
        <v>4957.4387256637156</v>
      </c>
      <c r="H2012" s="228" t="s">
        <v>1030</v>
      </c>
      <c r="I2012" s="228" t="s">
        <v>1030</v>
      </c>
      <c r="J2012" s="114"/>
      <c r="K2012" s="108"/>
      <c r="L2012" s="108"/>
      <c r="M2012" s="108"/>
      <c r="N2012" s="109"/>
      <c r="O2012" s="110"/>
      <c r="P2012" s="109"/>
      <c r="Q2012" s="109"/>
      <c r="R2012" s="108"/>
      <c r="S2012" s="108"/>
      <c r="T2012" s="108"/>
      <c r="U2012" s="108"/>
      <c r="V2012" s="109"/>
      <c r="W2012" s="109"/>
      <c r="X2012" s="109"/>
      <c r="Y2012" s="108"/>
      <c r="Z2012" s="108"/>
      <c r="AA2012" s="108"/>
      <c r="AB2012" s="109"/>
      <c r="AC2012" s="109"/>
      <c r="AD2012" s="111"/>
      <c r="AG2012" s="111"/>
    </row>
    <row r="2013" spans="1:33" ht="15.75">
      <c r="A2013" s="292" t="str">
        <f t="shared" si="36"/>
        <v>66-50600-S4</v>
      </c>
      <c r="B2013" s="231">
        <v>48530.442477876109</v>
      </c>
      <c r="C2013" s="231">
        <v>63283.696991150442</v>
      </c>
      <c r="D2013" s="231"/>
      <c r="E2013" s="231"/>
      <c r="F2013" s="231"/>
      <c r="G2013" s="232">
        <v>72776.251539823003</v>
      </c>
      <c r="H2013" s="228" t="s">
        <v>1031</v>
      </c>
      <c r="I2013" s="228" t="s">
        <v>1031</v>
      </c>
      <c r="J2013" s="114"/>
      <c r="K2013" s="108"/>
      <c r="L2013" s="108"/>
      <c r="M2013" s="108"/>
      <c r="N2013" s="109"/>
      <c r="O2013" s="110"/>
      <c r="P2013" s="109"/>
      <c r="Q2013" s="109"/>
      <c r="R2013" s="108"/>
      <c r="S2013" s="108"/>
      <c r="T2013" s="108"/>
      <c r="U2013" s="108"/>
      <c r="V2013" s="109"/>
      <c r="W2013" s="109"/>
      <c r="X2013" s="109"/>
      <c r="Y2013" s="108"/>
      <c r="Z2013" s="108"/>
      <c r="AA2013" s="108"/>
      <c r="AB2013" s="109"/>
      <c r="AC2013" s="109"/>
      <c r="AD2013" s="111"/>
      <c r="AG2013" s="111"/>
    </row>
    <row r="2014" spans="1:33" ht="15.75">
      <c r="A2014" s="292" t="str">
        <f t="shared" si="36"/>
        <v>66-50600-B3</v>
      </c>
      <c r="B2014" s="231">
        <v>27866.017699115047</v>
      </c>
      <c r="C2014" s="231">
        <v>36337.287079646012</v>
      </c>
      <c r="D2014" s="231"/>
      <c r="E2014" s="231"/>
      <c r="F2014" s="231"/>
      <c r="G2014" s="232">
        <v>41787.880141592912</v>
      </c>
      <c r="H2014" s="228" t="s">
        <v>1034</v>
      </c>
      <c r="I2014" s="228" t="s">
        <v>1034</v>
      </c>
      <c r="J2014" s="114"/>
      <c r="K2014" s="108"/>
      <c r="L2014" s="108"/>
      <c r="M2014" s="108"/>
      <c r="N2014" s="109"/>
      <c r="O2014" s="110"/>
      <c r="P2014" s="109"/>
      <c r="Q2014" s="109"/>
      <c r="R2014" s="108"/>
      <c r="S2014" s="108"/>
      <c r="T2014" s="108"/>
      <c r="U2014" s="108"/>
      <c r="V2014" s="109"/>
      <c r="W2014" s="109"/>
      <c r="X2014" s="109"/>
      <c r="Y2014" s="108"/>
      <c r="Z2014" s="108"/>
      <c r="AA2014" s="108"/>
      <c r="AB2014" s="109"/>
      <c r="AC2014" s="109"/>
      <c r="AD2014" s="111"/>
      <c r="AG2014" s="111"/>
    </row>
    <row r="2015" spans="1:33" ht="15.75">
      <c r="A2015" s="292" t="str">
        <f t="shared" si="36"/>
        <v>66-50600-L3</v>
      </c>
      <c r="B2015" s="231">
        <v>42841.592920353985</v>
      </c>
      <c r="C2015" s="231">
        <v>55865.437168141594</v>
      </c>
      <c r="D2015" s="231"/>
      <c r="E2015" s="231"/>
      <c r="F2015" s="231"/>
      <c r="G2015" s="232">
        <v>64245.25274336282</v>
      </c>
      <c r="H2015" s="228" t="s">
        <v>1035</v>
      </c>
      <c r="I2015" s="228" t="s">
        <v>1035</v>
      </c>
      <c r="J2015" s="8"/>
      <c r="K2015" s="108"/>
      <c r="L2015" s="108"/>
      <c r="M2015" s="108"/>
      <c r="N2015" s="8"/>
      <c r="O2015" s="8"/>
      <c r="P2015" s="8"/>
      <c r="Q2015" s="8"/>
      <c r="R2015" s="108"/>
      <c r="S2015" s="108"/>
      <c r="T2015" s="108"/>
      <c r="U2015" s="108"/>
      <c r="V2015" s="8"/>
      <c r="W2015" s="8"/>
      <c r="X2015" s="8"/>
      <c r="Y2015" s="108"/>
      <c r="Z2015" s="108"/>
      <c r="AA2015" s="108"/>
      <c r="AB2015" s="8"/>
      <c r="AC2015" s="8"/>
      <c r="AD2015" s="111"/>
      <c r="AG2015" s="111"/>
    </row>
    <row r="2016" spans="1:33" ht="15.75">
      <c r="A2016" s="292" t="str">
        <f t="shared" si="36"/>
        <v>66-50600-B2</v>
      </c>
      <c r="B2016" s="231">
        <v>14473.274336283188</v>
      </c>
      <c r="C2016" s="231">
        <v>18873.149734513274</v>
      </c>
      <c r="D2016" s="231"/>
      <c r="E2016" s="231"/>
      <c r="F2016" s="231"/>
      <c r="G2016" s="232">
        <v>21704.122194690262</v>
      </c>
      <c r="H2016" s="241" t="s">
        <v>1032</v>
      </c>
      <c r="I2016" s="241" t="s">
        <v>1032</v>
      </c>
      <c r="J2016" s="107"/>
      <c r="K2016" s="107"/>
      <c r="L2016" s="107"/>
      <c r="M2016" s="107"/>
      <c r="N2016" s="107"/>
      <c r="O2016" s="107"/>
      <c r="P2016" s="107"/>
      <c r="Q2016" s="107"/>
      <c r="R2016" s="107"/>
      <c r="S2016" s="107"/>
      <c r="T2016" s="107"/>
      <c r="U2016" s="107"/>
      <c r="V2016" s="107"/>
      <c r="W2016" s="107"/>
      <c r="X2016" s="107"/>
      <c r="Y2016" s="107"/>
      <c r="Z2016" s="108"/>
      <c r="AA2016" s="108"/>
      <c r="AB2016" s="107"/>
      <c r="AC2016" s="107"/>
      <c r="AD2016" s="111"/>
      <c r="AG2016" s="111"/>
    </row>
    <row r="2017" spans="1:33" ht="15.75">
      <c r="A2017" s="292" t="str">
        <f t="shared" si="36"/>
        <v>66-50600-L2</v>
      </c>
      <c r="B2017" s="231">
        <v>34057.16814159292</v>
      </c>
      <c r="C2017" s="231">
        <v>44410.547256637168</v>
      </c>
      <c r="D2017" s="231"/>
      <c r="E2017" s="231"/>
      <c r="F2017" s="231"/>
      <c r="G2017" s="232">
        <v>51072.129345132736</v>
      </c>
      <c r="H2017" s="241" t="s">
        <v>1614</v>
      </c>
      <c r="I2017" s="241" t="s">
        <v>1614</v>
      </c>
      <c r="J2017" s="8"/>
      <c r="K2017" s="108"/>
      <c r="L2017" s="108"/>
      <c r="M2017" s="108"/>
      <c r="N2017" s="8"/>
      <c r="O2017" s="8"/>
      <c r="P2017" s="8"/>
      <c r="Q2017" s="8"/>
      <c r="R2017" s="108"/>
      <c r="S2017" s="108"/>
      <c r="T2017" s="108"/>
      <c r="U2017" s="108"/>
      <c r="V2017" s="8"/>
      <c r="W2017" s="8"/>
      <c r="X2017" s="8"/>
      <c r="Y2017" s="108"/>
      <c r="Z2017" s="108"/>
      <c r="AA2017" s="108"/>
      <c r="AB2017" s="8"/>
      <c r="AC2017" s="8"/>
      <c r="AD2017" s="111"/>
      <c r="AG2017" s="111"/>
    </row>
    <row r="2018" spans="1:33" ht="15.75">
      <c r="A2018" s="292" t="str">
        <f t="shared" si="36"/>
        <v>66-50600-X1</v>
      </c>
      <c r="B2018" s="231">
        <v>22177.168141592923</v>
      </c>
      <c r="C2018" s="231">
        <v>28919.027256637168</v>
      </c>
      <c r="D2018" s="231"/>
      <c r="E2018" s="231"/>
      <c r="F2018" s="231"/>
      <c r="G2018" s="232">
        <v>33256.881345132737</v>
      </c>
      <c r="H2018" s="241" t="s">
        <v>1033</v>
      </c>
      <c r="I2018" s="241" t="s">
        <v>1033</v>
      </c>
      <c r="J2018" s="114"/>
      <c r="K2018" s="108"/>
      <c r="L2018" s="108"/>
      <c r="M2018" s="108"/>
      <c r="N2018" s="109"/>
      <c r="O2018" s="109"/>
      <c r="P2018" s="109"/>
      <c r="Q2018" s="109"/>
      <c r="R2018" s="108"/>
      <c r="S2018" s="108"/>
      <c r="T2018" s="108"/>
      <c r="U2018" s="108"/>
      <c r="V2018" s="109"/>
      <c r="W2018" s="109"/>
      <c r="X2018" s="109"/>
      <c r="Y2018" s="108"/>
      <c r="Z2018" s="108"/>
      <c r="AA2018" s="108"/>
      <c r="AB2018" s="109"/>
      <c r="AC2018" s="109"/>
      <c r="AD2018" s="111"/>
      <c r="AG2018" s="111"/>
    </row>
    <row r="2019" spans="1:33" ht="15.75">
      <c r="A2019" s="292" t="str">
        <f t="shared" si="36"/>
        <v>66-50600-01</v>
      </c>
      <c r="B2019" s="231">
        <v>20664.424778761062</v>
      </c>
      <c r="C2019" s="231">
        <v>26946.40991150443</v>
      </c>
      <c r="D2019" s="231"/>
      <c r="E2019" s="231"/>
      <c r="F2019" s="231"/>
      <c r="G2019" s="232">
        <v>30988.371398230091</v>
      </c>
      <c r="H2019" s="241" t="s">
        <v>1036</v>
      </c>
      <c r="I2019" s="241" t="s">
        <v>1036</v>
      </c>
      <c r="J2019" s="114"/>
      <c r="K2019" s="108"/>
      <c r="L2019" s="108"/>
      <c r="M2019" s="108"/>
      <c r="N2019" s="109"/>
      <c r="O2019" s="109"/>
      <c r="P2019" s="109"/>
      <c r="Q2019" s="109"/>
      <c r="R2019" s="108"/>
      <c r="S2019" s="108"/>
      <c r="T2019" s="108"/>
      <c r="U2019" s="108"/>
      <c r="V2019" s="109"/>
      <c r="W2019" s="109"/>
      <c r="X2019" s="109"/>
      <c r="Y2019" s="108"/>
      <c r="Z2019" s="108"/>
      <c r="AA2019" s="108"/>
      <c r="AB2019" s="109"/>
      <c r="AC2019" s="109"/>
      <c r="AD2019" s="111"/>
      <c r="AG2019" s="111"/>
    </row>
    <row r="2020" spans="1:33" ht="15.75">
      <c r="A2020" s="292" t="str">
        <f t="shared" ref="A2020:A2083" si="37">LEFT(H2020,6)&amp;"00"&amp;RIGHT(H2020,3)</f>
        <v>66-50600-02</v>
      </c>
      <c r="B2020" s="231">
        <v>13392.743362831861</v>
      </c>
      <c r="C2020" s="231">
        <v>17464.137345132738</v>
      </c>
      <c r="D2020" s="231"/>
      <c r="E2020" s="231"/>
      <c r="F2020" s="231"/>
      <c r="G2020" s="232">
        <v>20083.757946902646</v>
      </c>
      <c r="H2020" s="240" t="s">
        <v>1037</v>
      </c>
      <c r="I2020" s="240" t="s">
        <v>1037</v>
      </c>
      <c r="J2020" s="114"/>
      <c r="K2020" s="108"/>
      <c r="L2020" s="108"/>
      <c r="M2020" s="108"/>
      <c r="N2020" s="109"/>
      <c r="O2020" s="109"/>
      <c r="P2020" s="109"/>
      <c r="Q2020" s="109"/>
      <c r="R2020" s="108"/>
      <c r="S2020" s="108"/>
      <c r="T2020" s="108"/>
      <c r="U2020" s="108"/>
      <c r="V2020" s="109"/>
      <c r="W2020" s="109"/>
      <c r="X2020" s="109"/>
      <c r="Y2020" s="108"/>
      <c r="Z2020" s="108"/>
      <c r="AA2020" s="108"/>
      <c r="AB2020" s="109"/>
      <c r="AC2020" s="109"/>
      <c r="AD2020" s="111"/>
      <c r="AG2020" s="111"/>
    </row>
    <row r="2021" spans="1:33" ht="15.75">
      <c r="A2021" s="292" t="str">
        <f t="shared" si="37"/>
        <v>66-50600-03</v>
      </c>
      <c r="B2021" s="231">
        <v>8784.424778761062</v>
      </c>
      <c r="C2021" s="231">
        <v>11454.889911504428</v>
      </c>
      <c r="D2021" s="231"/>
      <c r="E2021" s="231"/>
      <c r="F2021" s="231"/>
      <c r="G2021" s="232">
        <v>13173.123398230089</v>
      </c>
      <c r="H2021" s="240" t="s">
        <v>1038</v>
      </c>
      <c r="I2021" s="240" t="s">
        <v>1038</v>
      </c>
      <c r="J2021" s="114"/>
      <c r="K2021" s="108"/>
      <c r="L2021" s="108"/>
      <c r="M2021" s="108"/>
      <c r="N2021" s="109"/>
      <c r="O2021" s="109"/>
      <c r="P2021" s="109"/>
      <c r="Q2021" s="109"/>
      <c r="R2021" s="108"/>
      <c r="S2021" s="108"/>
      <c r="T2021" s="108"/>
      <c r="U2021" s="108"/>
      <c r="V2021" s="109"/>
      <c r="W2021" s="109"/>
      <c r="X2021" s="109"/>
      <c r="Y2021" s="108"/>
      <c r="Z2021" s="108"/>
      <c r="AA2021" s="108"/>
      <c r="AB2021" s="109"/>
      <c r="AC2021" s="109"/>
      <c r="AD2021" s="111"/>
      <c r="AG2021" s="111"/>
    </row>
    <row r="2022" spans="1:33" s="127" customFormat="1" ht="15.75">
      <c r="A2022" s="292" t="str">
        <f t="shared" si="37"/>
        <v>66-50600-04</v>
      </c>
      <c r="B2022" s="231">
        <v>5688.849557522125</v>
      </c>
      <c r="C2022" s="231">
        <v>7418.2598230088479</v>
      </c>
      <c r="D2022" s="231"/>
      <c r="E2022" s="231"/>
      <c r="F2022" s="231"/>
      <c r="G2022" s="232">
        <v>8530.9987964601733</v>
      </c>
      <c r="H2022" s="240" t="s">
        <v>1039</v>
      </c>
      <c r="I2022" s="240" t="s">
        <v>1039</v>
      </c>
      <c r="J2022" s="114"/>
      <c r="K2022" s="108"/>
      <c r="L2022" s="108"/>
      <c r="M2022" s="108"/>
      <c r="N2022" s="109"/>
      <c r="O2022" s="109"/>
      <c r="P2022" s="109"/>
      <c r="Q2022" s="109"/>
      <c r="R2022" s="108"/>
      <c r="S2022" s="108"/>
      <c r="T2022" s="108"/>
      <c r="U2022" s="108"/>
      <c r="V2022" s="126"/>
      <c r="W2022" s="109"/>
      <c r="X2022" s="109"/>
      <c r="Y2022" s="108"/>
      <c r="Z2022" s="108"/>
      <c r="AA2022" s="108"/>
      <c r="AB2022" s="109"/>
      <c r="AC2022" s="109"/>
      <c r="AD2022" s="111"/>
      <c r="AE2022" s="112"/>
      <c r="AG2022" s="111"/>
    </row>
    <row r="2023" spans="1:33" s="127" customFormat="1" ht="15.75">
      <c r="A2023" s="292" t="str">
        <f t="shared" si="37"/>
        <v>66-50700-S2</v>
      </c>
      <c r="B2023" s="231">
        <v>20465.840707964606</v>
      </c>
      <c r="C2023" s="231">
        <v>26687.456283185838</v>
      </c>
      <c r="D2023" s="231"/>
      <c r="E2023" s="231"/>
      <c r="F2023" s="231"/>
      <c r="G2023" s="232">
        <v>30690.574725663711</v>
      </c>
      <c r="H2023" s="241" t="s">
        <v>1040</v>
      </c>
      <c r="I2023" s="241" t="s">
        <v>1040</v>
      </c>
      <c r="J2023" s="114"/>
      <c r="K2023" s="108"/>
      <c r="L2023" s="108"/>
      <c r="M2023" s="108"/>
      <c r="N2023" s="109"/>
      <c r="O2023" s="109"/>
      <c r="P2023" s="109"/>
      <c r="Q2023" s="109"/>
      <c r="R2023" s="108"/>
      <c r="S2023" s="108"/>
      <c r="T2023" s="108"/>
      <c r="U2023" s="108"/>
      <c r="V2023" s="126"/>
      <c r="W2023" s="109"/>
      <c r="X2023" s="109"/>
      <c r="Y2023" s="108"/>
      <c r="Z2023" s="108"/>
      <c r="AA2023" s="108"/>
      <c r="AB2023" s="109"/>
      <c r="AC2023" s="109"/>
      <c r="AD2023" s="111"/>
      <c r="AE2023" s="112"/>
      <c r="AG2023" s="111"/>
    </row>
    <row r="2024" spans="1:33" s="127" customFormat="1" ht="15.75">
      <c r="A2024" s="292" t="str">
        <f t="shared" si="37"/>
        <v>66-50700-01</v>
      </c>
      <c r="B2024" s="231">
        <v>13749.026548672569</v>
      </c>
      <c r="C2024" s="231">
        <v>17928.730619469025</v>
      </c>
      <c r="D2024" s="231"/>
      <c r="E2024" s="231"/>
      <c r="F2024" s="231"/>
      <c r="G2024" s="232">
        <v>20618.040212389376</v>
      </c>
      <c r="H2024" s="241" t="s">
        <v>1041</v>
      </c>
      <c r="I2024" s="241" t="s">
        <v>1041</v>
      </c>
      <c r="J2024" s="114"/>
      <c r="K2024" s="108"/>
      <c r="L2024" s="108"/>
      <c r="M2024" s="108"/>
      <c r="N2024" s="109"/>
      <c r="O2024" s="109"/>
      <c r="P2024" s="109"/>
      <c r="Q2024" s="109"/>
      <c r="R2024" s="108"/>
      <c r="S2024" s="108"/>
      <c r="T2024" s="108"/>
      <c r="U2024" s="108"/>
      <c r="V2024" s="126"/>
      <c r="W2024" s="109"/>
      <c r="X2024" s="109"/>
      <c r="Y2024" s="108"/>
      <c r="Z2024" s="108"/>
      <c r="AA2024" s="108"/>
      <c r="AB2024" s="109"/>
      <c r="AC2024" s="109"/>
      <c r="AD2024" s="111"/>
      <c r="AE2024" s="112"/>
      <c r="AG2024" s="111"/>
    </row>
    <row r="2025" spans="1:33" s="43" customFormat="1" ht="15.75">
      <c r="A2025" s="292" t="str">
        <f t="shared" si="37"/>
        <v>66-50700-02</v>
      </c>
      <c r="B2025" s="231">
        <v>6716.8141592920356</v>
      </c>
      <c r="C2025" s="231">
        <v>8758.7256637168121</v>
      </c>
      <c r="D2025" s="231"/>
      <c r="E2025" s="231"/>
      <c r="F2025" s="231"/>
      <c r="G2025" s="232">
        <v>10072.534513274333</v>
      </c>
      <c r="H2025" s="241" t="s">
        <v>1042</v>
      </c>
      <c r="I2025" s="241" t="s">
        <v>1042</v>
      </c>
      <c r="J2025" s="128"/>
      <c r="K2025" s="108"/>
      <c r="L2025" s="108"/>
      <c r="M2025" s="108"/>
      <c r="N2025" s="128"/>
      <c r="O2025" s="128"/>
      <c r="P2025" s="128"/>
      <c r="Q2025" s="8"/>
      <c r="R2025" s="108"/>
      <c r="S2025" s="108"/>
      <c r="T2025" s="108"/>
      <c r="U2025" s="108"/>
      <c r="V2025" s="128"/>
      <c r="W2025" s="8"/>
      <c r="X2025" s="128"/>
      <c r="Y2025" s="108"/>
      <c r="Z2025" s="108"/>
      <c r="AA2025" s="108"/>
      <c r="AB2025" s="128"/>
      <c r="AC2025" s="109"/>
      <c r="AD2025" s="111"/>
      <c r="AE2025" s="112"/>
      <c r="AG2025" s="111"/>
    </row>
    <row r="2026" spans="1:33" s="127" customFormat="1" ht="15.75">
      <c r="A2026" s="292" t="str">
        <f t="shared" si="37"/>
        <v>66-50800-S2</v>
      </c>
      <c r="B2026" s="231">
        <v>15623.893805309737</v>
      </c>
      <c r="C2026" s="231">
        <v>20373.557522123894</v>
      </c>
      <c r="D2026" s="231"/>
      <c r="E2026" s="231"/>
      <c r="F2026" s="231"/>
      <c r="G2026" s="232">
        <v>23429.591150442477</v>
      </c>
      <c r="H2026" s="240" t="s">
        <v>1043</v>
      </c>
      <c r="I2026" s="240" t="s">
        <v>1043</v>
      </c>
      <c r="J2026" s="114"/>
      <c r="K2026" s="108"/>
      <c r="L2026" s="108"/>
      <c r="M2026" s="108"/>
      <c r="N2026" s="109"/>
      <c r="O2026" s="109"/>
      <c r="P2026" s="109"/>
      <c r="Q2026" s="109"/>
      <c r="R2026" s="108"/>
      <c r="S2026" s="108"/>
      <c r="T2026" s="108"/>
      <c r="U2026" s="108"/>
      <c r="V2026" s="126"/>
      <c r="W2026" s="109"/>
      <c r="X2026" s="109"/>
      <c r="Y2026" s="108"/>
      <c r="Z2026" s="108"/>
      <c r="AA2026" s="108"/>
      <c r="AB2026" s="109"/>
      <c r="AC2026" s="109"/>
      <c r="AD2026" s="111"/>
      <c r="AE2026" s="112"/>
      <c r="AG2026" s="111"/>
    </row>
    <row r="2027" spans="1:33" s="127" customFormat="1" ht="15.75">
      <c r="A2027" s="292" t="str">
        <f t="shared" si="37"/>
        <v>66-50800-01</v>
      </c>
      <c r="B2027" s="231">
        <v>10332.212389380531</v>
      </c>
      <c r="C2027" s="231">
        <v>13473.204955752215</v>
      </c>
      <c r="D2027" s="231"/>
      <c r="E2027" s="231"/>
      <c r="F2027" s="231"/>
      <c r="G2027" s="232">
        <v>15494.185699115045</v>
      </c>
      <c r="H2027" s="240" t="s">
        <v>1044</v>
      </c>
      <c r="I2027" s="240" t="s">
        <v>1044</v>
      </c>
      <c r="J2027" s="114"/>
      <c r="K2027" s="108"/>
      <c r="L2027" s="108"/>
      <c r="M2027" s="108"/>
      <c r="N2027" s="109"/>
      <c r="O2027" s="109"/>
      <c r="P2027" s="109"/>
      <c r="Q2027" s="109"/>
      <c r="R2027" s="108"/>
      <c r="S2027" s="108"/>
      <c r="T2027" s="108"/>
      <c r="U2027" s="108"/>
      <c r="V2027" s="126"/>
      <c r="W2027" s="109"/>
      <c r="X2027" s="109"/>
      <c r="Y2027" s="108"/>
      <c r="Z2027" s="108"/>
      <c r="AA2027" s="108"/>
      <c r="AB2027" s="109"/>
      <c r="AC2027" s="109"/>
      <c r="AD2027" s="111"/>
      <c r="AE2027" s="112"/>
      <c r="AG2027" s="111"/>
    </row>
    <row r="2028" spans="1:33" s="43" customFormat="1" ht="15.75">
      <c r="A2028" s="292" t="str">
        <f t="shared" si="37"/>
        <v>66-50800-02</v>
      </c>
      <c r="B2028" s="231">
        <v>5291.6814159292035</v>
      </c>
      <c r="C2028" s="231">
        <v>6900.35256637168</v>
      </c>
      <c r="D2028" s="231"/>
      <c r="E2028" s="231"/>
      <c r="F2028" s="231"/>
      <c r="G2028" s="232">
        <v>7935.4054513274314</v>
      </c>
      <c r="H2028" s="240" t="s">
        <v>1045</v>
      </c>
      <c r="I2028" s="240" t="s">
        <v>1045</v>
      </c>
      <c r="J2028" s="128"/>
      <c r="K2028" s="108"/>
      <c r="L2028" s="108"/>
      <c r="M2028" s="108"/>
      <c r="N2028" s="128"/>
      <c r="O2028" s="128"/>
      <c r="P2028" s="128"/>
      <c r="Q2028" s="8"/>
      <c r="R2028" s="108"/>
      <c r="S2028" s="108"/>
      <c r="T2028" s="108"/>
      <c r="U2028" s="108"/>
      <c r="V2028" s="128"/>
      <c r="W2028" s="8"/>
      <c r="X2028" s="128"/>
      <c r="Y2028" s="108"/>
      <c r="Z2028" s="108"/>
      <c r="AA2028" s="108"/>
      <c r="AB2028" s="128"/>
      <c r="AC2028" s="109"/>
      <c r="AD2028" s="111"/>
      <c r="AE2028" s="112"/>
      <c r="AG2028" s="111"/>
    </row>
    <row r="2029" spans="1:33" s="43" customFormat="1" ht="15.75">
      <c r="A2029" s="292" t="str">
        <f t="shared" si="37"/>
        <v>66-50900-S4</v>
      </c>
      <c r="B2029" s="231">
        <v>66128.495575221241</v>
      </c>
      <c r="C2029" s="231">
        <v>86231.5582300885</v>
      </c>
      <c r="D2029" s="231"/>
      <c r="E2029" s="231"/>
      <c r="F2029" s="231"/>
      <c r="G2029" s="232">
        <v>99166.29196460174</v>
      </c>
      <c r="H2029" s="241" t="s">
        <v>1046</v>
      </c>
      <c r="I2029" s="241" t="s">
        <v>1046</v>
      </c>
      <c r="J2029" s="128"/>
      <c r="K2029" s="108"/>
      <c r="L2029" s="108"/>
      <c r="M2029" s="108"/>
      <c r="N2029" s="128"/>
      <c r="O2029" s="128"/>
      <c r="P2029" s="128"/>
      <c r="Q2029" s="128"/>
      <c r="R2029" s="108"/>
      <c r="S2029" s="108"/>
      <c r="T2029" s="108"/>
      <c r="U2029" s="108"/>
      <c r="V2029" s="128"/>
      <c r="W2029" s="128"/>
      <c r="X2029" s="128"/>
      <c r="Y2029" s="108"/>
      <c r="Z2029" s="108"/>
      <c r="AA2029" s="108"/>
      <c r="AB2029" s="128"/>
      <c r="AC2029" s="128"/>
      <c r="AD2029" s="111"/>
      <c r="AE2029" s="112"/>
      <c r="AG2029" s="111"/>
    </row>
    <row r="2030" spans="1:33" s="43" customFormat="1" ht="15.75">
      <c r="A2030" s="292" t="str">
        <f t="shared" si="37"/>
        <v>66-50900-B3</v>
      </c>
      <c r="B2030" s="231">
        <v>38023.008849557526</v>
      </c>
      <c r="C2030" s="231">
        <v>49582.003539823003</v>
      </c>
      <c r="D2030" s="231"/>
      <c r="E2030" s="231"/>
      <c r="F2030" s="231"/>
      <c r="G2030" s="232">
        <v>57019.304070796454</v>
      </c>
      <c r="H2030" s="241" t="s">
        <v>2641</v>
      </c>
      <c r="I2030" s="241" t="s">
        <v>2641</v>
      </c>
      <c r="J2030" s="128"/>
      <c r="K2030" s="108"/>
      <c r="L2030" s="108"/>
      <c r="M2030" s="108"/>
      <c r="N2030" s="128"/>
      <c r="O2030" s="128"/>
      <c r="P2030" s="128"/>
      <c r="Q2030" s="128"/>
      <c r="R2030" s="108"/>
      <c r="S2030" s="108"/>
      <c r="T2030" s="108"/>
      <c r="U2030" s="108"/>
      <c r="V2030" s="128"/>
      <c r="W2030" s="128"/>
      <c r="X2030" s="128"/>
      <c r="Y2030" s="108"/>
      <c r="Z2030" s="108"/>
      <c r="AA2030" s="108"/>
      <c r="AB2030" s="128"/>
      <c r="AC2030" s="128"/>
      <c r="AD2030" s="111"/>
      <c r="AE2030" s="112"/>
      <c r="AG2030" s="111"/>
    </row>
    <row r="2031" spans="1:33" s="127" customFormat="1" ht="15.75">
      <c r="A2031" s="292" t="str">
        <f t="shared" si="37"/>
        <v>66-50900-B2</v>
      </c>
      <c r="B2031" s="231">
        <v>20664.424778761069</v>
      </c>
      <c r="C2031" s="231">
        <v>26946.409911504419</v>
      </c>
      <c r="D2031" s="231"/>
      <c r="E2031" s="231"/>
      <c r="F2031" s="231"/>
      <c r="G2031" s="232">
        <v>30988.37139823008</v>
      </c>
      <c r="H2031" s="241" t="s">
        <v>1047</v>
      </c>
      <c r="I2031" s="241" t="s">
        <v>1047</v>
      </c>
      <c r="J2031" s="114"/>
      <c r="K2031" s="108"/>
      <c r="L2031" s="108"/>
      <c r="M2031" s="108"/>
      <c r="N2031" s="109"/>
      <c r="O2031" s="109"/>
      <c r="P2031" s="109"/>
      <c r="Q2031" s="109"/>
      <c r="R2031" s="108"/>
      <c r="S2031" s="108"/>
      <c r="T2031" s="108"/>
      <c r="U2031" s="108"/>
      <c r="V2031" s="126"/>
      <c r="W2031" s="109"/>
      <c r="X2031" s="109"/>
      <c r="Y2031" s="108"/>
      <c r="Z2031" s="108"/>
      <c r="AA2031" s="108"/>
      <c r="AB2031" s="109"/>
      <c r="AC2031" s="109"/>
      <c r="AD2031" s="111"/>
      <c r="AE2031" s="112"/>
      <c r="AG2031" s="111"/>
    </row>
    <row r="2032" spans="1:33" s="127" customFormat="1" ht="15.75">
      <c r="A2032" s="292" t="str">
        <f t="shared" si="37"/>
        <v>66-50900-L3</v>
      </c>
      <c r="B2032" s="231">
        <v>57863.893805309744</v>
      </c>
      <c r="C2032" s="231">
        <v>75454.51752212389</v>
      </c>
      <c r="D2032" s="231"/>
      <c r="E2032" s="231"/>
      <c r="F2032" s="231"/>
      <c r="G2032" s="232">
        <v>86772.695150442465</v>
      </c>
      <c r="H2032" s="240" t="s">
        <v>1048</v>
      </c>
      <c r="I2032" s="240" t="s">
        <v>1048</v>
      </c>
      <c r="J2032" s="114"/>
      <c r="K2032" s="108"/>
      <c r="L2032" s="108"/>
      <c r="M2032" s="108"/>
      <c r="N2032" s="109"/>
      <c r="O2032" s="109"/>
      <c r="P2032" s="109"/>
      <c r="Q2032" s="109"/>
      <c r="R2032" s="108"/>
      <c r="S2032" s="108"/>
      <c r="T2032" s="108"/>
      <c r="U2032" s="108"/>
      <c r="V2032" s="126"/>
      <c r="W2032" s="109"/>
      <c r="X2032" s="109"/>
      <c r="Y2032" s="108"/>
      <c r="Z2032" s="108"/>
      <c r="AA2032" s="108"/>
      <c r="AB2032" s="109"/>
      <c r="AC2032" s="109"/>
      <c r="AD2032" s="111"/>
      <c r="AE2032" s="112"/>
      <c r="AG2032" s="111"/>
    </row>
    <row r="2033" spans="1:33" s="127" customFormat="1" ht="15.75">
      <c r="A2033" s="292" t="str">
        <f t="shared" si="37"/>
        <v>66-50900-L2</v>
      </c>
      <c r="B2033" s="231">
        <v>45464.07079646019</v>
      </c>
      <c r="C2033" s="231">
        <v>59285.148318584077</v>
      </c>
      <c r="D2033" s="231"/>
      <c r="E2033" s="231"/>
      <c r="F2033" s="231"/>
      <c r="G2033" s="232">
        <v>68177.920566371671</v>
      </c>
      <c r="H2033" s="241" t="s">
        <v>2642</v>
      </c>
      <c r="I2033" s="241" t="s">
        <v>2642</v>
      </c>
      <c r="J2033" s="114"/>
      <c r="K2033" s="108"/>
      <c r="L2033" s="108"/>
      <c r="M2033" s="108"/>
      <c r="N2033" s="109"/>
      <c r="O2033" s="109"/>
      <c r="P2033" s="109"/>
      <c r="Q2033" s="109"/>
      <c r="R2033" s="108"/>
      <c r="S2033" s="108"/>
      <c r="T2033" s="108"/>
      <c r="U2033" s="108"/>
      <c r="V2033" s="126"/>
      <c r="W2033" s="109"/>
      <c r="X2033" s="109"/>
      <c r="Y2033" s="108"/>
      <c r="Z2033" s="108"/>
      <c r="AA2033" s="108"/>
      <c r="AB2033" s="109"/>
      <c r="AC2033" s="109"/>
      <c r="AD2033" s="111"/>
      <c r="AE2033" s="112"/>
      <c r="AG2033" s="111"/>
    </row>
    <row r="2034" spans="1:33" s="127" customFormat="1" ht="15.75">
      <c r="A2034" s="292" t="str">
        <f t="shared" si="37"/>
        <v>66-50900-X1</v>
      </c>
      <c r="B2034" s="231">
        <v>29758.407079646022</v>
      </c>
      <c r="C2034" s="231">
        <v>38804.962831858407</v>
      </c>
      <c r="D2034" s="231"/>
      <c r="E2034" s="231"/>
      <c r="F2034" s="231"/>
      <c r="G2034" s="232">
        <v>44625.707256637157</v>
      </c>
      <c r="H2034" s="241" t="s">
        <v>1049</v>
      </c>
      <c r="I2034" s="241" t="s">
        <v>1049</v>
      </c>
      <c r="J2034" s="126"/>
      <c r="K2034" s="126"/>
      <c r="L2034" s="126"/>
      <c r="M2034" s="126"/>
      <c r="N2034" s="126"/>
      <c r="O2034" s="126"/>
      <c r="P2034" s="126"/>
      <c r="Q2034" s="126"/>
      <c r="R2034" s="126"/>
      <c r="S2034" s="126"/>
      <c r="T2034" s="126"/>
      <c r="U2034" s="126"/>
      <c r="V2034" s="109"/>
      <c r="W2034" s="109"/>
      <c r="X2034" s="109"/>
      <c r="Y2034" s="108"/>
      <c r="Z2034" s="108"/>
      <c r="AA2034" s="108"/>
      <c r="AB2034" s="126"/>
      <c r="AC2034" s="126"/>
      <c r="AD2034" s="111"/>
      <c r="AE2034" s="112"/>
      <c r="AG2034" s="111"/>
    </row>
    <row r="2035" spans="1:33" s="127" customFormat="1" ht="15.75">
      <c r="A2035" s="292" t="str">
        <f t="shared" si="37"/>
        <v>66-50900-01</v>
      </c>
      <c r="B2035" s="231">
        <v>28105.486725663723</v>
      </c>
      <c r="C2035" s="231">
        <v>36649.55469026549</v>
      </c>
      <c r="D2035" s="231"/>
      <c r="E2035" s="231"/>
      <c r="F2035" s="231"/>
      <c r="G2035" s="232">
        <v>42146.987893805308</v>
      </c>
      <c r="H2035" s="241" t="s">
        <v>1050</v>
      </c>
      <c r="I2035" s="241" t="s">
        <v>1050</v>
      </c>
      <c r="J2035" s="126"/>
      <c r="K2035" s="126"/>
      <c r="L2035" s="126"/>
      <c r="M2035" s="126"/>
      <c r="N2035" s="126"/>
      <c r="O2035" s="126"/>
      <c r="P2035" s="126"/>
      <c r="Q2035" s="126"/>
      <c r="R2035" s="126"/>
      <c r="S2035" s="126"/>
      <c r="T2035" s="126"/>
      <c r="U2035" s="126"/>
      <c r="V2035" s="109"/>
      <c r="W2035" s="109"/>
      <c r="X2035" s="109"/>
      <c r="Y2035" s="108"/>
      <c r="Z2035" s="108"/>
      <c r="AA2035" s="108"/>
      <c r="AB2035" s="126"/>
      <c r="AC2035" s="126"/>
      <c r="AD2035" s="111"/>
      <c r="AE2035" s="112"/>
      <c r="AG2035" s="111"/>
    </row>
    <row r="2036" spans="1:33" s="127" customFormat="1" ht="15.75">
      <c r="A2036" s="292" t="str">
        <f t="shared" si="37"/>
        <v>66-50900-02</v>
      </c>
      <c r="B2036" s="231">
        <v>17358.584070796463</v>
      </c>
      <c r="C2036" s="231">
        <v>22635.593628318584</v>
      </c>
      <c r="D2036" s="231"/>
      <c r="E2036" s="231"/>
      <c r="F2036" s="231"/>
      <c r="G2036" s="232">
        <v>26030.93267256637</v>
      </c>
      <c r="H2036" s="241" t="s">
        <v>1051</v>
      </c>
      <c r="I2036" s="241" t="s">
        <v>1051</v>
      </c>
      <c r="J2036" s="114"/>
      <c r="K2036" s="108"/>
      <c r="L2036" s="108"/>
      <c r="M2036" s="108"/>
      <c r="N2036" s="109"/>
      <c r="O2036" s="109"/>
      <c r="P2036" s="109"/>
      <c r="Q2036" s="109"/>
      <c r="R2036" s="108"/>
      <c r="S2036" s="108"/>
      <c r="T2036" s="108"/>
      <c r="U2036" s="108"/>
      <c r="V2036" s="126"/>
      <c r="W2036" s="109"/>
      <c r="X2036" s="109"/>
      <c r="Y2036" s="108"/>
      <c r="Z2036" s="108"/>
      <c r="AA2036" s="108"/>
      <c r="AB2036" s="109"/>
      <c r="AC2036" s="109"/>
      <c r="AD2036" s="111"/>
      <c r="AE2036" s="112"/>
      <c r="AG2036" s="111"/>
    </row>
    <row r="2037" spans="1:33" s="127" customFormat="1" ht="15.75">
      <c r="A2037" s="292" t="str">
        <f t="shared" si="37"/>
        <v>66-50900-03</v>
      </c>
      <c r="B2037" s="231">
        <v>12399.82300884956</v>
      </c>
      <c r="C2037" s="231">
        <v>16169.36920353982</v>
      </c>
      <c r="D2037" s="231"/>
      <c r="E2037" s="231"/>
      <c r="F2037" s="231"/>
      <c r="G2037" s="232">
        <v>18594.77458407079</v>
      </c>
      <c r="H2037" s="240" t="s">
        <v>1052</v>
      </c>
      <c r="I2037" s="240" t="s">
        <v>1052</v>
      </c>
      <c r="J2037" s="114"/>
      <c r="K2037" s="108"/>
      <c r="L2037" s="108"/>
      <c r="M2037" s="108"/>
      <c r="N2037" s="109"/>
      <c r="O2037" s="109"/>
      <c r="P2037" s="109"/>
      <c r="Q2037" s="109"/>
      <c r="R2037" s="108"/>
      <c r="S2037" s="108"/>
      <c r="T2037" s="108"/>
      <c r="U2037" s="108"/>
      <c r="V2037" s="109"/>
      <c r="W2037" s="109"/>
      <c r="X2037" s="109"/>
      <c r="Y2037" s="108"/>
      <c r="Z2037" s="108"/>
      <c r="AA2037" s="108"/>
      <c r="AB2037" s="109"/>
      <c r="AC2037" s="109"/>
      <c r="AD2037" s="111"/>
      <c r="AE2037" s="112"/>
      <c r="AG2037" s="111"/>
    </row>
    <row r="2038" spans="1:33" s="127" customFormat="1" ht="15.75">
      <c r="A2038" s="292" t="str">
        <f t="shared" si="37"/>
        <v>66-50900-04</v>
      </c>
      <c r="B2038" s="231">
        <v>8264.6017699115055</v>
      </c>
      <c r="C2038" s="231">
        <v>10777.040707964601</v>
      </c>
      <c r="D2038" s="231"/>
      <c r="E2038" s="231"/>
      <c r="F2038" s="231"/>
      <c r="G2038" s="232">
        <v>12393.596814159291</v>
      </c>
      <c r="H2038" s="240" t="s">
        <v>1053</v>
      </c>
      <c r="I2038" s="240" t="s">
        <v>1053</v>
      </c>
      <c r="J2038" s="114"/>
      <c r="K2038" s="108"/>
      <c r="L2038" s="108"/>
      <c r="M2038" s="108"/>
      <c r="N2038" s="109"/>
      <c r="O2038" s="109"/>
      <c r="P2038" s="109"/>
      <c r="Q2038" s="109"/>
      <c r="R2038" s="108"/>
      <c r="S2038" s="108"/>
      <c r="T2038" s="108"/>
      <c r="U2038" s="108"/>
      <c r="V2038" s="109"/>
      <c r="W2038" s="109"/>
      <c r="X2038" s="109"/>
      <c r="Y2038" s="108"/>
      <c r="Z2038" s="108"/>
      <c r="AA2038" s="108"/>
      <c r="AB2038" s="109"/>
      <c r="AC2038" s="109"/>
      <c r="AD2038" s="111"/>
      <c r="AE2038" s="112"/>
      <c r="AG2038" s="111"/>
    </row>
    <row r="2039" spans="1:33" s="127" customFormat="1" ht="15.75">
      <c r="A2039" s="292" t="str">
        <f t="shared" si="37"/>
        <v>66-51100-S4</v>
      </c>
      <c r="B2039" s="231">
        <v>36516.10619469027</v>
      </c>
      <c r="C2039" s="231">
        <v>47617.002477876114</v>
      </c>
      <c r="D2039" s="231"/>
      <c r="E2039" s="231"/>
      <c r="F2039" s="231"/>
      <c r="G2039" s="232">
        <v>54759.552849557527</v>
      </c>
      <c r="H2039" s="241" t="s">
        <v>1111</v>
      </c>
      <c r="I2039" s="241" t="s">
        <v>1111</v>
      </c>
      <c r="J2039" s="126"/>
      <c r="K2039" s="126"/>
      <c r="L2039" s="126"/>
      <c r="M2039" s="126"/>
      <c r="N2039" s="126"/>
      <c r="O2039" s="126"/>
      <c r="P2039" s="126"/>
      <c r="Q2039" s="126"/>
      <c r="R2039" s="126"/>
      <c r="S2039" s="126"/>
      <c r="T2039" s="126"/>
      <c r="U2039" s="126"/>
      <c r="V2039" s="126"/>
      <c r="W2039" s="126"/>
      <c r="X2039" s="126"/>
      <c r="Y2039" s="108"/>
      <c r="Z2039" s="108"/>
      <c r="AA2039" s="108"/>
      <c r="AB2039" s="126"/>
      <c r="AC2039" s="126"/>
      <c r="AD2039" s="111"/>
      <c r="AE2039" s="112"/>
      <c r="AG2039" s="111"/>
    </row>
    <row r="2040" spans="1:33" s="127" customFormat="1" ht="15.75">
      <c r="A2040" s="292" t="str">
        <f t="shared" si="37"/>
        <v>66-51100-B3</v>
      </c>
      <c r="B2040" s="231">
        <v>22037.185840707964</v>
      </c>
      <c r="C2040" s="231">
        <v>28995.190088495576</v>
      </c>
      <c r="D2040" s="231"/>
      <c r="E2040" s="231"/>
      <c r="F2040" s="231"/>
      <c r="G2040" s="232">
        <v>33046.963886725658</v>
      </c>
      <c r="H2040" s="241" t="s">
        <v>2643</v>
      </c>
      <c r="I2040" s="241" t="s">
        <v>2643</v>
      </c>
      <c r="J2040" s="114"/>
      <c r="K2040" s="108"/>
      <c r="L2040" s="108"/>
      <c r="M2040" s="108"/>
      <c r="N2040" s="109"/>
      <c r="O2040" s="109"/>
      <c r="P2040" s="109"/>
      <c r="Q2040" s="109"/>
      <c r="R2040" s="108"/>
      <c r="S2040" s="108"/>
      <c r="T2040" s="108"/>
      <c r="U2040" s="108"/>
      <c r="V2040" s="126"/>
      <c r="W2040" s="109"/>
      <c r="X2040" s="109"/>
      <c r="Y2040" s="108"/>
      <c r="Z2040" s="108"/>
      <c r="AA2040" s="108"/>
      <c r="AB2040" s="109"/>
      <c r="AC2040" s="109"/>
      <c r="AD2040" s="111"/>
      <c r="AE2040" s="112"/>
      <c r="AG2040" s="111"/>
    </row>
    <row r="2041" spans="1:33" s="127" customFormat="1" ht="15.75">
      <c r="A2041" s="292" t="str">
        <f t="shared" si="37"/>
        <v>66-51100-B2</v>
      </c>
      <c r="B2041" s="231">
        <v>11704.973451327434</v>
      </c>
      <c r="C2041" s="231">
        <v>15521.985132743361</v>
      </c>
      <c r="D2041" s="231"/>
      <c r="E2041" s="231"/>
      <c r="F2041" s="231"/>
      <c r="G2041" s="232">
        <v>17552.778187610613</v>
      </c>
      <c r="H2041" s="241" t="s">
        <v>2644</v>
      </c>
      <c r="I2041" s="241" t="s">
        <v>2644</v>
      </c>
      <c r="J2041" s="114"/>
      <c r="K2041" s="108"/>
      <c r="L2041" s="108"/>
      <c r="M2041" s="108"/>
      <c r="N2041" s="109"/>
      <c r="O2041" s="109"/>
      <c r="P2041" s="109"/>
      <c r="Q2041" s="109"/>
      <c r="R2041" s="108"/>
      <c r="S2041" s="108"/>
      <c r="T2041" s="108"/>
      <c r="U2041" s="108"/>
      <c r="V2041" s="109"/>
      <c r="W2041" s="109"/>
      <c r="X2041" s="109"/>
      <c r="Y2041" s="108"/>
      <c r="Z2041" s="108"/>
      <c r="AA2041" s="108"/>
      <c r="AB2041" s="109"/>
      <c r="AC2041" s="109"/>
      <c r="AD2041" s="111"/>
      <c r="AE2041" s="112"/>
      <c r="AG2041" s="111"/>
    </row>
    <row r="2042" spans="1:33" s="127" customFormat="1" ht="15.75">
      <c r="A2042" s="292" t="str">
        <f t="shared" si="37"/>
        <v>66-51100-L3</v>
      </c>
      <c r="B2042" s="231">
        <v>32417.973451327438</v>
      </c>
      <c r="C2042" s="231">
        <v>42445.546194690272</v>
      </c>
      <c r="D2042" s="231"/>
      <c r="E2042" s="231"/>
      <c r="F2042" s="231"/>
      <c r="G2042" s="232">
        <v>48613.992987610625</v>
      </c>
      <c r="H2042" s="240" t="s">
        <v>2645</v>
      </c>
      <c r="I2042" s="240" t="s">
        <v>2645</v>
      </c>
      <c r="J2042" s="126"/>
      <c r="K2042" s="108"/>
      <c r="L2042" s="108"/>
      <c r="M2042" s="108"/>
      <c r="N2042" s="126"/>
      <c r="O2042" s="126"/>
      <c r="P2042" s="126"/>
      <c r="Q2042" s="126"/>
      <c r="R2042" s="108"/>
      <c r="S2042" s="108"/>
      <c r="T2042" s="108"/>
      <c r="U2042" s="108"/>
      <c r="V2042" s="126"/>
      <c r="W2042" s="126"/>
      <c r="X2042" s="126"/>
      <c r="Y2042" s="108"/>
      <c r="Z2042" s="108"/>
      <c r="AA2042" s="108"/>
      <c r="AB2042" s="126"/>
      <c r="AC2042" s="109"/>
      <c r="AD2042" s="111"/>
      <c r="AE2042" s="112"/>
      <c r="AG2042" s="111"/>
    </row>
    <row r="2043" spans="1:33" s="127" customFormat="1" ht="15.75">
      <c r="A2043" s="292" t="str">
        <f t="shared" si="37"/>
        <v>66-51100-L2</v>
      </c>
      <c r="B2043" s="231">
        <v>24612.743362831861</v>
      </c>
      <c r="C2043" s="231">
        <v>32095.017345132754</v>
      </c>
      <c r="D2043" s="231"/>
      <c r="E2043" s="231"/>
      <c r="F2043" s="231"/>
      <c r="G2043" s="232">
        <v>36909.269946902663</v>
      </c>
      <c r="H2043" s="240" t="s">
        <v>2646</v>
      </c>
      <c r="I2043" s="240" t="s">
        <v>2646</v>
      </c>
      <c r="J2043" s="114"/>
      <c r="K2043" s="108"/>
      <c r="L2043" s="108"/>
      <c r="M2043" s="108"/>
      <c r="N2043" s="109"/>
      <c r="O2043" s="109"/>
      <c r="P2043" s="109"/>
      <c r="Q2043" s="109"/>
      <c r="R2043" s="108"/>
      <c r="S2043" s="108"/>
      <c r="T2043" s="108"/>
      <c r="U2043" s="108"/>
      <c r="V2043" s="126"/>
      <c r="W2043" s="109"/>
      <c r="X2043" s="109"/>
      <c r="Y2043" s="108"/>
      <c r="Z2043" s="108"/>
      <c r="AA2043" s="108"/>
      <c r="AB2043" s="109"/>
      <c r="AC2043" s="109"/>
      <c r="AD2043" s="111"/>
      <c r="AE2043" s="112"/>
      <c r="AG2043" s="111"/>
    </row>
    <row r="2044" spans="1:33" s="127" customFormat="1" ht="15.75">
      <c r="A2044" s="292" t="str">
        <f t="shared" si="37"/>
        <v>66-51100-01</v>
      </c>
      <c r="B2044" s="231">
        <v>14280.53097345133</v>
      </c>
      <c r="C2044" s="231">
        <v>18621.812389380539</v>
      </c>
      <c r="D2044" s="231"/>
      <c r="E2044" s="231"/>
      <c r="F2044" s="231"/>
      <c r="G2044" s="232">
        <v>21415.084247787618</v>
      </c>
      <c r="H2044" s="240" t="s">
        <v>1112</v>
      </c>
      <c r="I2044" s="240" t="s">
        <v>1112</v>
      </c>
      <c r="J2044" s="114"/>
      <c r="K2044" s="108"/>
      <c r="L2044" s="108"/>
      <c r="M2044" s="108"/>
      <c r="N2044" s="109"/>
      <c r="O2044" s="109"/>
      <c r="P2044" s="109"/>
      <c r="Q2044" s="109"/>
      <c r="R2044" s="108"/>
      <c r="S2044" s="108"/>
      <c r="T2044" s="108"/>
      <c r="U2044" s="108"/>
      <c r="V2044" s="126"/>
      <c r="W2044" s="109"/>
      <c r="X2044" s="109"/>
      <c r="Y2044" s="108"/>
      <c r="Z2044" s="108"/>
      <c r="AA2044" s="108"/>
      <c r="AB2044" s="109"/>
      <c r="AC2044" s="109"/>
      <c r="AD2044" s="111"/>
      <c r="AE2044" s="112"/>
      <c r="AG2044" s="111"/>
    </row>
    <row r="2045" spans="1:33" s="127" customFormat="1" ht="15.75">
      <c r="A2045" s="292" t="str">
        <f t="shared" si="37"/>
        <v>66-51100-02</v>
      </c>
      <c r="B2045" s="231">
        <v>10332.212389380531</v>
      </c>
      <c r="C2045" s="231">
        <v>13473.204955752215</v>
      </c>
      <c r="D2045" s="231"/>
      <c r="E2045" s="231"/>
      <c r="F2045" s="231"/>
      <c r="G2045" s="232">
        <v>15494.185699115045</v>
      </c>
      <c r="H2045" s="241" t="s">
        <v>1113</v>
      </c>
      <c r="I2045" s="241" t="s">
        <v>1113</v>
      </c>
      <c r="J2045" s="126"/>
      <c r="K2045" s="108"/>
      <c r="L2045" s="108"/>
      <c r="M2045" s="108"/>
      <c r="N2045" s="126"/>
      <c r="O2045" s="126"/>
      <c r="P2045" s="126"/>
      <c r="Q2045" s="126"/>
      <c r="R2045" s="108"/>
      <c r="S2045" s="108"/>
      <c r="T2045" s="108"/>
      <c r="U2045" s="108"/>
      <c r="V2045" s="126"/>
      <c r="W2045" s="126"/>
      <c r="X2045" s="126"/>
      <c r="Y2045" s="108"/>
      <c r="Z2045" s="108"/>
      <c r="AA2045" s="108"/>
      <c r="AB2045" s="126"/>
      <c r="AC2045" s="109"/>
      <c r="AD2045" s="111"/>
      <c r="AE2045" s="112"/>
      <c r="AG2045" s="111"/>
    </row>
    <row r="2046" spans="1:33" s="127" customFormat="1" ht="15.75">
      <c r="A2046" s="292" t="str">
        <f t="shared" si="37"/>
        <v>66-51100-03</v>
      </c>
      <c r="B2046" s="231">
        <v>7805.2300884955757</v>
      </c>
      <c r="C2046" s="231">
        <v>10350.528849557521</v>
      </c>
      <c r="D2046" s="231"/>
      <c r="E2046" s="231"/>
      <c r="F2046" s="231"/>
      <c r="G2046" s="232">
        <v>11704.723040707961</v>
      </c>
      <c r="H2046" s="241" t="s">
        <v>1114</v>
      </c>
      <c r="I2046" s="241" t="s">
        <v>1114</v>
      </c>
      <c r="J2046" s="114"/>
      <c r="K2046" s="108"/>
      <c r="L2046" s="108"/>
      <c r="M2046" s="108"/>
      <c r="N2046" s="109"/>
      <c r="O2046" s="109"/>
      <c r="P2046" s="109"/>
      <c r="Q2046" s="109"/>
      <c r="R2046" s="108"/>
      <c r="S2046" s="108"/>
      <c r="T2046" s="108"/>
      <c r="U2046" s="108"/>
      <c r="V2046" s="126"/>
      <c r="W2046" s="109"/>
      <c r="X2046" s="109"/>
      <c r="Y2046" s="108"/>
      <c r="Z2046" s="108"/>
      <c r="AA2046" s="108"/>
      <c r="AB2046" s="109"/>
      <c r="AC2046" s="109"/>
      <c r="AD2046" s="111"/>
      <c r="AE2046" s="112"/>
      <c r="AG2046" s="111"/>
    </row>
    <row r="2047" spans="1:33" s="131" customFormat="1" ht="15.75">
      <c r="A2047" s="292" t="str">
        <f t="shared" si="37"/>
        <v>66-51100-04</v>
      </c>
      <c r="B2047" s="231">
        <v>3899.7433628318586</v>
      </c>
      <c r="C2047" s="231">
        <v>5171.4562831858402</v>
      </c>
      <c r="D2047" s="231"/>
      <c r="E2047" s="231"/>
      <c r="F2047" s="231"/>
      <c r="G2047" s="232">
        <v>5848.0551469026532</v>
      </c>
      <c r="H2047" s="241" t="s">
        <v>1115</v>
      </c>
      <c r="I2047" s="241" t="s">
        <v>1115</v>
      </c>
      <c r="K2047" s="130"/>
      <c r="L2047" s="130"/>
      <c r="M2047" s="130"/>
      <c r="N2047" s="68"/>
      <c r="O2047" s="68"/>
      <c r="P2047" s="68"/>
      <c r="Q2047" s="68"/>
      <c r="R2047" s="130"/>
      <c r="S2047" s="130"/>
      <c r="T2047" s="130"/>
      <c r="U2047" s="130"/>
      <c r="V2047" s="129"/>
      <c r="W2047" s="68"/>
      <c r="X2047" s="68"/>
      <c r="Y2047" s="130"/>
      <c r="Z2047" s="130"/>
      <c r="AA2047" s="130"/>
      <c r="AB2047" s="68"/>
      <c r="AC2047" s="68"/>
      <c r="AD2047" s="132"/>
      <c r="AE2047" s="132"/>
      <c r="AG2047" s="132"/>
    </row>
    <row r="2048" spans="1:33" s="130" customFormat="1" ht="15.75">
      <c r="A2048" s="292" t="str">
        <f t="shared" si="37"/>
        <v>66-01800-01</v>
      </c>
      <c r="B2048" s="231"/>
      <c r="C2048" s="231">
        <v>21062.920725000007</v>
      </c>
      <c r="D2048" s="231"/>
      <c r="E2048" s="231"/>
      <c r="F2048" s="231"/>
      <c r="G2048" s="232">
        <v>24827.126212499999</v>
      </c>
      <c r="H2048" s="240" t="s">
        <v>1728</v>
      </c>
      <c r="I2048" s="240" t="s">
        <v>1728</v>
      </c>
      <c r="J2048" s="133"/>
      <c r="N2048" s="133"/>
      <c r="O2048" s="133"/>
      <c r="P2048" s="133"/>
      <c r="Q2048" s="133"/>
      <c r="V2048" s="133"/>
      <c r="W2048" s="133"/>
      <c r="X2048" s="133"/>
      <c r="AB2048" s="133"/>
      <c r="AC2048" s="134"/>
      <c r="AD2048" s="132"/>
      <c r="AE2048" s="132"/>
      <c r="AG2048" s="132"/>
    </row>
    <row r="2049" spans="1:33" s="130" customFormat="1" ht="15.75">
      <c r="A2049" s="292" t="str">
        <f t="shared" si="37"/>
        <v>66-01800-02</v>
      </c>
      <c r="B2049" s="231"/>
      <c r="C2049" s="231">
        <v>14418.070734375002</v>
      </c>
      <c r="D2049" s="231"/>
      <c r="E2049" s="231"/>
      <c r="F2049" s="231"/>
      <c r="G2049" s="232">
        <v>16893.837585937497</v>
      </c>
      <c r="H2049" s="241" t="s">
        <v>1729</v>
      </c>
      <c r="I2049" s="241" t="s">
        <v>1729</v>
      </c>
      <c r="J2049" s="133"/>
      <c r="N2049" s="133"/>
      <c r="O2049" s="133"/>
      <c r="P2049" s="133"/>
      <c r="Q2049" s="133"/>
      <c r="V2049" s="133"/>
      <c r="W2049" s="133"/>
      <c r="X2049" s="133"/>
      <c r="AB2049" s="133"/>
      <c r="AC2049" s="133"/>
      <c r="AD2049" s="132"/>
      <c r="AE2049" s="132"/>
      <c r="AG2049" s="132"/>
    </row>
    <row r="2050" spans="1:33" s="130" customFormat="1" ht="15.75">
      <c r="A2050" s="292" t="str">
        <f t="shared" si="37"/>
        <v>66-01800-03</v>
      </c>
      <c r="B2050" s="231"/>
      <c r="C2050" s="231">
        <v>9403.089609374998</v>
      </c>
      <c r="D2050" s="231"/>
      <c r="E2050" s="231"/>
      <c r="F2050" s="231"/>
      <c r="G2050" s="232">
        <v>9830.5027734374962</v>
      </c>
      <c r="H2050" s="241" t="s">
        <v>1730</v>
      </c>
      <c r="I2050" s="241" t="s">
        <v>1730</v>
      </c>
      <c r="J2050" s="133"/>
      <c r="N2050" s="133"/>
      <c r="O2050" s="133"/>
      <c r="P2050" s="133"/>
      <c r="Q2050" s="133"/>
      <c r="V2050" s="133"/>
      <c r="W2050" s="133"/>
      <c r="X2050" s="133"/>
      <c r="AB2050" s="133"/>
      <c r="AC2050" s="133"/>
      <c r="AD2050" s="132"/>
      <c r="AE2050" s="132"/>
      <c r="AG2050" s="132"/>
    </row>
    <row r="2051" spans="1:33" s="130" customFormat="1" ht="15.75">
      <c r="A2051" s="292" t="str">
        <f t="shared" si="37"/>
        <v>66-01800-S3</v>
      </c>
      <c r="B2051" s="231"/>
      <c r="C2051" s="231">
        <v>44884.081068749998</v>
      </c>
      <c r="D2051" s="231"/>
      <c r="E2051" s="231"/>
      <c r="F2051" s="231"/>
      <c r="G2051" s="232">
        <v>51551.466571874989</v>
      </c>
      <c r="H2051" s="240" t="s">
        <v>1727</v>
      </c>
      <c r="I2051" s="240" t="s">
        <v>1727</v>
      </c>
      <c r="J2051" s="133"/>
      <c r="N2051" s="133"/>
      <c r="O2051" s="133"/>
      <c r="P2051" s="133"/>
      <c r="Q2051" s="133"/>
      <c r="V2051" s="133"/>
      <c r="W2051" s="133"/>
      <c r="X2051" s="133"/>
      <c r="AB2051" s="133"/>
      <c r="AC2051" s="133"/>
      <c r="AD2051" s="132"/>
      <c r="AE2051" s="132"/>
      <c r="AG2051" s="132"/>
    </row>
    <row r="2052" spans="1:33" s="130" customFormat="1" ht="15.75">
      <c r="A2052" s="292" t="str">
        <f t="shared" si="37"/>
        <v>66-02400-01</v>
      </c>
      <c r="B2052" s="231"/>
      <c r="C2052" s="231">
        <v>14847.065699999999</v>
      </c>
      <c r="D2052" s="231"/>
      <c r="E2052" s="231"/>
      <c r="F2052" s="231"/>
      <c r="G2052" s="232">
        <v>17623.725555000001</v>
      </c>
      <c r="H2052" s="241" t="s">
        <v>2647</v>
      </c>
      <c r="I2052" s="241" t="s">
        <v>2647</v>
      </c>
      <c r="J2052" s="133"/>
      <c r="N2052" s="133"/>
      <c r="O2052" s="133"/>
      <c r="P2052" s="133"/>
      <c r="Q2052" s="133"/>
      <c r="V2052" s="133"/>
      <c r="W2052" s="133"/>
      <c r="X2052" s="133"/>
      <c r="AB2052" s="133"/>
      <c r="AC2052" s="133"/>
      <c r="AD2052" s="132"/>
      <c r="AE2052" s="132"/>
      <c r="AG2052" s="132"/>
    </row>
    <row r="2053" spans="1:33" s="130" customFormat="1" ht="15.75">
      <c r="A2053" s="292" t="str">
        <f t="shared" si="37"/>
        <v>66-02400-02</v>
      </c>
      <c r="B2053" s="231"/>
      <c r="C2053" s="231">
        <v>10665.84375</v>
      </c>
      <c r="D2053" s="231"/>
      <c r="E2053" s="231"/>
      <c r="F2053" s="231"/>
      <c r="G2053" s="232">
        <v>12631.6603125</v>
      </c>
      <c r="H2053" s="241" t="s">
        <v>2648</v>
      </c>
      <c r="I2053" s="241" t="s">
        <v>2648</v>
      </c>
      <c r="J2053" s="133"/>
      <c r="K2053" s="133"/>
      <c r="L2053" s="133"/>
      <c r="M2053" s="133"/>
      <c r="N2053" s="133"/>
      <c r="O2053" s="133"/>
      <c r="P2053" s="133"/>
      <c r="Q2053" s="133"/>
      <c r="R2053" s="133"/>
      <c r="S2053" s="133"/>
      <c r="T2053" s="133"/>
      <c r="U2053" s="133"/>
      <c r="V2053" s="133"/>
      <c r="W2053" s="133"/>
      <c r="X2053" s="133"/>
      <c r="Y2053" s="133"/>
      <c r="Z2053" s="133"/>
      <c r="AA2053" s="133"/>
      <c r="AB2053" s="133"/>
      <c r="AC2053" s="133"/>
      <c r="AD2053" s="132"/>
      <c r="AE2053" s="132"/>
      <c r="AG2053" s="132"/>
    </row>
    <row r="2054" spans="1:33" s="131" customFormat="1" ht="15.75">
      <c r="A2054" s="292" t="str">
        <f t="shared" si="37"/>
        <v>66-02400-03</v>
      </c>
      <c r="B2054" s="231"/>
      <c r="C2054" s="231">
        <v>9200.5920000000078</v>
      </c>
      <c r="D2054" s="231"/>
      <c r="E2054" s="231"/>
      <c r="F2054" s="231"/>
      <c r="G2054" s="232">
        <v>10669.480800000008</v>
      </c>
      <c r="H2054" s="240" t="s">
        <v>2649</v>
      </c>
      <c r="I2054" s="240" t="s">
        <v>2649</v>
      </c>
      <c r="K2054" s="130"/>
      <c r="L2054" s="130"/>
      <c r="M2054" s="130"/>
      <c r="N2054" s="68"/>
      <c r="O2054" s="68"/>
      <c r="P2054" s="68"/>
      <c r="Q2054" s="68"/>
      <c r="R2054" s="130"/>
      <c r="S2054" s="130"/>
      <c r="T2054" s="130"/>
      <c r="U2054" s="130"/>
      <c r="V2054" s="129"/>
      <c r="W2054" s="68"/>
      <c r="X2054" s="68"/>
      <c r="Y2054" s="130"/>
      <c r="Z2054" s="130"/>
      <c r="AA2054" s="130"/>
      <c r="AB2054" s="68"/>
      <c r="AC2054" s="68"/>
      <c r="AD2054" s="132"/>
      <c r="AE2054" s="132"/>
      <c r="AG2054" s="132"/>
    </row>
    <row r="2055" spans="1:33" s="131" customFormat="1" ht="15.75">
      <c r="A2055" s="292" t="str">
        <f t="shared" si="37"/>
        <v>66-02400-B2</v>
      </c>
      <c r="B2055" s="231"/>
      <c r="C2055" s="231">
        <v>19866.435750000008</v>
      </c>
      <c r="D2055" s="231"/>
      <c r="E2055" s="231"/>
      <c r="F2055" s="231"/>
      <c r="G2055" s="232">
        <v>23301.141112500009</v>
      </c>
      <c r="H2055" s="241" t="s">
        <v>2650</v>
      </c>
      <c r="I2055" s="241" t="s">
        <v>2650</v>
      </c>
      <c r="K2055" s="130"/>
      <c r="L2055" s="130"/>
      <c r="M2055" s="130"/>
      <c r="N2055" s="68"/>
      <c r="O2055" s="68"/>
      <c r="P2055" s="68"/>
      <c r="Q2055" s="68"/>
      <c r="R2055" s="130"/>
      <c r="S2055" s="130"/>
      <c r="T2055" s="130"/>
      <c r="U2055" s="130"/>
      <c r="V2055" s="129"/>
      <c r="W2055" s="68"/>
      <c r="X2055" s="68"/>
      <c r="Y2055" s="130"/>
      <c r="Z2055" s="130"/>
      <c r="AA2055" s="130"/>
      <c r="AB2055" s="68"/>
      <c r="AC2055" s="68"/>
      <c r="AD2055" s="132"/>
      <c r="AE2055" s="132"/>
      <c r="AG2055" s="132"/>
    </row>
    <row r="2056" spans="1:33" s="131" customFormat="1" ht="15.75">
      <c r="A2056" s="292" t="str">
        <f t="shared" si="37"/>
        <v>66-02400-S3</v>
      </c>
      <c r="B2056" s="231"/>
      <c r="C2056" s="231">
        <v>34713.501450000003</v>
      </c>
      <c r="D2056" s="231"/>
      <c r="E2056" s="231"/>
      <c r="F2056" s="231"/>
      <c r="G2056" s="232">
        <v>40924.866667500006</v>
      </c>
      <c r="H2056" s="241" t="s">
        <v>2651</v>
      </c>
      <c r="I2056" s="241" t="s">
        <v>2651</v>
      </c>
      <c r="K2056" s="130"/>
      <c r="L2056" s="130"/>
      <c r="M2056" s="130"/>
      <c r="N2056" s="68"/>
      <c r="O2056" s="68"/>
      <c r="P2056" s="68"/>
      <c r="Q2056" s="68"/>
      <c r="R2056" s="130"/>
      <c r="S2056" s="130"/>
      <c r="T2056" s="130"/>
      <c r="U2056" s="130"/>
      <c r="V2056" s="129"/>
      <c r="W2056" s="68"/>
      <c r="X2056" s="68"/>
      <c r="Y2056" s="130"/>
      <c r="Z2056" s="130"/>
      <c r="AA2056" s="130"/>
      <c r="AB2056" s="68"/>
      <c r="AC2056" s="68"/>
      <c r="AD2056" s="132"/>
      <c r="AE2056" s="132"/>
      <c r="AG2056" s="132"/>
    </row>
    <row r="2057" spans="1:33" s="131" customFormat="1" ht="15.75">
      <c r="A2057" s="292" t="str">
        <f t="shared" si="37"/>
        <v>66-02500-01</v>
      </c>
      <c r="B2057" s="231"/>
      <c r="C2057" s="231">
        <v>19965.9987</v>
      </c>
      <c r="D2057" s="232">
        <v>23675.258504999998</v>
      </c>
      <c r="E2057" s="232">
        <v>23675.258504999998</v>
      </c>
      <c r="F2057" s="231"/>
      <c r="G2057" s="232">
        <v>23675.258504999998</v>
      </c>
      <c r="H2057" s="240" t="s">
        <v>1732</v>
      </c>
      <c r="I2057" s="240" t="s">
        <v>1732</v>
      </c>
      <c r="K2057" s="130"/>
      <c r="L2057" s="130"/>
      <c r="M2057" s="130"/>
      <c r="N2057" s="68"/>
      <c r="O2057" s="68"/>
      <c r="P2057" s="68"/>
      <c r="Q2057" s="68"/>
      <c r="R2057" s="130"/>
      <c r="S2057" s="130"/>
      <c r="T2057" s="130"/>
      <c r="U2057" s="130"/>
      <c r="V2057" s="129"/>
      <c r="W2057" s="68"/>
      <c r="X2057" s="68"/>
      <c r="Y2057" s="130"/>
      <c r="Z2057" s="130"/>
      <c r="AA2057" s="130"/>
      <c r="AB2057" s="68"/>
      <c r="AC2057" s="68"/>
      <c r="AD2057" s="132"/>
      <c r="AE2057" s="132"/>
      <c r="AG2057" s="132"/>
    </row>
    <row r="2058" spans="1:33" s="131" customFormat="1" ht="15.75">
      <c r="A2058" s="292" t="str">
        <f t="shared" si="37"/>
        <v>66-02500-02</v>
      </c>
      <c r="B2058" s="231"/>
      <c r="C2058" s="231">
        <v>13627.978125</v>
      </c>
      <c r="D2058" s="232">
        <v>16155.654843750001</v>
      </c>
      <c r="E2058" s="232">
        <v>16155.654843750001</v>
      </c>
      <c r="F2058" s="231"/>
      <c r="G2058" s="232">
        <v>16155.654843750001</v>
      </c>
      <c r="H2058" s="228" t="s">
        <v>1733</v>
      </c>
      <c r="I2058" s="228" t="s">
        <v>1733</v>
      </c>
      <c r="J2058" s="129"/>
      <c r="K2058" s="130"/>
      <c r="L2058" s="130"/>
      <c r="M2058" s="130"/>
      <c r="N2058" s="129"/>
      <c r="O2058" s="129"/>
      <c r="P2058" s="129"/>
      <c r="Q2058" s="129"/>
      <c r="R2058" s="130"/>
      <c r="S2058" s="130"/>
      <c r="T2058" s="130"/>
      <c r="U2058" s="130"/>
      <c r="V2058" s="129"/>
      <c r="W2058" s="129"/>
      <c r="X2058" s="129"/>
      <c r="Y2058" s="130"/>
      <c r="Z2058" s="130"/>
      <c r="AA2058" s="130"/>
      <c r="AB2058" s="129"/>
      <c r="AC2058" s="68"/>
      <c r="AD2058" s="132"/>
      <c r="AE2058" s="132"/>
      <c r="AG2058" s="132"/>
    </row>
    <row r="2059" spans="1:33" s="131" customFormat="1" ht="15.75">
      <c r="A2059" s="292" t="str">
        <f t="shared" si="37"/>
        <v>66-02500-S2</v>
      </c>
      <c r="B2059" s="231"/>
      <c r="C2059" s="231">
        <v>33593.976824999998</v>
      </c>
      <c r="D2059" s="232">
        <v>39830.91334875</v>
      </c>
      <c r="E2059" s="232">
        <v>39830.91334875</v>
      </c>
      <c r="F2059" s="231"/>
      <c r="G2059" s="232">
        <v>39830.91334875</v>
      </c>
      <c r="H2059" s="228" t="s">
        <v>1731</v>
      </c>
      <c r="I2059" s="228" t="s">
        <v>1731</v>
      </c>
      <c r="K2059" s="130"/>
      <c r="L2059" s="130"/>
      <c r="M2059" s="130"/>
      <c r="N2059" s="68"/>
      <c r="O2059" s="68"/>
      <c r="P2059" s="68"/>
      <c r="Q2059" s="68"/>
      <c r="R2059" s="130"/>
      <c r="S2059" s="130"/>
      <c r="T2059" s="130"/>
      <c r="U2059" s="130"/>
      <c r="V2059" s="129"/>
      <c r="W2059" s="68"/>
      <c r="X2059" s="68"/>
      <c r="Y2059" s="130"/>
      <c r="Z2059" s="130"/>
      <c r="AA2059" s="130"/>
      <c r="AB2059" s="68"/>
      <c r="AC2059" s="68"/>
      <c r="AD2059" s="132"/>
      <c r="AE2059" s="132"/>
      <c r="AG2059" s="132"/>
    </row>
    <row r="2060" spans="1:33" s="131" customFormat="1" ht="15.75">
      <c r="A2060" s="292" t="str">
        <f t="shared" si="37"/>
        <v>66-11600-01</v>
      </c>
      <c r="B2060" s="231"/>
      <c r="C2060" s="231">
        <v>19453.865399999999</v>
      </c>
      <c r="D2060" s="231"/>
      <c r="E2060" s="231"/>
      <c r="F2060" s="231"/>
      <c r="G2060" s="232">
        <v>23188.785209999998</v>
      </c>
      <c r="H2060" s="228" t="s">
        <v>1760</v>
      </c>
      <c r="I2060" s="228" t="s">
        <v>1760</v>
      </c>
      <c r="K2060" s="130"/>
      <c r="L2060" s="130"/>
      <c r="M2060" s="130"/>
      <c r="N2060" s="68"/>
      <c r="O2060" s="68"/>
      <c r="P2060" s="68"/>
      <c r="Q2060" s="68"/>
      <c r="R2060" s="130"/>
      <c r="S2060" s="130"/>
      <c r="T2060" s="130"/>
      <c r="U2060" s="130"/>
      <c r="V2060" s="129"/>
      <c r="W2060" s="68"/>
      <c r="X2060" s="68"/>
      <c r="Y2060" s="130"/>
      <c r="Z2060" s="130"/>
      <c r="AA2060" s="130"/>
      <c r="AB2060" s="68"/>
      <c r="AC2060" s="68"/>
      <c r="AD2060" s="132"/>
      <c r="AE2060" s="132"/>
      <c r="AG2060" s="132"/>
    </row>
    <row r="2061" spans="1:33" s="131" customFormat="1" ht="15.75">
      <c r="A2061" s="292" t="str">
        <f t="shared" si="37"/>
        <v>66-11600-02</v>
      </c>
      <c r="B2061" s="231"/>
      <c r="C2061" s="231">
        <v>12579.684374999999</v>
      </c>
      <c r="D2061" s="231"/>
      <c r="E2061" s="231"/>
      <c r="F2061" s="231"/>
      <c r="G2061" s="232">
        <v>14728.53703125</v>
      </c>
      <c r="H2061" s="228" t="s">
        <v>1761</v>
      </c>
      <c r="I2061" s="228" t="s">
        <v>1761</v>
      </c>
      <c r="J2061" s="129"/>
      <c r="K2061" s="130"/>
      <c r="L2061" s="130"/>
      <c r="M2061" s="130"/>
      <c r="N2061" s="129"/>
      <c r="O2061" s="129"/>
      <c r="P2061" s="129"/>
      <c r="Q2061" s="129"/>
      <c r="R2061" s="130"/>
      <c r="S2061" s="130"/>
      <c r="T2061" s="130"/>
      <c r="U2061" s="130"/>
      <c r="V2061" s="129"/>
      <c r="W2061" s="129"/>
      <c r="X2061" s="129"/>
      <c r="Y2061" s="130"/>
      <c r="Z2061" s="130"/>
      <c r="AA2061" s="130"/>
      <c r="AB2061" s="129"/>
      <c r="AC2061" s="68"/>
      <c r="AD2061" s="132"/>
      <c r="AE2061" s="132"/>
      <c r="AG2061" s="132"/>
    </row>
    <row r="2062" spans="1:33" s="131" customFormat="1" ht="15.75">
      <c r="A2062" s="292" t="str">
        <f t="shared" si="37"/>
        <v>66-11600-03</v>
      </c>
      <c r="B2062" s="231"/>
      <c r="C2062" s="231">
        <v>8433.8760000000038</v>
      </c>
      <c r="D2062" s="231"/>
      <c r="E2062" s="231"/>
      <c r="F2062" s="231"/>
      <c r="G2062" s="232">
        <v>9830.9574000000011</v>
      </c>
      <c r="H2062" s="241" t="s">
        <v>1762</v>
      </c>
      <c r="I2062" s="241" t="s">
        <v>1762</v>
      </c>
      <c r="K2062" s="130"/>
      <c r="L2062" s="130"/>
      <c r="M2062" s="130"/>
      <c r="N2062" s="68"/>
      <c r="O2062" s="68"/>
      <c r="P2062" s="68"/>
      <c r="Q2062" s="68"/>
      <c r="R2062" s="130"/>
      <c r="S2062" s="130"/>
      <c r="T2062" s="130"/>
      <c r="U2062" s="130"/>
      <c r="V2062" s="129"/>
      <c r="W2062" s="68"/>
      <c r="X2062" s="68"/>
      <c r="Y2062" s="130"/>
      <c r="Z2062" s="130"/>
      <c r="AA2062" s="130"/>
      <c r="AB2062" s="68"/>
      <c r="AC2062" s="68"/>
      <c r="AD2062" s="132"/>
      <c r="AE2062" s="132"/>
      <c r="AG2062" s="132"/>
    </row>
    <row r="2063" spans="1:33" s="131" customFormat="1" ht="15.75">
      <c r="A2063" s="292" t="str">
        <f t="shared" si="37"/>
        <v>66-11600-S3</v>
      </c>
      <c r="B2063" s="231"/>
      <c r="C2063" s="231">
        <v>40467.425775000003</v>
      </c>
      <c r="D2063" s="231"/>
      <c r="E2063" s="231"/>
      <c r="F2063" s="231"/>
      <c r="G2063" s="232">
        <v>47748.279641249996</v>
      </c>
      <c r="H2063" s="241" t="s">
        <v>1759</v>
      </c>
      <c r="I2063" s="241" t="s">
        <v>1759</v>
      </c>
      <c r="K2063" s="130"/>
      <c r="L2063" s="130"/>
      <c r="M2063" s="130"/>
      <c r="N2063" s="68"/>
      <c r="O2063" s="68"/>
      <c r="P2063" s="68"/>
      <c r="Q2063" s="68"/>
      <c r="R2063" s="130"/>
      <c r="S2063" s="130"/>
      <c r="T2063" s="130"/>
      <c r="U2063" s="130"/>
      <c r="V2063" s="129"/>
      <c r="W2063" s="68"/>
      <c r="X2063" s="68"/>
      <c r="Y2063" s="130"/>
      <c r="Z2063" s="130"/>
      <c r="AA2063" s="130"/>
      <c r="AB2063" s="68"/>
      <c r="AC2063" s="68"/>
      <c r="AD2063" s="132"/>
      <c r="AE2063" s="132"/>
      <c r="AG2063" s="132"/>
    </row>
    <row r="2064" spans="1:33" s="130" customFormat="1" ht="15.75">
      <c r="A2064" s="292" t="str">
        <f t="shared" si="37"/>
        <v>66-13100-01</v>
      </c>
      <c r="B2064" s="231"/>
      <c r="C2064" s="231">
        <v>17406.532199999998</v>
      </c>
      <c r="D2064" s="231"/>
      <c r="E2064" s="231"/>
      <c r="F2064" s="231"/>
      <c r="G2064" s="232">
        <v>20708.892029999995</v>
      </c>
      <c r="H2064" s="241" t="s">
        <v>1770</v>
      </c>
      <c r="I2064" s="241" t="s">
        <v>1770</v>
      </c>
      <c r="J2064" s="133"/>
      <c r="N2064" s="133"/>
      <c r="O2064" s="133"/>
      <c r="P2064" s="133"/>
      <c r="Q2064" s="133"/>
      <c r="V2064" s="133"/>
      <c r="W2064" s="133"/>
      <c r="X2064" s="133"/>
      <c r="AB2064" s="133"/>
      <c r="AC2064" s="134"/>
      <c r="AD2064" s="132"/>
      <c r="AE2064" s="132"/>
      <c r="AG2064" s="132"/>
    </row>
    <row r="2065" spans="1:33" s="130" customFormat="1" ht="15.75">
      <c r="A2065" s="292" t="str">
        <f t="shared" si="37"/>
        <v>66-13100-02</v>
      </c>
      <c r="B2065" s="231"/>
      <c r="C2065" s="231">
        <v>10072.696875</v>
      </c>
      <c r="D2065" s="231"/>
      <c r="E2065" s="231"/>
      <c r="F2065" s="231"/>
      <c r="G2065" s="232">
        <v>11971.501406249999</v>
      </c>
      <c r="H2065" s="241" t="s">
        <v>1771</v>
      </c>
      <c r="I2065" s="241" t="s">
        <v>1771</v>
      </c>
      <c r="J2065" s="133"/>
      <c r="N2065" s="133"/>
      <c r="O2065" s="133"/>
      <c r="P2065" s="133"/>
      <c r="Q2065" s="133"/>
      <c r="V2065" s="133"/>
      <c r="W2065" s="133"/>
      <c r="X2065" s="133"/>
      <c r="AB2065" s="133"/>
      <c r="AC2065" s="133"/>
      <c r="AD2065" s="132"/>
      <c r="AE2065" s="132"/>
      <c r="AG2065" s="132"/>
    </row>
    <row r="2066" spans="1:33" s="130" customFormat="1" ht="15.75">
      <c r="A2066" s="292" t="str">
        <f t="shared" si="37"/>
        <v>66-13100-03</v>
      </c>
      <c r="B2066" s="231"/>
      <c r="C2066" s="231">
        <v>6947.1599999999989</v>
      </c>
      <c r="D2066" s="231"/>
      <c r="E2066" s="231"/>
      <c r="F2066" s="231"/>
      <c r="G2066" s="232">
        <v>7989.2339999999986</v>
      </c>
      <c r="H2066" s="240" t="s">
        <v>1772</v>
      </c>
      <c r="I2066" s="240" t="s">
        <v>1772</v>
      </c>
      <c r="J2066" s="133"/>
      <c r="N2066" s="133"/>
      <c r="O2066" s="133"/>
      <c r="P2066" s="133"/>
      <c r="Q2066" s="133"/>
      <c r="V2066" s="133"/>
      <c r="W2066" s="133"/>
      <c r="X2066" s="133"/>
      <c r="AB2066" s="133"/>
      <c r="AC2066" s="133"/>
      <c r="AD2066" s="132"/>
      <c r="AE2066" s="132"/>
      <c r="AG2066" s="132"/>
    </row>
    <row r="2067" spans="1:33" s="130" customFormat="1" ht="15.75">
      <c r="A2067" s="292" t="str">
        <f t="shared" si="37"/>
        <v>66-13100-S3</v>
      </c>
      <c r="B2067" s="231"/>
      <c r="C2067" s="231">
        <v>34426.389074999999</v>
      </c>
      <c r="D2067" s="231"/>
      <c r="E2067" s="231"/>
      <c r="F2067" s="231"/>
      <c r="G2067" s="232">
        <v>40669.62743624999</v>
      </c>
      <c r="H2067" s="228" t="s">
        <v>1769</v>
      </c>
      <c r="I2067" s="228" t="s">
        <v>1769</v>
      </c>
      <c r="J2067" s="133"/>
      <c r="N2067" s="133"/>
      <c r="O2067" s="133"/>
      <c r="P2067" s="133"/>
      <c r="Q2067" s="133"/>
      <c r="V2067" s="133"/>
      <c r="W2067" s="133"/>
      <c r="X2067" s="133"/>
      <c r="AB2067" s="133"/>
      <c r="AC2067" s="133"/>
      <c r="AD2067" s="132"/>
      <c r="AE2067" s="132"/>
      <c r="AG2067" s="132"/>
    </row>
    <row r="2068" spans="1:33" s="130" customFormat="1" ht="15.75">
      <c r="A2068" s="292" t="str">
        <f t="shared" si="37"/>
        <v>66-13200-01</v>
      </c>
      <c r="B2068" s="231"/>
      <c r="C2068" s="231">
        <v>20752.838669999986</v>
      </c>
      <c r="D2068" s="231"/>
      <c r="E2068" s="231"/>
      <c r="F2068" s="231"/>
      <c r="G2068" s="232">
        <v>24187.004470499985</v>
      </c>
      <c r="H2068" s="228" t="s">
        <v>2652</v>
      </c>
      <c r="I2068" s="228" t="s">
        <v>2652</v>
      </c>
      <c r="J2068" s="135"/>
      <c r="N2068" s="135"/>
      <c r="O2068" s="135"/>
      <c r="P2068" s="135"/>
      <c r="Q2068" s="135"/>
      <c r="V2068" s="135"/>
      <c r="W2068" s="135"/>
      <c r="X2068" s="135"/>
      <c r="AB2068" s="135"/>
      <c r="AC2068" s="135"/>
      <c r="AD2068" s="132"/>
      <c r="AE2068" s="132"/>
      <c r="AG2068" s="132"/>
    </row>
    <row r="2069" spans="1:33" s="131" customFormat="1" ht="15.75">
      <c r="A2069" s="292" t="str">
        <f t="shared" si="37"/>
        <v>66-13200-02</v>
      </c>
      <c r="B2069" s="231"/>
      <c r="C2069" s="231">
        <v>8176.4948437499988</v>
      </c>
      <c r="D2069" s="231"/>
      <c r="E2069" s="231"/>
      <c r="F2069" s="231"/>
      <c r="G2069" s="232">
        <v>9524.1690703124987</v>
      </c>
      <c r="H2069" s="228" t="s">
        <v>2653</v>
      </c>
      <c r="I2069" s="228" t="s">
        <v>2653</v>
      </c>
      <c r="N2069" s="68"/>
      <c r="O2069" s="68"/>
      <c r="P2069" s="68"/>
      <c r="Q2069" s="68"/>
      <c r="V2069" s="129"/>
      <c r="W2069" s="68"/>
      <c r="X2069" s="68"/>
      <c r="AB2069" s="68"/>
      <c r="AC2069" s="68"/>
      <c r="AD2069" s="132"/>
      <c r="AE2069" s="132"/>
      <c r="AG2069" s="132"/>
    </row>
    <row r="2070" spans="1:33" s="131" customFormat="1" ht="15.75">
      <c r="A2070" s="292" t="str">
        <f t="shared" si="37"/>
        <v>66-21000-01</v>
      </c>
      <c r="B2070" s="231"/>
      <c r="C2070" s="231">
        <v>27831.953999999998</v>
      </c>
      <c r="D2070" s="231"/>
      <c r="E2070" s="231"/>
      <c r="F2070" s="231"/>
      <c r="G2070" s="232">
        <v>28470.887099999996</v>
      </c>
      <c r="H2070" s="228" t="s">
        <v>2654</v>
      </c>
      <c r="I2070" s="228" t="s">
        <v>2654</v>
      </c>
      <c r="N2070" s="68"/>
      <c r="O2070" s="68"/>
      <c r="P2070" s="68"/>
      <c r="Q2070" s="68"/>
      <c r="V2070" s="129"/>
      <c r="W2070" s="68"/>
      <c r="X2070" s="68"/>
      <c r="AB2070" s="68"/>
      <c r="AC2070" s="68"/>
      <c r="AD2070" s="132"/>
      <c r="AE2070" s="132"/>
      <c r="AG2070" s="132"/>
    </row>
    <row r="2071" spans="1:33" s="131" customFormat="1" ht="15.75">
      <c r="A2071" s="292" t="str">
        <f t="shared" si="37"/>
        <v>66-21000-02</v>
      </c>
      <c r="B2071" s="231"/>
      <c r="C2071" s="231">
        <v>16256.679089999992</v>
      </c>
      <c r="D2071" s="231"/>
      <c r="E2071" s="231"/>
      <c r="F2071" s="231"/>
      <c r="G2071" s="232">
        <v>16516.160953499992</v>
      </c>
      <c r="H2071" s="241" t="s">
        <v>2655</v>
      </c>
      <c r="I2071" s="241" t="s">
        <v>2655</v>
      </c>
      <c r="N2071" s="68"/>
      <c r="O2071" s="68"/>
      <c r="P2071" s="68"/>
      <c r="Q2071" s="68"/>
      <c r="V2071" s="129"/>
      <c r="W2071" s="68"/>
      <c r="X2071" s="68"/>
      <c r="AB2071" s="68"/>
      <c r="AC2071" s="68"/>
      <c r="AD2071" s="132"/>
      <c r="AE2071" s="132"/>
      <c r="AG2071" s="132"/>
    </row>
    <row r="2072" spans="1:33" s="131" customFormat="1" ht="15.75">
      <c r="A2072" s="292" t="str">
        <f t="shared" si="37"/>
        <v>66-21000-S2</v>
      </c>
      <c r="B2072" s="231"/>
      <c r="C2072" s="231">
        <v>44088.633089999988</v>
      </c>
      <c r="D2072" s="231"/>
      <c r="E2072" s="231"/>
      <c r="F2072" s="231"/>
      <c r="G2072" s="232">
        <v>44987.048053499988</v>
      </c>
      <c r="H2072" s="241" t="s">
        <v>2656</v>
      </c>
      <c r="I2072" s="241" t="s">
        <v>2656</v>
      </c>
      <c r="N2072" s="68"/>
      <c r="O2072" s="68"/>
      <c r="P2072" s="68"/>
      <c r="Q2072" s="68"/>
      <c r="V2072" s="129"/>
      <c r="W2072" s="68"/>
      <c r="X2072" s="68"/>
      <c r="AB2072" s="68"/>
      <c r="AC2072" s="68"/>
      <c r="AD2072" s="132"/>
      <c r="AE2072" s="132"/>
      <c r="AG2072" s="132"/>
    </row>
    <row r="2073" spans="1:33" s="130" customFormat="1" ht="15.75">
      <c r="A2073" s="292" t="str">
        <f t="shared" si="37"/>
        <v>66-28400-S1</v>
      </c>
      <c r="B2073" s="231"/>
      <c r="C2073" s="231">
        <v>20862</v>
      </c>
      <c r="D2073" s="231"/>
      <c r="E2073" s="231"/>
      <c r="F2073" s="231"/>
      <c r="G2073" s="232">
        <v>23991.599999999999</v>
      </c>
      <c r="H2073" s="241" t="s">
        <v>1789</v>
      </c>
      <c r="I2073" s="241" t="s">
        <v>1789</v>
      </c>
      <c r="J2073" s="133"/>
      <c r="N2073" s="133"/>
      <c r="O2073" s="133"/>
      <c r="P2073" s="133"/>
      <c r="Q2073" s="133"/>
      <c r="V2073" s="133"/>
      <c r="W2073" s="133"/>
      <c r="X2073" s="133"/>
      <c r="AB2073" s="133"/>
      <c r="AC2073" s="134"/>
      <c r="AD2073" s="132"/>
      <c r="AE2073" s="132"/>
      <c r="AG2073" s="132"/>
    </row>
    <row r="2074" spans="1:33" s="130" customFormat="1" ht="15.75">
      <c r="A2074" s="292" t="str">
        <f t="shared" si="37"/>
        <v>66-33100-S1</v>
      </c>
      <c r="B2074" s="231"/>
      <c r="C2074" s="231">
        <v>17085.907238399999</v>
      </c>
      <c r="D2074" s="231"/>
      <c r="E2074" s="231"/>
      <c r="F2074" s="231"/>
      <c r="G2074" s="232">
        <v>19648.79332416</v>
      </c>
      <c r="H2074" s="241" t="s">
        <v>1790</v>
      </c>
      <c r="I2074" s="241" t="s">
        <v>1790</v>
      </c>
      <c r="J2074" s="133"/>
      <c r="N2074" s="133"/>
      <c r="O2074" s="133"/>
      <c r="P2074" s="133"/>
      <c r="Q2074" s="133"/>
      <c r="V2074" s="133"/>
      <c r="W2074" s="133"/>
      <c r="X2074" s="133"/>
      <c r="AB2074" s="133"/>
      <c r="AC2074" s="133"/>
      <c r="AD2074" s="132"/>
      <c r="AE2074" s="132"/>
      <c r="AG2074" s="132"/>
    </row>
    <row r="2075" spans="1:33" s="130" customFormat="1" ht="15.75">
      <c r="A2075" s="292" t="str">
        <f t="shared" si="37"/>
        <v>66-40100-S1</v>
      </c>
      <c r="B2075" s="231"/>
      <c r="C2075" s="231">
        <v>11952.138000000001</v>
      </c>
      <c r="D2075" s="231"/>
      <c r="E2075" s="231"/>
      <c r="F2075" s="231"/>
      <c r="G2075" s="232">
        <v>13744.958700000001</v>
      </c>
      <c r="H2075" s="240" t="s">
        <v>2657</v>
      </c>
      <c r="I2075" s="240" t="s">
        <v>2657</v>
      </c>
      <c r="J2075" s="133"/>
      <c r="N2075" s="133"/>
      <c r="O2075" s="133"/>
      <c r="P2075" s="133"/>
      <c r="Q2075" s="133"/>
      <c r="V2075" s="133"/>
      <c r="W2075" s="133"/>
      <c r="X2075" s="133"/>
      <c r="AB2075" s="133"/>
      <c r="AC2075" s="133"/>
      <c r="AD2075" s="132"/>
      <c r="AE2075" s="132"/>
      <c r="AG2075" s="132"/>
    </row>
    <row r="2076" spans="1:33" s="130" customFormat="1" ht="15.75">
      <c r="A2076" s="292" t="str">
        <f t="shared" si="37"/>
        <v>66-50900-01</v>
      </c>
      <c r="B2076" s="231"/>
      <c r="C2076" s="231"/>
      <c r="D2076" s="231"/>
      <c r="E2076" s="231"/>
      <c r="F2076" s="231"/>
      <c r="G2076" s="232"/>
      <c r="H2076" s="240" t="s">
        <v>1835</v>
      </c>
      <c r="I2076" s="240" t="s">
        <v>1835</v>
      </c>
      <c r="J2076" s="133"/>
      <c r="N2076" s="133"/>
      <c r="O2076" s="133"/>
      <c r="P2076" s="133"/>
      <c r="Q2076" s="133"/>
      <c r="V2076" s="133"/>
      <c r="W2076" s="133"/>
      <c r="X2076" s="133"/>
      <c r="AB2076" s="133"/>
      <c r="AC2076" s="133"/>
      <c r="AD2076" s="132"/>
      <c r="AE2076" s="132"/>
      <c r="AG2076" s="132"/>
    </row>
    <row r="2077" spans="1:33" s="130" customFormat="1" ht="15.75">
      <c r="A2077" s="292" t="str">
        <f t="shared" si="37"/>
        <v>66-50900-02</v>
      </c>
      <c r="B2077" s="231"/>
      <c r="C2077" s="231">
        <v>22635.593628318584</v>
      </c>
      <c r="D2077" s="231"/>
      <c r="E2077" s="231"/>
      <c r="F2077" s="231"/>
      <c r="G2077" s="232">
        <v>26030.93267256637</v>
      </c>
      <c r="H2077" s="240" t="s">
        <v>1836</v>
      </c>
      <c r="I2077" s="240" t="s">
        <v>1836</v>
      </c>
      <c r="J2077" s="135"/>
      <c r="N2077" s="135"/>
      <c r="O2077" s="135"/>
      <c r="P2077" s="135"/>
      <c r="Q2077" s="135"/>
      <c r="V2077" s="135"/>
      <c r="W2077" s="135"/>
      <c r="X2077" s="135"/>
      <c r="AB2077" s="135"/>
      <c r="AC2077" s="135"/>
      <c r="AD2077" s="132"/>
      <c r="AE2077" s="132"/>
      <c r="AG2077" s="132"/>
    </row>
    <row r="2078" spans="1:33" s="131" customFormat="1" ht="15.75">
      <c r="A2078" s="292" t="str">
        <f t="shared" si="37"/>
        <v>66-50900-03</v>
      </c>
      <c r="B2078" s="231"/>
      <c r="C2078" s="231">
        <v>16169.36920353982</v>
      </c>
      <c r="D2078" s="231"/>
      <c r="E2078" s="231"/>
      <c r="F2078" s="231"/>
      <c r="G2078" s="232">
        <v>18594.77458407079</v>
      </c>
      <c r="H2078" s="241" t="s">
        <v>1837</v>
      </c>
      <c r="I2078" s="241" t="s">
        <v>1837</v>
      </c>
      <c r="N2078" s="68"/>
      <c r="O2078" s="68"/>
      <c r="P2078" s="68"/>
      <c r="Q2078" s="68"/>
      <c r="V2078" s="129"/>
      <c r="W2078" s="68"/>
      <c r="X2078" s="68"/>
      <c r="AB2078" s="68"/>
      <c r="AC2078" s="68"/>
      <c r="AD2078" s="132"/>
      <c r="AE2078" s="132"/>
      <c r="AG2078" s="132"/>
    </row>
    <row r="2079" spans="1:33" s="131" customFormat="1" ht="15.75">
      <c r="A2079" s="292" t="str">
        <f t="shared" si="37"/>
        <v>66-50900-04</v>
      </c>
      <c r="B2079" s="231"/>
      <c r="C2079" s="231">
        <v>10777.040707964601</v>
      </c>
      <c r="D2079" s="231"/>
      <c r="E2079" s="231"/>
      <c r="F2079" s="231"/>
      <c r="G2079" s="232">
        <v>12393.596814159291</v>
      </c>
      <c r="H2079" s="241" t="s">
        <v>1838</v>
      </c>
      <c r="I2079" s="241" t="s">
        <v>1838</v>
      </c>
      <c r="N2079" s="68"/>
      <c r="O2079" s="68"/>
      <c r="P2079" s="68"/>
      <c r="Q2079" s="68"/>
      <c r="V2079" s="129"/>
      <c r="W2079" s="68"/>
      <c r="X2079" s="68"/>
      <c r="AB2079" s="68"/>
      <c r="AC2079" s="68"/>
      <c r="AD2079" s="132"/>
      <c r="AE2079" s="132"/>
      <c r="AG2079" s="132"/>
    </row>
    <row r="2080" spans="1:33" s="131" customFormat="1" ht="15.75">
      <c r="A2080" s="292" t="str">
        <f t="shared" si="37"/>
        <v>66-50900-X1</v>
      </c>
      <c r="B2080" s="231"/>
      <c r="C2080" s="231">
        <v>38804.962831858407</v>
      </c>
      <c r="D2080" s="231"/>
      <c r="E2080" s="231"/>
      <c r="F2080" s="231"/>
      <c r="G2080" s="232">
        <v>44625.707256637157</v>
      </c>
      <c r="H2080" s="241" t="s">
        <v>1834</v>
      </c>
      <c r="I2080" s="241" t="s">
        <v>1834</v>
      </c>
      <c r="N2080" s="68"/>
      <c r="O2080" s="68"/>
      <c r="P2080" s="68"/>
      <c r="Q2080" s="68"/>
      <c r="V2080" s="129"/>
      <c r="W2080" s="68"/>
      <c r="X2080" s="68"/>
      <c r="AB2080" s="68"/>
      <c r="AC2080" s="68"/>
      <c r="AD2080" s="132"/>
      <c r="AE2080" s="132"/>
      <c r="AG2080" s="132"/>
    </row>
    <row r="2081" spans="1:33" s="131" customFormat="1" ht="15.75">
      <c r="A2081" s="292" t="str">
        <f t="shared" si="37"/>
        <v>66-50900-B2</v>
      </c>
      <c r="B2081" s="231"/>
      <c r="C2081" s="231">
        <v>26946.409911504419</v>
      </c>
      <c r="D2081" s="231"/>
      <c r="E2081" s="231"/>
      <c r="F2081" s="231"/>
      <c r="G2081" s="232">
        <v>30988.37139823008</v>
      </c>
      <c r="H2081" s="240" t="s">
        <v>1833</v>
      </c>
      <c r="I2081" s="240" t="s">
        <v>1833</v>
      </c>
      <c r="N2081" s="68"/>
      <c r="O2081" s="68"/>
      <c r="P2081" s="68"/>
      <c r="Q2081" s="68"/>
      <c r="V2081" s="129"/>
      <c r="W2081" s="68"/>
      <c r="X2081" s="68"/>
      <c r="AB2081" s="68"/>
      <c r="AC2081" s="68"/>
      <c r="AD2081" s="132"/>
      <c r="AE2081" s="132"/>
      <c r="AG2081" s="132"/>
    </row>
    <row r="2082" spans="1:33" s="130" customFormat="1" ht="15.75">
      <c r="A2082" s="292" t="str">
        <f t="shared" si="37"/>
        <v>66-50900-B3</v>
      </c>
      <c r="B2082" s="231"/>
      <c r="C2082" s="231">
        <v>49582.003539823003</v>
      </c>
      <c r="D2082" s="231"/>
      <c r="E2082" s="231"/>
      <c r="F2082" s="231"/>
      <c r="G2082" s="232">
        <v>57019.304070796454</v>
      </c>
      <c r="H2082" s="240" t="s">
        <v>2658</v>
      </c>
      <c r="I2082" s="240" t="s">
        <v>2658</v>
      </c>
      <c r="J2082" s="133"/>
      <c r="N2082" s="133"/>
      <c r="O2082" s="133"/>
      <c r="P2082" s="133"/>
      <c r="Q2082" s="133"/>
      <c r="V2082" s="133"/>
      <c r="W2082" s="133"/>
      <c r="X2082" s="133"/>
      <c r="AB2082" s="133"/>
      <c r="AC2082" s="134"/>
      <c r="AD2082" s="132"/>
      <c r="AE2082" s="132"/>
      <c r="AG2082" s="132"/>
    </row>
    <row r="2083" spans="1:33" s="130" customFormat="1" ht="15.75">
      <c r="A2083" s="292" t="str">
        <f t="shared" si="37"/>
        <v>66-50900-01</v>
      </c>
      <c r="B2083" s="231"/>
      <c r="C2083" s="231"/>
      <c r="D2083" s="231"/>
      <c r="E2083" s="231"/>
      <c r="F2083" s="231"/>
      <c r="G2083" s="232"/>
      <c r="H2083" s="240" t="s">
        <v>2659</v>
      </c>
      <c r="I2083" s="240" t="s">
        <v>2659</v>
      </c>
      <c r="J2083" s="133"/>
      <c r="N2083" s="133"/>
      <c r="O2083" s="133"/>
      <c r="P2083" s="133"/>
      <c r="Q2083" s="133"/>
      <c r="V2083" s="133"/>
      <c r="W2083" s="133"/>
      <c r="X2083" s="133"/>
      <c r="AB2083" s="133"/>
      <c r="AC2083" s="133"/>
      <c r="AD2083" s="132"/>
      <c r="AE2083" s="132"/>
      <c r="AG2083" s="132"/>
    </row>
    <row r="2084" spans="1:33" s="130" customFormat="1" ht="15.75">
      <c r="A2084" s="292" t="str">
        <f t="shared" ref="A2084:A2147" si="38">LEFT(H2084,6)&amp;"00"&amp;RIGHT(H2084,3)</f>
        <v>66-50900-02</v>
      </c>
      <c r="B2084" s="231"/>
      <c r="C2084" s="231">
        <v>22635.593628318584</v>
      </c>
      <c r="D2084" s="231"/>
      <c r="E2084" s="231"/>
      <c r="F2084" s="231"/>
      <c r="G2084" s="232">
        <v>26030.93267256637</v>
      </c>
      <c r="H2084" s="241" t="s">
        <v>2660</v>
      </c>
      <c r="I2084" s="241" t="s">
        <v>2660</v>
      </c>
      <c r="J2084" s="133"/>
      <c r="N2084" s="133"/>
      <c r="O2084" s="133"/>
      <c r="P2084" s="133"/>
      <c r="Q2084" s="133"/>
      <c r="V2084" s="133"/>
      <c r="W2084" s="133"/>
      <c r="X2084" s="133"/>
      <c r="AB2084" s="133"/>
      <c r="AC2084" s="133"/>
      <c r="AD2084" s="132"/>
      <c r="AE2084" s="132"/>
      <c r="AG2084" s="132"/>
    </row>
    <row r="2085" spans="1:33" s="130" customFormat="1" ht="15.75">
      <c r="A2085" s="292" t="str">
        <f t="shared" si="38"/>
        <v>66-50900-03</v>
      </c>
      <c r="B2085" s="231"/>
      <c r="C2085" s="231">
        <v>16169.36920353982</v>
      </c>
      <c r="D2085" s="231"/>
      <c r="E2085" s="231"/>
      <c r="F2085" s="231"/>
      <c r="G2085" s="232">
        <v>18594.77458407079</v>
      </c>
      <c r="H2085" s="241" t="s">
        <v>2661</v>
      </c>
      <c r="I2085" s="241" t="s">
        <v>2661</v>
      </c>
      <c r="J2085" s="133"/>
      <c r="N2085" s="133"/>
      <c r="O2085" s="133"/>
      <c r="P2085" s="133"/>
      <c r="Q2085" s="133"/>
      <c r="V2085" s="133"/>
      <c r="W2085" s="133"/>
      <c r="X2085" s="133"/>
      <c r="AB2085" s="133"/>
      <c r="AC2085" s="133"/>
      <c r="AD2085" s="132"/>
      <c r="AE2085" s="132"/>
      <c r="AG2085" s="132"/>
    </row>
    <row r="2086" spans="1:33" s="130" customFormat="1" ht="15.75">
      <c r="A2086" s="292" t="str">
        <f t="shared" si="38"/>
        <v>66-50900-04</v>
      </c>
      <c r="B2086" s="231"/>
      <c r="C2086" s="231">
        <v>10777.040707964601</v>
      </c>
      <c r="D2086" s="231"/>
      <c r="E2086" s="231"/>
      <c r="F2086" s="231"/>
      <c r="G2086" s="232">
        <v>12393.596814159291</v>
      </c>
      <c r="H2086" s="241" t="s">
        <v>2662</v>
      </c>
      <c r="I2086" s="241" t="s">
        <v>2662</v>
      </c>
      <c r="J2086" s="135"/>
      <c r="N2086" s="135"/>
      <c r="O2086" s="135"/>
      <c r="P2086" s="135"/>
      <c r="Q2086" s="135"/>
      <c r="V2086" s="135"/>
      <c r="W2086" s="135"/>
      <c r="X2086" s="135"/>
      <c r="AB2086" s="135"/>
      <c r="AC2086" s="135"/>
      <c r="AD2086" s="132"/>
      <c r="AE2086" s="132"/>
      <c r="AG2086" s="132"/>
    </row>
    <row r="2087" spans="1:33" s="131" customFormat="1" ht="15.75">
      <c r="A2087" s="292" t="str">
        <f t="shared" si="38"/>
        <v>66-50900-B3</v>
      </c>
      <c r="B2087" s="231"/>
      <c r="C2087" s="231">
        <v>49582.00353982301</v>
      </c>
      <c r="D2087" s="231"/>
      <c r="E2087" s="231"/>
      <c r="F2087" s="231"/>
      <c r="G2087" s="232">
        <v>57019.304070796454</v>
      </c>
      <c r="H2087" s="240" t="s">
        <v>2663</v>
      </c>
      <c r="I2087" s="240" t="s">
        <v>2663</v>
      </c>
      <c r="N2087" s="68"/>
      <c r="O2087" s="68"/>
      <c r="P2087" s="68"/>
      <c r="Q2087" s="68"/>
      <c r="V2087" s="129"/>
      <c r="W2087" s="68"/>
      <c r="X2087" s="68"/>
      <c r="AB2087" s="68"/>
      <c r="AC2087" s="68"/>
      <c r="AD2087" s="132"/>
      <c r="AE2087" s="132"/>
      <c r="AG2087" s="132"/>
    </row>
    <row r="2088" spans="1:33" s="131" customFormat="1" ht="15.75">
      <c r="A2088" s="292" t="str">
        <f t="shared" si="38"/>
        <v>66-51000-01</v>
      </c>
      <c r="B2088" s="231"/>
      <c r="C2088" s="231">
        <v>29101.818053097333</v>
      </c>
      <c r="D2088" s="231"/>
      <c r="E2088" s="231"/>
      <c r="F2088" s="231"/>
      <c r="G2088" s="232">
        <v>33467.090761061932</v>
      </c>
      <c r="H2088" s="240" t="s">
        <v>1920</v>
      </c>
      <c r="I2088" s="240" t="s">
        <v>1920</v>
      </c>
      <c r="N2088" s="68"/>
      <c r="O2088" s="68"/>
      <c r="P2088" s="68"/>
      <c r="Q2088" s="68"/>
      <c r="V2088" s="129"/>
      <c r="W2088" s="68"/>
      <c r="X2088" s="68"/>
      <c r="AB2088" s="68"/>
      <c r="AC2088" s="68"/>
      <c r="AD2088" s="132"/>
      <c r="AE2088" s="132"/>
      <c r="AG2088" s="132"/>
    </row>
    <row r="2089" spans="1:33" s="131" customFormat="1" ht="15.75">
      <c r="A2089" s="292" t="str">
        <f t="shared" si="38"/>
        <v>66-51000-02</v>
      </c>
      <c r="B2089" s="231"/>
      <c r="C2089" s="231">
        <v>18621.812389380539</v>
      </c>
      <c r="D2089" s="231"/>
      <c r="E2089" s="231"/>
      <c r="F2089" s="231"/>
      <c r="G2089" s="232">
        <v>21415.084247787618</v>
      </c>
      <c r="H2089" s="240" t="s">
        <v>1921</v>
      </c>
      <c r="I2089" s="240" t="s">
        <v>1921</v>
      </c>
      <c r="N2089" s="68"/>
      <c r="O2089" s="68"/>
      <c r="P2089" s="68"/>
      <c r="Q2089" s="136"/>
      <c r="V2089" s="129"/>
      <c r="W2089" s="68"/>
      <c r="X2089" s="68"/>
      <c r="AB2089" s="68"/>
      <c r="AC2089" s="68"/>
      <c r="AD2089" s="132"/>
      <c r="AE2089" s="132"/>
      <c r="AG2089" s="132"/>
    </row>
    <row r="2090" spans="1:33" s="131" customFormat="1" ht="15.75">
      <c r="A2090" s="292" t="str">
        <f t="shared" si="38"/>
        <v>66-51000-S2</v>
      </c>
      <c r="B2090" s="231"/>
      <c r="C2090" s="231">
        <v>47723.630442477872</v>
      </c>
      <c r="D2090" s="231"/>
      <c r="E2090" s="231"/>
      <c r="F2090" s="231"/>
      <c r="G2090" s="232">
        <v>54882.175008849554</v>
      </c>
      <c r="H2090" s="241" t="s">
        <v>1919</v>
      </c>
      <c r="I2090" s="241" t="s">
        <v>1919</v>
      </c>
      <c r="N2090" s="68"/>
      <c r="O2090" s="68"/>
      <c r="P2090" s="68"/>
      <c r="Q2090" s="136"/>
      <c r="V2090" s="129"/>
      <c r="W2090" s="68"/>
      <c r="X2090" s="68"/>
      <c r="AB2090" s="68"/>
      <c r="AC2090" s="68"/>
      <c r="AD2090" s="132"/>
      <c r="AE2090" s="132"/>
      <c r="AG2090" s="132"/>
    </row>
    <row r="2091" spans="1:33" s="131" customFormat="1" ht="15.75">
      <c r="A2091" s="292" t="str">
        <f t="shared" si="38"/>
        <v>66-51000-01</v>
      </c>
      <c r="B2091" s="231"/>
      <c r="C2091" s="231">
        <v>29101.818053097333</v>
      </c>
      <c r="D2091" s="231"/>
      <c r="E2091" s="231"/>
      <c r="F2091" s="231"/>
      <c r="G2091" s="232">
        <v>33467.090761061932</v>
      </c>
      <c r="H2091" s="241" t="s">
        <v>2664</v>
      </c>
      <c r="I2091" s="241" t="s">
        <v>2664</v>
      </c>
      <c r="K2091" s="130"/>
      <c r="L2091" s="130"/>
      <c r="M2091" s="130"/>
      <c r="N2091" s="68"/>
      <c r="O2091" s="68"/>
      <c r="P2091" s="68"/>
      <c r="Q2091" s="136"/>
      <c r="R2091" s="130"/>
      <c r="S2091" s="130"/>
      <c r="T2091" s="130"/>
      <c r="U2091" s="130"/>
      <c r="V2091" s="129"/>
      <c r="W2091" s="68"/>
      <c r="X2091" s="68"/>
      <c r="Y2091" s="130"/>
      <c r="Z2091" s="130"/>
      <c r="AA2091" s="130"/>
      <c r="AB2091" s="68"/>
      <c r="AC2091" s="68"/>
      <c r="AD2091" s="132"/>
      <c r="AE2091" s="132"/>
      <c r="AG2091" s="132"/>
    </row>
    <row r="2092" spans="1:33" s="131" customFormat="1" ht="15.75">
      <c r="A2092" s="292" t="str">
        <f t="shared" si="38"/>
        <v>66-51000-02</v>
      </c>
      <c r="B2092" s="231"/>
      <c r="C2092" s="231">
        <v>18621.812389380539</v>
      </c>
      <c r="D2092" s="231"/>
      <c r="E2092" s="231"/>
      <c r="F2092" s="231"/>
      <c r="G2092" s="232">
        <v>21415.084247787618</v>
      </c>
      <c r="H2092" s="241" t="s">
        <v>2665</v>
      </c>
      <c r="I2092" s="241" t="s">
        <v>2665</v>
      </c>
      <c r="K2092" s="130"/>
      <c r="L2092" s="130"/>
      <c r="M2092" s="130"/>
      <c r="N2092" s="68"/>
      <c r="O2092" s="68"/>
      <c r="P2092" s="68"/>
      <c r="Q2092" s="136"/>
      <c r="R2092" s="130"/>
      <c r="S2092" s="130"/>
      <c r="T2092" s="130"/>
      <c r="U2092" s="130"/>
      <c r="V2092" s="68"/>
      <c r="W2092" s="68"/>
      <c r="X2092" s="68"/>
      <c r="Y2092" s="130"/>
      <c r="Z2092" s="130"/>
      <c r="AA2092" s="130"/>
      <c r="AB2092" s="68"/>
      <c r="AC2092" s="68"/>
      <c r="AD2092" s="132"/>
      <c r="AE2092" s="132"/>
      <c r="AG2092" s="132"/>
    </row>
    <row r="2093" spans="1:33" s="138" customFormat="1" ht="15.75">
      <c r="A2093" s="292" t="str">
        <f t="shared" si="38"/>
        <v>66-51000-S2</v>
      </c>
      <c r="B2093" s="231"/>
      <c r="C2093" s="231">
        <v>47723.630442477872</v>
      </c>
      <c r="D2093" s="231"/>
      <c r="E2093" s="231"/>
      <c r="F2093" s="231"/>
      <c r="G2093" s="232">
        <v>54882.175008849554</v>
      </c>
      <c r="H2093" s="240" t="s">
        <v>2666</v>
      </c>
      <c r="I2093" s="240" t="s">
        <v>2666</v>
      </c>
      <c r="J2093" s="137"/>
      <c r="K2093" s="130"/>
      <c r="L2093" s="130"/>
      <c r="M2093" s="130"/>
      <c r="N2093" s="137"/>
      <c r="O2093" s="137"/>
      <c r="P2093" s="137"/>
      <c r="Q2093" s="137"/>
      <c r="R2093" s="130"/>
      <c r="S2093" s="130"/>
      <c r="T2093" s="130"/>
      <c r="U2093" s="130"/>
      <c r="V2093" s="137"/>
      <c r="W2093" s="137"/>
      <c r="X2093" s="137"/>
      <c r="Y2093" s="130"/>
      <c r="Z2093" s="130"/>
      <c r="AA2093" s="130"/>
      <c r="AB2093" s="137"/>
      <c r="AC2093" s="137"/>
      <c r="AD2093" s="132"/>
      <c r="AE2093" s="132"/>
      <c r="AG2093" s="132"/>
    </row>
    <row r="2094" spans="1:33" s="138" customFormat="1" ht="15.75">
      <c r="A2094" s="292" t="str">
        <f t="shared" si="38"/>
        <v>66-51500-01</v>
      </c>
      <c r="B2094" s="231"/>
      <c r="C2094" s="231">
        <v>13473.204955752215</v>
      </c>
      <c r="D2094" s="231"/>
      <c r="E2094" s="231"/>
      <c r="F2094" s="231"/>
      <c r="G2094" s="232">
        <v>15494.185699115045</v>
      </c>
      <c r="H2094" s="240" t="s">
        <v>1840</v>
      </c>
      <c r="I2094" s="240" t="s">
        <v>1840</v>
      </c>
      <c r="K2094" s="130"/>
      <c r="L2094" s="130"/>
      <c r="M2094" s="130"/>
      <c r="N2094" s="137"/>
      <c r="P2094" s="137"/>
      <c r="Q2094" s="137"/>
      <c r="R2094" s="130"/>
      <c r="S2094" s="130"/>
      <c r="T2094" s="130"/>
      <c r="U2094" s="130"/>
      <c r="V2094" s="137"/>
      <c r="W2094" s="137"/>
      <c r="X2094" s="137"/>
      <c r="Y2094" s="130"/>
      <c r="Z2094" s="130"/>
      <c r="AA2094" s="130"/>
      <c r="AB2094" s="137"/>
      <c r="AC2094" s="137"/>
      <c r="AD2094" s="132"/>
      <c r="AE2094" s="132"/>
      <c r="AG2094" s="132"/>
    </row>
    <row r="2095" spans="1:33" s="138" customFormat="1" ht="15.75">
      <c r="A2095" s="292" t="str">
        <f t="shared" si="38"/>
        <v>66-51500-02</v>
      </c>
      <c r="B2095" s="231"/>
      <c r="C2095" s="231">
        <v>9428.958584070795</v>
      </c>
      <c r="D2095" s="231"/>
      <c r="E2095" s="231"/>
      <c r="F2095" s="231"/>
      <c r="G2095" s="232">
        <v>10843.302371681413</v>
      </c>
      <c r="H2095" s="240" t="s">
        <v>1841</v>
      </c>
      <c r="I2095" s="240" t="s">
        <v>1841</v>
      </c>
      <c r="K2095" s="130"/>
      <c r="L2095" s="130"/>
      <c r="M2095" s="130"/>
      <c r="N2095" s="137"/>
      <c r="P2095" s="137"/>
      <c r="Q2095" s="137"/>
      <c r="R2095" s="130"/>
      <c r="S2095" s="130"/>
      <c r="T2095" s="130"/>
      <c r="U2095" s="130"/>
      <c r="V2095" s="137"/>
      <c r="W2095" s="137"/>
      <c r="X2095" s="137"/>
      <c r="Y2095" s="130"/>
      <c r="Z2095" s="130"/>
      <c r="AA2095" s="130"/>
      <c r="AB2095" s="137"/>
      <c r="AC2095" s="137"/>
      <c r="AD2095" s="132"/>
      <c r="AE2095" s="132"/>
      <c r="AG2095" s="132"/>
    </row>
    <row r="2096" spans="1:33" s="138" customFormat="1" ht="15.75">
      <c r="A2096" s="292" t="str">
        <f t="shared" si="38"/>
        <v>66-51500-03</v>
      </c>
      <c r="B2096" s="231"/>
      <c r="C2096" s="231">
        <v>6900.35256637168</v>
      </c>
      <c r="D2096" s="231"/>
      <c r="E2096" s="231"/>
      <c r="F2096" s="231"/>
      <c r="G2096" s="232">
        <v>7935.4054513274314</v>
      </c>
      <c r="H2096" s="241" t="s">
        <v>1842</v>
      </c>
      <c r="I2096" s="241" t="s">
        <v>1842</v>
      </c>
      <c r="J2096" s="137"/>
      <c r="K2096" s="130"/>
      <c r="L2096" s="130"/>
      <c r="M2096" s="130"/>
      <c r="N2096" s="137"/>
      <c r="O2096" s="137"/>
      <c r="P2096" s="137"/>
      <c r="Q2096" s="137"/>
      <c r="R2096" s="130"/>
      <c r="S2096" s="130"/>
      <c r="T2096" s="130"/>
      <c r="U2096" s="130"/>
      <c r="V2096" s="137"/>
      <c r="W2096" s="137"/>
      <c r="X2096" s="137"/>
      <c r="Y2096" s="130"/>
      <c r="Z2096" s="130"/>
      <c r="AA2096" s="130"/>
      <c r="AB2096" s="137"/>
      <c r="AC2096" s="137"/>
      <c r="AD2096" s="132"/>
      <c r="AE2096" s="132"/>
      <c r="AG2096" s="132"/>
    </row>
    <row r="2097" spans="1:33" s="138" customFormat="1" ht="15.75">
      <c r="A2097" s="292" t="str">
        <f t="shared" si="38"/>
        <v>66-51500-S3</v>
      </c>
      <c r="B2097" s="231"/>
      <c r="C2097" s="231">
        <v>29802.516106194686</v>
      </c>
      <c r="D2097" s="231"/>
      <c r="E2097" s="231"/>
      <c r="F2097" s="231"/>
      <c r="G2097" s="232">
        <v>34272.893522123893</v>
      </c>
      <c r="H2097" s="241" t="s">
        <v>1839</v>
      </c>
      <c r="I2097" s="241" t="s">
        <v>1839</v>
      </c>
      <c r="K2097" s="130"/>
      <c r="L2097" s="130"/>
      <c r="M2097" s="130"/>
      <c r="N2097" s="137"/>
      <c r="P2097" s="137"/>
      <c r="Q2097" s="137"/>
      <c r="R2097" s="130"/>
      <c r="S2097" s="130"/>
      <c r="T2097" s="130"/>
      <c r="U2097" s="130"/>
      <c r="V2097" s="137"/>
      <c r="W2097" s="137"/>
      <c r="X2097" s="137"/>
      <c r="Y2097" s="130"/>
      <c r="Z2097" s="130"/>
      <c r="AA2097" s="130"/>
      <c r="AB2097" s="137"/>
      <c r="AC2097" s="137"/>
      <c r="AD2097" s="132"/>
      <c r="AE2097" s="132"/>
      <c r="AG2097" s="132"/>
    </row>
    <row r="2098" spans="1:33" s="138" customFormat="1" ht="15.75">
      <c r="A2098" s="292" t="str">
        <f t="shared" si="38"/>
        <v>66-51500-L2</v>
      </c>
      <c r="B2098" s="231"/>
      <c r="C2098" s="231">
        <v>22902.16353982301</v>
      </c>
      <c r="D2098" s="231"/>
      <c r="E2098" s="231"/>
      <c r="F2098" s="231"/>
      <c r="G2098" s="232">
        <v>26337.488070796458</v>
      </c>
      <c r="H2098" s="241" t="s">
        <v>2667</v>
      </c>
      <c r="I2098" s="241" t="s">
        <v>2667</v>
      </c>
      <c r="K2098" s="130"/>
      <c r="L2098" s="130"/>
      <c r="M2098" s="130"/>
      <c r="N2098" s="137"/>
      <c r="P2098" s="137"/>
      <c r="Q2098" s="137"/>
      <c r="R2098" s="130"/>
      <c r="S2098" s="130"/>
      <c r="T2098" s="130"/>
      <c r="U2098" s="130"/>
      <c r="V2098" s="137"/>
      <c r="W2098" s="137"/>
      <c r="X2098" s="137"/>
      <c r="Y2098" s="130"/>
      <c r="Z2098" s="130"/>
      <c r="AA2098" s="130"/>
      <c r="AB2098" s="137"/>
      <c r="AC2098" s="137"/>
      <c r="AD2098" s="132"/>
      <c r="AE2098" s="132"/>
      <c r="AG2098" s="132"/>
    </row>
    <row r="2099" spans="1:33" s="138" customFormat="1" ht="15.75">
      <c r="A2099" s="292" t="str">
        <f t="shared" si="38"/>
        <v>66-51500-01</v>
      </c>
      <c r="B2099" s="231"/>
      <c r="C2099" s="231">
        <v>13473.204955752215</v>
      </c>
      <c r="D2099" s="231"/>
      <c r="E2099" s="231"/>
      <c r="F2099" s="231"/>
      <c r="G2099" s="232">
        <v>15494.185699115045</v>
      </c>
      <c r="H2099" s="240" t="s">
        <v>2668</v>
      </c>
      <c r="I2099" s="240" t="s">
        <v>2668</v>
      </c>
      <c r="J2099" s="137"/>
      <c r="K2099" s="130"/>
      <c r="L2099" s="130"/>
      <c r="M2099" s="130"/>
      <c r="N2099" s="137"/>
      <c r="O2099" s="137"/>
      <c r="P2099" s="137"/>
      <c r="Q2099" s="137"/>
      <c r="R2099" s="130"/>
      <c r="S2099" s="130"/>
      <c r="T2099" s="130"/>
      <c r="U2099" s="130"/>
      <c r="V2099" s="137"/>
      <c r="W2099" s="137"/>
      <c r="X2099" s="137"/>
      <c r="Y2099" s="130"/>
      <c r="Z2099" s="130"/>
      <c r="AA2099" s="130"/>
      <c r="AB2099" s="137"/>
      <c r="AC2099" s="137"/>
      <c r="AD2099" s="132"/>
      <c r="AE2099" s="132"/>
      <c r="AG2099" s="132"/>
    </row>
    <row r="2100" spans="1:33" s="138" customFormat="1" ht="15.75">
      <c r="A2100" s="292" t="str">
        <f t="shared" si="38"/>
        <v>66-51500-02</v>
      </c>
      <c r="B2100" s="231"/>
      <c r="C2100" s="231">
        <v>9428.958584070795</v>
      </c>
      <c r="D2100" s="231"/>
      <c r="E2100" s="231"/>
      <c r="F2100" s="231"/>
      <c r="G2100" s="232">
        <v>10843.302371681413</v>
      </c>
      <c r="H2100" s="240" t="s">
        <v>1004</v>
      </c>
      <c r="I2100" s="240" t="s">
        <v>1004</v>
      </c>
      <c r="K2100" s="130"/>
      <c r="L2100" s="130"/>
      <c r="M2100" s="130"/>
      <c r="N2100" s="137"/>
      <c r="P2100" s="137"/>
      <c r="Q2100" s="137"/>
      <c r="R2100" s="130"/>
      <c r="S2100" s="130"/>
      <c r="T2100" s="130"/>
      <c r="U2100" s="130"/>
      <c r="V2100" s="137"/>
      <c r="W2100" s="137"/>
      <c r="X2100" s="137"/>
      <c r="Y2100" s="130"/>
      <c r="Z2100" s="130"/>
      <c r="AA2100" s="130"/>
      <c r="AB2100" s="137"/>
      <c r="AC2100" s="137"/>
      <c r="AD2100" s="132"/>
      <c r="AE2100" s="132"/>
      <c r="AG2100" s="132"/>
    </row>
    <row r="2101" spans="1:33" s="138" customFormat="1" ht="15.75">
      <c r="A2101" s="292" t="str">
        <f t="shared" si="38"/>
        <v>66-51500-03</v>
      </c>
      <c r="B2101" s="231"/>
      <c r="C2101" s="231">
        <v>6900.35256637168</v>
      </c>
      <c r="D2101" s="231"/>
      <c r="E2101" s="231"/>
      <c r="F2101" s="231"/>
      <c r="G2101" s="232">
        <v>7935.4054513274314</v>
      </c>
      <c r="H2101" s="240" t="s">
        <v>2669</v>
      </c>
      <c r="I2101" s="240" t="s">
        <v>2669</v>
      </c>
      <c r="K2101" s="130"/>
      <c r="L2101" s="130"/>
      <c r="M2101" s="130"/>
      <c r="N2101" s="137"/>
      <c r="P2101" s="137"/>
      <c r="Q2101" s="137"/>
      <c r="R2101" s="130"/>
      <c r="S2101" s="130"/>
      <c r="T2101" s="130"/>
      <c r="U2101" s="130"/>
      <c r="V2101" s="137"/>
      <c r="W2101" s="137"/>
      <c r="X2101" s="137"/>
      <c r="Y2101" s="130"/>
      <c r="Z2101" s="130"/>
      <c r="AA2101" s="130"/>
      <c r="AB2101" s="137"/>
      <c r="AC2101" s="137"/>
      <c r="AD2101" s="132"/>
      <c r="AE2101" s="132"/>
      <c r="AG2101" s="132"/>
    </row>
    <row r="2102" spans="1:33" s="138" customFormat="1" ht="15.75">
      <c r="A2102" s="292" t="str">
        <f t="shared" si="38"/>
        <v>66-51500-S3</v>
      </c>
      <c r="B2102" s="231"/>
      <c r="C2102" s="231">
        <v>29802.516106194689</v>
      </c>
      <c r="D2102" s="231"/>
      <c r="E2102" s="231"/>
      <c r="F2102" s="231"/>
      <c r="G2102" s="232">
        <v>34272.893522123893</v>
      </c>
      <c r="H2102" s="240" t="s">
        <v>2670</v>
      </c>
      <c r="I2102" s="240" t="s">
        <v>2670</v>
      </c>
      <c r="J2102" s="137"/>
      <c r="K2102" s="130"/>
      <c r="L2102" s="130"/>
      <c r="M2102" s="130"/>
      <c r="N2102" s="137"/>
      <c r="O2102" s="137"/>
      <c r="P2102" s="137"/>
      <c r="Q2102" s="137"/>
      <c r="R2102" s="130"/>
      <c r="S2102" s="130"/>
      <c r="T2102" s="130"/>
      <c r="U2102" s="130"/>
      <c r="V2102" s="137"/>
      <c r="W2102" s="137"/>
      <c r="X2102" s="137"/>
      <c r="Y2102" s="130"/>
      <c r="Z2102" s="130"/>
      <c r="AA2102" s="130"/>
      <c r="AB2102" s="137"/>
      <c r="AC2102" s="137"/>
      <c r="AD2102" s="132"/>
      <c r="AE2102" s="132"/>
      <c r="AG2102" s="132"/>
    </row>
    <row r="2103" spans="1:33" s="138" customFormat="1" ht="15.75">
      <c r="A2103" s="292" t="str">
        <f t="shared" si="38"/>
        <v>66-51600-B2</v>
      </c>
      <c r="B2103" s="231"/>
      <c r="C2103" s="231">
        <v>25171.815929203542</v>
      </c>
      <c r="D2103" s="231"/>
      <c r="E2103" s="231"/>
      <c r="F2103" s="231"/>
      <c r="G2103" s="232">
        <v>28947.588318584068</v>
      </c>
      <c r="H2103" s="242" t="s">
        <v>1844</v>
      </c>
      <c r="I2103" s="242" t="s">
        <v>1844</v>
      </c>
      <c r="K2103" s="130"/>
      <c r="L2103" s="130"/>
      <c r="M2103" s="130"/>
      <c r="N2103" s="137"/>
      <c r="P2103" s="137"/>
      <c r="Q2103" s="137"/>
      <c r="R2103" s="130"/>
      <c r="S2103" s="130"/>
      <c r="T2103" s="130"/>
      <c r="U2103" s="130"/>
      <c r="V2103" s="137"/>
      <c r="W2103" s="137"/>
      <c r="X2103" s="137"/>
      <c r="Y2103" s="130"/>
      <c r="Z2103" s="130"/>
      <c r="AA2103" s="130"/>
      <c r="AB2103" s="137"/>
      <c r="AC2103" s="137"/>
      <c r="AD2103" s="132"/>
      <c r="AE2103" s="132"/>
      <c r="AG2103" s="132"/>
    </row>
    <row r="2104" spans="1:33" s="138" customFormat="1" ht="15.75">
      <c r="A2104" s="292" t="str">
        <f t="shared" si="38"/>
        <v>66-51600-01</v>
      </c>
      <c r="B2104" s="231"/>
      <c r="C2104" s="231">
        <v>19787.103716814159</v>
      </c>
      <c r="D2104" s="231"/>
      <c r="E2104" s="231"/>
      <c r="F2104" s="231"/>
      <c r="G2104" s="232">
        <v>22755.169274336276</v>
      </c>
      <c r="H2104" s="242" t="s">
        <v>1845</v>
      </c>
      <c r="I2104" s="242" t="s">
        <v>1845</v>
      </c>
      <c r="K2104" s="130"/>
      <c r="L2104" s="130"/>
      <c r="M2104" s="130"/>
      <c r="N2104" s="137"/>
      <c r="P2104" s="137"/>
      <c r="Q2104" s="137"/>
      <c r="R2104" s="130"/>
      <c r="S2104" s="130"/>
      <c r="T2104" s="130"/>
      <c r="U2104" s="130"/>
      <c r="V2104" s="137"/>
      <c r="W2104" s="137"/>
      <c r="X2104" s="137"/>
      <c r="Y2104" s="130"/>
      <c r="Z2104" s="130"/>
      <c r="AA2104" s="130"/>
      <c r="AB2104" s="137"/>
      <c r="AC2104" s="137"/>
      <c r="AD2104" s="132"/>
      <c r="AE2104" s="132"/>
      <c r="AG2104" s="132"/>
    </row>
    <row r="2105" spans="1:33" s="138" customFormat="1" ht="15.75">
      <c r="A2105" s="292" t="str">
        <f t="shared" si="38"/>
        <v>66-51600-02</v>
      </c>
      <c r="B2105" s="231"/>
      <c r="C2105" s="231">
        <v>14821.287079646019</v>
      </c>
      <c r="D2105" s="231"/>
      <c r="E2105" s="231"/>
      <c r="F2105" s="231"/>
      <c r="G2105" s="232">
        <v>17044.480141592921</v>
      </c>
      <c r="H2105" s="242" t="s">
        <v>1846</v>
      </c>
      <c r="I2105" s="242" t="s">
        <v>1846</v>
      </c>
      <c r="J2105" s="137"/>
      <c r="K2105" s="130"/>
      <c r="L2105" s="130"/>
      <c r="M2105" s="130"/>
      <c r="N2105" s="137"/>
      <c r="O2105" s="137"/>
      <c r="P2105" s="137"/>
      <c r="Q2105" s="137"/>
      <c r="R2105" s="130"/>
      <c r="S2105" s="130"/>
      <c r="T2105" s="130"/>
      <c r="U2105" s="130"/>
      <c r="V2105" s="137"/>
      <c r="W2105" s="137"/>
      <c r="X2105" s="137"/>
      <c r="Y2105" s="130"/>
      <c r="Z2105" s="130"/>
      <c r="AA2105" s="130"/>
      <c r="AB2105" s="137"/>
      <c r="AC2105" s="137"/>
      <c r="AD2105" s="132"/>
      <c r="AE2105" s="132"/>
      <c r="AG2105" s="132"/>
    </row>
    <row r="2106" spans="1:33" s="138" customFormat="1" ht="15.75">
      <c r="A2106" s="292" t="str">
        <f t="shared" si="38"/>
        <v>66-51600-03</v>
      </c>
      <c r="B2106" s="231"/>
      <c r="C2106" s="231">
        <v>10350.528849557521</v>
      </c>
      <c r="D2106" s="231"/>
      <c r="E2106" s="231"/>
      <c r="F2106" s="231"/>
      <c r="G2106" s="232">
        <v>11903.108176991147</v>
      </c>
      <c r="H2106" s="242" t="s">
        <v>1847</v>
      </c>
      <c r="I2106" s="242" t="s">
        <v>1847</v>
      </c>
      <c r="K2106" s="130"/>
      <c r="L2106" s="130"/>
      <c r="M2106" s="130"/>
      <c r="N2106" s="137"/>
      <c r="P2106" s="137"/>
      <c r="Q2106" s="137"/>
      <c r="R2106" s="130"/>
      <c r="S2106" s="130"/>
      <c r="T2106" s="130"/>
      <c r="U2106" s="130"/>
      <c r="V2106" s="137"/>
      <c r="W2106" s="137"/>
      <c r="X2106" s="137"/>
      <c r="Y2106" s="130"/>
      <c r="Z2106" s="130"/>
      <c r="AA2106" s="130"/>
      <c r="AB2106" s="137"/>
      <c r="AC2106" s="137"/>
      <c r="AD2106" s="132"/>
      <c r="AE2106" s="132"/>
      <c r="AG2106" s="132"/>
    </row>
    <row r="2107" spans="1:33" s="138" customFormat="1" ht="15.75">
      <c r="A2107" s="292" t="str">
        <f t="shared" si="38"/>
        <v>66-51600-S3</v>
      </c>
      <c r="B2107" s="231"/>
      <c r="C2107" s="231">
        <v>44958.919646017697</v>
      </c>
      <c r="D2107" s="231"/>
      <c r="E2107" s="231"/>
      <c r="F2107" s="231"/>
      <c r="G2107" s="232">
        <v>51702.757592920352</v>
      </c>
      <c r="H2107" s="242" t="s">
        <v>1843</v>
      </c>
      <c r="I2107" s="242" t="s">
        <v>1843</v>
      </c>
      <c r="K2107" s="130"/>
      <c r="L2107" s="130"/>
      <c r="M2107" s="130"/>
      <c r="N2107" s="137"/>
      <c r="P2107" s="137"/>
      <c r="Q2107" s="137"/>
      <c r="R2107" s="130"/>
      <c r="S2107" s="130"/>
      <c r="T2107" s="130"/>
      <c r="U2107" s="130"/>
      <c r="V2107" s="137"/>
      <c r="W2107" s="137"/>
      <c r="X2107" s="137"/>
      <c r="Y2107" s="130"/>
      <c r="Z2107" s="130"/>
      <c r="AA2107" s="130"/>
      <c r="AB2107" s="137"/>
      <c r="AC2107" s="137"/>
      <c r="AD2107" s="132"/>
      <c r="AE2107" s="132"/>
      <c r="AG2107" s="132"/>
    </row>
    <row r="2108" spans="1:33" s="138" customFormat="1" ht="15.75">
      <c r="A2108" s="292" t="str">
        <f t="shared" si="38"/>
        <v>66-51600-01</v>
      </c>
      <c r="B2108" s="231"/>
      <c r="C2108" s="231">
        <v>19787.103716814159</v>
      </c>
      <c r="D2108" s="231"/>
      <c r="E2108" s="231"/>
      <c r="F2108" s="231"/>
      <c r="G2108" s="232">
        <v>22755.169274336276</v>
      </c>
      <c r="H2108" s="242" t="s">
        <v>1062</v>
      </c>
      <c r="I2108" s="242" t="s">
        <v>1062</v>
      </c>
      <c r="J2108" s="137"/>
      <c r="K2108" s="130"/>
      <c r="L2108" s="130"/>
      <c r="M2108" s="130"/>
      <c r="N2108" s="137"/>
      <c r="O2108" s="137"/>
      <c r="P2108" s="137"/>
      <c r="Q2108" s="137"/>
      <c r="R2108" s="130"/>
      <c r="S2108" s="130"/>
      <c r="T2108" s="130"/>
      <c r="U2108" s="130"/>
      <c r="V2108" s="137"/>
      <c r="W2108" s="137"/>
      <c r="X2108" s="137"/>
      <c r="Y2108" s="130"/>
      <c r="Z2108" s="130"/>
      <c r="AA2108" s="130"/>
      <c r="AB2108" s="137"/>
      <c r="AC2108" s="137"/>
      <c r="AD2108" s="132"/>
      <c r="AE2108" s="132"/>
      <c r="AG2108" s="132"/>
    </row>
    <row r="2109" spans="1:33" s="138" customFormat="1" ht="15.75">
      <c r="A2109" s="292" t="str">
        <f t="shared" si="38"/>
        <v>66-51600-02</v>
      </c>
      <c r="B2109" s="231"/>
      <c r="C2109" s="231">
        <v>14821.287079646019</v>
      </c>
      <c r="D2109" s="231"/>
      <c r="E2109" s="231"/>
      <c r="F2109" s="231"/>
      <c r="G2109" s="232">
        <v>17044.480141592921</v>
      </c>
      <c r="H2109" s="242" t="s">
        <v>1063</v>
      </c>
      <c r="I2109" s="242" t="s">
        <v>1063</v>
      </c>
      <c r="K2109" s="130"/>
      <c r="L2109" s="130"/>
      <c r="M2109" s="130"/>
      <c r="N2109" s="137"/>
      <c r="P2109" s="137"/>
      <c r="Q2109" s="137"/>
      <c r="R2109" s="130"/>
      <c r="S2109" s="130"/>
      <c r="T2109" s="130"/>
      <c r="U2109" s="130"/>
      <c r="V2109" s="137"/>
      <c r="W2109" s="137"/>
      <c r="X2109" s="137"/>
      <c r="Y2109" s="130"/>
      <c r="Z2109" s="130"/>
      <c r="AA2109" s="130"/>
      <c r="AB2109" s="137"/>
      <c r="AC2109" s="137"/>
      <c r="AD2109" s="132"/>
      <c r="AE2109" s="132"/>
      <c r="AG2109" s="132"/>
    </row>
    <row r="2110" spans="1:33" s="138" customFormat="1" ht="15.75">
      <c r="A2110" s="292" t="str">
        <f t="shared" si="38"/>
        <v>66-51600-03</v>
      </c>
      <c r="B2110" s="231"/>
      <c r="C2110" s="231">
        <v>10350.528849557521</v>
      </c>
      <c r="D2110" s="231"/>
      <c r="E2110" s="231"/>
      <c r="F2110" s="231"/>
      <c r="G2110" s="232">
        <v>11903.108176991147</v>
      </c>
      <c r="H2110" s="242" t="s">
        <v>1849</v>
      </c>
      <c r="I2110" s="242" t="s">
        <v>1849</v>
      </c>
      <c r="K2110" s="130"/>
      <c r="L2110" s="130"/>
      <c r="M2110" s="130"/>
      <c r="N2110" s="137"/>
      <c r="P2110" s="137"/>
      <c r="Q2110" s="137"/>
      <c r="R2110" s="130"/>
      <c r="S2110" s="130"/>
      <c r="T2110" s="130"/>
      <c r="U2110" s="130"/>
      <c r="V2110" s="137"/>
      <c r="W2110" s="137"/>
      <c r="X2110" s="137"/>
      <c r="Y2110" s="130"/>
      <c r="Z2110" s="130"/>
      <c r="AA2110" s="130"/>
      <c r="AB2110" s="137"/>
      <c r="AC2110" s="137"/>
      <c r="AD2110" s="132"/>
      <c r="AE2110" s="132"/>
      <c r="AG2110" s="132"/>
    </row>
    <row r="2111" spans="1:33" s="138" customFormat="1" ht="15.75">
      <c r="A2111" s="292" t="str">
        <f t="shared" si="38"/>
        <v>66-51600-S3</v>
      </c>
      <c r="B2111" s="231"/>
      <c r="C2111" s="231">
        <v>44958.919646017697</v>
      </c>
      <c r="D2111" s="231"/>
      <c r="E2111" s="231"/>
      <c r="F2111" s="231"/>
      <c r="G2111" s="232">
        <v>51702.757592920352</v>
      </c>
      <c r="H2111" s="242" t="s">
        <v>1848</v>
      </c>
      <c r="I2111" s="242" t="s">
        <v>1848</v>
      </c>
      <c r="K2111" s="130"/>
      <c r="L2111" s="130"/>
      <c r="M2111" s="130"/>
      <c r="N2111" s="137"/>
      <c r="P2111" s="137"/>
      <c r="Q2111" s="137"/>
      <c r="R2111" s="130"/>
      <c r="S2111" s="130"/>
      <c r="T2111" s="130"/>
      <c r="U2111" s="130"/>
      <c r="V2111" s="137"/>
      <c r="W2111" s="137"/>
      <c r="X2111" s="137"/>
      <c r="Y2111" s="130"/>
      <c r="Z2111" s="130"/>
      <c r="AA2111" s="130"/>
      <c r="AB2111" s="137"/>
      <c r="AC2111" s="137"/>
      <c r="AD2111" s="132"/>
      <c r="AE2111" s="132"/>
      <c r="AG2111" s="132"/>
    </row>
    <row r="2112" spans="1:33" s="132" customFormat="1" ht="15.75">
      <c r="A2112" s="292" t="str">
        <f t="shared" si="38"/>
        <v>66-51700-01</v>
      </c>
      <c r="B2112" s="231"/>
      <c r="C2112" s="231">
        <v>13347.26123893805</v>
      </c>
      <c r="D2112" s="231"/>
      <c r="E2112" s="231"/>
      <c r="F2112" s="231"/>
      <c r="G2112" s="232">
        <v>14984.539327433627</v>
      </c>
      <c r="H2112" s="242" t="s">
        <v>1893</v>
      </c>
      <c r="I2112" s="242" t="s">
        <v>1893</v>
      </c>
      <c r="J2112" s="131"/>
      <c r="K2112" s="130"/>
      <c r="L2112" s="130"/>
      <c r="M2112" s="130"/>
      <c r="N2112" s="68"/>
      <c r="O2112" s="68"/>
      <c r="P2112" s="68"/>
      <c r="Q2112" s="68"/>
      <c r="R2112" s="130"/>
      <c r="S2112" s="130"/>
      <c r="T2112" s="130"/>
      <c r="U2112" s="130"/>
      <c r="V2112" s="68"/>
      <c r="W2112" s="68"/>
      <c r="X2112" s="68"/>
      <c r="Y2112" s="130"/>
      <c r="Z2112" s="130"/>
      <c r="AA2112" s="130"/>
      <c r="AB2112" s="68"/>
      <c r="AC2112" s="68"/>
    </row>
    <row r="2113" spans="1:33" s="132" customFormat="1" ht="15.75">
      <c r="A2113" s="292" t="str">
        <f t="shared" si="38"/>
        <v>66-51700-02</v>
      </c>
      <c r="B2113" s="231"/>
      <c r="C2113" s="231">
        <v>6344.8415044247795</v>
      </c>
      <c r="D2113" s="231"/>
      <c r="E2113" s="231"/>
      <c r="F2113" s="231"/>
      <c r="G2113" s="232">
        <v>7083.9834690265525</v>
      </c>
      <c r="H2113" s="242" t="s">
        <v>1894</v>
      </c>
      <c r="I2113" s="242" t="s">
        <v>1894</v>
      </c>
      <c r="J2113" s="68"/>
      <c r="K2113" s="68"/>
      <c r="L2113" s="68"/>
      <c r="M2113" s="68"/>
      <c r="N2113" s="68"/>
      <c r="O2113" s="68"/>
      <c r="P2113" s="68"/>
      <c r="Q2113" s="68"/>
      <c r="R2113" s="68"/>
      <c r="S2113" s="68"/>
      <c r="T2113" s="68"/>
      <c r="U2113" s="68"/>
      <c r="V2113" s="68"/>
      <c r="W2113" s="68"/>
      <c r="X2113" s="68"/>
      <c r="Y2113" s="68"/>
      <c r="Z2113" s="68"/>
      <c r="AA2113" s="68"/>
      <c r="AB2113" s="68"/>
      <c r="AC2113" s="68"/>
    </row>
    <row r="2114" spans="1:33" s="138" customFormat="1" ht="15.75">
      <c r="A2114" s="292" t="str">
        <f t="shared" si="38"/>
        <v>66-51700-S2</v>
      </c>
      <c r="B2114" s="231"/>
      <c r="C2114" s="231">
        <v>19692.102743362833</v>
      </c>
      <c r="D2114" s="231"/>
      <c r="E2114" s="231"/>
      <c r="F2114" s="231"/>
      <c r="G2114" s="232">
        <v>22068.52279646018</v>
      </c>
      <c r="H2114" s="243" t="s">
        <v>1892</v>
      </c>
      <c r="I2114" s="243" t="s">
        <v>1892</v>
      </c>
      <c r="K2114" s="130"/>
      <c r="L2114" s="130"/>
      <c r="M2114" s="130"/>
      <c r="N2114" s="137"/>
      <c r="P2114" s="137"/>
      <c r="Q2114" s="137"/>
      <c r="R2114" s="130"/>
      <c r="S2114" s="130"/>
      <c r="T2114" s="130"/>
      <c r="U2114" s="130"/>
      <c r="V2114" s="137"/>
      <c r="W2114" s="137"/>
      <c r="X2114" s="137"/>
      <c r="Y2114" s="130"/>
      <c r="Z2114" s="130"/>
      <c r="AA2114" s="130"/>
      <c r="AB2114" s="137"/>
      <c r="AC2114" s="137"/>
      <c r="AD2114" s="132"/>
      <c r="AE2114" s="132"/>
      <c r="AG2114" s="132"/>
    </row>
    <row r="2115" spans="1:33" s="132" customFormat="1" ht="15.75">
      <c r="A2115" s="292" t="str">
        <f t="shared" si="38"/>
        <v>66-51700-01</v>
      </c>
      <c r="B2115" s="231"/>
      <c r="C2115" s="231">
        <v>13347.26123893805</v>
      </c>
      <c r="D2115" s="231"/>
      <c r="E2115" s="231"/>
      <c r="F2115" s="231"/>
      <c r="G2115" s="232">
        <v>14984.539327433627</v>
      </c>
      <c r="H2115" s="242" t="s">
        <v>1085</v>
      </c>
      <c r="I2115" s="242" t="s">
        <v>1085</v>
      </c>
      <c r="J2115" s="131"/>
      <c r="K2115" s="130"/>
      <c r="L2115" s="130"/>
      <c r="M2115" s="130"/>
      <c r="N2115" s="68"/>
      <c r="O2115" s="68"/>
      <c r="P2115" s="68"/>
      <c r="Q2115" s="68"/>
      <c r="R2115" s="130"/>
      <c r="S2115" s="130"/>
      <c r="T2115" s="130"/>
      <c r="U2115" s="130"/>
      <c r="V2115" s="68"/>
      <c r="W2115" s="68"/>
      <c r="X2115" s="68"/>
      <c r="Y2115" s="130"/>
      <c r="Z2115" s="130"/>
      <c r="AA2115" s="130"/>
      <c r="AB2115" s="68"/>
      <c r="AC2115" s="68"/>
    </row>
    <row r="2116" spans="1:33" s="138" customFormat="1" ht="15.75">
      <c r="A2116" s="292" t="str">
        <f t="shared" si="38"/>
        <v>66-51700-02</v>
      </c>
      <c r="B2116" s="231"/>
      <c r="C2116" s="231">
        <v>6344.8415044247795</v>
      </c>
      <c r="D2116" s="231"/>
      <c r="E2116" s="231"/>
      <c r="F2116" s="231"/>
      <c r="G2116" s="232">
        <v>7083.9834690265525</v>
      </c>
      <c r="H2116" s="242" t="s">
        <v>1086</v>
      </c>
      <c r="I2116" s="242" t="s">
        <v>1086</v>
      </c>
      <c r="J2116" s="137"/>
      <c r="K2116" s="130"/>
      <c r="L2116" s="130"/>
      <c r="M2116" s="130"/>
      <c r="N2116" s="137"/>
      <c r="P2116" s="137"/>
      <c r="Q2116" s="137"/>
      <c r="R2116" s="130"/>
      <c r="S2116" s="130"/>
      <c r="T2116" s="130"/>
      <c r="U2116" s="130"/>
      <c r="V2116" s="137"/>
      <c r="W2116" s="137"/>
      <c r="X2116" s="137"/>
      <c r="Y2116" s="130"/>
      <c r="Z2116" s="130"/>
      <c r="AA2116" s="130"/>
      <c r="AB2116" s="137"/>
      <c r="AC2116" s="137"/>
      <c r="AD2116" s="132"/>
      <c r="AE2116" s="132"/>
      <c r="AG2116" s="132"/>
    </row>
    <row r="2117" spans="1:33" s="138" customFormat="1" ht="15.75">
      <c r="A2117" s="292" t="str">
        <f t="shared" si="38"/>
        <v>66-51700-S2</v>
      </c>
      <c r="B2117" s="231"/>
      <c r="C2117" s="231">
        <v>19692.102743362833</v>
      </c>
      <c r="D2117" s="231"/>
      <c r="E2117" s="231"/>
      <c r="F2117" s="231"/>
      <c r="G2117" s="232">
        <v>22068.52279646018</v>
      </c>
      <c r="H2117" s="242" t="s">
        <v>1084</v>
      </c>
      <c r="I2117" s="242" t="s">
        <v>1084</v>
      </c>
      <c r="K2117" s="130"/>
      <c r="L2117" s="130"/>
      <c r="M2117" s="130"/>
      <c r="N2117" s="137"/>
      <c r="P2117" s="137"/>
      <c r="Q2117" s="137"/>
      <c r="R2117" s="130"/>
      <c r="S2117" s="130"/>
      <c r="T2117" s="130"/>
      <c r="U2117" s="130"/>
      <c r="V2117" s="137"/>
      <c r="W2117" s="137"/>
      <c r="X2117" s="137"/>
      <c r="Y2117" s="130"/>
      <c r="Z2117" s="130"/>
      <c r="AA2117" s="130"/>
      <c r="AB2117" s="137"/>
      <c r="AC2117" s="137"/>
      <c r="AD2117" s="132"/>
      <c r="AE2117" s="132"/>
      <c r="AG2117" s="132"/>
    </row>
    <row r="2118" spans="1:33" s="138" customFormat="1" ht="15.75">
      <c r="A2118" s="292" t="str">
        <f t="shared" si="38"/>
        <v>66-51800-01</v>
      </c>
      <c r="B2118" s="231"/>
      <c r="C2118" s="231">
        <v>26422.409628318594</v>
      </c>
      <c r="D2118" s="231"/>
      <c r="E2118" s="231"/>
      <c r="F2118" s="231"/>
      <c r="G2118" s="232">
        <v>30385.771072566378</v>
      </c>
      <c r="H2118" s="243" t="s">
        <v>1092</v>
      </c>
      <c r="I2118" s="243" t="s">
        <v>1092</v>
      </c>
      <c r="K2118" s="130"/>
      <c r="L2118" s="130"/>
      <c r="M2118" s="130"/>
      <c r="N2118" s="137"/>
      <c r="P2118" s="137"/>
      <c r="Q2118" s="137"/>
      <c r="R2118" s="130"/>
      <c r="S2118" s="130"/>
      <c r="T2118" s="130"/>
      <c r="U2118" s="130"/>
      <c r="V2118" s="137"/>
      <c r="W2118" s="137"/>
      <c r="X2118" s="137"/>
      <c r="Y2118" s="130"/>
      <c r="Z2118" s="130"/>
      <c r="AA2118" s="130"/>
      <c r="AB2118" s="137"/>
      <c r="AC2118" s="137"/>
      <c r="AD2118" s="132"/>
      <c r="AE2118" s="132"/>
      <c r="AG2118" s="132"/>
    </row>
    <row r="2119" spans="1:33" s="138" customFormat="1" ht="15.75">
      <c r="A2119" s="292" t="str">
        <f t="shared" si="38"/>
        <v>66-51800-02</v>
      </c>
      <c r="B2119" s="231"/>
      <c r="C2119" s="231">
        <v>19839.909946902655</v>
      </c>
      <c r="D2119" s="231"/>
      <c r="E2119" s="231"/>
      <c r="F2119" s="231"/>
      <c r="G2119" s="232">
        <v>22815.896438938053</v>
      </c>
      <c r="H2119" s="242" t="s">
        <v>1093</v>
      </c>
      <c r="I2119" s="242" t="s">
        <v>1093</v>
      </c>
      <c r="K2119" s="130"/>
      <c r="L2119" s="130"/>
      <c r="M2119" s="130"/>
      <c r="N2119" s="137"/>
      <c r="P2119" s="137"/>
      <c r="Q2119" s="137"/>
      <c r="R2119" s="130"/>
      <c r="S2119" s="130"/>
      <c r="T2119" s="130"/>
      <c r="U2119" s="130"/>
      <c r="V2119" s="137"/>
      <c r="W2119" s="137"/>
      <c r="X2119" s="137"/>
      <c r="Y2119" s="130"/>
      <c r="Z2119" s="130"/>
      <c r="AA2119" s="130"/>
      <c r="AB2119" s="137"/>
      <c r="AC2119" s="137"/>
      <c r="AD2119" s="132"/>
      <c r="AE2119" s="132"/>
      <c r="AG2119" s="132"/>
    </row>
    <row r="2120" spans="1:33" s="138" customFormat="1" ht="15.75">
      <c r="A2120" s="292" t="str">
        <f t="shared" si="38"/>
        <v>66-51800-03</v>
      </c>
      <c r="B2120" s="231"/>
      <c r="C2120" s="231">
        <v>14544.054371681419</v>
      </c>
      <c r="D2120" s="231"/>
      <c r="E2120" s="231"/>
      <c r="F2120" s="231"/>
      <c r="G2120" s="232">
        <v>16725.662527433629</v>
      </c>
      <c r="H2120" s="242" t="s">
        <v>1094</v>
      </c>
      <c r="I2120" s="242" t="s">
        <v>1094</v>
      </c>
      <c r="J2120" s="137"/>
      <c r="K2120" s="130"/>
      <c r="L2120" s="130"/>
      <c r="M2120" s="130"/>
      <c r="N2120" s="137"/>
      <c r="P2120" s="137"/>
      <c r="Q2120" s="137"/>
      <c r="R2120" s="130"/>
      <c r="S2120" s="130"/>
      <c r="T2120" s="130"/>
      <c r="U2120" s="130"/>
      <c r="V2120" s="137"/>
      <c r="W2120" s="137"/>
      <c r="X2120" s="137"/>
      <c r="Y2120" s="130"/>
      <c r="Z2120" s="130"/>
      <c r="AA2120" s="130"/>
      <c r="AB2120" s="137"/>
      <c r="AC2120" s="137"/>
      <c r="AD2120" s="132"/>
      <c r="AE2120" s="132"/>
      <c r="AG2120" s="132"/>
    </row>
    <row r="2121" spans="1:33" s="138" customFormat="1" ht="15.75">
      <c r="A2121" s="292" t="str">
        <f t="shared" si="38"/>
        <v>66-51800-04</v>
      </c>
      <c r="B2121" s="231"/>
      <c r="C2121" s="231">
        <v>10776.532955752216</v>
      </c>
      <c r="D2121" s="231"/>
      <c r="E2121" s="231"/>
      <c r="F2121" s="231"/>
      <c r="G2121" s="232">
        <v>12393.012899115049</v>
      </c>
      <c r="H2121" s="240" t="s">
        <v>1095</v>
      </c>
      <c r="I2121" s="240" t="s">
        <v>1095</v>
      </c>
      <c r="K2121" s="130"/>
      <c r="L2121" s="130"/>
      <c r="M2121" s="130"/>
      <c r="N2121" s="137"/>
      <c r="P2121" s="137"/>
      <c r="Q2121" s="137"/>
      <c r="R2121" s="130"/>
      <c r="S2121" s="130"/>
      <c r="T2121" s="130"/>
      <c r="U2121" s="130"/>
      <c r="V2121" s="137"/>
      <c r="W2121" s="137"/>
      <c r="X2121" s="137"/>
      <c r="Y2121" s="130"/>
      <c r="Z2121" s="130"/>
      <c r="AA2121" s="130"/>
      <c r="AB2121" s="137"/>
      <c r="AC2121" s="137"/>
      <c r="AD2121" s="132"/>
      <c r="AE2121" s="132"/>
      <c r="AG2121" s="132"/>
    </row>
    <row r="2122" spans="1:33" s="138" customFormat="1" ht="15.75">
      <c r="A2122" s="292" t="str">
        <f t="shared" si="38"/>
        <v>66-51800-S4</v>
      </c>
      <c r="B2122" s="231"/>
      <c r="C2122" s="231">
        <v>71582.906902654882</v>
      </c>
      <c r="D2122" s="231"/>
      <c r="E2122" s="231"/>
      <c r="F2122" s="231"/>
      <c r="G2122" s="232">
        <v>82320.342938053102</v>
      </c>
      <c r="H2122" s="240" t="s">
        <v>1087</v>
      </c>
      <c r="I2122" s="240" t="s">
        <v>1087</v>
      </c>
      <c r="K2122" s="130"/>
      <c r="L2122" s="130"/>
      <c r="M2122" s="130"/>
      <c r="N2122" s="137"/>
      <c r="P2122" s="137"/>
      <c r="Q2122" s="137"/>
      <c r="R2122" s="130"/>
      <c r="S2122" s="130"/>
      <c r="T2122" s="130"/>
      <c r="U2122" s="130"/>
      <c r="V2122" s="137"/>
      <c r="W2122" s="137"/>
      <c r="X2122" s="137"/>
      <c r="Y2122" s="130"/>
      <c r="Z2122" s="130"/>
      <c r="AA2122" s="130"/>
      <c r="AB2122" s="137"/>
      <c r="AC2122" s="137"/>
      <c r="AD2122" s="132"/>
      <c r="AE2122" s="132"/>
      <c r="AG2122" s="132"/>
    </row>
    <row r="2123" spans="1:33" s="138" customFormat="1" ht="15.75">
      <c r="A2123" s="292" t="str">
        <f t="shared" si="38"/>
        <v>66-51800-B2</v>
      </c>
      <c r="B2123" s="231"/>
      <c r="C2123" s="231">
        <v>25320.587327433634</v>
      </c>
      <c r="D2123" s="231"/>
      <c r="E2123" s="231"/>
      <c r="F2123" s="231"/>
      <c r="G2123" s="232">
        <v>29118.675426548678</v>
      </c>
      <c r="H2123" s="240" t="s">
        <v>1090</v>
      </c>
      <c r="I2123" s="240" t="s">
        <v>1090</v>
      </c>
      <c r="K2123" s="130"/>
      <c r="L2123" s="130"/>
      <c r="M2123" s="130"/>
      <c r="N2123" s="137"/>
      <c r="P2123" s="137"/>
      <c r="Q2123" s="137"/>
      <c r="R2123" s="130"/>
      <c r="S2123" s="130"/>
      <c r="T2123" s="130"/>
      <c r="U2123" s="130"/>
      <c r="V2123" s="137"/>
      <c r="W2123" s="137"/>
      <c r="X2123" s="137"/>
      <c r="Y2123" s="130"/>
      <c r="Z2123" s="130"/>
      <c r="AA2123" s="130"/>
      <c r="AB2123" s="137"/>
      <c r="AC2123" s="137"/>
      <c r="AD2123" s="132"/>
      <c r="AE2123" s="132"/>
      <c r="AG2123" s="132"/>
    </row>
    <row r="2124" spans="1:33" s="138" customFormat="1" ht="15.75">
      <c r="A2124" s="292" t="str">
        <f t="shared" si="38"/>
        <v>66-51800-B3</v>
      </c>
      <c r="B2124" s="231"/>
      <c r="C2124" s="231">
        <v>45160.497274336289</v>
      </c>
      <c r="D2124" s="231"/>
      <c r="E2124" s="231"/>
      <c r="F2124" s="231"/>
      <c r="G2124" s="232">
        <v>51934.571865486731</v>
      </c>
      <c r="H2124" s="244" t="s">
        <v>1091</v>
      </c>
      <c r="I2124" s="244" t="s">
        <v>1091</v>
      </c>
      <c r="J2124" s="137"/>
      <c r="K2124" s="130"/>
      <c r="L2124" s="130"/>
      <c r="M2124" s="130"/>
      <c r="N2124" s="137"/>
      <c r="O2124" s="137"/>
      <c r="P2124" s="137"/>
      <c r="Q2124" s="137"/>
      <c r="R2124" s="130"/>
      <c r="S2124" s="130"/>
      <c r="T2124" s="130"/>
      <c r="U2124" s="130"/>
      <c r="V2124" s="137"/>
      <c r="W2124" s="137"/>
      <c r="X2124" s="137"/>
      <c r="Y2124" s="130"/>
      <c r="Z2124" s="130"/>
      <c r="AA2124" s="130"/>
      <c r="AB2124" s="137"/>
      <c r="AC2124" s="137"/>
      <c r="AD2124" s="132"/>
      <c r="AE2124" s="132"/>
      <c r="AG2124" s="132"/>
    </row>
    <row r="2125" spans="1:33" s="138" customFormat="1" ht="15.75">
      <c r="A2125" s="292" t="str">
        <f t="shared" si="38"/>
        <v>66-51800-L2</v>
      </c>
      <c r="B2125" s="231"/>
      <c r="C2125" s="231">
        <v>46262.319575221249</v>
      </c>
      <c r="D2125" s="231"/>
      <c r="E2125" s="231"/>
      <c r="F2125" s="231"/>
      <c r="G2125" s="232">
        <v>53201.667511504435</v>
      </c>
      <c r="H2125" s="244" t="s">
        <v>1088</v>
      </c>
      <c r="I2125" s="244" t="s">
        <v>1088</v>
      </c>
      <c r="J2125" s="137"/>
      <c r="K2125" s="130"/>
      <c r="L2125" s="130"/>
      <c r="M2125" s="130"/>
      <c r="N2125" s="137"/>
      <c r="O2125" s="137"/>
      <c r="P2125" s="137"/>
      <c r="Q2125" s="137"/>
      <c r="R2125" s="130"/>
      <c r="S2125" s="130"/>
      <c r="T2125" s="130"/>
      <c r="U2125" s="130"/>
      <c r="V2125" s="137"/>
      <c r="W2125" s="137"/>
      <c r="X2125" s="137"/>
      <c r="Y2125" s="130"/>
      <c r="Z2125" s="130"/>
      <c r="AA2125" s="130"/>
      <c r="AB2125" s="137"/>
      <c r="AC2125" s="137"/>
      <c r="AD2125" s="132"/>
      <c r="AE2125" s="132"/>
      <c r="AG2125" s="132"/>
    </row>
    <row r="2126" spans="1:33" s="138" customFormat="1" ht="15.75">
      <c r="A2126" s="292" t="str">
        <f t="shared" si="38"/>
        <v>66-51800-L3</v>
      </c>
      <c r="B2126" s="231"/>
      <c r="C2126" s="231">
        <v>60806.37394690267</v>
      </c>
      <c r="D2126" s="231"/>
      <c r="E2126" s="231"/>
      <c r="F2126" s="231"/>
      <c r="G2126" s="232">
        <v>69927.33003893806</v>
      </c>
      <c r="H2126" s="244" t="s">
        <v>1089</v>
      </c>
      <c r="I2126" s="244" t="s">
        <v>1089</v>
      </c>
      <c r="J2126" s="140"/>
      <c r="K2126" s="140"/>
      <c r="L2126" s="140"/>
      <c r="M2126" s="140"/>
      <c r="N2126" s="140"/>
      <c r="O2126" s="140"/>
      <c r="P2126" s="140"/>
      <c r="Q2126" s="140"/>
      <c r="R2126" s="140"/>
      <c r="S2126" s="140"/>
      <c r="T2126" s="140"/>
      <c r="U2126" s="140"/>
      <c r="V2126" s="140"/>
      <c r="W2126" s="140"/>
      <c r="X2126" s="140"/>
      <c r="Y2126" s="140"/>
      <c r="Z2126" s="130"/>
      <c r="AA2126" s="130"/>
      <c r="AB2126" s="140"/>
      <c r="AC2126" s="140"/>
      <c r="AD2126" s="132"/>
      <c r="AE2126" s="132"/>
      <c r="AG2126" s="132"/>
    </row>
    <row r="2127" spans="1:33" s="138" customFormat="1" ht="15.75">
      <c r="A2127" s="292" t="str">
        <f t="shared" si="38"/>
        <v>66-51800-01</v>
      </c>
      <c r="B2127" s="231"/>
      <c r="C2127" s="231">
        <v>26422.409628318594</v>
      </c>
      <c r="D2127" s="231"/>
      <c r="E2127" s="231"/>
      <c r="F2127" s="231"/>
      <c r="G2127" s="232">
        <v>30385.771072566378</v>
      </c>
      <c r="H2127" s="245" t="s">
        <v>1898</v>
      </c>
      <c r="I2127" s="245" t="s">
        <v>1898</v>
      </c>
      <c r="J2127" s="131"/>
      <c r="K2127" s="130"/>
      <c r="L2127" s="130"/>
      <c r="M2127" s="130"/>
      <c r="N2127" s="68"/>
      <c r="O2127" s="68"/>
      <c r="P2127" s="68"/>
      <c r="Q2127" s="68"/>
      <c r="R2127" s="130"/>
      <c r="S2127" s="130"/>
      <c r="T2127" s="130"/>
      <c r="U2127" s="130"/>
      <c r="V2127" s="68"/>
      <c r="W2127" s="68"/>
      <c r="X2127" s="68"/>
      <c r="Y2127" s="130"/>
      <c r="Z2127" s="130"/>
      <c r="AA2127" s="130"/>
      <c r="AB2127" s="68"/>
      <c r="AC2127" s="68"/>
      <c r="AD2127" s="132"/>
      <c r="AE2127" s="132"/>
      <c r="AG2127" s="132"/>
    </row>
    <row r="2128" spans="1:33" s="138" customFormat="1" ht="15.75">
      <c r="A2128" s="292" t="str">
        <f t="shared" si="38"/>
        <v>66-51800-02</v>
      </c>
      <c r="B2128" s="231"/>
      <c r="C2128" s="231">
        <v>19839.909946902655</v>
      </c>
      <c r="D2128" s="231"/>
      <c r="E2128" s="231"/>
      <c r="F2128" s="231"/>
      <c r="G2128" s="232">
        <v>22815.896438938053</v>
      </c>
      <c r="H2128" s="230" t="s">
        <v>1899</v>
      </c>
      <c r="I2128" s="230" t="s">
        <v>1899</v>
      </c>
      <c r="K2128" s="130"/>
      <c r="L2128" s="130"/>
      <c r="M2128" s="130"/>
      <c r="N2128" s="137"/>
      <c r="P2128" s="137"/>
      <c r="Q2128" s="137"/>
      <c r="R2128" s="130"/>
      <c r="S2128" s="130"/>
      <c r="T2128" s="130"/>
      <c r="U2128" s="130"/>
      <c r="V2128" s="137"/>
      <c r="W2128" s="137"/>
      <c r="X2128" s="137"/>
      <c r="Y2128" s="130"/>
      <c r="Z2128" s="130"/>
      <c r="AA2128" s="130"/>
      <c r="AB2128" s="137"/>
      <c r="AC2128" s="137"/>
      <c r="AD2128" s="132"/>
      <c r="AE2128" s="132"/>
      <c r="AG2128" s="132"/>
    </row>
    <row r="2129" spans="1:33" s="138" customFormat="1" ht="15.75">
      <c r="A2129" s="292" t="str">
        <f t="shared" si="38"/>
        <v>66-51800-03</v>
      </c>
      <c r="B2129" s="231"/>
      <c r="C2129" s="231">
        <v>14544.054371681419</v>
      </c>
      <c r="D2129" s="231"/>
      <c r="E2129" s="231"/>
      <c r="F2129" s="231"/>
      <c r="G2129" s="232">
        <v>16725.662527433629</v>
      </c>
      <c r="H2129" s="230" t="s">
        <v>1900</v>
      </c>
      <c r="I2129" s="230" t="s">
        <v>1900</v>
      </c>
      <c r="K2129" s="130"/>
      <c r="L2129" s="130"/>
      <c r="M2129" s="130"/>
      <c r="N2129" s="137"/>
      <c r="P2129" s="137"/>
      <c r="Q2129" s="137"/>
      <c r="R2129" s="130"/>
      <c r="S2129" s="130"/>
      <c r="T2129" s="130"/>
      <c r="U2129" s="130"/>
      <c r="V2129" s="137"/>
      <c r="W2129" s="137"/>
      <c r="X2129" s="137"/>
      <c r="Y2129" s="130"/>
      <c r="Z2129" s="130"/>
      <c r="AA2129" s="130"/>
      <c r="AB2129" s="137"/>
      <c r="AC2129" s="137"/>
      <c r="AD2129" s="132"/>
      <c r="AE2129" s="132"/>
      <c r="AG2129" s="132"/>
    </row>
    <row r="2130" spans="1:33" s="138" customFormat="1" ht="15.75">
      <c r="A2130" s="292" t="str">
        <f t="shared" si="38"/>
        <v>66-51800-04</v>
      </c>
      <c r="B2130" s="231"/>
      <c r="C2130" s="231">
        <v>10776.532955752216</v>
      </c>
      <c r="D2130" s="231"/>
      <c r="E2130" s="231"/>
      <c r="F2130" s="231"/>
      <c r="G2130" s="232">
        <v>12393.012899115049</v>
      </c>
      <c r="H2130" s="245" t="s">
        <v>1901</v>
      </c>
      <c r="I2130" s="245" t="s">
        <v>1901</v>
      </c>
      <c r="J2130" s="137"/>
      <c r="K2130" s="130"/>
      <c r="L2130" s="130"/>
      <c r="M2130" s="130"/>
      <c r="N2130" s="137"/>
      <c r="O2130" s="137"/>
      <c r="P2130" s="137"/>
      <c r="Q2130" s="137"/>
      <c r="R2130" s="130"/>
      <c r="S2130" s="130"/>
      <c r="T2130" s="130"/>
      <c r="U2130" s="130"/>
      <c r="V2130" s="137"/>
      <c r="W2130" s="137"/>
      <c r="X2130" s="137"/>
      <c r="Y2130" s="130"/>
      <c r="Z2130" s="130"/>
      <c r="AA2130" s="130"/>
      <c r="AB2130" s="137"/>
      <c r="AC2130" s="137"/>
      <c r="AD2130" s="132"/>
      <c r="AE2130" s="132"/>
      <c r="AG2130" s="132"/>
    </row>
    <row r="2131" spans="1:33" s="138" customFormat="1" ht="15.75">
      <c r="A2131" s="292" t="str">
        <f t="shared" si="38"/>
        <v>66-51800-B2</v>
      </c>
      <c r="B2131" s="231"/>
      <c r="C2131" s="231">
        <v>25320.587327433634</v>
      </c>
      <c r="D2131" s="231"/>
      <c r="E2131" s="231"/>
      <c r="F2131" s="231"/>
      <c r="G2131" s="232">
        <v>29118.675426548678</v>
      </c>
      <c r="H2131" s="230" t="s">
        <v>2671</v>
      </c>
      <c r="I2131" s="230" t="s">
        <v>2671</v>
      </c>
      <c r="J2131" s="137"/>
      <c r="K2131" s="130"/>
      <c r="L2131" s="130"/>
      <c r="M2131" s="130"/>
      <c r="N2131" s="137"/>
      <c r="O2131" s="137"/>
      <c r="P2131" s="137"/>
      <c r="Q2131" s="137"/>
      <c r="R2131" s="130"/>
      <c r="S2131" s="130"/>
      <c r="T2131" s="130"/>
      <c r="U2131" s="130"/>
      <c r="V2131" s="137"/>
      <c r="W2131" s="137"/>
      <c r="X2131" s="137"/>
      <c r="Y2131" s="130"/>
      <c r="Z2131" s="130"/>
      <c r="AA2131" s="130"/>
      <c r="AB2131" s="137"/>
      <c r="AC2131" s="137"/>
      <c r="AD2131" s="132"/>
      <c r="AE2131" s="132"/>
      <c r="AG2131" s="132"/>
    </row>
    <row r="2132" spans="1:33" s="138" customFormat="1" ht="15.75">
      <c r="A2132" s="292" t="str">
        <f t="shared" si="38"/>
        <v>66-51800-B3</v>
      </c>
      <c r="B2132" s="231"/>
      <c r="C2132" s="231">
        <v>45160.497274336289</v>
      </c>
      <c r="D2132" s="231"/>
      <c r="E2132" s="231"/>
      <c r="F2132" s="231"/>
      <c r="G2132" s="232">
        <v>51934.571865486731</v>
      </c>
      <c r="H2132" s="230" t="s">
        <v>1897</v>
      </c>
      <c r="I2132" s="230" t="s">
        <v>1897</v>
      </c>
      <c r="J2132" s="140"/>
      <c r="K2132" s="140"/>
      <c r="L2132" s="140"/>
      <c r="M2132" s="140"/>
      <c r="N2132" s="140"/>
      <c r="O2132" s="140"/>
      <c r="P2132" s="140"/>
      <c r="Q2132" s="140"/>
      <c r="R2132" s="140"/>
      <c r="S2132" s="140"/>
      <c r="T2132" s="140"/>
      <c r="U2132" s="140"/>
      <c r="V2132" s="140"/>
      <c r="W2132" s="140"/>
      <c r="X2132" s="140"/>
      <c r="Y2132" s="140"/>
      <c r="Z2132" s="130"/>
      <c r="AA2132" s="130"/>
      <c r="AB2132" s="140"/>
      <c r="AC2132" s="140"/>
      <c r="AD2132" s="132"/>
      <c r="AE2132" s="132"/>
      <c r="AG2132" s="132"/>
    </row>
    <row r="2133" spans="1:33" s="138" customFormat="1" ht="15.75">
      <c r="A2133" s="292" t="str">
        <f t="shared" si="38"/>
        <v>66-51800-L2</v>
      </c>
      <c r="B2133" s="231"/>
      <c r="C2133" s="231">
        <v>46262.319575221249</v>
      </c>
      <c r="D2133" s="231"/>
      <c r="E2133" s="231"/>
      <c r="F2133" s="231"/>
      <c r="G2133" s="232">
        <v>53201.667511504435</v>
      </c>
      <c r="H2133" s="245" t="s">
        <v>1896</v>
      </c>
      <c r="I2133" s="245" t="s">
        <v>1896</v>
      </c>
      <c r="J2133" s="131"/>
      <c r="K2133" s="130"/>
      <c r="L2133" s="130"/>
      <c r="M2133" s="130"/>
      <c r="N2133" s="68"/>
      <c r="O2133" s="68"/>
      <c r="P2133" s="68"/>
      <c r="Q2133" s="68"/>
      <c r="R2133" s="130"/>
      <c r="S2133" s="130"/>
      <c r="T2133" s="130"/>
      <c r="U2133" s="130"/>
      <c r="V2133" s="68"/>
      <c r="W2133" s="68"/>
      <c r="X2133" s="68"/>
      <c r="Y2133" s="130"/>
      <c r="Z2133" s="130"/>
      <c r="AA2133" s="130"/>
      <c r="AB2133" s="68"/>
      <c r="AC2133" s="68"/>
      <c r="AD2133" s="132"/>
      <c r="AE2133" s="132"/>
      <c r="AG2133" s="132"/>
    </row>
    <row r="2134" spans="1:33" s="138" customFormat="1" ht="15.75">
      <c r="A2134" s="292" t="str">
        <f t="shared" si="38"/>
        <v>66-51800-L3</v>
      </c>
      <c r="B2134" s="231"/>
      <c r="C2134" s="231">
        <v>60806.37394690267</v>
      </c>
      <c r="D2134" s="231"/>
      <c r="E2134" s="231"/>
      <c r="F2134" s="231"/>
      <c r="G2134" s="232">
        <v>69927.33003893806</v>
      </c>
      <c r="H2134" s="230" t="s">
        <v>2672</v>
      </c>
      <c r="I2134" s="230" t="s">
        <v>2672</v>
      </c>
      <c r="K2134" s="130"/>
      <c r="L2134" s="130"/>
      <c r="M2134" s="130"/>
      <c r="N2134" s="137"/>
      <c r="P2134" s="137"/>
      <c r="Q2134" s="137"/>
      <c r="R2134" s="130"/>
      <c r="S2134" s="130"/>
      <c r="T2134" s="130"/>
      <c r="U2134" s="130"/>
      <c r="V2134" s="137"/>
      <c r="W2134" s="137"/>
      <c r="X2134" s="137"/>
      <c r="Y2134" s="130"/>
      <c r="Z2134" s="130"/>
      <c r="AA2134" s="130"/>
      <c r="AB2134" s="137"/>
      <c r="AC2134" s="137"/>
      <c r="AD2134" s="132"/>
      <c r="AE2134" s="132"/>
      <c r="AG2134" s="132"/>
    </row>
    <row r="2135" spans="1:33" s="138" customFormat="1" ht="15.75">
      <c r="A2135" s="292" t="str">
        <f t="shared" si="38"/>
        <v>66-51800-S4</v>
      </c>
      <c r="B2135" s="231"/>
      <c r="C2135" s="231">
        <v>71582.906902654882</v>
      </c>
      <c r="D2135" s="231"/>
      <c r="E2135" s="231"/>
      <c r="F2135" s="231"/>
      <c r="G2135" s="232">
        <v>82320.342938053102</v>
      </c>
      <c r="H2135" s="230" t="s">
        <v>1895</v>
      </c>
      <c r="I2135" s="230" t="s">
        <v>1895</v>
      </c>
      <c r="K2135" s="130"/>
      <c r="L2135" s="130"/>
      <c r="M2135" s="130"/>
      <c r="N2135" s="137"/>
      <c r="P2135" s="137"/>
      <c r="Q2135" s="137"/>
      <c r="R2135" s="130"/>
      <c r="S2135" s="130"/>
      <c r="T2135" s="130"/>
      <c r="U2135" s="130"/>
      <c r="V2135" s="137"/>
      <c r="W2135" s="137"/>
      <c r="X2135" s="137"/>
      <c r="Y2135" s="130"/>
      <c r="Z2135" s="130"/>
      <c r="AA2135" s="130"/>
      <c r="AB2135" s="137"/>
      <c r="AC2135" s="137"/>
      <c r="AD2135" s="132"/>
      <c r="AE2135" s="132"/>
      <c r="AG2135" s="132"/>
    </row>
    <row r="2136" spans="1:33" s="138" customFormat="1" ht="15.75">
      <c r="A2136" s="292" t="str">
        <f t="shared" si="38"/>
        <v>66-51900-01</v>
      </c>
      <c r="B2136" s="231"/>
      <c r="C2136" s="231">
        <v>16298.846017699114</v>
      </c>
      <c r="D2136" s="231"/>
      <c r="E2136" s="231"/>
      <c r="F2136" s="231"/>
      <c r="G2136" s="232">
        <v>18743.67292035398</v>
      </c>
      <c r="H2136" s="245" t="s">
        <v>1903</v>
      </c>
      <c r="I2136" s="245" t="s">
        <v>1903</v>
      </c>
      <c r="J2136" s="137"/>
      <c r="K2136" s="130"/>
      <c r="L2136" s="130"/>
      <c r="M2136" s="130"/>
      <c r="N2136" s="137"/>
      <c r="O2136" s="137"/>
      <c r="P2136" s="137"/>
      <c r="Q2136" s="137"/>
      <c r="R2136" s="130"/>
      <c r="S2136" s="130"/>
      <c r="T2136" s="130"/>
      <c r="U2136" s="130"/>
      <c r="V2136" s="137"/>
      <c r="W2136" s="137"/>
      <c r="X2136" s="137"/>
      <c r="Y2136" s="130"/>
      <c r="Z2136" s="130"/>
      <c r="AA2136" s="130"/>
      <c r="AB2136" s="137"/>
      <c r="AC2136" s="137"/>
      <c r="AD2136" s="132"/>
      <c r="AE2136" s="132"/>
      <c r="AG2136" s="132"/>
    </row>
    <row r="2137" spans="1:33" s="138" customFormat="1" ht="15.75">
      <c r="A2137" s="292" t="str">
        <f t="shared" si="38"/>
        <v>66-51900-02</v>
      </c>
      <c r="B2137" s="231"/>
      <c r="C2137" s="231">
        <v>12125.122831858409</v>
      </c>
      <c r="D2137" s="231"/>
      <c r="E2137" s="231"/>
      <c r="F2137" s="231"/>
      <c r="G2137" s="232">
        <v>13943.891256637169</v>
      </c>
      <c r="H2137" s="230" t="s">
        <v>1904</v>
      </c>
      <c r="I2137" s="230" t="s">
        <v>1904</v>
      </c>
      <c r="J2137" s="137"/>
      <c r="K2137" s="130"/>
      <c r="L2137" s="130"/>
      <c r="M2137" s="130"/>
      <c r="N2137" s="137"/>
      <c r="O2137" s="137"/>
      <c r="P2137" s="137"/>
      <c r="Q2137" s="137"/>
      <c r="R2137" s="130"/>
      <c r="S2137" s="130"/>
      <c r="T2137" s="130"/>
      <c r="U2137" s="130"/>
      <c r="V2137" s="137"/>
      <c r="W2137" s="137"/>
      <c r="X2137" s="137"/>
      <c r="Y2137" s="130"/>
      <c r="Z2137" s="130"/>
      <c r="AA2137" s="130"/>
      <c r="AB2137" s="137"/>
      <c r="AC2137" s="137"/>
      <c r="AD2137" s="132"/>
      <c r="AE2137" s="132"/>
      <c r="AG2137" s="132"/>
    </row>
    <row r="2138" spans="1:33" s="138" customFormat="1" ht="15.75">
      <c r="A2138" s="292" t="str">
        <f t="shared" si="38"/>
        <v>66-51900-S2</v>
      </c>
      <c r="B2138" s="231"/>
      <c r="C2138" s="231">
        <v>28423.968849557521</v>
      </c>
      <c r="D2138" s="231"/>
      <c r="E2138" s="231"/>
      <c r="F2138" s="231"/>
      <c r="G2138" s="232">
        <v>32687.564176991145</v>
      </c>
      <c r="H2138" s="230" t="s">
        <v>1902</v>
      </c>
      <c r="I2138" s="230" t="s">
        <v>1902</v>
      </c>
      <c r="J2138" s="140"/>
      <c r="K2138" s="140"/>
      <c r="L2138" s="140"/>
      <c r="M2138" s="140"/>
      <c r="N2138" s="140"/>
      <c r="O2138" s="140"/>
      <c r="P2138" s="140"/>
      <c r="Q2138" s="140"/>
      <c r="R2138" s="140"/>
      <c r="S2138" s="140"/>
      <c r="T2138" s="140"/>
      <c r="U2138" s="140"/>
      <c r="V2138" s="140"/>
      <c r="W2138" s="140"/>
      <c r="X2138" s="140"/>
      <c r="Y2138" s="140"/>
      <c r="Z2138" s="130"/>
      <c r="AA2138" s="130"/>
      <c r="AB2138" s="140"/>
      <c r="AC2138" s="140"/>
      <c r="AD2138" s="132"/>
      <c r="AE2138" s="132"/>
      <c r="AG2138" s="132"/>
    </row>
    <row r="2139" spans="1:33" s="138" customFormat="1" ht="15.75">
      <c r="A2139" s="292" t="str">
        <f t="shared" si="38"/>
        <v>66-51900-01</v>
      </c>
      <c r="B2139" s="231"/>
      <c r="C2139" s="231">
        <v>16298.846017699114</v>
      </c>
      <c r="D2139" s="231"/>
      <c r="E2139" s="231"/>
      <c r="F2139" s="231"/>
      <c r="G2139" s="232">
        <v>18743.67292035398</v>
      </c>
      <c r="H2139" s="242" t="s">
        <v>1905</v>
      </c>
      <c r="I2139" s="242" t="s">
        <v>1905</v>
      </c>
      <c r="J2139" s="131"/>
      <c r="K2139" s="130"/>
      <c r="L2139" s="130"/>
      <c r="M2139" s="130"/>
      <c r="N2139" s="68"/>
      <c r="O2139" s="68"/>
      <c r="P2139" s="68"/>
      <c r="Q2139" s="68"/>
      <c r="R2139" s="130"/>
      <c r="S2139" s="130"/>
      <c r="T2139" s="130"/>
      <c r="U2139" s="130"/>
      <c r="V2139" s="68"/>
      <c r="W2139" s="68"/>
      <c r="X2139" s="68"/>
      <c r="Y2139" s="130"/>
      <c r="Z2139" s="130"/>
      <c r="AA2139" s="130"/>
      <c r="AB2139" s="68"/>
      <c r="AC2139" s="68"/>
      <c r="AD2139" s="132"/>
      <c r="AE2139" s="132"/>
      <c r="AG2139" s="132"/>
    </row>
    <row r="2140" spans="1:33" s="138" customFormat="1" ht="15.75">
      <c r="A2140" s="292" t="str">
        <f t="shared" si="38"/>
        <v>66-51900-02</v>
      </c>
      <c r="B2140" s="231"/>
      <c r="C2140" s="231">
        <v>12125.122831858409</v>
      </c>
      <c r="D2140" s="231"/>
      <c r="E2140" s="231"/>
      <c r="F2140" s="231"/>
      <c r="G2140" s="232">
        <v>13943.891256637169</v>
      </c>
      <c r="H2140" s="240" t="s">
        <v>1906</v>
      </c>
      <c r="I2140" s="240" t="s">
        <v>1906</v>
      </c>
      <c r="K2140" s="130"/>
      <c r="L2140" s="130"/>
      <c r="M2140" s="130"/>
      <c r="N2140" s="137"/>
      <c r="P2140" s="137"/>
      <c r="Q2140" s="137"/>
      <c r="R2140" s="130"/>
      <c r="S2140" s="130"/>
      <c r="T2140" s="130"/>
      <c r="U2140" s="130"/>
      <c r="V2140" s="137"/>
      <c r="W2140" s="137"/>
      <c r="X2140" s="137"/>
      <c r="Y2140" s="130"/>
      <c r="Z2140" s="130"/>
      <c r="AA2140" s="130"/>
      <c r="AB2140" s="137"/>
      <c r="AC2140" s="137"/>
      <c r="AD2140" s="132"/>
      <c r="AE2140" s="132"/>
      <c r="AG2140" s="132"/>
    </row>
    <row r="2141" spans="1:33" s="138" customFormat="1" ht="15.75">
      <c r="A2141" s="292" t="str">
        <f t="shared" si="38"/>
        <v>66-51900-S2</v>
      </c>
      <c r="B2141" s="231"/>
      <c r="C2141" s="231">
        <v>28423.968849557521</v>
      </c>
      <c r="D2141" s="231"/>
      <c r="E2141" s="231"/>
      <c r="F2141" s="231"/>
      <c r="G2141" s="232">
        <v>32687.564176991145</v>
      </c>
      <c r="H2141" s="240" t="s">
        <v>1096</v>
      </c>
      <c r="I2141" s="240" t="s">
        <v>1096</v>
      </c>
      <c r="K2141" s="130"/>
      <c r="L2141" s="130"/>
      <c r="M2141" s="130"/>
      <c r="N2141" s="137"/>
      <c r="P2141" s="137"/>
      <c r="Q2141" s="137"/>
      <c r="R2141" s="130"/>
      <c r="S2141" s="130"/>
      <c r="T2141" s="130"/>
      <c r="U2141" s="130"/>
      <c r="V2141" s="137"/>
      <c r="W2141" s="137"/>
      <c r="X2141" s="137"/>
      <c r="Y2141" s="130"/>
      <c r="Z2141" s="130"/>
      <c r="AA2141" s="130"/>
      <c r="AB2141" s="137"/>
      <c r="AC2141" s="137"/>
      <c r="AD2141" s="132"/>
      <c r="AE2141" s="132"/>
      <c r="AG2141" s="132"/>
    </row>
    <row r="2142" spans="1:33" s="138" customFormat="1" ht="15.75">
      <c r="A2142" s="292" t="str">
        <f t="shared" si="38"/>
        <v>66-52000-01</v>
      </c>
      <c r="B2142" s="231"/>
      <c r="C2142" s="231">
        <v>26743.055150442491</v>
      </c>
      <c r="D2142" s="231"/>
      <c r="E2142" s="231"/>
      <c r="F2142" s="231"/>
      <c r="G2142" s="232">
        <v>30754.513423008862</v>
      </c>
      <c r="H2142" s="240" t="s">
        <v>1851</v>
      </c>
      <c r="I2142" s="240" t="s">
        <v>1851</v>
      </c>
      <c r="J2142" s="137"/>
      <c r="K2142" s="137"/>
      <c r="L2142" s="137"/>
      <c r="M2142" s="137"/>
      <c r="N2142" s="137"/>
      <c r="O2142" s="137"/>
      <c r="P2142" s="137"/>
      <c r="Q2142" s="137"/>
      <c r="R2142" s="137"/>
      <c r="S2142" s="137"/>
      <c r="T2142" s="137"/>
      <c r="U2142" s="137"/>
      <c r="V2142" s="137"/>
      <c r="W2142" s="137"/>
      <c r="X2142" s="68"/>
      <c r="Y2142" s="130"/>
      <c r="Z2142" s="130"/>
      <c r="AA2142" s="130"/>
      <c r="AB2142" s="137"/>
      <c r="AC2142" s="137"/>
      <c r="AD2142" s="132"/>
      <c r="AE2142" s="132"/>
      <c r="AG2142" s="132"/>
    </row>
    <row r="2143" spans="1:33" s="138" customFormat="1" ht="15.75">
      <c r="A2143" s="292" t="str">
        <f t="shared" si="38"/>
        <v>66-52000-02</v>
      </c>
      <c r="B2143" s="231"/>
      <c r="C2143" s="231">
        <v>17697.195610619474</v>
      </c>
      <c r="D2143" s="231"/>
      <c r="E2143" s="231"/>
      <c r="F2143" s="231"/>
      <c r="G2143" s="232">
        <v>20351.774952212396</v>
      </c>
      <c r="H2143" s="242" t="s">
        <v>1852</v>
      </c>
      <c r="I2143" s="242" t="s">
        <v>1852</v>
      </c>
      <c r="K2143" s="130"/>
      <c r="L2143" s="130"/>
      <c r="M2143" s="130"/>
      <c r="N2143" s="137"/>
      <c r="P2143" s="137"/>
      <c r="Q2143" s="137"/>
      <c r="R2143" s="130"/>
      <c r="S2143" s="130"/>
      <c r="T2143" s="130"/>
      <c r="U2143" s="130"/>
      <c r="V2143" s="68"/>
      <c r="W2143" s="68"/>
      <c r="X2143" s="68"/>
      <c r="Y2143" s="130"/>
      <c r="Z2143" s="130"/>
      <c r="AA2143" s="130"/>
      <c r="AB2143" s="137"/>
      <c r="AC2143" s="68"/>
      <c r="AD2143" s="132"/>
      <c r="AE2143" s="132"/>
      <c r="AG2143" s="132"/>
    </row>
    <row r="2144" spans="1:33" s="138" customFormat="1" ht="15.75">
      <c r="A2144" s="292" t="str">
        <f t="shared" si="38"/>
        <v>66-52000-S2</v>
      </c>
      <c r="B2144" s="231"/>
      <c r="C2144" s="231">
        <v>44440.250761061965</v>
      </c>
      <c r="D2144" s="231"/>
      <c r="E2144" s="231"/>
      <c r="F2144" s="231"/>
      <c r="G2144" s="232">
        <v>51106.288375221258</v>
      </c>
      <c r="H2144" s="242" t="s">
        <v>1850</v>
      </c>
      <c r="I2144" s="242" t="s">
        <v>1850</v>
      </c>
      <c r="K2144" s="130"/>
      <c r="L2144" s="130"/>
      <c r="M2144" s="130"/>
      <c r="N2144" s="137"/>
      <c r="P2144" s="137"/>
      <c r="Q2144" s="137"/>
      <c r="R2144" s="130"/>
      <c r="S2144" s="130"/>
      <c r="T2144" s="130"/>
      <c r="U2144" s="130"/>
      <c r="V2144" s="68"/>
      <c r="W2144" s="68"/>
      <c r="X2144" s="68"/>
      <c r="Y2144" s="130"/>
      <c r="Z2144" s="130"/>
      <c r="AA2144" s="130"/>
      <c r="AB2144" s="137"/>
      <c r="AC2144" s="68"/>
      <c r="AD2144" s="132"/>
      <c r="AE2144" s="132"/>
      <c r="AG2144" s="132"/>
    </row>
    <row r="2145" spans="1:33" s="138" customFormat="1" ht="15.75">
      <c r="A2145" s="292" t="str">
        <f t="shared" si="38"/>
        <v>66-52000-01</v>
      </c>
      <c r="B2145" s="231"/>
      <c r="C2145" s="231">
        <v>26743.055150442491</v>
      </c>
      <c r="D2145" s="231"/>
      <c r="E2145" s="231"/>
      <c r="F2145" s="231"/>
      <c r="G2145" s="232">
        <v>30754.513423008862</v>
      </c>
      <c r="H2145" s="242" t="s">
        <v>1065</v>
      </c>
      <c r="I2145" s="242" t="s">
        <v>1065</v>
      </c>
      <c r="J2145" s="137"/>
      <c r="K2145" s="137"/>
      <c r="L2145" s="137"/>
      <c r="M2145" s="137"/>
      <c r="N2145" s="137"/>
      <c r="O2145" s="137"/>
      <c r="P2145" s="137"/>
      <c r="Q2145" s="137"/>
      <c r="R2145" s="137"/>
      <c r="S2145" s="137"/>
      <c r="T2145" s="137"/>
      <c r="U2145" s="137"/>
      <c r="V2145" s="137"/>
      <c r="W2145" s="137"/>
      <c r="X2145" s="68"/>
      <c r="Y2145" s="130"/>
      <c r="Z2145" s="130"/>
      <c r="AA2145" s="130"/>
      <c r="AB2145" s="137"/>
      <c r="AC2145" s="137"/>
      <c r="AD2145" s="132"/>
      <c r="AE2145" s="132"/>
      <c r="AG2145" s="132"/>
    </row>
    <row r="2146" spans="1:33" s="138" customFormat="1" ht="15.75">
      <c r="A2146" s="292" t="str">
        <f t="shared" si="38"/>
        <v>66-52000-02</v>
      </c>
      <c r="B2146" s="231"/>
      <c r="C2146" s="231">
        <v>17697.195610619474</v>
      </c>
      <c r="D2146" s="231"/>
      <c r="E2146" s="231"/>
      <c r="F2146" s="231"/>
      <c r="G2146" s="232">
        <v>20351.774952212396</v>
      </c>
      <c r="H2146" s="246" t="s">
        <v>1066</v>
      </c>
      <c r="I2146" s="246" t="s">
        <v>1066</v>
      </c>
      <c r="K2146" s="130"/>
      <c r="L2146" s="130"/>
      <c r="M2146" s="130"/>
      <c r="N2146" s="137"/>
      <c r="P2146" s="137"/>
      <c r="Q2146" s="137"/>
      <c r="R2146" s="130"/>
      <c r="S2146" s="130"/>
      <c r="T2146" s="130"/>
      <c r="U2146" s="130"/>
      <c r="V2146" s="68"/>
      <c r="W2146" s="68"/>
      <c r="X2146" s="68"/>
      <c r="Y2146" s="130"/>
      <c r="Z2146" s="130"/>
      <c r="AA2146" s="130"/>
      <c r="AB2146" s="137"/>
      <c r="AC2146" s="68"/>
      <c r="AD2146" s="132"/>
      <c r="AE2146" s="132"/>
      <c r="AG2146" s="132"/>
    </row>
    <row r="2147" spans="1:33" s="138" customFormat="1" ht="15.75">
      <c r="A2147" s="292" t="str">
        <f t="shared" si="38"/>
        <v>66-52000-S2</v>
      </c>
      <c r="B2147" s="231"/>
      <c r="C2147" s="231">
        <v>44440.250761061965</v>
      </c>
      <c r="D2147" s="231"/>
      <c r="E2147" s="231"/>
      <c r="F2147" s="231"/>
      <c r="G2147" s="232">
        <v>51106.288375221258</v>
      </c>
      <c r="H2147" s="246" t="s">
        <v>1064</v>
      </c>
      <c r="I2147" s="246" t="s">
        <v>1064</v>
      </c>
      <c r="K2147" s="130"/>
      <c r="L2147" s="130"/>
      <c r="M2147" s="130"/>
      <c r="N2147" s="137"/>
      <c r="P2147" s="137"/>
      <c r="Q2147" s="137"/>
      <c r="R2147" s="130"/>
      <c r="S2147" s="130"/>
      <c r="T2147" s="130"/>
      <c r="U2147" s="130"/>
      <c r="V2147" s="68"/>
      <c r="W2147" s="68"/>
      <c r="X2147" s="68"/>
      <c r="Y2147" s="130"/>
      <c r="Z2147" s="130"/>
      <c r="AA2147" s="130"/>
      <c r="AB2147" s="137"/>
      <c r="AC2147" s="68"/>
      <c r="AD2147" s="132"/>
      <c r="AE2147" s="132"/>
      <c r="AG2147" s="132"/>
    </row>
    <row r="2148" spans="1:33" s="138" customFormat="1" ht="15.75">
      <c r="A2148" s="292" t="str">
        <f t="shared" ref="A2148:A2211" si="39">LEFT(H2148,6)&amp;"00"&amp;RIGHT(H2148,3)</f>
        <v>66-52100-01</v>
      </c>
      <c r="B2148" s="231"/>
      <c r="C2148" s="231">
        <v>13473.204955752215</v>
      </c>
      <c r="D2148" s="231"/>
      <c r="E2148" s="231"/>
      <c r="F2148" s="231"/>
      <c r="G2148" s="232">
        <v>15494.185699115045</v>
      </c>
      <c r="H2148" s="246" t="s">
        <v>1099</v>
      </c>
      <c r="I2148" s="246" t="s">
        <v>1099</v>
      </c>
      <c r="J2148" s="137"/>
      <c r="K2148" s="137"/>
      <c r="L2148" s="137"/>
      <c r="M2148" s="137"/>
      <c r="N2148" s="137"/>
      <c r="O2148" s="137"/>
      <c r="P2148" s="137"/>
      <c r="Q2148" s="137"/>
      <c r="R2148" s="137"/>
      <c r="S2148" s="137"/>
      <c r="T2148" s="137"/>
      <c r="U2148" s="137"/>
      <c r="V2148" s="137"/>
      <c r="W2148" s="137"/>
      <c r="X2148" s="68"/>
      <c r="Y2148" s="130"/>
      <c r="Z2148" s="130"/>
      <c r="AA2148" s="130"/>
      <c r="AB2148" s="137"/>
      <c r="AC2148" s="137"/>
      <c r="AD2148" s="132"/>
      <c r="AE2148" s="132"/>
      <c r="AG2148" s="132"/>
    </row>
    <row r="2149" spans="1:33" s="138" customFormat="1" ht="15.75">
      <c r="A2149" s="292" t="str">
        <f t="shared" si="39"/>
        <v>66-52100-02</v>
      </c>
      <c r="B2149" s="231"/>
      <c r="C2149" s="231">
        <v>9428.958584070795</v>
      </c>
      <c r="D2149" s="231"/>
      <c r="E2149" s="231"/>
      <c r="F2149" s="231"/>
      <c r="G2149" s="232">
        <v>10843.302371681413</v>
      </c>
      <c r="H2149" s="235" t="s">
        <v>1100</v>
      </c>
      <c r="I2149" s="235" t="s">
        <v>1100</v>
      </c>
      <c r="K2149" s="130"/>
      <c r="L2149" s="130"/>
      <c r="M2149" s="130"/>
      <c r="N2149" s="137"/>
      <c r="P2149" s="137"/>
      <c r="Q2149" s="137"/>
      <c r="R2149" s="130"/>
      <c r="S2149" s="130"/>
      <c r="T2149" s="130"/>
      <c r="U2149" s="130"/>
      <c r="V2149" s="68"/>
      <c r="W2149" s="68"/>
      <c r="X2149" s="68"/>
      <c r="Y2149" s="130"/>
      <c r="Z2149" s="130"/>
      <c r="AA2149" s="130"/>
      <c r="AB2149" s="137"/>
      <c r="AC2149" s="68"/>
      <c r="AD2149" s="132"/>
      <c r="AE2149" s="132"/>
      <c r="AG2149" s="132"/>
    </row>
    <row r="2150" spans="1:33" s="138" customFormat="1" ht="15.75">
      <c r="A2150" s="292" t="str">
        <f t="shared" si="39"/>
        <v>66-52100-03</v>
      </c>
      <c r="B2150" s="231"/>
      <c r="C2150" s="231">
        <v>7760.9925663716804</v>
      </c>
      <c r="D2150" s="231"/>
      <c r="E2150" s="231"/>
      <c r="F2150" s="231"/>
      <c r="G2150" s="232">
        <v>8925.1414513274322</v>
      </c>
      <c r="H2150" s="246" t="s">
        <v>1101</v>
      </c>
      <c r="I2150" s="246" t="s">
        <v>1101</v>
      </c>
      <c r="K2150" s="130"/>
      <c r="L2150" s="130"/>
      <c r="M2150" s="130"/>
      <c r="N2150" s="137"/>
      <c r="P2150" s="137"/>
      <c r="Q2150" s="137"/>
      <c r="R2150" s="130"/>
      <c r="S2150" s="130"/>
      <c r="T2150" s="130"/>
      <c r="U2150" s="130"/>
      <c r="V2150" s="68"/>
      <c r="W2150" s="68"/>
      <c r="X2150" s="68"/>
      <c r="Y2150" s="130"/>
      <c r="Z2150" s="130"/>
      <c r="AA2150" s="130"/>
      <c r="AB2150" s="137"/>
      <c r="AC2150" s="68"/>
      <c r="AD2150" s="132"/>
      <c r="AE2150" s="132"/>
      <c r="AG2150" s="132"/>
    </row>
    <row r="2151" spans="1:33" s="138" customFormat="1" ht="15.75">
      <c r="A2151" s="292" t="str">
        <f t="shared" si="39"/>
        <v>66-52100-04</v>
      </c>
      <c r="B2151" s="231"/>
      <c r="C2151" s="231">
        <v>4310.8162831858408</v>
      </c>
      <c r="D2151" s="231"/>
      <c r="E2151" s="231"/>
      <c r="F2151" s="231"/>
      <c r="G2151" s="232">
        <v>4957.4387256637156</v>
      </c>
      <c r="H2151" s="246" t="s">
        <v>1102</v>
      </c>
      <c r="I2151" s="246" t="s">
        <v>1102</v>
      </c>
      <c r="J2151" s="137"/>
      <c r="K2151" s="130"/>
      <c r="L2151" s="130"/>
      <c r="M2151" s="130"/>
      <c r="N2151" s="137"/>
      <c r="O2151" s="137"/>
      <c r="P2151" s="137"/>
      <c r="Q2151" s="137"/>
      <c r="R2151" s="130"/>
      <c r="S2151" s="130"/>
      <c r="T2151" s="130"/>
      <c r="U2151" s="130"/>
      <c r="V2151" s="68"/>
      <c r="W2151" s="68"/>
      <c r="X2151" s="68"/>
      <c r="Y2151" s="130"/>
      <c r="Z2151" s="130"/>
      <c r="AA2151" s="130"/>
      <c r="AB2151" s="137"/>
      <c r="AC2151" s="68"/>
      <c r="AD2151" s="132"/>
      <c r="AE2151" s="132"/>
      <c r="AG2151" s="132"/>
    </row>
    <row r="2152" spans="1:33" s="138" customFormat="1" ht="15.75">
      <c r="A2152" s="292" t="str">
        <f t="shared" si="39"/>
        <v>66-52100-B2</v>
      </c>
      <c r="B2152" s="231"/>
      <c r="C2152" s="231">
        <v>12071.808849557521</v>
      </c>
      <c r="D2152" s="231"/>
      <c r="E2152" s="231"/>
      <c r="F2152" s="231"/>
      <c r="G2152" s="232">
        <v>13882.580176991149</v>
      </c>
      <c r="H2152" s="246" t="s">
        <v>1098</v>
      </c>
      <c r="I2152" s="246" t="s">
        <v>1098</v>
      </c>
      <c r="K2152" s="130"/>
      <c r="L2152" s="130"/>
      <c r="M2152" s="130"/>
      <c r="N2152" s="137"/>
      <c r="P2152" s="137"/>
      <c r="Q2152" s="137"/>
      <c r="R2152" s="130"/>
      <c r="S2152" s="130"/>
      <c r="T2152" s="130"/>
      <c r="U2152" s="130"/>
      <c r="V2152" s="68"/>
      <c r="W2152" s="68"/>
      <c r="X2152" s="68"/>
      <c r="Y2152" s="130"/>
      <c r="Z2152" s="130"/>
      <c r="AA2152" s="130"/>
      <c r="AB2152" s="137"/>
      <c r="AC2152" s="68"/>
      <c r="AD2152" s="132"/>
      <c r="AE2152" s="132"/>
      <c r="AG2152" s="132"/>
    </row>
    <row r="2153" spans="1:33" s="138" customFormat="1" ht="15.75">
      <c r="A2153" s="292" t="str">
        <f t="shared" si="39"/>
        <v>66-52100-B3</v>
      </c>
      <c r="B2153" s="231"/>
      <c r="C2153" s="231">
        <v>21500.767433628316</v>
      </c>
      <c r="D2153" s="231"/>
      <c r="E2153" s="231"/>
      <c r="F2153" s="231"/>
      <c r="G2153" s="232">
        <v>24725.882548672562</v>
      </c>
      <c r="H2153" s="246" t="s">
        <v>2673</v>
      </c>
      <c r="I2153" s="246" t="s">
        <v>2673</v>
      </c>
      <c r="K2153" s="130"/>
      <c r="L2153" s="130"/>
      <c r="M2153" s="130"/>
      <c r="N2153" s="137"/>
      <c r="P2153" s="137"/>
      <c r="Q2153" s="137"/>
      <c r="R2153" s="130"/>
      <c r="S2153" s="130"/>
      <c r="T2153" s="130"/>
      <c r="U2153" s="130"/>
      <c r="V2153" s="68"/>
      <c r="W2153" s="68"/>
      <c r="X2153" s="68"/>
      <c r="Y2153" s="130"/>
      <c r="Z2153" s="130"/>
      <c r="AA2153" s="130"/>
      <c r="AB2153" s="137"/>
      <c r="AC2153" s="68"/>
      <c r="AD2153" s="132"/>
      <c r="AE2153" s="132"/>
      <c r="AG2153" s="132"/>
    </row>
    <row r="2154" spans="1:33" s="138" customFormat="1" ht="15.75">
      <c r="A2154" s="292" t="str">
        <f t="shared" si="39"/>
        <v>66-52100-L3</v>
      </c>
      <c r="B2154" s="231"/>
      <c r="C2154" s="231">
        <v>30663.156106194692</v>
      </c>
      <c r="D2154" s="231"/>
      <c r="E2154" s="231"/>
      <c r="F2154" s="231"/>
      <c r="G2154" s="232">
        <v>35262.629522123891</v>
      </c>
      <c r="H2154" s="246" t="s">
        <v>2674</v>
      </c>
      <c r="I2154" s="246" t="s">
        <v>2674</v>
      </c>
      <c r="J2154" s="137"/>
      <c r="K2154" s="130"/>
      <c r="L2154" s="130"/>
      <c r="M2154" s="130"/>
      <c r="N2154" s="137"/>
      <c r="P2154" s="137"/>
      <c r="Q2154" s="137"/>
      <c r="R2154" s="130"/>
      <c r="S2154" s="130"/>
      <c r="T2154" s="130"/>
      <c r="U2154" s="130"/>
      <c r="V2154" s="137"/>
      <c r="W2154" s="137"/>
      <c r="X2154" s="137"/>
      <c r="Y2154" s="130"/>
      <c r="Z2154" s="130"/>
      <c r="AA2154" s="130"/>
      <c r="AB2154" s="137"/>
      <c r="AC2154" s="137"/>
      <c r="AD2154" s="132"/>
      <c r="AE2154" s="132"/>
      <c r="AG2154" s="132"/>
    </row>
    <row r="2155" spans="1:33" s="138" customFormat="1" ht="15.75">
      <c r="A2155" s="292" t="str">
        <f t="shared" si="39"/>
        <v>66-52100-S4</v>
      </c>
      <c r="B2155" s="231"/>
      <c r="C2155" s="231">
        <v>34973.972389380535</v>
      </c>
      <c r="D2155" s="231"/>
      <c r="E2155" s="231"/>
      <c r="F2155" s="231"/>
      <c r="G2155" s="232">
        <v>40220.068247787603</v>
      </c>
      <c r="H2155" s="235" t="s">
        <v>1097</v>
      </c>
      <c r="I2155" s="235" t="s">
        <v>1097</v>
      </c>
      <c r="J2155" s="137"/>
      <c r="K2155" s="130"/>
      <c r="L2155" s="130"/>
      <c r="M2155" s="130"/>
      <c r="N2155" s="137"/>
      <c r="O2155" s="137"/>
      <c r="P2155" s="137"/>
      <c r="Q2155" s="137"/>
      <c r="R2155" s="130"/>
      <c r="S2155" s="130"/>
      <c r="T2155" s="130"/>
      <c r="U2155" s="130"/>
      <c r="V2155" s="137"/>
      <c r="W2155" s="137"/>
      <c r="X2155" s="137"/>
      <c r="Y2155" s="130"/>
      <c r="Z2155" s="130"/>
      <c r="AA2155" s="130"/>
      <c r="AB2155" s="137"/>
      <c r="AC2155" s="137"/>
      <c r="AD2155" s="132"/>
      <c r="AE2155" s="132"/>
      <c r="AG2155" s="132"/>
    </row>
    <row r="2156" spans="1:33" s="138" customFormat="1" ht="15.75">
      <c r="A2156" s="292" t="str">
        <f t="shared" si="39"/>
        <v>66-52100-01</v>
      </c>
      <c r="B2156" s="231"/>
      <c r="C2156" s="231">
        <v>13473.204955752215</v>
      </c>
      <c r="D2156" s="231"/>
      <c r="E2156" s="231"/>
      <c r="F2156" s="231"/>
      <c r="G2156" s="232">
        <v>15494.185699115045</v>
      </c>
      <c r="H2156" s="235" t="s">
        <v>2675</v>
      </c>
      <c r="I2156" s="235" t="s">
        <v>2675</v>
      </c>
      <c r="J2156" s="137"/>
      <c r="K2156" s="130"/>
      <c r="L2156" s="130"/>
      <c r="M2156" s="130"/>
      <c r="N2156" s="137"/>
      <c r="O2156" s="137"/>
      <c r="P2156" s="137"/>
      <c r="Q2156" s="137"/>
      <c r="R2156" s="130"/>
      <c r="S2156" s="130"/>
      <c r="T2156" s="130"/>
      <c r="U2156" s="130"/>
      <c r="V2156" s="137"/>
      <c r="W2156" s="137"/>
      <c r="X2156" s="137"/>
      <c r="Y2156" s="130"/>
      <c r="Z2156" s="130"/>
      <c r="AA2156" s="130"/>
      <c r="AB2156" s="137"/>
      <c r="AC2156" s="137"/>
      <c r="AD2156" s="132"/>
      <c r="AE2156" s="132"/>
      <c r="AG2156" s="132"/>
    </row>
    <row r="2157" spans="1:33" s="138" customFormat="1" ht="15.75">
      <c r="A2157" s="292" t="str">
        <f t="shared" si="39"/>
        <v>66-52100-02</v>
      </c>
      <c r="B2157" s="231"/>
      <c r="C2157" s="231">
        <v>9428.958584070795</v>
      </c>
      <c r="D2157" s="231"/>
      <c r="E2157" s="231"/>
      <c r="F2157" s="231"/>
      <c r="G2157" s="232">
        <v>10843.302371681413</v>
      </c>
      <c r="H2157" s="246" t="s">
        <v>2676</v>
      </c>
      <c r="I2157" s="246" t="s">
        <v>2676</v>
      </c>
      <c r="K2157" s="130"/>
      <c r="L2157" s="130"/>
      <c r="M2157" s="130"/>
      <c r="N2157" s="137"/>
      <c r="P2157" s="137"/>
      <c r="Q2157" s="137"/>
      <c r="R2157" s="130"/>
      <c r="S2157" s="130"/>
      <c r="T2157" s="130"/>
      <c r="U2157" s="130"/>
      <c r="V2157" s="137"/>
      <c r="W2157" s="137"/>
      <c r="X2157" s="137"/>
      <c r="Y2157" s="130"/>
      <c r="Z2157" s="130"/>
      <c r="AA2157" s="130"/>
      <c r="AB2157" s="137"/>
      <c r="AC2157" s="137"/>
      <c r="AD2157" s="132"/>
      <c r="AE2157" s="132"/>
      <c r="AG2157" s="132"/>
    </row>
    <row r="2158" spans="1:33" s="138" customFormat="1" ht="15.75">
      <c r="A2158" s="292" t="str">
        <f t="shared" si="39"/>
        <v>66-52100-03</v>
      </c>
      <c r="B2158" s="231"/>
      <c r="C2158" s="231">
        <v>7760.9925663716804</v>
      </c>
      <c r="D2158" s="231"/>
      <c r="E2158" s="231"/>
      <c r="F2158" s="231"/>
      <c r="G2158" s="232">
        <v>8925.1414513274322</v>
      </c>
      <c r="H2158" s="246" t="s">
        <v>2677</v>
      </c>
      <c r="I2158" s="246" t="s">
        <v>2677</v>
      </c>
      <c r="K2158" s="130"/>
      <c r="L2158" s="130"/>
      <c r="M2158" s="130"/>
      <c r="N2158" s="137"/>
      <c r="P2158" s="137"/>
      <c r="Q2158" s="137"/>
      <c r="R2158" s="130"/>
      <c r="S2158" s="130"/>
      <c r="T2158" s="130"/>
      <c r="U2158" s="130"/>
      <c r="V2158" s="137"/>
      <c r="W2158" s="137"/>
      <c r="X2158" s="137"/>
      <c r="Y2158" s="130"/>
      <c r="Z2158" s="130"/>
      <c r="AA2158" s="130"/>
      <c r="AB2158" s="137"/>
      <c r="AC2158" s="137"/>
      <c r="AD2158" s="132"/>
      <c r="AE2158" s="132"/>
      <c r="AG2158" s="132"/>
    </row>
    <row r="2159" spans="1:33" s="138" customFormat="1" ht="15.75">
      <c r="A2159" s="292" t="str">
        <f t="shared" si="39"/>
        <v>66-52100-04</v>
      </c>
      <c r="B2159" s="231"/>
      <c r="C2159" s="231">
        <v>4310.8162831858408</v>
      </c>
      <c r="D2159" s="231"/>
      <c r="E2159" s="231"/>
      <c r="F2159" s="231"/>
      <c r="G2159" s="232">
        <v>4957.4387256637156</v>
      </c>
      <c r="H2159" s="246" t="s">
        <v>2678</v>
      </c>
      <c r="I2159" s="246" t="s">
        <v>2678</v>
      </c>
      <c r="K2159" s="130"/>
      <c r="L2159" s="130"/>
      <c r="M2159" s="130"/>
      <c r="N2159" s="137"/>
      <c r="P2159" s="137"/>
      <c r="Q2159" s="137"/>
      <c r="R2159" s="130"/>
      <c r="S2159" s="130"/>
      <c r="T2159" s="130"/>
      <c r="U2159" s="130"/>
      <c r="V2159" s="137"/>
      <c r="W2159" s="137"/>
      <c r="X2159" s="137"/>
      <c r="Y2159" s="130"/>
      <c r="Z2159" s="130"/>
      <c r="AA2159" s="130"/>
      <c r="AB2159" s="137"/>
      <c r="AC2159" s="137"/>
      <c r="AD2159" s="132"/>
      <c r="AE2159" s="132"/>
      <c r="AG2159" s="132"/>
    </row>
    <row r="2160" spans="1:33" s="138" customFormat="1" ht="15.75">
      <c r="A2160" s="292" t="str">
        <f t="shared" si="39"/>
        <v>66-52100-S4</v>
      </c>
      <c r="B2160" s="231"/>
      <c r="C2160" s="231">
        <v>34973.972389380535</v>
      </c>
      <c r="D2160" s="231"/>
      <c r="E2160" s="231"/>
      <c r="F2160" s="231"/>
      <c r="G2160" s="232">
        <v>40220.068247787603</v>
      </c>
      <c r="H2160" s="246" t="s">
        <v>2679</v>
      </c>
      <c r="I2160" s="246" t="s">
        <v>2679</v>
      </c>
      <c r="J2160" s="137"/>
      <c r="K2160" s="130"/>
      <c r="L2160" s="130"/>
      <c r="M2160" s="130"/>
      <c r="N2160" s="137"/>
      <c r="P2160" s="137"/>
      <c r="Q2160" s="137"/>
      <c r="R2160" s="130"/>
      <c r="S2160" s="130"/>
      <c r="T2160" s="130"/>
      <c r="U2160" s="130"/>
      <c r="V2160" s="137"/>
      <c r="W2160" s="137"/>
      <c r="X2160" s="137"/>
      <c r="Y2160" s="130"/>
      <c r="Z2160" s="130"/>
      <c r="AA2160" s="130"/>
      <c r="AB2160" s="137"/>
      <c r="AC2160" s="137"/>
      <c r="AD2160" s="132"/>
      <c r="AE2160" s="132"/>
      <c r="AG2160" s="132"/>
    </row>
    <row r="2161" spans="1:33" s="138" customFormat="1" ht="15.75">
      <c r="A2161" s="292" t="str">
        <f t="shared" si="39"/>
        <v>66-52200-01</v>
      </c>
      <c r="B2161" s="332">
        <v>20952.395044247787</v>
      </c>
      <c r="C2161" s="231">
        <v>20952.395044247787</v>
      </c>
      <c r="D2161" s="231"/>
      <c r="E2161" s="231"/>
      <c r="F2161" s="231"/>
      <c r="G2161" s="232">
        <v>24095.25430088495</v>
      </c>
      <c r="H2161" s="225" t="s">
        <v>2381</v>
      </c>
      <c r="I2161" s="225" t="s">
        <v>2381</v>
      </c>
      <c r="J2161" s="137"/>
      <c r="K2161" s="130"/>
      <c r="L2161" s="130"/>
      <c r="M2161" s="130"/>
      <c r="N2161" s="137"/>
      <c r="O2161" s="137"/>
      <c r="P2161" s="137"/>
      <c r="Q2161" s="137"/>
      <c r="R2161" s="130"/>
      <c r="S2161" s="130"/>
      <c r="T2161" s="130"/>
      <c r="U2161" s="130"/>
      <c r="V2161" s="137"/>
      <c r="W2161" s="137"/>
      <c r="X2161" s="137"/>
      <c r="Y2161" s="130"/>
      <c r="Z2161" s="130"/>
      <c r="AA2161" s="130"/>
      <c r="AB2161" s="137"/>
      <c r="AC2161" s="137"/>
      <c r="AD2161" s="132"/>
      <c r="AE2161" s="132"/>
      <c r="AG2161" s="132"/>
    </row>
    <row r="2162" spans="1:33" s="138" customFormat="1" ht="15.75">
      <c r="A2162" s="292" t="str">
        <f t="shared" si="39"/>
        <v>66-52200-02</v>
      </c>
      <c r="B2162" s="231">
        <v>9428.958584070795</v>
      </c>
      <c r="C2162" s="231">
        <v>9428.958584070795</v>
      </c>
      <c r="D2162" s="231"/>
      <c r="E2162" s="231"/>
      <c r="F2162" s="231"/>
      <c r="G2162" s="232">
        <v>10843.302371681413</v>
      </c>
      <c r="H2162" s="246" t="s">
        <v>2382</v>
      </c>
      <c r="I2162" s="246" t="s">
        <v>2382</v>
      </c>
      <c r="J2162" s="137"/>
      <c r="K2162" s="130"/>
      <c r="L2162" s="130"/>
      <c r="M2162" s="130"/>
      <c r="N2162" s="137"/>
      <c r="O2162" s="137"/>
      <c r="P2162" s="137"/>
      <c r="Q2162" s="137"/>
      <c r="R2162" s="130"/>
      <c r="S2162" s="130"/>
      <c r="T2162" s="130"/>
      <c r="U2162" s="130"/>
      <c r="V2162" s="137"/>
      <c r="W2162" s="137"/>
      <c r="X2162" s="137"/>
      <c r="Y2162" s="130"/>
      <c r="Z2162" s="130"/>
      <c r="AA2162" s="130"/>
      <c r="AB2162" s="137"/>
      <c r="AC2162" s="137"/>
      <c r="AD2162" s="132"/>
      <c r="AE2162" s="132"/>
      <c r="AG2162" s="132"/>
    </row>
    <row r="2163" spans="1:33" s="138" customFormat="1" ht="15.75">
      <c r="A2163" s="292" t="str">
        <f t="shared" si="39"/>
        <v>66-52200-S2</v>
      </c>
      <c r="B2163" s="231">
        <f>+B2162+B2161</f>
        <v>30381.353628318582</v>
      </c>
      <c r="C2163" s="231">
        <v>30381.353628318582</v>
      </c>
      <c r="D2163" s="231"/>
      <c r="E2163" s="231"/>
      <c r="F2163" s="231"/>
      <c r="G2163" s="232">
        <v>34938.556672566359</v>
      </c>
      <c r="H2163" s="246" t="s">
        <v>2383</v>
      </c>
      <c r="I2163" s="246" t="s">
        <v>2383</v>
      </c>
      <c r="K2163" s="130"/>
      <c r="L2163" s="130"/>
      <c r="M2163" s="130"/>
      <c r="N2163" s="137"/>
      <c r="P2163" s="137"/>
      <c r="Q2163" s="137"/>
      <c r="R2163" s="130"/>
      <c r="S2163" s="130"/>
      <c r="T2163" s="130"/>
      <c r="U2163" s="130"/>
      <c r="V2163" s="137"/>
      <c r="W2163" s="137"/>
      <c r="X2163" s="137"/>
      <c r="Y2163" s="130"/>
      <c r="Z2163" s="130"/>
      <c r="AA2163" s="130"/>
      <c r="AB2163" s="137"/>
      <c r="AC2163" s="137"/>
      <c r="AD2163" s="132"/>
      <c r="AE2163" s="132"/>
      <c r="AG2163" s="132"/>
    </row>
    <row r="2164" spans="1:33" s="138" customFormat="1" ht="15.75">
      <c r="A2164" s="292" t="str">
        <f t="shared" si="39"/>
        <v>66-52200-01</v>
      </c>
      <c r="B2164" s="231"/>
      <c r="C2164" s="231">
        <v>20952.395044247787</v>
      </c>
      <c r="D2164" s="231"/>
      <c r="E2164" s="231"/>
      <c r="F2164" s="231"/>
      <c r="G2164" s="232">
        <v>24095.25430088495</v>
      </c>
      <c r="H2164" s="246" t="s">
        <v>2680</v>
      </c>
      <c r="I2164" s="246" t="s">
        <v>2680</v>
      </c>
      <c r="K2164" s="130"/>
      <c r="L2164" s="130"/>
      <c r="M2164" s="130"/>
      <c r="N2164" s="137"/>
      <c r="P2164" s="137"/>
      <c r="Q2164" s="137"/>
      <c r="R2164" s="130"/>
      <c r="S2164" s="130"/>
      <c r="T2164" s="130"/>
      <c r="U2164" s="130"/>
      <c r="V2164" s="137"/>
      <c r="W2164" s="137"/>
      <c r="X2164" s="137"/>
      <c r="Y2164" s="130"/>
      <c r="Z2164" s="130"/>
      <c r="AA2164" s="130"/>
      <c r="AB2164" s="137"/>
      <c r="AC2164" s="137"/>
      <c r="AD2164" s="132"/>
      <c r="AE2164" s="132"/>
      <c r="AG2164" s="132"/>
    </row>
    <row r="2165" spans="1:33" s="138" customFormat="1" ht="15.75">
      <c r="A2165" s="292" t="str">
        <f t="shared" si="39"/>
        <v>66-52200-02</v>
      </c>
      <c r="B2165" s="231"/>
      <c r="C2165" s="231">
        <v>9428.958584070795</v>
      </c>
      <c r="D2165" s="231"/>
      <c r="E2165" s="231"/>
      <c r="F2165" s="231"/>
      <c r="G2165" s="232">
        <v>10843.302371681413</v>
      </c>
      <c r="H2165" s="246" t="s">
        <v>2681</v>
      </c>
      <c r="I2165" s="246" t="s">
        <v>2681</v>
      </c>
      <c r="K2165" s="130"/>
      <c r="L2165" s="130"/>
      <c r="M2165" s="130"/>
      <c r="N2165" s="137"/>
      <c r="P2165" s="137"/>
      <c r="Q2165" s="137"/>
      <c r="R2165" s="130"/>
      <c r="S2165" s="130"/>
      <c r="T2165" s="130"/>
      <c r="U2165" s="130"/>
      <c r="V2165" s="137"/>
      <c r="W2165" s="137"/>
      <c r="X2165" s="137"/>
      <c r="Y2165" s="130"/>
      <c r="Z2165" s="130"/>
      <c r="AA2165" s="130"/>
      <c r="AB2165" s="137"/>
      <c r="AC2165" s="137"/>
      <c r="AD2165" s="132"/>
      <c r="AE2165" s="132"/>
      <c r="AG2165" s="132"/>
    </row>
    <row r="2166" spans="1:33" s="138" customFormat="1" ht="15.75">
      <c r="A2166" s="292" t="str">
        <f t="shared" si="39"/>
        <v>66-52200-S2</v>
      </c>
      <c r="B2166" s="231"/>
      <c r="C2166" s="231">
        <v>30381.353628318582</v>
      </c>
      <c r="D2166" s="231"/>
      <c r="E2166" s="231"/>
      <c r="F2166" s="231"/>
      <c r="G2166" s="232">
        <v>34938.556672566359</v>
      </c>
      <c r="H2166" s="246" t="s">
        <v>1103</v>
      </c>
      <c r="I2166" s="246" t="s">
        <v>1103</v>
      </c>
      <c r="J2166" s="137"/>
      <c r="K2166" s="130"/>
      <c r="L2166" s="130"/>
      <c r="M2166" s="130"/>
      <c r="N2166" s="137"/>
      <c r="P2166" s="137"/>
      <c r="Q2166" s="137"/>
      <c r="R2166" s="130"/>
      <c r="S2166" s="130"/>
      <c r="T2166" s="130"/>
      <c r="U2166" s="130"/>
      <c r="V2166" s="137"/>
      <c r="W2166" s="137"/>
      <c r="X2166" s="137"/>
      <c r="Y2166" s="130"/>
      <c r="Z2166" s="130"/>
      <c r="AA2166" s="130"/>
      <c r="AB2166" s="137"/>
      <c r="AC2166" s="137"/>
      <c r="AD2166" s="132"/>
      <c r="AE2166" s="132"/>
      <c r="AG2166" s="132"/>
    </row>
    <row r="2167" spans="1:33" s="138" customFormat="1" ht="15.75">
      <c r="A2167" s="292" t="str">
        <f t="shared" si="39"/>
        <v>66-52300-01</v>
      </c>
      <c r="B2167" s="231"/>
      <c r="C2167" s="231">
        <v>21669.874789380538</v>
      </c>
      <c r="D2167" s="231"/>
      <c r="E2167" s="231"/>
      <c r="F2167" s="231"/>
      <c r="G2167" s="232">
        <v>24519.522647787617</v>
      </c>
      <c r="H2167" s="246" t="s">
        <v>1910</v>
      </c>
      <c r="I2167" s="246" t="s">
        <v>1910</v>
      </c>
      <c r="J2167" s="137"/>
      <c r="K2167" s="141"/>
      <c r="L2167" s="141"/>
      <c r="M2167" s="141"/>
      <c r="N2167" s="137"/>
      <c r="O2167" s="137"/>
      <c r="P2167" s="137"/>
      <c r="Q2167" s="137"/>
      <c r="R2167" s="137"/>
      <c r="S2167" s="137"/>
      <c r="T2167" s="137"/>
      <c r="U2167" s="137"/>
      <c r="V2167" s="137"/>
      <c r="W2167" s="137"/>
      <c r="X2167" s="137"/>
      <c r="Y2167" s="137"/>
      <c r="Z2167" s="137"/>
      <c r="AA2167" s="137"/>
      <c r="AB2167" s="137"/>
      <c r="AC2167" s="137"/>
      <c r="AD2167" s="132"/>
      <c r="AE2167" s="132"/>
      <c r="AG2167" s="132"/>
    </row>
    <row r="2168" spans="1:33" s="138" customFormat="1" ht="15.75">
      <c r="A2168" s="292" t="str">
        <f t="shared" si="39"/>
        <v>66-52300-02</v>
      </c>
      <c r="B2168" s="231"/>
      <c r="C2168" s="231">
        <v>12511.542307964601</v>
      </c>
      <c r="D2168" s="231"/>
      <c r="E2168" s="231"/>
      <c r="F2168" s="231"/>
      <c r="G2168" s="232">
        <v>14159.41841415929</v>
      </c>
      <c r="H2168" s="246" t="s">
        <v>1911</v>
      </c>
      <c r="I2168" s="246" t="s">
        <v>1911</v>
      </c>
      <c r="J2168" s="137"/>
      <c r="K2168" s="141"/>
      <c r="L2168" s="141"/>
      <c r="M2168" s="141"/>
      <c r="N2168" s="137"/>
      <c r="O2168" s="137"/>
      <c r="P2168" s="137"/>
      <c r="Q2168" s="137"/>
      <c r="R2168" s="137"/>
      <c r="S2168" s="137"/>
      <c r="T2168" s="137"/>
      <c r="U2168" s="137"/>
      <c r="V2168" s="137"/>
      <c r="W2168" s="137"/>
      <c r="X2168" s="137"/>
      <c r="Y2168" s="137"/>
      <c r="Z2168" s="137"/>
      <c r="AA2168" s="137"/>
      <c r="AB2168" s="137"/>
      <c r="AC2168" s="137"/>
      <c r="AD2168" s="132"/>
      <c r="AE2168" s="132"/>
      <c r="AG2168" s="132"/>
    </row>
    <row r="2169" spans="1:33" s="138" customFormat="1" ht="15.75">
      <c r="A2169" s="292" t="str">
        <f t="shared" si="39"/>
        <v>66-52300-03</v>
      </c>
      <c r="B2169" s="231"/>
      <c r="C2169" s="231">
        <v>7965.2325663716792</v>
      </c>
      <c r="D2169" s="231"/>
      <c r="E2169" s="231"/>
      <c r="F2169" s="231"/>
      <c r="G2169" s="232">
        <v>9017.1982513274306</v>
      </c>
      <c r="H2169" s="246" t="s">
        <v>1912</v>
      </c>
      <c r="I2169" s="246" t="s">
        <v>1912</v>
      </c>
      <c r="K2169" s="130"/>
      <c r="L2169" s="130"/>
      <c r="M2169" s="130"/>
      <c r="N2169" s="137"/>
      <c r="P2169" s="137"/>
      <c r="Q2169" s="137"/>
      <c r="R2169" s="130"/>
      <c r="S2169" s="130"/>
      <c r="T2169" s="130"/>
      <c r="U2169" s="130"/>
      <c r="V2169" s="137"/>
      <c r="W2169" s="137"/>
      <c r="X2169" s="137"/>
      <c r="Y2169" s="130"/>
      <c r="Z2169" s="130"/>
      <c r="AA2169" s="130"/>
      <c r="AB2169" s="137"/>
      <c r="AC2169" s="137"/>
      <c r="AD2169" s="132"/>
      <c r="AE2169" s="132"/>
      <c r="AG2169" s="132"/>
    </row>
    <row r="2170" spans="1:33" s="138" customFormat="1" ht="15.75">
      <c r="A2170" s="292" t="str">
        <f t="shared" si="39"/>
        <v>66-52300-B2</v>
      </c>
      <c r="B2170" s="231"/>
      <c r="C2170" s="231">
        <v>20476.774874336279</v>
      </c>
      <c r="D2170" s="231"/>
      <c r="E2170" s="231"/>
      <c r="F2170" s="231"/>
      <c r="G2170" s="232">
        <v>23176.616665486723</v>
      </c>
      <c r="H2170" s="246" t="s">
        <v>1909</v>
      </c>
      <c r="I2170" s="246" t="s">
        <v>1909</v>
      </c>
      <c r="K2170" s="130"/>
      <c r="L2170" s="130"/>
      <c r="M2170" s="130"/>
      <c r="N2170" s="137"/>
      <c r="P2170" s="137"/>
      <c r="Q2170" s="137"/>
      <c r="R2170" s="130"/>
      <c r="S2170" s="130"/>
      <c r="T2170" s="130"/>
      <c r="U2170" s="130"/>
      <c r="V2170" s="137"/>
      <c r="W2170" s="137"/>
      <c r="X2170" s="137"/>
      <c r="Y2170" s="130"/>
      <c r="Z2170" s="130"/>
      <c r="AA2170" s="130"/>
      <c r="AB2170" s="137"/>
      <c r="AC2170" s="137"/>
      <c r="AD2170" s="132"/>
      <c r="AE2170" s="132"/>
      <c r="AG2170" s="132"/>
    </row>
    <row r="2171" spans="1:33" s="138" customFormat="1" ht="15.75">
      <c r="A2171" s="292" t="str">
        <f t="shared" si="39"/>
        <v>66-52300-L2</v>
      </c>
      <c r="B2171" s="231"/>
      <c r="C2171" s="231">
        <v>34181.417097345133</v>
      </c>
      <c r="D2171" s="231"/>
      <c r="E2171" s="231"/>
      <c r="F2171" s="231"/>
      <c r="G2171" s="232">
        <v>38678.941061946905</v>
      </c>
      <c r="H2171" s="246" t="s">
        <v>1908</v>
      </c>
      <c r="I2171" s="246" t="s">
        <v>1908</v>
      </c>
      <c r="K2171" s="130"/>
      <c r="L2171" s="130"/>
      <c r="M2171" s="130"/>
      <c r="N2171" s="137"/>
      <c r="P2171" s="137"/>
      <c r="Q2171" s="137"/>
      <c r="R2171" s="130"/>
      <c r="S2171" s="130"/>
      <c r="T2171" s="130"/>
      <c r="U2171" s="130"/>
      <c r="V2171" s="137"/>
      <c r="W2171" s="137"/>
      <c r="X2171" s="137"/>
      <c r="Y2171" s="130"/>
      <c r="Z2171" s="130"/>
      <c r="AA2171" s="130"/>
      <c r="AB2171" s="137"/>
      <c r="AC2171" s="137"/>
      <c r="AD2171" s="132"/>
      <c r="AE2171" s="132"/>
      <c r="AG2171" s="132"/>
    </row>
    <row r="2172" spans="1:33" s="138" customFormat="1" ht="15.75">
      <c r="A2172" s="292" t="str">
        <f t="shared" si="39"/>
        <v>66-52300-S3</v>
      </c>
      <c r="B2172" s="231"/>
      <c r="C2172" s="231">
        <v>42146.649663716817</v>
      </c>
      <c r="D2172" s="231"/>
      <c r="E2172" s="231"/>
      <c r="F2172" s="231"/>
      <c r="G2172" s="232">
        <v>47696.13931327434</v>
      </c>
      <c r="H2172" s="246" t="s">
        <v>1907</v>
      </c>
      <c r="I2172" s="246" t="s">
        <v>1907</v>
      </c>
      <c r="J2172" s="137"/>
      <c r="K2172" s="130"/>
      <c r="L2172" s="130"/>
      <c r="M2172" s="130"/>
      <c r="N2172" s="137"/>
      <c r="P2172" s="137"/>
      <c r="Q2172" s="137"/>
      <c r="R2172" s="130"/>
      <c r="S2172" s="130"/>
      <c r="T2172" s="130"/>
      <c r="U2172" s="130"/>
      <c r="V2172" s="137"/>
      <c r="W2172" s="137"/>
      <c r="X2172" s="137"/>
      <c r="Y2172" s="130"/>
      <c r="Z2172" s="130"/>
      <c r="AA2172" s="130"/>
      <c r="AB2172" s="137"/>
      <c r="AC2172" s="137"/>
      <c r="AD2172" s="132"/>
      <c r="AE2172" s="132"/>
      <c r="AG2172" s="132"/>
    </row>
    <row r="2173" spans="1:33" s="138" customFormat="1" ht="15.75">
      <c r="A2173" s="292" t="str">
        <f t="shared" si="39"/>
        <v>66-52300-01</v>
      </c>
      <c r="B2173" s="231"/>
      <c r="C2173" s="231">
        <v>21669.874789380538</v>
      </c>
      <c r="D2173" s="231"/>
      <c r="E2173" s="231"/>
      <c r="F2173" s="231"/>
      <c r="G2173" s="232">
        <v>24519.522647787617</v>
      </c>
      <c r="H2173" s="246" t="s">
        <v>1107</v>
      </c>
      <c r="I2173" s="246" t="s">
        <v>1107</v>
      </c>
      <c r="J2173" s="137"/>
      <c r="K2173" s="141"/>
      <c r="L2173" s="141"/>
      <c r="M2173" s="141"/>
      <c r="N2173" s="137"/>
      <c r="O2173" s="137"/>
      <c r="P2173" s="137"/>
      <c r="Q2173" s="137"/>
      <c r="R2173" s="137"/>
      <c r="S2173" s="137"/>
      <c r="T2173" s="137"/>
      <c r="U2173" s="137"/>
      <c r="V2173" s="137"/>
      <c r="W2173" s="137"/>
      <c r="X2173" s="137"/>
      <c r="Y2173" s="137"/>
      <c r="Z2173" s="137"/>
      <c r="AA2173" s="137"/>
      <c r="AB2173" s="137"/>
      <c r="AC2173" s="137"/>
      <c r="AD2173" s="132"/>
      <c r="AE2173" s="132"/>
      <c r="AG2173" s="132"/>
    </row>
    <row r="2174" spans="1:33" s="138" customFormat="1" ht="15.75">
      <c r="A2174" s="292" t="str">
        <f t="shared" si="39"/>
        <v>66-52300-02</v>
      </c>
      <c r="B2174" s="231"/>
      <c r="C2174" s="231">
        <v>12511.542307964601</v>
      </c>
      <c r="D2174" s="231"/>
      <c r="E2174" s="231"/>
      <c r="F2174" s="231"/>
      <c r="G2174" s="232">
        <v>14159.41841415929</v>
      </c>
      <c r="H2174" s="246" t="s">
        <v>1108</v>
      </c>
      <c r="I2174" s="246" t="s">
        <v>1108</v>
      </c>
      <c r="J2174" s="137"/>
      <c r="K2174" s="141"/>
      <c r="L2174" s="141"/>
      <c r="M2174" s="141"/>
      <c r="N2174" s="137"/>
      <c r="O2174" s="137"/>
      <c r="P2174" s="137"/>
      <c r="Q2174" s="137"/>
      <c r="R2174" s="137"/>
      <c r="S2174" s="137"/>
      <c r="T2174" s="137"/>
      <c r="U2174" s="137"/>
      <c r="V2174" s="137"/>
      <c r="W2174" s="137"/>
      <c r="X2174" s="137"/>
      <c r="Y2174" s="137"/>
      <c r="Z2174" s="137"/>
      <c r="AA2174" s="137"/>
      <c r="AB2174" s="137"/>
      <c r="AC2174" s="137"/>
      <c r="AD2174" s="132"/>
      <c r="AE2174" s="132"/>
      <c r="AG2174" s="132"/>
    </row>
    <row r="2175" spans="1:33" s="138" customFormat="1" ht="15.75">
      <c r="A2175" s="292" t="str">
        <f t="shared" si="39"/>
        <v>66-52300-03</v>
      </c>
      <c r="B2175" s="231"/>
      <c r="C2175" s="231">
        <v>7965.2325663716792</v>
      </c>
      <c r="D2175" s="231"/>
      <c r="E2175" s="231"/>
      <c r="F2175" s="231"/>
      <c r="G2175" s="232">
        <v>9017.1982513274306</v>
      </c>
      <c r="H2175" s="246" t="s">
        <v>1109</v>
      </c>
      <c r="I2175" s="246" t="s">
        <v>1109</v>
      </c>
      <c r="K2175" s="130"/>
      <c r="L2175" s="130"/>
      <c r="M2175" s="130"/>
      <c r="N2175" s="137"/>
      <c r="P2175" s="137"/>
      <c r="Q2175" s="137"/>
      <c r="R2175" s="130"/>
      <c r="S2175" s="130"/>
      <c r="T2175" s="130"/>
      <c r="U2175" s="130"/>
      <c r="V2175" s="137"/>
      <c r="W2175" s="137"/>
      <c r="X2175" s="137"/>
      <c r="Y2175" s="130"/>
      <c r="Z2175" s="130"/>
      <c r="AA2175" s="130"/>
      <c r="AB2175" s="137"/>
      <c r="AC2175" s="137"/>
      <c r="AD2175" s="132"/>
      <c r="AE2175" s="132"/>
      <c r="AG2175" s="132"/>
    </row>
    <row r="2176" spans="1:33" s="138" customFormat="1" ht="15.75">
      <c r="A2176" s="292" t="str">
        <f t="shared" si="39"/>
        <v>66-52300-B2</v>
      </c>
      <c r="B2176" s="231"/>
      <c r="C2176" s="231">
        <v>20476.774874336279</v>
      </c>
      <c r="D2176" s="231"/>
      <c r="E2176" s="231"/>
      <c r="F2176" s="231"/>
      <c r="G2176" s="232">
        <v>23176.616665486723</v>
      </c>
      <c r="H2176" s="246" t="s">
        <v>1106</v>
      </c>
      <c r="I2176" s="246" t="s">
        <v>1106</v>
      </c>
      <c r="K2176" s="130"/>
      <c r="L2176" s="130"/>
      <c r="M2176" s="130"/>
      <c r="N2176" s="137"/>
      <c r="P2176" s="137"/>
      <c r="Q2176" s="137"/>
      <c r="R2176" s="130"/>
      <c r="S2176" s="130"/>
      <c r="T2176" s="130"/>
      <c r="U2176" s="130"/>
      <c r="V2176" s="137"/>
      <c r="W2176" s="137"/>
      <c r="X2176" s="137"/>
      <c r="Y2176" s="130"/>
      <c r="Z2176" s="130"/>
      <c r="AA2176" s="130"/>
      <c r="AB2176" s="137"/>
      <c r="AC2176" s="137"/>
      <c r="AD2176" s="132"/>
      <c r="AE2176" s="132"/>
      <c r="AG2176" s="132"/>
    </row>
    <row r="2177" spans="1:33" s="138" customFormat="1" ht="15.75">
      <c r="A2177" s="292" t="str">
        <f t="shared" si="39"/>
        <v>66-52300-L2</v>
      </c>
      <c r="B2177" s="231"/>
      <c r="C2177" s="231">
        <v>34181.417097345133</v>
      </c>
      <c r="D2177" s="231"/>
      <c r="E2177" s="231"/>
      <c r="F2177" s="231"/>
      <c r="G2177" s="232">
        <v>38678.941061946905</v>
      </c>
      <c r="H2177" s="246" t="s">
        <v>1105</v>
      </c>
      <c r="I2177" s="246" t="s">
        <v>1105</v>
      </c>
      <c r="K2177" s="130"/>
      <c r="L2177" s="130"/>
      <c r="M2177" s="130"/>
      <c r="N2177" s="137"/>
      <c r="P2177" s="137"/>
      <c r="Q2177" s="137"/>
      <c r="R2177" s="130"/>
      <c r="S2177" s="130"/>
      <c r="T2177" s="130"/>
      <c r="U2177" s="130"/>
      <c r="V2177" s="137"/>
      <c r="W2177" s="137"/>
      <c r="X2177" s="137"/>
      <c r="Y2177" s="130"/>
      <c r="Z2177" s="130"/>
      <c r="AA2177" s="130"/>
      <c r="AB2177" s="137"/>
      <c r="AC2177" s="137"/>
      <c r="AD2177" s="132"/>
      <c r="AE2177" s="132"/>
      <c r="AG2177" s="132"/>
    </row>
    <row r="2178" spans="1:33" s="138" customFormat="1" ht="15.75">
      <c r="A2178" s="292" t="str">
        <f t="shared" si="39"/>
        <v>66-52300-S3</v>
      </c>
      <c r="B2178" s="231"/>
      <c r="C2178" s="231">
        <v>42146.649663716817</v>
      </c>
      <c r="D2178" s="231"/>
      <c r="E2178" s="231"/>
      <c r="F2178" s="231"/>
      <c r="G2178" s="232">
        <v>47696.13931327434</v>
      </c>
      <c r="H2178" s="246" t="s">
        <v>1104</v>
      </c>
      <c r="I2178" s="246" t="s">
        <v>1104</v>
      </c>
      <c r="J2178" s="137"/>
      <c r="K2178" s="130"/>
      <c r="L2178" s="130"/>
      <c r="M2178" s="130"/>
      <c r="N2178" s="137"/>
      <c r="P2178" s="137"/>
      <c r="Q2178" s="137"/>
      <c r="R2178" s="130"/>
      <c r="S2178" s="130"/>
      <c r="T2178" s="130"/>
      <c r="U2178" s="130"/>
      <c r="V2178" s="137"/>
      <c r="W2178" s="137"/>
      <c r="X2178" s="137"/>
      <c r="Y2178" s="130"/>
      <c r="Z2178" s="130"/>
      <c r="AA2178" s="130"/>
      <c r="AB2178" s="137"/>
      <c r="AC2178" s="137"/>
      <c r="AD2178" s="132"/>
      <c r="AE2178" s="132"/>
      <c r="AG2178" s="132"/>
    </row>
    <row r="2179" spans="1:33" s="138" customFormat="1" ht="15.75">
      <c r="A2179" s="292" t="str">
        <f t="shared" si="39"/>
        <v>66-52400-01</v>
      </c>
      <c r="B2179" s="231"/>
      <c r="C2179" s="231">
        <v>15133.554690265482</v>
      </c>
      <c r="D2179" s="231"/>
      <c r="E2179" s="231"/>
      <c r="F2179" s="231"/>
      <c r="G2179" s="232">
        <v>17403.587893805303</v>
      </c>
      <c r="H2179" s="246" t="s">
        <v>1070</v>
      </c>
      <c r="I2179" s="246" t="s">
        <v>1070</v>
      </c>
      <c r="K2179" s="130"/>
      <c r="L2179" s="130"/>
      <c r="M2179" s="130"/>
      <c r="N2179" s="137"/>
      <c r="P2179" s="137"/>
      <c r="Q2179" s="137"/>
      <c r="R2179" s="130"/>
      <c r="S2179" s="130"/>
      <c r="T2179" s="130"/>
      <c r="U2179" s="130"/>
      <c r="V2179" s="137"/>
      <c r="W2179" s="137"/>
      <c r="X2179" s="137"/>
      <c r="Y2179" s="130"/>
      <c r="Z2179" s="130"/>
      <c r="AA2179" s="130"/>
      <c r="AB2179" s="137"/>
      <c r="AC2179" s="137"/>
      <c r="AD2179" s="132"/>
      <c r="AE2179" s="132"/>
      <c r="AG2179" s="132"/>
    </row>
    <row r="2180" spans="1:33" s="138" customFormat="1" ht="15.75">
      <c r="A2180" s="292" t="str">
        <f t="shared" si="39"/>
        <v>66-52400-02</v>
      </c>
      <c r="B2180" s="231"/>
      <c r="C2180" s="231">
        <v>10510.470796460178</v>
      </c>
      <c r="D2180" s="231"/>
      <c r="E2180" s="231"/>
      <c r="F2180" s="231"/>
      <c r="G2180" s="232">
        <v>12087.041415929203</v>
      </c>
      <c r="H2180" s="246" t="s">
        <v>1071</v>
      </c>
      <c r="I2180" s="246" t="s">
        <v>1071</v>
      </c>
      <c r="K2180" s="130"/>
      <c r="L2180" s="130"/>
      <c r="M2180" s="130"/>
      <c r="N2180" s="137"/>
      <c r="P2180" s="137"/>
      <c r="Q2180" s="137"/>
      <c r="R2180" s="130"/>
      <c r="S2180" s="130"/>
      <c r="T2180" s="130"/>
      <c r="U2180" s="130"/>
      <c r="V2180" s="137"/>
      <c r="W2180" s="137"/>
      <c r="X2180" s="137"/>
      <c r="Y2180" s="130"/>
      <c r="Z2180" s="130"/>
      <c r="AA2180" s="130"/>
      <c r="AB2180" s="137"/>
      <c r="AC2180" s="137"/>
      <c r="AD2180" s="132"/>
      <c r="AE2180" s="132"/>
      <c r="AG2180" s="132"/>
    </row>
    <row r="2181" spans="1:33" s="138" customFormat="1" ht="15.75">
      <c r="A2181" s="292" t="str">
        <f t="shared" si="39"/>
        <v>66-52400-03</v>
      </c>
      <c r="B2181" s="231"/>
      <c r="C2181" s="231">
        <v>8964.3653097345123</v>
      </c>
      <c r="D2181" s="231"/>
      <c r="E2181" s="231"/>
      <c r="F2181" s="231"/>
      <c r="G2181" s="232">
        <v>10309.020106194688</v>
      </c>
      <c r="H2181" s="246" t="s">
        <v>1072</v>
      </c>
      <c r="I2181" s="246" t="s">
        <v>1072</v>
      </c>
      <c r="J2181" s="137"/>
      <c r="K2181" s="130"/>
      <c r="L2181" s="130"/>
      <c r="M2181" s="130"/>
      <c r="N2181" s="137"/>
      <c r="P2181" s="137"/>
      <c r="Q2181" s="137"/>
      <c r="R2181" s="130"/>
      <c r="S2181" s="130"/>
      <c r="T2181" s="130"/>
      <c r="U2181" s="130"/>
      <c r="V2181" s="137"/>
      <c r="W2181" s="137"/>
      <c r="X2181" s="137"/>
      <c r="Y2181" s="130"/>
      <c r="Z2181" s="130"/>
      <c r="AA2181" s="130"/>
      <c r="AB2181" s="137"/>
      <c r="AC2181" s="137"/>
      <c r="AD2181" s="132"/>
      <c r="AE2181" s="132"/>
      <c r="AG2181" s="132"/>
    </row>
    <row r="2182" spans="1:33" s="138" customFormat="1" ht="15.75">
      <c r="A2182" s="292" t="str">
        <f t="shared" si="39"/>
        <v>66-52400-L2</v>
      </c>
      <c r="B2182" s="231"/>
      <c r="C2182" s="231">
        <v>25644.025486725663</v>
      </c>
      <c r="D2182" s="231"/>
      <c r="E2182" s="231"/>
      <c r="F2182" s="231"/>
      <c r="G2182" s="232">
        <v>29490.629309734504</v>
      </c>
      <c r="H2182" s="246" t="s">
        <v>1068</v>
      </c>
      <c r="I2182" s="246" t="s">
        <v>1068</v>
      </c>
      <c r="K2182" s="130"/>
      <c r="L2182" s="130"/>
      <c r="M2182" s="130"/>
      <c r="N2182" s="137"/>
      <c r="P2182" s="137"/>
      <c r="Q2182" s="137"/>
      <c r="R2182" s="130"/>
      <c r="S2182" s="130"/>
      <c r="T2182" s="130"/>
      <c r="U2182" s="130"/>
      <c r="V2182" s="137"/>
      <c r="W2182" s="137"/>
      <c r="X2182" s="137"/>
      <c r="Y2182" s="130"/>
      <c r="Z2182" s="130"/>
      <c r="AA2182" s="130"/>
      <c r="AB2182" s="137"/>
      <c r="AC2182" s="137"/>
      <c r="AD2182" s="132"/>
      <c r="AE2182" s="132"/>
      <c r="AG2182" s="132"/>
    </row>
    <row r="2183" spans="1:33" s="138" customFormat="1" ht="15.75">
      <c r="A2183" s="292" t="str">
        <f t="shared" si="39"/>
        <v>66-52400-B2</v>
      </c>
      <c r="B2183" s="231"/>
      <c r="C2183" s="231">
        <v>19474.836106194689</v>
      </c>
      <c r="D2183" s="231"/>
      <c r="E2183" s="231"/>
      <c r="F2183" s="231"/>
      <c r="G2183" s="232">
        <v>22396.061522123891</v>
      </c>
      <c r="H2183" s="246" t="s">
        <v>1069</v>
      </c>
      <c r="I2183" s="246" t="s">
        <v>1069</v>
      </c>
      <c r="K2183" s="130"/>
      <c r="L2183" s="130"/>
      <c r="M2183" s="130"/>
      <c r="N2183" s="137"/>
      <c r="P2183" s="137"/>
      <c r="Q2183" s="137"/>
      <c r="R2183" s="130"/>
      <c r="S2183" s="130"/>
      <c r="T2183" s="130"/>
      <c r="U2183" s="130"/>
      <c r="V2183" s="137"/>
      <c r="W2183" s="137"/>
      <c r="X2183" s="137"/>
      <c r="Y2183" s="130"/>
      <c r="Z2183" s="130"/>
      <c r="AA2183" s="130"/>
      <c r="AB2183" s="137"/>
      <c r="AC2183" s="137"/>
      <c r="AD2183" s="132"/>
      <c r="AE2183" s="132"/>
      <c r="AG2183" s="132"/>
    </row>
    <row r="2184" spans="1:33" s="138" customFormat="1" ht="15.75">
      <c r="A2184" s="292" t="str">
        <f t="shared" si="39"/>
        <v>66-52400-S3</v>
      </c>
      <c r="B2184" s="231"/>
      <c r="C2184" s="231">
        <v>34608.390796460175</v>
      </c>
      <c r="D2184" s="231"/>
      <c r="E2184" s="231"/>
      <c r="F2184" s="231"/>
      <c r="G2184" s="232">
        <v>39799.649415929191</v>
      </c>
      <c r="H2184" s="246" t="s">
        <v>1067</v>
      </c>
      <c r="I2184" s="246" t="s">
        <v>1067</v>
      </c>
      <c r="J2184" s="137"/>
      <c r="K2184" s="130"/>
      <c r="L2184" s="130"/>
      <c r="M2184" s="130"/>
      <c r="N2184" s="137"/>
      <c r="P2184" s="137"/>
      <c r="Q2184" s="137"/>
      <c r="R2184" s="130"/>
      <c r="S2184" s="130"/>
      <c r="T2184" s="130"/>
      <c r="U2184" s="130"/>
      <c r="V2184" s="137"/>
      <c r="W2184" s="137"/>
      <c r="X2184" s="137"/>
      <c r="Y2184" s="130"/>
      <c r="Z2184" s="130"/>
      <c r="AA2184" s="130"/>
      <c r="AB2184" s="137"/>
      <c r="AC2184" s="137"/>
      <c r="AD2184" s="132"/>
      <c r="AE2184" s="132"/>
      <c r="AG2184" s="132"/>
    </row>
    <row r="2185" spans="1:33" s="138" customFormat="1" ht="15.75">
      <c r="A2185" s="292" t="str">
        <f t="shared" si="39"/>
        <v>66-52400-01</v>
      </c>
      <c r="B2185" s="231"/>
      <c r="C2185" s="231">
        <v>15133.554690265482</v>
      </c>
      <c r="D2185" s="231"/>
      <c r="E2185" s="231"/>
      <c r="F2185" s="231"/>
      <c r="G2185" s="232">
        <v>17403.587893805303</v>
      </c>
      <c r="H2185" s="246" t="s">
        <v>2682</v>
      </c>
      <c r="I2185" s="246" t="s">
        <v>2682</v>
      </c>
      <c r="K2185" s="130"/>
      <c r="L2185" s="130"/>
      <c r="M2185" s="130"/>
      <c r="N2185" s="137"/>
      <c r="P2185" s="137"/>
      <c r="Q2185" s="137"/>
      <c r="R2185" s="130"/>
      <c r="S2185" s="130"/>
      <c r="T2185" s="130"/>
      <c r="U2185" s="130"/>
      <c r="V2185" s="137"/>
      <c r="W2185" s="137"/>
      <c r="X2185" s="137"/>
      <c r="Y2185" s="130"/>
      <c r="Z2185" s="130"/>
      <c r="AA2185" s="130"/>
      <c r="AB2185" s="137"/>
      <c r="AC2185" s="137"/>
      <c r="AD2185" s="132"/>
      <c r="AE2185" s="132"/>
      <c r="AG2185" s="132"/>
    </row>
    <row r="2186" spans="1:33" s="138" customFormat="1" ht="15.75">
      <c r="A2186" s="292" t="str">
        <f t="shared" si="39"/>
        <v>66-52400-02</v>
      </c>
      <c r="B2186" s="231"/>
      <c r="C2186" s="231">
        <v>10510.470796460178</v>
      </c>
      <c r="D2186" s="231"/>
      <c r="E2186" s="231"/>
      <c r="F2186" s="231"/>
      <c r="G2186" s="232">
        <v>12087.041415929203</v>
      </c>
      <c r="H2186" s="246" t="s">
        <v>2683</v>
      </c>
      <c r="I2186" s="246" t="s">
        <v>2683</v>
      </c>
      <c r="K2186" s="130"/>
      <c r="L2186" s="130"/>
      <c r="M2186" s="130"/>
      <c r="N2186" s="137"/>
      <c r="P2186" s="137"/>
      <c r="Q2186" s="137"/>
      <c r="R2186" s="130"/>
      <c r="S2186" s="130"/>
      <c r="T2186" s="130"/>
      <c r="U2186" s="130"/>
      <c r="V2186" s="137"/>
      <c r="W2186" s="137"/>
      <c r="X2186" s="137"/>
      <c r="Y2186" s="130"/>
      <c r="Z2186" s="130"/>
      <c r="AA2186" s="130"/>
      <c r="AB2186" s="137"/>
      <c r="AC2186" s="137"/>
      <c r="AD2186" s="132"/>
      <c r="AE2186" s="132"/>
      <c r="AG2186" s="132"/>
    </row>
    <row r="2187" spans="1:33" s="138" customFormat="1" ht="15.75">
      <c r="A2187" s="292" t="str">
        <f t="shared" si="39"/>
        <v>66-52400-03</v>
      </c>
      <c r="B2187" s="231"/>
      <c r="C2187" s="231">
        <v>8964.3653097345123</v>
      </c>
      <c r="D2187" s="231"/>
      <c r="E2187" s="231"/>
      <c r="F2187" s="231"/>
      <c r="G2187" s="232">
        <v>10309.020106194688</v>
      </c>
      <c r="H2187" s="246" t="s">
        <v>2684</v>
      </c>
      <c r="I2187" s="246" t="s">
        <v>2684</v>
      </c>
      <c r="J2187" s="137"/>
      <c r="K2187" s="130"/>
      <c r="L2187" s="130"/>
      <c r="M2187" s="130"/>
      <c r="N2187" s="137"/>
      <c r="P2187" s="137"/>
      <c r="Q2187" s="137"/>
      <c r="R2187" s="130"/>
      <c r="S2187" s="130"/>
      <c r="T2187" s="130"/>
      <c r="U2187" s="130"/>
      <c r="V2187" s="137"/>
      <c r="W2187" s="137"/>
      <c r="X2187" s="137"/>
      <c r="Y2187" s="130"/>
      <c r="Z2187" s="130"/>
      <c r="AA2187" s="130"/>
      <c r="AB2187" s="137"/>
      <c r="AC2187" s="137"/>
      <c r="AD2187" s="132"/>
      <c r="AE2187" s="132"/>
      <c r="AG2187" s="132"/>
    </row>
    <row r="2188" spans="1:33" s="138" customFormat="1" ht="15.75">
      <c r="A2188" s="292" t="str">
        <f t="shared" si="39"/>
        <v>66-52400-S3</v>
      </c>
      <c r="B2188" s="231"/>
      <c r="C2188" s="231">
        <v>34608.390796460175</v>
      </c>
      <c r="D2188" s="231"/>
      <c r="E2188" s="231"/>
      <c r="F2188" s="231"/>
      <c r="G2188" s="232">
        <v>39799.649415929191</v>
      </c>
      <c r="H2188" s="246" t="s">
        <v>2685</v>
      </c>
      <c r="I2188" s="246" t="s">
        <v>2685</v>
      </c>
      <c r="K2188" s="130"/>
      <c r="L2188" s="130"/>
      <c r="M2188" s="130"/>
      <c r="N2188" s="137"/>
      <c r="P2188" s="137"/>
      <c r="Q2188" s="137"/>
      <c r="R2188" s="130"/>
      <c r="S2188" s="130"/>
      <c r="T2188" s="130"/>
      <c r="U2188" s="130"/>
      <c r="V2188" s="137"/>
      <c r="W2188" s="137"/>
      <c r="X2188" s="137"/>
      <c r="Y2188" s="130"/>
      <c r="Z2188" s="130"/>
      <c r="AA2188" s="130"/>
      <c r="AB2188" s="137"/>
      <c r="AC2188" s="137"/>
      <c r="AD2188" s="132"/>
      <c r="AE2188" s="132"/>
      <c r="AG2188" s="132"/>
    </row>
    <row r="2189" spans="1:33" s="138" customFormat="1" ht="15.75">
      <c r="A2189" s="292" t="str">
        <f t="shared" si="39"/>
        <v>66-52500-01</v>
      </c>
      <c r="B2189" s="231"/>
      <c r="C2189" s="231">
        <v>12125.122831858409</v>
      </c>
      <c r="D2189" s="231"/>
      <c r="E2189" s="231"/>
      <c r="F2189" s="231"/>
      <c r="G2189" s="232">
        <v>13943.891256637169</v>
      </c>
      <c r="H2189" s="246" t="s">
        <v>2686</v>
      </c>
      <c r="I2189" s="246" t="s">
        <v>2686</v>
      </c>
      <c r="K2189" s="130"/>
      <c r="L2189" s="130"/>
      <c r="M2189" s="130"/>
      <c r="N2189" s="137"/>
      <c r="P2189" s="137"/>
      <c r="Q2189" s="137"/>
      <c r="R2189" s="130"/>
      <c r="S2189" s="130"/>
      <c r="T2189" s="130"/>
      <c r="U2189" s="130"/>
      <c r="V2189" s="137"/>
      <c r="W2189" s="137"/>
      <c r="X2189" s="137"/>
      <c r="Y2189" s="130"/>
      <c r="Z2189" s="130"/>
      <c r="AA2189" s="130"/>
      <c r="AB2189" s="137"/>
      <c r="AC2189" s="137"/>
      <c r="AD2189" s="132"/>
      <c r="AE2189" s="132"/>
      <c r="AG2189" s="132"/>
    </row>
    <row r="2190" spans="1:33" s="138" customFormat="1" ht="15.75">
      <c r="A2190" s="292" t="str">
        <f t="shared" si="39"/>
        <v>66-52500-02</v>
      </c>
      <c r="B2190" s="231"/>
      <c r="C2190" s="231">
        <v>10350.528849557521</v>
      </c>
      <c r="D2190" s="231"/>
      <c r="E2190" s="231"/>
      <c r="F2190" s="231"/>
      <c r="G2190" s="232">
        <v>11903.108176991147</v>
      </c>
      <c r="H2190" s="247" t="s">
        <v>2687</v>
      </c>
      <c r="I2190" s="247" t="s">
        <v>2687</v>
      </c>
      <c r="J2190" s="137"/>
      <c r="K2190" s="130"/>
      <c r="L2190" s="130"/>
      <c r="M2190" s="130"/>
      <c r="N2190" s="137"/>
      <c r="P2190" s="137"/>
      <c r="Q2190" s="137"/>
      <c r="R2190" s="130"/>
      <c r="S2190" s="130"/>
      <c r="T2190" s="130"/>
      <c r="U2190" s="130"/>
      <c r="V2190" s="137"/>
      <c r="W2190" s="137"/>
      <c r="X2190" s="137"/>
      <c r="Y2190" s="130"/>
      <c r="Z2190" s="130"/>
      <c r="AA2190" s="130"/>
      <c r="AB2190" s="137"/>
      <c r="AC2190" s="137"/>
      <c r="AD2190" s="132"/>
      <c r="AE2190" s="132"/>
      <c r="AG2190" s="132"/>
    </row>
    <row r="2191" spans="1:33" s="138" customFormat="1" ht="15.75">
      <c r="A2191" s="292" t="str">
        <f t="shared" si="39"/>
        <v>66-52500-03</v>
      </c>
      <c r="B2191" s="231"/>
      <c r="C2191" s="231">
        <v>6900.35256637168</v>
      </c>
      <c r="D2191" s="231"/>
      <c r="E2191" s="231"/>
      <c r="F2191" s="231"/>
      <c r="G2191" s="232">
        <v>7935.4054513274314</v>
      </c>
      <c r="H2191" s="246" t="s">
        <v>2688</v>
      </c>
      <c r="I2191" s="246" t="s">
        <v>2688</v>
      </c>
      <c r="J2191" s="140"/>
      <c r="K2191" s="140"/>
      <c r="L2191" s="140"/>
      <c r="M2191" s="140"/>
      <c r="N2191" s="140"/>
      <c r="O2191" s="140"/>
      <c r="P2191" s="140"/>
      <c r="Q2191" s="140"/>
      <c r="R2191" s="140"/>
      <c r="S2191" s="140"/>
      <c r="T2191" s="140"/>
      <c r="U2191" s="140"/>
      <c r="V2191" s="140"/>
      <c r="W2191" s="140"/>
      <c r="X2191" s="140"/>
      <c r="Y2191" s="140"/>
      <c r="Z2191" s="130"/>
      <c r="AA2191" s="130"/>
      <c r="AB2191" s="140"/>
      <c r="AC2191" s="140"/>
      <c r="AD2191" s="132"/>
      <c r="AE2191" s="132"/>
      <c r="AG2191" s="132"/>
    </row>
    <row r="2192" spans="1:33" s="138" customFormat="1" ht="15.75">
      <c r="A2192" s="292" t="str">
        <f t="shared" si="39"/>
        <v>66-52500-S3</v>
      </c>
      <c r="B2192" s="231"/>
      <c r="C2192" s="231">
        <v>29376.004247787612</v>
      </c>
      <c r="D2192" s="231"/>
      <c r="E2192" s="231"/>
      <c r="F2192" s="231"/>
      <c r="G2192" s="232">
        <v>33782.404884955744</v>
      </c>
      <c r="H2192" s="246" t="s">
        <v>2689</v>
      </c>
      <c r="I2192" s="246" t="s">
        <v>2689</v>
      </c>
      <c r="J2192" s="141"/>
      <c r="K2192" s="141"/>
      <c r="L2192" s="141"/>
      <c r="M2192" s="141"/>
      <c r="N2192" s="141"/>
      <c r="O2192" s="141"/>
      <c r="P2192" s="141"/>
      <c r="Q2192" s="141"/>
      <c r="R2192" s="141"/>
      <c r="S2192" s="141"/>
      <c r="T2192" s="141"/>
      <c r="U2192" s="141"/>
      <c r="V2192" s="141"/>
      <c r="W2192" s="141"/>
      <c r="X2192" s="141"/>
      <c r="Y2192" s="130"/>
      <c r="Z2192" s="130"/>
      <c r="AA2192" s="130"/>
      <c r="AB2192" s="141"/>
      <c r="AC2192" s="141"/>
      <c r="AD2192" s="132"/>
      <c r="AE2192" s="132"/>
      <c r="AG2192" s="132"/>
    </row>
    <row r="2193" spans="1:33" s="138" customFormat="1" ht="15.75">
      <c r="A2193" s="292" t="str">
        <f t="shared" si="39"/>
        <v>66-52500-L2</v>
      </c>
      <c r="B2193" s="231"/>
      <c r="C2193" s="231">
        <v>22475.651681415929</v>
      </c>
      <c r="D2193" s="231"/>
      <c r="E2193" s="231"/>
      <c r="F2193" s="231"/>
      <c r="G2193" s="232">
        <v>25846.999433628316</v>
      </c>
      <c r="H2193" s="246" t="s">
        <v>2690</v>
      </c>
      <c r="I2193" s="246" t="s">
        <v>2690</v>
      </c>
      <c r="K2193" s="130"/>
      <c r="L2193" s="130"/>
      <c r="M2193" s="130"/>
      <c r="N2193" s="137"/>
      <c r="P2193" s="137"/>
      <c r="Q2193" s="137"/>
      <c r="R2193" s="130"/>
      <c r="S2193" s="130"/>
      <c r="T2193" s="130"/>
      <c r="U2193" s="130"/>
      <c r="V2193" s="137"/>
      <c r="W2193" s="137"/>
      <c r="X2193" s="137"/>
      <c r="Y2193" s="130"/>
      <c r="Z2193" s="130"/>
      <c r="AA2193" s="130"/>
      <c r="AB2193" s="137"/>
      <c r="AC2193" s="137"/>
      <c r="AD2193" s="132"/>
      <c r="AE2193" s="132"/>
      <c r="AG2193" s="132"/>
    </row>
    <row r="2194" spans="1:33" s="138" customFormat="1" ht="15.75">
      <c r="A2194" s="292" t="str">
        <f t="shared" si="39"/>
        <v>66-52500-B2</v>
      </c>
      <c r="B2194" s="231"/>
      <c r="C2194" s="231">
        <v>17250.881415929201</v>
      </c>
      <c r="D2194" s="231"/>
      <c r="E2194" s="231"/>
      <c r="F2194" s="231"/>
      <c r="G2194" s="232">
        <v>19838.513628318578</v>
      </c>
      <c r="H2194" s="246" t="s">
        <v>2691</v>
      </c>
      <c r="I2194" s="246" t="s">
        <v>2691</v>
      </c>
      <c r="K2194" s="130"/>
      <c r="L2194" s="130"/>
      <c r="M2194" s="130"/>
      <c r="N2194" s="137"/>
      <c r="P2194" s="137"/>
      <c r="Q2194" s="137"/>
      <c r="R2194" s="130"/>
      <c r="S2194" s="130"/>
      <c r="T2194" s="130"/>
      <c r="U2194" s="130"/>
      <c r="V2194" s="137"/>
      <c r="W2194" s="137"/>
      <c r="X2194" s="137"/>
      <c r="Y2194" s="130"/>
      <c r="Z2194" s="130"/>
      <c r="AA2194" s="130"/>
      <c r="AB2194" s="137"/>
      <c r="AC2194" s="137"/>
      <c r="AD2194" s="132"/>
      <c r="AE2194" s="132"/>
      <c r="AG2194" s="132"/>
    </row>
    <row r="2195" spans="1:33" s="138" customFormat="1" ht="15.75">
      <c r="A2195" s="292" t="str">
        <f t="shared" si="39"/>
        <v>66-52500-01</v>
      </c>
      <c r="B2195" s="231"/>
      <c r="C2195" s="231">
        <v>12125.122831858409</v>
      </c>
      <c r="D2195" s="231"/>
      <c r="E2195" s="231"/>
      <c r="F2195" s="231"/>
      <c r="G2195" s="232">
        <v>13943.891256637169</v>
      </c>
      <c r="H2195" s="236" t="s">
        <v>1856</v>
      </c>
      <c r="I2195" s="236" t="s">
        <v>1856</v>
      </c>
      <c r="K2195" s="130"/>
      <c r="L2195" s="130"/>
      <c r="M2195" s="130"/>
      <c r="N2195" s="137"/>
      <c r="P2195" s="137"/>
      <c r="Q2195" s="137"/>
      <c r="R2195" s="130"/>
      <c r="S2195" s="130"/>
      <c r="T2195" s="130"/>
      <c r="U2195" s="130"/>
      <c r="V2195" s="137"/>
      <c r="W2195" s="137"/>
      <c r="X2195" s="137"/>
      <c r="Y2195" s="130"/>
      <c r="Z2195" s="130"/>
      <c r="AA2195" s="130"/>
      <c r="AB2195" s="137"/>
      <c r="AC2195" s="137"/>
      <c r="AD2195" s="132"/>
      <c r="AE2195" s="132"/>
      <c r="AG2195" s="132"/>
    </row>
    <row r="2196" spans="1:33" s="138" customFormat="1" ht="15.75">
      <c r="A2196" s="292" t="str">
        <f t="shared" si="39"/>
        <v>66-52500-02</v>
      </c>
      <c r="B2196" s="231"/>
      <c r="C2196" s="231">
        <v>10350.528849557521</v>
      </c>
      <c r="D2196" s="231"/>
      <c r="E2196" s="231"/>
      <c r="F2196" s="231"/>
      <c r="G2196" s="232">
        <v>11903.108176991147</v>
      </c>
      <c r="H2196" s="236" t="s">
        <v>1857</v>
      </c>
      <c r="I2196" s="236" t="s">
        <v>1857</v>
      </c>
      <c r="J2196" s="137"/>
      <c r="K2196" s="130"/>
      <c r="L2196" s="130"/>
      <c r="M2196" s="130"/>
      <c r="N2196" s="137"/>
      <c r="P2196" s="137"/>
      <c r="Q2196" s="137"/>
      <c r="R2196" s="130"/>
      <c r="S2196" s="130"/>
      <c r="T2196" s="130"/>
      <c r="U2196" s="130"/>
      <c r="V2196" s="137"/>
      <c r="W2196" s="137"/>
      <c r="X2196" s="137"/>
      <c r="Y2196" s="130"/>
      <c r="Z2196" s="130"/>
      <c r="AA2196" s="130"/>
      <c r="AB2196" s="137"/>
      <c r="AC2196" s="137"/>
      <c r="AD2196" s="132"/>
      <c r="AE2196" s="132"/>
      <c r="AG2196" s="132"/>
    </row>
    <row r="2197" spans="1:33" s="138" customFormat="1" ht="15.75">
      <c r="A2197" s="292" t="str">
        <f t="shared" si="39"/>
        <v>66-52500-03</v>
      </c>
      <c r="B2197" s="231"/>
      <c r="C2197" s="231">
        <v>6900.35256637168</v>
      </c>
      <c r="D2197" s="231"/>
      <c r="E2197" s="231"/>
      <c r="F2197" s="231"/>
      <c r="G2197" s="232">
        <v>7935.4054513274314</v>
      </c>
      <c r="H2197" s="246" t="s">
        <v>1073</v>
      </c>
      <c r="I2197" s="246" t="s">
        <v>1073</v>
      </c>
      <c r="J2197" s="140"/>
      <c r="K2197" s="140"/>
      <c r="L2197" s="140"/>
      <c r="M2197" s="140"/>
      <c r="N2197" s="140"/>
      <c r="O2197" s="140"/>
      <c r="P2197" s="140"/>
      <c r="Q2197" s="140"/>
      <c r="R2197" s="140"/>
      <c r="S2197" s="140"/>
      <c r="T2197" s="140"/>
      <c r="U2197" s="140"/>
      <c r="V2197" s="140"/>
      <c r="W2197" s="140"/>
      <c r="X2197" s="140"/>
      <c r="Y2197" s="140"/>
      <c r="Z2197" s="130"/>
      <c r="AA2197" s="130"/>
      <c r="AB2197" s="140"/>
      <c r="AC2197" s="140"/>
      <c r="AD2197" s="132"/>
      <c r="AE2197" s="132"/>
      <c r="AG2197" s="132"/>
    </row>
    <row r="2198" spans="1:33" s="138" customFormat="1" ht="15.75">
      <c r="A2198" s="292" t="str">
        <f t="shared" si="39"/>
        <v>66-52500-B2</v>
      </c>
      <c r="B2198" s="231"/>
      <c r="C2198" s="231">
        <v>17250.881415929201</v>
      </c>
      <c r="D2198" s="231"/>
      <c r="E2198" s="231"/>
      <c r="F2198" s="231"/>
      <c r="G2198" s="232">
        <v>19838.513628318578</v>
      </c>
      <c r="H2198" s="246" t="s">
        <v>1854</v>
      </c>
      <c r="I2198" s="246" t="s">
        <v>1854</v>
      </c>
      <c r="J2198" s="141"/>
      <c r="K2198" s="141"/>
      <c r="L2198" s="141"/>
      <c r="M2198" s="141"/>
      <c r="N2198" s="141"/>
      <c r="O2198" s="141"/>
      <c r="P2198" s="141"/>
      <c r="Q2198" s="141"/>
      <c r="R2198" s="141"/>
      <c r="S2198" s="141"/>
      <c r="T2198" s="141"/>
      <c r="U2198" s="141"/>
      <c r="V2198" s="141"/>
      <c r="W2198" s="141"/>
      <c r="X2198" s="141"/>
      <c r="Y2198" s="130"/>
      <c r="Z2198" s="130"/>
      <c r="AA2198" s="130"/>
      <c r="AB2198" s="141"/>
      <c r="AC2198" s="141"/>
      <c r="AD2198" s="132"/>
      <c r="AE2198" s="132"/>
      <c r="AG2198" s="132"/>
    </row>
    <row r="2199" spans="1:33" s="138" customFormat="1" ht="15.75">
      <c r="A2199" s="292" t="str">
        <f t="shared" si="39"/>
        <v>66-52500-L2</v>
      </c>
      <c r="B2199" s="231"/>
      <c r="C2199" s="231">
        <v>22475.651681415929</v>
      </c>
      <c r="D2199" s="231"/>
      <c r="E2199" s="231"/>
      <c r="F2199" s="231"/>
      <c r="G2199" s="232">
        <v>25846.999433628316</v>
      </c>
      <c r="H2199" s="246" t="s">
        <v>1855</v>
      </c>
      <c r="I2199" s="246" t="s">
        <v>1855</v>
      </c>
      <c r="K2199" s="130"/>
      <c r="L2199" s="130"/>
      <c r="M2199" s="130"/>
      <c r="N2199" s="137"/>
      <c r="P2199" s="137"/>
      <c r="Q2199" s="137"/>
      <c r="R2199" s="130"/>
      <c r="S2199" s="130"/>
      <c r="T2199" s="130"/>
      <c r="U2199" s="130"/>
      <c r="V2199" s="137"/>
      <c r="W2199" s="137"/>
      <c r="X2199" s="137"/>
      <c r="Y2199" s="130"/>
      <c r="Z2199" s="130"/>
      <c r="AA2199" s="130"/>
      <c r="AB2199" s="137"/>
      <c r="AC2199" s="137"/>
      <c r="AD2199" s="132"/>
      <c r="AE2199" s="132"/>
      <c r="AG2199" s="132"/>
    </row>
    <row r="2200" spans="1:33" s="138" customFormat="1" ht="15.75">
      <c r="A2200" s="292" t="str">
        <f t="shared" si="39"/>
        <v>66-52500-S3</v>
      </c>
      <c r="B2200" s="231"/>
      <c r="C2200" s="231">
        <v>29376.004247787612</v>
      </c>
      <c r="D2200" s="231"/>
      <c r="E2200" s="231"/>
      <c r="F2200" s="231"/>
      <c r="G2200" s="232">
        <v>33782.404884955751</v>
      </c>
      <c r="H2200" s="246" t="s">
        <v>1853</v>
      </c>
      <c r="I2200" s="246" t="s">
        <v>1853</v>
      </c>
      <c r="K2200" s="130"/>
      <c r="L2200" s="130"/>
      <c r="M2200" s="130"/>
      <c r="N2200" s="137"/>
      <c r="P2200" s="137"/>
      <c r="Q2200" s="137"/>
      <c r="R2200" s="130"/>
      <c r="S2200" s="130"/>
      <c r="T2200" s="130"/>
      <c r="U2200" s="130"/>
      <c r="V2200" s="137"/>
      <c r="W2200" s="137"/>
      <c r="X2200" s="137"/>
      <c r="Y2200" s="130"/>
      <c r="Z2200" s="130"/>
      <c r="AA2200" s="130"/>
      <c r="AB2200" s="137"/>
      <c r="AC2200" s="137"/>
      <c r="AD2200" s="132"/>
      <c r="AE2200" s="132"/>
      <c r="AG2200" s="132"/>
    </row>
    <row r="2201" spans="1:33" s="138" customFormat="1" ht="15.75">
      <c r="A2201" s="292" t="str">
        <f t="shared" si="39"/>
        <v>66-52600-01</v>
      </c>
      <c r="B2201" s="231"/>
      <c r="C2201" s="231">
        <v>12802.97203539823</v>
      </c>
      <c r="D2201" s="231"/>
      <c r="E2201" s="231"/>
      <c r="F2201" s="231"/>
      <c r="G2201" s="232">
        <v>14723.417840707965</v>
      </c>
      <c r="H2201" s="246" t="s">
        <v>2692</v>
      </c>
      <c r="I2201" s="246" t="s">
        <v>2692</v>
      </c>
      <c r="K2201" s="130"/>
      <c r="L2201" s="130"/>
      <c r="M2201" s="130"/>
      <c r="N2201" s="137"/>
      <c r="P2201" s="137"/>
      <c r="Q2201" s="137"/>
      <c r="R2201" s="130"/>
      <c r="S2201" s="130"/>
      <c r="T2201" s="130"/>
      <c r="U2201" s="130"/>
      <c r="V2201" s="137"/>
      <c r="W2201" s="137"/>
      <c r="X2201" s="137"/>
      <c r="Y2201" s="130"/>
      <c r="Z2201" s="130"/>
      <c r="AA2201" s="130"/>
      <c r="AB2201" s="137"/>
      <c r="AC2201" s="137"/>
      <c r="AD2201" s="132"/>
      <c r="AE2201" s="132"/>
      <c r="AG2201" s="132"/>
    </row>
    <row r="2202" spans="1:33" s="138" customFormat="1" ht="15.75">
      <c r="A2202" s="292" t="str">
        <f t="shared" si="39"/>
        <v>66-52600-02</v>
      </c>
      <c r="B2202" s="231"/>
      <c r="C2202" s="231">
        <v>9428.958584070795</v>
      </c>
      <c r="D2202" s="231"/>
      <c r="E2202" s="231"/>
      <c r="F2202" s="231"/>
      <c r="G2202" s="232">
        <v>10843.302371681413</v>
      </c>
      <c r="H2202" s="236" t="s">
        <v>2693</v>
      </c>
      <c r="I2202" s="236" t="s">
        <v>2693</v>
      </c>
      <c r="J2202" s="137"/>
      <c r="K2202" s="130"/>
      <c r="L2202" s="130"/>
      <c r="M2202" s="130"/>
      <c r="N2202" s="137"/>
      <c r="P2202" s="137"/>
      <c r="Q2202" s="137"/>
      <c r="R2202" s="130"/>
      <c r="S2202" s="130"/>
      <c r="T2202" s="130"/>
      <c r="U2202" s="130"/>
      <c r="V2202" s="137"/>
      <c r="W2202" s="137"/>
      <c r="X2202" s="137"/>
      <c r="Y2202" s="130"/>
      <c r="Z2202" s="130"/>
      <c r="AA2202" s="130"/>
      <c r="AB2202" s="137"/>
      <c r="AC2202" s="137"/>
      <c r="AD2202" s="132"/>
      <c r="AE2202" s="132"/>
      <c r="AG2202" s="132"/>
    </row>
    <row r="2203" spans="1:33" s="138" customFormat="1" ht="15.75">
      <c r="A2203" s="292" t="str">
        <f t="shared" si="39"/>
        <v>66-52600-S2</v>
      </c>
      <c r="B2203" s="231"/>
      <c r="C2203" s="231">
        <v>22231.930619469029</v>
      </c>
      <c r="D2203" s="231"/>
      <c r="E2203" s="231"/>
      <c r="F2203" s="231"/>
      <c r="G2203" s="232">
        <v>25566.720212389377</v>
      </c>
      <c r="H2203" s="236" t="s">
        <v>2694</v>
      </c>
      <c r="I2203" s="236" t="s">
        <v>2694</v>
      </c>
      <c r="J2203" s="140"/>
      <c r="K2203" s="140"/>
      <c r="L2203" s="140"/>
      <c r="M2203" s="140"/>
      <c r="N2203" s="140"/>
      <c r="O2203" s="140"/>
      <c r="P2203" s="140"/>
      <c r="Q2203" s="140"/>
      <c r="R2203" s="140"/>
      <c r="S2203" s="140"/>
      <c r="T2203" s="140"/>
      <c r="U2203" s="140"/>
      <c r="V2203" s="140"/>
      <c r="W2203" s="140"/>
      <c r="X2203" s="140"/>
      <c r="Y2203" s="140"/>
      <c r="Z2203" s="130"/>
      <c r="AA2203" s="130"/>
      <c r="AB2203" s="140"/>
      <c r="AC2203" s="140"/>
      <c r="AD2203" s="132"/>
      <c r="AE2203" s="132"/>
      <c r="AG2203" s="132"/>
    </row>
    <row r="2204" spans="1:33" s="138" customFormat="1" ht="15.75">
      <c r="A2204" s="292" t="str">
        <f t="shared" si="39"/>
        <v>66-52600-01</v>
      </c>
      <c r="B2204" s="231"/>
      <c r="C2204" s="231">
        <v>12802.97203539823</v>
      </c>
      <c r="D2204" s="231"/>
      <c r="E2204" s="231"/>
      <c r="F2204" s="231"/>
      <c r="G2204" s="232">
        <v>14723.417840707965</v>
      </c>
      <c r="H2204" s="236" t="s">
        <v>1862</v>
      </c>
      <c r="I2204" s="236" t="s">
        <v>1862</v>
      </c>
      <c r="J2204" s="141"/>
      <c r="K2204" s="141"/>
      <c r="L2204" s="141"/>
      <c r="M2204" s="141"/>
      <c r="N2204" s="141"/>
      <c r="O2204" s="141"/>
      <c r="P2204" s="141"/>
      <c r="Q2204" s="141"/>
      <c r="R2204" s="141"/>
      <c r="S2204" s="141"/>
      <c r="T2204" s="141"/>
      <c r="U2204" s="141"/>
      <c r="V2204" s="141"/>
      <c r="W2204" s="141"/>
      <c r="X2204" s="141"/>
      <c r="Y2204" s="130"/>
      <c r="Z2204" s="130"/>
      <c r="AA2204" s="130"/>
      <c r="AB2204" s="141"/>
      <c r="AC2204" s="141"/>
      <c r="AD2204" s="132"/>
      <c r="AE2204" s="132"/>
      <c r="AG2204" s="132"/>
    </row>
    <row r="2205" spans="1:33" s="138" customFormat="1" ht="15.75">
      <c r="A2205" s="292" t="str">
        <f t="shared" si="39"/>
        <v>66-52600-02</v>
      </c>
      <c r="B2205" s="231"/>
      <c r="C2205" s="231">
        <v>9428.958584070795</v>
      </c>
      <c r="D2205" s="231"/>
      <c r="E2205" s="231"/>
      <c r="F2205" s="231"/>
      <c r="G2205" s="232">
        <v>10843.302371681413</v>
      </c>
      <c r="H2205" s="225" t="s">
        <v>1863</v>
      </c>
      <c r="I2205" s="225" t="s">
        <v>1863</v>
      </c>
      <c r="K2205" s="130"/>
      <c r="L2205" s="130"/>
      <c r="M2205" s="130"/>
      <c r="N2205" s="137"/>
      <c r="P2205" s="137"/>
      <c r="Q2205" s="137"/>
      <c r="R2205" s="130"/>
      <c r="S2205" s="130"/>
      <c r="T2205" s="130"/>
      <c r="U2205" s="130"/>
      <c r="V2205" s="137"/>
      <c r="W2205" s="137"/>
      <c r="X2205" s="137"/>
      <c r="Y2205" s="130"/>
      <c r="Z2205" s="130"/>
      <c r="AA2205" s="130"/>
      <c r="AB2205" s="137"/>
      <c r="AC2205" s="137"/>
      <c r="AD2205" s="132"/>
      <c r="AE2205" s="132"/>
      <c r="AG2205" s="132"/>
    </row>
    <row r="2206" spans="1:33" s="138" customFormat="1" ht="15.75">
      <c r="A2206" s="292" t="str">
        <f t="shared" si="39"/>
        <v>66-52600-S2</v>
      </c>
      <c r="B2206" s="231"/>
      <c r="C2206" s="231">
        <v>22231.930619469029</v>
      </c>
      <c r="D2206" s="231"/>
      <c r="E2206" s="231"/>
      <c r="F2206" s="231"/>
      <c r="G2206" s="232">
        <v>25566.720212389377</v>
      </c>
      <c r="H2206" s="225" t="s">
        <v>1861</v>
      </c>
      <c r="I2206" s="225" t="s">
        <v>1861</v>
      </c>
      <c r="K2206" s="130"/>
      <c r="L2206" s="130"/>
      <c r="M2206" s="130"/>
      <c r="N2206" s="137"/>
      <c r="P2206" s="137"/>
      <c r="Q2206" s="137"/>
      <c r="R2206" s="130"/>
      <c r="S2206" s="130"/>
      <c r="T2206" s="130"/>
      <c r="U2206" s="130"/>
      <c r="V2206" s="137"/>
      <c r="W2206" s="137"/>
      <c r="X2206" s="137"/>
      <c r="Y2206" s="130"/>
      <c r="Z2206" s="130"/>
      <c r="AA2206" s="130"/>
      <c r="AB2206" s="137"/>
      <c r="AC2206" s="137"/>
      <c r="AD2206" s="132"/>
      <c r="AE2206" s="132"/>
      <c r="AG2206" s="132"/>
    </row>
    <row r="2207" spans="1:33" s="138" customFormat="1" ht="15.75">
      <c r="A2207" s="292" t="str">
        <f t="shared" si="39"/>
        <v>66-52600-01</v>
      </c>
      <c r="B2207" s="231">
        <v>9818.2300884955766</v>
      </c>
      <c r="C2207" s="231">
        <v>12802.97203539823</v>
      </c>
      <c r="D2207" s="231"/>
      <c r="E2207" s="231"/>
      <c r="F2207" s="231"/>
      <c r="G2207" s="232">
        <v>14723.417840707965</v>
      </c>
      <c r="H2207" s="225" t="s">
        <v>1865</v>
      </c>
      <c r="I2207" s="225" t="s">
        <v>1865</v>
      </c>
      <c r="K2207" s="130"/>
      <c r="L2207" s="130"/>
      <c r="M2207" s="130"/>
      <c r="N2207" s="137"/>
      <c r="P2207" s="137"/>
      <c r="Q2207" s="137"/>
      <c r="R2207" s="130"/>
      <c r="S2207" s="130"/>
      <c r="T2207" s="130"/>
      <c r="U2207" s="130"/>
      <c r="V2207" s="137"/>
      <c r="W2207" s="137"/>
      <c r="X2207" s="137"/>
      <c r="Y2207" s="130"/>
      <c r="Z2207" s="130"/>
      <c r="AA2207" s="130"/>
      <c r="AB2207" s="137"/>
      <c r="AC2207" s="137"/>
      <c r="AD2207" s="132"/>
      <c r="AE2207" s="132"/>
      <c r="AG2207" s="132"/>
    </row>
    <row r="2208" spans="1:33" s="138" customFormat="1" ht="15.75">
      <c r="A2208" s="292" t="str">
        <f t="shared" si="39"/>
        <v>66-52600-02</v>
      </c>
      <c r="B2208" s="231">
        <v>7230.7964601769927</v>
      </c>
      <c r="C2208" s="231">
        <v>9428.958584070795</v>
      </c>
      <c r="D2208" s="231"/>
      <c r="E2208" s="231"/>
      <c r="F2208" s="231"/>
      <c r="G2208" s="232">
        <v>10843.302371681413</v>
      </c>
      <c r="H2208" s="225" t="s">
        <v>1866</v>
      </c>
      <c r="I2208" s="225" t="s">
        <v>1866</v>
      </c>
      <c r="J2208" s="137"/>
      <c r="K2208" s="130"/>
      <c r="L2208" s="130"/>
      <c r="M2208" s="130"/>
      <c r="N2208" s="137"/>
      <c r="P2208" s="137"/>
      <c r="Q2208" s="137"/>
      <c r="R2208" s="130"/>
      <c r="S2208" s="130"/>
      <c r="T2208" s="130"/>
      <c r="U2208" s="130"/>
      <c r="V2208" s="137"/>
      <c r="W2208" s="137"/>
      <c r="X2208" s="137"/>
      <c r="Y2208" s="130"/>
      <c r="Z2208" s="130"/>
      <c r="AA2208" s="130"/>
      <c r="AB2208" s="137"/>
      <c r="AC2208" s="137"/>
      <c r="AD2208" s="132"/>
      <c r="AE2208" s="132"/>
      <c r="AG2208" s="132"/>
    </row>
    <row r="2209" spans="1:33" s="138" customFormat="1" ht="15.75">
      <c r="A2209" s="292" t="str">
        <f t="shared" si="39"/>
        <v>66-52600-S2</v>
      </c>
      <c r="B2209" s="231">
        <v>17049.026548672566</v>
      </c>
      <c r="C2209" s="231">
        <v>22231.930619469029</v>
      </c>
      <c r="D2209" s="231"/>
      <c r="E2209" s="231"/>
      <c r="F2209" s="231"/>
      <c r="G2209" s="232">
        <v>25566.720212389377</v>
      </c>
      <c r="H2209" s="225" t="s">
        <v>1864</v>
      </c>
      <c r="I2209" s="225" t="s">
        <v>1864</v>
      </c>
      <c r="K2209" s="130"/>
      <c r="L2209" s="130"/>
      <c r="M2209" s="130"/>
      <c r="N2209" s="137"/>
      <c r="P2209" s="137"/>
      <c r="Q2209" s="137"/>
      <c r="R2209" s="130"/>
      <c r="S2209" s="130"/>
      <c r="T2209" s="130"/>
      <c r="U2209" s="130"/>
      <c r="V2209" s="137"/>
      <c r="W2209" s="137"/>
      <c r="X2209" s="137"/>
      <c r="Y2209" s="130"/>
      <c r="Z2209" s="130"/>
      <c r="AA2209" s="130"/>
      <c r="AB2209" s="137"/>
      <c r="AC2209" s="137"/>
      <c r="AD2209" s="132"/>
      <c r="AE2209" s="132"/>
      <c r="AG2209" s="132"/>
    </row>
    <row r="2210" spans="1:33" s="138" customFormat="1" ht="15.75">
      <c r="A2210" s="292" t="str">
        <f t="shared" si="39"/>
        <v>66-52700-01</v>
      </c>
      <c r="B2210" s="231"/>
      <c r="C2210" s="231">
        <v>18621.812389380539</v>
      </c>
      <c r="D2210" s="231"/>
      <c r="E2210" s="231"/>
      <c r="F2210" s="231"/>
      <c r="G2210" s="232">
        <v>21415.084247787618</v>
      </c>
      <c r="H2210" s="236" t="s">
        <v>2695</v>
      </c>
      <c r="I2210" s="236" t="s">
        <v>2695</v>
      </c>
      <c r="K2210" s="130"/>
      <c r="L2210" s="130"/>
      <c r="M2210" s="130"/>
      <c r="N2210" s="137"/>
      <c r="P2210" s="137"/>
      <c r="Q2210" s="137"/>
      <c r="R2210" s="130"/>
      <c r="S2210" s="130"/>
      <c r="T2210" s="130"/>
      <c r="U2210" s="130"/>
      <c r="V2210" s="137"/>
      <c r="W2210" s="137"/>
      <c r="X2210" s="137"/>
      <c r="Y2210" s="130"/>
      <c r="Z2210" s="130"/>
      <c r="AA2210" s="130"/>
      <c r="AB2210" s="137"/>
      <c r="AC2210" s="137"/>
      <c r="AD2210" s="132"/>
      <c r="AE2210" s="132"/>
      <c r="AG2210" s="132"/>
    </row>
    <row r="2211" spans="1:33" s="138" customFormat="1" ht="15.75">
      <c r="A2211" s="292" t="str">
        <f t="shared" si="39"/>
        <v>66-52700-02</v>
      </c>
      <c r="B2211" s="231"/>
      <c r="C2211" s="231">
        <v>13473.204955752215</v>
      </c>
      <c r="D2211" s="231"/>
      <c r="E2211" s="231"/>
      <c r="F2211" s="231"/>
      <c r="G2211" s="232">
        <v>15494.185699115045</v>
      </c>
      <c r="H2211" s="236" t="s">
        <v>2696</v>
      </c>
      <c r="I2211" s="236" t="s">
        <v>2696</v>
      </c>
      <c r="J2211" s="137"/>
      <c r="K2211" s="130"/>
      <c r="L2211" s="130"/>
      <c r="M2211" s="130"/>
      <c r="N2211" s="137"/>
      <c r="P2211" s="137"/>
      <c r="Q2211" s="137"/>
      <c r="R2211" s="130"/>
      <c r="S2211" s="130"/>
      <c r="T2211" s="130"/>
      <c r="U2211" s="130"/>
      <c r="V2211" s="137"/>
      <c r="W2211" s="137"/>
      <c r="X2211" s="137"/>
      <c r="Y2211" s="130"/>
      <c r="Z2211" s="130"/>
      <c r="AA2211" s="130"/>
      <c r="AB2211" s="137"/>
      <c r="AC2211" s="137"/>
      <c r="AD2211" s="132"/>
      <c r="AE2211" s="132"/>
      <c r="AG2211" s="132"/>
    </row>
    <row r="2212" spans="1:33" s="138" customFormat="1" ht="15.75">
      <c r="A2212" s="292" t="str">
        <f t="shared" ref="A2212:A2275" si="40">LEFT(H2212,6)&amp;"00"&amp;RIGHT(H2212,3)</f>
        <v>66-52700-03</v>
      </c>
      <c r="B2212" s="231"/>
      <c r="C2212" s="231">
        <v>9428.958584070795</v>
      </c>
      <c r="D2212" s="231"/>
      <c r="E2212" s="231"/>
      <c r="F2212" s="231"/>
      <c r="G2212" s="232">
        <v>10843.302371681413</v>
      </c>
      <c r="H2212" s="236" t="s">
        <v>2697</v>
      </c>
      <c r="I2212" s="236" t="s">
        <v>2697</v>
      </c>
      <c r="K2212" s="130"/>
      <c r="L2212" s="130"/>
      <c r="M2212" s="130"/>
      <c r="N2212" s="137"/>
      <c r="P2212" s="137"/>
      <c r="Q2212" s="137"/>
      <c r="R2212" s="130"/>
      <c r="S2212" s="130"/>
      <c r="T2212" s="130"/>
      <c r="U2212" s="130"/>
      <c r="V2212" s="137"/>
      <c r="W2212" s="137"/>
      <c r="X2212" s="137"/>
      <c r="Y2212" s="130"/>
      <c r="Z2212" s="130"/>
      <c r="AA2212" s="130"/>
      <c r="AB2212" s="137"/>
      <c r="AC2212" s="137"/>
      <c r="AD2212" s="132"/>
      <c r="AE2212" s="132"/>
      <c r="AG2212" s="132"/>
    </row>
    <row r="2213" spans="1:33" s="138" customFormat="1" ht="15.75">
      <c r="A2213" s="292" t="str">
        <f t="shared" si="40"/>
        <v>66-52700-S3</v>
      </c>
      <c r="B2213" s="231"/>
      <c r="C2213" s="231">
        <v>41523.975929203545</v>
      </c>
      <c r="D2213" s="231"/>
      <c r="E2213" s="231"/>
      <c r="F2213" s="231"/>
      <c r="G2213" s="232">
        <v>47752.572318584076</v>
      </c>
      <c r="H2213" s="234" t="s">
        <v>2698</v>
      </c>
      <c r="I2213" s="234" t="s">
        <v>2698</v>
      </c>
      <c r="K2213" s="130"/>
      <c r="L2213" s="130"/>
      <c r="M2213" s="130"/>
      <c r="N2213" s="137"/>
      <c r="P2213" s="137"/>
      <c r="Q2213" s="137"/>
      <c r="R2213" s="130"/>
      <c r="S2213" s="130"/>
      <c r="T2213" s="130"/>
      <c r="U2213" s="130"/>
      <c r="V2213" s="137"/>
      <c r="W2213" s="137"/>
      <c r="X2213" s="137"/>
      <c r="Y2213" s="130"/>
      <c r="Z2213" s="130"/>
      <c r="AA2213" s="130"/>
      <c r="AB2213" s="137"/>
      <c r="AC2213" s="137"/>
      <c r="AD2213" s="132"/>
      <c r="AE2213" s="132"/>
      <c r="AG2213" s="132"/>
    </row>
    <row r="2214" spans="1:33" s="138" customFormat="1" ht="15.75">
      <c r="A2214" s="292" t="str">
        <f t="shared" si="40"/>
        <v>66-52700-01</v>
      </c>
      <c r="B2214" s="231"/>
      <c r="C2214" s="231">
        <v>18621.812389380539</v>
      </c>
      <c r="D2214" s="231"/>
      <c r="E2214" s="231"/>
      <c r="F2214" s="231"/>
      <c r="G2214" s="232">
        <v>21415.084247787618</v>
      </c>
      <c r="H2214" s="234" t="s">
        <v>1076</v>
      </c>
      <c r="I2214" s="234" t="s">
        <v>1076</v>
      </c>
      <c r="J2214" s="137"/>
      <c r="K2214" s="130"/>
      <c r="L2214" s="130"/>
      <c r="M2214" s="130"/>
      <c r="N2214" s="137"/>
      <c r="P2214" s="137"/>
      <c r="Q2214" s="137"/>
      <c r="R2214" s="130"/>
      <c r="S2214" s="130"/>
      <c r="T2214" s="130"/>
      <c r="U2214" s="130"/>
      <c r="V2214" s="137"/>
      <c r="W2214" s="137"/>
      <c r="X2214" s="137"/>
      <c r="Y2214" s="130"/>
      <c r="Z2214" s="130"/>
      <c r="AA2214" s="130"/>
      <c r="AB2214" s="137"/>
      <c r="AC2214" s="137"/>
      <c r="AD2214" s="132"/>
      <c r="AE2214" s="132"/>
      <c r="AG2214" s="132"/>
    </row>
    <row r="2215" spans="1:33" s="138" customFormat="1" ht="15.75">
      <c r="A2215" s="292" t="str">
        <f t="shared" si="40"/>
        <v>66-52700-02</v>
      </c>
      <c r="B2215" s="231"/>
      <c r="C2215" s="231">
        <v>13473.204955752215</v>
      </c>
      <c r="D2215" s="231"/>
      <c r="E2215" s="231"/>
      <c r="F2215" s="231"/>
      <c r="G2215" s="232">
        <v>15494.185699115045</v>
      </c>
      <c r="H2215" s="242" t="s">
        <v>1077</v>
      </c>
      <c r="I2215" s="242" t="s">
        <v>1077</v>
      </c>
      <c r="K2215" s="130"/>
      <c r="L2215" s="130"/>
      <c r="M2215" s="130"/>
      <c r="N2215" s="137"/>
      <c r="P2215" s="137"/>
      <c r="Q2215" s="137"/>
      <c r="R2215" s="130"/>
      <c r="S2215" s="130"/>
      <c r="T2215" s="130"/>
      <c r="U2215" s="130"/>
      <c r="V2215" s="137"/>
      <c r="W2215" s="137"/>
      <c r="X2215" s="137"/>
      <c r="Y2215" s="130"/>
      <c r="Z2215" s="130"/>
      <c r="AA2215" s="130"/>
      <c r="AB2215" s="137"/>
      <c r="AC2215" s="137"/>
      <c r="AD2215" s="132"/>
      <c r="AE2215" s="132"/>
      <c r="AG2215" s="132"/>
    </row>
    <row r="2216" spans="1:33" s="138" customFormat="1" ht="15.75">
      <c r="A2216" s="292" t="str">
        <f t="shared" si="40"/>
        <v>66-52700-03</v>
      </c>
      <c r="B2216" s="231"/>
      <c r="C2216" s="231">
        <v>9428.958584070795</v>
      </c>
      <c r="D2216" s="231"/>
      <c r="E2216" s="231"/>
      <c r="F2216" s="231"/>
      <c r="G2216" s="232">
        <v>10843.302371681413</v>
      </c>
      <c r="H2216" s="242" t="s">
        <v>1078</v>
      </c>
      <c r="I2216" s="242" t="s">
        <v>1078</v>
      </c>
      <c r="K2216" s="130"/>
      <c r="L2216" s="130"/>
      <c r="M2216" s="130"/>
      <c r="N2216" s="137"/>
      <c r="P2216" s="137"/>
      <c r="Q2216" s="137"/>
      <c r="R2216" s="130"/>
      <c r="S2216" s="130"/>
      <c r="T2216" s="130"/>
      <c r="U2216" s="130"/>
      <c r="V2216" s="137"/>
      <c r="W2216" s="137"/>
      <c r="X2216" s="137"/>
      <c r="Y2216" s="130"/>
      <c r="Z2216" s="130"/>
      <c r="AA2216" s="130"/>
      <c r="AB2216" s="137"/>
      <c r="AC2216" s="137"/>
      <c r="AD2216" s="132"/>
      <c r="AE2216" s="132"/>
      <c r="AG2216" s="132"/>
    </row>
    <row r="2217" spans="1:33" s="138" customFormat="1" ht="15.75">
      <c r="A2217" s="292" t="str">
        <f t="shared" si="40"/>
        <v>66-52700-B2</v>
      </c>
      <c r="B2217" s="231"/>
      <c r="C2217" s="231">
        <v>22902.16353982301</v>
      </c>
      <c r="D2217" s="231"/>
      <c r="E2217" s="231"/>
      <c r="F2217" s="231"/>
      <c r="G2217" s="232">
        <v>26337.488070796458</v>
      </c>
      <c r="H2217" s="242" t="s">
        <v>1075</v>
      </c>
      <c r="I2217" s="242" t="s">
        <v>1075</v>
      </c>
      <c r="J2217" s="137"/>
      <c r="K2217" s="130"/>
      <c r="L2217" s="130"/>
      <c r="M2217" s="130"/>
      <c r="N2217" s="137"/>
      <c r="P2217" s="137"/>
      <c r="Q2217" s="137"/>
      <c r="R2217" s="130"/>
      <c r="S2217" s="130"/>
      <c r="T2217" s="130"/>
      <c r="U2217" s="130"/>
      <c r="V2217" s="137"/>
      <c r="W2217" s="137"/>
      <c r="X2217" s="137"/>
      <c r="Y2217" s="130"/>
      <c r="Z2217" s="130"/>
      <c r="AA2217" s="130"/>
      <c r="AB2217" s="137"/>
      <c r="AC2217" s="137"/>
      <c r="AD2217" s="132"/>
      <c r="AE2217" s="132"/>
      <c r="AG2217" s="132"/>
    </row>
    <row r="2218" spans="1:33" s="138" customFormat="1" ht="15.75">
      <c r="A2218" s="292" t="str">
        <f t="shared" si="40"/>
        <v>66-52700-S3</v>
      </c>
      <c r="B2218" s="231"/>
      <c r="C2218" s="231">
        <v>41523.975929203552</v>
      </c>
      <c r="D2218" s="231"/>
      <c r="E2218" s="231"/>
      <c r="F2218" s="231"/>
      <c r="G2218" s="232">
        <v>47752.572318584076</v>
      </c>
      <c r="H2218" s="242" t="s">
        <v>1074</v>
      </c>
      <c r="I2218" s="242" t="s">
        <v>1074</v>
      </c>
      <c r="K2218" s="130"/>
      <c r="L2218" s="130"/>
      <c r="M2218" s="130"/>
      <c r="N2218" s="137"/>
      <c r="P2218" s="137"/>
      <c r="Q2218" s="137"/>
      <c r="R2218" s="130"/>
      <c r="S2218" s="130"/>
      <c r="T2218" s="130"/>
      <c r="U2218" s="130"/>
      <c r="V2218" s="137"/>
      <c r="W2218" s="137"/>
      <c r="X2218" s="137"/>
      <c r="Y2218" s="130"/>
      <c r="Z2218" s="130"/>
      <c r="AA2218" s="130"/>
      <c r="AB2218" s="137"/>
      <c r="AC2218" s="137"/>
      <c r="AD2218" s="132"/>
      <c r="AE2218" s="132"/>
      <c r="AG2218" s="132"/>
    </row>
    <row r="2219" spans="1:33" s="138" customFormat="1" ht="15.75">
      <c r="A2219" s="292" t="str">
        <f t="shared" si="40"/>
        <v>66-52700-01</v>
      </c>
      <c r="B2219" s="231"/>
      <c r="C2219" s="231">
        <v>18621.812389380539</v>
      </c>
      <c r="D2219" s="231"/>
      <c r="E2219" s="231"/>
      <c r="F2219" s="231"/>
      <c r="G2219" s="232">
        <v>21415.084247787618</v>
      </c>
      <c r="H2219" s="242" t="s">
        <v>1875</v>
      </c>
      <c r="I2219" s="242" t="s">
        <v>1875</v>
      </c>
      <c r="K2219" s="130"/>
      <c r="L2219" s="130"/>
      <c r="M2219" s="130"/>
      <c r="N2219" s="137"/>
      <c r="P2219" s="137"/>
      <c r="Q2219" s="137"/>
      <c r="R2219" s="130"/>
      <c r="S2219" s="130"/>
      <c r="T2219" s="130"/>
      <c r="U2219" s="130"/>
      <c r="V2219" s="137"/>
      <c r="W2219" s="137"/>
      <c r="X2219" s="137"/>
      <c r="Y2219" s="130"/>
      <c r="Z2219" s="130"/>
      <c r="AA2219" s="130"/>
      <c r="AB2219" s="137"/>
      <c r="AC2219" s="137"/>
      <c r="AD2219" s="132"/>
      <c r="AE2219" s="132"/>
      <c r="AG2219" s="132"/>
    </row>
    <row r="2220" spans="1:33" s="138" customFormat="1" ht="15.75">
      <c r="A2220" s="292" t="str">
        <f t="shared" si="40"/>
        <v>66-52700-02</v>
      </c>
      <c r="B2220" s="231"/>
      <c r="C2220" s="231">
        <v>13473.204955752215</v>
      </c>
      <c r="D2220" s="231"/>
      <c r="E2220" s="231"/>
      <c r="F2220" s="231"/>
      <c r="G2220" s="232">
        <v>15494.185699115045</v>
      </c>
      <c r="H2220" s="242" t="s">
        <v>1876</v>
      </c>
      <c r="I2220" s="242" t="s">
        <v>1876</v>
      </c>
      <c r="K2220" s="130"/>
      <c r="L2220" s="130"/>
      <c r="M2220" s="130"/>
      <c r="N2220" s="137"/>
      <c r="P2220" s="137"/>
      <c r="Q2220" s="137"/>
      <c r="R2220" s="130"/>
      <c r="S2220" s="130"/>
      <c r="T2220" s="130"/>
      <c r="U2220" s="130"/>
      <c r="V2220" s="137"/>
      <c r="W2220" s="137"/>
      <c r="X2220" s="137"/>
      <c r="Y2220" s="130"/>
      <c r="Z2220" s="130"/>
      <c r="AA2220" s="130"/>
      <c r="AB2220" s="137"/>
      <c r="AC2220" s="137"/>
      <c r="AD2220" s="132"/>
      <c r="AE2220" s="132"/>
      <c r="AG2220" s="132"/>
    </row>
    <row r="2221" spans="1:33" s="138" customFormat="1" ht="15.75">
      <c r="A2221" s="292" t="str">
        <f t="shared" si="40"/>
        <v>66-52700-03</v>
      </c>
      <c r="B2221" s="231"/>
      <c r="C2221" s="231">
        <v>9428.958584070795</v>
      </c>
      <c r="D2221" s="231"/>
      <c r="E2221" s="231"/>
      <c r="F2221" s="231"/>
      <c r="G2221" s="232">
        <v>10843.302371681413</v>
      </c>
      <c r="H2221" s="242" t="s">
        <v>1877</v>
      </c>
      <c r="I2221" s="242" t="s">
        <v>1877</v>
      </c>
      <c r="J2221" s="137"/>
      <c r="K2221" s="130"/>
      <c r="L2221" s="130"/>
      <c r="M2221" s="130"/>
      <c r="N2221" s="137"/>
      <c r="O2221" s="137"/>
      <c r="P2221" s="137"/>
      <c r="Q2221" s="137"/>
      <c r="R2221" s="130"/>
      <c r="S2221" s="130"/>
      <c r="T2221" s="130"/>
      <c r="U2221" s="130"/>
      <c r="V2221" s="137"/>
      <c r="W2221" s="137"/>
      <c r="X2221" s="137"/>
      <c r="Y2221" s="130"/>
      <c r="Z2221" s="130"/>
      <c r="AA2221" s="130"/>
      <c r="AB2221" s="137"/>
      <c r="AC2221" s="137"/>
      <c r="AD2221" s="132"/>
      <c r="AE2221" s="132"/>
      <c r="AG2221" s="132"/>
    </row>
    <row r="2222" spans="1:33" s="138" customFormat="1" ht="15.75">
      <c r="A2222" s="292" t="str">
        <f t="shared" si="40"/>
        <v>66-52700-L2</v>
      </c>
      <c r="B2222" s="231">
        <v>24612.743362831861</v>
      </c>
      <c r="C2222" s="231">
        <v>32095.017345132754</v>
      </c>
      <c r="D2222" s="231"/>
      <c r="E2222" s="231"/>
      <c r="F2222" s="231"/>
      <c r="G2222" s="232">
        <v>36909.269946902663</v>
      </c>
      <c r="H2222" s="243" t="s">
        <v>1873</v>
      </c>
      <c r="I2222" s="243" t="s">
        <v>1873</v>
      </c>
      <c r="J2222" s="137"/>
      <c r="K2222" s="137"/>
      <c r="L2222" s="137"/>
      <c r="M2222" s="137"/>
      <c r="N2222" s="137"/>
      <c r="O2222" s="137"/>
      <c r="P2222" s="137"/>
      <c r="Q2222" s="137"/>
      <c r="R2222" s="137"/>
      <c r="S2222" s="137"/>
      <c r="T2222" s="137"/>
      <c r="U2222" s="137"/>
      <c r="V2222" s="137"/>
      <c r="W2222" s="137"/>
      <c r="X2222" s="137"/>
      <c r="Y2222" s="130"/>
      <c r="Z2222" s="130"/>
      <c r="AA2222" s="130"/>
      <c r="AB2222" s="137"/>
      <c r="AC2222" s="137"/>
      <c r="AD2222" s="132"/>
      <c r="AE2222" s="132"/>
      <c r="AG2222" s="132"/>
    </row>
    <row r="2223" spans="1:33" s="138" customFormat="1" ht="15.75">
      <c r="A2223" s="292" t="str">
        <f t="shared" si="40"/>
        <v>66-52700-B2</v>
      </c>
      <c r="B2223" s="231"/>
      <c r="C2223" s="231">
        <v>22902.16353982301</v>
      </c>
      <c r="D2223" s="231"/>
      <c r="E2223" s="231"/>
      <c r="F2223" s="231"/>
      <c r="G2223" s="232">
        <v>26337.488070796458</v>
      </c>
      <c r="H2223" s="242" t="s">
        <v>1874</v>
      </c>
      <c r="I2223" s="242" t="s">
        <v>1874</v>
      </c>
      <c r="K2223" s="131"/>
      <c r="L2223" s="131"/>
      <c r="M2223" s="131"/>
      <c r="N2223" s="137"/>
      <c r="P2223" s="137"/>
      <c r="Q2223" s="137"/>
      <c r="R2223" s="131"/>
      <c r="S2223" s="131"/>
      <c r="T2223" s="131"/>
      <c r="U2223" s="131"/>
      <c r="V2223" s="137"/>
      <c r="W2223" s="137"/>
      <c r="X2223" s="137"/>
      <c r="Y2223" s="131"/>
      <c r="Z2223" s="131"/>
      <c r="AA2223" s="131"/>
      <c r="AB2223" s="137"/>
      <c r="AC2223" s="137"/>
      <c r="AD2223" s="132"/>
      <c r="AE2223" s="132"/>
      <c r="AG2223" s="132"/>
    </row>
    <row r="2224" spans="1:33" s="138" customFormat="1" ht="15.75">
      <c r="A2224" s="292" t="str">
        <f t="shared" si="40"/>
        <v>66-52700-S3</v>
      </c>
      <c r="B2224" s="231"/>
      <c r="C2224" s="231">
        <v>41523.975929203552</v>
      </c>
      <c r="D2224" s="231"/>
      <c r="E2224" s="231"/>
      <c r="F2224" s="231"/>
      <c r="G2224" s="232">
        <v>47752.572318584076</v>
      </c>
      <c r="H2224" s="242" t="s">
        <v>1872</v>
      </c>
      <c r="I2224" s="242" t="s">
        <v>1872</v>
      </c>
      <c r="K2224" s="131"/>
      <c r="L2224" s="131"/>
      <c r="M2224" s="131"/>
      <c r="N2224" s="137"/>
      <c r="P2224" s="137"/>
      <c r="Q2224" s="137"/>
      <c r="R2224" s="131"/>
      <c r="S2224" s="131"/>
      <c r="T2224" s="131"/>
      <c r="U2224" s="131"/>
      <c r="V2224" s="137"/>
      <c r="W2224" s="137"/>
      <c r="X2224" s="137"/>
      <c r="Y2224" s="131"/>
      <c r="Z2224" s="131"/>
      <c r="AA2224" s="131"/>
      <c r="AB2224" s="137"/>
      <c r="AC2224" s="137"/>
      <c r="AD2224" s="132"/>
      <c r="AE2224" s="132"/>
      <c r="AG2224" s="132"/>
    </row>
    <row r="2225" spans="1:33" s="138" customFormat="1" ht="15.75">
      <c r="A2225" s="292" t="str">
        <f t="shared" si="40"/>
        <v>66-52800-01</v>
      </c>
      <c r="B2225" s="231"/>
      <c r="C2225" s="231">
        <v>25506.932389380527</v>
      </c>
      <c r="D2225" s="231"/>
      <c r="E2225" s="231"/>
      <c r="F2225" s="231"/>
      <c r="G2225" s="232">
        <v>29332.972247787606</v>
      </c>
      <c r="H2225" s="242" t="s">
        <v>2699</v>
      </c>
      <c r="I2225" s="242" t="s">
        <v>2699</v>
      </c>
      <c r="K2225" s="130"/>
      <c r="L2225" s="130"/>
      <c r="M2225" s="130"/>
      <c r="N2225" s="137"/>
      <c r="P2225" s="137"/>
      <c r="Q2225" s="137"/>
      <c r="R2225" s="130"/>
      <c r="S2225" s="130"/>
      <c r="T2225" s="130"/>
      <c r="U2225" s="130"/>
      <c r="V2225" s="137"/>
      <c r="W2225" s="137"/>
      <c r="X2225" s="137"/>
      <c r="Y2225" s="130"/>
      <c r="Z2225" s="130"/>
      <c r="AA2225" s="130"/>
      <c r="AB2225" s="137"/>
      <c r="AC2225" s="137"/>
      <c r="AD2225" s="132"/>
      <c r="AE2225" s="132"/>
      <c r="AG2225" s="132"/>
    </row>
    <row r="2226" spans="1:33" s="138" customFormat="1" ht="15.75">
      <c r="A2226" s="292" t="str">
        <f t="shared" si="40"/>
        <v>66-52800-02</v>
      </c>
      <c r="B2226" s="231"/>
      <c r="C2226" s="231">
        <v>19840.417699115042</v>
      </c>
      <c r="D2226" s="231"/>
      <c r="E2226" s="231"/>
      <c r="F2226" s="231"/>
      <c r="G2226" s="232">
        <v>22816.480353982293</v>
      </c>
      <c r="H2226" s="243" t="s">
        <v>2700</v>
      </c>
      <c r="I2226" s="243" t="s">
        <v>2700</v>
      </c>
      <c r="K2226" s="130"/>
      <c r="L2226" s="130"/>
      <c r="M2226" s="130"/>
      <c r="N2226" s="137"/>
      <c r="P2226" s="137"/>
      <c r="Q2226" s="137"/>
      <c r="R2226" s="130"/>
      <c r="S2226" s="130"/>
      <c r="T2226" s="130"/>
      <c r="U2226" s="130"/>
      <c r="V2226" s="137"/>
      <c r="W2226" s="137"/>
      <c r="X2226" s="137"/>
      <c r="Y2226" s="130"/>
      <c r="Z2226" s="130"/>
      <c r="AA2226" s="130"/>
      <c r="AB2226" s="137"/>
      <c r="AC2226" s="137"/>
      <c r="AD2226" s="132"/>
      <c r="AE2226" s="132"/>
      <c r="AG2226" s="132"/>
    </row>
    <row r="2227" spans="1:33" s="138" customFormat="1" ht="15.75">
      <c r="A2227" s="292" t="str">
        <f t="shared" si="40"/>
        <v>66-52800-S2</v>
      </c>
      <c r="B2227" s="231"/>
      <c r="C2227" s="231">
        <v>45347.350088495565</v>
      </c>
      <c r="D2227" s="231"/>
      <c r="E2227" s="231"/>
      <c r="F2227" s="231"/>
      <c r="G2227" s="232">
        <v>52149.452601769895</v>
      </c>
      <c r="H2227" s="243" t="s">
        <v>2701</v>
      </c>
      <c r="I2227" s="243" t="s">
        <v>2701</v>
      </c>
      <c r="J2227" s="137"/>
      <c r="K2227" s="130"/>
      <c r="L2227" s="130"/>
      <c r="M2227" s="130"/>
      <c r="N2227" s="137"/>
      <c r="O2227" s="137"/>
      <c r="P2227" s="137"/>
      <c r="Q2227" s="137"/>
      <c r="R2227" s="130"/>
      <c r="S2227" s="130"/>
      <c r="T2227" s="130"/>
      <c r="U2227" s="130"/>
      <c r="V2227" s="137"/>
      <c r="W2227" s="137"/>
      <c r="X2227" s="137"/>
      <c r="Y2227" s="130"/>
      <c r="Z2227" s="130"/>
      <c r="AA2227" s="130"/>
      <c r="AB2227" s="137"/>
      <c r="AC2227" s="137"/>
      <c r="AD2227" s="132"/>
      <c r="AE2227" s="132"/>
      <c r="AG2227" s="132"/>
    </row>
    <row r="2228" spans="1:33" s="138" customFormat="1" ht="15.75">
      <c r="A2228" s="292" t="str">
        <f t="shared" si="40"/>
        <v>66-52800-01</v>
      </c>
      <c r="B2228" s="231"/>
      <c r="C2228" s="231">
        <v>25506.932389380527</v>
      </c>
      <c r="D2228" s="231"/>
      <c r="E2228" s="231"/>
      <c r="F2228" s="231"/>
      <c r="G2228" s="232">
        <v>29332.972247787606</v>
      </c>
      <c r="H2228" s="242" t="s">
        <v>1879</v>
      </c>
      <c r="I2228" s="242" t="s">
        <v>1879</v>
      </c>
      <c r="J2228" s="137"/>
      <c r="K2228" s="137"/>
      <c r="L2228" s="137"/>
      <c r="M2228" s="137"/>
      <c r="N2228" s="137"/>
      <c r="O2228" s="137"/>
      <c r="P2228" s="137"/>
      <c r="Q2228" s="137"/>
      <c r="R2228" s="137"/>
      <c r="S2228" s="137"/>
      <c r="T2228" s="137"/>
      <c r="U2228" s="137"/>
      <c r="V2228" s="137"/>
      <c r="W2228" s="137"/>
      <c r="X2228" s="137"/>
      <c r="Y2228" s="130"/>
      <c r="Z2228" s="130"/>
      <c r="AA2228" s="130"/>
      <c r="AB2228" s="137"/>
      <c r="AC2228" s="137"/>
      <c r="AD2228" s="132"/>
      <c r="AE2228" s="132"/>
      <c r="AG2228" s="132"/>
    </row>
    <row r="2229" spans="1:33" s="138" customFormat="1" ht="15.75">
      <c r="A2229" s="292" t="str">
        <f t="shared" si="40"/>
        <v>66-52800-02</v>
      </c>
      <c r="B2229" s="231"/>
      <c r="C2229" s="231">
        <v>19840.417699115042</v>
      </c>
      <c r="D2229" s="231"/>
      <c r="E2229" s="231"/>
      <c r="F2229" s="231"/>
      <c r="G2229" s="232">
        <v>22816.480353982293</v>
      </c>
      <c r="H2229" s="242" t="s">
        <v>1880</v>
      </c>
      <c r="I2229" s="242" t="s">
        <v>1880</v>
      </c>
      <c r="K2229" s="131"/>
      <c r="L2229" s="131"/>
      <c r="M2229" s="131"/>
      <c r="N2229" s="137"/>
      <c r="P2229" s="137"/>
      <c r="Q2229" s="137"/>
      <c r="R2229" s="131"/>
      <c r="S2229" s="131"/>
      <c r="T2229" s="131"/>
      <c r="U2229" s="131"/>
      <c r="V2229" s="137"/>
      <c r="W2229" s="137"/>
      <c r="X2229" s="137"/>
      <c r="Y2229" s="131"/>
      <c r="Z2229" s="131"/>
      <c r="AA2229" s="131"/>
      <c r="AB2229" s="137"/>
      <c r="AC2229" s="137"/>
      <c r="AD2229" s="132"/>
      <c r="AE2229" s="132"/>
      <c r="AG2229" s="132"/>
    </row>
    <row r="2230" spans="1:33" s="138" customFormat="1" ht="15.75">
      <c r="A2230" s="292" t="str">
        <f t="shared" si="40"/>
        <v>66-52800-S2</v>
      </c>
      <c r="B2230" s="231"/>
      <c r="C2230" s="231">
        <v>45347.350088495565</v>
      </c>
      <c r="D2230" s="231"/>
      <c r="E2230" s="231"/>
      <c r="F2230" s="231"/>
      <c r="G2230" s="232">
        <v>52149.452601769895</v>
      </c>
      <c r="H2230" s="236" t="s">
        <v>1878</v>
      </c>
      <c r="I2230" s="236" t="s">
        <v>1878</v>
      </c>
      <c r="K2230" s="131"/>
      <c r="L2230" s="131"/>
      <c r="M2230" s="131"/>
      <c r="N2230" s="137"/>
      <c r="P2230" s="137"/>
      <c r="Q2230" s="137"/>
      <c r="R2230" s="131"/>
      <c r="S2230" s="131"/>
      <c r="T2230" s="131"/>
      <c r="U2230" s="131"/>
      <c r="V2230" s="137"/>
      <c r="W2230" s="137"/>
      <c r="X2230" s="137"/>
      <c r="Y2230" s="131"/>
      <c r="Z2230" s="131"/>
      <c r="AA2230" s="131"/>
      <c r="AB2230" s="137"/>
      <c r="AC2230" s="137"/>
      <c r="AD2230" s="132"/>
      <c r="AE2230" s="132"/>
      <c r="AG2230" s="132"/>
    </row>
    <row r="2231" spans="1:33" s="138" customFormat="1" ht="15.75">
      <c r="A2231" s="292" t="str">
        <f t="shared" si="40"/>
        <v>66-52900-01</v>
      </c>
      <c r="B2231" s="231"/>
      <c r="C2231" s="231">
        <v>17464.137345132738</v>
      </c>
      <c r="D2231" s="231"/>
      <c r="E2231" s="231"/>
      <c r="F2231" s="231"/>
      <c r="G2231" s="232">
        <v>20083.757946902646</v>
      </c>
      <c r="H2231" s="236" t="s">
        <v>2702</v>
      </c>
      <c r="I2231" s="236" t="s">
        <v>2702</v>
      </c>
      <c r="K2231" s="130"/>
      <c r="L2231" s="130"/>
      <c r="M2231" s="130"/>
      <c r="N2231" s="137"/>
      <c r="P2231" s="137"/>
      <c r="Q2231" s="137"/>
      <c r="R2231" s="130"/>
      <c r="S2231" s="130"/>
      <c r="T2231" s="130"/>
      <c r="U2231" s="130"/>
      <c r="V2231" s="137"/>
      <c r="W2231" s="137"/>
      <c r="X2231" s="137"/>
      <c r="Y2231" s="130"/>
      <c r="Z2231" s="130"/>
      <c r="AA2231" s="130"/>
      <c r="AB2231" s="137"/>
      <c r="AC2231" s="137"/>
      <c r="AD2231" s="132"/>
      <c r="AE2231" s="132"/>
      <c r="AG2231" s="132"/>
    </row>
    <row r="2232" spans="1:33" s="138" customFormat="1" ht="15.75">
      <c r="A2232" s="292" t="str">
        <f t="shared" si="40"/>
        <v>66-52900-02</v>
      </c>
      <c r="B2232" s="231"/>
      <c r="C2232" s="231">
        <v>9428.958584070795</v>
      </c>
      <c r="D2232" s="231"/>
      <c r="E2232" s="231"/>
      <c r="F2232" s="231"/>
      <c r="G2232" s="232">
        <v>10843.302371681413</v>
      </c>
      <c r="H2232" s="236" t="s">
        <v>2703</v>
      </c>
      <c r="I2232" s="236" t="s">
        <v>2703</v>
      </c>
      <c r="K2232" s="130"/>
      <c r="L2232" s="130"/>
      <c r="M2232" s="130"/>
      <c r="N2232" s="137"/>
      <c r="P2232" s="137"/>
      <c r="Q2232" s="137"/>
      <c r="R2232" s="130"/>
      <c r="S2232" s="130"/>
      <c r="T2232" s="130"/>
      <c r="U2232" s="130"/>
      <c r="V2232" s="137"/>
      <c r="W2232" s="137"/>
      <c r="X2232" s="137"/>
      <c r="Y2232" s="130"/>
      <c r="Z2232" s="130"/>
      <c r="AA2232" s="130"/>
      <c r="AB2232" s="137"/>
      <c r="AC2232" s="137"/>
      <c r="AD2232" s="132"/>
      <c r="AE2232" s="132"/>
      <c r="AG2232" s="132"/>
    </row>
    <row r="2233" spans="1:33" s="138" customFormat="1" ht="15.75">
      <c r="A2233" s="292" t="str">
        <f t="shared" si="40"/>
        <v>66-52900-S2</v>
      </c>
      <c r="B2233" s="231"/>
      <c r="C2233" s="231">
        <v>26893.095929203533</v>
      </c>
      <c r="D2233" s="231"/>
      <c r="E2233" s="231"/>
      <c r="F2233" s="231"/>
      <c r="G2233" s="232">
        <v>30927.060318584059</v>
      </c>
      <c r="H2233" s="236" t="s">
        <v>2704</v>
      </c>
      <c r="I2233" s="236" t="s">
        <v>2704</v>
      </c>
      <c r="J2233" s="137"/>
      <c r="K2233" s="130"/>
      <c r="L2233" s="130"/>
      <c r="M2233" s="130"/>
      <c r="N2233" s="137"/>
      <c r="O2233" s="137"/>
      <c r="P2233" s="137"/>
      <c r="Q2233" s="137"/>
      <c r="R2233" s="130"/>
      <c r="S2233" s="130"/>
      <c r="T2233" s="130"/>
      <c r="U2233" s="130"/>
      <c r="V2233" s="137"/>
      <c r="W2233" s="137"/>
      <c r="X2233" s="137"/>
      <c r="Y2233" s="130"/>
      <c r="Z2233" s="130"/>
      <c r="AA2233" s="130"/>
      <c r="AB2233" s="137"/>
      <c r="AC2233" s="137"/>
      <c r="AD2233" s="132"/>
      <c r="AE2233" s="132"/>
      <c r="AG2233" s="132"/>
    </row>
    <row r="2234" spans="1:33" s="138" customFormat="1" ht="15.75">
      <c r="A2234" s="292" t="str">
        <f t="shared" si="40"/>
        <v>66-52900-01</v>
      </c>
      <c r="B2234" s="231"/>
      <c r="C2234" s="231">
        <v>17464.137345132738</v>
      </c>
      <c r="D2234" s="231"/>
      <c r="E2234" s="231"/>
      <c r="F2234" s="231"/>
      <c r="G2234" s="232">
        <v>20083.757946902646</v>
      </c>
      <c r="H2234" s="236" t="s">
        <v>1882</v>
      </c>
      <c r="I2234" s="236" t="s">
        <v>1882</v>
      </c>
      <c r="J2234" s="137"/>
      <c r="K2234" s="137"/>
      <c r="L2234" s="137"/>
      <c r="M2234" s="137"/>
      <c r="N2234" s="137"/>
      <c r="O2234" s="137"/>
      <c r="P2234" s="137"/>
      <c r="Q2234" s="137"/>
      <c r="R2234" s="137"/>
      <c r="S2234" s="137"/>
      <c r="T2234" s="137"/>
      <c r="U2234" s="137"/>
      <c r="V2234" s="137"/>
      <c r="W2234" s="137"/>
      <c r="X2234" s="137"/>
      <c r="Y2234" s="130"/>
      <c r="Z2234" s="130"/>
      <c r="AA2234" s="130"/>
      <c r="AB2234" s="137"/>
      <c r="AC2234" s="137"/>
      <c r="AD2234" s="132"/>
      <c r="AE2234" s="132"/>
      <c r="AG2234" s="132"/>
    </row>
    <row r="2235" spans="1:33" s="138" customFormat="1" ht="15.75">
      <c r="A2235" s="292" t="str">
        <f t="shared" si="40"/>
        <v>66-52900-02</v>
      </c>
      <c r="B2235" s="231"/>
      <c r="C2235" s="231">
        <v>9428.958584070795</v>
      </c>
      <c r="D2235" s="231"/>
      <c r="E2235" s="231"/>
      <c r="F2235" s="231"/>
      <c r="G2235" s="232">
        <v>10843.302371681413</v>
      </c>
      <c r="H2235" s="236" t="s">
        <v>1883</v>
      </c>
      <c r="I2235" s="236" t="s">
        <v>1883</v>
      </c>
      <c r="K2235" s="131"/>
      <c r="L2235" s="131"/>
      <c r="M2235" s="131"/>
      <c r="N2235" s="137"/>
      <c r="P2235" s="137"/>
      <c r="Q2235" s="137"/>
      <c r="R2235" s="131"/>
      <c r="S2235" s="131"/>
      <c r="T2235" s="131"/>
      <c r="U2235" s="131"/>
      <c r="V2235" s="137"/>
      <c r="W2235" s="137"/>
      <c r="X2235" s="137"/>
      <c r="Y2235" s="131"/>
      <c r="Z2235" s="131"/>
      <c r="AA2235" s="131"/>
      <c r="AB2235" s="137"/>
      <c r="AC2235" s="137"/>
      <c r="AD2235" s="132"/>
      <c r="AE2235" s="132"/>
      <c r="AG2235" s="132"/>
    </row>
    <row r="2236" spans="1:33" s="138" customFormat="1" ht="15.75">
      <c r="A2236" s="292" t="str">
        <f t="shared" si="40"/>
        <v>66-52900-S2</v>
      </c>
      <c r="B2236" s="231"/>
      <c r="C2236" s="231">
        <v>26893.095929203533</v>
      </c>
      <c r="D2236" s="231"/>
      <c r="E2236" s="231"/>
      <c r="F2236" s="231"/>
      <c r="G2236" s="232">
        <v>30927.060318584059</v>
      </c>
      <c r="H2236" s="236" t="s">
        <v>1881</v>
      </c>
      <c r="I2236" s="236" t="s">
        <v>1881</v>
      </c>
      <c r="K2236" s="131"/>
      <c r="L2236" s="131"/>
      <c r="M2236" s="131"/>
      <c r="N2236" s="137"/>
      <c r="P2236" s="137"/>
      <c r="Q2236" s="137"/>
      <c r="R2236" s="131"/>
      <c r="S2236" s="131"/>
      <c r="T2236" s="131"/>
      <c r="U2236" s="131"/>
      <c r="V2236" s="137"/>
      <c r="W2236" s="137"/>
      <c r="X2236" s="137"/>
      <c r="Y2236" s="131"/>
      <c r="Z2236" s="131"/>
      <c r="AA2236" s="131"/>
      <c r="AB2236" s="137"/>
      <c r="AC2236" s="137"/>
      <c r="AD2236" s="132"/>
      <c r="AE2236" s="132"/>
      <c r="AG2236" s="132"/>
    </row>
    <row r="2237" spans="1:33" s="138" customFormat="1" ht="15.75">
      <c r="A2237" s="292" t="str">
        <f t="shared" si="40"/>
        <v>66-53000-01</v>
      </c>
      <c r="B2237" s="231"/>
      <c r="C2237" s="231">
        <v>14821.287079646019</v>
      </c>
      <c r="D2237" s="231"/>
      <c r="E2237" s="231"/>
      <c r="F2237" s="231"/>
      <c r="G2237" s="232">
        <v>17044.480141592921</v>
      </c>
      <c r="H2237" s="236" t="s">
        <v>1885</v>
      </c>
      <c r="I2237" s="236" t="s">
        <v>1885</v>
      </c>
      <c r="K2237" s="130"/>
      <c r="L2237" s="130"/>
      <c r="M2237" s="130"/>
      <c r="N2237" s="137"/>
      <c r="P2237" s="137"/>
      <c r="Q2237" s="137"/>
      <c r="R2237" s="130"/>
      <c r="S2237" s="130"/>
      <c r="T2237" s="130"/>
      <c r="U2237" s="130"/>
      <c r="V2237" s="137"/>
      <c r="W2237" s="137"/>
      <c r="X2237" s="137"/>
      <c r="Y2237" s="130"/>
      <c r="Z2237" s="130"/>
      <c r="AA2237" s="130"/>
      <c r="AB2237" s="137"/>
      <c r="AC2237" s="137"/>
      <c r="AD2237" s="132"/>
      <c r="AE2237" s="132"/>
      <c r="AG2237" s="132"/>
    </row>
    <row r="2238" spans="1:33" s="142" customFormat="1" ht="15.75">
      <c r="A2238" s="292" t="str">
        <f t="shared" si="40"/>
        <v>66-53000-02</v>
      </c>
      <c r="B2238" s="231"/>
      <c r="C2238" s="231">
        <v>9482.2725663716792</v>
      </c>
      <c r="D2238" s="231"/>
      <c r="E2238" s="231"/>
      <c r="F2238" s="231"/>
      <c r="G2238" s="232">
        <v>10904.61345132743</v>
      </c>
      <c r="H2238" s="236" t="s">
        <v>1886</v>
      </c>
      <c r="I2238" s="236" t="s">
        <v>1886</v>
      </c>
      <c r="J2238" s="141"/>
      <c r="K2238" s="130"/>
      <c r="L2238" s="130"/>
      <c r="M2238" s="130"/>
      <c r="N2238" s="141"/>
      <c r="O2238" s="141"/>
      <c r="P2238" s="141"/>
      <c r="Q2238" s="141"/>
      <c r="R2238" s="130"/>
      <c r="S2238" s="130"/>
      <c r="T2238" s="130"/>
      <c r="U2238" s="130"/>
      <c r="V2238" s="141"/>
      <c r="W2238" s="141"/>
      <c r="X2238" s="134"/>
      <c r="Y2238" s="130"/>
      <c r="Z2238" s="130"/>
      <c r="AA2238" s="130"/>
      <c r="AB2238" s="141"/>
      <c r="AC2238" s="141"/>
    </row>
    <row r="2239" spans="1:33" s="132" customFormat="1" ht="15.75">
      <c r="A2239" s="292" t="str">
        <f t="shared" si="40"/>
        <v>66-53000-03</v>
      </c>
      <c r="B2239" s="231"/>
      <c r="C2239" s="231">
        <v>4310.8162831858408</v>
      </c>
      <c r="D2239" s="231"/>
      <c r="E2239" s="231"/>
      <c r="F2239" s="231"/>
      <c r="G2239" s="232">
        <v>4957.4387256637156</v>
      </c>
      <c r="H2239" s="236" t="s">
        <v>1080</v>
      </c>
      <c r="I2239" s="236" t="s">
        <v>1080</v>
      </c>
      <c r="J2239" s="131"/>
      <c r="K2239" s="130"/>
      <c r="L2239" s="130"/>
      <c r="M2239" s="130"/>
      <c r="N2239" s="68"/>
      <c r="O2239" s="68"/>
      <c r="P2239" s="68"/>
      <c r="Q2239" s="68"/>
      <c r="R2239" s="130"/>
      <c r="S2239" s="130"/>
      <c r="T2239" s="130"/>
      <c r="U2239" s="130"/>
      <c r="V2239" s="68"/>
      <c r="W2239" s="68"/>
      <c r="X2239" s="68"/>
      <c r="Y2239" s="130"/>
      <c r="Z2239" s="130"/>
      <c r="AA2239" s="130"/>
      <c r="AB2239" s="68"/>
      <c r="AC2239" s="68"/>
    </row>
    <row r="2240" spans="1:33" s="132" customFormat="1" ht="15.75">
      <c r="A2240" s="292" t="str">
        <f t="shared" si="40"/>
        <v>66-53000-S3</v>
      </c>
      <c r="B2240" s="231"/>
      <c r="C2240" s="231">
        <v>28614.375929203539</v>
      </c>
      <c r="D2240" s="231"/>
      <c r="E2240" s="231"/>
      <c r="F2240" s="231"/>
      <c r="G2240" s="232">
        <v>32906.532318584068</v>
      </c>
      <c r="H2240" s="236" t="s">
        <v>1884</v>
      </c>
      <c r="I2240" s="236" t="s">
        <v>1884</v>
      </c>
      <c r="J2240" s="131"/>
      <c r="K2240" s="130"/>
      <c r="L2240" s="130"/>
      <c r="M2240" s="130"/>
      <c r="N2240" s="68"/>
      <c r="O2240" s="68"/>
      <c r="P2240" s="68"/>
      <c r="Q2240" s="68"/>
      <c r="R2240" s="130"/>
      <c r="S2240" s="130"/>
      <c r="T2240" s="130"/>
      <c r="U2240" s="130"/>
      <c r="V2240" s="68"/>
      <c r="W2240" s="68"/>
      <c r="X2240" s="68"/>
      <c r="Y2240" s="130"/>
      <c r="Z2240" s="130"/>
      <c r="AA2240" s="130"/>
      <c r="AB2240" s="68"/>
      <c r="AC2240" s="68"/>
    </row>
    <row r="2241" spans="1:29" s="142" customFormat="1" ht="15.75">
      <c r="A2241" s="292" t="str">
        <f t="shared" si="40"/>
        <v>66-53000-01</v>
      </c>
      <c r="B2241" s="231"/>
      <c r="C2241" s="231">
        <v>14821.287079646019</v>
      </c>
      <c r="D2241" s="231"/>
      <c r="E2241" s="231"/>
      <c r="F2241" s="231"/>
      <c r="G2241" s="232">
        <v>17044.480141592921</v>
      </c>
      <c r="H2241" s="248" t="s">
        <v>1890</v>
      </c>
      <c r="I2241" s="248" t="s">
        <v>1890</v>
      </c>
      <c r="J2241" s="141"/>
      <c r="K2241" s="130"/>
      <c r="L2241" s="130"/>
      <c r="M2241" s="130"/>
      <c r="N2241" s="141"/>
      <c r="O2241" s="141"/>
      <c r="P2241" s="141"/>
      <c r="Q2241" s="141"/>
      <c r="R2241" s="130"/>
      <c r="S2241" s="130"/>
      <c r="T2241" s="130"/>
      <c r="U2241" s="130"/>
      <c r="V2241" s="141"/>
      <c r="W2241" s="141"/>
      <c r="X2241" s="141"/>
      <c r="Y2241" s="130"/>
      <c r="Z2241" s="130"/>
      <c r="AA2241" s="130"/>
      <c r="AB2241" s="141"/>
      <c r="AC2241" s="141"/>
    </row>
    <row r="2242" spans="1:29" s="132" customFormat="1" ht="15.75">
      <c r="A2242" s="292" t="str">
        <f t="shared" si="40"/>
        <v>66-53000-02</v>
      </c>
      <c r="B2242" s="231"/>
      <c r="C2242" s="231">
        <v>9482.2725663716792</v>
      </c>
      <c r="D2242" s="231"/>
      <c r="E2242" s="231"/>
      <c r="F2242" s="231"/>
      <c r="G2242" s="232">
        <v>10904.61345132743</v>
      </c>
      <c r="H2242" s="236" t="s">
        <v>1079</v>
      </c>
      <c r="I2242" s="236" t="s">
        <v>1079</v>
      </c>
      <c r="J2242" s="131"/>
      <c r="K2242" s="130"/>
      <c r="L2242" s="130"/>
      <c r="M2242" s="130"/>
      <c r="N2242" s="68"/>
      <c r="O2242" s="68"/>
      <c r="P2242" s="68"/>
      <c r="Q2242" s="68"/>
      <c r="R2242" s="130"/>
      <c r="S2242" s="130"/>
      <c r="T2242" s="130"/>
      <c r="U2242" s="130"/>
      <c r="V2242" s="68"/>
      <c r="W2242" s="68"/>
      <c r="X2242" s="68"/>
      <c r="Y2242" s="130"/>
      <c r="Z2242" s="130"/>
      <c r="AA2242" s="130"/>
      <c r="AB2242" s="68"/>
      <c r="AC2242" s="68"/>
    </row>
    <row r="2243" spans="1:29" s="132" customFormat="1" ht="15.75">
      <c r="A2243" s="292" t="str">
        <f t="shared" si="40"/>
        <v>66-53000-03</v>
      </c>
      <c r="B2243" s="231"/>
      <c r="C2243" s="231">
        <v>4310.8162831858408</v>
      </c>
      <c r="D2243" s="231"/>
      <c r="E2243" s="231"/>
      <c r="F2243" s="231"/>
      <c r="G2243" s="232">
        <v>4957.4387256637156</v>
      </c>
      <c r="H2243" s="236" t="s">
        <v>1891</v>
      </c>
      <c r="I2243" s="236" t="s">
        <v>1891</v>
      </c>
      <c r="J2243" s="131"/>
      <c r="K2243" s="130"/>
      <c r="L2243" s="130"/>
      <c r="M2243" s="130"/>
      <c r="N2243" s="68"/>
      <c r="O2243" s="68"/>
      <c r="P2243" s="68"/>
      <c r="Q2243" s="68"/>
      <c r="R2243" s="130"/>
      <c r="S2243" s="130"/>
      <c r="T2243" s="130"/>
      <c r="U2243" s="130"/>
      <c r="V2243" s="68"/>
      <c r="W2243" s="68"/>
      <c r="X2243" s="68"/>
      <c r="Y2243" s="130"/>
      <c r="Z2243" s="130"/>
      <c r="AA2243" s="130"/>
      <c r="AB2243" s="68"/>
      <c r="AC2243" s="68"/>
    </row>
    <row r="2244" spans="1:29" s="142" customFormat="1" ht="15.75">
      <c r="A2244" s="292" t="str">
        <f t="shared" si="40"/>
        <v>66-53000-B2</v>
      </c>
      <c r="B2244" s="231"/>
      <c r="C2244" s="231">
        <v>13793.08884955752</v>
      </c>
      <c r="D2244" s="231"/>
      <c r="E2244" s="231"/>
      <c r="F2244" s="231"/>
      <c r="G2244" s="232">
        <v>15862.052176991147</v>
      </c>
      <c r="H2244" s="236" t="s">
        <v>1889</v>
      </c>
      <c r="I2244" s="236" t="s">
        <v>1889</v>
      </c>
      <c r="J2244" s="141"/>
      <c r="K2244" s="130"/>
      <c r="L2244" s="130"/>
      <c r="M2244" s="130"/>
      <c r="N2244" s="141"/>
      <c r="O2244" s="141"/>
      <c r="P2244" s="141"/>
      <c r="Q2244" s="141"/>
      <c r="R2244" s="130"/>
      <c r="S2244" s="130"/>
      <c r="T2244" s="130"/>
      <c r="U2244" s="130"/>
      <c r="V2244" s="141"/>
      <c r="W2244" s="141"/>
      <c r="X2244" s="141"/>
      <c r="Y2244" s="130"/>
      <c r="Z2244" s="130"/>
      <c r="AA2244" s="130"/>
      <c r="AB2244" s="141"/>
      <c r="AC2244" s="141"/>
    </row>
    <row r="2245" spans="1:29" s="132" customFormat="1" ht="15.75">
      <c r="A2245" s="292" t="str">
        <f t="shared" si="40"/>
        <v>66-53000-L2</v>
      </c>
      <c r="B2245" s="231"/>
      <c r="C2245" s="231">
        <v>24303.5596460177</v>
      </c>
      <c r="D2245" s="231"/>
      <c r="E2245" s="231"/>
      <c r="F2245" s="231"/>
      <c r="G2245" s="232">
        <v>27949.093592920352</v>
      </c>
      <c r="H2245" s="236" t="s">
        <v>1888</v>
      </c>
      <c r="I2245" s="236" t="s">
        <v>1888</v>
      </c>
      <c r="J2245" s="131"/>
      <c r="K2245" s="130"/>
      <c r="L2245" s="130"/>
      <c r="M2245" s="130"/>
      <c r="N2245" s="68"/>
      <c r="O2245" s="68"/>
      <c r="P2245" s="68"/>
      <c r="Q2245" s="68"/>
      <c r="R2245" s="130"/>
      <c r="S2245" s="130"/>
      <c r="T2245" s="130"/>
      <c r="U2245" s="130"/>
      <c r="V2245" s="68"/>
      <c r="W2245" s="68"/>
      <c r="X2245" s="68"/>
      <c r="Y2245" s="130"/>
      <c r="Z2245" s="130"/>
      <c r="AA2245" s="130"/>
      <c r="AB2245" s="68"/>
      <c r="AC2245" s="68"/>
    </row>
    <row r="2246" spans="1:29" s="132" customFormat="1" ht="15.75">
      <c r="A2246" s="292" t="str">
        <f t="shared" si="40"/>
        <v>66-53000-S3</v>
      </c>
      <c r="B2246" s="231"/>
      <c r="C2246" s="231">
        <v>28614.375929203539</v>
      </c>
      <c r="D2246" s="231"/>
      <c r="E2246" s="231"/>
      <c r="F2246" s="231"/>
      <c r="G2246" s="232">
        <v>32906.532318584068</v>
      </c>
      <c r="H2246" s="236" t="s">
        <v>1887</v>
      </c>
      <c r="I2246" s="236" t="s">
        <v>1887</v>
      </c>
      <c r="J2246" s="131"/>
      <c r="K2246" s="130"/>
      <c r="L2246" s="130"/>
      <c r="M2246" s="130"/>
      <c r="N2246" s="68"/>
      <c r="O2246" s="68"/>
      <c r="P2246" s="68"/>
      <c r="Q2246" s="68"/>
      <c r="R2246" s="130"/>
      <c r="S2246" s="130"/>
      <c r="T2246" s="130"/>
      <c r="U2246" s="130"/>
      <c r="V2246" s="68"/>
      <c r="W2246" s="68"/>
      <c r="X2246" s="68"/>
      <c r="Y2246" s="130"/>
      <c r="Z2246" s="130"/>
      <c r="AA2246" s="130"/>
      <c r="AB2246" s="68"/>
      <c r="AC2246" s="68"/>
    </row>
    <row r="2247" spans="1:29" s="142" customFormat="1" ht="15.75">
      <c r="A2247" s="292" t="str">
        <f t="shared" si="40"/>
        <v>66-53100-01</v>
      </c>
      <c r="B2247" s="231"/>
      <c r="C2247" s="231">
        <v>15491.519999999997</v>
      </c>
      <c r="D2247" s="231"/>
      <c r="E2247" s="231"/>
      <c r="F2247" s="231"/>
      <c r="G2247" s="232">
        <v>17815.247999999996</v>
      </c>
      <c r="H2247" s="236" t="s">
        <v>1914</v>
      </c>
      <c r="I2247" s="236" t="s">
        <v>1914</v>
      </c>
      <c r="J2247" s="141"/>
      <c r="K2247" s="130"/>
      <c r="L2247" s="130"/>
      <c r="M2247" s="130"/>
      <c r="N2247" s="141"/>
      <c r="O2247" s="141"/>
      <c r="P2247" s="141"/>
      <c r="Q2247" s="141"/>
      <c r="R2247" s="130"/>
      <c r="S2247" s="130"/>
      <c r="T2247" s="130"/>
      <c r="U2247" s="130"/>
      <c r="V2247" s="141"/>
      <c r="W2247" s="141"/>
      <c r="X2247" s="134"/>
      <c r="Y2247" s="130"/>
      <c r="Z2247" s="130"/>
      <c r="AA2247" s="130"/>
      <c r="AB2247" s="141"/>
      <c r="AC2247" s="141"/>
    </row>
    <row r="2248" spans="1:29" s="132" customFormat="1" ht="15.75">
      <c r="A2248" s="292" t="str">
        <f t="shared" si="40"/>
        <v>66-53100-02</v>
      </c>
      <c r="B2248" s="231"/>
      <c r="C2248" s="231">
        <v>10350.528849557521</v>
      </c>
      <c r="D2248" s="231"/>
      <c r="E2248" s="231"/>
      <c r="F2248" s="231"/>
      <c r="G2248" s="232">
        <v>11903.108176991147</v>
      </c>
      <c r="H2248" s="236" t="s">
        <v>1915</v>
      </c>
      <c r="I2248" s="236" t="s">
        <v>1915</v>
      </c>
      <c r="J2248" s="131"/>
      <c r="K2248" s="130"/>
      <c r="L2248" s="130"/>
      <c r="M2248" s="130"/>
      <c r="N2248" s="68"/>
      <c r="O2248" s="68"/>
      <c r="P2248" s="68"/>
      <c r="Q2248" s="68"/>
      <c r="R2248" s="130"/>
      <c r="S2248" s="130"/>
      <c r="T2248" s="130"/>
      <c r="U2248" s="130"/>
      <c r="V2248" s="68"/>
      <c r="W2248" s="68"/>
      <c r="X2248" s="68"/>
      <c r="Y2248" s="130"/>
      <c r="Z2248" s="130"/>
      <c r="AA2248" s="130"/>
      <c r="AB2248" s="68"/>
      <c r="AC2248" s="68"/>
    </row>
    <row r="2249" spans="1:29" s="132" customFormat="1" ht="15.75">
      <c r="A2249" s="292" t="str">
        <f t="shared" si="40"/>
        <v>66-53100-S2</v>
      </c>
      <c r="B2249" s="231"/>
      <c r="C2249" s="231">
        <v>25842.048849557519</v>
      </c>
      <c r="D2249" s="231"/>
      <c r="E2249" s="231"/>
      <c r="F2249" s="231"/>
      <c r="G2249" s="232">
        <v>29718.356176991143</v>
      </c>
      <c r="H2249" s="236" t="s">
        <v>1913</v>
      </c>
      <c r="I2249" s="236" t="s">
        <v>1913</v>
      </c>
      <c r="J2249" s="131"/>
      <c r="K2249" s="130"/>
      <c r="L2249" s="130"/>
      <c r="M2249" s="130"/>
      <c r="N2249" s="68"/>
      <c r="O2249" s="68"/>
      <c r="P2249" s="68"/>
      <c r="Q2249" s="68"/>
      <c r="R2249" s="130"/>
      <c r="S2249" s="130"/>
      <c r="T2249" s="130"/>
      <c r="U2249" s="130"/>
      <c r="V2249" s="68"/>
      <c r="W2249" s="68"/>
      <c r="X2249" s="68"/>
      <c r="Y2249" s="130"/>
      <c r="Z2249" s="130"/>
      <c r="AA2249" s="130"/>
      <c r="AB2249" s="68"/>
      <c r="AC2249" s="68"/>
    </row>
    <row r="2250" spans="1:29" s="142" customFormat="1" ht="15.75">
      <c r="A2250" s="292" t="str">
        <f t="shared" si="40"/>
        <v>66-53100-01</v>
      </c>
      <c r="B2250" s="231"/>
      <c r="C2250" s="231">
        <v>15491.519999999997</v>
      </c>
      <c r="D2250" s="231"/>
      <c r="E2250" s="231"/>
      <c r="F2250" s="231"/>
      <c r="G2250" s="232">
        <v>17815.247999999996</v>
      </c>
      <c r="H2250" s="236" t="s">
        <v>1917</v>
      </c>
      <c r="I2250" s="236" t="s">
        <v>1917</v>
      </c>
      <c r="J2250" s="134"/>
      <c r="K2250" s="134"/>
      <c r="L2250" s="134"/>
      <c r="M2250" s="134"/>
      <c r="N2250" s="134"/>
      <c r="O2250" s="134"/>
      <c r="P2250" s="134"/>
      <c r="Q2250" s="134"/>
      <c r="R2250" s="134"/>
      <c r="S2250" s="134"/>
      <c r="T2250" s="134"/>
      <c r="U2250" s="134"/>
      <c r="V2250" s="134"/>
      <c r="W2250" s="134"/>
      <c r="X2250" s="134"/>
      <c r="Y2250" s="130"/>
      <c r="Z2250" s="130"/>
      <c r="AA2250" s="130"/>
      <c r="AB2250" s="134"/>
      <c r="AC2250" s="134"/>
    </row>
    <row r="2251" spans="1:29" s="142" customFormat="1" ht="15.75">
      <c r="A2251" s="292" t="str">
        <f t="shared" si="40"/>
        <v>66-53100-02</v>
      </c>
      <c r="B2251" s="231"/>
      <c r="C2251" s="231">
        <v>10350.528849557521</v>
      </c>
      <c r="D2251" s="231"/>
      <c r="E2251" s="231"/>
      <c r="F2251" s="231"/>
      <c r="G2251" s="232">
        <v>11903.108176991147</v>
      </c>
      <c r="H2251" s="242" t="s">
        <v>1918</v>
      </c>
      <c r="I2251" s="242" t="s">
        <v>1918</v>
      </c>
      <c r="J2251" s="134"/>
      <c r="K2251" s="134"/>
      <c r="L2251" s="134"/>
      <c r="M2251" s="134"/>
      <c r="N2251" s="134"/>
      <c r="O2251" s="134"/>
      <c r="P2251" s="134"/>
      <c r="Q2251" s="134"/>
      <c r="R2251" s="134"/>
      <c r="S2251" s="134"/>
      <c r="T2251" s="134"/>
      <c r="U2251" s="134"/>
      <c r="V2251" s="134"/>
      <c r="W2251" s="134"/>
      <c r="X2251" s="134"/>
      <c r="Y2251" s="130"/>
      <c r="Z2251" s="130"/>
      <c r="AA2251" s="130"/>
      <c r="AB2251" s="134"/>
      <c r="AC2251" s="134"/>
    </row>
    <row r="2252" spans="1:29" s="142" customFormat="1" ht="15.75">
      <c r="A2252" s="292" t="str">
        <f t="shared" si="40"/>
        <v>66-53100-S2</v>
      </c>
      <c r="B2252" s="231"/>
      <c r="C2252" s="231">
        <v>25842.048849557519</v>
      </c>
      <c r="D2252" s="231"/>
      <c r="E2252" s="231"/>
      <c r="F2252" s="231"/>
      <c r="G2252" s="232">
        <v>29718.356176991143</v>
      </c>
      <c r="H2252" s="242" t="s">
        <v>1916</v>
      </c>
      <c r="I2252" s="242" t="s">
        <v>1916</v>
      </c>
      <c r="J2252" s="134"/>
      <c r="K2252" s="134"/>
      <c r="L2252" s="134"/>
      <c r="M2252" s="134"/>
      <c r="N2252" s="134"/>
      <c r="O2252" s="134"/>
      <c r="P2252" s="134"/>
      <c r="Q2252" s="134"/>
      <c r="R2252" s="134"/>
      <c r="S2252" s="134"/>
      <c r="T2252" s="134"/>
      <c r="U2252" s="134"/>
      <c r="V2252" s="134"/>
      <c r="W2252" s="134"/>
      <c r="X2252" s="134"/>
      <c r="Y2252" s="130"/>
      <c r="Z2252" s="130"/>
      <c r="AA2252" s="130"/>
      <c r="AB2252" s="134"/>
      <c r="AC2252" s="134"/>
    </row>
    <row r="2253" spans="1:29" s="142" customFormat="1" ht="15.75">
      <c r="A2253" s="292" t="str">
        <f t="shared" si="40"/>
        <v>66-00300-01</v>
      </c>
      <c r="B2253" s="231"/>
      <c r="C2253" s="231">
        <v>20224.276515000001</v>
      </c>
      <c r="D2253" s="231"/>
      <c r="E2253" s="231"/>
      <c r="F2253" s="231"/>
      <c r="G2253" s="232">
        <v>23498.997992249999</v>
      </c>
      <c r="H2253" s="240" t="s">
        <v>1707</v>
      </c>
      <c r="I2253" s="240" t="s">
        <v>1707</v>
      </c>
      <c r="J2253" s="134"/>
      <c r="K2253" s="134"/>
      <c r="L2253" s="134"/>
      <c r="M2253" s="134"/>
      <c r="N2253" s="134"/>
      <c r="O2253" s="134"/>
      <c r="P2253" s="134"/>
      <c r="Q2253" s="134"/>
      <c r="R2253" s="134"/>
      <c r="S2253" s="134"/>
      <c r="T2253" s="134"/>
      <c r="U2253" s="134"/>
      <c r="V2253" s="134"/>
      <c r="W2253" s="134"/>
      <c r="X2253" s="134"/>
      <c r="Y2253" s="130"/>
      <c r="Z2253" s="130"/>
      <c r="AA2253" s="130"/>
      <c r="AB2253" s="134"/>
      <c r="AC2253" s="134"/>
    </row>
    <row r="2254" spans="1:29" s="142" customFormat="1" ht="15.75">
      <c r="A2254" s="292" t="str">
        <f t="shared" si="40"/>
        <v>66-00300-02</v>
      </c>
      <c r="B2254" s="231"/>
      <c r="C2254" s="231">
        <v>12687.572081249999</v>
      </c>
      <c r="D2254" s="231"/>
      <c r="E2254" s="231"/>
      <c r="F2254" s="231"/>
      <c r="G2254" s="232">
        <v>14741.367893437497</v>
      </c>
      <c r="H2254" s="240" t="s">
        <v>1708</v>
      </c>
      <c r="I2254" s="240" t="s">
        <v>1708</v>
      </c>
      <c r="J2254" s="140"/>
      <c r="K2254" s="140"/>
      <c r="L2254" s="140"/>
      <c r="M2254" s="140"/>
      <c r="N2254" s="140"/>
      <c r="O2254" s="140"/>
      <c r="P2254" s="140"/>
      <c r="Q2254" s="140"/>
      <c r="R2254" s="140"/>
      <c r="S2254" s="140"/>
      <c r="T2254" s="140"/>
      <c r="U2254" s="140"/>
      <c r="V2254" s="140"/>
      <c r="W2254" s="140"/>
      <c r="X2254" s="140"/>
      <c r="Y2254" s="140"/>
      <c r="Z2254" s="130"/>
      <c r="AA2254" s="130"/>
      <c r="AB2254" s="140"/>
      <c r="AC2254" s="140"/>
    </row>
    <row r="2255" spans="1:29" s="132" customFormat="1" ht="15.75">
      <c r="A2255" s="292" t="str">
        <f t="shared" si="40"/>
        <v>66-00300-03</v>
      </c>
      <c r="B2255" s="231"/>
      <c r="C2255" s="231">
        <v>8567.4240000000009</v>
      </c>
      <c r="D2255" s="231"/>
      <c r="E2255" s="231"/>
      <c r="F2255" s="231"/>
      <c r="G2255" s="232">
        <v>9904.7376000000004</v>
      </c>
      <c r="H2255" s="242" t="s">
        <v>1709</v>
      </c>
      <c r="I2255" s="242" t="s">
        <v>1709</v>
      </c>
      <c r="J2255" s="143"/>
      <c r="K2255" s="130"/>
      <c r="L2255" s="130"/>
      <c r="M2255" s="130"/>
      <c r="N2255" s="68"/>
      <c r="O2255" s="68"/>
      <c r="P2255" s="68"/>
      <c r="Q2255" s="68"/>
      <c r="R2255" s="130"/>
      <c r="S2255" s="130"/>
      <c r="T2255" s="130"/>
      <c r="U2255" s="130"/>
      <c r="V2255" s="68"/>
      <c r="W2255" s="68"/>
      <c r="X2255" s="68"/>
      <c r="Y2255" s="130"/>
      <c r="Z2255" s="130"/>
      <c r="AA2255" s="130"/>
      <c r="AB2255" s="68"/>
      <c r="AC2255" s="68"/>
    </row>
    <row r="2256" spans="1:29" s="132" customFormat="1" ht="15.75">
      <c r="A2256" s="292" t="str">
        <f t="shared" si="40"/>
        <v>66-00300-L2</v>
      </c>
      <c r="B2256" s="231"/>
      <c r="C2256" s="231">
        <v>32911.848596249998</v>
      </c>
      <c r="D2256" s="231"/>
      <c r="E2256" s="231"/>
      <c r="F2256" s="231"/>
      <c r="G2256" s="232">
        <v>38240.365885687497</v>
      </c>
      <c r="H2256" s="242" t="s">
        <v>1706</v>
      </c>
      <c r="I2256" s="242" t="s">
        <v>1706</v>
      </c>
      <c r="J2256" s="143"/>
      <c r="K2256" s="130"/>
      <c r="L2256" s="130"/>
      <c r="M2256" s="130"/>
      <c r="N2256" s="68"/>
      <c r="O2256" s="68"/>
      <c r="P2256" s="68"/>
      <c r="Q2256" s="68"/>
      <c r="R2256" s="130"/>
      <c r="S2256" s="130"/>
      <c r="T2256" s="130"/>
      <c r="U2256" s="130"/>
      <c r="V2256" s="68"/>
      <c r="W2256" s="68"/>
      <c r="X2256" s="68"/>
      <c r="Y2256" s="130"/>
      <c r="Z2256" s="130"/>
      <c r="AA2256" s="130"/>
      <c r="AB2256" s="68"/>
      <c r="AC2256" s="68"/>
    </row>
    <row r="2257" spans="1:29" s="132" customFormat="1" ht="15.75">
      <c r="A2257" s="292" t="str">
        <f t="shared" si="40"/>
        <v>66-00300-B2</v>
      </c>
      <c r="B2257" s="231"/>
      <c r="C2257" s="231">
        <v>21254.996081249999</v>
      </c>
      <c r="D2257" s="231"/>
      <c r="E2257" s="231"/>
      <c r="F2257" s="231"/>
      <c r="G2257" s="232">
        <v>24646.105493437495</v>
      </c>
      <c r="H2257" s="242" t="s">
        <v>1705</v>
      </c>
      <c r="I2257" s="242" t="s">
        <v>1705</v>
      </c>
      <c r="J2257" s="143"/>
      <c r="K2257" s="130"/>
      <c r="L2257" s="130"/>
      <c r="M2257" s="130"/>
      <c r="N2257" s="68"/>
      <c r="O2257" s="68"/>
      <c r="P2257" s="68"/>
      <c r="Q2257" s="68"/>
      <c r="R2257" s="130"/>
      <c r="S2257" s="130"/>
      <c r="T2257" s="130"/>
      <c r="U2257" s="130"/>
      <c r="V2257" s="68"/>
      <c r="W2257" s="68"/>
      <c r="X2257" s="68"/>
      <c r="Y2257" s="130"/>
      <c r="Z2257" s="130"/>
      <c r="AA2257" s="130"/>
      <c r="AB2257" s="68"/>
      <c r="AC2257" s="68"/>
    </row>
    <row r="2258" spans="1:29" s="132" customFormat="1" ht="15.75">
      <c r="A2258" s="292" t="str">
        <f t="shared" si="40"/>
        <v>66-00300-S3</v>
      </c>
      <c r="B2258" s="231"/>
      <c r="C2258" s="231">
        <v>41479.272596249997</v>
      </c>
      <c r="D2258" s="231"/>
      <c r="E2258" s="231"/>
      <c r="F2258" s="231"/>
      <c r="G2258" s="232">
        <v>48145.103485687498</v>
      </c>
      <c r="H2258" s="242" t="s">
        <v>1704</v>
      </c>
      <c r="I2258" s="242" t="s">
        <v>1704</v>
      </c>
      <c r="J2258" s="143"/>
      <c r="K2258" s="130"/>
      <c r="L2258" s="130"/>
      <c r="M2258" s="130"/>
      <c r="N2258" s="68"/>
      <c r="O2258" s="68"/>
      <c r="P2258" s="68"/>
      <c r="Q2258" s="68"/>
      <c r="R2258" s="130"/>
      <c r="S2258" s="130"/>
      <c r="T2258" s="130"/>
      <c r="U2258" s="130"/>
      <c r="V2258" s="68"/>
      <c r="W2258" s="68"/>
      <c r="X2258" s="68"/>
      <c r="Y2258" s="130"/>
      <c r="Z2258" s="130"/>
      <c r="AA2258" s="130"/>
      <c r="AB2258" s="68"/>
      <c r="AC2258" s="68"/>
    </row>
    <row r="2259" spans="1:29" s="142" customFormat="1" ht="15.75">
      <c r="A2259" s="292" t="str">
        <f t="shared" si="40"/>
        <v>66-00300-01</v>
      </c>
      <c r="B2259" s="231"/>
      <c r="C2259" s="231">
        <v>20224.276515000001</v>
      </c>
      <c r="D2259" s="231"/>
      <c r="E2259" s="231"/>
      <c r="F2259" s="231"/>
      <c r="G2259" s="232">
        <v>23498.997992249999</v>
      </c>
      <c r="H2259" s="242" t="s">
        <v>2705</v>
      </c>
      <c r="I2259" s="242" t="s">
        <v>2705</v>
      </c>
      <c r="J2259" s="134"/>
      <c r="K2259" s="134"/>
      <c r="L2259" s="134"/>
      <c r="M2259" s="134"/>
      <c r="N2259" s="134"/>
      <c r="O2259" s="134"/>
      <c r="P2259" s="134"/>
      <c r="Q2259" s="134"/>
      <c r="R2259" s="134"/>
      <c r="S2259" s="134"/>
      <c r="T2259" s="134"/>
      <c r="U2259" s="134"/>
      <c r="V2259" s="134"/>
      <c r="W2259" s="134"/>
      <c r="X2259" s="134"/>
      <c r="Y2259" s="130"/>
      <c r="Z2259" s="130"/>
      <c r="AA2259" s="130"/>
      <c r="AB2259" s="134"/>
      <c r="AC2259" s="134"/>
    </row>
    <row r="2260" spans="1:29" s="142" customFormat="1" ht="15.75">
      <c r="A2260" s="292" t="str">
        <f t="shared" si="40"/>
        <v>66-00300-02</v>
      </c>
      <c r="B2260" s="231"/>
      <c r="C2260" s="231">
        <v>12687.572081249999</v>
      </c>
      <c r="D2260" s="231"/>
      <c r="E2260" s="231"/>
      <c r="F2260" s="231"/>
      <c r="G2260" s="232">
        <v>14741.367893437497</v>
      </c>
      <c r="H2260" s="242" t="s">
        <v>2706</v>
      </c>
      <c r="I2260" s="242" t="s">
        <v>2706</v>
      </c>
      <c r="J2260" s="134"/>
      <c r="K2260" s="134"/>
      <c r="L2260" s="134"/>
      <c r="M2260" s="134"/>
      <c r="N2260" s="134"/>
      <c r="O2260" s="134"/>
      <c r="P2260" s="134"/>
      <c r="Q2260" s="134"/>
      <c r="R2260" s="134"/>
      <c r="S2260" s="134"/>
      <c r="T2260" s="134"/>
      <c r="U2260" s="134"/>
      <c r="V2260" s="134"/>
      <c r="W2260" s="134"/>
      <c r="X2260" s="134"/>
      <c r="Y2260" s="130"/>
      <c r="Z2260" s="130"/>
      <c r="AA2260" s="130"/>
      <c r="AB2260" s="134"/>
      <c r="AC2260" s="134"/>
    </row>
    <row r="2261" spans="1:29" s="142" customFormat="1" ht="15.75">
      <c r="A2261" s="292" t="str">
        <f t="shared" si="40"/>
        <v>66-00300-03</v>
      </c>
      <c r="B2261" s="231"/>
      <c r="C2261" s="231">
        <v>8567.4240000000009</v>
      </c>
      <c r="D2261" s="231"/>
      <c r="E2261" s="231"/>
      <c r="F2261" s="231"/>
      <c r="G2261" s="232">
        <v>9904.7376000000004</v>
      </c>
      <c r="H2261" s="242" t="s">
        <v>2707</v>
      </c>
      <c r="I2261" s="242" t="s">
        <v>2707</v>
      </c>
      <c r="J2261" s="134"/>
      <c r="K2261" s="134"/>
      <c r="L2261" s="134"/>
      <c r="M2261" s="134"/>
      <c r="N2261" s="134"/>
      <c r="O2261" s="134"/>
      <c r="P2261" s="134"/>
      <c r="Q2261" s="134"/>
      <c r="R2261" s="134"/>
      <c r="S2261" s="134"/>
      <c r="T2261" s="134"/>
      <c r="U2261" s="134"/>
      <c r="V2261" s="134"/>
      <c r="W2261" s="134"/>
      <c r="X2261" s="134"/>
      <c r="Y2261" s="130"/>
      <c r="Z2261" s="130"/>
      <c r="AA2261" s="130"/>
      <c r="AB2261" s="134"/>
      <c r="AC2261" s="134"/>
    </row>
    <row r="2262" spans="1:29" s="142" customFormat="1" ht="15.75">
      <c r="A2262" s="292" t="str">
        <f t="shared" si="40"/>
        <v>66-00300-S3</v>
      </c>
      <c r="B2262" s="231"/>
      <c r="C2262" s="231">
        <v>41479.272596249997</v>
      </c>
      <c r="D2262" s="231"/>
      <c r="E2262" s="231"/>
      <c r="F2262" s="231"/>
      <c r="G2262" s="232">
        <v>48145.103485687498</v>
      </c>
      <c r="H2262" s="242" t="s">
        <v>2708</v>
      </c>
      <c r="I2262" s="242" t="s">
        <v>2708</v>
      </c>
      <c r="J2262" s="134"/>
      <c r="K2262" s="134"/>
      <c r="L2262" s="134"/>
      <c r="M2262" s="134"/>
      <c r="N2262" s="134"/>
      <c r="O2262" s="134"/>
      <c r="P2262" s="134"/>
      <c r="Q2262" s="134"/>
      <c r="R2262" s="134"/>
      <c r="S2262" s="134"/>
      <c r="T2262" s="134"/>
      <c r="U2262" s="134"/>
      <c r="V2262" s="134"/>
      <c r="W2262" s="134"/>
      <c r="X2262" s="134"/>
      <c r="Y2262" s="130"/>
      <c r="Z2262" s="130"/>
      <c r="AA2262" s="130"/>
      <c r="AB2262" s="134"/>
      <c r="AC2262" s="134"/>
    </row>
    <row r="2263" spans="1:29" s="142" customFormat="1" ht="15.75">
      <c r="A2263" s="292" t="str">
        <f t="shared" si="40"/>
        <v>66-00100-01</v>
      </c>
      <c r="B2263" s="231"/>
      <c r="C2263" s="231">
        <v>12442.884375</v>
      </c>
      <c r="D2263" s="231"/>
      <c r="E2263" s="231"/>
      <c r="F2263" s="231"/>
      <c r="G2263" s="232">
        <v>14751.337031249999</v>
      </c>
      <c r="H2263" s="240" t="s">
        <v>2709</v>
      </c>
      <c r="I2263" s="240" t="s">
        <v>2709</v>
      </c>
      <c r="J2263" s="134"/>
      <c r="K2263" s="134"/>
      <c r="L2263" s="134"/>
      <c r="M2263" s="134"/>
      <c r="N2263" s="134"/>
      <c r="O2263" s="134"/>
      <c r="P2263" s="134"/>
      <c r="Q2263" s="134"/>
      <c r="R2263" s="134"/>
      <c r="S2263" s="134"/>
      <c r="T2263" s="134"/>
      <c r="U2263" s="134"/>
      <c r="V2263" s="134"/>
      <c r="W2263" s="134"/>
      <c r="X2263" s="134"/>
      <c r="Y2263" s="130"/>
      <c r="Z2263" s="130"/>
      <c r="AA2263" s="130"/>
      <c r="AB2263" s="134"/>
      <c r="AC2263" s="134"/>
    </row>
    <row r="2264" spans="1:29" s="132" customFormat="1" ht="15.75">
      <c r="A2264" s="292" t="str">
        <f t="shared" si="40"/>
        <v>66-00100-02</v>
      </c>
      <c r="B2264" s="231"/>
      <c r="C2264" s="231">
        <v>9200.5920000000078</v>
      </c>
      <c r="D2264" s="231"/>
      <c r="E2264" s="231"/>
      <c r="F2264" s="231"/>
      <c r="G2264" s="232">
        <v>10728.28080000001</v>
      </c>
      <c r="H2264" s="240" t="s">
        <v>2710</v>
      </c>
      <c r="I2264" s="240" t="s">
        <v>2710</v>
      </c>
      <c r="J2264" s="143"/>
      <c r="K2264" s="130"/>
      <c r="L2264" s="130"/>
      <c r="M2264" s="130"/>
      <c r="N2264" s="68"/>
      <c r="O2264" s="68"/>
      <c r="P2264" s="68"/>
      <c r="Q2264" s="68"/>
      <c r="R2264" s="130"/>
      <c r="S2264" s="130"/>
      <c r="T2264" s="130"/>
      <c r="U2264" s="130"/>
      <c r="V2264" s="68"/>
      <c r="W2264" s="68"/>
      <c r="X2264" s="68"/>
      <c r="Y2264" s="130"/>
      <c r="Z2264" s="130"/>
      <c r="AA2264" s="130"/>
      <c r="AB2264" s="68"/>
      <c r="AC2264" s="68"/>
    </row>
    <row r="2265" spans="1:29" s="132" customFormat="1" ht="15.75">
      <c r="A2265" s="292" t="str">
        <f t="shared" si="40"/>
        <v>66-00100-S2</v>
      </c>
      <c r="B2265" s="231"/>
      <c r="C2265" s="231">
        <v>21643.476374999998</v>
      </c>
      <c r="D2265" s="231"/>
      <c r="E2265" s="231"/>
      <c r="F2265" s="231"/>
      <c r="G2265" s="232">
        <v>25479.617831250005</v>
      </c>
      <c r="H2265" s="240" t="s">
        <v>2711</v>
      </c>
      <c r="I2265" s="240" t="s">
        <v>2711</v>
      </c>
      <c r="J2265" s="143"/>
      <c r="K2265" s="130"/>
      <c r="L2265" s="130"/>
      <c r="M2265" s="130"/>
      <c r="N2265" s="68"/>
      <c r="O2265" s="68"/>
      <c r="P2265" s="68"/>
      <c r="Q2265" s="68"/>
      <c r="R2265" s="130"/>
      <c r="S2265" s="130"/>
      <c r="T2265" s="130"/>
      <c r="U2265" s="130"/>
      <c r="V2265" s="68"/>
      <c r="W2265" s="68"/>
      <c r="X2265" s="68"/>
      <c r="Y2265" s="130"/>
      <c r="Z2265" s="130"/>
      <c r="AA2265" s="130"/>
      <c r="AB2265" s="68"/>
      <c r="AC2265" s="68"/>
    </row>
    <row r="2266" spans="1:29" s="132" customFormat="1" ht="15.75">
      <c r="A2266" s="292" t="str">
        <f t="shared" si="40"/>
        <v>66-01500-01</v>
      </c>
      <c r="B2266" s="231"/>
      <c r="C2266" s="231">
        <v>11980.5375</v>
      </c>
      <c r="D2266" s="231"/>
      <c r="E2266" s="231"/>
      <c r="F2266" s="231"/>
      <c r="G2266" s="232">
        <v>13925.578125</v>
      </c>
      <c r="H2266" s="242" t="s">
        <v>1724</v>
      </c>
      <c r="I2266" s="242" t="s">
        <v>1724</v>
      </c>
      <c r="J2266" s="143"/>
      <c r="K2266" s="130"/>
      <c r="L2266" s="130"/>
      <c r="M2266" s="130"/>
      <c r="N2266" s="68"/>
      <c r="O2266" s="68"/>
      <c r="P2266" s="68"/>
      <c r="Q2266" s="68"/>
      <c r="R2266" s="130"/>
      <c r="S2266" s="130"/>
      <c r="T2266" s="130"/>
      <c r="U2266" s="130"/>
      <c r="V2266" s="68"/>
      <c r="W2266" s="68"/>
      <c r="X2266" s="68"/>
      <c r="Y2266" s="130"/>
      <c r="Z2266" s="130"/>
      <c r="AA2266" s="130"/>
      <c r="AB2266" s="68"/>
      <c r="AC2266" s="68"/>
    </row>
    <row r="2267" spans="1:29" s="132" customFormat="1" ht="15.75">
      <c r="A2267" s="292" t="str">
        <f t="shared" si="40"/>
        <v>66-01500-02</v>
      </c>
      <c r="B2267" s="231"/>
      <c r="C2267" s="231">
        <v>8984.8031250000004</v>
      </c>
      <c r="D2267" s="231"/>
      <c r="E2267" s="231"/>
      <c r="F2267" s="231"/>
      <c r="G2267" s="232">
        <v>10436.383593749999</v>
      </c>
      <c r="H2267" s="242" t="s">
        <v>1725</v>
      </c>
      <c r="I2267" s="242" t="s">
        <v>1725</v>
      </c>
      <c r="J2267" s="143"/>
      <c r="K2267" s="130"/>
      <c r="L2267" s="130"/>
      <c r="M2267" s="130"/>
      <c r="N2267" s="68"/>
      <c r="O2267" s="68"/>
      <c r="P2267" s="68"/>
      <c r="Q2267" s="68"/>
      <c r="R2267" s="130"/>
      <c r="S2267" s="130"/>
      <c r="T2267" s="130"/>
      <c r="U2267" s="130"/>
      <c r="V2267" s="68"/>
      <c r="W2267" s="68"/>
      <c r="X2267" s="68"/>
      <c r="Y2267" s="130"/>
      <c r="Z2267" s="130"/>
      <c r="AA2267" s="130"/>
      <c r="AB2267" s="68"/>
      <c r="AC2267" s="68"/>
    </row>
    <row r="2268" spans="1:29" s="142" customFormat="1" ht="15.75">
      <c r="A2268" s="292" t="str">
        <f t="shared" si="40"/>
        <v>66-01500-03</v>
      </c>
      <c r="B2268" s="231"/>
      <c r="C2268" s="231">
        <v>7667.1599999999989</v>
      </c>
      <c r="D2268" s="231"/>
      <c r="E2268" s="231"/>
      <c r="F2268" s="231"/>
      <c r="G2268" s="232">
        <v>8882.0339999999978</v>
      </c>
      <c r="H2268" s="242" t="s">
        <v>1726</v>
      </c>
      <c r="I2268" s="242" t="s">
        <v>1726</v>
      </c>
      <c r="J2268" s="134"/>
      <c r="K2268" s="134"/>
      <c r="L2268" s="134"/>
      <c r="M2268" s="134"/>
      <c r="N2268" s="134"/>
      <c r="O2268" s="134"/>
      <c r="P2268" s="134"/>
      <c r="Q2268" s="134"/>
      <c r="R2268" s="134"/>
      <c r="S2268" s="134"/>
      <c r="T2268" s="134"/>
      <c r="U2268" s="134"/>
      <c r="V2268" s="134"/>
      <c r="W2268" s="134"/>
      <c r="X2268" s="134"/>
      <c r="Y2268" s="130"/>
      <c r="Z2268" s="130"/>
      <c r="AA2268" s="130"/>
      <c r="AB2268" s="134"/>
      <c r="AC2268" s="134"/>
    </row>
    <row r="2269" spans="1:29" s="142" customFormat="1" ht="15.75">
      <c r="A2269" s="292" t="str">
        <f t="shared" si="40"/>
        <v>66-01500-B2</v>
      </c>
      <c r="B2269" s="231"/>
      <c r="C2269" s="231">
        <v>16651.963124999998</v>
      </c>
      <c r="D2269" s="231"/>
      <c r="E2269" s="231"/>
      <c r="F2269" s="231"/>
      <c r="G2269" s="232">
        <v>19318.41759375</v>
      </c>
      <c r="H2269" s="240" t="s">
        <v>1723</v>
      </c>
      <c r="I2269" s="240" t="s">
        <v>1723</v>
      </c>
      <c r="J2269" s="134"/>
      <c r="K2269" s="134"/>
      <c r="L2269" s="134"/>
      <c r="M2269" s="134"/>
      <c r="N2269" s="134"/>
      <c r="O2269" s="134"/>
      <c r="P2269" s="134"/>
      <c r="Q2269" s="134"/>
      <c r="R2269" s="134"/>
      <c r="S2269" s="134"/>
      <c r="T2269" s="134"/>
      <c r="U2269" s="134"/>
      <c r="V2269" s="134"/>
      <c r="W2269" s="134"/>
      <c r="X2269" s="134"/>
      <c r="Y2269" s="130"/>
      <c r="Z2269" s="130"/>
      <c r="AA2269" s="130"/>
      <c r="AB2269" s="134"/>
      <c r="AC2269" s="134"/>
    </row>
    <row r="2270" spans="1:29" s="142" customFormat="1" ht="15.75">
      <c r="A2270" s="292" t="str">
        <f t="shared" si="40"/>
        <v>66-01500-S3</v>
      </c>
      <c r="B2270" s="231"/>
      <c r="C2270" s="231">
        <v>28632.500624999997</v>
      </c>
      <c r="D2270" s="231"/>
      <c r="E2270" s="231"/>
      <c r="F2270" s="231"/>
      <c r="G2270" s="232">
        <v>33243.995718749997</v>
      </c>
      <c r="H2270" s="240" t="s">
        <v>1722</v>
      </c>
      <c r="I2270" s="240" t="s">
        <v>1722</v>
      </c>
      <c r="J2270" s="134"/>
      <c r="K2270" s="134"/>
      <c r="L2270" s="134"/>
      <c r="M2270" s="134"/>
      <c r="N2270" s="134"/>
      <c r="O2270" s="134"/>
      <c r="P2270" s="134"/>
      <c r="Q2270" s="134"/>
      <c r="R2270" s="134"/>
      <c r="S2270" s="134"/>
      <c r="T2270" s="134"/>
      <c r="U2270" s="134"/>
      <c r="V2270" s="134"/>
      <c r="W2270" s="134"/>
      <c r="X2270" s="134"/>
      <c r="Y2270" s="130"/>
      <c r="Z2270" s="130"/>
      <c r="AA2270" s="130"/>
      <c r="AB2270" s="134"/>
      <c r="AC2270" s="134"/>
    </row>
    <row r="2271" spans="1:29" s="142" customFormat="1" ht="15.75">
      <c r="A2271" s="292" t="str">
        <f t="shared" si="40"/>
        <v>66-02200-01</v>
      </c>
      <c r="B2271" s="231"/>
      <c r="C2271" s="231">
        <v>11261.793787200004</v>
      </c>
      <c r="D2271" s="231"/>
      <c r="E2271" s="231"/>
      <c r="F2271" s="231"/>
      <c r="G2271" s="232">
        <v>0</v>
      </c>
      <c r="H2271" s="240" t="s">
        <v>2712</v>
      </c>
      <c r="I2271" s="240" t="s">
        <v>2712</v>
      </c>
      <c r="J2271" s="134"/>
      <c r="K2271" s="134"/>
      <c r="L2271" s="134"/>
      <c r="M2271" s="134"/>
      <c r="N2271" s="134"/>
      <c r="O2271" s="134"/>
      <c r="P2271" s="134"/>
      <c r="Q2271" s="134"/>
      <c r="R2271" s="134"/>
      <c r="S2271" s="134"/>
      <c r="T2271" s="134"/>
      <c r="U2271" s="134"/>
      <c r="V2271" s="134"/>
      <c r="W2271" s="134"/>
      <c r="X2271" s="134"/>
      <c r="Y2271" s="130"/>
      <c r="Z2271" s="130"/>
      <c r="AA2271" s="130"/>
      <c r="AB2271" s="134"/>
      <c r="AC2271" s="134"/>
    </row>
    <row r="2272" spans="1:29" s="142" customFormat="1" ht="15.75">
      <c r="A2272" s="292" t="str">
        <f t="shared" si="40"/>
        <v>66-02200-02</v>
      </c>
      <c r="B2272" s="231"/>
      <c r="C2272" s="231">
        <v>8090.369099999999</v>
      </c>
      <c r="D2272" s="231"/>
      <c r="E2272" s="231"/>
      <c r="F2272" s="231"/>
      <c r="G2272" s="232">
        <v>0</v>
      </c>
      <c r="H2272" s="242" t="s">
        <v>2713</v>
      </c>
      <c r="I2272" s="242" t="s">
        <v>2713</v>
      </c>
      <c r="J2272" s="140"/>
      <c r="K2272" s="140"/>
      <c r="L2272" s="140"/>
      <c r="M2272" s="140"/>
      <c r="N2272" s="140"/>
      <c r="O2272" s="140"/>
      <c r="P2272" s="140"/>
      <c r="Q2272" s="140"/>
      <c r="R2272" s="140"/>
      <c r="S2272" s="140"/>
      <c r="T2272" s="140"/>
      <c r="U2272" s="140"/>
      <c r="V2272" s="140"/>
      <c r="W2272" s="140"/>
      <c r="X2272" s="140"/>
      <c r="Y2272" s="140"/>
      <c r="Z2272" s="130"/>
      <c r="AA2272" s="130"/>
      <c r="AB2272" s="140"/>
      <c r="AC2272" s="140"/>
    </row>
    <row r="2273" spans="1:29" s="132" customFormat="1" ht="15.75">
      <c r="A2273" s="292" t="str">
        <f t="shared" si="40"/>
        <v>66-02200-S2</v>
      </c>
      <c r="B2273" s="231"/>
      <c r="C2273" s="231">
        <v>19352.162887200004</v>
      </c>
      <c r="D2273" s="231"/>
      <c r="E2273" s="231"/>
      <c r="F2273" s="231"/>
      <c r="G2273" s="232">
        <v>0</v>
      </c>
      <c r="H2273" s="242" t="s">
        <v>2714</v>
      </c>
      <c r="I2273" s="242" t="s">
        <v>2714</v>
      </c>
      <c r="J2273" s="143"/>
      <c r="K2273" s="130"/>
      <c r="L2273" s="130"/>
      <c r="M2273" s="130"/>
      <c r="N2273" s="68"/>
      <c r="O2273" s="68"/>
      <c r="P2273" s="68"/>
      <c r="Q2273" s="68"/>
      <c r="R2273" s="130"/>
      <c r="S2273" s="130"/>
      <c r="T2273" s="130"/>
      <c r="U2273" s="130"/>
      <c r="V2273" s="68"/>
      <c r="W2273" s="68"/>
      <c r="X2273" s="68"/>
      <c r="Y2273" s="130"/>
      <c r="Z2273" s="130"/>
      <c r="AA2273" s="130"/>
      <c r="AB2273" s="68"/>
      <c r="AC2273" s="68"/>
    </row>
    <row r="2274" spans="1:29" s="132" customFormat="1" ht="15.75">
      <c r="A2274" s="292" t="str">
        <f t="shared" si="40"/>
        <v>66-03000-01</v>
      </c>
      <c r="B2274" s="231"/>
      <c r="C2274" s="231">
        <v>19541.465400000001</v>
      </c>
      <c r="D2274" s="231"/>
      <c r="E2274" s="231"/>
      <c r="F2274" s="231"/>
      <c r="G2274" s="232">
        <v>23344.785209999998</v>
      </c>
      <c r="H2274" s="242" t="s">
        <v>1746</v>
      </c>
      <c r="I2274" s="242" t="s">
        <v>1746</v>
      </c>
      <c r="J2274" s="143"/>
      <c r="K2274" s="130"/>
      <c r="L2274" s="130"/>
      <c r="M2274" s="130"/>
      <c r="N2274" s="68"/>
      <c r="O2274" s="68"/>
      <c r="P2274" s="68"/>
      <c r="Q2274" s="68"/>
      <c r="R2274" s="130"/>
      <c r="S2274" s="130"/>
      <c r="T2274" s="130"/>
      <c r="U2274" s="130"/>
      <c r="V2274" s="68"/>
      <c r="W2274" s="68"/>
      <c r="X2274" s="68"/>
      <c r="Y2274" s="130"/>
      <c r="Z2274" s="130"/>
      <c r="AA2274" s="130"/>
      <c r="AB2274" s="68"/>
      <c r="AC2274" s="68"/>
    </row>
    <row r="2275" spans="1:29" s="132" customFormat="1" ht="15.75">
      <c r="A2275" s="292" t="str">
        <f t="shared" si="40"/>
        <v>66-03000-02</v>
      </c>
      <c r="B2275" s="231"/>
      <c r="C2275" s="231">
        <v>11903.737499999999</v>
      </c>
      <c r="D2275" s="231"/>
      <c r="E2275" s="231"/>
      <c r="F2275" s="231"/>
      <c r="G2275" s="232">
        <v>14251.978125</v>
      </c>
      <c r="H2275" s="240" t="s">
        <v>1747</v>
      </c>
      <c r="I2275" s="240" t="s">
        <v>1747</v>
      </c>
      <c r="J2275" s="143"/>
      <c r="K2275" s="130"/>
      <c r="L2275" s="130"/>
      <c r="M2275" s="130"/>
      <c r="N2275" s="68"/>
      <c r="O2275" s="68"/>
      <c r="P2275" s="68"/>
      <c r="Q2275" s="68"/>
      <c r="R2275" s="130"/>
      <c r="S2275" s="130"/>
      <c r="T2275" s="130"/>
      <c r="U2275" s="130"/>
      <c r="V2275" s="68"/>
      <c r="W2275" s="68"/>
      <c r="X2275" s="68"/>
      <c r="Y2275" s="130"/>
      <c r="Z2275" s="130"/>
      <c r="AA2275" s="130"/>
      <c r="AB2275" s="68"/>
      <c r="AC2275" s="68"/>
    </row>
    <row r="2276" spans="1:29" s="132" customFormat="1" ht="15.75">
      <c r="A2276" s="292" t="str">
        <f t="shared" ref="A2276:A2339" si="41">LEFT(H2276,6)&amp;"00"&amp;RIGHT(H2276,3)</f>
        <v>66-03000-S2</v>
      </c>
      <c r="B2276" s="231"/>
      <c r="C2276" s="231">
        <v>31445.202899999997</v>
      </c>
      <c r="D2276" s="231"/>
      <c r="E2276" s="231"/>
      <c r="F2276" s="231"/>
      <c r="G2276" s="232">
        <v>37596.763334999996</v>
      </c>
      <c r="H2276" s="240" t="s">
        <v>1745</v>
      </c>
      <c r="I2276" s="240" t="s">
        <v>1745</v>
      </c>
      <c r="J2276" s="143"/>
      <c r="K2276" s="130"/>
      <c r="L2276" s="130"/>
      <c r="M2276" s="130"/>
      <c r="N2276" s="68"/>
      <c r="O2276" s="68"/>
      <c r="P2276" s="68"/>
      <c r="Q2276" s="68"/>
      <c r="R2276" s="130"/>
      <c r="S2276" s="130"/>
      <c r="T2276" s="130"/>
      <c r="U2276" s="130"/>
      <c r="V2276" s="68"/>
      <c r="W2276" s="68"/>
      <c r="X2276" s="68"/>
      <c r="Y2276" s="130"/>
      <c r="Z2276" s="130"/>
      <c r="AA2276" s="130"/>
      <c r="AB2276" s="68"/>
      <c r="AC2276" s="68"/>
    </row>
    <row r="2277" spans="1:29" s="142" customFormat="1" ht="15.75">
      <c r="A2277" s="292" t="str">
        <f t="shared" si="41"/>
        <v>66-06700-01</v>
      </c>
      <c r="B2277" s="231"/>
      <c r="C2277" s="231">
        <v>4863.0120000000015</v>
      </c>
      <c r="D2277" s="231"/>
      <c r="E2277" s="231"/>
      <c r="F2277" s="231"/>
      <c r="G2277" s="232">
        <v>5592.4638000000014</v>
      </c>
      <c r="H2277" s="240" t="s">
        <v>1757</v>
      </c>
      <c r="I2277" s="240" t="s">
        <v>1757</v>
      </c>
      <c r="J2277" s="141"/>
      <c r="K2277" s="130"/>
      <c r="L2277" s="130"/>
      <c r="M2277" s="130"/>
      <c r="N2277" s="141"/>
      <c r="O2277" s="141"/>
      <c r="P2277" s="141"/>
      <c r="Q2277" s="141"/>
      <c r="R2277" s="130"/>
      <c r="S2277" s="130"/>
      <c r="T2277" s="130"/>
      <c r="U2277" s="130"/>
      <c r="V2277" s="141"/>
      <c r="W2277" s="141"/>
      <c r="X2277" s="141"/>
      <c r="Y2277" s="130"/>
      <c r="Z2277" s="130"/>
      <c r="AA2277" s="130"/>
      <c r="AB2277" s="141"/>
      <c r="AC2277" s="141"/>
    </row>
    <row r="2278" spans="1:29" s="132" customFormat="1" ht="15.75">
      <c r="A2278" s="292" t="str">
        <f t="shared" si="41"/>
        <v>66-06700-02</v>
      </c>
      <c r="B2278" s="231"/>
      <c r="C2278" s="231">
        <v>2084.148000000002</v>
      </c>
      <c r="D2278" s="231"/>
      <c r="E2278" s="231"/>
      <c r="F2278" s="231"/>
      <c r="G2278" s="232">
        <v>2396.7702000000022</v>
      </c>
      <c r="H2278" s="242" t="s">
        <v>1758</v>
      </c>
      <c r="I2278" s="242" t="s">
        <v>1758</v>
      </c>
      <c r="J2278" s="143"/>
      <c r="K2278" s="130"/>
      <c r="L2278" s="130"/>
      <c r="M2278" s="130"/>
      <c r="N2278" s="68"/>
      <c r="O2278" s="68"/>
      <c r="P2278" s="68"/>
      <c r="Q2278" s="68"/>
      <c r="R2278" s="130"/>
      <c r="S2278" s="130"/>
      <c r="T2278" s="130"/>
      <c r="U2278" s="130"/>
      <c r="V2278" s="68"/>
      <c r="W2278" s="68"/>
      <c r="X2278" s="68"/>
      <c r="Y2278" s="130"/>
      <c r="Z2278" s="130"/>
      <c r="AA2278" s="130"/>
      <c r="AB2278" s="68"/>
      <c r="AC2278" s="68"/>
    </row>
    <row r="2279" spans="1:29" s="132" customFormat="1" ht="15.75">
      <c r="A2279" s="292" t="str">
        <f t="shared" si="41"/>
        <v>66-06700-S2</v>
      </c>
      <c r="B2279" s="231"/>
      <c r="C2279" s="231">
        <v>6947.1600000000035</v>
      </c>
      <c r="D2279" s="231"/>
      <c r="E2279" s="231"/>
      <c r="F2279" s="231"/>
      <c r="G2279" s="232">
        <v>7989.234000000004</v>
      </c>
      <c r="H2279" s="242" t="s">
        <v>1756</v>
      </c>
      <c r="I2279" s="242" t="s">
        <v>1756</v>
      </c>
      <c r="J2279" s="143"/>
      <c r="K2279" s="130"/>
      <c r="L2279" s="130"/>
      <c r="M2279" s="130"/>
      <c r="N2279" s="68"/>
      <c r="O2279" s="68"/>
      <c r="P2279" s="68"/>
      <c r="Q2279" s="68"/>
      <c r="R2279" s="130"/>
      <c r="S2279" s="130"/>
      <c r="T2279" s="130"/>
      <c r="U2279" s="130"/>
      <c r="V2279" s="68"/>
      <c r="W2279" s="68"/>
      <c r="X2279" s="68"/>
      <c r="Y2279" s="130"/>
      <c r="Z2279" s="130"/>
      <c r="AA2279" s="130"/>
      <c r="AB2279" s="68"/>
      <c r="AC2279" s="68"/>
    </row>
    <row r="2280" spans="1:29" s="142" customFormat="1" ht="15.75">
      <c r="A2280" s="292" t="str">
        <f t="shared" si="41"/>
        <v>66-07000-S1</v>
      </c>
      <c r="B2280" s="231"/>
      <c r="C2280" s="231">
        <v>6252.4440000000004</v>
      </c>
      <c r="D2280" s="231"/>
      <c r="E2280" s="231"/>
      <c r="F2280" s="231"/>
      <c r="G2280" s="232">
        <v>7190.3105999999998</v>
      </c>
      <c r="H2280" s="242" t="s">
        <v>2715</v>
      </c>
      <c r="I2280" s="242" t="s">
        <v>2715</v>
      </c>
      <c r="J2280" s="141"/>
      <c r="K2280" s="130"/>
      <c r="L2280" s="130"/>
      <c r="M2280" s="130"/>
      <c r="N2280" s="141"/>
      <c r="O2280" s="141"/>
      <c r="P2280" s="141"/>
      <c r="Q2280" s="141"/>
      <c r="R2280" s="130"/>
      <c r="S2280" s="130"/>
      <c r="T2280" s="130"/>
      <c r="U2280" s="130"/>
      <c r="V2280" s="141"/>
      <c r="W2280" s="141"/>
      <c r="X2280" s="141"/>
      <c r="Y2280" s="130"/>
      <c r="Z2280" s="130"/>
      <c r="AA2280" s="130"/>
      <c r="AB2280" s="141"/>
      <c r="AC2280" s="141"/>
    </row>
    <row r="2281" spans="1:29" s="132" customFormat="1" ht="15.75">
      <c r="A2281" s="292" t="str">
        <f t="shared" si="41"/>
        <v>66-07100-S1</v>
      </c>
      <c r="B2281" s="231"/>
      <c r="C2281" s="231">
        <v>4863.0120000000015</v>
      </c>
      <c r="D2281" s="231"/>
      <c r="E2281" s="231"/>
      <c r="F2281" s="231"/>
      <c r="G2281" s="232">
        <v>5592.4638000000014</v>
      </c>
      <c r="H2281" s="242" t="s">
        <v>2716</v>
      </c>
      <c r="I2281" s="242" t="s">
        <v>2716</v>
      </c>
      <c r="J2281" s="143"/>
      <c r="K2281" s="130"/>
      <c r="L2281" s="130"/>
      <c r="M2281" s="130"/>
      <c r="N2281" s="68"/>
      <c r="O2281" s="68"/>
      <c r="P2281" s="68"/>
      <c r="Q2281" s="68"/>
      <c r="R2281" s="130"/>
      <c r="S2281" s="130"/>
      <c r="T2281" s="130"/>
      <c r="U2281" s="130"/>
      <c r="V2281" s="68"/>
      <c r="W2281" s="68"/>
      <c r="X2281" s="68"/>
      <c r="Y2281" s="130"/>
      <c r="Z2281" s="130"/>
      <c r="AA2281" s="130"/>
      <c r="AB2281" s="68"/>
      <c r="AC2281" s="68"/>
    </row>
    <row r="2282" spans="1:29" s="132" customFormat="1" ht="15.75">
      <c r="A2282" s="292" t="str">
        <f t="shared" si="41"/>
        <v>66-16300-01</v>
      </c>
      <c r="B2282" s="231"/>
      <c r="C2282" s="231">
        <v>14221.125</v>
      </c>
      <c r="D2282" s="231"/>
      <c r="E2282" s="231"/>
      <c r="F2282" s="231"/>
      <c r="G2282" s="232">
        <v>16740.213749999999</v>
      </c>
      <c r="H2282" s="242" t="s">
        <v>1774</v>
      </c>
      <c r="I2282" s="242" t="s">
        <v>1774</v>
      </c>
      <c r="J2282" s="143"/>
      <c r="K2282" s="130"/>
      <c r="L2282" s="130"/>
      <c r="M2282" s="130"/>
      <c r="N2282" s="68"/>
      <c r="O2282" s="68"/>
      <c r="P2282" s="68"/>
      <c r="Q2282" s="68"/>
      <c r="R2282" s="130"/>
      <c r="S2282" s="130"/>
      <c r="T2282" s="130"/>
      <c r="U2282" s="130"/>
      <c r="V2282" s="68"/>
      <c r="W2282" s="68"/>
      <c r="X2282" s="68"/>
      <c r="Y2282" s="130"/>
      <c r="Z2282" s="130"/>
      <c r="AA2282" s="130"/>
      <c r="AB2282" s="68"/>
      <c r="AC2282" s="68"/>
    </row>
    <row r="2283" spans="1:29" s="142" customFormat="1" ht="15.75">
      <c r="A2283" s="292" t="str">
        <f t="shared" si="41"/>
        <v>66-16300-02</v>
      </c>
      <c r="B2283" s="231"/>
      <c r="C2283" s="231">
        <v>8141.203125</v>
      </c>
      <c r="D2283" s="231"/>
      <c r="E2283" s="231"/>
      <c r="F2283" s="231"/>
      <c r="G2283" s="232">
        <v>9362.3835937499989</v>
      </c>
      <c r="H2283" s="242" t="s">
        <v>1775</v>
      </c>
      <c r="I2283" s="242" t="s">
        <v>1775</v>
      </c>
      <c r="J2283" s="141"/>
      <c r="K2283" s="130"/>
      <c r="L2283" s="130"/>
      <c r="M2283" s="130"/>
      <c r="N2283" s="141"/>
      <c r="O2283" s="141"/>
      <c r="P2283" s="141"/>
      <c r="Q2283" s="141"/>
      <c r="R2283" s="130"/>
      <c r="S2283" s="130"/>
      <c r="T2283" s="130"/>
      <c r="U2283" s="130"/>
      <c r="V2283" s="141"/>
      <c r="W2283" s="141"/>
      <c r="X2283" s="141"/>
      <c r="Y2283" s="130"/>
      <c r="Z2283" s="130"/>
      <c r="AA2283" s="130"/>
      <c r="AB2283" s="141"/>
      <c r="AC2283" s="141"/>
    </row>
    <row r="2284" spans="1:29" s="132" customFormat="1" ht="15.75">
      <c r="A2284" s="292" t="str">
        <f t="shared" si="41"/>
        <v>66-16300-03</v>
      </c>
      <c r="B2284" s="231"/>
      <c r="C2284" s="231">
        <v>6252.4440000000004</v>
      </c>
      <c r="D2284" s="231"/>
      <c r="E2284" s="231"/>
      <c r="F2284" s="231"/>
      <c r="G2284" s="232">
        <v>7190.3105999999998</v>
      </c>
      <c r="H2284" s="240" t="s">
        <v>1776</v>
      </c>
      <c r="I2284" s="240" t="s">
        <v>1776</v>
      </c>
      <c r="J2284" s="143"/>
      <c r="K2284" s="130"/>
      <c r="L2284" s="130"/>
      <c r="M2284" s="130"/>
      <c r="N2284" s="68"/>
      <c r="O2284" s="68"/>
      <c r="P2284" s="68"/>
      <c r="Q2284" s="68"/>
      <c r="R2284" s="130"/>
      <c r="S2284" s="130"/>
      <c r="T2284" s="130"/>
      <c r="U2284" s="130"/>
      <c r="V2284" s="68"/>
      <c r="W2284" s="68"/>
      <c r="X2284" s="68"/>
      <c r="Y2284" s="130"/>
      <c r="Z2284" s="130"/>
      <c r="AA2284" s="130"/>
      <c r="AB2284" s="68"/>
      <c r="AC2284" s="68"/>
    </row>
    <row r="2285" spans="1:29" s="132" customFormat="1" ht="15.75">
      <c r="A2285" s="292" t="str">
        <f t="shared" si="41"/>
        <v>66-16300-04</v>
      </c>
      <c r="B2285" s="231"/>
      <c r="C2285" s="231">
        <v>4168.2960000000039</v>
      </c>
      <c r="D2285" s="231"/>
      <c r="E2285" s="231"/>
      <c r="F2285" s="231"/>
      <c r="G2285" s="232">
        <v>4793.5404000000044</v>
      </c>
      <c r="H2285" s="240" t="s">
        <v>1777</v>
      </c>
      <c r="I2285" s="240" t="s">
        <v>1777</v>
      </c>
      <c r="J2285" s="143"/>
      <c r="K2285" s="130"/>
      <c r="L2285" s="130"/>
      <c r="M2285" s="130"/>
      <c r="N2285" s="68"/>
      <c r="O2285" s="68"/>
      <c r="P2285" s="68"/>
      <c r="Q2285" s="68"/>
      <c r="R2285" s="130"/>
      <c r="S2285" s="130"/>
      <c r="T2285" s="130"/>
      <c r="U2285" s="130"/>
      <c r="V2285" s="68"/>
      <c r="W2285" s="68"/>
      <c r="X2285" s="68"/>
      <c r="Y2285" s="130"/>
      <c r="Z2285" s="130"/>
      <c r="AA2285" s="130"/>
      <c r="AB2285" s="68"/>
      <c r="AC2285" s="68"/>
    </row>
    <row r="2286" spans="1:29" s="132" customFormat="1" ht="15.75">
      <c r="A2286" s="292" t="str">
        <f t="shared" si="41"/>
        <v>66-16300-S4</v>
      </c>
      <c r="B2286" s="231"/>
      <c r="C2286" s="231">
        <v>32783.068125000005</v>
      </c>
      <c r="D2286" s="231"/>
      <c r="E2286" s="231"/>
      <c r="F2286" s="231"/>
      <c r="G2286" s="232">
        <v>38086.448343750002</v>
      </c>
      <c r="H2286" s="240" t="s">
        <v>1773</v>
      </c>
      <c r="I2286" s="240" t="s">
        <v>1773</v>
      </c>
      <c r="J2286" s="68"/>
      <c r="K2286" s="130"/>
      <c r="L2286" s="130"/>
      <c r="M2286" s="130"/>
      <c r="N2286" s="68"/>
      <c r="O2286" s="68"/>
      <c r="P2286" s="68"/>
      <c r="Q2286" s="68"/>
      <c r="R2286" s="130"/>
      <c r="S2286" s="130"/>
      <c r="T2286" s="130"/>
      <c r="U2286" s="130"/>
      <c r="V2286" s="68"/>
      <c r="W2286" s="68"/>
      <c r="X2286" s="68"/>
      <c r="Y2286" s="130"/>
      <c r="Z2286" s="130"/>
      <c r="AA2286" s="130"/>
      <c r="AB2286" s="68"/>
      <c r="AC2286" s="68"/>
    </row>
    <row r="2287" spans="1:29" s="132" customFormat="1" ht="15.75">
      <c r="A2287" s="292" t="str">
        <f t="shared" si="41"/>
        <v>66-53200-F3</v>
      </c>
      <c r="B2287" s="231"/>
      <c r="C2287" s="231">
        <v>17540.88</v>
      </c>
      <c r="D2287" s="231"/>
      <c r="E2287" s="231"/>
      <c r="F2287" s="231"/>
      <c r="G2287" s="232"/>
      <c r="H2287" s="242" t="s">
        <v>1251</v>
      </c>
      <c r="I2287" s="242" t="s">
        <v>1251</v>
      </c>
      <c r="J2287" s="68"/>
      <c r="K2287" s="68"/>
      <c r="L2287" s="68"/>
      <c r="M2287" s="68"/>
      <c r="N2287" s="68"/>
      <c r="O2287" s="68"/>
      <c r="P2287" s="68"/>
      <c r="Q2287" s="68"/>
      <c r="R2287" s="68"/>
      <c r="S2287" s="68"/>
      <c r="T2287" s="68"/>
      <c r="U2287" s="68"/>
      <c r="V2287" s="68"/>
      <c r="W2287" s="68"/>
      <c r="X2287" s="68"/>
      <c r="Y2287" s="130"/>
      <c r="Z2287" s="130"/>
      <c r="AA2287" s="130"/>
      <c r="AB2287" s="68"/>
      <c r="AC2287" s="68"/>
    </row>
    <row r="2288" spans="1:29" s="132" customFormat="1" ht="15.75">
      <c r="A2288" s="292" t="str">
        <f t="shared" si="41"/>
        <v>66-53700-S1</v>
      </c>
      <c r="B2288" s="231">
        <v>8648.8300799999997</v>
      </c>
      <c r="C2288" s="231">
        <v>11278.074424319997</v>
      </c>
      <c r="D2288" s="231"/>
      <c r="E2288" s="231"/>
      <c r="F2288" s="231"/>
      <c r="G2288" s="232">
        <v>12969.785587967994</v>
      </c>
      <c r="H2288" s="242" t="s">
        <v>1125</v>
      </c>
      <c r="I2288" s="242" t="s">
        <v>1125</v>
      </c>
      <c r="J2288" s="68"/>
      <c r="K2288" s="68"/>
      <c r="L2288" s="68"/>
      <c r="M2288" s="68"/>
      <c r="N2288" s="68"/>
      <c r="O2288" s="68"/>
      <c r="P2288" s="68"/>
      <c r="Q2288" s="68"/>
      <c r="R2288" s="68"/>
      <c r="S2288" s="68"/>
      <c r="T2288" s="68"/>
      <c r="U2288" s="68"/>
      <c r="V2288" s="68"/>
      <c r="W2288" s="68"/>
      <c r="X2288" s="68"/>
      <c r="Y2288" s="130"/>
      <c r="Z2288" s="130"/>
      <c r="AA2288" s="130"/>
      <c r="AB2288" s="68"/>
      <c r="AC2288" s="68"/>
    </row>
    <row r="2289" spans="1:29" s="132" customFormat="1" ht="15.75">
      <c r="A2289" s="292" t="str">
        <f t="shared" si="41"/>
        <v>66-53800-S1</v>
      </c>
      <c r="B2289" s="231">
        <v>12391.69536</v>
      </c>
      <c r="C2289" s="231">
        <v>16158.770749439998</v>
      </c>
      <c r="D2289" s="231"/>
      <c r="E2289" s="231"/>
      <c r="F2289" s="231"/>
      <c r="G2289" s="232">
        <v>18582.586361856</v>
      </c>
      <c r="H2289" s="242" t="s">
        <v>1126</v>
      </c>
      <c r="I2289" s="242" t="s">
        <v>1126</v>
      </c>
      <c r="J2289" s="68"/>
      <c r="K2289" s="68"/>
      <c r="L2289" s="68"/>
      <c r="M2289" s="68"/>
      <c r="N2289" s="68"/>
      <c r="O2289" s="68"/>
      <c r="P2289" s="68"/>
      <c r="Q2289" s="68"/>
      <c r="R2289" s="68"/>
      <c r="S2289" s="68"/>
      <c r="T2289" s="68"/>
      <c r="U2289" s="68"/>
      <c r="V2289" s="68"/>
      <c r="W2289" s="68"/>
      <c r="X2289" s="68"/>
      <c r="Y2289" s="68"/>
      <c r="Z2289" s="130"/>
      <c r="AA2289" s="130"/>
      <c r="AB2289" s="68"/>
      <c r="AC2289" s="68"/>
    </row>
    <row r="2290" spans="1:29" s="132" customFormat="1" ht="15.75">
      <c r="A2290" s="292" t="str">
        <f t="shared" si="41"/>
        <v>66-53900-F3</v>
      </c>
      <c r="B2290" s="231">
        <v>10865.920854900653</v>
      </c>
      <c r="C2290" s="231">
        <v>14169.160794790447</v>
      </c>
      <c r="D2290" s="231"/>
      <c r="E2290" s="231"/>
      <c r="F2290" s="231"/>
      <c r="G2290" s="232">
        <v>16294.534914009011</v>
      </c>
      <c r="H2290" s="240" t="s">
        <v>1134</v>
      </c>
      <c r="I2290" s="240" t="s">
        <v>1134</v>
      </c>
      <c r="J2290" s="140"/>
      <c r="K2290" s="140"/>
      <c r="L2290" s="140"/>
      <c r="M2290" s="140"/>
      <c r="N2290" s="140"/>
      <c r="O2290" s="140"/>
      <c r="P2290" s="140"/>
      <c r="Q2290" s="140"/>
      <c r="R2290" s="140"/>
      <c r="S2290" s="140"/>
      <c r="T2290" s="140"/>
      <c r="U2290" s="140"/>
      <c r="V2290" s="140"/>
      <c r="W2290" s="140"/>
      <c r="X2290" s="140"/>
      <c r="Y2290" s="140"/>
      <c r="Z2290" s="130"/>
      <c r="AA2290" s="130"/>
      <c r="AB2290" s="140"/>
      <c r="AC2290" s="140"/>
    </row>
    <row r="2291" spans="1:29" s="132" customFormat="1" ht="15.75">
      <c r="A2291" s="292" t="str">
        <f t="shared" si="41"/>
        <v>66-54000-F3</v>
      </c>
      <c r="B2291" s="231">
        <v>9433.2943730171992</v>
      </c>
      <c r="C2291" s="231">
        <v>12301.015862414424</v>
      </c>
      <c r="D2291" s="231"/>
      <c r="E2291" s="231"/>
      <c r="F2291" s="231"/>
      <c r="G2291" s="232">
        <v>14146.168241776588</v>
      </c>
      <c r="H2291" s="240" t="s">
        <v>1133</v>
      </c>
      <c r="I2291" s="240" t="s">
        <v>1133</v>
      </c>
      <c r="J2291" s="143"/>
      <c r="K2291" s="130"/>
      <c r="L2291" s="130"/>
      <c r="M2291" s="130"/>
      <c r="N2291" s="68"/>
      <c r="O2291" s="68"/>
      <c r="P2291" s="68"/>
      <c r="Q2291" s="68"/>
      <c r="R2291" s="130"/>
      <c r="S2291" s="130"/>
      <c r="T2291" s="130"/>
      <c r="U2291" s="130"/>
      <c r="V2291" s="68"/>
      <c r="W2291" s="68"/>
      <c r="X2291" s="68"/>
      <c r="Y2291" s="130"/>
      <c r="Z2291" s="130"/>
      <c r="AA2291" s="130"/>
      <c r="AB2291" s="68"/>
      <c r="AC2291" s="68"/>
    </row>
    <row r="2292" spans="1:29" s="132" customFormat="1" ht="15.75">
      <c r="A2292" s="292" t="str">
        <f t="shared" si="41"/>
        <v>66-54100-S3</v>
      </c>
      <c r="B2292" s="231">
        <v>60505.924319999998</v>
      </c>
      <c r="C2292" s="231">
        <v>78108.262913280007</v>
      </c>
      <c r="D2292" s="231"/>
      <c r="E2292" s="231"/>
      <c r="F2292" s="231"/>
      <c r="G2292" s="232">
        <v>91205.282350271998</v>
      </c>
      <c r="H2292" s="240" t="s">
        <v>1127</v>
      </c>
      <c r="I2292" s="240" t="s">
        <v>1127</v>
      </c>
      <c r="J2292" s="143"/>
      <c r="K2292" s="130"/>
      <c r="L2292" s="130"/>
      <c r="M2292" s="130"/>
      <c r="N2292" s="68"/>
      <c r="O2292" s="68"/>
      <c r="P2292" s="68"/>
      <c r="Q2292" s="68"/>
      <c r="R2292" s="130"/>
      <c r="S2292" s="130"/>
      <c r="T2292" s="130"/>
      <c r="U2292" s="130"/>
      <c r="V2292" s="68"/>
      <c r="W2292" s="68"/>
      <c r="X2292" s="68"/>
      <c r="Y2292" s="130"/>
      <c r="Z2292" s="130"/>
      <c r="AA2292" s="130"/>
      <c r="AB2292" s="68"/>
      <c r="AC2292" s="68"/>
    </row>
    <row r="2293" spans="1:29" s="132" customFormat="1" ht="15.75">
      <c r="A2293" s="292" t="str">
        <f t="shared" si="41"/>
        <v>66-54100-L2</v>
      </c>
      <c r="B2293" s="231">
        <v>49745.875679999997</v>
      </c>
      <c r="C2293" s="231">
        <v>64077.159486720004</v>
      </c>
      <c r="D2293" s="231"/>
      <c r="E2293" s="231"/>
      <c r="F2293" s="231"/>
      <c r="G2293" s="232">
        <v>75069.513409727995</v>
      </c>
      <c r="H2293" s="242" t="s">
        <v>1128</v>
      </c>
      <c r="I2293" s="242" t="s">
        <v>1128</v>
      </c>
      <c r="J2293" s="143"/>
      <c r="K2293" s="130"/>
      <c r="L2293" s="130"/>
      <c r="M2293" s="130"/>
      <c r="N2293" s="68"/>
      <c r="O2293" s="68"/>
      <c r="P2293" s="68"/>
      <c r="Q2293" s="68"/>
      <c r="R2293" s="130"/>
      <c r="S2293" s="130"/>
      <c r="T2293" s="130"/>
      <c r="U2293" s="130"/>
      <c r="V2293" s="68"/>
      <c r="W2293" s="68"/>
      <c r="X2293" s="68"/>
      <c r="Y2293" s="130"/>
      <c r="Z2293" s="130"/>
      <c r="AA2293" s="130"/>
      <c r="AB2293" s="68"/>
      <c r="AC2293" s="68"/>
    </row>
    <row r="2294" spans="1:29" s="132" customFormat="1" ht="15.75">
      <c r="A2294" s="292" t="str">
        <f t="shared" si="41"/>
        <v>66-54100-B2</v>
      </c>
      <c r="B2294" s="231">
        <v>28979.644320000003</v>
      </c>
      <c r="C2294" s="231">
        <v>37789.456193280006</v>
      </c>
      <c r="D2294" s="231"/>
      <c r="E2294" s="231"/>
      <c r="F2294" s="231"/>
      <c r="G2294" s="232">
        <v>43457.874622272007</v>
      </c>
      <c r="H2294" s="242" t="s">
        <v>1129</v>
      </c>
      <c r="I2294" s="242" t="s">
        <v>1129</v>
      </c>
      <c r="J2294" s="143"/>
      <c r="K2294" s="130"/>
      <c r="L2294" s="130"/>
      <c r="M2294" s="130"/>
      <c r="N2294" s="68"/>
      <c r="O2294" s="68"/>
      <c r="P2294" s="68"/>
      <c r="Q2294" s="68"/>
      <c r="R2294" s="130"/>
      <c r="S2294" s="130"/>
      <c r="T2294" s="130"/>
      <c r="U2294" s="130"/>
      <c r="V2294" s="68"/>
      <c r="W2294" s="68"/>
      <c r="X2294" s="68"/>
      <c r="Y2294" s="130"/>
      <c r="Z2294" s="130"/>
      <c r="AA2294" s="130"/>
      <c r="AB2294" s="68"/>
      <c r="AC2294" s="68"/>
    </row>
    <row r="2295" spans="1:29" s="132" customFormat="1" ht="15.75">
      <c r="A2295" s="292" t="str">
        <f t="shared" si="41"/>
        <v>66-54100-01</v>
      </c>
      <c r="B2295" s="231">
        <v>31526.28</v>
      </c>
      <c r="C2295" s="231">
        <v>40318.80672</v>
      </c>
      <c r="D2295" s="231"/>
      <c r="E2295" s="231"/>
      <c r="F2295" s="231"/>
      <c r="G2295" s="232">
        <v>47747.407727999998</v>
      </c>
      <c r="H2295" s="242" t="s">
        <v>1130</v>
      </c>
      <c r="I2295" s="242" t="s">
        <v>1130</v>
      </c>
      <c r="J2295" s="68"/>
      <c r="K2295" s="130"/>
      <c r="L2295" s="130"/>
      <c r="M2295" s="130"/>
      <c r="N2295" s="68"/>
      <c r="O2295" s="68"/>
      <c r="P2295" s="68"/>
      <c r="Q2295" s="68"/>
      <c r="R2295" s="130"/>
      <c r="S2295" s="130"/>
      <c r="T2295" s="130"/>
      <c r="U2295" s="130"/>
      <c r="V2295" s="68"/>
      <c r="W2295" s="68"/>
      <c r="X2295" s="68"/>
      <c r="Y2295" s="130"/>
      <c r="Z2295" s="130"/>
      <c r="AA2295" s="130"/>
      <c r="AB2295" s="68"/>
      <c r="AC2295" s="68"/>
    </row>
    <row r="2296" spans="1:29" s="132" customFormat="1" ht="15.75">
      <c r="A2296" s="292" t="str">
        <f t="shared" si="41"/>
        <v>66-54100-02</v>
      </c>
      <c r="B2296" s="231">
        <v>18219.595680000002</v>
      </c>
      <c r="C2296" s="231">
        <v>23758.35276672</v>
      </c>
      <c r="D2296" s="231"/>
      <c r="E2296" s="231">
        <v>27322.105681728</v>
      </c>
      <c r="F2296" s="231"/>
      <c r="G2296" s="232">
        <v>27322.105681728</v>
      </c>
      <c r="H2296" s="242" t="s">
        <v>1131</v>
      </c>
      <c r="I2296" s="242" t="s">
        <v>1131</v>
      </c>
      <c r="J2296" s="140"/>
      <c r="K2296" s="140"/>
      <c r="L2296" s="140"/>
      <c r="M2296" s="140"/>
      <c r="N2296" s="140"/>
      <c r="O2296" s="140"/>
      <c r="P2296" s="140"/>
      <c r="Q2296" s="140"/>
      <c r="R2296" s="140"/>
      <c r="S2296" s="140"/>
      <c r="T2296" s="140"/>
      <c r="U2296" s="140"/>
      <c r="V2296" s="140"/>
      <c r="W2296" s="140"/>
      <c r="X2296" s="140"/>
      <c r="Y2296" s="140"/>
      <c r="Z2296" s="130"/>
      <c r="AA2296" s="130"/>
      <c r="AB2296" s="140"/>
      <c r="AC2296" s="140"/>
    </row>
    <row r="2297" spans="1:29" s="132" customFormat="1" ht="15.75">
      <c r="A2297" s="292" t="str">
        <f t="shared" si="41"/>
        <v>66-54100-03</v>
      </c>
      <c r="B2297" s="231">
        <v>10760.048640000001</v>
      </c>
      <c r="C2297" s="231">
        <v>14031.103426560005</v>
      </c>
      <c r="D2297" s="231"/>
      <c r="E2297" s="232">
        <v>16135.768940544003</v>
      </c>
      <c r="F2297" s="232">
        <v>16135.768940544003</v>
      </c>
      <c r="G2297" s="232">
        <v>16135.768940544003</v>
      </c>
      <c r="H2297" s="242" t="s">
        <v>1132</v>
      </c>
      <c r="I2297" s="242" t="s">
        <v>1132</v>
      </c>
      <c r="J2297" s="143"/>
      <c r="K2297" s="130"/>
      <c r="L2297" s="130"/>
      <c r="M2297" s="130"/>
      <c r="N2297" s="68"/>
      <c r="O2297" s="68"/>
      <c r="P2297" s="68"/>
      <c r="Q2297" s="68"/>
      <c r="R2297" s="130"/>
      <c r="S2297" s="130"/>
      <c r="T2297" s="130"/>
      <c r="U2297" s="130"/>
      <c r="V2297" s="68"/>
      <c r="W2297" s="68"/>
      <c r="X2297" s="68"/>
      <c r="Y2297" s="130"/>
      <c r="Z2297" s="130"/>
      <c r="AA2297" s="130"/>
      <c r="AB2297" s="68"/>
      <c r="AC2297" s="68"/>
    </row>
    <row r="2298" spans="1:29" s="132" customFormat="1" ht="15.75">
      <c r="A2298" s="292" t="str">
        <f t="shared" si="41"/>
        <v>66-54100-S3</v>
      </c>
      <c r="B2298" s="231">
        <v>60505.924319999998</v>
      </c>
      <c r="C2298" s="231">
        <v>78108.262913280007</v>
      </c>
      <c r="D2298" s="231"/>
      <c r="E2298" s="232">
        <v>91205.282350271998</v>
      </c>
      <c r="F2298" s="231"/>
      <c r="G2298" s="232">
        <v>91205.282350271998</v>
      </c>
      <c r="H2298" s="242" t="s">
        <v>1922</v>
      </c>
      <c r="I2298" s="242" t="s">
        <v>1922</v>
      </c>
      <c r="J2298" s="143"/>
      <c r="K2298" s="130"/>
      <c r="L2298" s="130"/>
      <c r="M2298" s="130"/>
      <c r="N2298" s="68"/>
      <c r="O2298" s="68"/>
      <c r="P2298" s="68"/>
      <c r="Q2298" s="68"/>
      <c r="R2298" s="130"/>
      <c r="S2298" s="130"/>
      <c r="T2298" s="130"/>
      <c r="U2298" s="130"/>
      <c r="V2298" s="68"/>
      <c r="W2298" s="68"/>
      <c r="X2298" s="68"/>
      <c r="Y2298" s="130"/>
      <c r="Z2298" s="130"/>
      <c r="AA2298" s="130"/>
      <c r="AB2298" s="68"/>
      <c r="AC2298" s="68"/>
    </row>
    <row r="2299" spans="1:29" s="132" customFormat="1" ht="15.75">
      <c r="A2299" s="292" t="str">
        <f t="shared" si="41"/>
        <v>66-54100-L2</v>
      </c>
      <c r="B2299" s="231">
        <v>49745.875679999997</v>
      </c>
      <c r="C2299" s="231">
        <v>64077.159486720004</v>
      </c>
      <c r="D2299" s="231"/>
      <c r="E2299" s="232">
        <v>75069.513409727995</v>
      </c>
      <c r="F2299" s="231"/>
      <c r="G2299" s="232">
        <v>75069.513409727995</v>
      </c>
      <c r="H2299" s="242" t="s">
        <v>1923</v>
      </c>
      <c r="I2299" s="242" t="s">
        <v>1923</v>
      </c>
      <c r="J2299" s="143"/>
      <c r="K2299" s="130"/>
      <c r="L2299" s="130"/>
      <c r="M2299" s="130"/>
      <c r="N2299" s="68"/>
      <c r="O2299" s="68"/>
      <c r="P2299" s="68"/>
      <c r="Q2299" s="68"/>
      <c r="R2299" s="130"/>
      <c r="S2299" s="130"/>
      <c r="T2299" s="130"/>
      <c r="U2299" s="130"/>
      <c r="V2299" s="68"/>
      <c r="W2299" s="68"/>
      <c r="X2299" s="68"/>
      <c r="Y2299" s="130"/>
      <c r="Z2299" s="130"/>
      <c r="AA2299" s="130"/>
      <c r="AB2299" s="68"/>
      <c r="AC2299" s="68"/>
    </row>
    <row r="2300" spans="1:29" s="132" customFormat="1" ht="15.75">
      <c r="A2300" s="292" t="str">
        <f t="shared" si="41"/>
        <v>66-54100-B2</v>
      </c>
      <c r="B2300" s="231">
        <v>28979.644320000003</v>
      </c>
      <c r="C2300" s="231">
        <v>37789.456193280006</v>
      </c>
      <c r="D2300" s="231"/>
      <c r="E2300" s="231"/>
      <c r="F2300" s="231"/>
      <c r="G2300" s="232">
        <v>43457.874622272007</v>
      </c>
      <c r="H2300" s="242" t="s">
        <v>1924</v>
      </c>
      <c r="I2300" s="242" t="s">
        <v>1924</v>
      </c>
      <c r="J2300" s="143"/>
      <c r="K2300" s="130"/>
      <c r="L2300" s="130"/>
      <c r="M2300" s="130"/>
      <c r="N2300" s="68"/>
      <c r="O2300" s="68"/>
      <c r="P2300" s="68"/>
      <c r="Q2300" s="68"/>
      <c r="R2300" s="130"/>
      <c r="S2300" s="130"/>
      <c r="T2300" s="130"/>
      <c r="U2300" s="130"/>
      <c r="V2300" s="68"/>
      <c r="W2300" s="68"/>
      <c r="X2300" s="68"/>
      <c r="Y2300" s="130"/>
      <c r="Z2300" s="130"/>
      <c r="AA2300" s="130"/>
      <c r="AB2300" s="68"/>
      <c r="AC2300" s="68"/>
    </row>
    <row r="2301" spans="1:29" s="132" customFormat="1" ht="15.75">
      <c r="A2301" s="292" t="str">
        <f t="shared" si="41"/>
        <v>66-54100-01</v>
      </c>
      <c r="B2301" s="231">
        <v>31526.28</v>
      </c>
      <c r="C2301" s="231">
        <v>40318.80672</v>
      </c>
      <c r="D2301" s="231"/>
      <c r="E2301" s="231"/>
      <c r="F2301" s="231"/>
      <c r="G2301" s="232">
        <v>47747.407727999998</v>
      </c>
      <c r="H2301" s="242" t="s">
        <v>1925</v>
      </c>
      <c r="I2301" s="242" t="s">
        <v>1925</v>
      </c>
      <c r="J2301" s="137"/>
      <c r="K2301" s="130"/>
      <c r="L2301" s="130"/>
      <c r="M2301" s="130"/>
      <c r="N2301" s="137"/>
      <c r="O2301" s="137"/>
      <c r="P2301" s="137"/>
      <c r="Q2301" s="137"/>
      <c r="R2301" s="130"/>
      <c r="S2301" s="130"/>
      <c r="T2301" s="130"/>
      <c r="U2301" s="130"/>
      <c r="V2301" s="137"/>
      <c r="W2301" s="137"/>
      <c r="X2301" s="137"/>
      <c r="Y2301" s="130"/>
      <c r="Z2301" s="130"/>
      <c r="AA2301" s="130"/>
      <c r="AB2301" s="137"/>
      <c r="AC2301" s="137"/>
    </row>
    <row r="2302" spans="1:29" s="132" customFormat="1" ht="15.75">
      <c r="A2302" s="292" t="str">
        <f t="shared" si="41"/>
        <v>66-54100-02</v>
      </c>
      <c r="B2302" s="231">
        <v>18219.595680000002</v>
      </c>
      <c r="C2302" s="231">
        <v>23758.35276672</v>
      </c>
      <c r="D2302" s="231"/>
      <c r="E2302" s="232">
        <v>27322.105681728</v>
      </c>
      <c r="F2302" s="231"/>
      <c r="G2302" s="232">
        <v>27322.105681728</v>
      </c>
      <c r="H2302" s="242" t="s">
        <v>1926</v>
      </c>
      <c r="I2302" s="242" t="s">
        <v>1926</v>
      </c>
      <c r="J2302" s="137"/>
      <c r="K2302" s="130"/>
      <c r="L2302" s="130"/>
      <c r="M2302" s="130"/>
      <c r="N2302" s="137"/>
      <c r="O2302" s="137"/>
      <c r="P2302" s="137"/>
      <c r="Q2302" s="137"/>
      <c r="R2302" s="130"/>
      <c r="S2302" s="130"/>
      <c r="T2302" s="130"/>
      <c r="U2302" s="130"/>
      <c r="V2302" s="137"/>
      <c r="W2302" s="137"/>
      <c r="X2302" s="137"/>
      <c r="Y2302" s="130"/>
      <c r="Z2302" s="130"/>
      <c r="AA2302" s="130"/>
      <c r="AB2302" s="137"/>
      <c r="AC2302" s="137"/>
    </row>
    <row r="2303" spans="1:29" s="132" customFormat="1" ht="15.75">
      <c r="A2303" s="292" t="str">
        <f t="shared" si="41"/>
        <v>66-54100-03</v>
      </c>
      <c r="B2303" s="231">
        <v>10760.048640000001</v>
      </c>
      <c r="C2303" s="231">
        <v>14031.103426560005</v>
      </c>
      <c r="D2303" s="231"/>
      <c r="E2303" s="232">
        <v>16135.768940544003</v>
      </c>
      <c r="F2303" s="232">
        <v>16135.768940544003</v>
      </c>
      <c r="G2303" s="232">
        <v>16135.768940544003</v>
      </c>
      <c r="H2303" s="242" t="s">
        <v>1927</v>
      </c>
      <c r="I2303" s="242" t="s">
        <v>1927</v>
      </c>
      <c r="J2303" s="143"/>
      <c r="K2303" s="130"/>
      <c r="L2303" s="130"/>
      <c r="M2303" s="130"/>
      <c r="N2303" s="68"/>
      <c r="O2303" s="68"/>
      <c r="P2303" s="68"/>
      <c r="Q2303" s="68"/>
      <c r="R2303" s="130"/>
      <c r="S2303" s="130"/>
      <c r="T2303" s="130"/>
      <c r="U2303" s="130"/>
      <c r="V2303" s="68"/>
      <c r="W2303" s="68"/>
      <c r="X2303" s="68"/>
      <c r="Y2303" s="130"/>
      <c r="Z2303" s="130"/>
      <c r="AA2303" s="130"/>
      <c r="AB2303" s="68"/>
      <c r="AC2303" s="68"/>
    </row>
    <row r="2304" spans="1:29" s="132" customFormat="1" ht="15.75">
      <c r="A2304" s="292" t="str">
        <f t="shared" si="41"/>
        <v>66-54200-S1</v>
      </c>
      <c r="B2304" s="231"/>
      <c r="C2304" s="231">
        <v>21669.874789380538</v>
      </c>
      <c r="D2304" s="231"/>
      <c r="E2304" s="231"/>
      <c r="F2304" s="231"/>
      <c r="G2304" s="232">
        <v>24519.522647787617</v>
      </c>
      <c r="H2304" s="242" t="s">
        <v>1110</v>
      </c>
      <c r="I2304" s="242" t="s">
        <v>1110</v>
      </c>
      <c r="J2304" s="143"/>
      <c r="K2304" s="130"/>
      <c r="L2304" s="130"/>
      <c r="M2304" s="130"/>
      <c r="N2304" s="68"/>
      <c r="O2304" s="68"/>
      <c r="P2304" s="68"/>
      <c r="Q2304" s="68"/>
      <c r="R2304" s="130"/>
      <c r="S2304" s="130"/>
      <c r="T2304" s="130"/>
      <c r="U2304" s="130"/>
      <c r="V2304" s="68"/>
      <c r="W2304" s="68"/>
      <c r="X2304" s="68"/>
      <c r="Y2304" s="130"/>
      <c r="Z2304" s="130"/>
      <c r="AA2304" s="130"/>
      <c r="AB2304" s="68"/>
      <c r="AC2304" s="68"/>
    </row>
    <row r="2305" spans="1:29" s="132" customFormat="1" ht="15.75">
      <c r="A2305" s="292" t="str">
        <f t="shared" si="41"/>
        <v>66-53300-S1</v>
      </c>
      <c r="B2305" s="231"/>
      <c r="C2305" s="231">
        <v>18322.842627935992</v>
      </c>
      <c r="D2305" s="231"/>
      <c r="E2305" s="231"/>
      <c r="F2305" s="231"/>
      <c r="G2305" s="232"/>
      <c r="H2305" s="242" t="s">
        <v>1135</v>
      </c>
      <c r="I2305" s="242" t="s">
        <v>1135</v>
      </c>
      <c r="J2305" s="68"/>
      <c r="K2305" s="130"/>
      <c r="L2305" s="130"/>
      <c r="M2305" s="130"/>
      <c r="N2305" s="68"/>
      <c r="O2305" s="68"/>
      <c r="P2305" s="68"/>
      <c r="Q2305" s="68"/>
      <c r="R2305" s="130"/>
      <c r="S2305" s="130"/>
      <c r="T2305" s="130"/>
      <c r="U2305" s="130"/>
      <c r="V2305" s="68"/>
      <c r="W2305" s="68"/>
      <c r="X2305" s="68"/>
      <c r="Y2305" s="130"/>
      <c r="Z2305" s="130"/>
      <c r="AA2305" s="130"/>
      <c r="AB2305" s="68"/>
      <c r="AC2305" s="68"/>
    </row>
    <row r="2306" spans="1:29" s="132" customFormat="1" ht="15.75">
      <c r="A2306" s="292" t="str">
        <f t="shared" si="41"/>
        <v>66-53400-S1</v>
      </c>
      <c r="B2306" s="231"/>
      <c r="C2306" s="231">
        <v>14218.801781183996</v>
      </c>
      <c r="D2306" s="231"/>
      <c r="E2306" s="231"/>
      <c r="F2306" s="231"/>
      <c r="G2306" s="232"/>
      <c r="H2306" s="242" t="s">
        <v>1136</v>
      </c>
      <c r="I2306" s="242" t="s">
        <v>1136</v>
      </c>
      <c r="J2306" s="68"/>
      <c r="K2306" s="130"/>
      <c r="L2306" s="130"/>
      <c r="M2306" s="130"/>
      <c r="N2306" s="68"/>
      <c r="O2306" s="68"/>
      <c r="P2306" s="68"/>
      <c r="Q2306" s="68"/>
      <c r="R2306" s="130"/>
      <c r="S2306" s="130"/>
      <c r="T2306" s="130"/>
      <c r="U2306" s="130"/>
      <c r="V2306" s="68"/>
      <c r="W2306" s="68"/>
      <c r="X2306" s="68"/>
      <c r="Y2306" s="130"/>
      <c r="Z2306" s="130"/>
      <c r="AA2306" s="130"/>
      <c r="AB2306" s="68"/>
      <c r="AC2306" s="68"/>
    </row>
    <row r="2307" spans="1:29" s="132" customFormat="1" ht="15.75">
      <c r="A2307" s="292" t="str">
        <f t="shared" si="41"/>
        <v>66-53500-S1</v>
      </c>
      <c r="B2307" s="231"/>
      <c r="C2307" s="231">
        <v>11198.661278111995</v>
      </c>
      <c r="D2307" s="231"/>
      <c r="E2307" s="231"/>
      <c r="F2307" s="231"/>
      <c r="G2307" s="232"/>
      <c r="H2307" s="242" t="s">
        <v>1137</v>
      </c>
      <c r="I2307" s="242" t="s">
        <v>1137</v>
      </c>
      <c r="J2307" s="68"/>
      <c r="K2307" s="130"/>
      <c r="L2307" s="130"/>
      <c r="M2307" s="130"/>
      <c r="N2307" s="68"/>
      <c r="O2307" s="68"/>
      <c r="P2307" s="68"/>
      <c r="Q2307" s="68"/>
      <c r="R2307" s="130"/>
      <c r="S2307" s="130"/>
      <c r="T2307" s="130"/>
      <c r="U2307" s="130"/>
      <c r="V2307" s="68"/>
      <c r="W2307" s="68"/>
      <c r="X2307" s="68"/>
      <c r="Y2307" s="130"/>
      <c r="Z2307" s="130"/>
      <c r="AA2307" s="130"/>
      <c r="AB2307" s="68"/>
      <c r="AC2307" s="68"/>
    </row>
    <row r="2308" spans="1:29" s="132" customFormat="1" ht="15.75">
      <c r="A2308" s="292" t="str">
        <f t="shared" si="41"/>
        <v>66-54700-S1</v>
      </c>
      <c r="B2308" s="231"/>
      <c r="C2308" s="231">
        <v>8144.0330368319983</v>
      </c>
      <c r="D2308" s="231"/>
      <c r="E2308" s="231"/>
      <c r="F2308" s="231"/>
      <c r="G2308" s="232"/>
      <c r="H2308" s="242" t="s">
        <v>1138</v>
      </c>
      <c r="I2308" s="242" t="s">
        <v>1138</v>
      </c>
      <c r="J2308" s="143"/>
      <c r="K2308" s="130"/>
      <c r="L2308" s="130"/>
      <c r="M2308" s="130"/>
      <c r="N2308" s="68"/>
      <c r="O2308" s="68"/>
      <c r="P2308" s="68"/>
      <c r="Q2308" s="68"/>
      <c r="R2308" s="130"/>
      <c r="S2308" s="130"/>
      <c r="T2308" s="130"/>
      <c r="U2308" s="130"/>
      <c r="V2308" s="68"/>
      <c r="W2308" s="68"/>
      <c r="X2308" s="68"/>
      <c r="Y2308" s="130"/>
      <c r="Z2308" s="130"/>
      <c r="AA2308" s="130"/>
      <c r="AB2308" s="68"/>
      <c r="AC2308" s="68"/>
    </row>
    <row r="2309" spans="1:29" s="132" customFormat="1" ht="15.75">
      <c r="A2309" s="292" t="str">
        <f t="shared" si="41"/>
        <v>66-53600-S2</v>
      </c>
      <c r="B2309" s="231">
        <v>34728.803158499999</v>
      </c>
      <c r="C2309" s="231">
        <v>49224.266630615981</v>
      </c>
      <c r="D2309" s="231"/>
      <c r="E2309" s="231"/>
      <c r="F2309" s="231"/>
      <c r="G2309" s="232">
        <v>56607.906625208372</v>
      </c>
      <c r="H2309" s="242" t="s">
        <v>1139</v>
      </c>
      <c r="I2309" s="242" t="s">
        <v>1139</v>
      </c>
      <c r="J2309" s="143"/>
      <c r="K2309" s="130"/>
      <c r="L2309" s="130"/>
      <c r="M2309" s="130"/>
      <c r="N2309" s="68"/>
      <c r="O2309" s="68"/>
      <c r="P2309" s="68"/>
      <c r="Q2309" s="68"/>
      <c r="R2309" s="130"/>
      <c r="S2309" s="130"/>
      <c r="T2309" s="130"/>
      <c r="U2309" s="130"/>
      <c r="V2309" s="68"/>
      <c r="W2309" s="68"/>
      <c r="X2309" s="68"/>
      <c r="Y2309" s="130"/>
      <c r="Z2309" s="130"/>
      <c r="AA2309" s="130"/>
      <c r="AB2309" s="68"/>
      <c r="AC2309" s="68"/>
    </row>
    <row r="2310" spans="1:29" s="132" customFormat="1" ht="15.75">
      <c r="A2310" s="292" t="str">
        <f t="shared" si="41"/>
        <v>66-53600-01</v>
      </c>
      <c r="B2310" s="231">
        <v>20872.414991999998</v>
      </c>
      <c r="C2310" s="231">
        <v>29573.00090289599</v>
      </c>
      <c r="D2310" s="231"/>
      <c r="E2310" s="231"/>
      <c r="F2310" s="231"/>
      <c r="G2310" s="232">
        <v>34008.951038330386</v>
      </c>
      <c r="H2310" s="242" t="s">
        <v>1140</v>
      </c>
      <c r="I2310" s="242" t="s">
        <v>1140</v>
      </c>
      <c r="J2310" s="143"/>
      <c r="K2310" s="130"/>
      <c r="L2310" s="130"/>
      <c r="M2310" s="130"/>
      <c r="N2310" s="68"/>
      <c r="O2310" s="68"/>
      <c r="P2310" s="68"/>
      <c r="Q2310" s="68"/>
      <c r="R2310" s="130"/>
      <c r="S2310" s="130"/>
      <c r="T2310" s="130"/>
      <c r="U2310" s="130"/>
      <c r="V2310" s="68"/>
      <c r="W2310" s="68"/>
      <c r="X2310" s="68"/>
      <c r="Y2310" s="130"/>
      <c r="Z2310" s="130"/>
      <c r="AA2310" s="130"/>
      <c r="AB2310" s="68"/>
      <c r="AC2310" s="68"/>
    </row>
    <row r="2311" spans="1:29" s="132" customFormat="1" ht="15.75">
      <c r="A2311" s="292" t="str">
        <f t="shared" si="41"/>
        <v>66-53600-02</v>
      </c>
      <c r="B2311" s="231">
        <v>13856.388166500001</v>
      </c>
      <c r="C2311" s="231">
        <v>19651.265727719994</v>
      </c>
      <c r="D2311" s="231"/>
      <c r="E2311" s="231"/>
      <c r="F2311" s="231"/>
      <c r="G2311" s="232">
        <v>22598.95558687799</v>
      </c>
      <c r="H2311" s="242" t="s">
        <v>1141</v>
      </c>
      <c r="I2311" s="242" t="s">
        <v>1141</v>
      </c>
      <c r="J2311" s="68"/>
      <c r="K2311" s="130"/>
      <c r="L2311" s="130"/>
      <c r="M2311" s="130"/>
      <c r="N2311" s="68"/>
      <c r="O2311" s="68"/>
      <c r="P2311" s="68"/>
      <c r="Q2311" s="68"/>
      <c r="R2311" s="130"/>
      <c r="S2311" s="130"/>
      <c r="T2311" s="130"/>
      <c r="U2311" s="130"/>
      <c r="V2311" s="68"/>
      <c r="W2311" s="68"/>
      <c r="X2311" s="68"/>
      <c r="Y2311" s="130"/>
      <c r="Z2311" s="130"/>
      <c r="AA2311" s="130"/>
      <c r="AB2311" s="68"/>
      <c r="AC2311" s="68"/>
    </row>
    <row r="2312" spans="1:29" s="132" customFormat="1" ht="15.75">
      <c r="A2312" s="292" t="str">
        <f t="shared" si="41"/>
        <v>66-54300-01</v>
      </c>
      <c r="B2312" s="231">
        <v>10422.533880000001</v>
      </c>
      <c r="C2312" s="231">
        <v>13590.984179519995</v>
      </c>
      <c r="D2312" s="231"/>
      <c r="E2312" s="231"/>
      <c r="F2312" s="231"/>
      <c r="G2312" s="232">
        <v>15629.631806448</v>
      </c>
      <c r="H2312" s="242" t="s">
        <v>1142</v>
      </c>
      <c r="I2312" s="242" t="s">
        <v>1142</v>
      </c>
      <c r="J2312" s="68"/>
      <c r="K2312" s="130"/>
      <c r="L2312" s="130"/>
      <c r="M2312" s="130"/>
      <c r="N2312" s="68"/>
      <c r="O2312" s="68"/>
      <c r="P2312" s="68"/>
      <c r="Q2312" s="68"/>
      <c r="R2312" s="130"/>
      <c r="S2312" s="130"/>
      <c r="T2312" s="130"/>
      <c r="U2312" s="130"/>
      <c r="V2312" s="68"/>
      <c r="W2312" s="68"/>
      <c r="X2312" s="68"/>
      <c r="Y2312" s="130"/>
      <c r="Z2312" s="130"/>
      <c r="AA2312" s="130"/>
      <c r="AB2312" s="68"/>
      <c r="AC2312" s="68"/>
    </row>
    <row r="2313" spans="1:29" s="132" customFormat="1" ht="15.75">
      <c r="A2313" s="292" t="str">
        <f t="shared" si="41"/>
        <v>66-54400-S2</v>
      </c>
      <c r="B2313" s="231">
        <v>32498.227080000004</v>
      </c>
      <c r="C2313" s="231">
        <v>42377.688112319993</v>
      </c>
      <c r="D2313" s="231"/>
      <c r="E2313" s="231"/>
      <c r="F2313" s="231"/>
      <c r="G2313" s="232"/>
      <c r="H2313" s="242" t="s">
        <v>1143</v>
      </c>
      <c r="I2313" s="242" t="s">
        <v>1143</v>
      </c>
      <c r="J2313" s="68"/>
      <c r="K2313" s="130"/>
      <c r="L2313" s="130"/>
      <c r="M2313" s="130"/>
      <c r="N2313" s="68"/>
      <c r="O2313" s="68"/>
      <c r="P2313" s="68"/>
      <c r="Q2313" s="68"/>
      <c r="R2313" s="130"/>
      <c r="S2313" s="130"/>
      <c r="T2313" s="130"/>
      <c r="U2313" s="130"/>
      <c r="V2313" s="68"/>
      <c r="W2313" s="68"/>
      <c r="X2313" s="68"/>
      <c r="Y2313" s="130"/>
      <c r="Z2313" s="130"/>
      <c r="AA2313" s="130"/>
      <c r="AB2313" s="68"/>
      <c r="AC2313" s="68"/>
    </row>
    <row r="2314" spans="1:29" s="132" customFormat="1" ht="15.75">
      <c r="A2314" s="292" t="str">
        <f t="shared" si="41"/>
        <v>66-54400-01</v>
      </c>
      <c r="B2314" s="231">
        <v>20310.717240000002</v>
      </c>
      <c r="C2314" s="231">
        <v>26485.175280959993</v>
      </c>
      <c r="D2314" s="231"/>
      <c r="E2314" s="231"/>
      <c r="F2314" s="231"/>
      <c r="G2314" s="232"/>
      <c r="H2314" s="242" t="s">
        <v>1144</v>
      </c>
      <c r="I2314" s="242" t="s">
        <v>1144</v>
      </c>
      <c r="J2314" s="143"/>
      <c r="K2314" s="130"/>
      <c r="L2314" s="130"/>
      <c r="M2314" s="130"/>
      <c r="N2314" s="68"/>
      <c r="O2314" s="68"/>
      <c r="P2314" s="68"/>
      <c r="Q2314" s="68"/>
      <c r="R2314" s="130"/>
      <c r="S2314" s="130"/>
      <c r="T2314" s="130"/>
      <c r="U2314" s="130"/>
      <c r="V2314" s="68"/>
      <c r="W2314" s="68"/>
      <c r="X2314" s="68"/>
      <c r="Y2314" s="130"/>
      <c r="Z2314" s="130"/>
      <c r="AA2314" s="130"/>
      <c r="AB2314" s="68"/>
      <c r="AC2314" s="68"/>
    </row>
    <row r="2315" spans="1:29" s="132" customFormat="1" ht="15.75">
      <c r="A2315" s="292" t="str">
        <f t="shared" si="41"/>
        <v>66-54400-02</v>
      </c>
      <c r="B2315" s="231">
        <v>12187.509840000001</v>
      </c>
      <c r="C2315" s="231">
        <v>15892.512831359998</v>
      </c>
      <c r="D2315" s="231"/>
      <c r="E2315" s="231"/>
      <c r="F2315" s="231"/>
      <c r="G2315" s="232"/>
      <c r="H2315" s="243" t="s">
        <v>1145</v>
      </c>
      <c r="I2315" s="243" t="s">
        <v>1145</v>
      </c>
      <c r="J2315" s="143"/>
      <c r="K2315" s="130"/>
      <c r="L2315" s="130"/>
      <c r="M2315" s="130"/>
      <c r="N2315" s="68"/>
      <c r="O2315" s="68"/>
      <c r="P2315" s="68"/>
      <c r="Q2315" s="68"/>
      <c r="R2315" s="130"/>
      <c r="S2315" s="130"/>
      <c r="T2315" s="130"/>
      <c r="U2315" s="130"/>
      <c r="V2315" s="68"/>
      <c r="W2315" s="68"/>
      <c r="X2315" s="68"/>
      <c r="Y2315" s="130"/>
      <c r="Z2315" s="130"/>
      <c r="AA2315" s="130"/>
      <c r="AB2315" s="68"/>
      <c r="AC2315" s="68"/>
    </row>
    <row r="2316" spans="1:29" s="132" customFormat="1" ht="15.75">
      <c r="A2316" s="292" t="str">
        <f t="shared" si="41"/>
        <v>66-54600-S1</v>
      </c>
      <c r="B2316" s="231">
        <v>15207.579816000001</v>
      </c>
      <c r="C2316" s="231">
        <v>21546.800971607994</v>
      </c>
      <c r="D2316" s="231"/>
      <c r="E2316" s="231"/>
      <c r="F2316" s="231"/>
      <c r="G2316" s="232">
        <v>24778.821117349191</v>
      </c>
      <c r="H2316" s="242" t="s">
        <v>1146</v>
      </c>
      <c r="I2316" s="242" t="s">
        <v>1146</v>
      </c>
      <c r="J2316" s="143"/>
      <c r="K2316" s="130"/>
      <c r="L2316" s="130"/>
      <c r="M2316" s="130"/>
      <c r="N2316" s="68"/>
      <c r="O2316" s="68"/>
      <c r="P2316" s="68"/>
      <c r="Q2316" s="68"/>
      <c r="R2316" s="130"/>
      <c r="S2316" s="130"/>
      <c r="T2316" s="130"/>
      <c r="U2316" s="130"/>
      <c r="V2316" s="68"/>
      <c r="W2316" s="68"/>
      <c r="X2316" s="68"/>
      <c r="Y2316" s="130"/>
      <c r="Z2316" s="130"/>
      <c r="AA2316" s="130"/>
      <c r="AB2316" s="68"/>
      <c r="AC2316" s="68"/>
    </row>
    <row r="2317" spans="1:29" s="132" customFormat="1" ht="15.75">
      <c r="A2317" s="292" t="str">
        <f t="shared" si="41"/>
        <v>66-54800-S1</v>
      </c>
      <c r="B2317" s="231">
        <v>20872.414991999998</v>
      </c>
      <c r="C2317" s="231">
        <v>29573.000902895994</v>
      </c>
      <c r="D2317" s="231"/>
      <c r="E2317" s="231"/>
      <c r="F2317" s="231"/>
      <c r="G2317" s="232">
        <v>34008.951038330386</v>
      </c>
      <c r="H2317" s="249" t="s">
        <v>1147</v>
      </c>
      <c r="I2317" s="249" t="s">
        <v>1147</v>
      </c>
      <c r="J2317" s="68"/>
      <c r="K2317" s="130"/>
      <c r="L2317" s="130"/>
      <c r="M2317" s="130"/>
      <c r="N2317" s="68"/>
      <c r="O2317" s="68"/>
      <c r="P2317" s="68"/>
      <c r="Q2317" s="68"/>
      <c r="R2317" s="130"/>
      <c r="S2317" s="130"/>
      <c r="T2317" s="130"/>
      <c r="U2317" s="130"/>
      <c r="V2317" s="68"/>
      <c r="W2317" s="68"/>
      <c r="X2317" s="68"/>
      <c r="Y2317" s="130"/>
      <c r="Z2317" s="130"/>
      <c r="AA2317" s="130"/>
      <c r="AB2317" s="68"/>
      <c r="AC2317" s="68"/>
    </row>
    <row r="2318" spans="1:29" s="132" customFormat="1" ht="15.75">
      <c r="A2318" s="292" t="str">
        <f t="shared" si="41"/>
        <v>81-10200-F1</v>
      </c>
      <c r="B2318" s="231">
        <v>18383.816879999998</v>
      </c>
      <c r="C2318" s="231">
        <v>23972.497211519996</v>
      </c>
      <c r="D2318" s="231"/>
      <c r="E2318" s="231"/>
      <c r="F2318" s="231"/>
      <c r="G2318" s="232">
        <v>27568.371793247996</v>
      </c>
      <c r="H2318" s="249" t="s">
        <v>1148</v>
      </c>
      <c r="I2318" s="249" t="s">
        <v>1148</v>
      </c>
      <c r="J2318" s="68"/>
      <c r="K2318" s="130"/>
      <c r="L2318" s="130"/>
      <c r="M2318" s="130"/>
      <c r="N2318" s="68"/>
      <c r="O2318" s="68"/>
      <c r="P2318" s="68"/>
      <c r="Q2318" s="68"/>
      <c r="R2318" s="130"/>
      <c r="S2318" s="130"/>
      <c r="T2318" s="130"/>
      <c r="U2318" s="130"/>
      <c r="V2318" s="68"/>
      <c r="W2318" s="68"/>
      <c r="X2318" s="68"/>
      <c r="Y2318" s="130"/>
      <c r="Z2318" s="130"/>
      <c r="AA2318" s="130"/>
      <c r="AB2318" s="68"/>
      <c r="AC2318" s="68"/>
    </row>
    <row r="2319" spans="1:29" s="132" customFormat="1" ht="15.75">
      <c r="A2319" s="292" t="str">
        <f t="shared" si="41"/>
        <v>81-10300-F1</v>
      </c>
      <c r="B2319" s="231">
        <v>18383.816879999998</v>
      </c>
      <c r="C2319" s="231">
        <v>23972.497211519996</v>
      </c>
      <c r="D2319" s="231"/>
      <c r="E2319" s="231"/>
      <c r="F2319" s="231"/>
      <c r="G2319" s="232">
        <v>27568.371793247996</v>
      </c>
      <c r="H2319" s="249" t="s">
        <v>1149</v>
      </c>
      <c r="I2319" s="249" t="s">
        <v>1149</v>
      </c>
      <c r="J2319" s="68"/>
      <c r="K2319" s="130"/>
      <c r="L2319" s="130"/>
      <c r="M2319" s="130"/>
      <c r="N2319" s="68"/>
      <c r="O2319" s="68"/>
      <c r="P2319" s="68"/>
      <c r="Q2319" s="68"/>
      <c r="R2319" s="130"/>
      <c r="S2319" s="130"/>
      <c r="T2319" s="130"/>
      <c r="U2319" s="130"/>
      <c r="V2319" s="68"/>
      <c r="W2319" s="68"/>
      <c r="X2319" s="68"/>
      <c r="Y2319" s="130"/>
      <c r="Z2319" s="130"/>
      <c r="AA2319" s="130"/>
      <c r="AB2319" s="68"/>
      <c r="AC2319" s="68"/>
    </row>
    <row r="2320" spans="1:29" s="132" customFormat="1" ht="15.75">
      <c r="A2320" s="292" t="str">
        <f t="shared" si="41"/>
        <v>81-10400-F1</v>
      </c>
      <c r="B2320" s="231">
        <v>18383.816879999998</v>
      </c>
      <c r="C2320" s="231">
        <v>23972.497211519996</v>
      </c>
      <c r="D2320" s="231"/>
      <c r="E2320" s="231"/>
      <c r="F2320" s="231"/>
      <c r="G2320" s="232">
        <v>27568.371793247996</v>
      </c>
      <c r="H2320" s="243" t="s">
        <v>1150</v>
      </c>
      <c r="I2320" s="243" t="s">
        <v>1150</v>
      </c>
      <c r="J2320" s="143"/>
      <c r="K2320" s="130"/>
      <c r="L2320" s="130"/>
      <c r="M2320" s="130"/>
      <c r="N2320" s="68"/>
      <c r="O2320" s="68"/>
      <c r="P2320" s="68"/>
      <c r="Q2320" s="68"/>
      <c r="R2320" s="130"/>
      <c r="S2320" s="130"/>
      <c r="T2320" s="130"/>
      <c r="U2320" s="130"/>
      <c r="V2320" s="68"/>
      <c r="W2320" s="68"/>
      <c r="X2320" s="68"/>
      <c r="Y2320" s="130"/>
      <c r="Z2320" s="130"/>
      <c r="AA2320" s="130"/>
      <c r="AB2320" s="68"/>
      <c r="AC2320" s="68"/>
    </row>
    <row r="2321" spans="1:29" s="132" customFormat="1" ht="15.75">
      <c r="A2321" s="292" t="str">
        <f t="shared" si="41"/>
        <v>81-11600-F1</v>
      </c>
      <c r="B2321" s="231">
        <v>20893.645079999998</v>
      </c>
      <c r="C2321" s="231">
        <v>27245.313184319992</v>
      </c>
      <c r="D2321" s="231"/>
      <c r="E2321" s="231"/>
      <c r="F2321" s="231"/>
      <c r="G2321" s="232">
        <v>31332.110161967983</v>
      </c>
      <c r="H2321" s="242" t="s">
        <v>1151</v>
      </c>
      <c r="I2321" s="242" t="s">
        <v>1151</v>
      </c>
      <c r="J2321" s="143"/>
      <c r="K2321" s="130"/>
      <c r="L2321" s="130"/>
      <c r="M2321" s="130"/>
      <c r="N2321" s="68"/>
      <c r="O2321" s="68"/>
      <c r="P2321" s="68"/>
      <c r="Q2321" s="68"/>
      <c r="R2321" s="130"/>
      <c r="S2321" s="130"/>
      <c r="T2321" s="130"/>
      <c r="U2321" s="130"/>
      <c r="V2321" s="68"/>
      <c r="W2321" s="68"/>
      <c r="X2321" s="68"/>
      <c r="Y2321" s="130"/>
      <c r="Z2321" s="130"/>
      <c r="AA2321" s="130"/>
      <c r="AB2321" s="68"/>
      <c r="AC2321" s="68"/>
    </row>
    <row r="2322" spans="1:29" s="132" customFormat="1" ht="15.75">
      <c r="A2322" s="292" t="str">
        <f t="shared" si="41"/>
        <v>66-55100-S2</v>
      </c>
      <c r="B2322" s="231">
        <v>17030.530973451328</v>
      </c>
      <c r="C2322" s="231">
        <v>22207.812389380531</v>
      </c>
      <c r="D2322" s="231"/>
      <c r="E2322" s="231"/>
      <c r="F2322" s="231"/>
      <c r="G2322" s="232">
        <v>25538.984247787612</v>
      </c>
      <c r="H2322" s="244" t="s">
        <v>1942</v>
      </c>
      <c r="I2322" s="244" t="s">
        <v>1942</v>
      </c>
      <c r="J2322" s="143"/>
      <c r="K2322" s="130"/>
      <c r="L2322" s="130"/>
      <c r="M2322" s="130"/>
      <c r="N2322" s="68"/>
      <c r="O2322" s="68"/>
      <c r="P2322" s="68"/>
      <c r="Q2322" s="68"/>
      <c r="R2322" s="130"/>
      <c r="S2322" s="130"/>
      <c r="T2322" s="130"/>
      <c r="U2322" s="130"/>
      <c r="V2322" s="68"/>
      <c r="W2322" s="68"/>
      <c r="X2322" s="68"/>
      <c r="Y2322" s="130"/>
      <c r="Z2322" s="130"/>
      <c r="AA2322" s="130"/>
      <c r="AB2322" s="68"/>
      <c r="AC2322" s="68"/>
    </row>
    <row r="2323" spans="1:29" s="132" customFormat="1" ht="15.75">
      <c r="A2323" s="292" t="str">
        <f t="shared" si="41"/>
        <v>66-55100-01</v>
      </c>
      <c r="B2323" s="231">
        <v>10892.920353982305</v>
      </c>
      <c r="C2323" s="231">
        <v>14204.368141592922</v>
      </c>
      <c r="D2323" s="231"/>
      <c r="E2323" s="231"/>
      <c r="F2323" s="231"/>
      <c r="G2323" s="232">
        <v>16335.02336283186</v>
      </c>
      <c r="H2323" s="244" t="s">
        <v>1943</v>
      </c>
      <c r="I2323" s="244" t="s">
        <v>1943</v>
      </c>
      <c r="J2323" s="143"/>
      <c r="K2323" s="130"/>
      <c r="L2323" s="130"/>
      <c r="M2323" s="130"/>
      <c r="N2323" s="68"/>
      <c r="O2323" s="68"/>
      <c r="P2323" s="68"/>
      <c r="Q2323" s="68"/>
      <c r="R2323" s="130"/>
      <c r="S2323" s="130"/>
      <c r="T2323" s="130"/>
      <c r="U2323" s="130"/>
      <c r="V2323" s="68"/>
      <c r="W2323" s="68"/>
      <c r="X2323" s="68"/>
      <c r="Y2323" s="130"/>
      <c r="Z2323" s="130"/>
      <c r="AA2323" s="130"/>
      <c r="AB2323" s="68"/>
      <c r="AC2323" s="68"/>
    </row>
    <row r="2324" spans="1:29" s="132" customFormat="1" ht="15.75">
      <c r="A2324" s="292" t="str">
        <f t="shared" si="41"/>
        <v>66-55100-02</v>
      </c>
      <c r="B2324" s="231">
        <v>6137.6106194690283</v>
      </c>
      <c r="C2324" s="231">
        <v>8003.4442477876137</v>
      </c>
      <c r="D2324" s="231"/>
      <c r="E2324" s="231"/>
      <c r="F2324" s="231"/>
      <c r="G2324" s="232">
        <v>9203.9608849557553</v>
      </c>
      <c r="H2324" s="244" t="s">
        <v>1944</v>
      </c>
      <c r="I2324" s="244" t="s">
        <v>1944</v>
      </c>
      <c r="J2324" s="143"/>
      <c r="K2324" s="130"/>
      <c r="L2324" s="130"/>
      <c r="M2324" s="130"/>
      <c r="N2324" s="68"/>
      <c r="O2324" s="68"/>
      <c r="P2324" s="68"/>
      <c r="Q2324" s="68"/>
      <c r="R2324" s="130"/>
      <c r="S2324" s="130"/>
      <c r="T2324" s="130"/>
      <c r="U2324" s="130"/>
      <c r="V2324" s="68"/>
      <c r="W2324" s="68"/>
      <c r="X2324" s="68"/>
      <c r="Y2324" s="130"/>
      <c r="Z2324" s="130"/>
      <c r="AA2324" s="130"/>
      <c r="AB2324" s="68"/>
      <c r="AC2324" s="68"/>
    </row>
    <row r="2325" spans="1:29" s="132" customFormat="1" ht="15.75">
      <c r="A2325" s="292" t="str">
        <f t="shared" si="41"/>
        <v>66-55400-S3</v>
      </c>
      <c r="B2325" s="231">
        <v>31257.140632300885</v>
      </c>
      <c r="C2325" s="231">
        <v>40512.81796792036</v>
      </c>
      <c r="D2325" s="231"/>
      <c r="E2325" s="231"/>
      <c r="F2325" s="231"/>
      <c r="G2325" s="232">
        <v>47179.360663108411</v>
      </c>
      <c r="H2325" s="242" t="s">
        <v>1152</v>
      </c>
      <c r="I2325" s="242" t="s">
        <v>1152</v>
      </c>
      <c r="J2325" s="68"/>
      <c r="K2325" s="130"/>
      <c r="L2325" s="130"/>
      <c r="M2325" s="130"/>
      <c r="N2325" s="68"/>
      <c r="O2325" s="68"/>
      <c r="P2325" s="68"/>
      <c r="Q2325" s="68"/>
      <c r="R2325" s="130"/>
      <c r="S2325" s="130"/>
      <c r="T2325" s="130"/>
      <c r="U2325" s="130"/>
      <c r="V2325" s="68"/>
      <c r="W2325" s="68"/>
      <c r="X2325" s="68"/>
      <c r="Y2325" s="130"/>
      <c r="Z2325" s="130"/>
      <c r="AA2325" s="130"/>
      <c r="AB2325" s="68"/>
      <c r="AC2325" s="68"/>
    </row>
    <row r="2326" spans="1:29" s="132" customFormat="1" ht="15.75">
      <c r="A2326" s="292" t="str">
        <f t="shared" si="41"/>
        <v>66-55400-01</v>
      </c>
      <c r="B2326" s="231">
        <v>14470.353982300887</v>
      </c>
      <c r="C2326" s="231">
        <v>18869.341592920355</v>
      </c>
      <c r="D2326" s="231"/>
      <c r="E2326" s="231"/>
      <c r="F2326" s="231"/>
      <c r="G2326" s="232">
        <v>21699.742831858406</v>
      </c>
      <c r="H2326" s="242" t="s">
        <v>1153</v>
      </c>
      <c r="I2326" s="242" t="s">
        <v>1153</v>
      </c>
      <c r="J2326" s="143"/>
      <c r="K2326" s="130"/>
      <c r="L2326" s="130"/>
      <c r="M2326" s="130"/>
      <c r="N2326" s="68"/>
      <c r="O2326" s="68"/>
      <c r="P2326" s="68"/>
      <c r="Q2326" s="68"/>
      <c r="R2326" s="130"/>
      <c r="S2326" s="130"/>
      <c r="T2326" s="130"/>
      <c r="U2326" s="130"/>
      <c r="V2326" s="68"/>
      <c r="W2326" s="68"/>
      <c r="X2326" s="68"/>
      <c r="Y2326" s="130"/>
      <c r="Z2326" s="130"/>
      <c r="AA2326" s="130"/>
      <c r="AB2326" s="68"/>
      <c r="AC2326" s="68"/>
    </row>
    <row r="2327" spans="1:29" s="132" customFormat="1" ht="15.75">
      <c r="A2327" s="292" t="str">
        <f t="shared" si="41"/>
        <v>66-55400-02</v>
      </c>
      <c r="B2327" s="231">
        <v>9645.5962499999987</v>
      </c>
      <c r="C2327" s="231">
        <v>12442.884375</v>
      </c>
      <c r="D2327" s="231"/>
      <c r="E2327" s="231"/>
      <c r="F2327" s="231"/>
      <c r="G2327" s="232">
        <v>14751.337031249999</v>
      </c>
      <c r="H2327" s="249" t="s">
        <v>1154</v>
      </c>
      <c r="I2327" s="249" t="s">
        <v>1154</v>
      </c>
      <c r="J2327" s="143"/>
      <c r="K2327" s="130"/>
      <c r="L2327" s="130"/>
      <c r="M2327" s="130"/>
      <c r="N2327" s="68"/>
      <c r="O2327" s="68"/>
      <c r="P2327" s="68"/>
      <c r="Q2327" s="68"/>
      <c r="R2327" s="130"/>
      <c r="S2327" s="130"/>
      <c r="T2327" s="130"/>
      <c r="U2327" s="130"/>
      <c r="V2327" s="68"/>
      <c r="W2327" s="68"/>
      <c r="X2327" s="68"/>
      <c r="Y2327" s="130"/>
      <c r="Z2327" s="130"/>
      <c r="AA2327" s="130"/>
      <c r="AB2327" s="68"/>
      <c r="AC2327" s="68"/>
    </row>
    <row r="2328" spans="1:29" s="132" customFormat="1" ht="15.75">
      <c r="A2328" s="292" t="str">
        <f t="shared" si="41"/>
        <v>66-55400-03</v>
      </c>
      <c r="B2328" s="231">
        <v>7141.1904000000013</v>
      </c>
      <c r="C2328" s="231">
        <v>9200.5920000000078</v>
      </c>
      <c r="D2328" s="231"/>
      <c r="E2328" s="231"/>
      <c r="F2328" s="231"/>
      <c r="G2328" s="232">
        <v>10728.28080000001</v>
      </c>
      <c r="H2328" s="249" t="s">
        <v>1155</v>
      </c>
      <c r="I2328" s="249" t="s">
        <v>1155</v>
      </c>
      <c r="J2328" s="143"/>
      <c r="K2328" s="130"/>
      <c r="L2328" s="130"/>
      <c r="M2328" s="130"/>
      <c r="N2328" s="68"/>
      <c r="O2328" s="68"/>
      <c r="P2328" s="68"/>
      <c r="Q2328" s="68"/>
      <c r="R2328" s="130"/>
      <c r="S2328" s="130"/>
      <c r="T2328" s="130"/>
      <c r="U2328" s="130"/>
      <c r="V2328" s="68"/>
      <c r="W2328" s="68"/>
      <c r="X2328" s="68"/>
      <c r="Y2328" s="130"/>
      <c r="Z2328" s="130"/>
      <c r="AA2328" s="130"/>
      <c r="AB2328" s="68"/>
      <c r="AC2328" s="68"/>
    </row>
    <row r="2329" spans="1:29" s="132" customFormat="1" ht="15.75">
      <c r="A2329" s="292" t="str">
        <f t="shared" si="41"/>
        <v>66-55500-S1</v>
      </c>
      <c r="B2329" s="231">
        <v>6707.0796460177007</v>
      </c>
      <c r="C2329" s="231">
        <v>8746.0318584070774</v>
      </c>
      <c r="D2329" s="231"/>
      <c r="E2329" s="231"/>
      <c r="F2329" s="231"/>
      <c r="G2329" s="232">
        <v>10057.936637168139</v>
      </c>
      <c r="H2329" s="249" t="s">
        <v>1156</v>
      </c>
      <c r="I2329" s="249" t="s">
        <v>1156</v>
      </c>
      <c r="J2329" s="143"/>
      <c r="K2329" s="130"/>
      <c r="L2329" s="130"/>
      <c r="M2329" s="130"/>
      <c r="N2329" s="68"/>
      <c r="O2329" s="68"/>
      <c r="P2329" s="68"/>
      <c r="Q2329" s="68"/>
      <c r="R2329" s="130"/>
      <c r="S2329" s="130"/>
      <c r="T2329" s="130"/>
      <c r="U2329" s="130"/>
      <c r="V2329" s="68"/>
      <c r="W2329" s="68"/>
      <c r="X2329" s="68"/>
      <c r="Y2329" s="130"/>
      <c r="Z2329" s="130"/>
      <c r="AA2329" s="130"/>
      <c r="AB2329" s="68"/>
      <c r="AC2329" s="68"/>
    </row>
    <row r="2330" spans="1:29" s="132" customFormat="1" ht="15.75">
      <c r="A2330" s="292" t="str">
        <f t="shared" si="41"/>
        <v>66-55200-S1</v>
      </c>
      <c r="B2330" s="231">
        <v>13178.432540574566</v>
      </c>
      <c r="C2330" s="231">
        <v>17808.692622398063</v>
      </c>
      <c r="D2330" s="231"/>
      <c r="E2330" s="231"/>
      <c r="F2330" s="231"/>
      <c r="G2330" s="232"/>
      <c r="H2330" s="242" t="s">
        <v>1159</v>
      </c>
      <c r="I2330" s="242" t="s">
        <v>1159</v>
      </c>
      <c r="J2330" s="137"/>
      <c r="K2330" s="130"/>
      <c r="L2330" s="130"/>
      <c r="M2330" s="130"/>
      <c r="N2330" s="137"/>
      <c r="O2330" s="137"/>
      <c r="P2330" s="137"/>
      <c r="Q2330" s="137"/>
      <c r="R2330" s="130"/>
      <c r="S2330" s="130"/>
      <c r="T2330" s="130"/>
      <c r="U2330" s="130"/>
      <c r="V2330" s="137"/>
      <c r="W2330" s="137"/>
      <c r="X2330" s="137"/>
      <c r="Y2330" s="130"/>
      <c r="Z2330" s="130"/>
      <c r="AA2330" s="130"/>
      <c r="AB2330" s="137"/>
      <c r="AC2330" s="137"/>
    </row>
    <row r="2331" spans="1:29" s="132" customFormat="1" ht="15.75">
      <c r="A2331" s="292" t="str">
        <f t="shared" si="41"/>
        <v>66-55300-S1</v>
      </c>
      <c r="B2331" s="231"/>
      <c r="C2331" s="231">
        <v>10499</v>
      </c>
      <c r="D2331" s="231"/>
      <c r="E2331" s="231"/>
      <c r="F2331" s="231"/>
      <c r="G2331" s="232"/>
      <c r="H2331" s="242" t="s">
        <v>1160</v>
      </c>
      <c r="I2331" s="242" t="s">
        <v>1160</v>
      </c>
      <c r="J2331" s="143"/>
      <c r="K2331" s="130"/>
      <c r="L2331" s="130"/>
      <c r="M2331" s="130"/>
      <c r="N2331" s="68"/>
      <c r="O2331" s="68"/>
      <c r="P2331" s="143"/>
      <c r="Q2331" s="68"/>
      <c r="R2331" s="130"/>
      <c r="S2331" s="130"/>
      <c r="T2331" s="130"/>
      <c r="U2331" s="130"/>
      <c r="V2331" s="68"/>
      <c r="W2331" s="68"/>
      <c r="X2331" s="68"/>
      <c r="Y2331" s="130"/>
      <c r="Z2331" s="130"/>
      <c r="AA2331" s="130"/>
      <c r="AB2331" s="68"/>
      <c r="AC2331" s="68"/>
    </row>
    <row r="2332" spans="1:29" s="132" customFormat="1" ht="15.75">
      <c r="A2332" s="292" t="str">
        <f t="shared" si="41"/>
        <v>66-55600-S1</v>
      </c>
      <c r="B2332" s="231"/>
      <c r="C2332" s="231">
        <v>36427.260823629906</v>
      </c>
      <c r="D2332" s="231"/>
      <c r="E2332" s="231"/>
      <c r="F2332" s="231"/>
      <c r="G2332" s="232"/>
      <c r="H2332" s="249" t="s">
        <v>1161</v>
      </c>
      <c r="I2332" s="249" t="s">
        <v>1161</v>
      </c>
      <c r="J2332" s="143"/>
      <c r="K2332" s="130"/>
      <c r="L2332" s="130"/>
      <c r="M2332" s="130"/>
      <c r="N2332" s="68"/>
      <c r="O2332" s="68"/>
      <c r="P2332" s="68"/>
      <c r="Q2332" s="68"/>
      <c r="R2332" s="130"/>
      <c r="S2332" s="130"/>
      <c r="T2332" s="130"/>
      <c r="U2332" s="130"/>
      <c r="V2332" s="68"/>
      <c r="W2332" s="68"/>
      <c r="X2332" s="68"/>
      <c r="Y2332" s="130"/>
      <c r="Z2332" s="130"/>
      <c r="AA2332" s="130"/>
      <c r="AB2332" s="68"/>
      <c r="AC2332" s="68"/>
    </row>
    <row r="2333" spans="1:29" s="132" customFormat="1" ht="15.75">
      <c r="A2333" s="292" t="str">
        <f t="shared" si="41"/>
        <v>66-54900-S1</v>
      </c>
      <c r="B2333" s="231"/>
      <c r="C2333" s="231">
        <v>12400.951984894125</v>
      </c>
      <c r="D2333" s="231"/>
      <c r="E2333" s="231"/>
      <c r="F2333" s="231"/>
      <c r="G2333" s="232"/>
      <c r="H2333" s="249" t="s">
        <v>1162</v>
      </c>
      <c r="I2333" s="249" t="s">
        <v>1162</v>
      </c>
      <c r="J2333" s="137"/>
      <c r="K2333" s="130"/>
      <c r="L2333" s="130"/>
      <c r="M2333" s="130"/>
      <c r="N2333" s="137"/>
      <c r="O2333" s="137"/>
      <c r="P2333" s="137"/>
      <c r="Q2333" s="137"/>
      <c r="R2333" s="130"/>
      <c r="S2333" s="130"/>
      <c r="T2333" s="130"/>
      <c r="U2333" s="130"/>
      <c r="V2333" s="137"/>
      <c r="W2333" s="137"/>
      <c r="X2333" s="137"/>
      <c r="Y2333" s="130"/>
      <c r="Z2333" s="130"/>
      <c r="AA2333" s="130"/>
      <c r="AB2333" s="137"/>
      <c r="AC2333" s="137"/>
    </row>
    <row r="2334" spans="1:29" s="132" customFormat="1" ht="15.75">
      <c r="A2334" s="292" t="str">
        <f t="shared" si="41"/>
        <v>66-55000-S1</v>
      </c>
      <c r="B2334" s="231"/>
      <c r="C2334" s="231">
        <v>8518.6912736591294</v>
      </c>
      <c r="D2334" s="231"/>
      <c r="E2334" s="231"/>
      <c r="F2334" s="231"/>
      <c r="G2334" s="232"/>
      <c r="H2334" s="249" t="s">
        <v>1163</v>
      </c>
      <c r="I2334" s="249" t="s">
        <v>1163</v>
      </c>
      <c r="J2334" s="143"/>
      <c r="K2334" s="130"/>
      <c r="L2334" s="130"/>
      <c r="M2334" s="130"/>
      <c r="N2334" s="68"/>
      <c r="O2334" s="68"/>
      <c r="P2334" s="68"/>
      <c r="Q2334" s="68"/>
      <c r="R2334" s="130"/>
      <c r="S2334" s="130"/>
      <c r="T2334" s="130"/>
      <c r="U2334" s="130"/>
      <c r="V2334" s="68"/>
      <c r="W2334" s="68"/>
      <c r="X2334" s="68"/>
      <c r="Y2334" s="130"/>
      <c r="Z2334" s="130"/>
      <c r="AA2334" s="130"/>
      <c r="AB2334" s="68"/>
      <c r="AC2334" s="68"/>
    </row>
    <row r="2335" spans="1:29" s="132" customFormat="1" ht="15.75">
      <c r="A2335" s="292" t="str">
        <f t="shared" si="41"/>
        <v>66-55700-S1</v>
      </c>
      <c r="B2335" s="231">
        <v>16758</v>
      </c>
      <c r="C2335" s="231">
        <v>21852</v>
      </c>
      <c r="D2335" s="231"/>
      <c r="E2335" s="231"/>
      <c r="F2335" s="231"/>
      <c r="G2335" s="232">
        <v>25130.399999999998</v>
      </c>
      <c r="H2335" s="242" t="s">
        <v>1164</v>
      </c>
      <c r="I2335" s="242" t="s">
        <v>1164</v>
      </c>
      <c r="J2335" s="143"/>
      <c r="K2335" s="130"/>
      <c r="L2335" s="130"/>
      <c r="M2335" s="130"/>
      <c r="N2335" s="68"/>
      <c r="O2335" s="68"/>
      <c r="P2335" s="68"/>
      <c r="Q2335" s="68"/>
      <c r="R2335" s="130"/>
      <c r="S2335" s="130"/>
      <c r="T2335" s="130"/>
      <c r="U2335" s="130"/>
      <c r="V2335" s="68"/>
      <c r="W2335" s="68"/>
      <c r="X2335" s="68"/>
      <c r="Y2335" s="130"/>
      <c r="Z2335" s="130"/>
      <c r="AA2335" s="130"/>
      <c r="AB2335" s="68"/>
      <c r="AC2335" s="68"/>
    </row>
    <row r="2336" spans="1:29" s="132" customFormat="1" ht="15.75">
      <c r="A2336" s="292" t="str">
        <f t="shared" si="41"/>
        <v>66-55700-S1</v>
      </c>
      <c r="B2336" s="231">
        <v>16758</v>
      </c>
      <c r="C2336" s="231">
        <v>21852</v>
      </c>
      <c r="D2336" s="231"/>
      <c r="E2336" s="231"/>
      <c r="F2336" s="231"/>
      <c r="G2336" s="232">
        <v>25130.399999999998</v>
      </c>
      <c r="H2336" s="242" t="s">
        <v>1951</v>
      </c>
      <c r="I2336" s="242" t="s">
        <v>1951</v>
      </c>
      <c r="J2336" s="143"/>
      <c r="K2336" s="130"/>
      <c r="L2336" s="130"/>
      <c r="M2336" s="130"/>
      <c r="N2336" s="68"/>
      <c r="O2336" s="68"/>
      <c r="P2336" s="68"/>
      <c r="Q2336" s="68"/>
      <c r="R2336" s="130"/>
      <c r="S2336" s="130"/>
      <c r="T2336" s="130"/>
      <c r="U2336" s="130"/>
      <c r="V2336" s="68"/>
      <c r="W2336" s="68"/>
      <c r="X2336" s="68"/>
      <c r="Y2336" s="130"/>
      <c r="Z2336" s="130"/>
      <c r="AA2336" s="130"/>
      <c r="AB2336" s="68"/>
      <c r="AC2336" s="68"/>
    </row>
    <row r="2337" spans="1:76" s="132" customFormat="1" ht="15.75">
      <c r="A2337" s="292" t="str">
        <f t="shared" si="41"/>
        <v>66-04700-S1</v>
      </c>
      <c r="B2337" s="231"/>
      <c r="C2337" s="231">
        <v>14986.582511999997</v>
      </c>
      <c r="D2337" s="231"/>
      <c r="E2337" s="231"/>
      <c r="F2337" s="231"/>
      <c r="G2337" s="232"/>
      <c r="H2337" s="242" t="s">
        <v>1157</v>
      </c>
      <c r="I2337" s="242" t="s">
        <v>1157</v>
      </c>
      <c r="J2337" s="143"/>
      <c r="K2337" s="130"/>
      <c r="L2337" s="130"/>
      <c r="M2337" s="130"/>
      <c r="N2337" s="68"/>
      <c r="O2337" s="68"/>
      <c r="P2337" s="68"/>
      <c r="Q2337" s="68"/>
      <c r="R2337" s="130"/>
      <c r="S2337" s="130"/>
      <c r="T2337" s="130"/>
      <c r="U2337" s="130"/>
      <c r="V2337" s="68"/>
      <c r="W2337" s="68"/>
      <c r="X2337" s="68"/>
      <c r="Y2337" s="130"/>
      <c r="Z2337" s="130"/>
      <c r="AA2337" s="130"/>
      <c r="AB2337" s="68"/>
      <c r="AC2337" s="68"/>
    </row>
    <row r="2338" spans="1:76" s="132" customFormat="1" ht="15.75">
      <c r="A2338" s="292" t="str">
        <f t="shared" si="41"/>
        <v>66-04700-S1</v>
      </c>
      <c r="B2338" s="231"/>
      <c r="C2338" s="231">
        <v>9635.4672480000008</v>
      </c>
      <c r="D2338" s="231"/>
      <c r="E2338" s="231"/>
      <c r="F2338" s="231"/>
      <c r="G2338" s="232"/>
      <c r="H2338" s="242" t="s">
        <v>1158</v>
      </c>
      <c r="I2338" s="242" t="s">
        <v>1158</v>
      </c>
      <c r="J2338" s="143"/>
      <c r="K2338" s="130"/>
      <c r="L2338" s="130"/>
      <c r="M2338" s="130"/>
      <c r="N2338" s="68"/>
      <c r="O2338" s="68"/>
      <c r="P2338" s="68"/>
      <c r="Q2338" s="68"/>
      <c r="R2338" s="130"/>
      <c r="S2338" s="130"/>
      <c r="T2338" s="130"/>
      <c r="U2338" s="130"/>
      <c r="V2338" s="68"/>
      <c r="W2338" s="68"/>
      <c r="X2338" s="68"/>
      <c r="Y2338" s="130"/>
      <c r="Z2338" s="130"/>
      <c r="AA2338" s="130"/>
      <c r="AB2338" s="68"/>
      <c r="AC2338" s="68"/>
    </row>
    <row r="2339" spans="1:76" s="144" customFormat="1" ht="15.75">
      <c r="A2339" s="292" t="str">
        <f t="shared" si="41"/>
        <v>66-55900-S1</v>
      </c>
      <c r="B2339" s="231">
        <v>2056.5098456896553</v>
      </c>
      <c r="C2339" s="231">
        <v>3092.9908079172415</v>
      </c>
      <c r="D2339" s="231"/>
      <c r="E2339" s="231"/>
      <c r="F2339" s="231"/>
      <c r="G2339" s="232">
        <v>3556.939429104827</v>
      </c>
      <c r="H2339" s="242" t="s">
        <v>1165</v>
      </c>
      <c r="I2339" s="242" t="s">
        <v>1165</v>
      </c>
      <c r="J2339" s="68"/>
      <c r="K2339" s="134"/>
      <c r="L2339" s="134"/>
      <c r="M2339" s="134"/>
      <c r="N2339" s="68"/>
      <c r="O2339" s="68"/>
      <c r="P2339" s="68"/>
      <c r="Q2339" s="68"/>
      <c r="R2339" s="134"/>
      <c r="S2339" s="134"/>
      <c r="T2339" s="134"/>
      <c r="U2339" s="134"/>
      <c r="V2339" s="68"/>
      <c r="W2339" s="68"/>
      <c r="X2339" s="68"/>
      <c r="Y2339" s="134"/>
      <c r="Z2339" s="134"/>
      <c r="AA2339" s="134"/>
      <c r="AB2339" s="68"/>
      <c r="AC2339" s="68"/>
    </row>
    <row r="2340" spans="1:76" s="145" customFormat="1" ht="15.75">
      <c r="A2340" s="292" t="str">
        <f t="shared" ref="A2340:A2403" si="42">LEFT(H2340,6)&amp;"00"&amp;RIGHT(H2340,3)</f>
        <v>66-56000-S1</v>
      </c>
      <c r="B2340" s="231">
        <v>4206.4974116379308</v>
      </c>
      <c r="C2340" s="231">
        <v>6326.5721071034468</v>
      </c>
      <c r="D2340" s="231"/>
      <c r="E2340" s="231"/>
      <c r="F2340" s="231"/>
      <c r="G2340" s="232">
        <v>7275.5579231689635</v>
      </c>
      <c r="H2340" s="249" t="s">
        <v>1166</v>
      </c>
      <c r="I2340" s="249" t="s">
        <v>1166</v>
      </c>
      <c r="J2340" s="68"/>
      <c r="K2340" s="134"/>
      <c r="L2340" s="134"/>
      <c r="M2340" s="134"/>
      <c r="N2340" s="68"/>
      <c r="O2340" s="68"/>
      <c r="P2340" s="68"/>
      <c r="Q2340" s="68"/>
      <c r="R2340" s="134"/>
      <c r="S2340" s="134"/>
      <c r="T2340" s="134"/>
      <c r="U2340" s="134"/>
      <c r="V2340" s="68"/>
      <c r="W2340" s="68"/>
      <c r="X2340" s="68"/>
      <c r="Y2340" s="134"/>
      <c r="Z2340" s="134"/>
      <c r="AA2340" s="134"/>
      <c r="AB2340" s="68"/>
      <c r="AC2340" s="68"/>
      <c r="AD2340" s="144"/>
      <c r="AE2340" s="144"/>
      <c r="AF2340" s="144"/>
      <c r="AG2340" s="144"/>
      <c r="AH2340" s="144"/>
      <c r="AI2340" s="144"/>
      <c r="AJ2340" s="144"/>
      <c r="AK2340" s="144"/>
      <c r="AL2340" s="144"/>
      <c r="AM2340" s="144"/>
      <c r="AN2340" s="144"/>
      <c r="AO2340" s="144"/>
      <c r="AP2340" s="144"/>
      <c r="AQ2340" s="144"/>
      <c r="AR2340" s="144"/>
      <c r="AS2340" s="144"/>
      <c r="AT2340" s="144"/>
      <c r="AU2340" s="144"/>
      <c r="AV2340" s="144"/>
      <c r="AW2340" s="144"/>
      <c r="AX2340" s="144"/>
      <c r="AY2340" s="144"/>
      <c r="AZ2340" s="144"/>
      <c r="BA2340" s="144"/>
      <c r="BB2340" s="144"/>
      <c r="BC2340" s="144"/>
      <c r="BD2340" s="144"/>
      <c r="BE2340" s="144"/>
      <c r="BF2340" s="144"/>
      <c r="BG2340" s="144"/>
      <c r="BH2340" s="144"/>
      <c r="BI2340" s="144"/>
      <c r="BJ2340" s="144"/>
      <c r="BK2340" s="144"/>
      <c r="BL2340" s="144"/>
      <c r="BM2340" s="144"/>
      <c r="BN2340" s="144"/>
      <c r="BO2340" s="144"/>
      <c r="BP2340" s="144"/>
      <c r="BQ2340" s="144"/>
      <c r="BR2340" s="144"/>
      <c r="BS2340" s="144"/>
      <c r="BT2340" s="144"/>
      <c r="BU2340" s="144"/>
      <c r="BV2340" s="144"/>
      <c r="BW2340" s="144"/>
      <c r="BX2340" s="144"/>
    </row>
    <row r="2341" spans="1:76" s="145" customFormat="1" ht="15.75">
      <c r="A2341" s="292" t="str">
        <f t="shared" si="42"/>
        <v>66-56100-S1</v>
      </c>
      <c r="B2341" s="231">
        <v>1869.5544051724141</v>
      </c>
      <c r="C2341" s="231">
        <v>2811.809825379311</v>
      </c>
      <c r="D2341" s="231"/>
      <c r="E2341" s="231"/>
      <c r="F2341" s="231"/>
      <c r="G2341" s="232">
        <v>3233.5812991862076</v>
      </c>
      <c r="H2341" s="249" t="s">
        <v>1167</v>
      </c>
      <c r="I2341" s="249" t="s">
        <v>1167</v>
      </c>
      <c r="J2341" s="68"/>
      <c r="K2341" s="134"/>
      <c r="L2341" s="134"/>
      <c r="M2341" s="134"/>
      <c r="N2341" s="68"/>
      <c r="O2341" s="68"/>
      <c r="P2341" s="68"/>
      <c r="Q2341" s="68"/>
      <c r="R2341" s="134"/>
      <c r="S2341" s="134"/>
      <c r="T2341" s="134"/>
      <c r="U2341" s="134"/>
      <c r="V2341" s="68"/>
      <c r="W2341" s="68"/>
      <c r="X2341" s="68"/>
      <c r="Y2341" s="134"/>
      <c r="Z2341" s="134"/>
      <c r="AA2341" s="134"/>
      <c r="AB2341" s="68"/>
      <c r="AC2341" s="68"/>
      <c r="AD2341" s="144"/>
      <c r="AE2341" s="144"/>
      <c r="AF2341" s="144"/>
      <c r="AG2341" s="144"/>
      <c r="AH2341" s="144"/>
      <c r="AI2341" s="144"/>
      <c r="AJ2341" s="144"/>
      <c r="AK2341" s="144"/>
      <c r="AL2341" s="144"/>
      <c r="AM2341" s="144"/>
      <c r="AN2341" s="144"/>
      <c r="AO2341" s="144"/>
      <c r="AP2341" s="144"/>
      <c r="AQ2341" s="144"/>
      <c r="AR2341" s="144"/>
      <c r="AS2341" s="144"/>
      <c r="AT2341" s="144"/>
      <c r="AU2341" s="144"/>
      <c r="AV2341" s="144"/>
      <c r="AW2341" s="144"/>
      <c r="AX2341" s="144"/>
      <c r="AY2341" s="144"/>
      <c r="AZ2341" s="144"/>
      <c r="BA2341" s="144"/>
      <c r="BB2341" s="144"/>
      <c r="BC2341" s="144"/>
      <c r="BD2341" s="144"/>
      <c r="BE2341" s="144"/>
      <c r="BF2341" s="144"/>
      <c r="BG2341" s="144"/>
      <c r="BH2341" s="144"/>
      <c r="BI2341" s="144"/>
      <c r="BJ2341" s="144"/>
      <c r="BK2341" s="144"/>
      <c r="BL2341" s="144"/>
      <c r="BM2341" s="144"/>
      <c r="BN2341" s="144"/>
      <c r="BO2341" s="144"/>
      <c r="BP2341" s="144"/>
      <c r="BQ2341" s="144"/>
      <c r="BR2341" s="144"/>
      <c r="BS2341" s="144"/>
      <c r="BT2341" s="144"/>
      <c r="BU2341" s="144"/>
      <c r="BV2341" s="144"/>
      <c r="BW2341" s="144"/>
      <c r="BX2341" s="144"/>
    </row>
    <row r="2342" spans="1:76" s="144" customFormat="1" ht="15.75">
      <c r="A2342" s="292" t="str">
        <f t="shared" si="42"/>
        <v>66-56200-S1</v>
      </c>
      <c r="B2342" s="231">
        <v>3271.7202090517244</v>
      </c>
      <c r="C2342" s="231">
        <v>4920.6671944137934</v>
      </c>
      <c r="D2342" s="231"/>
      <c r="E2342" s="231"/>
      <c r="F2342" s="231"/>
      <c r="G2342" s="232">
        <v>5658.7672735758624</v>
      </c>
      <c r="H2342" s="249" t="s">
        <v>1168</v>
      </c>
      <c r="I2342" s="249" t="s">
        <v>1168</v>
      </c>
      <c r="J2342" s="68"/>
      <c r="K2342" s="134"/>
      <c r="L2342" s="134"/>
      <c r="M2342" s="134"/>
      <c r="N2342" s="68"/>
      <c r="O2342" s="68"/>
      <c r="P2342" s="68"/>
      <c r="Q2342" s="68"/>
      <c r="R2342" s="134"/>
      <c r="S2342" s="134"/>
      <c r="T2342" s="134"/>
      <c r="U2342" s="134"/>
      <c r="V2342" s="68"/>
      <c r="W2342" s="68"/>
      <c r="X2342" s="68"/>
      <c r="Y2342" s="134"/>
      <c r="Z2342" s="134"/>
      <c r="AA2342" s="134"/>
      <c r="AB2342" s="68"/>
      <c r="AC2342" s="68"/>
    </row>
    <row r="2343" spans="1:76" s="145" customFormat="1" ht="15.75">
      <c r="A2343" s="292" t="str">
        <f t="shared" si="42"/>
        <v>66-57300-S1</v>
      </c>
      <c r="B2343" s="231">
        <v>7402.9051724137953</v>
      </c>
      <c r="C2343" s="231">
        <v>9653.3883448275847</v>
      </c>
      <c r="D2343" s="231"/>
      <c r="E2343" s="231"/>
      <c r="F2343" s="231"/>
      <c r="G2343" s="232">
        <v>11101.396596551722</v>
      </c>
      <c r="H2343" s="242" t="s">
        <v>1169</v>
      </c>
      <c r="I2343" s="242" t="s">
        <v>1169</v>
      </c>
      <c r="J2343" s="68"/>
      <c r="K2343" s="134"/>
      <c r="L2343" s="134"/>
      <c r="M2343" s="134"/>
      <c r="N2343" s="68"/>
      <c r="O2343" s="68"/>
      <c r="P2343" s="68"/>
      <c r="Q2343" s="68"/>
      <c r="R2343" s="134"/>
      <c r="S2343" s="134"/>
      <c r="T2343" s="134"/>
      <c r="U2343" s="134"/>
      <c r="V2343" s="68"/>
      <c r="W2343" s="68"/>
      <c r="X2343" s="68"/>
      <c r="Y2343" s="134"/>
      <c r="Z2343" s="134"/>
      <c r="AA2343" s="134"/>
      <c r="AB2343" s="68"/>
      <c r="AC2343" s="68"/>
      <c r="AD2343" s="144"/>
      <c r="AE2343" s="144"/>
      <c r="AF2343" s="144"/>
      <c r="AG2343" s="144"/>
      <c r="AH2343" s="144"/>
      <c r="AI2343" s="144"/>
      <c r="AJ2343" s="144"/>
      <c r="AK2343" s="144"/>
      <c r="AL2343" s="144"/>
      <c r="AM2343" s="144"/>
      <c r="AN2343" s="144"/>
      <c r="AO2343" s="144"/>
      <c r="AP2343" s="144"/>
      <c r="AQ2343" s="144"/>
      <c r="AR2343" s="144"/>
      <c r="AS2343" s="144"/>
      <c r="AT2343" s="144"/>
      <c r="AU2343" s="144"/>
      <c r="AV2343" s="144"/>
      <c r="AW2343" s="144"/>
      <c r="AX2343" s="144"/>
      <c r="AY2343" s="144"/>
      <c r="AZ2343" s="144"/>
      <c r="BA2343" s="144"/>
      <c r="BB2343" s="144"/>
      <c r="BC2343" s="144"/>
      <c r="BD2343" s="144"/>
      <c r="BE2343" s="144"/>
      <c r="BF2343" s="144"/>
      <c r="BG2343" s="144"/>
      <c r="BH2343" s="144"/>
      <c r="BI2343" s="144"/>
      <c r="BJ2343" s="144"/>
      <c r="BK2343" s="144"/>
      <c r="BL2343" s="144"/>
      <c r="BM2343" s="144"/>
      <c r="BN2343" s="144"/>
      <c r="BO2343" s="144"/>
      <c r="BP2343" s="144"/>
      <c r="BQ2343" s="144"/>
      <c r="BR2343" s="144"/>
      <c r="BS2343" s="144"/>
      <c r="BT2343" s="144"/>
      <c r="BU2343" s="144"/>
      <c r="BV2343" s="144"/>
      <c r="BW2343" s="144"/>
      <c r="BX2343" s="144"/>
    </row>
    <row r="2344" spans="1:76" s="145" customFormat="1" ht="15.75">
      <c r="A2344" s="292" t="str">
        <f t="shared" si="42"/>
        <v>66-57400-S2</v>
      </c>
      <c r="B2344" s="231">
        <v>15414.224137931036</v>
      </c>
      <c r="C2344" s="231">
        <v>20100.148275862073</v>
      </c>
      <c r="D2344" s="231"/>
      <c r="E2344" s="231"/>
      <c r="F2344" s="231"/>
      <c r="G2344" s="232">
        <v>23115.170517241386</v>
      </c>
      <c r="H2344" s="242" t="s">
        <v>1170</v>
      </c>
      <c r="I2344" s="242" t="s">
        <v>1170</v>
      </c>
      <c r="J2344" s="68"/>
      <c r="K2344" s="134"/>
      <c r="L2344" s="134"/>
      <c r="M2344" s="134"/>
      <c r="N2344" s="68"/>
      <c r="O2344" s="68"/>
      <c r="P2344" s="68"/>
      <c r="Q2344" s="68"/>
      <c r="R2344" s="134"/>
      <c r="S2344" s="134"/>
      <c r="T2344" s="134"/>
      <c r="U2344" s="134"/>
      <c r="V2344" s="68"/>
      <c r="W2344" s="68"/>
      <c r="X2344" s="68"/>
      <c r="Y2344" s="134"/>
      <c r="Z2344" s="134"/>
      <c r="AA2344" s="134"/>
      <c r="AB2344" s="68"/>
      <c r="AC2344" s="68"/>
      <c r="AD2344" s="144"/>
      <c r="AE2344" s="144"/>
      <c r="AF2344" s="144"/>
      <c r="AG2344" s="144"/>
      <c r="AH2344" s="144"/>
      <c r="AI2344" s="144"/>
      <c r="AJ2344" s="144"/>
      <c r="AK2344" s="144"/>
      <c r="AL2344" s="144"/>
      <c r="AM2344" s="144"/>
      <c r="AN2344" s="144"/>
      <c r="AO2344" s="144"/>
      <c r="AP2344" s="144"/>
      <c r="AQ2344" s="144"/>
      <c r="AR2344" s="144"/>
      <c r="AS2344" s="144"/>
      <c r="AT2344" s="144"/>
      <c r="AU2344" s="144"/>
      <c r="AV2344" s="144"/>
      <c r="AW2344" s="144"/>
      <c r="AX2344" s="144"/>
      <c r="AY2344" s="144"/>
      <c r="AZ2344" s="144"/>
      <c r="BA2344" s="144"/>
      <c r="BB2344" s="144"/>
      <c r="BC2344" s="144"/>
      <c r="BD2344" s="144"/>
      <c r="BE2344" s="144"/>
      <c r="BF2344" s="144"/>
      <c r="BG2344" s="144"/>
      <c r="BH2344" s="144"/>
      <c r="BI2344" s="144"/>
      <c r="BJ2344" s="144"/>
      <c r="BK2344" s="144"/>
      <c r="BL2344" s="144"/>
      <c r="BM2344" s="144"/>
      <c r="BN2344" s="144"/>
      <c r="BO2344" s="144"/>
      <c r="BP2344" s="144"/>
      <c r="BQ2344" s="144"/>
      <c r="BR2344" s="144"/>
      <c r="BS2344" s="144"/>
      <c r="BT2344" s="144"/>
      <c r="BU2344" s="144"/>
      <c r="BV2344" s="144"/>
      <c r="BW2344" s="144"/>
      <c r="BX2344" s="144"/>
    </row>
    <row r="2345" spans="1:76" s="144" customFormat="1" ht="15.75">
      <c r="A2345" s="292" t="str">
        <f t="shared" si="42"/>
        <v>66-57400-01</v>
      </c>
      <c r="B2345" s="231">
        <v>10602.956896551726</v>
      </c>
      <c r="C2345" s="231">
        <v>13826.255793103448</v>
      </c>
      <c r="D2345" s="231"/>
      <c r="E2345" s="231"/>
      <c r="F2345" s="231"/>
      <c r="G2345" s="232">
        <v>15900.194162068963</v>
      </c>
      <c r="H2345" s="249" t="s">
        <v>1171</v>
      </c>
      <c r="I2345" s="249" t="s">
        <v>1171</v>
      </c>
      <c r="J2345" s="68"/>
      <c r="K2345" s="134"/>
      <c r="L2345" s="134"/>
      <c r="M2345" s="134"/>
      <c r="N2345" s="68"/>
      <c r="O2345" s="68"/>
      <c r="P2345" s="68"/>
      <c r="Q2345" s="68"/>
      <c r="R2345" s="134"/>
      <c r="S2345" s="134"/>
      <c r="T2345" s="134"/>
      <c r="U2345" s="134"/>
      <c r="V2345" s="68"/>
      <c r="W2345" s="68"/>
      <c r="X2345" s="68"/>
      <c r="Y2345" s="134"/>
      <c r="Z2345" s="134"/>
      <c r="AA2345" s="134"/>
      <c r="AB2345" s="68"/>
      <c r="AC2345" s="68"/>
    </row>
    <row r="2346" spans="1:76" s="145" customFormat="1" ht="15.75">
      <c r="A2346" s="292" t="str">
        <f t="shared" si="42"/>
        <v>66-57400-02</v>
      </c>
      <c r="B2346" s="231">
        <v>6556.0948275862074</v>
      </c>
      <c r="C2346" s="231">
        <v>8549.1476551724136</v>
      </c>
      <c r="D2346" s="231"/>
      <c r="E2346" s="231"/>
      <c r="F2346" s="231"/>
      <c r="G2346" s="232">
        <v>9831.5198034482746</v>
      </c>
      <c r="H2346" s="249" t="s">
        <v>1172</v>
      </c>
      <c r="I2346" s="249" t="s">
        <v>1172</v>
      </c>
      <c r="J2346" s="68"/>
      <c r="K2346" s="134"/>
      <c r="L2346" s="134"/>
      <c r="M2346" s="134"/>
      <c r="N2346" s="68"/>
      <c r="O2346" s="68"/>
      <c r="P2346" s="68"/>
      <c r="Q2346" s="68"/>
      <c r="R2346" s="134"/>
      <c r="S2346" s="134"/>
      <c r="T2346" s="134"/>
      <c r="U2346" s="134"/>
      <c r="V2346" s="68"/>
      <c r="W2346" s="68"/>
      <c r="X2346" s="68"/>
      <c r="Y2346" s="134"/>
      <c r="Z2346" s="134"/>
      <c r="AA2346" s="134"/>
      <c r="AB2346" s="68"/>
      <c r="AC2346" s="68"/>
      <c r="AD2346" s="144"/>
      <c r="AE2346" s="144"/>
      <c r="AF2346" s="144"/>
      <c r="AG2346" s="144"/>
      <c r="AH2346" s="144"/>
      <c r="AI2346" s="144"/>
      <c r="AJ2346" s="144"/>
      <c r="AK2346" s="144"/>
      <c r="AL2346" s="144"/>
      <c r="AM2346" s="144"/>
      <c r="AN2346" s="144"/>
      <c r="AO2346" s="144"/>
      <c r="AP2346" s="144"/>
      <c r="AQ2346" s="144"/>
      <c r="AR2346" s="144"/>
      <c r="AS2346" s="144"/>
      <c r="AT2346" s="144"/>
      <c r="AU2346" s="144"/>
      <c r="AV2346" s="144"/>
      <c r="AW2346" s="144"/>
      <c r="AX2346" s="144"/>
      <c r="AY2346" s="144"/>
      <c r="AZ2346" s="144"/>
      <c r="BA2346" s="144"/>
      <c r="BB2346" s="144"/>
      <c r="BC2346" s="144"/>
      <c r="BD2346" s="144"/>
      <c r="BE2346" s="144"/>
      <c r="BF2346" s="144"/>
      <c r="BG2346" s="144"/>
      <c r="BH2346" s="144"/>
      <c r="BI2346" s="144"/>
      <c r="BJ2346" s="144"/>
      <c r="BK2346" s="144"/>
      <c r="BL2346" s="144"/>
      <c r="BM2346" s="144"/>
      <c r="BN2346" s="144"/>
      <c r="BO2346" s="144"/>
      <c r="BP2346" s="144"/>
      <c r="BQ2346" s="144"/>
      <c r="BR2346" s="144"/>
      <c r="BS2346" s="144"/>
      <c r="BT2346" s="144"/>
      <c r="BU2346" s="144"/>
      <c r="BV2346" s="144"/>
      <c r="BW2346" s="144"/>
      <c r="BX2346" s="144"/>
    </row>
    <row r="2347" spans="1:76" s="145" customFormat="1" ht="15.75">
      <c r="A2347" s="292" t="str">
        <f t="shared" si="42"/>
        <v>66-57500-S3</v>
      </c>
      <c r="B2347" s="231">
        <v>36773.85344827587</v>
      </c>
      <c r="C2347" s="231">
        <v>47953.104896551718</v>
      </c>
      <c r="D2347" s="231"/>
      <c r="E2347" s="231"/>
      <c r="F2347" s="231"/>
      <c r="G2347" s="232">
        <v>55146.070631034483</v>
      </c>
      <c r="H2347" s="249" t="s">
        <v>1173</v>
      </c>
      <c r="I2347" s="249" t="s">
        <v>1173</v>
      </c>
      <c r="J2347" s="68"/>
      <c r="K2347" s="134"/>
      <c r="L2347" s="134"/>
      <c r="M2347" s="134"/>
      <c r="N2347" s="68"/>
      <c r="O2347" s="68"/>
      <c r="P2347" s="68"/>
      <c r="Q2347" s="68"/>
      <c r="R2347" s="134"/>
      <c r="S2347" s="134"/>
      <c r="T2347" s="134"/>
      <c r="U2347" s="134"/>
      <c r="V2347" s="68"/>
      <c r="W2347" s="68"/>
      <c r="X2347" s="68"/>
      <c r="Y2347" s="134"/>
      <c r="Z2347" s="134"/>
      <c r="AA2347" s="134"/>
      <c r="AB2347" s="68"/>
      <c r="AC2347" s="68"/>
      <c r="AD2347" s="144"/>
      <c r="AE2347" s="144"/>
      <c r="AF2347" s="144"/>
      <c r="AG2347" s="144"/>
      <c r="AH2347" s="144"/>
      <c r="AI2347" s="144"/>
      <c r="AJ2347" s="144"/>
      <c r="AK2347" s="144"/>
      <c r="AL2347" s="144"/>
      <c r="AM2347" s="144"/>
      <c r="AN2347" s="144"/>
      <c r="AO2347" s="144"/>
      <c r="AP2347" s="144"/>
      <c r="AQ2347" s="144"/>
      <c r="AR2347" s="144"/>
      <c r="AS2347" s="144"/>
      <c r="AT2347" s="144"/>
      <c r="AU2347" s="144"/>
      <c r="AV2347" s="144"/>
      <c r="AW2347" s="144"/>
      <c r="AX2347" s="144"/>
      <c r="AY2347" s="144"/>
      <c r="AZ2347" s="144"/>
      <c r="BA2347" s="144"/>
      <c r="BB2347" s="144"/>
      <c r="BC2347" s="144"/>
      <c r="BD2347" s="144"/>
      <c r="BE2347" s="144"/>
      <c r="BF2347" s="144"/>
      <c r="BG2347" s="144"/>
      <c r="BH2347" s="144"/>
      <c r="BI2347" s="144"/>
      <c r="BJ2347" s="144"/>
      <c r="BK2347" s="144"/>
      <c r="BL2347" s="144"/>
      <c r="BM2347" s="144"/>
      <c r="BN2347" s="144"/>
      <c r="BO2347" s="144"/>
      <c r="BP2347" s="144"/>
      <c r="BQ2347" s="144"/>
      <c r="BR2347" s="144"/>
      <c r="BS2347" s="144"/>
      <c r="BT2347" s="144"/>
      <c r="BU2347" s="144"/>
      <c r="BV2347" s="144"/>
      <c r="BW2347" s="144"/>
      <c r="BX2347" s="144"/>
    </row>
    <row r="2348" spans="1:76" s="145" customFormat="1" ht="15.75">
      <c r="A2348" s="292" t="str">
        <f t="shared" si="42"/>
        <v>66-57500-L2</v>
      </c>
      <c r="B2348" s="231">
        <v>27904.629310344833</v>
      </c>
      <c r="C2348" s="231">
        <v>36387.636620689649</v>
      </c>
      <c r="D2348" s="231"/>
      <c r="E2348" s="231"/>
      <c r="F2348" s="231"/>
      <c r="G2348" s="232">
        <v>41845.782113793102</v>
      </c>
      <c r="H2348" s="242" t="s">
        <v>1174</v>
      </c>
      <c r="I2348" s="242" t="s">
        <v>1174</v>
      </c>
      <c r="J2348" s="68"/>
      <c r="K2348" s="134"/>
      <c r="L2348" s="134"/>
      <c r="M2348" s="134"/>
      <c r="N2348" s="68"/>
      <c r="O2348" s="68"/>
      <c r="P2348" s="68"/>
      <c r="Q2348" s="68"/>
      <c r="R2348" s="134"/>
      <c r="S2348" s="134"/>
      <c r="T2348" s="134"/>
      <c r="U2348" s="134"/>
      <c r="V2348" s="68"/>
      <c r="W2348" s="68"/>
      <c r="X2348" s="68"/>
      <c r="Y2348" s="134"/>
      <c r="Z2348" s="134"/>
      <c r="AA2348" s="134"/>
      <c r="AB2348" s="68"/>
      <c r="AC2348" s="68"/>
      <c r="AD2348" s="144"/>
      <c r="AE2348" s="144"/>
      <c r="AF2348" s="144"/>
      <c r="AG2348" s="144"/>
      <c r="AH2348" s="144"/>
      <c r="AI2348" s="144"/>
      <c r="AJ2348" s="144"/>
      <c r="AK2348" s="144"/>
      <c r="AL2348" s="144"/>
      <c r="AM2348" s="144"/>
      <c r="AN2348" s="144"/>
      <c r="AO2348" s="144"/>
      <c r="AP2348" s="144"/>
      <c r="AQ2348" s="144"/>
      <c r="AR2348" s="144"/>
      <c r="AS2348" s="144"/>
      <c r="AT2348" s="144"/>
      <c r="AU2348" s="144"/>
      <c r="AV2348" s="144"/>
      <c r="AW2348" s="144"/>
      <c r="AX2348" s="144"/>
      <c r="AY2348" s="144"/>
      <c r="AZ2348" s="144"/>
      <c r="BA2348" s="144"/>
      <c r="BB2348" s="144"/>
      <c r="BC2348" s="144"/>
      <c r="BD2348" s="144"/>
      <c r="BE2348" s="144"/>
      <c r="BF2348" s="144"/>
      <c r="BG2348" s="144"/>
      <c r="BH2348" s="144"/>
      <c r="BI2348" s="144"/>
      <c r="BJ2348" s="144"/>
      <c r="BK2348" s="144"/>
      <c r="BL2348" s="144"/>
      <c r="BM2348" s="144"/>
      <c r="BN2348" s="144"/>
      <c r="BO2348" s="144"/>
      <c r="BP2348" s="144"/>
      <c r="BQ2348" s="144"/>
      <c r="BR2348" s="144"/>
      <c r="BS2348" s="144"/>
      <c r="BT2348" s="144"/>
      <c r="BU2348" s="144"/>
      <c r="BV2348" s="144"/>
      <c r="BW2348" s="144"/>
      <c r="BX2348" s="144"/>
    </row>
    <row r="2349" spans="1:76" s="145" customFormat="1" ht="15.75">
      <c r="A2349" s="292" t="str">
        <f t="shared" si="42"/>
        <v>66-57500-B2</v>
      </c>
      <c r="B2349" s="231">
        <v>20532.922413793109</v>
      </c>
      <c r="C2349" s="231">
        <v>26774.930827586206</v>
      </c>
      <c r="D2349" s="231"/>
      <c r="E2349" s="231"/>
      <c r="F2349" s="231"/>
      <c r="G2349" s="232">
        <v>30791.170451724134</v>
      </c>
      <c r="H2349" s="242" t="s">
        <v>1175</v>
      </c>
      <c r="I2349" s="242" t="s">
        <v>1175</v>
      </c>
      <c r="J2349" s="68"/>
      <c r="K2349" s="134"/>
      <c r="L2349" s="134"/>
      <c r="M2349" s="134"/>
      <c r="N2349" s="68"/>
      <c r="O2349" s="68"/>
      <c r="P2349" s="68"/>
      <c r="Q2349" s="68"/>
      <c r="R2349" s="134"/>
      <c r="S2349" s="134"/>
      <c r="T2349" s="134"/>
      <c r="U2349" s="134"/>
      <c r="V2349" s="68"/>
      <c r="W2349" s="68"/>
      <c r="X2349" s="68"/>
      <c r="Y2349" s="134"/>
      <c r="Z2349" s="134"/>
      <c r="AA2349" s="134"/>
      <c r="AB2349" s="68"/>
      <c r="AC2349" s="68"/>
      <c r="AD2349" s="144"/>
      <c r="AE2349" s="144"/>
      <c r="AF2349" s="144"/>
      <c r="AG2349" s="144"/>
      <c r="AH2349" s="144"/>
      <c r="AI2349" s="144"/>
      <c r="AJ2349" s="144"/>
      <c r="AK2349" s="144"/>
      <c r="AL2349" s="144"/>
      <c r="AM2349" s="144"/>
      <c r="AN2349" s="144"/>
      <c r="AO2349" s="144"/>
      <c r="AP2349" s="144"/>
      <c r="AQ2349" s="144"/>
      <c r="AR2349" s="144"/>
      <c r="AS2349" s="144"/>
      <c r="AT2349" s="144"/>
      <c r="AU2349" s="144"/>
      <c r="AV2349" s="144"/>
      <c r="AW2349" s="144"/>
      <c r="AX2349" s="144"/>
      <c r="AY2349" s="144"/>
      <c r="AZ2349" s="144"/>
      <c r="BA2349" s="144"/>
      <c r="BB2349" s="144"/>
      <c r="BC2349" s="144"/>
      <c r="BD2349" s="144"/>
      <c r="BE2349" s="144"/>
      <c r="BF2349" s="144"/>
      <c r="BG2349" s="144"/>
      <c r="BH2349" s="144"/>
      <c r="BI2349" s="144"/>
      <c r="BJ2349" s="144"/>
      <c r="BK2349" s="144"/>
      <c r="BL2349" s="144"/>
      <c r="BM2349" s="144"/>
      <c r="BN2349" s="144"/>
      <c r="BO2349" s="144"/>
      <c r="BP2349" s="144"/>
      <c r="BQ2349" s="144"/>
      <c r="BR2349" s="144"/>
      <c r="BS2349" s="144"/>
      <c r="BT2349" s="144"/>
      <c r="BU2349" s="144"/>
      <c r="BV2349" s="144"/>
      <c r="BW2349" s="144"/>
      <c r="BX2349" s="144"/>
    </row>
    <row r="2350" spans="1:76" s="145" customFormat="1" ht="15.75">
      <c r="A2350" s="292" t="str">
        <f t="shared" si="42"/>
        <v>66-57500-01</v>
      </c>
      <c r="B2350" s="231">
        <v>16240.931034482761</v>
      </c>
      <c r="C2350" s="231">
        <v>21178.174068965516</v>
      </c>
      <c r="D2350" s="231"/>
      <c r="E2350" s="231"/>
      <c r="F2350" s="231"/>
      <c r="G2350" s="232">
        <v>24354.900179310342</v>
      </c>
      <c r="H2350" s="242" t="s">
        <v>1176</v>
      </c>
      <c r="I2350" s="242" t="s">
        <v>1176</v>
      </c>
      <c r="J2350" s="68"/>
      <c r="K2350" s="134"/>
      <c r="L2350" s="134"/>
      <c r="M2350" s="134"/>
      <c r="N2350" s="68"/>
      <c r="O2350" s="68"/>
      <c r="P2350" s="68"/>
      <c r="Q2350" s="68"/>
      <c r="R2350" s="134"/>
      <c r="S2350" s="134"/>
      <c r="T2350" s="134"/>
      <c r="U2350" s="134"/>
      <c r="V2350" s="68"/>
      <c r="W2350" s="68"/>
      <c r="X2350" s="68"/>
      <c r="Y2350" s="134"/>
      <c r="Z2350" s="134"/>
      <c r="AA2350" s="134"/>
      <c r="AB2350" s="68"/>
      <c r="AC2350" s="68"/>
      <c r="AD2350" s="144"/>
      <c r="AE2350" s="144"/>
      <c r="AF2350" s="144"/>
      <c r="AG2350" s="144"/>
      <c r="AH2350" s="144"/>
      <c r="AI2350" s="144"/>
      <c r="AJ2350" s="144"/>
      <c r="AK2350" s="144"/>
      <c r="AL2350" s="144"/>
      <c r="AM2350" s="144"/>
      <c r="AN2350" s="144"/>
      <c r="AO2350" s="144"/>
      <c r="AP2350" s="144"/>
      <c r="AQ2350" s="144"/>
      <c r="AR2350" s="144"/>
      <c r="AS2350" s="144"/>
      <c r="AT2350" s="144"/>
      <c r="AU2350" s="144"/>
      <c r="AV2350" s="144"/>
      <c r="AW2350" s="144"/>
      <c r="AX2350" s="144"/>
      <c r="AY2350" s="144"/>
      <c r="AZ2350" s="144"/>
      <c r="BA2350" s="144"/>
      <c r="BB2350" s="144"/>
      <c r="BC2350" s="144"/>
      <c r="BD2350" s="144"/>
      <c r="BE2350" s="144"/>
      <c r="BF2350" s="144"/>
      <c r="BG2350" s="144"/>
      <c r="BH2350" s="144"/>
      <c r="BI2350" s="144"/>
      <c r="BJ2350" s="144"/>
      <c r="BK2350" s="144"/>
      <c r="BL2350" s="144"/>
      <c r="BM2350" s="144"/>
      <c r="BN2350" s="144"/>
      <c r="BO2350" s="144"/>
      <c r="BP2350" s="144"/>
      <c r="BQ2350" s="144"/>
      <c r="BR2350" s="144"/>
      <c r="BS2350" s="144"/>
      <c r="BT2350" s="144"/>
      <c r="BU2350" s="144"/>
      <c r="BV2350" s="144"/>
      <c r="BW2350" s="144"/>
      <c r="BX2350" s="144"/>
    </row>
    <row r="2351" spans="1:76" s="145" customFormat="1" ht="15.75">
      <c r="A2351" s="292" t="str">
        <f t="shared" si="42"/>
        <v>66-57500-02</v>
      </c>
      <c r="B2351" s="231">
        <v>11663.698275862071</v>
      </c>
      <c r="C2351" s="231">
        <v>15209.462551724137</v>
      </c>
      <c r="D2351" s="231"/>
      <c r="E2351" s="231"/>
      <c r="F2351" s="231"/>
      <c r="G2351" s="232">
        <v>17490.881934482757</v>
      </c>
      <c r="H2351" s="242" t="s">
        <v>1177</v>
      </c>
      <c r="I2351" s="242" t="s">
        <v>1177</v>
      </c>
      <c r="J2351" s="68"/>
      <c r="K2351" s="134"/>
      <c r="L2351" s="134"/>
      <c r="M2351" s="134"/>
      <c r="N2351" s="68"/>
      <c r="O2351" s="68"/>
      <c r="P2351" s="68"/>
      <c r="Q2351" s="68"/>
      <c r="R2351" s="134"/>
      <c r="S2351" s="134"/>
      <c r="T2351" s="134"/>
      <c r="U2351" s="134"/>
      <c r="V2351" s="68"/>
      <c r="W2351" s="68"/>
      <c r="X2351" s="68"/>
      <c r="Y2351" s="134"/>
      <c r="Z2351" s="134"/>
      <c r="AA2351" s="134"/>
      <c r="AB2351" s="68"/>
      <c r="AC2351" s="68"/>
      <c r="AD2351" s="144"/>
      <c r="AE2351" s="144"/>
      <c r="AF2351" s="144"/>
      <c r="AG2351" s="144"/>
      <c r="AH2351" s="144"/>
      <c r="AI2351" s="144"/>
      <c r="AJ2351" s="144"/>
      <c r="AK2351" s="144"/>
      <c r="AL2351" s="144"/>
      <c r="AM2351" s="144"/>
      <c r="AN2351" s="144"/>
      <c r="AO2351" s="144"/>
      <c r="AP2351" s="144"/>
      <c r="AQ2351" s="144"/>
      <c r="AR2351" s="144"/>
      <c r="AS2351" s="144"/>
      <c r="AT2351" s="144"/>
      <c r="AU2351" s="144"/>
      <c r="AV2351" s="144"/>
      <c r="AW2351" s="144"/>
      <c r="AX2351" s="144"/>
      <c r="AY2351" s="144"/>
      <c r="AZ2351" s="144"/>
      <c r="BA2351" s="144"/>
      <c r="BB2351" s="144"/>
      <c r="BC2351" s="144"/>
      <c r="BD2351" s="144"/>
      <c r="BE2351" s="144"/>
      <c r="BF2351" s="144"/>
      <c r="BG2351" s="144"/>
      <c r="BH2351" s="144"/>
      <c r="BI2351" s="144"/>
      <c r="BJ2351" s="144"/>
      <c r="BK2351" s="144"/>
      <c r="BL2351" s="144"/>
      <c r="BM2351" s="144"/>
      <c r="BN2351" s="144"/>
      <c r="BO2351" s="144"/>
      <c r="BP2351" s="144"/>
      <c r="BQ2351" s="144"/>
      <c r="BR2351" s="144"/>
      <c r="BS2351" s="144"/>
      <c r="BT2351" s="144"/>
      <c r="BU2351" s="144"/>
      <c r="BV2351" s="144"/>
      <c r="BW2351" s="144"/>
      <c r="BX2351" s="144"/>
    </row>
    <row r="2352" spans="1:76" s="145" customFormat="1" ht="15.75">
      <c r="A2352" s="292" t="str">
        <f t="shared" si="42"/>
        <v>66-57500-03</v>
      </c>
      <c r="B2352" s="231">
        <v>8869.2241379310362</v>
      </c>
      <c r="C2352" s="231">
        <v>11565.468275862067</v>
      </c>
      <c r="D2352" s="231"/>
      <c r="E2352" s="231"/>
      <c r="F2352" s="231"/>
      <c r="G2352" s="232">
        <v>13300.288517241377</v>
      </c>
      <c r="H2352" s="242" t="s">
        <v>1178</v>
      </c>
      <c r="I2352" s="242" t="s">
        <v>1178</v>
      </c>
      <c r="J2352" s="68"/>
      <c r="K2352" s="134"/>
      <c r="L2352" s="134"/>
      <c r="M2352" s="134"/>
      <c r="N2352" s="68"/>
      <c r="O2352" s="68"/>
      <c r="P2352" s="68"/>
      <c r="Q2352" s="68"/>
      <c r="R2352" s="134"/>
      <c r="S2352" s="134"/>
      <c r="T2352" s="134"/>
      <c r="U2352" s="134"/>
      <c r="V2352" s="68"/>
      <c r="W2352" s="68"/>
      <c r="X2352" s="68"/>
      <c r="Y2352" s="134"/>
      <c r="Z2352" s="134"/>
      <c r="AA2352" s="134"/>
      <c r="AB2352" s="68"/>
      <c r="AC2352" s="68"/>
      <c r="AD2352" s="144"/>
      <c r="AE2352" s="144"/>
      <c r="AF2352" s="144"/>
      <c r="AG2352" s="144"/>
      <c r="AH2352" s="144"/>
      <c r="AI2352" s="144"/>
      <c r="AJ2352" s="144"/>
      <c r="AK2352" s="144"/>
      <c r="AL2352" s="144"/>
      <c r="AM2352" s="144"/>
      <c r="AN2352" s="144"/>
      <c r="AO2352" s="144"/>
      <c r="AP2352" s="144"/>
      <c r="AQ2352" s="144"/>
      <c r="AR2352" s="144"/>
      <c r="AS2352" s="144"/>
      <c r="AT2352" s="144"/>
      <c r="AU2352" s="144"/>
      <c r="AV2352" s="144"/>
      <c r="AW2352" s="144"/>
      <c r="AX2352" s="144"/>
      <c r="AY2352" s="144"/>
      <c r="AZ2352" s="144"/>
      <c r="BA2352" s="144"/>
      <c r="BB2352" s="144"/>
      <c r="BC2352" s="144"/>
      <c r="BD2352" s="144"/>
      <c r="BE2352" s="144"/>
      <c r="BF2352" s="144"/>
      <c r="BG2352" s="144"/>
      <c r="BH2352" s="144"/>
      <c r="BI2352" s="144"/>
      <c r="BJ2352" s="144"/>
      <c r="BK2352" s="144"/>
      <c r="BL2352" s="144"/>
      <c r="BM2352" s="144"/>
      <c r="BN2352" s="144"/>
      <c r="BO2352" s="144"/>
      <c r="BP2352" s="144"/>
      <c r="BQ2352" s="144"/>
      <c r="BR2352" s="144"/>
      <c r="BS2352" s="144"/>
      <c r="BT2352" s="144"/>
      <c r="BU2352" s="144"/>
      <c r="BV2352" s="144"/>
      <c r="BW2352" s="144"/>
      <c r="BX2352" s="144"/>
    </row>
    <row r="2353" spans="1:76" s="145" customFormat="1" ht="15.75">
      <c r="A2353" s="292" t="str">
        <f t="shared" si="42"/>
        <v>66-57700-S3</v>
      </c>
      <c r="B2353" s="231">
        <v>49873.134482758622</v>
      </c>
      <c r="C2353" s="231">
        <v>65034.00096551724</v>
      </c>
      <c r="D2353" s="231"/>
      <c r="E2353" s="231"/>
      <c r="F2353" s="231"/>
      <c r="G2353" s="232">
        <v>74789.101110344811</v>
      </c>
      <c r="H2353" s="242" t="s">
        <v>1179</v>
      </c>
      <c r="I2353" s="242" t="s">
        <v>1179</v>
      </c>
      <c r="J2353" s="68"/>
      <c r="K2353" s="134"/>
      <c r="L2353" s="134"/>
      <c r="M2353" s="134"/>
      <c r="N2353" s="68"/>
      <c r="O2353" s="68"/>
      <c r="P2353" s="68"/>
      <c r="Q2353" s="68"/>
      <c r="R2353" s="134"/>
      <c r="S2353" s="134"/>
      <c r="T2353" s="134"/>
      <c r="U2353" s="134"/>
      <c r="V2353" s="68"/>
      <c r="W2353" s="68"/>
      <c r="X2353" s="68"/>
      <c r="Y2353" s="134"/>
      <c r="Z2353" s="134"/>
      <c r="AA2353" s="134"/>
      <c r="AB2353" s="68"/>
      <c r="AC2353" s="68"/>
      <c r="AD2353" s="144"/>
      <c r="AE2353" s="144"/>
      <c r="AF2353" s="144"/>
      <c r="AG2353" s="144"/>
      <c r="AH2353" s="144"/>
      <c r="AI2353" s="144"/>
      <c r="AJ2353" s="144"/>
      <c r="AK2353" s="144"/>
      <c r="AL2353" s="144"/>
      <c r="AM2353" s="144"/>
      <c r="AN2353" s="144"/>
      <c r="AO2353" s="144"/>
      <c r="AP2353" s="144"/>
      <c r="AQ2353" s="144"/>
      <c r="AR2353" s="144"/>
      <c r="AS2353" s="144"/>
      <c r="AT2353" s="144"/>
      <c r="AU2353" s="144"/>
      <c r="AV2353" s="144"/>
      <c r="AW2353" s="144"/>
      <c r="AX2353" s="144"/>
      <c r="AY2353" s="144"/>
      <c r="AZ2353" s="144"/>
      <c r="BA2353" s="144"/>
      <c r="BB2353" s="144"/>
      <c r="BC2353" s="144"/>
      <c r="BD2353" s="144"/>
      <c r="BE2353" s="144"/>
      <c r="BF2353" s="144"/>
      <c r="BG2353" s="144"/>
      <c r="BH2353" s="144"/>
      <c r="BI2353" s="144"/>
      <c r="BJ2353" s="144"/>
      <c r="BK2353" s="144"/>
      <c r="BL2353" s="144"/>
      <c r="BM2353" s="144"/>
      <c r="BN2353" s="144"/>
      <c r="BO2353" s="144"/>
      <c r="BP2353" s="144"/>
      <c r="BQ2353" s="144"/>
      <c r="BR2353" s="144"/>
      <c r="BS2353" s="144"/>
      <c r="BT2353" s="144"/>
      <c r="BU2353" s="144"/>
      <c r="BV2353" s="144"/>
      <c r="BW2353" s="144"/>
      <c r="BX2353" s="144"/>
    </row>
    <row r="2354" spans="1:76" s="145" customFormat="1" ht="15.75">
      <c r="A2354" s="292" t="str">
        <f t="shared" si="42"/>
        <v>66-57700-L2</v>
      </c>
      <c r="B2354" s="231">
        <v>38739.806896551723</v>
      </c>
      <c r="C2354" s="231">
        <v>50516.141793103445</v>
      </c>
      <c r="D2354" s="231"/>
      <c r="E2354" s="231"/>
      <c r="F2354" s="231"/>
      <c r="G2354" s="232">
        <v>58093.563062068955</v>
      </c>
      <c r="H2354" s="242" t="s">
        <v>1180</v>
      </c>
      <c r="I2354" s="242" t="s">
        <v>1180</v>
      </c>
      <c r="J2354" s="68"/>
      <c r="K2354" s="134"/>
      <c r="L2354" s="134"/>
      <c r="M2354" s="134"/>
      <c r="N2354" s="68"/>
      <c r="O2354" s="68"/>
      <c r="P2354" s="68"/>
      <c r="Q2354" s="68"/>
      <c r="R2354" s="134"/>
      <c r="S2354" s="134"/>
      <c r="T2354" s="134"/>
      <c r="U2354" s="134"/>
      <c r="V2354" s="68"/>
      <c r="W2354" s="68"/>
      <c r="X2354" s="68"/>
      <c r="Y2354" s="134"/>
      <c r="Z2354" s="134"/>
      <c r="AA2354" s="134"/>
      <c r="AB2354" s="68"/>
      <c r="AC2354" s="68"/>
      <c r="AD2354" s="144"/>
      <c r="AE2354" s="144"/>
      <c r="AF2354" s="144"/>
      <c r="AG2354" s="144"/>
      <c r="AH2354" s="144"/>
      <c r="AI2354" s="144"/>
      <c r="AJ2354" s="144"/>
      <c r="AK2354" s="144"/>
      <c r="AL2354" s="144"/>
      <c r="AM2354" s="144"/>
      <c r="AN2354" s="144"/>
      <c r="AO2354" s="144"/>
      <c r="AP2354" s="144"/>
      <c r="AQ2354" s="144"/>
      <c r="AR2354" s="144"/>
      <c r="AS2354" s="144"/>
      <c r="AT2354" s="144"/>
      <c r="AU2354" s="144"/>
      <c r="AV2354" s="144"/>
      <c r="AW2354" s="144"/>
      <c r="AX2354" s="144"/>
      <c r="AY2354" s="144"/>
      <c r="AZ2354" s="144"/>
      <c r="BA2354" s="144"/>
      <c r="BB2354" s="144"/>
      <c r="BC2354" s="144"/>
      <c r="BD2354" s="144"/>
      <c r="BE2354" s="144"/>
      <c r="BF2354" s="144"/>
      <c r="BG2354" s="144"/>
      <c r="BH2354" s="144"/>
      <c r="BI2354" s="144"/>
      <c r="BJ2354" s="144"/>
      <c r="BK2354" s="144"/>
      <c r="BL2354" s="144"/>
      <c r="BM2354" s="144"/>
      <c r="BN2354" s="144"/>
      <c r="BO2354" s="144"/>
      <c r="BP2354" s="144"/>
      <c r="BQ2354" s="144"/>
      <c r="BR2354" s="144"/>
      <c r="BS2354" s="144"/>
      <c r="BT2354" s="144"/>
      <c r="BU2354" s="144"/>
      <c r="BV2354" s="144"/>
      <c r="BW2354" s="144"/>
      <c r="BX2354" s="144"/>
    </row>
    <row r="2355" spans="1:76" s="145" customFormat="1" ht="15.75">
      <c r="A2355" s="292" t="str">
        <f t="shared" si="42"/>
        <v>66-57700-B2</v>
      </c>
      <c r="B2355" s="231">
        <v>26001.534482758623</v>
      </c>
      <c r="C2355" s="231">
        <v>33906.00096551724</v>
      </c>
      <c r="D2355" s="231"/>
      <c r="E2355" s="231"/>
      <c r="F2355" s="231"/>
      <c r="G2355" s="232">
        <v>38991.901110344814</v>
      </c>
      <c r="H2355" s="242" t="s">
        <v>1181</v>
      </c>
      <c r="I2355" s="242" t="s">
        <v>1181</v>
      </c>
      <c r="J2355" s="68"/>
      <c r="K2355" s="134"/>
      <c r="L2355" s="134"/>
      <c r="M2355" s="134"/>
      <c r="N2355" s="68"/>
      <c r="O2355" s="68"/>
      <c r="P2355" s="68"/>
      <c r="Q2355" s="68"/>
      <c r="R2355" s="134"/>
      <c r="S2355" s="134"/>
      <c r="T2355" s="134"/>
      <c r="U2355" s="134"/>
      <c r="V2355" s="68"/>
      <c r="W2355" s="68"/>
      <c r="X2355" s="68"/>
      <c r="Y2355" s="134"/>
      <c r="Z2355" s="134"/>
      <c r="AA2355" s="134"/>
      <c r="AB2355" s="68"/>
      <c r="AC2355" s="68"/>
      <c r="AD2355" s="144"/>
      <c r="AE2355" s="144"/>
      <c r="AF2355" s="144"/>
      <c r="AG2355" s="144"/>
      <c r="AH2355" s="144"/>
      <c r="AI2355" s="144"/>
      <c r="AJ2355" s="144"/>
      <c r="AK2355" s="144"/>
      <c r="AL2355" s="144"/>
      <c r="AM2355" s="144"/>
      <c r="AN2355" s="144"/>
      <c r="AO2355" s="144"/>
      <c r="AP2355" s="144"/>
      <c r="AQ2355" s="144"/>
      <c r="AR2355" s="144"/>
      <c r="AS2355" s="144"/>
      <c r="AT2355" s="144"/>
      <c r="AU2355" s="144"/>
      <c r="AV2355" s="144"/>
      <c r="AW2355" s="144"/>
      <c r="AX2355" s="144"/>
      <c r="AY2355" s="144"/>
      <c r="AZ2355" s="144"/>
      <c r="BA2355" s="144"/>
      <c r="BB2355" s="144"/>
      <c r="BC2355" s="144"/>
      <c r="BD2355" s="144"/>
      <c r="BE2355" s="144"/>
      <c r="BF2355" s="144"/>
      <c r="BG2355" s="144"/>
      <c r="BH2355" s="144"/>
      <c r="BI2355" s="144"/>
      <c r="BJ2355" s="144"/>
      <c r="BK2355" s="144"/>
      <c r="BL2355" s="144"/>
      <c r="BM2355" s="144"/>
      <c r="BN2355" s="144"/>
      <c r="BO2355" s="144"/>
      <c r="BP2355" s="144"/>
      <c r="BQ2355" s="144"/>
      <c r="BR2355" s="144"/>
      <c r="BS2355" s="144"/>
      <c r="BT2355" s="144"/>
      <c r="BU2355" s="144"/>
      <c r="BV2355" s="144"/>
      <c r="BW2355" s="144"/>
      <c r="BX2355" s="144"/>
    </row>
    <row r="2356" spans="1:76" s="145" customFormat="1" ht="15.75">
      <c r="A2356" s="292" t="str">
        <f t="shared" si="42"/>
        <v>66-57700-01</v>
      </c>
      <c r="B2356" s="231">
        <v>23871.599999999999</v>
      </c>
      <c r="C2356" s="231">
        <v>31128</v>
      </c>
      <c r="D2356" s="231"/>
      <c r="E2356" s="231"/>
      <c r="F2356" s="231"/>
      <c r="G2356" s="232">
        <v>35797.199999999997</v>
      </c>
      <c r="H2356" s="236" t="s">
        <v>1182</v>
      </c>
      <c r="I2356" s="236" t="s">
        <v>1182</v>
      </c>
      <c r="J2356" s="68"/>
      <c r="K2356" s="134"/>
      <c r="L2356" s="134"/>
      <c r="M2356" s="134"/>
      <c r="N2356" s="68"/>
      <c r="O2356" s="68"/>
      <c r="P2356" s="68"/>
      <c r="Q2356" s="68"/>
      <c r="R2356" s="134"/>
      <c r="S2356" s="134"/>
      <c r="T2356" s="134"/>
      <c r="U2356" s="134"/>
      <c r="V2356" s="68"/>
      <c r="W2356" s="68"/>
      <c r="X2356" s="68"/>
      <c r="Y2356" s="134"/>
      <c r="Z2356" s="134"/>
      <c r="AA2356" s="134"/>
      <c r="AB2356" s="68"/>
      <c r="AC2356" s="68"/>
      <c r="AD2356" s="144"/>
      <c r="AE2356" s="144"/>
      <c r="AF2356" s="144"/>
      <c r="AG2356" s="144"/>
      <c r="AH2356" s="144"/>
      <c r="AI2356" s="144"/>
      <c r="AJ2356" s="144"/>
      <c r="AK2356" s="144"/>
      <c r="AL2356" s="144"/>
      <c r="AM2356" s="144"/>
      <c r="AN2356" s="144"/>
      <c r="AO2356" s="144"/>
      <c r="AP2356" s="144"/>
      <c r="AQ2356" s="144"/>
      <c r="AR2356" s="144"/>
      <c r="AS2356" s="144"/>
      <c r="AT2356" s="144"/>
      <c r="AU2356" s="144"/>
      <c r="AV2356" s="144"/>
      <c r="AW2356" s="144"/>
      <c r="AX2356" s="144"/>
      <c r="AY2356" s="144"/>
      <c r="AZ2356" s="144"/>
      <c r="BA2356" s="144"/>
      <c r="BB2356" s="144"/>
      <c r="BC2356" s="144"/>
      <c r="BD2356" s="144"/>
      <c r="BE2356" s="144"/>
      <c r="BF2356" s="144"/>
      <c r="BG2356" s="144"/>
      <c r="BH2356" s="144"/>
      <c r="BI2356" s="144"/>
      <c r="BJ2356" s="144"/>
      <c r="BK2356" s="144"/>
      <c r="BL2356" s="144"/>
      <c r="BM2356" s="144"/>
      <c r="BN2356" s="144"/>
      <c r="BO2356" s="144"/>
      <c r="BP2356" s="144"/>
      <c r="BQ2356" s="144"/>
      <c r="BR2356" s="144"/>
      <c r="BS2356" s="144"/>
      <c r="BT2356" s="144"/>
      <c r="BU2356" s="144"/>
      <c r="BV2356" s="144"/>
      <c r="BW2356" s="144"/>
      <c r="BX2356" s="144"/>
    </row>
    <row r="2357" spans="1:76" s="145" customFormat="1" ht="14.25" customHeight="1">
      <c r="A2357" s="292" t="str">
        <f t="shared" si="42"/>
        <v>66-57700-02</v>
      </c>
      <c r="B2357" s="231">
        <v>14868.206896551723</v>
      </c>
      <c r="C2357" s="231">
        <v>19388.141793103445</v>
      </c>
      <c r="D2357" s="231"/>
      <c r="E2357" s="231"/>
      <c r="F2357" s="231"/>
      <c r="G2357" s="232">
        <v>22296.363062068958</v>
      </c>
      <c r="H2357" s="236" t="s">
        <v>1183</v>
      </c>
      <c r="I2357" s="236" t="s">
        <v>1183</v>
      </c>
      <c r="J2357" s="68"/>
      <c r="K2357" s="134"/>
      <c r="L2357" s="134"/>
      <c r="M2357" s="134"/>
      <c r="N2357" s="68"/>
      <c r="O2357" s="68"/>
      <c r="P2357" s="68"/>
      <c r="Q2357" s="68"/>
      <c r="R2357" s="134"/>
      <c r="S2357" s="134"/>
      <c r="T2357" s="134"/>
      <c r="U2357" s="134"/>
      <c r="V2357" s="68"/>
      <c r="W2357" s="68"/>
      <c r="X2357" s="68"/>
      <c r="Y2357" s="134"/>
      <c r="Z2357" s="134"/>
      <c r="AA2357" s="134"/>
      <c r="AB2357" s="68"/>
      <c r="AC2357" s="68"/>
      <c r="AD2357" s="144"/>
      <c r="AE2357" s="144"/>
      <c r="AF2357" s="144"/>
      <c r="AG2357" s="144"/>
      <c r="AH2357" s="144"/>
      <c r="AI2357" s="144"/>
      <c r="AJ2357" s="144"/>
      <c r="AK2357" s="144"/>
      <c r="AL2357" s="144"/>
      <c r="AM2357" s="144"/>
      <c r="AN2357" s="144"/>
      <c r="AO2357" s="144"/>
      <c r="AP2357" s="144"/>
      <c r="AQ2357" s="144"/>
      <c r="AR2357" s="144"/>
      <c r="AS2357" s="144"/>
      <c r="AT2357" s="144"/>
      <c r="AU2357" s="144"/>
      <c r="AV2357" s="144"/>
      <c r="AW2357" s="144"/>
      <c r="AX2357" s="144"/>
      <c r="AY2357" s="144"/>
      <c r="AZ2357" s="144"/>
      <c r="BA2357" s="144"/>
      <c r="BB2357" s="144"/>
      <c r="BC2357" s="144"/>
      <c r="BD2357" s="144"/>
      <c r="BE2357" s="144"/>
      <c r="BF2357" s="144"/>
      <c r="BG2357" s="144"/>
      <c r="BH2357" s="144"/>
      <c r="BI2357" s="144"/>
      <c r="BJ2357" s="144"/>
      <c r="BK2357" s="144"/>
      <c r="BL2357" s="144"/>
      <c r="BM2357" s="144"/>
      <c r="BN2357" s="144"/>
      <c r="BO2357" s="144"/>
      <c r="BP2357" s="144"/>
      <c r="BQ2357" s="144"/>
      <c r="BR2357" s="144"/>
      <c r="BS2357" s="144"/>
      <c r="BT2357" s="144"/>
      <c r="BU2357" s="144"/>
      <c r="BV2357" s="144"/>
      <c r="BW2357" s="144"/>
      <c r="BX2357" s="144"/>
    </row>
    <row r="2358" spans="1:76" s="145" customFormat="1" ht="15.75">
      <c r="A2358" s="292" t="str">
        <f t="shared" si="42"/>
        <v>66-57700-03</v>
      </c>
      <c r="B2358" s="231">
        <v>11133.327586206899</v>
      </c>
      <c r="C2358" s="231">
        <v>14517.859172413793</v>
      </c>
      <c r="D2358" s="231"/>
      <c r="E2358" s="231"/>
      <c r="F2358" s="231"/>
      <c r="G2358" s="232">
        <v>16695.538048275859</v>
      </c>
      <c r="H2358" s="242" t="s">
        <v>1184</v>
      </c>
      <c r="I2358" s="242" t="s">
        <v>1184</v>
      </c>
      <c r="J2358" s="68"/>
      <c r="K2358" s="134"/>
      <c r="L2358" s="134"/>
      <c r="M2358" s="134"/>
      <c r="N2358" s="68"/>
      <c r="O2358" s="68"/>
      <c r="P2358" s="68"/>
      <c r="Q2358" s="68"/>
      <c r="R2358" s="134"/>
      <c r="S2358" s="134"/>
      <c r="T2358" s="134"/>
      <c r="U2358" s="134"/>
      <c r="V2358" s="68"/>
      <c r="W2358" s="68"/>
      <c r="X2358" s="68"/>
      <c r="Y2358" s="134"/>
      <c r="Z2358" s="134"/>
      <c r="AA2358" s="134"/>
      <c r="AB2358" s="68"/>
      <c r="AC2358" s="68"/>
      <c r="AD2358" s="144"/>
      <c r="AE2358" s="144"/>
      <c r="AF2358" s="144"/>
      <c r="AG2358" s="144"/>
      <c r="AH2358" s="144"/>
      <c r="AI2358" s="144"/>
      <c r="AJ2358" s="144"/>
      <c r="AK2358" s="144"/>
      <c r="AL2358" s="144"/>
      <c r="AM2358" s="144"/>
      <c r="AN2358" s="144"/>
      <c r="AO2358" s="144"/>
      <c r="AP2358" s="144"/>
      <c r="AQ2358" s="144"/>
      <c r="AR2358" s="144"/>
      <c r="AS2358" s="144"/>
      <c r="AT2358" s="144"/>
      <c r="AU2358" s="144"/>
      <c r="AV2358" s="144"/>
      <c r="AW2358" s="144"/>
      <c r="AX2358" s="144"/>
      <c r="AY2358" s="144"/>
      <c r="AZ2358" s="144"/>
      <c r="BA2358" s="144"/>
      <c r="BB2358" s="144"/>
      <c r="BC2358" s="144"/>
      <c r="BD2358" s="144"/>
      <c r="BE2358" s="144"/>
      <c r="BF2358" s="144"/>
      <c r="BG2358" s="144"/>
      <c r="BH2358" s="144"/>
      <c r="BI2358" s="144"/>
      <c r="BJ2358" s="144"/>
      <c r="BK2358" s="144"/>
      <c r="BL2358" s="144"/>
      <c r="BM2358" s="144"/>
      <c r="BN2358" s="144"/>
      <c r="BO2358" s="144"/>
      <c r="BP2358" s="144"/>
      <c r="BQ2358" s="144"/>
      <c r="BR2358" s="144"/>
      <c r="BS2358" s="144"/>
      <c r="BT2358" s="144"/>
      <c r="BU2358" s="144"/>
      <c r="BV2358" s="144"/>
      <c r="BW2358" s="144"/>
      <c r="BX2358" s="144"/>
    </row>
    <row r="2359" spans="1:76" s="145" customFormat="1" ht="15.75">
      <c r="A2359" s="292" t="str">
        <f t="shared" si="42"/>
        <v>66-57800-S2</v>
      </c>
      <c r="B2359" s="231">
        <v>40986.158620689654</v>
      </c>
      <c r="C2359" s="231">
        <v>53445.653241379303</v>
      </c>
      <c r="D2359" s="232">
        <v>61461.541227586189</v>
      </c>
      <c r="E2359" s="232">
        <v>61461.541227586189</v>
      </c>
      <c r="F2359" s="231"/>
      <c r="G2359" s="232">
        <v>61461.541227586189</v>
      </c>
      <c r="H2359" s="242" t="s">
        <v>1185</v>
      </c>
      <c r="I2359" s="242" t="s">
        <v>1185</v>
      </c>
      <c r="J2359" s="68"/>
      <c r="K2359" s="134"/>
      <c r="L2359" s="134"/>
      <c r="M2359" s="134"/>
      <c r="N2359" s="68"/>
      <c r="O2359" s="68"/>
      <c r="P2359" s="68"/>
      <c r="Q2359" s="68"/>
      <c r="R2359" s="134"/>
      <c r="S2359" s="134"/>
      <c r="T2359" s="134"/>
      <c r="U2359" s="134"/>
      <c r="V2359" s="68"/>
      <c r="W2359" s="68"/>
      <c r="X2359" s="68"/>
      <c r="Y2359" s="134"/>
      <c r="Z2359" s="134"/>
      <c r="AA2359" s="134"/>
      <c r="AB2359" s="68"/>
      <c r="AC2359" s="68"/>
      <c r="AD2359" s="144"/>
      <c r="AE2359" s="144"/>
      <c r="AF2359" s="144"/>
      <c r="AG2359" s="144"/>
      <c r="AH2359" s="144"/>
      <c r="AI2359" s="144"/>
      <c r="AJ2359" s="144"/>
      <c r="AK2359" s="144"/>
      <c r="AL2359" s="144"/>
      <c r="AM2359" s="144"/>
      <c r="AN2359" s="144"/>
      <c r="AO2359" s="144"/>
      <c r="AP2359" s="144"/>
      <c r="AQ2359" s="144"/>
      <c r="AR2359" s="144"/>
      <c r="AS2359" s="144"/>
      <c r="AT2359" s="144"/>
      <c r="AU2359" s="144"/>
      <c r="AV2359" s="144"/>
      <c r="AW2359" s="144"/>
      <c r="AX2359" s="144"/>
      <c r="AY2359" s="144"/>
      <c r="AZ2359" s="144"/>
      <c r="BA2359" s="144"/>
      <c r="BB2359" s="144"/>
      <c r="BC2359" s="144"/>
      <c r="BD2359" s="144"/>
      <c r="BE2359" s="144"/>
      <c r="BF2359" s="144"/>
      <c r="BG2359" s="144"/>
      <c r="BH2359" s="144"/>
      <c r="BI2359" s="144"/>
      <c r="BJ2359" s="144"/>
      <c r="BK2359" s="144"/>
      <c r="BL2359" s="144"/>
      <c r="BM2359" s="144"/>
      <c r="BN2359" s="144"/>
      <c r="BO2359" s="144"/>
      <c r="BP2359" s="144"/>
      <c r="BQ2359" s="144"/>
      <c r="BR2359" s="144"/>
      <c r="BS2359" s="144"/>
      <c r="BT2359" s="144"/>
      <c r="BU2359" s="144"/>
      <c r="BV2359" s="144"/>
      <c r="BW2359" s="144"/>
      <c r="BX2359" s="144"/>
    </row>
    <row r="2360" spans="1:76" s="145" customFormat="1" ht="15.75">
      <c r="A2360" s="292" t="str">
        <f t="shared" si="42"/>
        <v>66-57800-01</v>
      </c>
      <c r="B2360" s="231">
        <v>25244.399999999998</v>
      </c>
      <c r="C2360" s="231">
        <v>32918.400000000001</v>
      </c>
      <c r="D2360" s="232">
        <v>37855.199999999997</v>
      </c>
      <c r="E2360" s="232">
        <v>37855.199999999997</v>
      </c>
      <c r="F2360" s="231"/>
      <c r="G2360" s="232">
        <v>37855.199999999997</v>
      </c>
      <c r="H2360" s="242" t="s">
        <v>1186</v>
      </c>
      <c r="I2360" s="242" t="s">
        <v>1186</v>
      </c>
      <c r="J2360" s="68"/>
      <c r="K2360" s="134"/>
      <c r="L2360" s="134"/>
      <c r="M2360" s="134"/>
      <c r="N2360" s="68"/>
      <c r="O2360" s="68"/>
      <c r="P2360" s="68"/>
      <c r="Q2360" s="68"/>
      <c r="R2360" s="134"/>
      <c r="S2360" s="134"/>
      <c r="T2360" s="134"/>
      <c r="U2360" s="134"/>
      <c r="V2360" s="68"/>
      <c r="W2360" s="68"/>
      <c r="X2360" s="68"/>
      <c r="Y2360" s="134"/>
      <c r="Z2360" s="134"/>
      <c r="AA2360" s="134"/>
      <c r="AB2360" s="68"/>
      <c r="AC2360" s="68"/>
      <c r="AD2360" s="144"/>
      <c r="AE2360" s="144"/>
      <c r="AF2360" s="144"/>
      <c r="AG2360" s="144"/>
      <c r="AH2360" s="144"/>
      <c r="AI2360" s="144"/>
      <c r="AJ2360" s="144"/>
      <c r="AK2360" s="144"/>
      <c r="AL2360" s="144"/>
      <c r="AM2360" s="144"/>
      <c r="AN2360" s="144"/>
      <c r="AO2360" s="144"/>
      <c r="AP2360" s="144"/>
      <c r="AQ2360" s="144"/>
      <c r="AR2360" s="144"/>
      <c r="AS2360" s="144"/>
      <c r="AT2360" s="144"/>
      <c r="AU2360" s="144"/>
      <c r="AV2360" s="144"/>
      <c r="AW2360" s="144"/>
      <c r="AX2360" s="144"/>
      <c r="AY2360" s="144"/>
      <c r="AZ2360" s="144"/>
      <c r="BA2360" s="144"/>
      <c r="BB2360" s="144"/>
      <c r="BC2360" s="144"/>
      <c r="BD2360" s="144"/>
      <c r="BE2360" s="144"/>
      <c r="BF2360" s="144"/>
      <c r="BG2360" s="144"/>
      <c r="BH2360" s="144"/>
      <c r="BI2360" s="144"/>
      <c r="BJ2360" s="144"/>
      <c r="BK2360" s="144"/>
      <c r="BL2360" s="144"/>
      <c r="BM2360" s="144"/>
      <c r="BN2360" s="144"/>
      <c r="BO2360" s="144"/>
      <c r="BP2360" s="144"/>
      <c r="BQ2360" s="144"/>
      <c r="BR2360" s="144"/>
      <c r="BS2360" s="144"/>
      <c r="BT2360" s="144"/>
      <c r="BU2360" s="144"/>
      <c r="BV2360" s="144"/>
      <c r="BW2360" s="144"/>
      <c r="BX2360" s="144"/>
    </row>
    <row r="2361" spans="1:76" s="144" customFormat="1" ht="15.75">
      <c r="A2361" s="292" t="str">
        <f t="shared" si="42"/>
        <v>66-57800-02</v>
      </c>
      <c r="B2361" s="231">
        <v>15741.758620689656</v>
      </c>
      <c r="C2361" s="231">
        <v>20527.253241379305</v>
      </c>
      <c r="D2361" s="232">
        <v>23606.341227586196</v>
      </c>
      <c r="E2361" s="232">
        <v>23606.341227586196</v>
      </c>
      <c r="F2361" s="231"/>
      <c r="G2361" s="232">
        <v>23606.341227586196</v>
      </c>
      <c r="H2361" s="242" t="s">
        <v>1187</v>
      </c>
      <c r="I2361" s="242" t="s">
        <v>1187</v>
      </c>
      <c r="J2361" s="68"/>
      <c r="K2361" s="134"/>
      <c r="L2361" s="134"/>
      <c r="M2361" s="134"/>
      <c r="N2361" s="68"/>
      <c r="O2361" s="68"/>
      <c r="P2361" s="68"/>
      <c r="Q2361" s="134"/>
      <c r="R2361" s="134"/>
      <c r="S2361" s="134"/>
      <c r="T2361" s="134"/>
      <c r="U2361" s="134"/>
      <c r="V2361" s="68"/>
      <c r="W2361" s="68"/>
      <c r="X2361" s="68"/>
      <c r="Y2361" s="134"/>
      <c r="Z2361" s="134"/>
      <c r="AA2361" s="134"/>
      <c r="AB2361" s="68"/>
      <c r="AC2361" s="68"/>
    </row>
    <row r="2362" spans="1:76" s="144" customFormat="1" ht="15.75">
      <c r="A2362" s="292" t="str">
        <f t="shared" si="42"/>
        <v>66-57900-S2</v>
      </c>
      <c r="B2362" s="231">
        <v>54227.081034482762</v>
      </c>
      <c r="C2362" s="231">
        <v>70712.008068965515</v>
      </c>
      <c r="D2362" s="231"/>
      <c r="E2362" s="231"/>
      <c r="F2362" s="231"/>
      <c r="G2362" s="232">
        <v>81318.929279310338</v>
      </c>
      <c r="H2362" s="242" t="s">
        <v>1188</v>
      </c>
      <c r="I2362" s="242" t="s">
        <v>1188</v>
      </c>
      <c r="J2362" s="68"/>
      <c r="K2362" s="130"/>
      <c r="L2362" s="130"/>
      <c r="M2362" s="130"/>
      <c r="N2362" s="68"/>
      <c r="O2362" s="68"/>
      <c r="P2362" s="68"/>
      <c r="Q2362" s="134"/>
      <c r="R2362" s="130"/>
      <c r="S2362" s="130"/>
      <c r="T2362" s="130"/>
      <c r="U2362" s="130"/>
      <c r="V2362" s="68"/>
      <c r="W2362" s="68"/>
      <c r="X2362" s="68"/>
      <c r="Y2362" s="130"/>
      <c r="Z2362" s="130"/>
      <c r="AA2362" s="130"/>
      <c r="AB2362" s="68"/>
      <c r="AC2362" s="68"/>
      <c r="AD2362" s="132"/>
      <c r="AE2362" s="132"/>
      <c r="AG2362" s="132"/>
    </row>
    <row r="2363" spans="1:76" s="144" customFormat="1" ht="15.75">
      <c r="A2363" s="292" t="str">
        <f t="shared" si="42"/>
        <v>66-57900-01</v>
      </c>
      <c r="B2363" s="231">
        <v>34496.400000000001</v>
      </c>
      <c r="C2363" s="231">
        <v>44983.199999999997</v>
      </c>
      <c r="D2363" s="231"/>
      <c r="E2363" s="231"/>
      <c r="F2363" s="231"/>
      <c r="G2363" s="232">
        <v>51730.799999999996</v>
      </c>
      <c r="H2363" s="249" t="s">
        <v>1189</v>
      </c>
      <c r="I2363" s="249" t="s">
        <v>1189</v>
      </c>
      <c r="J2363" s="68"/>
      <c r="K2363" s="68"/>
      <c r="L2363" s="68"/>
      <c r="M2363" s="68"/>
      <c r="N2363" s="68"/>
      <c r="O2363" s="68"/>
      <c r="P2363" s="68"/>
      <c r="Q2363" s="68"/>
      <c r="R2363" s="68"/>
      <c r="S2363" s="68"/>
      <c r="T2363" s="68"/>
      <c r="U2363" s="68"/>
      <c r="V2363" s="68"/>
      <c r="W2363" s="68"/>
      <c r="X2363" s="68"/>
      <c r="Y2363" s="130"/>
      <c r="Z2363" s="130"/>
      <c r="AA2363" s="130"/>
      <c r="AB2363" s="68"/>
      <c r="AC2363" s="68"/>
      <c r="AD2363" s="132"/>
      <c r="AE2363" s="132"/>
      <c r="AG2363" s="132"/>
    </row>
    <row r="2364" spans="1:76" s="144" customFormat="1" ht="15.75">
      <c r="A2364" s="292" t="str">
        <f t="shared" si="42"/>
        <v>66-57900-02</v>
      </c>
      <c r="B2364" s="231">
        <v>19730.681034482757</v>
      </c>
      <c r="C2364" s="231">
        <v>25728.808068965514</v>
      </c>
      <c r="D2364" s="231"/>
      <c r="E2364" s="231"/>
      <c r="F2364" s="231"/>
      <c r="G2364" s="232">
        <v>29588.129279310342</v>
      </c>
      <c r="H2364" s="249" t="s">
        <v>1190</v>
      </c>
      <c r="I2364" s="249" t="s">
        <v>1190</v>
      </c>
      <c r="J2364" s="68"/>
      <c r="K2364" s="68"/>
      <c r="L2364" s="68"/>
      <c r="M2364" s="68"/>
      <c r="N2364" s="68"/>
      <c r="O2364" s="68"/>
      <c r="P2364" s="68"/>
      <c r="Q2364" s="68"/>
      <c r="R2364" s="68"/>
      <c r="S2364" s="68"/>
      <c r="T2364" s="68"/>
      <c r="U2364" s="68"/>
      <c r="V2364" s="68"/>
      <c r="W2364" s="68"/>
      <c r="X2364" s="68"/>
      <c r="Y2364" s="130"/>
      <c r="Z2364" s="130"/>
      <c r="AA2364" s="130"/>
      <c r="AB2364" s="68"/>
      <c r="AC2364" s="68"/>
      <c r="AD2364" s="132"/>
      <c r="AE2364" s="132"/>
      <c r="AG2364" s="132"/>
    </row>
    <row r="2365" spans="1:76" s="144" customFormat="1" ht="15.75">
      <c r="A2365" s="292" t="str">
        <f t="shared" si="42"/>
        <v>66-56400-S3</v>
      </c>
      <c r="B2365" s="231">
        <v>20684.456896551728</v>
      </c>
      <c r="C2365" s="231">
        <v>26972.531793103451</v>
      </c>
      <c r="D2365" s="231"/>
      <c r="E2365" s="231"/>
      <c r="F2365" s="231"/>
      <c r="G2365" s="232">
        <v>31018.411562068963</v>
      </c>
      <c r="H2365" s="242" t="s">
        <v>1257</v>
      </c>
      <c r="I2365" s="242" t="s">
        <v>1257</v>
      </c>
      <c r="J2365" s="68"/>
      <c r="K2365" s="68"/>
      <c r="L2365" s="68"/>
      <c r="M2365" s="68"/>
      <c r="N2365" s="68"/>
      <c r="O2365" s="68"/>
      <c r="P2365" s="68"/>
      <c r="Q2365" s="68"/>
      <c r="R2365" s="68"/>
      <c r="S2365" s="68"/>
      <c r="T2365" s="68"/>
      <c r="U2365" s="68"/>
      <c r="V2365" s="68"/>
      <c r="W2365" s="68"/>
      <c r="X2365" s="68"/>
      <c r="Y2365" s="130"/>
      <c r="Z2365" s="130"/>
      <c r="AA2365" s="130"/>
      <c r="AB2365" s="68"/>
      <c r="AC2365" s="68"/>
      <c r="AD2365" s="132"/>
      <c r="AE2365" s="132"/>
      <c r="AG2365" s="132"/>
    </row>
    <row r="2366" spans="1:76" s="144" customFormat="1" ht="15.75">
      <c r="A2366" s="292" t="str">
        <f t="shared" si="42"/>
        <v>66-56400-L2</v>
      </c>
      <c r="B2366" s="231">
        <v>16018.086206896554</v>
      </c>
      <c r="C2366" s="231">
        <v>20887.584413793105</v>
      </c>
      <c r="D2366" s="231"/>
      <c r="E2366" s="231"/>
      <c r="F2366" s="231"/>
      <c r="G2366" s="232">
        <v>24020.722075862068</v>
      </c>
      <c r="H2366" s="236" t="s">
        <v>2717</v>
      </c>
      <c r="I2366" s="236" t="s">
        <v>2717</v>
      </c>
      <c r="J2366" s="131"/>
      <c r="K2366" s="130"/>
      <c r="L2366" s="130"/>
      <c r="M2366" s="130"/>
      <c r="N2366" s="68"/>
      <c r="O2366" s="146"/>
      <c r="P2366" s="130"/>
      <c r="Q2366" s="130"/>
      <c r="R2366" s="130"/>
      <c r="S2366" s="130"/>
      <c r="T2366" s="130"/>
      <c r="U2366" s="130"/>
      <c r="V2366" s="68"/>
      <c r="W2366" s="68"/>
      <c r="X2366" s="68"/>
      <c r="Y2366" s="130"/>
      <c r="Z2366" s="130"/>
      <c r="AA2366" s="130"/>
      <c r="AB2366" s="68"/>
      <c r="AC2366" s="68"/>
      <c r="AD2366" s="132"/>
      <c r="AE2366" s="132"/>
      <c r="AG2366" s="132"/>
    </row>
    <row r="2367" spans="1:76" s="144" customFormat="1" ht="15.75">
      <c r="A2367" s="292" t="str">
        <f t="shared" si="42"/>
        <v>66-56400-B2</v>
      </c>
      <c r="B2367" s="231">
        <v>12180.698275862071</v>
      </c>
      <c r="C2367" s="231">
        <v>15883.630551724142</v>
      </c>
      <c r="D2367" s="231"/>
      <c r="E2367" s="231"/>
      <c r="F2367" s="231"/>
      <c r="G2367" s="232">
        <v>18266.175134482761</v>
      </c>
      <c r="H2367" s="236" t="s">
        <v>1593</v>
      </c>
      <c r="I2367" s="236" t="s">
        <v>1593</v>
      </c>
      <c r="J2367" s="68"/>
      <c r="K2367" s="130"/>
      <c r="L2367" s="130"/>
      <c r="M2367" s="130"/>
      <c r="N2367" s="68"/>
      <c r="O2367" s="68"/>
      <c r="P2367" s="68"/>
      <c r="Q2367" s="68"/>
      <c r="R2367" s="130"/>
      <c r="S2367" s="130"/>
      <c r="T2367" s="130"/>
      <c r="U2367" s="130"/>
      <c r="V2367" s="68"/>
      <c r="W2367" s="68"/>
      <c r="X2367" s="68"/>
      <c r="Y2367" s="130"/>
      <c r="Z2367" s="130"/>
      <c r="AA2367" s="130"/>
      <c r="AB2367" s="68"/>
      <c r="AC2367" s="68"/>
      <c r="AD2367" s="132"/>
      <c r="AE2367" s="132"/>
      <c r="AG2367" s="132"/>
    </row>
    <row r="2368" spans="1:76" s="144" customFormat="1" ht="15.75">
      <c r="A2368" s="292" t="str">
        <f t="shared" si="42"/>
        <v>66-56400-01</v>
      </c>
      <c r="B2368" s="231">
        <v>8503.7586206896558</v>
      </c>
      <c r="C2368" s="231">
        <v>11088.901241379308</v>
      </c>
      <c r="D2368" s="231"/>
      <c r="E2368" s="231"/>
      <c r="F2368" s="231"/>
      <c r="G2368" s="232">
        <v>12752.236427586202</v>
      </c>
      <c r="H2368" s="236" t="s">
        <v>1258</v>
      </c>
      <c r="I2368" s="236" t="s">
        <v>1258</v>
      </c>
      <c r="J2368" s="68"/>
      <c r="K2368" s="130"/>
      <c r="L2368" s="130"/>
      <c r="M2368" s="130"/>
      <c r="N2368" s="68"/>
      <c r="O2368" s="68"/>
      <c r="P2368" s="68"/>
      <c r="Q2368" s="134"/>
      <c r="R2368" s="130"/>
      <c r="S2368" s="130"/>
      <c r="T2368" s="130"/>
      <c r="U2368" s="130"/>
      <c r="V2368" s="68"/>
      <c r="W2368" s="68"/>
      <c r="X2368" s="68"/>
      <c r="Y2368" s="130"/>
      <c r="Z2368" s="130"/>
      <c r="AA2368" s="130"/>
      <c r="AB2368" s="68"/>
      <c r="AC2368" s="68"/>
      <c r="AD2368" s="132"/>
      <c r="AE2368" s="132"/>
      <c r="AG2368" s="132"/>
    </row>
    <row r="2369" spans="1:33" s="147" customFormat="1" ht="15.75">
      <c r="A2369" s="292" t="str">
        <f t="shared" si="42"/>
        <v>66-56400-02</v>
      </c>
      <c r="B2369" s="231">
        <v>7514.3275862068976</v>
      </c>
      <c r="C2369" s="231">
        <v>9798.6831724137955</v>
      </c>
      <c r="D2369" s="231"/>
      <c r="E2369" s="231"/>
      <c r="F2369" s="231"/>
      <c r="G2369" s="232">
        <v>11268.485648275864</v>
      </c>
      <c r="H2369" s="236" t="s">
        <v>1259</v>
      </c>
      <c r="I2369" s="236" t="s">
        <v>1259</v>
      </c>
      <c r="J2369" s="134"/>
      <c r="K2369" s="134"/>
      <c r="L2369" s="134"/>
      <c r="M2369" s="134"/>
      <c r="N2369" s="134"/>
      <c r="O2369" s="134"/>
      <c r="P2369" s="134"/>
      <c r="Q2369" s="134"/>
      <c r="R2369" s="134"/>
      <c r="S2369" s="134"/>
      <c r="T2369" s="134"/>
      <c r="U2369" s="134"/>
      <c r="V2369" s="134"/>
      <c r="W2369" s="134"/>
      <c r="X2369" s="134"/>
      <c r="Y2369" s="130"/>
      <c r="Z2369" s="130"/>
      <c r="AA2369" s="130"/>
      <c r="AB2369" s="134"/>
      <c r="AC2369" s="134"/>
      <c r="AD2369" s="142"/>
      <c r="AE2369" s="142"/>
      <c r="AG2369" s="142"/>
    </row>
    <row r="2370" spans="1:33" s="147" customFormat="1" ht="15.75">
      <c r="A2370" s="292" t="str">
        <f t="shared" si="42"/>
        <v>66-56400-03</v>
      </c>
      <c r="B2370" s="231">
        <v>4666.370689655173</v>
      </c>
      <c r="C2370" s="231">
        <v>6084.9473793103452</v>
      </c>
      <c r="D2370" s="231"/>
      <c r="E2370" s="231"/>
      <c r="F2370" s="231"/>
      <c r="G2370" s="232">
        <v>6997.6894862068966</v>
      </c>
      <c r="H2370" s="236" t="s">
        <v>1260</v>
      </c>
      <c r="I2370" s="236" t="s">
        <v>1260</v>
      </c>
      <c r="J2370" s="134"/>
      <c r="K2370" s="134"/>
      <c r="L2370" s="134"/>
      <c r="M2370" s="134"/>
      <c r="N2370" s="134"/>
      <c r="O2370" s="134"/>
      <c r="P2370" s="134"/>
      <c r="Q2370" s="134"/>
      <c r="R2370" s="134"/>
      <c r="S2370" s="134"/>
      <c r="T2370" s="134"/>
      <c r="U2370" s="134"/>
      <c r="V2370" s="134"/>
      <c r="W2370" s="134"/>
      <c r="X2370" s="134"/>
      <c r="Y2370" s="130"/>
      <c r="Z2370" s="130"/>
      <c r="AA2370" s="130"/>
      <c r="AB2370" s="134"/>
      <c r="AC2370" s="134"/>
      <c r="AD2370" s="142"/>
      <c r="AE2370" s="142"/>
      <c r="AG2370" s="142"/>
    </row>
    <row r="2371" spans="1:33" s="147" customFormat="1" ht="15.75">
      <c r="A2371" s="292" t="str">
        <f t="shared" si="42"/>
        <v>66-56700-S3</v>
      </c>
      <c r="B2371" s="231">
        <v>38940.948275862072</v>
      </c>
      <c r="C2371" s="231">
        <v>50778.996551724129</v>
      </c>
      <c r="D2371" s="231"/>
      <c r="E2371" s="231"/>
      <c r="F2371" s="231"/>
      <c r="G2371" s="232">
        <v>58395.846034482754</v>
      </c>
      <c r="H2371" s="236" t="s">
        <v>1223</v>
      </c>
      <c r="I2371" s="236" t="s">
        <v>1223</v>
      </c>
      <c r="J2371" s="134"/>
      <c r="K2371" s="134"/>
      <c r="L2371" s="134"/>
      <c r="M2371" s="134"/>
      <c r="N2371" s="134"/>
      <c r="O2371" s="134"/>
      <c r="P2371" s="134"/>
      <c r="Q2371" s="134"/>
      <c r="R2371" s="134"/>
      <c r="S2371" s="134"/>
      <c r="T2371" s="134"/>
      <c r="U2371" s="134"/>
      <c r="V2371" s="134"/>
      <c r="W2371" s="134"/>
      <c r="X2371" s="134"/>
      <c r="Y2371" s="130"/>
      <c r="Z2371" s="130"/>
      <c r="AA2371" s="130"/>
      <c r="AB2371" s="134"/>
      <c r="AC2371" s="134"/>
      <c r="AD2371" s="142"/>
      <c r="AE2371" s="142"/>
      <c r="AG2371" s="142"/>
    </row>
    <row r="2372" spans="1:33" s="144" customFormat="1" ht="15.75">
      <c r="A2372" s="292" t="str">
        <f t="shared" si="42"/>
        <v>66-56700-L2</v>
      </c>
      <c r="B2372" s="231">
        <v>30946.982758620696</v>
      </c>
      <c r="C2372" s="231">
        <v>40354.865517241371</v>
      </c>
      <c r="D2372" s="231"/>
      <c r="E2372" s="231"/>
      <c r="F2372" s="231"/>
      <c r="G2372" s="232">
        <v>46408.095344827583</v>
      </c>
      <c r="H2372" s="236" t="s">
        <v>1224</v>
      </c>
      <c r="I2372" s="236" t="s">
        <v>1224</v>
      </c>
      <c r="J2372" s="131"/>
      <c r="K2372" s="130"/>
      <c r="L2372" s="130"/>
      <c r="M2372" s="130"/>
      <c r="N2372" s="68"/>
      <c r="O2372" s="146"/>
      <c r="P2372" s="130"/>
      <c r="Q2372" s="130"/>
      <c r="R2372" s="130"/>
      <c r="S2372" s="130"/>
      <c r="T2372" s="130"/>
      <c r="U2372" s="130"/>
      <c r="V2372" s="68"/>
      <c r="W2372" s="68"/>
      <c r="X2372" s="68"/>
      <c r="Y2372" s="130"/>
      <c r="Z2372" s="130"/>
      <c r="AA2372" s="130"/>
      <c r="AB2372" s="68"/>
      <c r="AC2372" s="68"/>
      <c r="AD2372" s="132"/>
      <c r="AE2372" s="132"/>
      <c r="AG2372" s="132"/>
    </row>
    <row r="2373" spans="1:33" s="144" customFormat="1" ht="15.75">
      <c r="A2373" s="292" t="str">
        <f t="shared" si="42"/>
        <v>66-56700-B2</v>
      </c>
      <c r="B2373" s="231">
        <v>20648.706896551728</v>
      </c>
      <c r="C2373" s="231">
        <v>26925.913793103442</v>
      </c>
      <c r="D2373" s="231"/>
      <c r="E2373" s="231"/>
      <c r="F2373" s="231"/>
      <c r="G2373" s="232">
        <v>30964.800862068958</v>
      </c>
      <c r="H2373" s="236" t="s">
        <v>1225</v>
      </c>
      <c r="I2373" s="236" t="s">
        <v>1225</v>
      </c>
      <c r="J2373" s="68"/>
      <c r="K2373" s="130"/>
      <c r="L2373" s="130"/>
      <c r="M2373" s="130"/>
      <c r="N2373" s="68"/>
      <c r="O2373" s="68"/>
      <c r="P2373" s="68"/>
      <c r="Q2373" s="68"/>
      <c r="R2373" s="130"/>
      <c r="S2373" s="130"/>
      <c r="T2373" s="130"/>
      <c r="U2373" s="130"/>
      <c r="V2373" s="68"/>
      <c r="W2373" s="68"/>
      <c r="X2373" s="68"/>
      <c r="Y2373" s="130"/>
      <c r="Z2373" s="130"/>
      <c r="AA2373" s="130"/>
      <c r="AB2373" s="68"/>
      <c r="AC2373" s="68"/>
      <c r="AD2373" s="132"/>
      <c r="AE2373" s="132"/>
      <c r="AG2373" s="132"/>
    </row>
    <row r="2374" spans="1:33" s="144" customFormat="1" ht="15.75">
      <c r="A2374" s="292" t="str">
        <f t="shared" si="42"/>
        <v>66-56700-01</v>
      </c>
      <c r="B2374" s="231">
        <v>18292.241379310348</v>
      </c>
      <c r="C2374" s="231">
        <v>23853.082758620691</v>
      </c>
      <c r="D2374" s="231"/>
      <c r="E2374" s="231"/>
      <c r="F2374" s="231"/>
      <c r="G2374" s="232">
        <v>27431.045172413793</v>
      </c>
      <c r="H2374" s="236" t="s">
        <v>1206</v>
      </c>
      <c r="I2374" s="236" t="s">
        <v>1206</v>
      </c>
      <c r="J2374" s="68"/>
      <c r="K2374" s="130"/>
      <c r="L2374" s="130"/>
      <c r="M2374" s="130"/>
      <c r="N2374" s="68"/>
      <c r="O2374" s="68"/>
      <c r="P2374" s="68"/>
      <c r="Q2374" s="134"/>
      <c r="R2374" s="130"/>
      <c r="S2374" s="130"/>
      <c r="T2374" s="130"/>
      <c r="U2374" s="130"/>
      <c r="V2374" s="68"/>
      <c r="W2374" s="68"/>
      <c r="X2374" s="68"/>
      <c r="Y2374" s="130"/>
      <c r="Z2374" s="130"/>
      <c r="AA2374" s="130"/>
      <c r="AB2374" s="68"/>
      <c r="AC2374" s="68"/>
      <c r="AD2374" s="132"/>
      <c r="AE2374" s="132"/>
      <c r="AG2374" s="132"/>
    </row>
    <row r="2375" spans="1:33" s="147" customFormat="1" ht="15.75">
      <c r="A2375" s="292" t="str">
        <f t="shared" si="42"/>
        <v>66-56700-02</v>
      </c>
      <c r="B2375" s="231">
        <v>12654.741379310348</v>
      </c>
      <c r="C2375" s="231">
        <v>16501.782758620684</v>
      </c>
      <c r="D2375" s="231"/>
      <c r="E2375" s="231"/>
      <c r="F2375" s="231"/>
      <c r="G2375" s="232">
        <v>18977.050172413787</v>
      </c>
      <c r="H2375" s="236" t="s">
        <v>1207</v>
      </c>
      <c r="I2375" s="236" t="s">
        <v>1207</v>
      </c>
      <c r="J2375" s="134"/>
      <c r="K2375" s="134"/>
      <c r="L2375" s="134"/>
      <c r="M2375" s="134"/>
      <c r="N2375" s="134"/>
      <c r="O2375" s="134"/>
      <c r="P2375" s="134"/>
      <c r="Q2375" s="134"/>
      <c r="R2375" s="134"/>
      <c r="S2375" s="134"/>
      <c r="T2375" s="134"/>
      <c r="U2375" s="134"/>
      <c r="V2375" s="134"/>
      <c r="W2375" s="134"/>
      <c r="X2375" s="134"/>
      <c r="Y2375" s="130"/>
      <c r="Z2375" s="130"/>
      <c r="AA2375" s="130"/>
      <c r="AB2375" s="134"/>
      <c r="AC2375" s="134"/>
      <c r="AD2375" s="142"/>
      <c r="AE2375" s="142"/>
      <c r="AG2375" s="142"/>
    </row>
    <row r="2376" spans="1:33" s="147" customFormat="1" ht="15.75">
      <c r="A2376" s="292" t="str">
        <f t="shared" si="42"/>
        <v>66-56700-03</v>
      </c>
      <c r="B2376" s="231">
        <v>7993.9655172413804</v>
      </c>
      <c r="C2376" s="231">
        <v>10424.13103448276</v>
      </c>
      <c r="D2376" s="231"/>
      <c r="E2376" s="231"/>
      <c r="F2376" s="231"/>
      <c r="G2376" s="232">
        <v>11987.750689655173</v>
      </c>
      <c r="H2376" s="236" t="s">
        <v>1208</v>
      </c>
      <c r="I2376" s="236" t="s">
        <v>1208</v>
      </c>
      <c r="J2376" s="134"/>
      <c r="K2376" s="134"/>
      <c r="L2376" s="134"/>
      <c r="M2376" s="134"/>
      <c r="N2376" s="134"/>
      <c r="O2376" s="134"/>
      <c r="P2376" s="134"/>
      <c r="Q2376" s="134"/>
      <c r="R2376" s="134"/>
      <c r="S2376" s="134"/>
      <c r="T2376" s="134"/>
      <c r="U2376" s="134"/>
      <c r="V2376" s="134"/>
      <c r="W2376" s="134"/>
      <c r="X2376" s="134"/>
      <c r="Y2376" s="130"/>
      <c r="Z2376" s="130"/>
      <c r="AA2376" s="130"/>
      <c r="AB2376" s="134"/>
      <c r="AC2376" s="134"/>
      <c r="AD2376" s="142"/>
      <c r="AE2376" s="142"/>
      <c r="AG2376" s="142"/>
    </row>
    <row r="2377" spans="1:33" s="147" customFormat="1" ht="15.75">
      <c r="A2377" s="292" t="str">
        <f t="shared" si="42"/>
        <v>66-56800-01</v>
      </c>
      <c r="B2377" s="231">
        <v>23370.258620689659</v>
      </c>
      <c r="C2377" s="231">
        <v>30474.817241379307</v>
      </c>
      <c r="D2377" s="231"/>
      <c r="E2377" s="231"/>
      <c r="F2377" s="231"/>
      <c r="G2377" s="232">
        <v>35046.039827586203</v>
      </c>
      <c r="H2377" s="236" t="s">
        <v>1209</v>
      </c>
      <c r="I2377" s="236" t="s">
        <v>1209</v>
      </c>
      <c r="J2377" s="134"/>
      <c r="K2377" s="134"/>
      <c r="L2377" s="134"/>
      <c r="M2377" s="134"/>
      <c r="N2377" s="134"/>
      <c r="O2377" s="134"/>
      <c r="P2377" s="134"/>
      <c r="Q2377" s="134"/>
      <c r="R2377" s="134"/>
      <c r="S2377" s="134"/>
      <c r="T2377" s="134"/>
      <c r="U2377" s="134"/>
      <c r="V2377" s="134"/>
      <c r="W2377" s="134"/>
      <c r="X2377" s="134"/>
      <c r="Y2377" s="130"/>
      <c r="Z2377" s="130"/>
      <c r="AA2377" s="130"/>
      <c r="AB2377" s="134"/>
      <c r="AC2377" s="134"/>
      <c r="AD2377" s="142"/>
      <c r="AE2377" s="142"/>
      <c r="AG2377" s="142"/>
    </row>
    <row r="2378" spans="1:33" s="144" customFormat="1" ht="15.75">
      <c r="A2378" s="292" t="str">
        <f t="shared" si="42"/>
        <v>66-56800-02</v>
      </c>
      <c r="B2378" s="231">
        <v>14906.896551724141</v>
      </c>
      <c r="C2378" s="231">
        <v>19438.593103448271</v>
      </c>
      <c r="D2378" s="231"/>
      <c r="E2378" s="231"/>
      <c r="F2378" s="231"/>
      <c r="G2378" s="232">
        <v>22354.382068965511</v>
      </c>
      <c r="H2378" s="236" t="s">
        <v>1210</v>
      </c>
      <c r="I2378" s="236" t="s">
        <v>1210</v>
      </c>
      <c r="J2378" s="131"/>
      <c r="K2378" s="130"/>
      <c r="L2378" s="130"/>
      <c r="M2378" s="130"/>
      <c r="N2378" s="68"/>
      <c r="O2378" s="146"/>
      <c r="P2378" s="130"/>
      <c r="Q2378" s="130"/>
      <c r="R2378" s="130"/>
      <c r="S2378" s="130"/>
      <c r="T2378" s="130"/>
      <c r="U2378" s="130"/>
      <c r="V2378" s="68"/>
      <c r="W2378" s="68"/>
      <c r="X2378" s="68"/>
      <c r="Y2378" s="130"/>
      <c r="Z2378" s="130"/>
      <c r="AA2378" s="130"/>
      <c r="AB2378" s="68"/>
      <c r="AC2378" s="68"/>
      <c r="AD2378" s="132"/>
      <c r="AE2378" s="132"/>
      <c r="AG2378" s="132"/>
    </row>
    <row r="2379" spans="1:33" s="144" customFormat="1" ht="15.75">
      <c r="A2379" s="292" t="str">
        <f t="shared" si="42"/>
        <v>66-56800-S2</v>
      </c>
      <c r="B2379" s="231">
        <v>38277.155172413797</v>
      </c>
      <c r="C2379" s="231">
        <v>49913.410344827578</v>
      </c>
      <c r="D2379" s="231"/>
      <c r="E2379" s="231"/>
      <c r="F2379" s="231"/>
      <c r="G2379" s="232">
        <v>57400.421896551714</v>
      </c>
      <c r="H2379" s="236" t="s">
        <v>1230</v>
      </c>
      <c r="I2379" s="236" t="s">
        <v>1230</v>
      </c>
      <c r="J2379" s="68"/>
      <c r="K2379" s="130"/>
      <c r="L2379" s="130"/>
      <c r="M2379" s="130"/>
      <c r="N2379" s="68"/>
      <c r="O2379" s="68"/>
      <c r="P2379" s="68"/>
      <c r="Q2379" s="68"/>
      <c r="R2379" s="130"/>
      <c r="S2379" s="130"/>
      <c r="T2379" s="130"/>
      <c r="U2379" s="130"/>
      <c r="V2379" s="68"/>
      <c r="W2379" s="68"/>
      <c r="X2379" s="68"/>
      <c r="Y2379" s="130"/>
      <c r="Z2379" s="130"/>
      <c r="AA2379" s="130"/>
      <c r="AB2379" s="68"/>
      <c r="AC2379" s="68"/>
      <c r="AD2379" s="132"/>
      <c r="AE2379" s="132"/>
      <c r="AG2379" s="132"/>
    </row>
    <row r="2380" spans="1:33" s="144" customFormat="1" ht="15.75">
      <c r="A2380" s="292" t="str">
        <f t="shared" si="42"/>
        <v>66-56900-S1</v>
      </c>
      <c r="B2380" s="231">
        <v>14570.258620689658</v>
      </c>
      <c r="C2380" s="231">
        <v>18999.617241379317</v>
      </c>
      <c r="D2380" s="231"/>
      <c r="E2380" s="231"/>
      <c r="F2380" s="231"/>
      <c r="G2380" s="232">
        <v>21849.55982758621</v>
      </c>
      <c r="H2380" s="236" t="s">
        <v>1211</v>
      </c>
      <c r="I2380" s="236" t="s">
        <v>1211</v>
      </c>
      <c r="J2380" s="68"/>
      <c r="K2380" s="130"/>
      <c r="L2380" s="130"/>
      <c r="M2380" s="130"/>
      <c r="N2380" s="68"/>
      <c r="O2380" s="68"/>
      <c r="P2380" s="68"/>
      <c r="Q2380" s="134"/>
      <c r="R2380" s="130"/>
      <c r="S2380" s="130"/>
      <c r="T2380" s="130"/>
      <c r="U2380" s="130"/>
      <c r="V2380" s="68"/>
      <c r="W2380" s="68"/>
      <c r="X2380" s="68"/>
      <c r="Y2380" s="130"/>
      <c r="Z2380" s="130"/>
      <c r="AA2380" s="130"/>
      <c r="AB2380" s="68"/>
      <c r="AC2380" s="68"/>
      <c r="AD2380" s="132"/>
      <c r="AE2380" s="132"/>
      <c r="AG2380" s="132"/>
    </row>
    <row r="2381" spans="1:33" s="147" customFormat="1" ht="15.75">
      <c r="A2381" s="292" t="str">
        <f t="shared" si="42"/>
        <v>66-57100-S1</v>
      </c>
      <c r="B2381" s="231">
        <v>30586.637931034486</v>
      </c>
      <c r="C2381" s="231">
        <v>39884.975862068946</v>
      </c>
      <c r="D2381" s="231"/>
      <c r="E2381" s="231"/>
      <c r="F2381" s="231"/>
      <c r="G2381" s="232">
        <v>45867.722241379292</v>
      </c>
      <c r="H2381" s="236" t="s">
        <v>1212</v>
      </c>
      <c r="I2381" s="236" t="s">
        <v>1212</v>
      </c>
      <c r="J2381" s="134"/>
      <c r="K2381" s="134"/>
      <c r="L2381" s="134"/>
      <c r="M2381" s="134"/>
      <c r="N2381" s="134"/>
      <c r="O2381" s="134"/>
      <c r="P2381" s="134"/>
      <c r="Q2381" s="134"/>
      <c r="R2381" s="134"/>
      <c r="S2381" s="134"/>
      <c r="T2381" s="134"/>
      <c r="U2381" s="134"/>
      <c r="V2381" s="134"/>
      <c r="W2381" s="134"/>
      <c r="X2381" s="134"/>
      <c r="Y2381" s="130"/>
      <c r="Z2381" s="130"/>
      <c r="AA2381" s="130"/>
      <c r="AB2381" s="134"/>
      <c r="AC2381" s="134"/>
      <c r="AD2381" s="142"/>
      <c r="AE2381" s="142"/>
      <c r="AG2381" s="142"/>
    </row>
    <row r="2382" spans="1:33" s="147" customFormat="1" ht="15.75">
      <c r="A2382" s="292" t="str">
        <f t="shared" si="42"/>
        <v>66-57200-01</v>
      </c>
      <c r="B2382" s="231">
        <v>31606.034482758623</v>
      </c>
      <c r="C2382" s="231">
        <v>41214.268965517236</v>
      </c>
      <c r="D2382" s="231"/>
      <c r="E2382" s="231"/>
      <c r="F2382" s="231"/>
      <c r="G2382" s="232">
        <v>47396.409310344818</v>
      </c>
      <c r="H2382" s="236" t="s">
        <v>1213</v>
      </c>
      <c r="I2382" s="236" t="s">
        <v>1213</v>
      </c>
      <c r="J2382" s="134"/>
      <c r="K2382" s="134"/>
      <c r="L2382" s="134"/>
      <c r="M2382" s="134"/>
      <c r="N2382" s="134"/>
      <c r="O2382" s="134"/>
      <c r="P2382" s="134"/>
      <c r="Q2382" s="134"/>
      <c r="R2382" s="134"/>
      <c r="S2382" s="134"/>
      <c r="T2382" s="134"/>
      <c r="U2382" s="134"/>
      <c r="V2382" s="134"/>
      <c r="W2382" s="134"/>
      <c r="X2382" s="134"/>
      <c r="Y2382" s="130"/>
      <c r="Z2382" s="130"/>
      <c r="AA2382" s="130"/>
      <c r="AB2382" s="134"/>
      <c r="AC2382" s="134"/>
      <c r="AD2382" s="142"/>
      <c r="AE2382" s="142"/>
      <c r="AG2382" s="142"/>
    </row>
    <row r="2383" spans="1:33" s="147" customFormat="1" ht="15.75">
      <c r="A2383" s="292" t="str">
        <f t="shared" si="42"/>
        <v>66-57200-02</v>
      </c>
      <c r="B2383" s="231">
        <v>19406.465517241384</v>
      </c>
      <c r="C2383" s="231">
        <v>25306.031034482763</v>
      </c>
      <c r="D2383" s="231"/>
      <c r="E2383" s="231"/>
      <c r="F2383" s="231"/>
      <c r="G2383" s="232">
        <v>29101.935689655176</v>
      </c>
      <c r="H2383" s="236" t="s">
        <v>1214</v>
      </c>
      <c r="I2383" s="236" t="s">
        <v>1214</v>
      </c>
      <c r="J2383" s="134"/>
      <c r="K2383" s="134"/>
      <c r="L2383" s="134"/>
      <c r="M2383" s="134"/>
      <c r="N2383" s="134"/>
      <c r="O2383" s="134"/>
      <c r="P2383" s="134"/>
      <c r="Q2383" s="134"/>
      <c r="R2383" s="134"/>
      <c r="S2383" s="134"/>
      <c r="T2383" s="134"/>
      <c r="U2383" s="134"/>
      <c r="V2383" s="134"/>
      <c r="W2383" s="134"/>
      <c r="X2383" s="134"/>
      <c r="Y2383" s="130"/>
      <c r="Z2383" s="130"/>
      <c r="AA2383" s="130"/>
      <c r="AB2383" s="134"/>
      <c r="AC2383" s="134"/>
      <c r="AD2383" s="142"/>
      <c r="AE2383" s="142"/>
      <c r="AG2383" s="142"/>
    </row>
    <row r="2384" spans="1:33" s="144" customFormat="1" ht="15.75">
      <c r="A2384" s="292" t="str">
        <f t="shared" si="42"/>
        <v>66-57200-S2</v>
      </c>
      <c r="B2384" s="231">
        <v>51012.500000000007</v>
      </c>
      <c r="C2384" s="231">
        <v>66520.3</v>
      </c>
      <c r="D2384" s="231"/>
      <c r="E2384" s="231"/>
      <c r="F2384" s="231"/>
      <c r="G2384" s="232">
        <v>76498.345000000001</v>
      </c>
      <c r="H2384" s="236" t="s">
        <v>1231</v>
      </c>
      <c r="I2384" s="236" t="s">
        <v>1231</v>
      </c>
      <c r="J2384" s="131"/>
      <c r="K2384" s="130"/>
      <c r="L2384" s="130"/>
      <c r="M2384" s="130"/>
      <c r="N2384" s="68"/>
      <c r="O2384" s="146"/>
      <c r="P2384" s="130"/>
      <c r="Q2384" s="130"/>
      <c r="R2384" s="130"/>
      <c r="S2384" s="130"/>
      <c r="T2384" s="130"/>
      <c r="U2384" s="130"/>
      <c r="V2384" s="68"/>
      <c r="W2384" s="68"/>
      <c r="X2384" s="68"/>
      <c r="Y2384" s="130"/>
      <c r="Z2384" s="130"/>
      <c r="AA2384" s="130"/>
      <c r="AB2384" s="68"/>
      <c r="AC2384" s="68"/>
      <c r="AD2384" s="132"/>
      <c r="AE2384" s="132"/>
      <c r="AG2384" s="132"/>
    </row>
    <row r="2385" spans="1:33" s="144" customFormat="1" ht="15.75">
      <c r="A2385" s="292" t="str">
        <f t="shared" si="42"/>
        <v>66-56500-S3</v>
      </c>
      <c r="B2385" s="231">
        <v>24489.224137931036</v>
      </c>
      <c r="C2385" s="231">
        <v>31933.948275862065</v>
      </c>
      <c r="D2385" s="231"/>
      <c r="E2385" s="231"/>
      <c r="F2385" s="231"/>
      <c r="G2385" s="232">
        <v>36724.040517241374</v>
      </c>
      <c r="H2385" s="242" t="s">
        <v>1226</v>
      </c>
      <c r="I2385" s="242" t="s">
        <v>1226</v>
      </c>
      <c r="J2385" s="68"/>
      <c r="K2385" s="130"/>
      <c r="L2385" s="130"/>
      <c r="M2385" s="130"/>
      <c r="N2385" s="68"/>
      <c r="O2385" s="68"/>
      <c r="P2385" s="68"/>
      <c r="Q2385" s="68"/>
      <c r="R2385" s="130"/>
      <c r="S2385" s="130"/>
      <c r="T2385" s="130"/>
      <c r="U2385" s="130"/>
      <c r="V2385" s="68"/>
      <c r="W2385" s="68"/>
      <c r="X2385" s="68"/>
      <c r="Y2385" s="130"/>
      <c r="Z2385" s="130"/>
      <c r="AA2385" s="130"/>
      <c r="AB2385" s="68"/>
      <c r="AC2385" s="68"/>
      <c r="AD2385" s="132"/>
      <c r="AE2385" s="132"/>
      <c r="AG2385" s="132"/>
    </row>
    <row r="2386" spans="1:33" s="144" customFormat="1" ht="15.75">
      <c r="A2386" s="292" t="str">
        <f t="shared" si="42"/>
        <v>66-56500-L2</v>
      </c>
      <c r="B2386" s="231">
        <v>19894.827586206899</v>
      </c>
      <c r="C2386" s="231">
        <v>25942.855172413791</v>
      </c>
      <c r="D2386" s="231"/>
      <c r="E2386" s="231"/>
      <c r="F2386" s="231"/>
      <c r="G2386" s="232">
        <v>29834.283448275855</v>
      </c>
      <c r="H2386" s="242" t="s">
        <v>1227</v>
      </c>
      <c r="I2386" s="242" t="s">
        <v>1227</v>
      </c>
      <c r="J2386" s="68"/>
      <c r="K2386" s="130"/>
      <c r="L2386" s="130"/>
      <c r="M2386" s="130"/>
      <c r="N2386" s="68"/>
      <c r="O2386" s="68"/>
      <c r="P2386" s="68"/>
      <c r="Q2386" s="134"/>
      <c r="R2386" s="130"/>
      <c r="S2386" s="130"/>
      <c r="T2386" s="130"/>
      <c r="U2386" s="130"/>
      <c r="V2386" s="68"/>
      <c r="W2386" s="68"/>
      <c r="X2386" s="68"/>
      <c r="Y2386" s="130"/>
      <c r="Z2386" s="130"/>
      <c r="AA2386" s="130"/>
      <c r="AB2386" s="68"/>
      <c r="AC2386" s="68"/>
      <c r="AD2386" s="132"/>
      <c r="AE2386" s="132"/>
      <c r="AG2386" s="132"/>
    </row>
    <row r="2387" spans="1:33" s="147" customFormat="1" ht="15.75">
      <c r="A2387" s="292" t="str">
        <f t="shared" si="42"/>
        <v>66-56500-B2</v>
      </c>
      <c r="B2387" s="231">
        <v>12081.034482758623</v>
      </c>
      <c r="C2387" s="231">
        <v>15753.668965517241</v>
      </c>
      <c r="D2387" s="231"/>
      <c r="E2387" s="231"/>
      <c r="F2387" s="231"/>
      <c r="G2387" s="232">
        <v>18116.719310344826</v>
      </c>
      <c r="H2387" s="242" t="s">
        <v>1228</v>
      </c>
      <c r="I2387" s="242" t="s">
        <v>1228</v>
      </c>
      <c r="J2387" s="134"/>
      <c r="K2387" s="134"/>
      <c r="L2387" s="134"/>
      <c r="M2387" s="134"/>
      <c r="N2387" s="134"/>
      <c r="O2387" s="134"/>
      <c r="P2387" s="134"/>
      <c r="Q2387" s="134"/>
      <c r="R2387" s="134"/>
      <c r="S2387" s="134"/>
      <c r="T2387" s="134"/>
      <c r="U2387" s="134"/>
      <c r="V2387" s="134"/>
      <c r="W2387" s="134"/>
      <c r="X2387" s="134"/>
      <c r="Y2387" s="130"/>
      <c r="Z2387" s="130"/>
      <c r="AA2387" s="130"/>
      <c r="AB2387" s="134"/>
      <c r="AC2387" s="134"/>
      <c r="AD2387" s="142"/>
      <c r="AE2387" s="142"/>
      <c r="AG2387" s="142"/>
    </row>
    <row r="2388" spans="1:33" s="147" customFormat="1" ht="15.75">
      <c r="A2388" s="292" t="str">
        <f t="shared" si="42"/>
        <v>66-56500-01</v>
      </c>
      <c r="B2388" s="231">
        <v>12408.189655172417</v>
      </c>
      <c r="C2388" s="231">
        <v>16180.279310344826</v>
      </c>
      <c r="D2388" s="231"/>
      <c r="E2388" s="231"/>
      <c r="F2388" s="231"/>
      <c r="G2388" s="232">
        <v>18607.321206896548</v>
      </c>
      <c r="H2388" s="242" t="s">
        <v>1215</v>
      </c>
      <c r="I2388" s="242" t="s">
        <v>1215</v>
      </c>
      <c r="J2388" s="134"/>
      <c r="K2388" s="134"/>
      <c r="L2388" s="134"/>
      <c r="M2388" s="134"/>
      <c r="N2388" s="134"/>
      <c r="O2388" s="134"/>
      <c r="P2388" s="134"/>
      <c r="Q2388" s="134"/>
      <c r="R2388" s="134"/>
      <c r="S2388" s="134"/>
      <c r="T2388" s="134"/>
      <c r="U2388" s="134"/>
      <c r="V2388" s="134"/>
      <c r="W2388" s="134"/>
      <c r="X2388" s="134"/>
      <c r="Y2388" s="130"/>
      <c r="Z2388" s="130"/>
      <c r="AA2388" s="130"/>
      <c r="AB2388" s="134"/>
      <c r="AC2388" s="134"/>
      <c r="AD2388" s="142"/>
      <c r="AE2388" s="142"/>
      <c r="AG2388" s="142"/>
    </row>
    <row r="2389" spans="1:33" s="147" customFormat="1" ht="15.75">
      <c r="A2389" s="292" t="str">
        <f t="shared" si="42"/>
        <v>66-56500-02</v>
      </c>
      <c r="B2389" s="231">
        <v>7486.6379310344837</v>
      </c>
      <c r="C2389" s="231">
        <v>9762.5758620689649</v>
      </c>
      <c r="D2389" s="231"/>
      <c r="E2389" s="231"/>
      <c r="F2389" s="231"/>
      <c r="G2389" s="232">
        <v>11226.962241379309</v>
      </c>
      <c r="H2389" s="242" t="s">
        <v>1216</v>
      </c>
      <c r="I2389" s="242" t="s">
        <v>1216</v>
      </c>
      <c r="J2389" s="134"/>
      <c r="K2389" s="134"/>
      <c r="L2389" s="134"/>
      <c r="M2389" s="134"/>
      <c r="N2389" s="134"/>
      <c r="O2389" s="134"/>
      <c r="P2389" s="134"/>
      <c r="Q2389" s="134"/>
      <c r="R2389" s="134"/>
      <c r="S2389" s="134"/>
      <c r="T2389" s="134"/>
      <c r="U2389" s="134"/>
      <c r="V2389" s="134"/>
      <c r="W2389" s="134"/>
      <c r="X2389" s="134"/>
      <c r="Y2389" s="130"/>
      <c r="Z2389" s="130"/>
      <c r="AA2389" s="130"/>
      <c r="AB2389" s="134"/>
      <c r="AC2389" s="134"/>
      <c r="AD2389" s="142"/>
      <c r="AE2389" s="142"/>
      <c r="AG2389" s="142"/>
    </row>
    <row r="2390" spans="1:33" s="144" customFormat="1" ht="15.75">
      <c r="A2390" s="292" t="str">
        <f t="shared" si="42"/>
        <v>66-56500-03</v>
      </c>
      <c r="B2390" s="231">
        <v>4594.3965517241386</v>
      </c>
      <c r="C2390" s="231">
        <v>5991.0931034482755</v>
      </c>
      <c r="D2390" s="231"/>
      <c r="E2390" s="231"/>
      <c r="F2390" s="231"/>
      <c r="G2390" s="232">
        <v>6889.7570689655167</v>
      </c>
      <c r="H2390" s="242" t="s">
        <v>1217</v>
      </c>
      <c r="I2390" s="242" t="s">
        <v>1217</v>
      </c>
      <c r="J2390" s="131"/>
      <c r="K2390" s="130"/>
      <c r="L2390" s="130"/>
      <c r="M2390" s="130"/>
      <c r="N2390" s="68"/>
      <c r="O2390" s="146"/>
      <c r="P2390" s="130"/>
      <c r="Q2390" s="130"/>
      <c r="R2390" s="130"/>
      <c r="S2390" s="130"/>
      <c r="T2390" s="130"/>
      <c r="U2390" s="130"/>
      <c r="V2390" s="68"/>
      <c r="W2390" s="68"/>
      <c r="X2390" s="68"/>
      <c r="Y2390" s="130"/>
      <c r="Z2390" s="130"/>
      <c r="AA2390" s="130"/>
      <c r="AB2390" s="68"/>
      <c r="AC2390" s="68"/>
      <c r="AD2390" s="132"/>
      <c r="AE2390" s="132"/>
      <c r="AG2390" s="132"/>
    </row>
    <row r="2391" spans="1:33" s="144" customFormat="1" ht="15.75">
      <c r="A2391" s="292" t="str">
        <f t="shared" si="42"/>
        <v>66-56600-01</v>
      </c>
      <c r="B2391" s="231">
        <v>12849.137931034486</v>
      </c>
      <c r="C2391" s="231">
        <v>16755.275862068967</v>
      </c>
      <c r="D2391" s="231"/>
      <c r="E2391" s="231"/>
      <c r="F2391" s="231"/>
      <c r="G2391" s="232">
        <v>19268.567241379311</v>
      </c>
      <c r="H2391" s="242" t="s">
        <v>1218</v>
      </c>
      <c r="I2391" s="242" t="s">
        <v>1218</v>
      </c>
      <c r="J2391" s="68"/>
      <c r="K2391" s="130"/>
      <c r="L2391" s="130"/>
      <c r="M2391" s="130"/>
      <c r="N2391" s="68"/>
      <c r="O2391" s="68"/>
      <c r="P2391" s="68"/>
      <c r="Q2391" s="68"/>
      <c r="R2391" s="130"/>
      <c r="S2391" s="130"/>
      <c r="T2391" s="130"/>
      <c r="U2391" s="130"/>
      <c r="V2391" s="68"/>
      <c r="W2391" s="68"/>
      <c r="X2391" s="68"/>
      <c r="Y2391" s="130"/>
      <c r="Z2391" s="130"/>
      <c r="AA2391" s="130"/>
      <c r="AB2391" s="68"/>
      <c r="AC2391" s="68"/>
      <c r="AD2391" s="132"/>
      <c r="AE2391" s="132"/>
      <c r="AG2391" s="132"/>
    </row>
    <row r="2392" spans="1:33" s="144" customFormat="1" ht="15.75">
      <c r="A2392" s="292" t="str">
        <f t="shared" si="42"/>
        <v>66-56600-02</v>
      </c>
      <c r="B2392" s="231">
        <v>7875.43103448276</v>
      </c>
      <c r="C2392" s="231">
        <v>10269.562068965513</v>
      </c>
      <c r="D2392" s="231"/>
      <c r="E2392" s="231"/>
      <c r="F2392" s="231"/>
      <c r="G2392" s="232">
        <v>11809.99637931034</v>
      </c>
      <c r="H2392" s="242" t="s">
        <v>1219</v>
      </c>
      <c r="I2392" s="242" t="s">
        <v>1219</v>
      </c>
      <c r="J2392" s="68"/>
      <c r="K2392" s="130"/>
      <c r="L2392" s="130"/>
      <c r="M2392" s="130"/>
      <c r="N2392" s="68"/>
      <c r="O2392" s="68"/>
      <c r="P2392" s="68"/>
      <c r="Q2392" s="134"/>
      <c r="R2392" s="130"/>
      <c r="S2392" s="130"/>
      <c r="T2392" s="130"/>
      <c r="U2392" s="130"/>
      <c r="V2392" s="68"/>
      <c r="W2392" s="68"/>
      <c r="X2392" s="68"/>
      <c r="Y2392" s="130"/>
      <c r="Z2392" s="130"/>
      <c r="AA2392" s="130"/>
      <c r="AB2392" s="68"/>
      <c r="AC2392" s="68"/>
      <c r="AD2392" s="132"/>
      <c r="AE2392" s="132"/>
      <c r="AG2392" s="132"/>
    </row>
    <row r="2393" spans="1:33" s="132" customFormat="1" ht="15.75">
      <c r="A2393" s="292" t="str">
        <f t="shared" si="42"/>
        <v>66-56600-S2</v>
      </c>
      <c r="B2393" s="231">
        <v>20724.568965517246</v>
      </c>
      <c r="C2393" s="231">
        <v>27024.837931034483</v>
      </c>
      <c r="D2393" s="231"/>
      <c r="E2393" s="231"/>
      <c r="F2393" s="231"/>
      <c r="G2393" s="232">
        <v>31078.563620689652</v>
      </c>
      <c r="H2393" s="242" t="s">
        <v>1229</v>
      </c>
      <c r="I2393" s="242" t="s">
        <v>1229</v>
      </c>
      <c r="J2393" s="131"/>
      <c r="K2393" s="130"/>
      <c r="L2393" s="130"/>
      <c r="M2393" s="130"/>
      <c r="N2393" s="68"/>
      <c r="O2393" s="68"/>
      <c r="P2393" s="68"/>
      <c r="Q2393" s="68"/>
      <c r="R2393" s="130"/>
      <c r="S2393" s="130"/>
      <c r="T2393" s="130"/>
      <c r="U2393" s="130"/>
      <c r="V2393" s="68"/>
      <c r="W2393" s="68"/>
      <c r="X2393" s="68"/>
      <c r="Y2393" s="130"/>
      <c r="Z2393" s="130"/>
      <c r="AA2393" s="130"/>
      <c r="AB2393" s="68"/>
      <c r="AC2393" s="68"/>
    </row>
    <row r="2394" spans="1:33" s="132" customFormat="1" ht="15.75">
      <c r="A2394" s="292" t="str">
        <f t="shared" si="42"/>
        <v>66-57600-S3</v>
      </c>
      <c r="B2394" s="231">
        <v>11403.017241379312</v>
      </c>
      <c r="C2394" s="231">
        <v>14869.534482758621</v>
      </c>
      <c r="D2394" s="231"/>
      <c r="E2394" s="231"/>
      <c r="F2394" s="231"/>
      <c r="G2394" s="232">
        <v>17099.964655172414</v>
      </c>
      <c r="H2394" s="242" t="s">
        <v>1236</v>
      </c>
      <c r="I2394" s="242" t="s">
        <v>1236</v>
      </c>
      <c r="J2394" s="131"/>
      <c r="K2394" s="130"/>
      <c r="L2394" s="130"/>
      <c r="M2394" s="130"/>
      <c r="N2394" s="68"/>
      <c r="O2394" s="68"/>
      <c r="P2394" s="68"/>
      <c r="Q2394" s="68"/>
      <c r="R2394" s="130"/>
      <c r="S2394" s="130"/>
      <c r="T2394" s="130"/>
      <c r="U2394" s="130"/>
      <c r="V2394" s="68"/>
      <c r="W2394" s="68"/>
      <c r="X2394" s="68"/>
      <c r="Y2394" s="130"/>
      <c r="Z2394" s="130"/>
      <c r="AA2394" s="130"/>
      <c r="AB2394" s="68"/>
      <c r="AC2394" s="68"/>
    </row>
    <row r="2395" spans="1:33" s="132" customFormat="1" ht="15.75">
      <c r="A2395" s="292" t="str">
        <f t="shared" si="42"/>
        <v>66-57600-L2</v>
      </c>
      <c r="B2395" s="231">
        <v>8411.2068965517246</v>
      </c>
      <c r="C2395" s="231">
        <v>10968.213793103449</v>
      </c>
      <c r="D2395" s="231"/>
      <c r="E2395" s="231"/>
      <c r="F2395" s="231"/>
      <c r="G2395" s="232">
        <v>12613.445862068966</v>
      </c>
      <c r="H2395" s="242" t="s">
        <v>1237</v>
      </c>
      <c r="I2395" s="242" t="s">
        <v>1237</v>
      </c>
      <c r="J2395" s="131"/>
      <c r="K2395" s="130"/>
      <c r="L2395" s="130"/>
      <c r="M2395" s="130"/>
      <c r="N2395" s="68"/>
      <c r="O2395" s="68"/>
      <c r="P2395" s="68"/>
      <c r="Q2395" s="68"/>
      <c r="R2395" s="130"/>
      <c r="S2395" s="130"/>
      <c r="T2395" s="130"/>
      <c r="U2395" s="130"/>
      <c r="V2395" s="68"/>
      <c r="W2395" s="68"/>
      <c r="X2395" s="68"/>
      <c r="Y2395" s="130"/>
      <c r="Z2395" s="130"/>
      <c r="AA2395" s="130"/>
      <c r="AB2395" s="68"/>
      <c r="AC2395" s="68"/>
    </row>
    <row r="2396" spans="1:33" s="132" customFormat="1" ht="15.75">
      <c r="A2396" s="292" t="str">
        <f t="shared" si="42"/>
        <v>66-57600-B2</v>
      </c>
      <c r="B2396" s="231">
        <v>6794.3965517241395</v>
      </c>
      <c r="C2396" s="231">
        <v>8859.8931034482757</v>
      </c>
      <c r="D2396" s="231"/>
      <c r="E2396" s="231"/>
      <c r="F2396" s="231"/>
      <c r="G2396" s="232">
        <v>10188.877068965518</v>
      </c>
      <c r="H2396" s="242" t="s">
        <v>1238</v>
      </c>
      <c r="I2396" s="242" t="s">
        <v>1238</v>
      </c>
      <c r="J2396" s="131"/>
      <c r="K2396" s="130"/>
      <c r="L2396" s="130"/>
      <c r="M2396" s="130"/>
      <c r="N2396" s="68"/>
      <c r="O2396" s="68"/>
      <c r="P2396" s="68"/>
      <c r="Q2396" s="68"/>
      <c r="R2396" s="130"/>
      <c r="S2396" s="130"/>
      <c r="T2396" s="130"/>
      <c r="U2396" s="130"/>
      <c r="V2396" s="68"/>
      <c r="W2396" s="68"/>
      <c r="X2396" s="68"/>
      <c r="Y2396" s="130"/>
      <c r="Z2396" s="130"/>
      <c r="AA2396" s="130"/>
      <c r="AB2396" s="68"/>
      <c r="AC2396" s="68"/>
    </row>
    <row r="2397" spans="1:33" s="132" customFormat="1" ht="15.75">
      <c r="A2397" s="292" t="str">
        <f t="shared" si="42"/>
        <v>66-57600-01</v>
      </c>
      <c r="B2397" s="231">
        <v>4608.620689655173</v>
      </c>
      <c r="C2397" s="231">
        <v>6009.6413793103447</v>
      </c>
      <c r="D2397" s="231"/>
      <c r="E2397" s="231"/>
      <c r="F2397" s="231"/>
      <c r="G2397" s="232">
        <v>6911.087586206896</v>
      </c>
      <c r="H2397" s="242" t="s">
        <v>1220</v>
      </c>
      <c r="I2397" s="242" t="s">
        <v>1220</v>
      </c>
      <c r="J2397" s="131"/>
      <c r="K2397" s="130"/>
      <c r="L2397" s="130"/>
      <c r="M2397" s="130"/>
      <c r="N2397" s="68"/>
      <c r="O2397" s="68"/>
      <c r="P2397" s="68"/>
      <c r="Q2397" s="68"/>
      <c r="R2397" s="130"/>
      <c r="S2397" s="130"/>
      <c r="T2397" s="130"/>
      <c r="U2397" s="130"/>
      <c r="V2397" s="68"/>
      <c r="W2397" s="68"/>
      <c r="X2397" s="68"/>
      <c r="Y2397" s="130"/>
      <c r="Z2397" s="130"/>
      <c r="AA2397" s="130"/>
      <c r="AB2397" s="68"/>
      <c r="AC2397" s="68"/>
    </row>
    <row r="2398" spans="1:33" s="132" customFormat="1" ht="15.75">
      <c r="A2398" s="292" t="str">
        <f t="shared" si="42"/>
        <v>66-57600-02</v>
      </c>
      <c r="B2398" s="231">
        <v>3802.5862068965525</v>
      </c>
      <c r="C2398" s="231">
        <v>4958.5724137931038</v>
      </c>
      <c r="D2398" s="231"/>
      <c r="E2398" s="231"/>
      <c r="F2398" s="231"/>
      <c r="G2398" s="232">
        <v>5702.3582758620696</v>
      </c>
      <c r="H2398" s="242" t="s">
        <v>1221</v>
      </c>
      <c r="I2398" s="242" t="s">
        <v>1221</v>
      </c>
      <c r="J2398" s="131"/>
      <c r="K2398" s="130"/>
      <c r="L2398" s="130"/>
      <c r="M2398" s="130"/>
      <c r="N2398" s="68"/>
      <c r="O2398" s="68"/>
      <c r="P2398" s="68"/>
      <c r="Q2398" s="68"/>
      <c r="R2398" s="130"/>
      <c r="S2398" s="130"/>
      <c r="T2398" s="130"/>
      <c r="U2398" s="130"/>
      <c r="V2398" s="68"/>
      <c r="W2398" s="68"/>
      <c r="X2398" s="68"/>
      <c r="Y2398" s="130"/>
      <c r="Z2398" s="130"/>
      <c r="AA2398" s="130"/>
      <c r="AB2398" s="68"/>
      <c r="AC2398" s="68"/>
    </row>
    <row r="2399" spans="1:33" s="132" customFormat="1" ht="15.75">
      <c r="A2399" s="292" t="str">
        <f t="shared" si="42"/>
        <v>66-57600-03</v>
      </c>
      <c r="B2399" s="231">
        <v>2991.8103448275865</v>
      </c>
      <c r="C2399" s="231">
        <v>3901.3206896551724</v>
      </c>
      <c r="D2399" s="231"/>
      <c r="E2399" s="231"/>
      <c r="F2399" s="231"/>
      <c r="G2399" s="232">
        <v>4486.5187931034479</v>
      </c>
      <c r="H2399" s="242" t="s">
        <v>1222</v>
      </c>
      <c r="I2399" s="242" t="s">
        <v>1222</v>
      </c>
      <c r="J2399" s="68"/>
      <c r="K2399" s="68"/>
      <c r="L2399" s="68"/>
      <c r="M2399" s="68"/>
      <c r="N2399" s="68"/>
      <c r="O2399" s="68"/>
      <c r="P2399" s="68"/>
      <c r="Q2399" s="68"/>
      <c r="R2399" s="68"/>
      <c r="S2399" s="68"/>
      <c r="T2399" s="68"/>
      <c r="U2399" s="68"/>
      <c r="V2399" s="68"/>
      <c r="W2399" s="68"/>
      <c r="X2399" s="68"/>
      <c r="Y2399" s="130"/>
      <c r="Z2399" s="130"/>
      <c r="AA2399" s="130"/>
      <c r="AB2399" s="68"/>
      <c r="AC2399" s="68"/>
    </row>
    <row r="2400" spans="1:33" s="132" customFormat="1" ht="15.75">
      <c r="A2400" s="292" t="str">
        <f t="shared" si="42"/>
        <v>66-58000-S1</v>
      </c>
      <c r="B2400" s="231">
        <v>6784.9137931034502</v>
      </c>
      <c r="C2400" s="231">
        <v>8316.6759310344805</v>
      </c>
      <c r="D2400" s="231"/>
      <c r="E2400" s="231"/>
      <c r="F2400" s="231"/>
      <c r="G2400" s="232">
        <v>9564.1773206896523</v>
      </c>
      <c r="H2400" s="242" t="s">
        <v>1245</v>
      </c>
      <c r="I2400" s="242" t="s">
        <v>1245</v>
      </c>
      <c r="J2400" s="131"/>
      <c r="K2400" s="130"/>
      <c r="L2400" s="130"/>
      <c r="M2400" s="130"/>
      <c r="N2400" s="68"/>
      <c r="O2400" s="68"/>
      <c r="P2400" s="68"/>
      <c r="Q2400" s="68"/>
      <c r="R2400" s="130"/>
      <c r="S2400" s="130"/>
      <c r="T2400" s="130"/>
      <c r="U2400" s="130"/>
      <c r="V2400" s="68"/>
      <c r="W2400" s="68"/>
      <c r="X2400" s="68"/>
      <c r="Y2400" s="130"/>
      <c r="Z2400" s="130"/>
      <c r="AA2400" s="130"/>
      <c r="AB2400" s="68"/>
      <c r="AC2400" s="68"/>
    </row>
    <row r="2401" spans="1:33" s="132" customFormat="1" ht="15.75">
      <c r="A2401" s="292" t="str">
        <f t="shared" si="42"/>
        <v>66-58100-S1</v>
      </c>
      <c r="B2401" s="231">
        <v>8615.0862068965525</v>
      </c>
      <c r="C2401" s="231">
        <v>10560.028068965514</v>
      </c>
      <c r="D2401" s="231"/>
      <c r="E2401" s="231"/>
      <c r="F2401" s="231"/>
      <c r="G2401" s="232">
        <v>12144.032279310341</v>
      </c>
      <c r="H2401" s="242" t="s">
        <v>1246</v>
      </c>
      <c r="I2401" s="242" t="s">
        <v>1246</v>
      </c>
      <c r="J2401" s="131"/>
      <c r="K2401" s="130"/>
      <c r="L2401" s="130"/>
      <c r="M2401" s="130"/>
      <c r="N2401" s="68"/>
      <c r="O2401" s="68"/>
      <c r="P2401" s="68"/>
      <c r="Q2401" s="68"/>
      <c r="R2401" s="130"/>
      <c r="S2401" s="130"/>
      <c r="T2401" s="130"/>
      <c r="U2401" s="130"/>
      <c r="V2401" s="68"/>
      <c r="W2401" s="68"/>
      <c r="X2401" s="68"/>
      <c r="Y2401" s="130"/>
      <c r="Z2401" s="130"/>
      <c r="AA2401" s="130"/>
      <c r="AB2401" s="68"/>
      <c r="AC2401" s="68"/>
    </row>
    <row r="2402" spans="1:33" s="132" customFormat="1" ht="15.75">
      <c r="A2402" s="292" t="str">
        <f t="shared" si="42"/>
        <v>66-58200-S1</v>
      </c>
      <c r="B2402" s="231">
        <v>6614.2241379310353</v>
      </c>
      <c r="C2402" s="231">
        <v>8624.9482758620707</v>
      </c>
      <c r="D2402" s="231"/>
      <c r="E2402" s="231"/>
      <c r="F2402" s="231"/>
      <c r="G2402" s="232">
        <v>9918.6905172413826</v>
      </c>
      <c r="H2402" s="242" t="s">
        <v>1247</v>
      </c>
      <c r="I2402" s="242" t="s">
        <v>1247</v>
      </c>
      <c r="J2402" s="131"/>
      <c r="K2402" s="130"/>
      <c r="L2402" s="130"/>
      <c r="M2402" s="130"/>
      <c r="N2402" s="68"/>
      <c r="O2402" s="68"/>
      <c r="P2402" s="68"/>
      <c r="Q2402" s="68"/>
      <c r="R2402" s="130"/>
      <c r="S2402" s="130"/>
      <c r="T2402" s="130"/>
      <c r="U2402" s="130"/>
      <c r="V2402" s="68"/>
      <c r="W2402" s="68"/>
      <c r="X2402" s="68"/>
      <c r="Y2402" s="130"/>
      <c r="Z2402" s="130"/>
      <c r="AA2402" s="130"/>
      <c r="AB2402" s="68"/>
      <c r="AC2402" s="68"/>
    </row>
    <row r="2403" spans="1:33" s="132" customFormat="1" ht="15.75">
      <c r="A2403" s="292" t="str">
        <f t="shared" si="42"/>
        <v>66-58600-S2</v>
      </c>
      <c r="B2403" s="231">
        <v>11721.637931034486</v>
      </c>
      <c r="C2403" s="231">
        <v>15285.015862068962</v>
      </c>
      <c r="D2403" s="231"/>
      <c r="E2403" s="231"/>
      <c r="F2403" s="231"/>
      <c r="G2403" s="232">
        <v>17577.768241379308</v>
      </c>
      <c r="H2403" s="242" t="s">
        <v>1253</v>
      </c>
      <c r="I2403" s="242" t="s">
        <v>1253</v>
      </c>
      <c r="J2403" s="131"/>
      <c r="K2403" s="130"/>
      <c r="L2403" s="130"/>
      <c r="M2403" s="130"/>
      <c r="N2403" s="68"/>
      <c r="O2403" s="68"/>
      <c r="P2403" s="68"/>
      <c r="Q2403" s="68"/>
      <c r="R2403" s="130"/>
      <c r="S2403" s="130"/>
      <c r="T2403" s="130"/>
      <c r="U2403" s="130"/>
      <c r="V2403" s="68"/>
      <c r="W2403" s="68"/>
      <c r="X2403" s="68"/>
      <c r="Y2403" s="130"/>
      <c r="Z2403" s="130"/>
      <c r="AA2403" s="130"/>
      <c r="AB2403" s="68"/>
      <c r="AC2403" s="68"/>
    </row>
    <row r="2404" spans="1:33" s="132" customFormat="1" ht="15.75">
      <c r="A2404" s="292" t="str">
        <f t="shared" ref="A2404:A2467" si="43">LEFT(H2404,6)&amp;"00"&amp;RIGHT(H2404,3)</f>
        <v>66-58600-01</v>
      </c>
      <c r="B2404" s="231">
        <v>7402.9051724137953</v>
      </c>
      <c r="C2404" s="231">
        <v>9653.3883448275847</v>
      </c>
      <c r="D2404" s="231"/>
      <c r="E2404" s="231"/>
      <c r="F2404" s="231"/>
      <c r="G2404" s="232">
        <v>11101.396596551722</v>
      </c>
      <c r="H2404" s="242" t="s">
        <v>1254</v>
      </c>
      <c r="I2404" s="242" t="s">
        <v>1254</v>
      </c>
      <c r="J2404" s="68"/>
      <c r="K2404" s="68"/>
      <c r="L2404" s="68"/>
      <c r="M2404" s="68"/>
      <c r="N2404" s="68"/>
      <c r="O2404" s="68"/>
      <c r="P2404" s="68"/>
      <c r="Q2404" s="68"/>
      <c r="R2404" s="68"/>
      <c r="S2404" s="68"/>
      <c r="T2404" s="68"/>
      <c r="U2404" s="68"/>
      <c r="V2404" s="68"/>
      <c r="W2404" s="68"/>
      <c r="X2404" s="68"/>
      <c r="Y2404" s="130"/>
      <c r="Z2404" s="130"/>
      <c r="AA2404" s="130"/>
      <c r="AB2404" s="68"/>
      <c r="AC2404" s="68"/>
    </row>
    <row r="2405" spans="1:33" s="132" customFormat="1" ht="15.75">
      <c r="A2405" s="292" t="str">
        <f t="shared" si="43"/>
        <v>66-58600-02</v>
      </c>
      <c r="B2405" s="231">
        <v>4318.7327586206893</v>
      </c>
      <c r="C2405" s="231">
        <v>5631.627517241378</v>
      </c>
      <c r="D2405" s="231"/>
      <c r="E2405" s="231"/>
      <c r="F2405" s="231"/>
      <c r="G2405" s="232">
        <v>6476.3716448275845</v>
      </c>
      <c r="H2405" s="242" t="s">
        <v>1255</v>
      </c>
      <c r="I2405" s="242" t="s">
        <v>1255</v>
      </c>
      <c r="J2405" s="131"/>
      <c r="K2405" s="130"/>
      <c r="L2405" s="130"/>
      <c r="M2405" s="130"/>
      <c r="N2405" s="68"/>
      <c r="O2405" s="68"/>
      <c r="P2405" s="68"/>
      <c r="Q2405" s="68"/>
      <c r="R2405" s="130"/>
      <c r="S2405" s="130"/>
      <c r="T2405" s="130"/>
      <c r="U2405" s="130"/>
      <c r="V2405" s="68"/>
      <c r="W2405" s="68"/>
      <c r="X2405" s="68"/>
      <c r="Y2405" s="130"/>
      <c r="Z2405" s="130"/>
      <c r="AA2405" s="130"/>
      <c r="AB2405" s="68"/>
      <c r="AC2405" s="68"/>
    </row>
    <row r="2406" spans="1:33" s="132" customFormat="1" ht="15.75">
      <c r="A2406" s="292" t="str">
        <f t="shared" si="43"/>
        <v>66-57000-S1</v>
      </c>
      <c r="B2406" s="231">
        <v>14351.206896551725</v>
      </c>
      <c r="C2406" s="231">
        <v>18713.97379310344</v>
      </c>
      <c r="D2406" s="231"/>
      <c r="E2406" s="231"/>
      <c r="F2406" s="231"/>
      <c r="G2406" s="232">
        <v>21521.069862068955</v>
      </c>
      <c r="H2406" s="242" t="s">
        <v>1256</v>
      </c>
      <c r="I2406" s="242" t="s">
        <v>1256</v>
      </c>
      <c r="J2406" s="131"/>
      <c r="K2406" s="130"/>
      <c r="L2406" s="130"/>
      <c r="M2406" s="130"/>
      <c r="N2406" s="68"/>
      <c r="O2406" s="68"/>
      <c r="P2406" s="68"/>
      <c r="Q2406" s="68"/>
      <c r="R2406" s="130"/>
      <c r="S2406" s="130"/>
      <c r="T2406" s="130"/>
      <c r="U2406" s="130"/>
      <c r="V2406" s="68"/>
      <c r="W2406" s="68"/>
      <c r="X2406" s="68"/>
      <c r="Y2406" s="130"/>
      <c r="Z2406" s="130"/>
      <c r="AA2406" s="130"/>
      <c r="AB2406" s="68"/>
      <c r="AC2406" s="68"/>
    </row>
    <row r="2407" spans="1:33" s="132" customFormat="1" ht="15.75">
      <c r="A2407" s="292" t="str">
        <f t="shared" si="43"/>
        <v>66-58700-S1</v>
      </c>
      <c r="B2407" s="231">
        <v>9332.741379310346</v>
      </c>
      <c r="C2407" s="231">
        <v>12169.894758620687</v>
      </c>
      <c r="D2407" s="231"/>
      <c r="E2407" s="231"/>
      <c r="F2407" s="231"/>
      <c r="G2407" s="232">
        <v>13995.378972413788</v>
      </c>
      <c r="H2407" s="242" t="s">
        <v>1261</v>
      </c>
      <c r="I2407" s="242" t="s">
        <v>1261</v>
      </c>
      <c r="J2407" s="131"/>
      <c r="K2407" s="130"/>
      <c r="L2407" s="130"/>
      <c r="M2407" s="130"/>
      <c r="N2407" s="68"/>
      <c r="O2407" s="68"/>
      <c r="P2407" s="68"/>
      <c r="Q2407" s="68"/>
      <c r="R2407" s="130"/>
      <c r="S2407" s="130"/>
      <c r="T2407" s="130"/>
      <c r="U2407" s="130"/>
      <c r="V2407" s="68"/>
      <c r="W2407" s="68"/>
      <c r="X2407" s="68"/>
      <c r="Y2407" s="130"/>
      <c r="Z2407" s="130"/>
      <c r="AA2407" s="130"/>
      <c r="AB2407" s="68"/>
      <c r="AC2407" s="68"/>
    </row>
    <row r="2408" spans="1:33" s="132" customFormat="1" ht="15.75">
      <c r="A2408" s="292" t="str">
        <f t="shared" si="43"/>
        <v>66-58800-S1</v>
      </c>
      <c r="B2408" s="231">
        <v>7759.4568965517265</v>
      </c>
      <c r="C2408" s="231">
        <v>10118.331793103449</v>
      </c>
      <c r="D2408" s="231"/>
      <c r="E2408" s="231"/>
      <c r="F2408" s="231"/>
      <c r="G2408" s="232">
        <v>11636.081562068966</v>
      </c>
      <c r="H2408" s="242" t="s">
        <v>1262</v>
      </c>
      <c r="I2408" s="242" t="s">
        <v>1262</v>
      </c>
      <c r="J2408" s="131"/>
      <c r="K2408" s="130"/>
      <c r="L2408" s="130"/>
      <c r="M2408" s="130"/>
      <c r="N2408" s="68"/>
      <c r="O2408" s="68"/>
      <c r="P2408" s="68"/>
      <c r="Q2408" s="68"/>
      <c r="R2408" s="130"/>
      <c r="S2408" s="130"/>
      <c r="T2408" s="130"/>
      <c r="U2408" s="130"/>
      <c r="V2408" s="68"/>
      <c r="W2408" s="68"/>
      <c r="X2408" s="68"/>
      <c r="Y2408" s="130"/>
      <c r="Z2408" s="130"/>
      <c r="AA2408" s="130"/>
      <c r="AB2408" s="68"/>
      <c r="AC2408" s="68"/>
    </row>
    <row r="2409" spans="1:33" s="132" customFormat="1" ht="15.75">
      <c r="A2409" s="292" t="str">
        <f t="shared" si="43"/>
        <v>66-58900-S3</v>
      </c>
      <c r="B2409" s="231">
        <v>12162.870689655174</v>
      </c>
      <c r="C2409" s="231">
        <v>15860.383379310348</v>
      </c>
      <c r="D2409" s="231"/>
      <c r="E2409" s="231"/>
      <c r="F2409" s="231"/>
      <c r="G2409" s="232">
        <v>18239.440886206899</v>
      </c>
      <c r="H2409" s="242" t="s">
        <v>1263</v>
      </c>
      <c r="I2409" s="242" t="s">
        <v>1263</v>
      </c>
      <c r="J2409" s="131"/>
      <c r="K2409" s="130"/>
      <c r="L2409" s="130"/>
      <c r="M2409" s="130"/>
      <c r="N2409" s="68"/>
      <c r="O2409" s="68"/>
      <c r="P2409" s="68"/>
      <c r="Q2409" s="68"/>
      <c r="R2409" s="130"/>
      <c r="S2409" s="130"/>
      <c r="T2409" s="130"/>
      <c r="U2409" s="130"/>
      <c r="V2409" s="68"/>
      <c r="W2409" s="68"/>
      <c r="X2409" s="68"/>
      <c r="Y2409" s="130"/>
      <c r="Z2409" s="130"/>
      <c r="AA2409" s="130"/>
      <c r="AB2409" s="68"/>
      <c r="AC2409" s="68"/>
    </row>
    <row r="2410" spans="1:33" ht="15.75">
      <c r="A2410" s="292" t="str">
        <f t="shared" si="43"/>
        <v>66-58900-L2</v>
      </c>
      <c r="B2410" s="231">
        <v>9626.8965517241377</v>
      </c>
      <c r="C2410" s="231">
        <v>12553.473103448276</v>
      </c>
      <c r="D2410" s="231"/>
      <c r="E2410" s="231"/>
      <c r="F2410" s="231"/>
      <c r="G2410" s="232">
        <v>14436.494068965516</v>
      </c>
      <c r="H2410" s="250" t="s">
        <v>1399</v>
      </c>
      <c r="I2410" s="250" t="s">
        <v>1399</v>
      </c>
      <c r="J2410" s="114"/>
      <c r="K2410" s="108"/>
      <c r="L2410" s="108"/>
      <c r="M2410" s="108"/>
      <c r="N2410" s="109"/>
      <c r="O2410" s="110"/>
      <c r="P2410" s="108"/>
      <c r="Q2410" s="108"/>
      <c r="R2410" s="108"/>
      <c r="S2410" s="108"/>
      <c r="T2410" s="108"/>
      <c r="U2410" s="108"/>
      <c r="V2410" s="109"/>
      <c r="W2410" s="109"/>
      <c r="X2410" s="109"/>
      <c r="Y2410" s="108"/>
      <c r="Z2410" s="108"/>
      <c r="AA2410" s="108"/>
      <c r="AB2410" s="109"/>
      <c r="AC2410" s="109"/>
      <c r="AD2410" s="111"/>
      <c r="AG2410" s="111"/>
    </row>
    <row r="2411" spans="1:33" ht="15.75">
      <c r="A2411" s="292" t="str">
        <f t="shared" si="43"/>
        <v>66-58900-B2</v>
      </c>
      <c r="B2411" s="231">
        <v>6827.9655172413786</v>
      </c>
      <c r="C2411" s="231">
        <v>8903.6670344827598</v>
      </c>
      <c r="D2411" s="231"/>
      <c r="E2411" s="231"/>
      <c r="F2411" s="231"/>
      <c r="G2411" s="232">
        <v>10239.217089655172</v>
      </c>
      <c r="H2411" s="250" t="s">
        <v>1594</v>
      </c>
      <c r="I2411" s="250" t="s">
        <v>1594</v>
      </c>
      <c r="J2411" s="114"/>
      <c r="K2411" s="108"/>
      <c r="L2411" s="108"/>
      <c r="M2411" s="108"/>
      <c r="N2411" s="109"/>
      <c r="O2411" s="110"/>
      <c r="P2411" s="108"/>
      <c r="Q2411" s="108"/>
      <c r="R2411" s="108"/>
      <c r="S2411" s="108"/>
      <c r="T2411" s="108"/>
      <c r="U2411" s="108"/>
      <c r="V2411" s="109"/>
      <c r="W2411" s="109"/>
      <c r="X2411" s="109"/>
      <c r="Y2411" s="108"/>
      <c r="Z2411" s="108"/>
      <c r="AA2411" s="108"/>
      <c r="AB2411" s="109"/>
      <c r="AC2411" s="109"/>
      <c r="AD2411" s="111"/>
      <c r="AG2411" s="111"/>
    </row>
    <row r="2412" spans="1:33" ht="15.75">
      <c r="A2412" s="292" t="str">
        <f t="shared" si="43"/>
        <v>66-58900-01</v>
      </c>
      <c r="B2412" s="231">
        <v>5334.9051724137935</v>
      </c>
      <c r="C2412" s="231">
        <v>6956.7163448275851</v>
      </c>
      <c r="D2412" s="231"/>
      <c r="E2412" s="231"/>
      <c r="F2412" s="231"/>
      <c r="G2412" s="232">
        <v>8000.2237965517215</v>
      </c>
      <c r="H2412" s="250" t="s">
        <v>1264</v>
      </c>
      <c r="I2412" s="250" t="s">
        <v>1264</v>
      </c>
      <c r="J2412" s="114"/>
      <c r="K2412" s="108"/>
      <c r="L2412" s="108"/>
      <c r="M2412" s="108"/>
      <c r="N2412" s="109"/>
      <c r="O2412" s="110"/>
      <c r="P2412" s="108"/>
      <c r="Q2412" s="108"/>
      <c r="R2412" s="108"/>
      <c r="S2412" s="108"/>
      <c r="T2412" s="108"/>
      <c r="U2412" s="108"/>
      <c r="V2412" s="109"/>
      <c r="W2412" s="109"/>
      <c r="X2412" s="109"/>
      <c r="Y2412" s="108"/>
      <c r="Z2412" s="108"/>
      <c r="AA2412" s="108"/>
      <c r="AB2412" s="109"/>
      <c r="AC2412" s="109"/>
      <c r="AD2412" s="111"/>
      <c r="AG2412" s="111"/>
    </row>
    <row r="2413" spans="1:33" ht="15.75">
      <c r="A2413" s="292" t="str">
        <f t="shared" si="43"/>
        <v>66-58900-02</v>
      </c>
      <c r="B2413" s="231">
        <v>4291.9913793103442</v>
      </c>
      <c r="C2413" s="231">
        <v>5596.7567586206906</v>
      </c>
      <c r="D2413" s="231"/>
      <c r="E2413" s="231"/>
      <c r="F2413" s="231"/>
      <c r="G2413" s="232">
        <v>6436.2702724137935</v>
      </c>
      <c r="H2413" s="250" t="s">
        <v>1265</v>
      </c>
      <c r="I2413" s="250" t="s">
        <v>1265</v>
      </c>
      <c r="J2413" s="109"/>
      <c r="K2413" s="109"/>
      <c r="L2413" s="109"/>
      <c r="M2413" s="109"/>
      <c r="N2413" s="109"/>
      <c r="O2413" s="109"/>
      <c r="P2413" s="109"/>
      <c r="Q2413" s="109"/>
      <c r="R2413" s="109"/>
      <c r="S2413" s="109"/>
      <c r="T2413" s="109"/>
      <c r="U2413" s="109"/>
      <c r="V2413" s="109"/>
      <c r="W2413" s="109"/>
      <c r="X2413" s="109"/>
      <c r="Y2413" s="109"/>
      <c r="Z2413" s="109"/>
      <c r="AA2413" s="109"/>
      <c r="AB2413" s="109"/>
      <c r="AC2413" s="109"/>
      <c r="AD2413" s="111"/>
      <c r="AG2413" s="111"/>
    </row>
    <row r="2414" spans="1:33" ht="15.75">
      <c r="A2414" s="292" t="str">
        <f t="shared" si="43"/>
        <v>66-58900-03</v>
      </c>
      <c r="B2414" s="231">
        <v>2535.9741379310349</v>
      </c>
      <c r="C2414" s="231">
        <v>3306.9102758620688</v>
      </c>
      <c r="D2414" s="231"/>
      <c r="E2414" s="231"/>
      <c r="F2414" s="231"/>
      <c r="G2414" s="232">
        <v>3802.946817241379</v>
      </c>
      <c r="H2414" s="250" t="s">
        <v>1266</v>
      </c>
      <c r="I2414" s="250" t="s">
        <v>1266</v>
      </c>
      <c r="J2414" s="109"/>
      <c r="K2414" s="109"/>
      <c r="L2414" s="109"/>
      <c r="M2414" s="109"/>
      <c r="N2414" s="109"/>
      <c r="O2414" s="109"/>
      <c r="P2414" s="109"/>
      <c r="Q2414" s="109"/>
      <c r="R2414" s="109"/>
      <c r="S2414" s="109"/>
      <c r="T2414" s="109"/>
      <c r="U2414" s="109"/>
      <c r="V2414" s="109"/>
      <c r="W2414" s="109"/>
      <c r="X2414" s="109"/>
      <c r="Y2414" s="109"/>
      <c r="Z2414" s="109"/>
      <c r="AA2414" s="109"/>
      <c r="AB2414" s="109"/>
      <c r="AC2414" s="109"/>
      <c r="AD2414" s="111"/>
      <c r="AG2414" s="111"/>
    </row>
    <row r="2415" spans="1:33" ht="15.75">
      <c r="A2415" s="292" t="str">
        <f t="shared" si="43"/>
        <v>66-58300-S3</v>
      </c>
      <c r="B2415" s="231">
        <v>74328.721485411137</v>
      </c>
      <c r="C2415" s="231">
        <v>92834.940816976115</v>
      </c>
      <c r="D2415" s="231"/>
      <c r="E2415" s="231"/>
      <c r="F2415" s="231"/>
      <c r="G2415" s="232">
        <v>104742.23193952253</v>
      </c>
      <c r="H2415" s="250" t="s">
        <v>1267</v>
      </c>
      <c r="I2415" s="250" t="s">
        <v>1267</v>
      </c>
      <c r="J2415" s="109"/>
      <c r="K2415" s="109"/>
      <c r="L2415" s="109"/>
      <c r="M2415" s="109"/>
      <c r="N2415" s="109"/>
      <c r="O2415" s="109"/>
      <c r="P2415" s="109"/>
      <c r="Q2415" s="109"/>
      <c r="R2415" s="109"/>
      <c r="S2415" s="109"/>
      <c r="T2415" s="109"/>
      <c r="U2415" s="109"/>
      <c r="V2415" s="109"/>
      <c r="W2415" s="109"/>
      <c r="X2415" s="109"/>
      <c r="Y2415" s="109"/>
      <c r="Z2415" s="109"/>
      <c r="AA2415" s="109"/>
      <c r="AB2415" s="109"/>
      <c r="AC2415" s="109"/>
      <c r="AD2415" s="111"/>
      <c r="AG2415" s="111"/>
    </row>
    <row r="2416" spans="1:33" s="132" customFormat="1" ht="15.75">
      <c r="A2416" s="292" t="str">
        <f t="shared" si="43"/>
        <v>66-58300-L2</v>
      </c>
      <c r="B2416" s="231">
        <v>59605.416445623341</v>
      </c>
      <c r="C2416" s="231">
        <v>74445.911045092813</v>
      </c>
      <c r="D2416" s="231"/>
      <c r="E2416" s="231"/>
      <c r="F2416" s="231"/>
      <c r="G2416" s="232">
        <v>83994.597701856721</v>
      </c>
      <c r="H2416" s="251" t="s">
        <v>2718</v>
      </c>
      <c r="I2416" s="251" t="s">
        <v>2718</v>
      </c>
      <c r="J2416" s="134"/>
      <c r="K2416" s="134"/>
      <c r="L2416" s="134"/>
      <c r="M2416" s="134"/>
      <c r="N2416" s="134"/>
      <c r="O2416" s="134"/>
      <c r="P2416" s="134"/>
      <c r="Q2416" s="134"/>
      <c r="R2416" s="134"/>
      <c r="S2416" s="134"/>
      <c r="T2416" s="134"/>
      <c r="U2416" s="134"/>
      <c r="V2416" s="134"/>
      <c r="W2416" s="134"/>
      <c r="X2416" s="134"/>
      <c r="Y2416" s="134"/>
      <c r="Z2416" s="134"/>
      <c r="AA2416" s="134"/>
      <c r="AB2416" s="134"/>
      <c r="AC2416" s="134"/>
    </row>
    <row r="2417" spans="1:33" s="132" customFormat="1" ht="15.75">
      <c r="A2417" s="292" t="str">
        <f t="shared" si="43"/>
        <v>66-58300-B2</v>
      </c>
      <c r="B2417" s="231">
        <v>38563.625994694958</v>
      </c>
      <c r="C2417" s="231">
        <v>48165.04829708222</v>
      </c>
      <c r="D2417" s="231"/>
      <c r="E2417" s="231"/>
      <c r="F2417" s="231"/>
      <c r="G2417" s="232">
        <v>54342.80554164455</v>
      </c>
      <c r="H2417" s="251" t="s">
        <v>1268</v>
      </c>
      <c r="I2417" s="251" t="s">
        <v>1268</v>
      </c>
      <c r="J2417" s="134"/>
      <c r="K2417" s="134"/>
      <c r="L2417" s="134"/>
      <c r="M2417" s="134"/>
      <c r="N2417" s="134"/>
      <c r="O2417" s="134"/>
      <c r="P2417" s="134"/>
      <c r="Q2417" s="134"/>
      <c r="R2417" s="134"/>
      <c r="S2417" s="134"/>
      <c r="T2417" s="134"/>
      <c r="U2417" s="134"/>
      <c r="V2417" s="134"/>
      <c r="W2417" s="134"/>
      <c r="X2417" s="134"/>
      <c r="Y2417" s="134"/>
      <c r="Z2417" s="134"/>
      <c r="AA2417" s="134"/>
      <c r="AB2417" s="134"/>
      <c r="AC2417" s="134"/>
    </row>
    <row r="2418" spans="1:33" s="132" customFormat="1" ht="15.75">
      <c r="A2418" s="292" t="str">
        <f t="shared" si="43"/>
        <v>66-58300-01</v>
      </c>
      <c r="B2418" s="231">
        <v>35765.095490716179</v>
      </c>
      <c r="C2418" s="231">
        <v>44669.892519893874</v>
      </c>
      <c r="D2418" s="231"/>
      <c r="E2418" s="231"/>
      <c r="F2418" s="231"/>
      <c r="G2418" s="232">
        <v>50399.426397877942</v>
      </c>
      <c r="H2418" s="250" t="s">
        <v>1269</v>
      </c>
      <c r="I2418" s="250" t="s">
        <v>1269</v>
      </c>
      <c r="J2418" s="134"/>
      <c r="K2418" s="134"/>
      <c r="L2418" s="134"/>
      <c r="M2418" s="134"/>
      <c r="N2418" s="134"/>
      <c r="O2418" s="134"/>
      <c r="P2418" s="134"/>
      <c r="Q2418" s="134"/>
      <c r="R2418" s="134"/>
      <c r="S2418" s="134"/>
      <c r="T2418" s="134"/>
      <c r="U2418" s="134"/>
      <c r="V2418" s="134"/>
      <c r="W2418" s="134"/>
      <c r="X2418" s="134"/>
      <c r="Y2418" s="134"/>
      <c r="Z2418" s="134"/>
      <c r="AA2418" s="134"/>
      <c r="AB2418" s="134"/>
      <c r="AC2418" s="134"/>
    </row>
    <row r="2419" spans="1:33" s="132" customFormat="1" ht="15.75">
      <c r="A2419" s="292" t="str">
        <f t="shared" si="43"/>
        <v>66-58300-02</v>
      </c>
      <c r="B2419" s="231">
        <v>23840.320954907162</v>
      </c>
      <c r="C2419" s="231">
        <v>29776.018525198942</v>
      </c>
      <c r="D2419" s="231"/>
      <c r="E2419" s="231"/>
      <c r="F2419" s="231"/>
      <c r="G2419" s="232">
        <v>33595.171303978779</v>
      </c>
      <c r="H2419" s="250" t="s">
        <v>1270</v>
      </c>
      <c r="I2419" s="250" t="s">
        <v>1270</v>
      </c>
      <c r="J2419" s="131"/>
      <c r="K2419" s="130"/>
      <c r="L2419" s="130"/>
      <c r="M2419" s="130"/>
      <c r="N2419" s="68"/>
      <c r="O2419" s="68"/>
      <c r="P2419" s="68"/>
      <c r="Q2419" s="68"/>
      <c r="R2419" s="130"/>
      <c r="S2419" s="130"/>
      <c r="T2419" s="130"/>
      <c r="U2419" s="130"/>
      <c r="V2419" s="68"/>
      <c r="W2419" s="68"/>
      <c r="X2419" s="68"/>
      <c r="Y2419" s="130"/>
      <c r="Z2419" s="130"/>
      <c r="AA2419" s="130"/>
      <c r="AB2419" s="68"/>
      <c r="AC2419" s="68"/>
    </row>
    <row r="2420" spans="1:33" ht="15.75">
      <c r="A2420" s="292" t="str">
        <f t="shared" si="43"/>
        <v>66-58300-03</v>
      </c>
      <c r="B2420" s="231">
        <v>14723.305039787798</v>
      </c>
      <c r="C2420" s="231">
        <v>18389.029771883281</v>
      </c>
      <c r="D2420" s="231"/>
      <c r="E2420" s="231"/>
      <c r="F2420" s="231"/>
      <c r="G2420" s="232">
        <v>20747.63423766577</v>
      </c>
      <c r="H2420" s="250" t="s">
        <v>1271</v>
      </c>
      <c r="I2420" s="250" t="s">
        <v>1271</v>
      </c>
      <c r="J2420" s="114"/>
      <c r="K2420" s="108"/>
      <c r="L2420" s="108"/>
      <c r="M2420" s="108"/>
      <c r="N2420" s="109"/>
      <c r="O2420" s="110"/>
      <c r="P2420" s="108"/>
      <c r="Q2420" s="108"/>
      <c r="R2420" s="108"/>
      <c r="S2420" s="108"/>
      <c r="T2420" s="108"/>
      <c r="U2420" s="108"/>
      <c r="V2420" s="109"/>
      <c r="W2420" s="109"/>
      <c r="X2420" s="109"/>
      <c r="Y2420" s="108"/>
      <c r="Z2420" s="108"/>
      <c r="AA2420" s="108"/>
      <c r="AB2420" s="109"/>
      <c r="AC2420" s="109"/>
      <c r="AD2420" s="111"/>
      <c r="AG2420" s="111"/>
    </row>
    <row r="2421" spans="1:33" ht="15.75">
      <c r="A2421" s="292" t="str">
        <f t="shared" si="43"/>
        <v>66-44900-S2</v>
      </c>
      <c r="B2421" s="231">
        <v>22489.919999999998</v>
      </c>
      <c r="C2421" s="231">
        <v>27347.040000000001</v>
      </c>
      <c r="D2421" s="231"/>
      <c r="E2421" s="231"/>
      <c r="F2421" s="231"/>
      <c r="G2421" s="232">
        <v>30756.959999999999</v>
      </c>
      <c r="H2421" s="250" t="s">
        <v>1274</v>
      </c>
      <c r="I2421" s="250" t="s">
        <v>1274</v>
      </c>
      <c r="J2421" s="114"/>
      <c r="K2421" s="108"/>
      <c r="L2421" s="108"/>
      <c r="M2421" s="108"/>
      <c r="N2421" s="109"/>
      <c r="O2421" s="110"/>
      <c r="P2421" s="108"/>
      <c r="Q2421" s="108"/>
      <c r="R2421" s="108"/>
      <c r="S2421" s="108"/>
      <c r="T2421" s="108"/>
      <c r="U2421" s="108"/>
      <c r="V2421" s="109"/>
      <c r="W2421" s="109"/>
      <c r="X2421" s="109"/>
      <c r="Y2421" s="108"/>
      <c r="Z2421" s="108"/>
      <c r="AA2421" s="108"/>
      <c r="AB2421" s="109"/>
      <c r="AC2421" s="109"/>
      <c r="AD2421" s="111"/>
      <c r="AG2421" s="111"/>
    </row>
    <row r="2422" spans="1:33" ht="15.75">
      <c r="A2422" s="292" t="str">
        <f t="shared" si="43"/>
        <v>66-44900-01</v>
      </c>
      <c r="B2422" s="231">
        <v>13361.759999999998</v>
      </c>
      <c r="C2422" s="231">
        <v>16247.52</v>
      </c>
      <c r="D2422" s="231"/>
      <c r="E2422" s="231"/>
      <c r="F2422" s="231"/>
      <c r="G2422" s="232">
        <v>18273.599999999999</v>
      </c>
      <c r="H2422" s="250" t="s">
        <v>1275</v>
      </c>
      <c r="I2422" s="250" t="s">
        <v>1275</v>
      </c>
      <c r="J2422" s="114"/>
      <c r="K2422" s="108"/>
      <c r="L2422" s="108"/>
      <c r="M2422" s="108"/>
      <c r="N2422" s="109"/>
      <c r="O2422" s="110"/>
      <c r="P2422" s="108"/>
      <c r="Q2422" s="108"/>
      <c r="R2422" s="108"/>
      <c r="S2422" s="108"/>
      <c r="T2422" s="108"/>
      <c r="U2422" s="108"/>
      <c r="V2422" s="109"/>
      <c r="W2422" s="109"/>
      <c r="X2422" s="109"/>
      <c r="Y2422" s="108"/>
      <c r="Z2422" s="108"/>
      <c r="AA2422" s="108"/>
      <c r="AB2422" s="109"/>
      <c r="AC2422" s="109"/>
      <c r="AD2422" s="111"/>
      <c r="AG2422" s="111"/>
    </row>
    <row r="2423" spans="1:33" s="132" customFormat="1" ht="15.75">
      <c r="A2423" s="292" t="str">
        <f t="shared" si="43"/>
        <v>66-44900-02</v>
      </c>
      <c r="B2423" s="231">
        <v>9128.159999999998</v>
      </c>
      <c r="C2423" s="231">
        <v>11099.52</v>
      </c>
      <c r="D2423" s="231"/>
      <c r="E2423" s="231"/>
      <c r="F2423" s="231"/>
      <c r="G2423" s="232">
        <v>12483.359999999999</v>
      </c>
      <c r="H2423" s="250" t="s">
        <v>1276</v>
      </c>
      <c r="I2423" s="250" t="s">
        <v>1276</v>
      </c>
      <c r="J2423" s="134"/>
      <c r="K2423" s="134"/>
      <c r="L2423" s="134"/>
      <c r="M2423" s="134"/>
      <c r="N2423" s="134"/>
      <c r="O2423" s="134"/>
      <c r="P2423" s="134"/>
      <c r="Q2423" s="134"/>
      <c r="R2423" s="134"/>
      <c r="S2423" s="134"/>
      <c r="T2423" s="134"/>
      <c r="U2423" s="134"/>
      <c r="V2423" s="134"/>
      <c r="W2423" s="134"/>
      <c r="X2423" s="134"/>
      <c r="Y2423" s="134"/>
      <c r="Z2423" s="134"/>
      <c r="AA2423" s="134"/>
      <c r="AB2423" s="134"/>
      <c r="AC2423" s="134"/>
    </row>
    <row r="2424" spans="1:33" s="132" customFormat="1" ht="15.75">
      <c r="A2424" s="292" t="str">
        <f t="shared" si="43"/>
        <v>66-45000-S2</v>
      </c>
      <c r="B2424" s="231">
        <v>16825.007893805305</v>
      </c>
      <c r="C2424" s="231">
        <v>25547.567999999999</v>
      </c>
      <c r="D2424" s="231"/>
      <c r="E2424" s="231"/>
      <c r="F2424" s="231"/>
      <c r="G2424" s="232">
        <v>28732.763999999996</v>
      </c>
      <c r="H2424" s="250" t="s">
        <v>1277</v>
      </c>
      <c r="I2424" s="250" t="s">
        <v>1277</v>
      </c>
      <c r="J2424" s="134"/>
      <c r="K2424" s="134"/>
      <c r="L2424" s="134"/>
      <c r="M2424" s="134"/>
      <c r="N2424" s="134"/>
      <c r="O2424" s="134"/>
      <c r="P2424" s="134"/>
      <c r="Q2424" s="134"/>
      <c r="R2424" s="134"/>
      <c r="S2424" s="134"/>
      <c r="T2424" s="134"/>
      <c r="U2424" s="134"/>
      <c r="V2424" s="134"/>
      <c r="W2424" s="134"/>
      <c r="X2424" s="134"/>
      <c r="Y2424" s="134"/>
      <c r="Z2424" s="134"/>
      <c r="AA2424" s="134"/>
      <c r="AB2424" s="134"/>
      <c r="AC2424" s="134"/>
    </row>
    <row r="2425" spans="1:33" s="132" customFormat="1" ht="15.75">
      <c r="A2425" s="292" t="str">
        <f t="shared" si="43"/>
        <v>66-45000-01</v>
      </c>
      <c r="B2425" s="231">
        <v>8229.3238938053091</v>
      </c>
      <c r="C2425" s="231">
        <v>15095.52</v>
      </c>
      <c r="D2425" s="231"/>
      <c r="E2425" s="231"/>
      <c r="F2425" s="231"/>
      <c r="G2425" s="232">
        <v>16977.599999999999</v>
      </c>
      <c r="H2425" s="250" t="s">
        <v>1278</v>
      </c>
      <c r="I2425" s="250" t="s">
        <v>1278</v>
      </c>
      <c r="J2425" s="134"/>
      <c r="K2425" s="134"/>
      <c r="L2425" s="134"/>
      <c r="M2425" s="134"/>
      <c r="N2425" s="134"/>
      <c r="O2425" s="134"/>
      <c r="P2425" s="134"/>
      <c r="Q2425" s="134"/>
      <c r="R2425" s="134"/>
      <c r="S2425" s="134"/>
      <c r="T2425" s="134"/>
      <c r="U2425" s="134"/>
      <c r="V2425" s="134"/>
      <c r="W2425" s="134"/>
      <c r="X2425" s="134"/>
      <c r="Y2425" s="134"/>
      <c r="Z2425" s="134"/>
      <c r="AA2425" s="134"/>
      <c r="AB2425" s="134"/>
      <c r="AC2425" s="134"/>
    </row>
    <row r="2426" spans="1:33" s="132" customFormat="1" ht="15.75">
      <c r="A2426" s="292" t="str">
        <f t="shared" si="43"/>
        <v>66-45000-02</v>
      </c>
      <c r="B2426" s="231">
        <v>8595.6839999999975</v>
      </c>
      <c r="C2426" s="231">
        <v>10452.047999999999</v>
      </c>
      <c r="D2426" s="231"/>
      <c r="E2426" s="231"/>
      <c r="F2426" s="231"/>
      <c r="G2426" s="232">
        <v>11755.163999999999</v>
      </c>
      <c r="H2426" s="250" t="s">
        <v>1279</v>
      </c>
      <c r="I2426" s="250" t="s">
        <v>1279</v>
      </c>
      <c r="J2426" s="131"/>
      <c r="K2426" s="130"/>
      <c r="L2426" s="130"/>
      <c r="M2426" s="130"/>
      <c r="N2426" s="68"/>
      <c r="O2426" s="68"/>
      <c r="P2426" s="68"/>
      <c r="Q2426" s="68"/>
      <c r="R2426" s="130"/>
      <c r="S2426" s="130"/>
      <c r="T2426" s="130"/>
      <c r="U2426" s="130"/>
      <c r="V2426" s="68"/>
      <c r="W2426" s="68"/>
      <c r="X2426" s="68"/>
      <c r="Y2426" s="130"/>
      <c r="Z2426" s="130"/>
      <c r="AA2426" s="130"/>
      <c r="AB2426" s="68"/>
      <c r="AC2426" s="68"/>
    </row>
    <row r="2427" spans="1:33" ht="15.75">
      <c r="A2427" s="292" t="str">
        <f t="shared" si="43"/>
        <v>66-56300-S3</v>
      </c>
      <c r="B2427" s="231">
        <v>21639.946949602123</v>
      </c>
      <c r="C2427" s="231">
        <v>28218.490822281157</v>
      </c>
      <c r="D2427" s="231"/>
      <c r="E2427" s="231"/>
      <c r="F2427" s="231"/>
      <c r="G2427" s="232">
        <v>32451.264445623325</v>
      </c>
      <c r="H2427" s="250" t="s">
        <v>1280</v>
      </c>
      <c r="I2427" s="250" t="s">
        <v>1280</v>
      </c>
      <c r="J2427" s="114"/>
      <c r="K2427" s="108"/>
      <c r="L2427" s="108"/>
      <c r="M2427" s="108"/>
      <c r="N2427" s="109"/>
      <c r="O2427" s="110"/>
      <c r="P2427" s="108"/>
      <c r="Q2427" s="108"/>
      <c r="R2427" s="108"/>
      <c r="S2427" s="108"/>
      <c r="T2427" s="108"/>
      <c r="U2427" s="108"/>
      <c r="V2427" s="109"/>
      <c r="W2427" s="109"/>
      <c r="X2427" s="109"/>
      <c r="Y2427" s="108"/>
      <c r="Z2427" s="108"/>
      <c r="AA2427" s="108"/>
      <c r="AB2427" s="109"/>
      <c r="AC2427" s="109"/>
      <c r="AD2427" s="111"/>
      <c r="AG2427" s="111"/>
    </row>
    <row r="2428" spans="1:33" ht="15.75">
      <c r="A2428" s="292" t="str">
        <f t="shared" si="43"/>
        <v>66-56300-01</v>
      </c>
      <c r="B2428" s="231">
        <v>9836.7135278514597</v>
      </c>
      <c r="C2428" s="231">
        <v>12827.074440318298</v>
      </c>
      <c r="D2428" s="231"/>
      <c r="E2428" s="231"/>
      <c r="F2428" s="231"/>
      <c r="G2428" s="232">
        <v>14751.135606366041</v>
      </c>
      <c r="H2428" s="250" t="s">
        <v>1281</v>
      </c>
      <c r="I2428" s="250" t="s">
        <v>1281</v>
      </c>
      <c r="J2428" s="114"/>
      <c r="K2428" s="108"/>
      <c r="L2428" s="108"/>
      <c r="M2428" s="108"/>
      <c r="N2428" s="109"/>
      <c r="O2428" s="110"/>
      <c r="P2428" s="108"/>
      <c r="Q2428" s="108"/>
      <c r="R2428" s="108"/>
      <c r="S2428" s="108"/>
      <c r="T2428" s="108"/>
      <c r="U2428" s="108"/>
      <c r="V2428" s="109"/>
      <c r="W2428" s="109"/>
      <c r="X2428" s="109"/>
      <c r="Y2428" s="108"/>
      <c r="Z2428" s="108"/>
      <c r="AA2428" s="108"/>
      <c r="AB2428" s="109"/>
      <c r="AC2428" s="109"/>
      <c r="AD2428" s="111"/>
      <c r="AG2428" s="111"/>
    </row>
    <row r="2429" spans="1:33" ht="15.75">
      <c r="A2429" s="292" t="str">
        <f t="shared" si="43"/>
        <v>66-56300-02</v>
      </c>
      <c r="B2429" s="231">
        <v>6557.8090185676392</v>
      </c>
      <c r="C2429" s="231">
        <v>8551.3829602121987</v>
      </c>
      <c r="D2429" s="231"/>
      <c r="E2429" s="231"/>
      <c r="F2429" s="231"/>
      <c r="G2429" s="232">
        <v>9834.090404244027</v>
      </c>
      <c r="H2429" s="250" t="s">
        <v>1282</v>
      </c>
      <c r="I2429" s="250" t="s">
        <v>1282</v>
      </c>
      <c r="J2429" s="114"/>
      <c r="K2429" s="108"/>
      <c r="L2429" s="108"/>
      <c r="M2429" s="108"/>
      <c r="N2429" s="109"/>
      <c r="O2429" s="110"/>
      <c r="P2429" s="108"/>
      <c r="Q2429" s="108"/>
      <c r="R2429" s="108"/>
      <c r="S2429" s="108"/>
      <c r="T2429" s="108"/>
      <c r="U2429" s="108"/>
      <c r="V2429" s="109"/>
      <c r="W2429" s="109"/>
      <c r="X2429" s="109"/>
      <c r="Y2429" s="108"/>
      <c r="Z2429" s="108"/>
      <c r="AA2429" s="108"/>
      <c r="AB2429" s="109"/>
      <c r="AC2429" s="109"/>
      <c r="AD2429" s="111"/>
      <c r="AG2429" s="111"/>
    </row>
    <row r="2430" spans="1:33" s="132" customFormat="1" ht="15.75">
      <c r="A2430" s="292" t="str">
        <f t="shared" si="43"/>
        <v>66-56300-03</v>
      </c>
      <c r="B2430" s="231">
        <v>5245.424403183024</v>
      </c>
      <c r="C2430" s="231">
        <v>6840.0334217506588</v>
      </c>
      <c r="D2430" s="231"/>
      <c r="E2430" s="231"/>
      <c r="F2430" s="231"/>
      <c r="G2430" s="232">
        <v>7866.0384350132572</v>
      </c>
      <c r="H2430" s="250" t="s">
        <v>1283</v>
      </c>
      <c r="I2430" s="250" t="s">
        <v>1283</v>
      </c>
      <c r="J2430" s="134"/>
      <c r="K2430" s="134"/>
      <c r="L2430" s="134"/>
      <c r="M2430" s="134"/>
      <c r="N2430" s="134"/>
      <c r="O2430" s="134"/>
      <c r="P2430" s="134"/>
      <c r="Q2430" s="134"/>
      <c r="R2430" s="134"/>
      <c r="S2430" s="134"/>
      <c r="T2430" s="134"/>
      <c r="U2430" s="134"/>
      <c r="V2430" s="134"/>
      <c r="W2430" s="134"/>
      <c r="X2430" s="134"/>
      <c r="Y2430" s="134"/>
      <c r="Z2430" s="134"/>
      <c r="AA2430" s="134"/>
      <c r="AB2430" s="134"/>
      <c r="AC2430" s="134"/>
    </row>
    <row r="2431" spans="1:33" s="132" customFormat="1" ht="15.75">
      <c r="A2431" s="292" t="str">
        <f t="shared" si="43"/>
        <v>66-60500-S1</v>
      </c>
      <c r="B2431" s="231">
        <v>2732.0775862068972</v>
      </c>
      <c r="C2431" s="231">
        <v>3562.6291724137936</v>
      </c>
      <c r="D2431" s="231"/>
      <c r="E2431" s="231"/>
      <c r="F2431" s="231"/>
      <c r="G2431" s="232">
        <v>4097.0235482758626</v>
      </c>
      <c r="H2431" s="250" t="s">
        <v>1272</v>
      </c>
      <c r="I2431" s="250" t="s">
        <v>1272</v>
      </c>
      <c r="J2431" s="134"/>
      <c r="K2431" s="134"/>
      <c r="L2431" s="134"/>
      <c r="M2431" s="134"/>
      <c r="N2431" s="134"/>
      <c r="O2431" s="134"/>
      <c r="P2431" s="134"/>
      <c r="Q2431" s="134"/>
      <c r="R2431" s="134"/>
      <c r="S2431" s="134"/>
      <c r="T2431" s="134"/>
      <c r="U2431" s="134"/>
      <c r="V2431" s="134"/>
      <c r="W2431" s="134"/>
      <c r="X2431" s="134"/>
      <c r="Y2431" s="134"/>
      <c r="Z2431" s="134"/>
      <c r="AA2431" s="134"/>
      <c r="AB2431" s="134"/>
      <c r="AC2431" s="134"/>
    </row>
    <row r="2432" spans="1:33" s="132" customFormat="1" ht="15.75">
      <c r="A2432" s="292" t="str">
        <f t="shared" si="43"/>
        <v>66-60600-S1</v>
      </c>
      <c r="B2432" s="231">
        <v>1756.0172413793105</v>
      </c>
      <c r="C2432" s="231">
        <v>2289.8464827586204</v>
      </c>
      <c r="D2432" s="231"/>
      <c r="E2432" s="231"/>
      <c r="F2432" s="231"/>
      <c r="G2432" s="232">
        <v>2633.3234551724131</v>
      </c>
      <c r="H2432" s="252" t="s">
        <v>1273</v>
      </c>
      <c r="I2432" s="252" t="s">
        <v>1273</v>
      </c>
      <c r="J2432" s="134"/>
      <c r="K2432" s="134"/>
      <c r="L2432" s="134"/>
      <c r="M2432" s="134"/>
      <c r="N2432" s="134"/>
      <c r="O2432" s="134"/>
      <c r="P2432" s="134"/>
      <c r="Q2432" s="134"/>
      <c r="R2432" s="134"/>
      <c r="S2432" s="134"/>
      <c r="T2432" s="134"/>
      <c r="U2432" s="134"/>
      <c r="V2432" s="134"/>
      <c r="W2432" s="134"/>
      <c r="X2432" s="134"/>
      <c r="Y2432" s="134"/>
      <c r="Z2432" s="134"/>
      <c r="AA2432" s="134"/>
      <c r="AB2432" s="134"/>
      <c r="AC2432" s="134"/>
    </row>
    <row r="2433" spans="1:29" s="132" customFormat="1" ht="15.75">
      <c r="A2433" s="292" t="str">
        <f t="shared" si="43"/>
        <v>66-61300-S3</v>
      </c>
      <c r="B2433" s="231">
        <v>24833.827586206899</v>
      </c>
      <c r="C2433" s="231">
        <v>32383.311172413789</v>
      </c>
      <c r="D2433" s="231"/>
      <c r="E2433" s="231"/>
      <c r="F2433" s="231"/>
      <c r="G2433" s="232">
        <v>37240.807848275857</v>
      </c>
      <c r="H2433" s="252" t="s">
        <v>1361</v>
      </c>
      <c r="I2433" s="252" t="s">
        <v>1361</v>
      </c>
      <c r="J2433" s="131"/>
      <c r="K2433" s="130"/>
      <c r="L2433" s="130"/>
      <c r="M2433" s="130"/>
      <c r="N2433" s="68"/>
      <c r="O2433" s="68"/>
      <c r="P2433" s="68"/>
      <c r="Q2433" s="68"/>
      <c r="R2433" s="130"/>
      <c r="S2433" s="130"/>
      <c r="T2433" s="130"/>
      <c r="U2433" s="130"/>
      <c r="V2433" s="68"/>
      <c r="W2433" s="68"/>
      <c r="X2433" s="68"/>
      <c r="Y2433" s="130"/>
      <c r="Z2433" s="130"/>
      <c r="AA2433" s="130"/>
      <c r="AB2433" s="68"/>
      <c r="AC2433" s="68"/>
    </row>
    <row r="2434" spans="1:29" s="132" customFormat="1" ht="15.75">
      <c r="A2434" s="292" t="str">
        <f t="shared" si="43"/>
        <v>66-61300-01</v>
      </c>
      <c r="B2434" s="231">
        <v>12341.146551724139</v>
      </c>
      <c r="C2434" s="231">
        <v>16092.855103448272</v>
      </c>
      <c r="D2434" s="231"/>
      <c r="E2434" s="231"/>
      <c r="F2434" s="231"/>
      <c r="G2434" s="232">
        <v>18506.783368965513</v>
      </c>
      <c r="H2434" s="252" t="s">
        <v>1362</v>
      </c>
      <c r="I2434" s="252" t="s">
        <v>1362</v>
      </c>
      <c r="J2434" s="131"/>
      <c r="K2434" s="130"/>
      <c r="L2434" s="130"/>
      <c r="M2434" s="130"/>
      <c r="N2434" s="68"/>
      <c r="O2434" s="68"/>
      <c r="P2434" s="68"/>
      <c r="Q2434" s="68"/>
      <c r="R2434" s="130"/>
      <c r="S2434" s="130"/>
      <c r="T2434" s="130"/>
      <c r="U2434" s="130"/>
      <c r="V2434" s="68"/>
      <c r="W2434" s="68"/>
      <c r="X2434" s="68"/>
      <c r="Y2434" s="130"/>
      <c r="Z2434" s="130"/>
      <c r="AA2434" s="130"/>
      <c r="AB2434" s="68"/>
      <c r="AC2434" s="68"/>
    </row>
    <row r="2435" spans="1:29" s="132" customFormat="1" ht="15.75">
      <c r="A2435" s="292" t="str">
        <f t="shared" si="43"/>
        <v>66-61300-02</v>
      </c>
      <c r="B2435" s="231">
        <v>7616.8362068965525</v>
      </c>
      <c r="C2435" s="231">
        <v>9932.354413793104</v>
      </c>
      <c r="D2435" s="231"/>
      <c r="E2435" s="231"/>
      <c r="F2435" s="231"/>
      <c r="G2435" s="232">
        <v>11422.207575862069</v>
      </c>
      <c r="H2435" s="252" t="s">
        <v>1363</v>
      </c>
      <c r="I2435" s="252" t="s">
        <v>1363</v>
      </c>
      <c r="J2435" s="131"/>
      <c r="K2435" s="130"/>
      <c r="L2435" s="130"/>
      <c r="M2435" s="130"/>
      <c r="N2435" s="68"/>
      <c r="O2435" s="68"/>
      <c r="P2435" s="68"/>
      <c r="Q2435" s="68"/>
      <c r="R2435" s="130"/>
      <c r="S2435" s="130"/>
      <c r="T2435" s="130"/>
      <c r="U2435" s="130"/>
      <c r="V2435" s="68"/>
      <c r="W2435" s="68"/>
      <c r="X2435" s="68"/>
      <c r="Y2435" s="130"/>
      <c r="Z2435" s="130"/>
      <c r="AA2435" s="130"/>
      <c r="AB2435" s="68"/>
      <c r="AC2435" s="68"/>
    </row>
    <row r="2436" spans="1:29" s="132" customFormat="1" ht="15.75">
      <c r="A2436" s="292" t="str">
        <f t="shared" si="43"/>
        <v>66-61300-03</v>
      </c>
      <c r="B2436" s="231">
        <v>4875.8448275862074</v>
      </c>
      <c r="C2436" s="231">
        <v>6358.1016551724142</v>
      </c>
      <c r="D2436" s="231">
        <v>6358.1016551724142</v>
      </c>
      <c r="E2436" s="231">
        <v>6358.1016551724142</v>
      </c>
      <c r="F2436" s="231">
        <v>6358.1016551724142</v>
      </c>
      <c r="G2436" s="232">
        <v>7311.8169034482762</v>
      </c>
      <c r="H2436" s="250" t="s">
        <v>1364</v>
      </c>
      <c r="I2436" s="250" t="s">
        <v>1364</v>
      </c>
      <c r="J2436" s="131"/>
      <c r="K2436" s="130"/>
      <c r="L2436" s="130"/>
      <c r="M2436" s="130"/>
      <c r="N2436" s="68"/>
      <c r="O2436" s="68"/>
      <c r="P2436" s="68"/>
      <c r="Q2436" s="68"/>
      <c r="R2436" s="130"/>
      <c r="S2436" s="130"/>
      <c r="T2436" s="130"/>
      <c r="U2436" s="130"/>
      <c r="V2436" s="68"/>
      <c r="W2436" s="68"/>
      <c r="X2436" s="68"/>
      <c r="Y2436" s="130"/>
      <c r="Z2436" s="130"/>
      <c r="AA2436" s="130"/>
      <c r="AB2436" s="68"/>
      <c r="AC2436" s="68"/>
    </row>
    <row r="2437" spans="1:29" s="132" customFormat="1" ht="15.75">
      <c r="A2437" s="292" t="str">
        <f t="shared" si="43"/>
        <v>66-59200-S2</v>
      </c>
      <c r="B2437" s="231">
        <v>15242.586206896554</v>
      </c>
      <c r="C2437" s="231">
        <v>19876.332413793098</v>
      </c>
      <c r="D2437" s="231"/>
      <c r="E2437" s="231"/>
      <c r="F2437" s="231"/>
      <c r="G2437" s="232">
        <v>22857.78227586206</v>
      </c>
      <c r="H2437" s="250" t="s">
        <v>1313</v>
      </c>
      <c r="I2437" s="250" t="s">
        <v>1313</v>
      </c>
      <c r="J2437" s="131"/>
      <c r="K2437" s="130"/>
      <c r="L2437" s="130"/>
      <c r="M2437" s="130"/>
      <c r="N2437" s="68"/>
      <c r="O2437" s="68"/>
      <c r="P2437" s="68"/>
      <c r="Q2437" s="68"/>
      <c r="R2437" s="130"/>
      <c r="S2437" s="130"/>
      <c r="T2437" s="130"/>
      <c r="U2437" s="130"/>
      <c r="V2437" s="68"/>
      <c r="W2437" s="68"/>
      <c r="X2437" s="68"/>
      <c r="Y2437" s="130"/>
      <c r="Z2437" s="130"/>
      <c r="AA2437" s="130"/>
      <c r="AB2437" s="68"/>
      <c r="AC2437" s="68"/>
    </row>
    <row r="2438" spans="1:29" s="132" customFormat="1" ht="15.75">
      <c r="A2438" s="292" t="str">
        <f t="shared" si="43"/>
        <v>66-59200-01</v>
      </c>
      <c r="B2438" s="231">
        <v>9055.0424403183042</v>
      </c>
      <c r="C2438" s="231">
        <v>11807.775342175064</v>
      </c>
      <c r="D2438" s="231"/>
      <c r="E2438" s="231"/>
      <c r="F2438" s="231"/>
      <c r="G2438" s="232">
        <v>13578.941643501321</v>
      </c>
      <c r="H2438" s="251" t="s">
        <v>1314</v>
      </c>
      <c r="I2438" s="251" t="s">
        <v>1314</v>
      </c>
      <c r="J2438" s="131"/>
      <c r="K2438" s="130"/>
      <c r="L2438" s="130"/>
      <c r="M2438" s="130"/>
      <c r="N2438" s="68"/>
      <c r="O2438" s="68"/>
      <c r="P2438" s="68"/>
      <c r="Q2438" s="68"/>
      <c r="R2438" s="130"/>
      <c r="S2438" s="130"/>
      <c r="T2438" s="130"/>
      <c r="U2438" s="130"/>
      <c r="V2438" s="68"/>
      <c r="W2438" s="68"/>
      <c r="X2438" s="68"/>
      <c r="Y2438" s="130"/>
      <c r="Z2438" s="130"/>
      <c r="AA2438" s="130"/>
      <c r="AB2438" s="68"/>
      <c r="AC2438" s="68"/>
    </row>
    <row r="2439" spans="1:29" s="132" customFormat="1" ht="15.75">
      <c r="A2439" s="292" t="str">
        <f t="shared" si="43"/>
        <v>66-59200-02</v>
      </c>
      <c r="B2439" s="231">
        <v>6187.5437665782492</v>
      </c>
      <c r="C2439" s="231">
        <v>8068.5570716180355</v>
      </c>
      <c r="D2439" s="231"/>
      <c r="E2439" s="231"/>
      <c r="F2439" s="231"/>
      <c r="G2439" s="232">
        <v>9278.8406323607396</v>
      </c>
      <c r="H2439" s="250" t="s">
        <v>1315</v>
      </c>
      <c r="I2439" s="250" t="s">
        <v>1315</v>
      </c>
      <c r="J2439" s="131"/>
      <c r="K2439" s="130"/>
      <c r="L2439" s="130"/>
      <c r="M2439" s="130"/>
      <c r="N2439" s="68"/>
      <c r="O2439" s="68"/>
      <c r="P2439" s="68"/>
      <c r="Q2439" s="68"/>
      <c r="R2439" s="130"/>
      <c r="S2439" s="130"/>
      <c r="T2439" s="130"/>
      <c r="U2439" s="130"/>
      <c r="V2439" s="68"/>
      <c r="W2439" s="68"/>
      <c r="X2439" s="68"/>
      <c r="Y2439" s="130"/>
      <c r="Z2439" s="130"/>
      <c r="AA2439" s="130"/>
      <c r="AB2439" s="68"/>
      <c r="AC2439" s="68"/>
    </row>
    <row r="2440" spans="1:29" s="132" customFormat="1" ht="15.75">
      <c r="A2440" s="292" t="str">
        <f t="shared" si="43"/>
        <v>66-59000-S2</v>
      </c>
      <c r="B2440" s="231">
        <v>25918.567639257293</v>
      </c>
      <c r="C2440" s="231">
        <v>33797.8122015915</v>
      </c>
      <c r="D2440" s="231"/>
      <c r="E2440" s="231"/>
      <c r="F2440" s="231"/>
      <c r="G2440" s="232">
        <v>38867.48403183023</v>
      </c>
      <c r="H2440" s="250" t="s">
        <v>1333</v>
      </c>
      <c r="I2440" s="250" t="s">
        <v>1333</v>
      </c>
      <c r="J2440" s="131"/>
      <c r="K2440" s="130"/>
      <c r="L2440" s="130"/>
      <c r="M2440" s="130"/>
      <c r="N2440" s="68"/>
      <c r="O2440" s="68"/>
      <c r="P2440" s="68"/>
      <c r="Q2440" s="68"/>
      <c r="R2440" s="130"/>
      <c r="S2440" s="130"/>
      <c r="T2440" s="130"/>
      <c r="U2440" s="130"/>
      <c r="V2440" s="68"/>
      <c r="W2440" s="68"/>
      <c r="X2440" s="68"/>
      <c r="Y2440" s="130"/>
      <c r="Z2440" s="130"/>
      <c r="AA2440" s="130"/>
      <c r="AB2440" s="68"/>
      <c r="AC2440" s="68"/>
    </row>
    <row r="2441" spans="1:29" s="132" customFormat="1" ht="15.75">
      <c r="A2441" s="292" t="str">
        <f t="shared" si="43"/>
        <v>66-59000-01</v>
      </c>
      <c r="B2441" s="231">
        <v>15950.204244031827</v>
      </c>
      <c r="C2441" s="231">
        <v>20799.066334217499</v>
      </c>
      <c r="D2441" s="231"/>
      <c r="E2441" s="231"/>
      <c r="F2441" s="231"/>
      <c r="G2441" s="232">
        <v>23918.926284350124</v>
      </c>
      <c r="H2441" s="252" t="s">
        <v>1334</v>
      </c>
      <c r="I2441" s="252" t="s">
        <v>1334</v>
      </c>
      <c r="J2441" s="131"/>
      <c r="K2441" s="130"/>
      <c r="L2441" s="130"/>
      <c r="M2441" s="130"/>
      <c r="N2441" s="68"/>
      <c r="O2441" s="68"/>
      <c r="P2441" s="68"/>
      <c r="Q2441" s="68"/>
      <c r="R2441" s="130"/>
      <c r="S2441" s="130"/>
      <c r="T2441" s="130"/>
      <c r="U2441" s="130"/>
      <c r="V2441" s="68"/>
      <c r="W2441" s="68"/>
      <c r="X2441" s="68"/>
      <c r="Y2441" s="130"/>
      <c r="Z2441" s="130"/>
      <c r="AA2441" s="130"/>
      <c r="AB2441" s="68"/>
      <c r="AC2441" s="68"/>
    </row>
    <row r="2442" spans="1:29" s="132" customFormat="1" ht="15.75">
      <c r="A2442" s="292" t="str">
        <f t="shared" si="43"/>
        <v>66-59000-02</v>
      </c>
      <c r="B2442" s="231">
        <v>9968.3633952254659</v>
      </c>
      <c r="C2442" s="231">
        <v>12998.745867374004</v>
      </c>
      <c r="D2442" s="231"/>
      <c r="E2442" s="231"/>
      <c r="F2442" s="231"/>
      <c r="G2442" s="232">
        <v>14948.557747480105</v>
      </c>
      <c r="H2442" s="252" t="s">
        <v>1335</v>
      </c>
      <c r="I2442" s="252" t="s">
        <v>1335</v>
      </c>
      <c r="J2442" s="131"/>
      <c r="K2442" s="130"/>
      <c r="L2442" s="130"/>
      <c r="M2442" s="130"/>
      <c r="N2442" s="68"/>
      <c r="O2442" s="68"/>
      <c r="P2442" s="68"/>
      <c r="Q2442" s="68"/>
      <c r="R2442" s="130"/>
      <c r="S2442" s="130"/>
      <c r="T2442" s="130"/>
      <c r="U2442" s="130"/>
      <c r="V2442" s="68"/>
      <c r="W2442" s="68"/>
      <c r="X2442" s="68"/>
      <c r="Y2442" s="130"/>
      <c r="Z2442" s="130"/>
      <c r="AA2442" s="130"/>
      <c r="AB2442" s="68"/>
      <c r="AC2442" s="68"/>
    </row>
    <row r="2443" spans="1:29" s="132" customFormat="1" ht="15.75">
      <c r="A2443" s="292" t="str">
        <f t="shared" si="43"/>
        <v>66-60000-S4</v>
      </c>
      <c r="B2443" s="231">
        <v>30966.517241379312</v>
      </c>
      <c r="C2443" s="231">
        <v>40380.33848275862</v>
      </c>
      <c r="D2443" s="231"/>
      <c r="E2443" s="231"/>
      <c r="F2443" s="231"/>
      <c r="G2443" s="232">
        <v>46437.389255172413</v>
      </c>
      <c r="H2443" s="252" t="s">
        <v>1336</v>
      </c>
      <c r="I2443" s="252" t="s">
        <v>1336</v>
      </c>
      <c r="J2443" s="134"/>
      <c r="K2443" s="134"/>
      <c r="L2443" s="134"/>
      <c r="M2443" s="134"/>
      <c r="N2443" s="134"/>
      <c r="O2443" s="134"/>
      <c r="P2443" s="134"/>
      <c r="Q2443" s="134"/>
      <c r="R2443" s="134"/>
      <c r="S2443" s="134"/>
      <c r="T2443" s="134"/>
      <c r="U2443" s="134"/>
      <c r="V2443" s="134"/>
      <c r="W2443" s="134"/>
      <c r="X2443" s="134"/>
      <c r="Y2443" s="134"/>
      <c r="Z2443" s="134"/>
      <c r="AA2443" s="134"/>
      <c r="AB2443" s="134"/>
      <c r="AC2443" s="134"/>
    </row>
    <row r="2444" spans="1:29" s="132" customFormat="1" ht="15.75">
      <c r="A2444" s="292" t="str">
        <f t="shared" si="43"/>
        <v>66-60000-L3</v>
      </c>
      <c r="B2444" s="231">
        <v>26831.888594164458</v>
      </c>
      <c r="C2444" s="231">
        <v>34988.78272679045</v>
      </c>
      <c r="D2444" s="231"/>
      <c r="E2444" s="231"/>
      <c r="F2444" s="231"/>
      <c r="G2444" s="232">
        <v>40237.100135809014</v>
      </c>
      <c r="H2444" s="252" t="s">
        <v>1699</v>
      </c>
      <c r="I2444" s="252" t="s">
        <v>1699</v>
      </c>
      <c r="J2444" s="134"/>
      <c r="K2444" s="134"/>
      <c r="L2444" s="134"/>
      <c r="M2444" s="134"/>
      <c r="N2444" s="134"/>
      <c r="O2444" s="134"/>
      <c r="P2444" s="134"/>
      <c r="Q2444" s="134"/>
      <c r="R2444" s="134"/>
      <c r="S2444" s="134"/>
      <c r="T2444" s="134"/>
      <c r="U2444" s="134"/>
      <c r="V2444" s="134"/>
      <c r="W2444" s="134"/>
      <c r="X2444" s="134"/>
      <c r="Y2444" s="134"/>
      <c r="Z2444" s="134"/>
      <c r="AA2444" s="134"/>
      <c r="AB2444" s="134"/>
      <c r="AC2444" s="134"/>
    </row>
    <row r="2445" spans="1:29" s="132" customFormat="1" ht="15.75">
      <c r="A2445" s="292" t="str">
        <f t="shared" si="43"/>
        <v>66-60000-01</v>
      </c>
      <c r="B2445" s="231">
        <v>11564.618037135278</v>
      </c>
      <c r="C2445" s="231">
        <v>15080.261920424398</v>
      </c>
      <c r="D2445" s="231"/>
      <c r="E2445" s="231"/>
      <c r="F2445" s="231"/>
      <c r="G2445" s="232">
        <v>17342.301208488057</v>
      </c>
      <c r="H2445" s="250" t="s">
        <v>1337</v>
      </c>
      <c r="I2445" s="250" t="s">
        <v>1337</v>
      </c>
      <c r="J2445" s="134"/>
      <c r="K2445" s="134"/>
      <c r="L2445" s="134"/>
      <c r="M2445" s="134"/>
      <c r="N2445" s="134"/>
      <c r="O2445" s="134"/>
      <c r="P2445" s="134"/>
      <c r="Q2445" s="134"/>
      <c r="R2445" s="134"/>
      <c r="S2445" s="134"/>
      <c r="T2445" s="134"/>
      <c r="U2445" s="134"/>
      <c r="V2445" s="134"/>
      <c r="W2445" s="134"/>
      <c r="X2445" s="134"/>
      <c r="Y2445" s="134"/>
      <c r="Z2445" s="134"/>
      <c r="AA2445" s="134"/>
      <c r="AB2445" s="134"/>
      <c r="AC2445" s="134"/>
    </row>
    <row r="2446" spans="1:29" s="132" customFormat="1" ht="15.75">
      <c r="A2446" s="292" t="str">
        <f t="shared" si="43"/>
        <v>66-60000-02</v>
      </c>
      <c r="B2446" s="231">
        <v>8767.0583554376663</v>
      </c>
      <c r="C2446" s="231">
        <v>11432.244095490716</v>
      </c>
      <c r="D2446" s="231"/>
      <c r="E2446" s="231"/>
      <c r="F2446" s="231"/>
      <c r="G2446" s="232">
        <v>13147.080709814323</v>
      </c>
      <c r="H2446" s="250" t="s">
        <v>1338</v>
      </c>
      <c r="I2446" s="250" t="s">
        <v>1338</v>
      </c>
      <c r="J2446" s="131"/>
      <c r="K2446" s="130"/>
      <c r="L2446" s="130"/>
      <c r="M2446" s="130"/>
      <c r="N2446" s="68"/>
      <c r="O2446" s="68"/>
      <c r="P2446" s="68"/>
      <c r="Q2446" s="68"/>
      <c r="R2446" s="130"/>
      <c r="S2446" s="130"/>
      <c r="T2446" s="130"/>
      <c r="U2446" s="130"/>
      <c r="V2446" s="68"/>
      <c r="W2446" s="68"/>
      <c r="X2446" s="68"/>
      <c r="Y2446" s="130"/>
      <c r="Z2446" s="130"/>
      <c r="AA2446" s="130"/>
      <c r="AB2446" s="68"/>
      <c r="AC2446" s="68"/>
    </row>
    <row r="2447" spans="1:29" s="132" customFormat="1" ht="15.75">
      <c r="A2447" s="292" t="str">
        <f t="shared" si="43"/>
        <v>66-60000-03</v>
      </c>
      <c r="B2447" s="231">
        <v>6500.2122015915129</v>
      </c>
      <c r="C2447" s="231">
        <v>8476.2767108753324</v>
      </c>
      <c r="D2447" s="231"/>
      <c r="E2447" s="231"/>
      <c r="F2447" s="231"/>
      <c r="G2447" s="232">
        <v>9747.71821750663</v>
      </c>
      <c r="H2447" s="250" t="s">
        <v>1339</v>
      </c>
      <c r="I2447" s="250" t="s">
        <v>1339</v>
      </c>
      <c r="J2447" s="131"/>
      <c r="K2447" s="130"/>
      <c r="L2447" s="130"/>
      <c r="M2447" s="130"/>
      <c r="N2447" s="68"/>
      <c r="O2447" s="146"/>
      <c r="P2447" s="130"/>
      <c r="Q2447" s="130"/>
      <c r="R2447" s="130"/>
      <c r="S2447" s="130"/>
      <c r="T2447" s="130"/>
      <c r="U2447" s="130"/>
      <c r="V2447" s="68"/>
      <c r="W2447" s="68"/>
      <c r="X2447" s="68"/>
      <c r="Y2447" s="130"/>
      <c r="Z2447" s="130"/>
      <c r="AA2447" s="130"/>
      <c r="AB2447" s="68"/>
      <c r="AC2447" s="68"/>
    </row>
    <row r="2448" spans="1:29" s="132" customFormat="1" ht="15.75">
      <c r="A2448" s="292" t="str">
        <f t="shared" si="43"/>
        <v>66-60000-04</v>
      </c>
      <c r="B2448" s="231">
        <v>4134.6286472148549</v>
      </c>
      <c r="C2448" s="231">
        <v>5391.5557559681702</v>
      </c>
      <c r="D2448" s="231"/>
      <c r="E2448" s="231"/>
      <c r="F2448" s="231"/>
      <c r="G2448" s="232">
        <v>6200.2891193633959</v>
      </c>
      <c r="H2448" s="250" t="s">
        <v>1340</v>
      </c>
      <c r="I2448" s="250" t="s">
        <v>1340</v>
      </c>
      <c r="J2448" s="131"/>
      <c r="K2448" s="130"/>
      <c r="L2448" s="130"/>
      <c r="M2448" s="130"/>
      <c r="N2448" s="68"/>
      <c r="O2448" s="146"/>
      <c r="P2448" s="130"/>
      <c r="Q2448" s="130"/>
      <c r="R2448" s="130"/>
      <c r="S2448" s="130"/>
      <c r="T2448" s="130"/>
      <c r="U2448" s="130"/>
      <c r="V2448" s="68"/>
      <c r="W2448" s="68"/>
      <c r="X2448" s="68"/>
      <c r="Y2448" s="130"/>
      <c r="Z2448" s="130"/>
      <c r="AA2448" s="130"/>
      <c r="AB2448" s="68"/>
      <c r="AC2448" s="68"/>
    </row>
    <row r="2449" spans="1:29" s="132" customFormat="1" ht="15.75">
      <c r="A2449" s="292" t="str">
        <f t="shared" si="43"/>
        <v>66-60100-S3</v>
      </c>
      <c r="B2449" s="231">
        <v>27012.907161803712</v>
      </c>
      <c r="C2449" s="231">
        <v>35224.83093899204</v>
      </c>
      <c r="D2449" s="231"/>
      <c r="E2449" s="231"/>
      <c r="F2449" s="231"/>
      <c r="G2449" s="232">
        <v>40508.555579840846</v>
      </c>
      <c r="H2449" s="250" t="s">
        <v>1341</v>
      </c>
      <c r="I2449" s="250" t="s">
        <v>1341</v>
      </c>
      <c r="J2449" s="134"/>
      <c r="K2449" s="134"/>
      <c r="L2449" s="134"/>
      <c r="M2449" s="134"/>
      <c r="N2449" s="134"/>
      <c r="O2449" s="134"/>
      <c r="P2449" s="134"/>
      <c r="Q2449" s="134"/>
      <c r="R2449" s="134"/>
      <c r="S2449" s="134"/>
      <c r="T2449" s="134"/>
      <c r="U2449" s="134"/>
      <c r="V2449" s="134"/>
      <c r="W2449" s="134"/>
      <c r="X2449" s="134"/>
      <c r="Y2449" s="134"/>
      <c r="Z2449" s="134"/>
      <c r="AA2449" s="134"/>
      <c r="AB2449" s="134"/>
      <c r="AC2449" s="134"/>
    </row>
    <row r="2450" spans="1:29" s="132" customFormat="1" ht="15.75">
      <c r="A2450" s="292" t="str">
        <f t="shared" si="43"/>
        <v>66-60100-01</v>
      </c>
      <c r="B2450" s="231">
        <v>11165.554376657825</v>
      </c>
      <c r="C2450" s="231">
        <v>14559.882907161804</v>
      </c>
      <c r="D2450" s="231"/>
      <c r="E2450" s="231"/>
      <c r="F2450" s="231"/>
      <c r="G2450" s="232">
        <v>16743.865343236073</v>
      </c>
      <c r="H2450" s="252" t="s">
        <v>1342</v>
      </c>
      <c r="I2450" s="252" t="s">
        <v>1342</v>
      </c>
      <c r="J2450" s="134"/>
      <c r="K2450" s="134"/>
      <c r="L2450" s="134"/>
      <c r="M2450" s="134"/>
      <c r="N2450" s="134"/>
      <c r="O2450" s="134"/>
      <c r="P2450" s="134"/>
      <c r="Q2450" s="134"/>
      <c r="R2450" s="134"/>
      <c r="S2450" s="134"/>
      <c r="T2450" s="134"/>
      <c r="U2450" s="134"/>
      <c r="V2450" s="134"/>
      <c r="W2450" s="134"/>
      <c r="X2450" s="134"/>
      <c r="Y2450" s="134"/>
      <c r="Z2450" s="134"/>
      <c r="AA2450" s="134"/>
      <c r="AB2450" s="134"/>
      <c r="AC2450" s="134"/>
    </row>
    <row r="2451" spans="1:29" s="132" customFormat="1" ht="15.75">
      <c r="A2451" s="292" t="str">
        <f t="shared" si="43"/>
        <v>66-60100-02</v>
      </c>
      <c r="B2451" s="231">
        <v>9231.9469496021211</v>
      </c>
      <c r="C2451" s="231">
        <v>12038.458822281164</v>
      </c>
      <c r="D2451" s="231"/>
      <c r="E2451" s="231"/>
      <c r="F2451" s="231"/>
      <c r="G2451" s="232">
        <v>13844.227645623338</v>
      </c>
      <c r="H2451" s="252" t="s">
        <v>1343</v>
      </c>
      <c r="I2451" s="252" t="s">
        <v>1343</v>
      </c>
      <c r="J2451" s="134"/>
      <c r="K2451" s="134"/>
      <c r="L2451" s="134"/>
      <c r="M2451" s="134"/>
      <c r="N2451" s="134"/>
      <c r="O2451" s="134"/>
      <c r="P2451" s="134"/>
      <c r="Q2451" s="134"/>
      <c r="R2451" s="134"/>
      <c r="S2451" s="134"/>
      <c r="T2451" s="134"/>
      <c r="U2451" s="134"/>
      <c r="V2451" s="134"/>
      <c r="W2451" s="134"/>
      <c r="X2451" s="134"/>
      <c r="Y2451" s="134"/>
      <c r="Z2451" s="134"/>
      <c r="AA2451" s="134"/>
      <c r="AB2451" s="134"/>
      <c r="AC2451" s="134"/>
    </row>
    <row r="2452" spans="1:29" s="132" customFormat="1" ht="15.75">
      <c r="A2452" s="292" t="str">
        <f t="shared" si="43"/>
        <v>66-60100-03</v>
      </c>
      <c r="B2452" s="231">
        <v>6615.4058355437664</v>
      </c>
      <c r="C2452" s="231">
        <v>8626.4892095490704</v>
      </c>
      <c r="D2452" s="231"/>
      <c r="E2452" s="231"/>
      <c r="F2452" s="231"/>
      <c r="G2452" s="232">
        <v>9920.4625909814313</v>
      </c>
      <c r="H2452" s="252" t="s">
        <v>1344</v>
      </c>
      <c r="I2452" s="252" t="s">
        <v>1344</v>
      </c>
      <c r="J2452" s="131"/>
      <c r="K2452" s="130"/>
      <c r="L2452" s="130"/>
      <c r="M2452" s="130"/>
      <c r="N2452" s="68"/>
      <c r="O2452" s="68"/>
      <c r="P2452" s="68"/>
      <c r="Q2452" s="68"/>
      <c r="R2452" s="130"/>
      <c r="S2452" s="130"/>
      <c r="T2452" s="130"/>
      <c r="U2452" s="130"/>
      <c r="V2452" s="68"/>
      <c r="W2452" s="68"/>
      <c r="X2452" s="68"/>
      <c r="Y2452" s="130"/>
      <c r="Z2452" s="130"/>
      <c r="AA2452" s="130"/>
      <c r="AB2452" s="68"/>
      <c r="AC2452" s="68"/>
    </row>
    <row r="2453" spans="1:29" s="132" customFormat="1" ht="15.75">
      <c r="A2453" s="292" t="str">
        <f t="shared" si="43"/>
        <v>66-60700-S1</v>
      </c>
      <c r="B2453" s="231"/>
      <c r="C2453" s="231">
        <v>8804</v>
      </c>
      <c r="D2453" s="231"/>
      <c r="E2453" s="231"/>
      <c r="F2453" s="231"/>
      <c r="G2453" s="232"/>
      <c r="H2453" s="252" t="s">
        <v>1365</v>
      </c>
      <c r="I2453" s="252" t="s">
        <v>1365</v>
      </c>
      <c r="J2453" s="131"/>
      <c r="K2453" s="130"/>
      <c r="L2453" s="130"/>
      <c r="M2453" s="130"/>
      <c r="N2453" s="68"/>
      <c r="O2453" s="146"/>
      <c r="P2453" s="130"/>
      <c r="Q2453" s="130"/>
      <c r="R2453" s="130"/>
      <c r="S2453" s="130"/>
      <c r="T2453" s="130"/>
      <c r="U2453" s="130"/>
      <c r="V2453" s="68"/>
      <c r="W2453" s="68"/>
      <c r="X2453" s="68"/>
      <c r="Y2453" s="130"/>
      <c r="Z2453" s="130"/>
      <c r="AA2453" s="130"/>
      <c r="AB2453" s="68"/>
      <c r="AC2453" s="68"/>
    </row>
    <row r="2454" spans="1:29" s="132" customFormat="1" ht="15.75">
      <c r="A2454" s="292" t="str">
        <f t="shared" si="43"/>
        <v>66-61000-02</v>
      </c>
      <c r="B2454" s="231">
        <v>5244.8240000000005</v>
      </c>
      <c r="C2454" s="231">
        <v>7087.6</v>
      </c>
      <c r="D2454" s="231"/>
      <c r="E2454" s="231"/>
      <c r="F2454" s="231"/>
      <c r="G2454" s="232"/>
      <c r="H2454" s="250" t="s">
        <v>1366</v>
      </c>
      <c r="I2454" s="250" t="s">
        <v>1366</v>
      </c>
      <c r="J2454" s="131"/>
      <c r="K2454" s="130"/>
      <c r="L2454" s="130"/>
      <c r="M2454" s="130"/>
      <c r="N2454" s="68"/>
      <c r="O2454" s="146"/>
      <c r="P2454" s="130"/>
      <c r="Q2454" s="130"/>
      <c r="R2454" s="130"/>
      <c r="S2454" s="130"/>
      <c r="T2454" s="130"/>
      <c r="U2454" s="130"/>
      <c r="V2454" s="68"/>
      <c r="W2454" s="68"/>
      <c r="X2454" s="68"/>
      <c r="Y2454" s="130"/>
      <c r="Z2454" s="130"/>
      <c r="AA2454" s="130"/>
      <c r="AB2454" s="68"/>
      <c r="AC2454" s="68"/>
    </row>
    <row r="2455" spans="1:29" s="132" customFormat="1" ht="15.75">
      <c r="A2455" s="292" t="str">
        <f t="shared" si="43"/>
        <v>66-61100-S3</v>
      </c>
      <c r="B2455" s="231"/>
      <c r="C2455" s="231">
        <v>14482.797071681696</v>
      </c>
      <c r="D2455" s="231"/>
      <c r="E2455" s="231"/>
      <c r="F2455" s="231"/>
      <c r="G2455" s="232"/>
      <c r="H2455" s="250" t="s">
        <v>1367</v>
      </c>
      <c r="I2455" s="250" t="s">
        <v>1367</v>
      </c>
      <c r="J2455" s="131"/>
      <c r="K2455" s="130"/>
      <c r="L2455" s="130"/>
      <c r="M2455" s="130"/>
      <c r="N2455" s="68"/>
      <c r="O2455" s="68"/>
      <c r="P2455" s="68"/>
      <c r="Q2455" s="68"/>
      <c r="R2455" s="130"/>
      <c r="S2455" s="130"/>
      <c r="T2455" s="130"/>
      <c r="U2455" s="130"/>
      <c r="V2455" s="68"/>
      <c r="W2455" s="68"/>
      <c r="X2455" s="68"/>
      <c r="Y2455" s="130"/>
      <c r="Z2455" s="130"/>
      <c r="AA2455" s="130"/>
      <c r="AB2455" s="68"/>
      <c r="AC2455" s="68"/>
    </row>
    <row r="2456" spans="1:29" s="132" customFormat="1" ht="15.75">
      <c r="A2456" s="292" t="str">
        <f t="shared" si="43"/>
        <v>66-61100-01</v>
      </c>
      <c r="B2456" s="231"/>
      <c r="C2456" s="231">
        <v>6452.613928742704</v>
      </c>
      <c r="D2456" s="231"/>
      <c r="E2456" s="231"/>
      <c r="F2456" s="231"/>
      <c r="G2456" s="232"/>
      <c r="H2456" s="253" t="s">
        <v>1368</v>
      </c>
      <c r="I2456" s="253" t="s">
        <v>1368</v>
      </c>
      <c r="J2456" s="131"/>
      <c r="K2456" s="130"/>
      <c r="L2456" s="130"/>
      <c r="M2456" s="130"/>
      <c r="N2456" s="68"/>
      <c r="O2456" s="68"/>
      <c r="P2456" s="68"/>
      <c r="Q2456" s="68"/>
      <c r="R2456" s="130"/>
      <c r="S2456" s="130"/>
      <c r="T2456" s="130"/>
      <c r="U2456" s="130"/>
      <c r="V2456" s="68"/>
      <c r="W2456" s="68"/>
      <c r="X2456" s="68"/>
      <c r="Y2456" s="130"/>
      <c r="Z2456" s="130"/>
      <c r="AA2456" s="130"/>
      <c r="AB2456" s="68"/>
      <c r="AC2456" s="68"/>
    </row>
    <row r="2457" spans="1:29" s="132" customFormat="1" ht="15.75">
      <c r="A2457" s="292" t="str">
        <f t="shared" si="43"/>
        <v>66-61100-02</v>
      </c>
      <c r="B2457" s="231"/>
      <c r="C2457" s="231">
        <v>4732.7076425888608</v>
      </c>
      <c r="D2457" s="231"/>
      <c r="E2457" s="231"/>
      <c r="F2457" s="231"/>
      <c r="G2457" s="232"/>
      <c r="H2457" s="253" t="s">
        <v>1369</v>
      </c>
      <c r="I2457" s="253" t="s">
        <v>1369</v>
      </c>
      <c r="J2457" s="131"/>
      <c r="K2457" s="130"/>
      <c r="L2457" s="130"/>
      <c r="M2457" s="130"/>
      <c r="N2457" s="68"/>
      <c r="O2457" s="68"/>
      <c r="P2457" s="68"/>
      <c r="Q2457" s="68"/>
      <c r="R2457" s="130"/>
      <c r="S2457" s="130"/>
      <c r="T2457" s="130"/>
      <c r="U2457" s="130"/>
      <c r="V2457" s="68"/>
      <c r="W2457" s="68"/>
      <c r="X2457" s="68"/>
      <c r="Y2457" s="130"/>
      <c r="Z2457" s="130"/>
      <c r="AA2457" s="130"/>
      <c r="AB2457" s="68"/>
      <c r="AC2457" s="68"/>
    </row>
    <row r="2458" spans="1:29" s="132" customFormat="1" ht="15.75">
      <c r="A2458" s="292" t="str">
        <f t="shared" si="43"/>
        <v>66-61100-03</v>
      </c>
      <c r="B2458" s="231"/>
      <c r="C2458" s="231">
        <v>3297.4755003501314</v>
      </c>
      <c r="D2458" s="231"/>
      <c r="E2458" s="231"/>
      <c r="F2458" s="231"/>
      <c r="G2458" s="232"/>
      <c r="H2458" s="253" t="s">
        <v>1370</v>
      </c>
      <c r="I2458" s="253" t="s">
        <v>1370</v>
      </c>
      <c r="J2458" s="131"/>
      <c r="K2458" s="130"/>
      <c r="L2458" s="130"/>
      <c r="M2458" s="130"/>
      <c r="N2458" s="68"/>
      <c r="O2458" s="68"/>
      <c r="P2458" s="68"/>
      <c r="Q2458" s="68"/>
      <c r="R2458" s="130"/>
      <c r="S2458" s="130"/>
      <c r="T2458" s="130"/>
      <c r="U2458" s="130"/>
      <c r="V2458" s="68"/>
      <c r="W2458" s="68"/>
      <c r="X2458" s="68"/>
      <c r="Y2458" s="130"/>
      <c r="Z2458" s="130"/>
      <c r="AA2458" s="130"/>
      <c r="AB2458" s="68"/>
      <c r="AC2458" s="68"/>
    </row>
    <row r="2459" spans="1:29" s="132" customFormat="1" ht="15.75">
      <c r="A2459" s="292" t="str">
        <f t="shared" si="43"/>
        <v>66-61200-S2</v>
      </c>
      <c r="B2459" s="231"/>
      <c r="C2459" s="231">
        <v>7599.2181195119356</v>
      </c>
      <c r="D2459" s="231"/>
      <c r="E2459" s="231"/>
      <c r="F2459" s="231"/>
      <c r="G2459" s="232"/>
      <c r="H2459" s="253" t="s">
        <v>1371</v>
      </c>
      <c r="I2459" s="253" t="s">
        <v>1371</v>
      </c>
      <c r="J2459" s="131"/>
      <c r="K2459" s="130"/>
      <c r="L2459" s="130"/>
      <c r="M2459" s="130"/>
      <c r="N2459" s="68"/>
      <c r="O2459" s="68"/>
      <c r="P2459" s="68"/>
      <c r="Q2459" s="68"/>
      <c r="R2459" s="130"/>
      <c r="S2459" s="130"/>
      <c r="T2459" s="130"/>
      <c r="U2459" s="130"/>
      <c r="V2459" s="68"/>
      <c r="W2459" s="68"/>
      <c r="X2459" s="68"/>
      <c r="Y2459" s="130"/>
      <c r="Z2459" s="130"/>
      <c r="AA2459" s="130"/>
      <c r="AB2459" s="68"/>
      <c r="AC2459" s="68"/>
    </row>
    <row r="2460" spans="1:29" s="132" customFormat="1" ht="15.75">
      <c r="A2460" s="292" t="str">
        <f t="shared" si="43"/>
        <v>66-61200-01</v>
      </c>
      <c r="B2460" s="231"/>
      <c r="C2460" s="231">
        <v>4586.4167630769225</v>
      </c>
      <c r="D2460" s="231"/>
      <c r="E2460" s="231"/>
      <c r="F2460" s="231"/>
      <c r="G2460" s="232"/>
      <c r="H2460" s="253" t="s">
        <v>1372</v>
      </c>
      <c r="I2460" s="253" t="s">
        <v>1372</v>
      </c>
      <c r="J2460" s="131"/>
      <c r="K2460" s="130"/>
      <c r="L2460" s="130"/>
      <c r="M2460" s="130"/>
      <c r="N2460" s="68"/>
      <c r="O2460" s="68"/>
      <c r="P2460" s="68"/>
      <c r="Q2460" s="68"/>
      <c r="R2460" s="130"/>
      <c r="S2460" s="130"/>
      <c r="T2460" s="130"/>
      <c r="U2460" s="130"/>
      <c r="V2460" s="68"/>
      <c r="W2460" s="68"/>
      <c r="X2460" s="68"/>
      <c r="Y2460" s="130"/>
      <c r="Z2460" s="130"/>
      <c r="AA2460" s="130"/>
      <c r="AB2460" s="68"/>
      <c r="AC2460" s="68"/>
    </row>
    <row r="2461" spans="1:29" s="132" customFormat="1" ht="15.75">
      <c r="A2461" s="292" t="str">
        <f t="shared" si="43"/>
        <v>66-61200-02</v>
      </c>
      <c r="B2461" s="231"/>
      <c r="C2461" s="231">
        <v>3012.8013564350135</v>
      </c>
      <c r="D2461" s="231"/>
      <c r="E2461" s="231"/>
      <c r="F2461" s="231"/>
      <c r="G2461" s="232"/>
      <c r="H2461" s="253" t="s">
        <v>1373</v>
      </c>
      <c r="I2461" s="253" t="s">
        <v>1373</v>
      </c>
      <c r="J2461" s="131"/>
      <c r="K2461" s="130"/>
      <c r="L2461" s="130"/>
      <c r="M2461" s="130"/>
      <c r="N2461" s="68"/>
      <c r="O2461" s="68"/>
      <c r="P2461" s="68"/>
      <c r="Q2461" s="68"/>
      <c r="R2461" s="130"/>
      <c r="S2461" s="130"/>
      <c r="T2461" s="130"/>
      <c r="U2461" s="130"/>
      <c r="V2461" s="68"/>
      <c r="W2461" s="68"/>
      <c r="X2461" s="68"/>
      <c r="Y2461" s="130"/>
      <c r="Z2461" s="130"/>
      <c r="AA2461" s="130"/>
      <c r="AB2461" s="68"/>
      <c r="AC2461" s="68"/>
    </row>
    <row r="2462" spans="1:29" s="132" customFormat="1" ht="15.75">
      <c r="A2462" s="292" t="str">
        <f t="shared" si="43"/>
        <v>66-60900-S4</v>
      </c>
      <c r="B2462" s="231"/>
      <c r="C2462" s="231">
        <v>31590.922359469492</v>
      </c>
      <c r="D2462" s="231"/>
      <c r="E2462" s="231"/>
      <c r="F2462" s="231"/>
      <c r="G2462" s="232"/>
      <c r="H2462" s="253" t="s">
        <v>1374</v>
      </c>
      <c r="I2462" s="253" t="s">
        <v>1374</v>
      </c>
      <c r="J2462" s="131"/>
      <c r="K2462" s="130"/>
      <c r="L2462" s="130"/>
      <c r="M2462" s="130"/>
      <c r="N2462" s="68"/>
      <c r="O2462" s="68"/>
      <c r="P2462" s="68"/>
      <c r="Q2462" s="68"/>
      <c r="R2462" s="130"/>
      <c r="S2462" s="130"/>
      <c r="T2462" s="130"/>
      <c r="U2462" s="130"/>
      <c r="V2462" s="68"/>
      <c r="W2462" s="68"/>
      <c r="X2462" s="68"/>
      <c r="Y2462" s="130"/>
      <c r="Z2462" s="130"/>
      <c r="AA2462" s="130"/>
      <c r="AB2462" s="68"/>
      <c r="AC2462" s="68"/>
    </row>
    <row r="2463" spans="1:29" s="132" customFormat="1" ht="15.75">
      <c r="A2463" s="292" t="str">
        <f t="shared" si="43"/>
        <v>66-60900-01</v>
      </c>
      <c r="B2463" s="231"/>
      <c r="C2463" s="231">
        <v>14245.568618419098</v>
      </c>
      <c r="D2463" s="231"/>
      <c r="E2463" s="231"/>
      <c r="F2463" s="231"/>
      <c r="G2463" s="232"/>
      <c r="H2463" s="253" t="s">
        <v>1375</v>
      </c>
      <c r="I2463" s="253" t="s">
        <v>1375</v>
      </c>
      <c r="J2463" s="131"/>
      <c r="K2463" s="130"/>
      <c r="L2463" s="130"/>
      <c r="M2463" s="130"/>
      <c r="N2463" s="68"/>
      <c r="O2463" s="68"/>
      <c r="P2463" s="68"/>
      <c r="Q2463" s="68"/>
      <c r="R2463" s="130"/>
      <c r="S2463" s="130"/>
      <c r="T2463" s="130"/>
      <c r="U2463" s="130"/>
      <c r="V2463" s="68"/>
      <c r="W2463" s="68"/>
      <c r="X2463" s="68"/>
      <c r="Y2463" s="130"/>
      <c r="Z2463" s="130"/>
      <c r="AA2463" s="130"/>
      <c r="AB2463" s="68"/>
      <c r="AC2463" s="68"/>
    </row>
    <row r="2464" spans="1:29" s="132" customFormat="1" ht="15.75">
      <c r="A2464" s="292" t="str">
        <f t="shared" si="43"/>
        <v>66-60900-02</v>
      </c>
      <c r="B2464" s="231"/>
      <c r="C2464" s="231">
        <v>10220.592528063658</v>
      </c>
      <c r="D2464" s="231"/>
      <c r="E2464" s="231"/>
      <c r="F2464" s="231"/>
      <c r="G2464" s="232"/>
      <c r="H2464" s="253" t="s">
        <v>1376</v>
      </c>
      <c r="I2464" s="253" t="s">
        <v>1376</v>
      </c>
      <c r="J2464" s="131"/>
      <c r="K2464" s="130"/>
      <c r="L2464" s="130"/>
      <c r="M2464" s="130"/>
      <c r="N2464" s="68"/>
      <c r="O2464" s="68"/>
      <c r="P2464" s="68"/>
      <c r="Q2464" s="68"/>
      <c r="R2464" s="130"/>
      <c r="S2464" s="130"/>
      <c r="T2464" s="130"/>
      <c r="U2464" s="130"/>
      <c r="V2464" s="68"/>
      <c r="W2464" s="68"/>
      <c r="X2464" s="68"/>
      <c r="Y2464" s="130"/>
      <c r="Z2464" s="130"/>
      <c r="AA2464" s="130"/>
      <c r="AB2464" s="68"/>
      <c r="AC2464" s="68"/>
    </row>
    <row r="2465" spans="1:29" s="132" customFormat="1" ht="15.75">
      <c r="A2465" s="292" t="str">
        <f t="shared" si="43"/>
        <v>66-60900-03</v>
      </c>
      <c r="B2465" s="231"/>
      <c r="C2465" s="231">
        <v>7696</v>
      </c>
      <c r="D2465" s="231"/>
      <c r="E2465" s="231"/>
      <c r="F2465" s="231"/>
      <c r="G2465" s="232"/>
      <c r="H2465" s="253" t="s">
        <v>1377</v>
      </c>
      <c r="I2465" s="253" t="s">
        <v>1377</v>
      </c>
      <c r="J2465" s="131"/>
      <c r="K2465" s="130"/>
      <c r="L2465" s="130"/>
      <c r="M2465" s="130"/>
      <c r="N2465" s="68"/>
      <c r="O2465" s="68"/>
      <c r="P2465" s="68"/>
      <c r="Q2465" s="68"/>
      <c r="R2465" s="130"/>
      <c r="S2465" s="130"/>
      <c r="T2465" s="130"/>
      <c r="U2465" s="130"/>
      <c r="V2465" s="68"/>
      <c r="W2465" s="68"/>
      <c r="X2465" s="68"/>
      <c r="Y2465" s="130"/>
      <c r="Z2465" s="130"/>
      <c r="AA2465" s="130"/>
      <c r="AB2465" s="68"/>
      <c r="AC2465" s="68"/>
    </row>
    <row r="2466" spans="1:29" s="132" customFormat="1" ht="15.75">
      <c r="A2466" s="292" t="str">
        <f t="shared" si="43"/>
        <v>66-60900-04</v>
      </c>
      <c r="B2466" s="231"/>
      <c r="C2466" s="231">
        <v>9776</v>
      </c>
      <c r="D2466" s="231"/>
      <c r="E2466" s="231"/>
      <c r="F2466" s="231"/>
      <c r="G2466" s="232"/>
      <c r="H2466" s="253" t="s">
        <v>1378</v>
      </c>
      <c r="I2466" s="253" t="s">
        <v>1378</v>
      </c>
      <c r="J2466" s="131"/>
      <c r="K2466" s="130"/>
      <c r="L2466" s="130"/>
      <c r="M2466" s="130"/>
      <c r="N2466" s="68"/>
      <c r="O2466" s="68"/>
      <c r="P2466" s="68"/>
      <c r="Q2466" s="68"/>
      <c r="R2466" s="130"/>
      <c r="S2466" s="130"/>
      <c r="T2466" s="130"/>
      <c r="U2466" s="130"/>
      <c r="V2466" s="68"/>
      <c r="W2466" s="68"/>
      <c r="X2466" s="68"/>
      <c r="Y2466" s="130"/>
      <c r="Z2466" s="130"/>
      <c r="AA2466" s="130"/>
      <c r="AB2466" s="68"/>
      <c r="AC2466" s="68"/>
    </row>
    <row r="2467" spans="1:29" s="132" customFormat="1" ht="15.75">
      <c r="A2467" s="292" t="str">
        <f t="shared" si="43"/>
        <v>66-60800-S3</v>
      </c>
      <c r="B2467" s="231"/>
      <c r="C2467" s="231">
        <v>43361.407448848811</v>
      </c>
      <c r="D2467" s="231"/>
      <c r="E2467" s="231"/>
      <c r="F2467" s="231"/>
      <c r="G2467" s="232"/>
      <c r="H2467" s="253" t="s">
        <v>1379</v>
      </c>
      <c r="I2467" s="253" t="s">
        <v>1379</v>
      </c>
      <c r="J2467" s="131"/>
      <c r="K2467" s="130"/>
      <c r="L2467" s="130"/>
      <c r="M2467" s="130"/>
      <c r="N2467" s="68"/>
      <c r="O2467" s="68"/>
      <c r="P2467" s="68"/>
      <c r="Q2467" s="68"/>
      <c r="R2467" s="130"/>
      <c r="S2467" s="130"/>
      <c r="T2467" s="130"/>
      <c r="U2467" s="130"/>
      <c r="V2467" s="68"/>
      <c r="W2467" s="68"/>
      <c r="X2467" s="68"/>
      <c r="Y2467" s="130"/>
      <c r="Z2467" s="130"/>
      <c r="AA2467" s="130"/>
      <c r="AB2467" s="68"/>
      <c r="AC2467" s="68"/>
    </row>
    <row r="2468" spans="1:29" s="132" customFormat="1" ht="15.75">
      <c r="A2468" s="292" t="str">
        <f t="shared" ref="A2468:A2531" si="44">LEFT(H2468,6)&amp;"00"&amp;RIGHT(H2468,3)</f>
        <v>66-60800-01</v>
      </c>
      <c r="B2468" s="231"/>
      <c r="C2468" s="231">
        <v>24778.511943278518</v>
      </c>
      <c r="D2468" s="231"/>
      <c r="E2468" s="231"/>
      <c r="F2468" s="231"/>
      <c r="G2468" s="232"/>
      <c r="H2468" s="253" t="s">
        <v>1380</v>
      </c>
      <c r="I2468" s="253" t="s">
        <v>1380</v>
      </c>
      <c r="J2468" s="131"/>
      <c r="K2468" s="130"/>
      <c r="L2468" s="130"/>
      <c r="M2468" s="130"/>
      <c r="N2468" s="68"/>
      <c r="O2468" s="68"/>
      <c r="P2468" s="68"/>
      <c r="Q2468" s="68"/>
      <c r="R2468" s="130"/>
      <c r="S2468" s="130"/>
      <c r="T2468" s="130"/>
      <c r="U2468" s="130"/>
      <c r="V2468" s="68"/>
      <c r="W2468" s="68"/>
      <c r="X2468" s="68"/>
      <c r="Y2468" s="130"/>
      <c r="Z2468" s="130"/>
      <c r="AA2468" s="130"/>
      <c r="AB2468" s="68"/>
      <c r="AC2468" s="68"/>
    </row>
    <row r="2469" spans="1:29" s="132" customFormat="1" ht="15.75">
      <c r="A2469" s="292" t="str">
        <f t="shared" si="44"/>
        <v>66-60800-02</v>
      </c>
      <c r="B2469" s="231"/>
      <c r="C2469" s="231">
        <v>13162.225348519894</v>
      </c>
      <c r="D2469" s="231"/>
      <c r="E2469" s="231"/>
      <c r="F2469" s="231"/>
      <c r="G2469" s="232"/>
      <c r="H2469" s="253" t="s">
        <v>1381</v>
      </c>
      <c r="I2469" s="253" t="s">
        <v>1381</v>
      </c>
      <c r="J2469" s="131"/>
      <c r="K2469" s="130"/>
      <c r="L2469" s="130"/>
      <c r="M2469" s="130"/>
      <c r="N2469" s="68"/>
      <c r="O2469" s="68"/>
      <c r="P2469" s="68"/>
      <c r="Q2469" s="68"/>
      <c r="R2469" s="130"/>
      <c r="S2469" s="130"/>
      <c r="T2469" s="130"/>
      <c r="U2469" s="130"/>
      <c r="V2469" s="68"/>
      <c r="W2469" s="68"/>
      <c r="X2469" s="68"/>
      <c r="Y2469" s="130"/>
      <c r="Z2469" s="130"/>
      <c r="AA2469" s="130"/>
      <c r="AB2469" s="68"/>
      <c r="AC2469" s="68"/>
    </row>
    <row r="2470" spans="1:29" s="132" customFormat="1" ht="15.75">
      <c r="A2470" s="292" t="str">
        <f t="shared" si="44"/>
        <v>66-60800-03</v>
      </c>
      <c r="B2470" s="231"/>
      <c r="C2470" s="231">
        <v>5420.6701570503974</v>
      </c>
      <c r="D2470" s="231"/>
      <c r="E2470" s="231"/>
      <c r="F2470" s="231"/>
      <c r="G2470" s="232"/>
      <c r="H2470" s="253" t="s">
        <v>1382</v>
      </c>
      <c r="I2470" s="253" t="s">
        <v>1382</v>
      </c>
      <c r="J2470" s="131"/>
      <c r="K2470" s="130"/>
      <c r="L2470" s="130"/>
      <c r="M2470" s="130"/>
      <c r="N2470" s="68"/>
      <c r="O2470" s="68"/>
      <c r="P2470" s="68"/>
      <c r="Q2470" s="68"/>
      <c r="R2470" s="130"/>
      <c r="S2470" s="130"/>
      <c r="T2470" s="130"/>
      <c r="U2470" s="130"/>
      <c r="V2470" s="68"/>
      <c r="W2470" s="68"/>
      <c r="X2470" s="68"/>
      <c r="Y2470" s="130"/>
      <c r="Z2470" s="130"/>
      <c r="AA2470" s="130"/>
      <c r="AB2470" s="68"/>
      <c r="AC2470" s="68"/>
    </row>
    <row r="2471" spans="1:29" s="132" customFormat="1" ht="15.75">
      <c r="A2471" s="292" t="str">
        <f t="shared" si="44"/>
        <v>66-65600-S1</v>
      </c>
      <c r="B2471" s="231" t="e">
        <v>#N/A</v>
      </c>
      <c r="C2471" s="231" t="e">
        <v>#N/A</v>
      </c>
      <c r="D2471" s="231"/>
      <c r="E2471" s="231"/>
      <c r="F2471" s="231"/>
      <c r="G2471" s="232" t="e">
        <v>#N/A</v>
      </c>
      <c r="H2471" s="253" t="s">
        <v>2719</v>
      </c>
      <c r="I2471" s="253" t="s">
        <v>2719</v>
      </c>
      <c r="J2471" s="131"/>
      <c r="K2471" s="130"/>
      <c r="L2471" s="130"/>
      <c r="M2471" s="130"/>
      <c r="N2471" s="68"/>
      <c r="O2471" s="68"/>
      <c r="P2471" s="68"/>
      <c r="Q2471" s="68"/>
      <c r="R2471" s="130"/>
      <c r="S2471" s="130"/>
      <c r="T2471" s="130"/>
      <c r="U2471" s="130"/>
      <c r="V2471" s="68"/>
      <c r="W2471" s="68"/>
      <c r="X2471" s="68"/>
      <c r="Y2471" s="130"/>
      <c r="Z2471" s="130"/>
      <c r="AA2471" s="130"/>
      <c r="AB2471" s="68"/>
      <c r="AC2471" s="68"/>
    </row>
    <row r="2472" spans="1:29" s="132" customFormat="1" ht="15.75">
      <c r="A2472" s="292" t="str">
        <f t="shared" si="44"/>
        <v>66-69000-S1</v>
      </c>
      <c r="B2472" s="231"/>
      <c r="C2472" s="231">
        <v>15349.294293793104</v>
      </c>
      <c r="D2472" s="231"/>
      <c r="E2472" s="231"/>
      <c r="F2472" s="231"/>
      <c r="G2472" s="232"/>
      <c r="H2472" s="253" t="s">
        <v>2720</v>
      </c>
      <c r="I2472" s="253" t="s">
        <v>2720</v>
      </c>
      <c r="J2472" s="131"/>
      <c r="K2472" s="130"/>
      <c r="L2472" s="130"/>
      <c r="M2472" s="130"/>
      <c r="N2472" s="68"/>
      <c r="O2472" s="68"/>
      <c r="P2472" s="68"/>
      <c r="Q2472" s="68"/>
      <c r="R2472" s="130"/>
      <c r="S2472" s="130"/>
      <c r="T2472" s="130"/>
      <c r="U2472" s="130"/>
      <c r="V2472" s="68"/>
      <c r="W2472" s="68"/>
      <c r="X2472" s="68"/>
      <c r="Y2472" s="130"/>
      <c r="Z2472" s="130"/>
      <c r="AA2472" s="130"/>
      <c r="AB2472" s="68"/>
      <c r="AC2472" s="68"/>
    </row>
    <row r="2473" spans="1:29" s="132" customFormat="1" ht="15.75">
      <c r="A2473" s="292" t="str">
        <f t="shared" si="44"/>
        <v>66-69100-S1</v>
      </c>
      <c r="B2473" s="231"/>
      <c r="C2473" s="231">
        <v>15349.294293793104</v>
      </c>
      <c r="D2473" s="231"/>
      <c r="E2473" s="231"/>
      <c r="F2473" s="231"/>
      <c r="G2473" s="232"/>
      <c r="H2473" s="253" t="s">
        <v>2721</v>
      </c>
      <c r="I2473" s="253" t="s">
        <v>2721</v>
      </c>
      <c r="J2473" s="131"/>
      <c r="K2473" s="130"/>
      <c r="L2473" s="130"/>
      <c r="M2473" s="130"/>
      <c r="N2473" s="68"/>
      <c r="O2473" s="68"/>
      <c r="P2473" s="68"/>
      <c r="Q2473" s="68"/>
      <c r="R2473" s="130"/>
      <c r="S2473" s="130"/>
      <c r="T2473" s="130"/>
      <c r="U2473" s="130"/>
      <c r="V2473" s="68"/>
      <c r="W2473" s="68"/>
      <c r="X2473" s="68"/>
      <c r="Y2473" s="130"/>
      <c r="Z2473" s="130"/>
      <c r="AA2473" s="130"/>
      <c r="AB2473" s="68"/>
      <c r="AC2473" s="68"/>
    </row>
    <row r="2474" spans="1:29" s="132" customFormat="1" ht="15.75">
      <c r="A2474" s="292" t="str">
        <f t="shared" si="44"/>
        <v>66-05200-S2</v>
      </c>
      <c r="B2474" s="231">
        <v>19244.87931034483</v>
      </c>
      <c r="C2474" s="231">
        <v>25095.322620689651</v>
      </c>
      <c r="D2474" s="231"/>
      <c r="E2474" s="231"/>
      <c r="F2474" s="231"/>
      <c r="G2474" s="232">
        <v>28859.621013793098</v>
      </c>
      <c r="H2474" s="253" t="s">
        <v>1284</v>
      </c>
      <c r="I2474" s="253" t="s">
        <v>1284</v>
      </c>
      <c r="J2474" s="131"/>
      <c r="K2474" s="130"/>
      <c r="L2474" s="130"/>
      <c r="M2474" s="130"/>
      <c r="N2474" s="68"/>
      <c r="O2474" s="68"/>
      <c r="P2474" s="68"/>
      <c r="Q2474" s="68"/>
      <c r="R2474" s="130"/>
      <c r="S2474" s="130"/>
      <c r="T2474" s="130"/>
      <c r="U2474" s="130"/>
      <c r="V2474" s="68"/>
      <c r="W2474" s="68"/>
      <c r="X2474" s="68"/>
      <c r="Y2474" s="130"/>
      <c r="Z2474" s="130"/>
      <c r="AA2474" s="130"/>
      <c r="AB2474" s="68"/>
      <c r="AC2474" s="68"/>
    </row>
    <row r="2475" spans="1:29" s="132" customFormat="1" ht="15.75">
      <c r="A2475" s="292" t="str">
        <f t="shared" si="44"/>
        <v>66-05200-01</v>
      </c>
      <c r="B2475" s="231">
        <v>11931.112068965518</v>
      </c>
      <c r="C2475" s="231">
        <v>15558.170137931033</v>
      </c>
      <c r="D2475" s="231"/>
      <c r="E2475" s="231"/>
      <c r="F2475" s="231"/>
      <c r="G2475" s="232">
        <v>17891.895658620688</v>
      </c>
      <c r="H2475" s="254" t="s">
        <v>1285</v>
      </c>
      <c r="I2475" s="254" t="s">
        <v>1285</v>
      </c>
      <c r="J2475" s="131"/>
      <c r="K2475" s="130"/>
      <c r="L2475" s="130"/>
      <c r="M2475" s="130"/>
      <c r="N2475" s="68"/>
      <c r="O2475" s="68"/>
      <c r="P2475" s="68"/>
      <c r="Q2475" s="68"/>
      <c r="R2475" s="130"/>
      <c r="S2475" s="130"/>
      <c r="T2475" s="130"/>
      <c r="U2475" s="130"/>
      <c r="V2475" s="68"/>
      <c r="W2475" s="68"/>
      <c r="X2475" s="68"/>
      <c r="Y2475" s="130"/>
      <c r="Z2475" s="130"/>
      <c r="AA2475" s="130"/>
      <c r="AB2475" s="68"/>
      <c r="AC2475" s="68"/>
    </row>
    <row r="2476" spans="1:29" s="132" customFormat="1" ht="15.75">
      <c r="A2476" s="292" t="str">
        <f t="shared" si="44"/>
        <v>66-05200-02</v>
      </c>
      <c r="B2476" s="231">
        <v>7313.7672413793116</v>
      </c>
      <c r="C2476" s="231">
        <v>9537.15248275862</v>
      </c>
      <c r="D2476" s="231"/>
      <c r="E2476" s="231"/>
      <c r="F2476" s="231"/>
      <c r="G2476" s="232">
        <v>10967.725355172412</v>
      </c>
      <c r="H2476" s="255" t="s">
        <v>1286</v>
      </c>
      <c r="I2476" s="255" t="s">
        <v>1286</v>
      </c>
      <c r="J2476" s="131"/>
      <c r="K2476" s="130"/>
      <c r="L2476" s="130"/>
      <c r="M2476" s="130"/>
      <c r="N2476" s="68"/>
      <c r="O2476" s="68"/>
      <c r="P2476" s="68"/>
      <c r="Q2476" s="68"/>
      <c r="R2476" s="130"/>
      <c r="S2476" s="130"/>
      <c r="T2476" s="130"/>
      <c r="U2476" s="130"/>
      <c r="V2476" s="68"/>
      <c r="W2476" s="68"/>
      <c r="X2476" s="68"/>
      <c r="Y2476" s="130"/>
      <c r="Z2476" s="130"/>
      <c r="AA2476" s="130"/>
      <c r="AB2476" s="68"/>
      <c r="AC2476" s="68"/>
    </row>
    <row r="2477" spans="1:29" s="132" customFormat="1" ht="15.75">
      <c r="A2477" s="292" t="str">
        <f t="shared" si="44"/>
        <v>66-05800-S3</v>
      </c>
      <c r="B2477" s="231">
        <v>31065.940318302393</v>
      </c>
      <c r="C2477" s="231">
        <v>40509.986175066311</v>
      </c>
      <c r="D2477" s="231"/>
      <c r="E2477" s="231"/>
      <c r="F2477" s="231"/>
      <c r="G2477" s="232">
        <v>46586.484101326248</v>
      </c>
      <c r="H2477" s="253" t="s">
        <v>1287</v>
      </c>
      <c r="I2477" s="253" t="s">
        <v>1287</v>
      </c>
      <c r="J2477" s="131"/>
      <c r="K2477" s="130"/>
      <c r="L2477" s="130"/>
      <c r="M2477" s="130"/>
      <c r="N2477" s="68"/>
      <c r="O2477" s="68"/>
      <c r="P2477" s="68"/>
      <c r="Q2477" s="68"/>
      <c r="R2477" s="130"/>
      <c r="S2477" s="130"/>
      <c r="T2477" s="130"/>
      <c r="U2477" s="130"/>
      <c r="V2477" s="68"/>
      <c r="W2477" s="68"/>
      <c r="X2477" s="68"/>
      <c r="Y2477" s="130"/>
      <c r="Z2477" s="130"/>
      <c r="AA2477" s="130"/>
      <c r="AB2477" s="68"/>
      <c r="AC2477" s="68"/>
    </row>
    <row r="2478" spans="1:29" s="132" customFormat="1" ht="15.75">
      <c r="A2478" s="292" t="str">
        <f t="shared" si="44"/>
        <v>66-05800-01</v>
      </c>
      <c r="B2478" s="231">
        <v>14400.232758620694</v>
      </c>
      <c r="C2478" s="231">
        <v>18777.903517241379</v>
      </c>
      <c r="D2478" s="231"/>
      <c r="E2478" s="231"/>
      <c r="F2478" s="231"/>
      <c r="G2478" s="232">
        <v>21594.589044827582</v>
      </c>
      <c r="H2478" s="254" t="s">
        <v>1288</v>
      </c>
      <c r="I2478" s="254" t="s">
        <v>1288</v>
      </c>
      <c r="J2478" s="131"/>
      <c r="K2478" s="130"/>
      <c r="L2478" s="130"/>
      <c r="M2478" s="130"/>
      <c r="N2478" s="68"/>
      <c r="O2478" s="68"/>
      <c r="P2478" s="68"/>
      <c r="Q2478" s="68"/>
      <c r="R2478" s="130"/>
      <c r="S2478" s="130"/>
      <c r="T2478" s="130"/>
      <c r="U2478" s="130"/>
      <c r="V2478" s="68"/>
      <c r="W2478" s="68"/>
      <c r="X2478" s="68"/>
      <c r="Y2478" s="130"/>
      <c r="Z2478" s="130"/>
      <c r="AA2478" s="130"/>
      <c r="AB2478" s="68"/>
      <c r="AC2478" s="68"/>
    </row>
    <row r="2479" spans="1:29" s="132" customFormat="1" ht="15.75">
      <c r="A2479" s="292" t="str">
        <f t="shared" si="44"/>
        <v>66-05800-02</v>
      </c>
      <c r="B2479" s="231">
        <v>10478.163793103451</v>
      </c>
      <c r="C2479" s="231">
        <v>13663.525586206893</v>
      </c>
      <c r="D2479" s="231"/>
      <c r="E2479" s="231"/>
      <c r="F2479" s="231"/>
      <c r="G2479" s="232">
        <v>15713.054424137927</v>
      </c>
      <c r="H2479" s="253" t="s">
        <v>1289</v>
      </c>
      <c r="I2479" s="253" t="s">
        <v>1289</v>
      </c>
      <c r="J2479" s="131"/>
      <c r="K2479" s="130"/>
      <c r="L2479" s="130"/>
      <c r="M2479" s="130"/>
      <c r="N2479" s="68"/>
      <c r="O2479" s="68"/>
      <c r="P2479" s="68"/>
      <c r="Q2479" s="68"/>
      <c r="R2479" s="130"/>
      <c r="S2479" s="130"/>
      <c r="T2479" s="130"/>
      <c r="U2479" s="130"/>
      <c r="V2479" s="68"/>
      <c r="W2479" s="68"/>
      <c r="X2479" s="68"/>
      <c r="Y2479" s="130"/>
      <c r="Z2479" s="130"/>
      <c r="AA2479" s="130"/>
      <c r="AB2479" s="68"/>
      <c r="AC2479" s="68"/>
    </row>
    <row r="2480" spans="1:29" s="132" customFormat="1" ht="15.75">
      <c r="A2480" s="292" t="str">
        <f t="shared" si="44"/>
        <v>66-05800-03</v>
      </c>
      <c r="B2480" s="231">
        <v>6187.5437665782492</v>
      </c>
      <c r="C2480" s="231">
        <v>8068.5570716180355</v>
      </c>
      <c r="D2480" s="231"/>
      <c r="E2480" s="231"/>
      <c r="F2480" s="231"/>
      <c r="G2480" s="232">
        <v>9278.8406323607396</v>
      </c>
      <c r="H2480" s="253" t="s">
        <v>1290</v>
      </c>
      <c r="I2480" s="253" t="s">
        <v>1290</v>
      </c>
      <c r="J2480" s="131"/>
      <c r="K2480" s="130"/>
      <c r="L2480" s="130"/>
      <c r="M2480" s="130"/>
      <c r="N2480" s="68"/>
      <c r="O2480" s="68"/>
      <c r="P2480" s="68"/>
      <c r="Q2480" s="68"/>
      <c r="R2480" s="130"/>
      <c r="S2480" s="130"/>
      <c r="T2480" s="130"/>
      <c r="U2480" s="130"/>
      <c r="V2480" s="68"/>
      <c r="W2480" s="68"/>
      <c r="X2480" s="68"/>
      <c r="Y2480" s="130"/>
      <c r="Z2480" s="130"/>
      <c r="AA2480" s="130"/>
      <c r="AB2480" s="68"/>
      <c r="AC2480" s="68"/>
    </row>
    <row r="2481" spans="1:29" s="132" customFormat="1" ht="15.75">
      <c r="A2481" s="292" t="str">
        <f t="shared" si="44"/>
        <v>66-05800-S2</v>
      </c>
      <c r="B2481" s="231">
        <v>23668.177718832892</v>
      </c>
      <c r="C2481" s="231">
        <v>30863.303745358091</v>
      </c>
      <c r="D2481" s="231"/>
      <c r="E2481" s="231"/>
      <c r="F2481" s="231"/>
      <c r="G2481" s="232">
        <v>35492.799307161797</v>
      </c>
      <c r="H2481" s="253" t="s">
        <v>1291</v>
      </c>
      <c r="I2481" s="253" t="s">
        <v>1291</v>
      </c>
      <c r="J2481" s="131"/>
      <c r="K2481" s="130"/>
      <c r="L2481" s="130"/>
      <c r="M2481" s="130"/>
      <c r="N2481" s="68"/>
      <c r="O2481" s="68"/>
      <c r="P2481" s="68"/>
      <c r="Q2481" s="68"/>
      <c r="R2481" s="130"/>
      <c r="S2481" s="130"/>
      <c r="T2481" s="130"/>
      <c r="U2481" s="130"/>
      <c r="V2481" s="68"/>
      <c r="W2481" s="68"/>
      <c r="X2481" s="68"/>
      <c r="Y2481" s="130"/>
      <c r="Z2481" s="130"/>
      <c r="AA2481" s="130"/>
      <c r="AB2481" s="68"/>
      <c r="AC2481" s="68"/>
    </row>
    <row r="2482" spans="1:29" s="132" customFormat="1" ht="15.75">
      <c r="A2482" s="292" t="str">
        <f t="shared" si="44"/>
        <v>66-05800-01</v>
      </c>
      <c r="B2482" s="231">
        <v>13559.936339522546</v>
      </c>
      <c r="C2482" s="231">
        <v>17682.156986737398</v>
      </c>
      <c r="D2482" s="231"/>
      <c r="E2482" s="231"/>
      <c r="F2482" s="231"/>
      <c r="G2482" s="232">
        <v>20334.480534748003</v>
      </c>
      <c r="H2482" s="253" t="s">
        <v>1292</v>
      </c>
      <c r="I2482" s="253" t="s">
        <v>1292</v>
      </c>
      <c r="J2482" s="131"/>
      <c r="K2482" s="130"/>
      <c r="L2482" s="130"/>
      <c r="M2482" s="130"/>
      <c r="N2482" s="68"/>
      <c r="O2482" s="68"/>
      <c r="P2482" s="68"/>
      <c r="Q2482" s="68"/>
      <c r="R2482" s="130"/>
      <c r="S2482" s="130"/>
      <c r="T2482" s="130"/>
      <c r="U2482" s="130"/>
      <c r="V2482" s="68"/>
      <c r="W2482" s="68"/>
      <c r="X2482" s="68"/>
      <c r="Y2482" s="130"/>
      <c r="Z2482" s="130"/>
      <c r="AA2482" s="130"/>
      <c r="AB2482" s="68"/>
      <c r="AC2482" s="68"/>
    </row>
    <row r="2483" spans="1:29" s="132" customFormat="1" ht="15.75">
      <c r="A2483" s="292" t="str">
        <f t="shared" si="44"/>
        <v>66-05800-02</v>
      </c>
      <c r="B2483" s="231">
        <v>10108.241379310346</v>
      </c>
      <c r="C2483" s="231">
        <v>13181.146758620695</v>
      </c>
      <c r="D2483" s="231"/>
      <c r="E2483" s="231"/>
      <c r="F2483" s="231"/>
      <c r="G2483" s="232">
        <v>15158.318772413797</v>
      </c>
      <c r="H2483" s="253" t="s">
        <v>1293</v>
      </c>
      <c r="I2483" s="253" t="s">
        <v>1293</v>
      </c>
      <c r="J2483" s="124"/>
      <c r="K2483" s="124"/>
      <c r="L2483" s="124"/>
      <c r="M2483" s="124"/>
      <c r="N2483" s="124"/>
      <c r="O2483" s="124"/>
      <c r="P2483" s="124"/>
      <c r="Q2483" s="124"/>
      <c r="R2483" s="124"/>
      <c r="S2483" s="124"/>
      <c r="T2483" s="124"/>
      <c r="U2483" s="124"/>
      <c r="V2483" s="124"/>
      <c r="W2483" s="124"/>
      <c r="X2483" s="124"/>
      <c r="Y2483" s="130"/>
      <c r="Z2483" s="130"/>
      <c r="AA2483" s="130"/>
      <c r="AB2483" s="124"/>
      <c r="AC2483" s="68"/>
    </row>
    <row r="2484" spans="1:29" s="132" customFormat="1" ht="15.75">
      <c r="A2484" s="292" t="str">
        <f t="shared" si="44"/>
        <v>66-05800-S2</v>
      </c>
      <c r="B2484" s="231">
        <v>24783.087533156497</v>
      </c>
      <c r="C2484" s="231">
        <v>32317.14614323607</v>
      </c>
      <c r="D2484" s="231"/>
      <c r="E2484" s="231"/>
      <c r="F2484" s="231"/>
      <c r="G2484" s="232">
        <v>37164.718064721477</v>
      </c>
      <c r="H2484" s="253" t="s">
        <v>1294</v>
      </c>
      <c r="I2484" s="253" t="s">
        <v>1294</v>
      </c>
      <c r="J2484" s="124"/>
      <c r="K2484" s="124"/>
      <c r="L2484" s="124"/>
      <c r="M2484" s="124"/>
      <c r="N2484" s="124"/>
      <c r="O2484" s="124"/>
      <c r="P2484" s="124"/>
      <c r="Q2484" s="124"/>
      <c r="R2484" s="124"/>
      <c r="S2484" s="124"/>
      <c r="T2484" s="124"/>
      <c r="U2484" s="124"/>
      <c r="V2484" s="124"/>
      <c r="W2484" s="124"/>
      <c r="X2484" s="124"/>
      <c r="Y2484" s="130"/>
      <c r="Z2484" s="130"/>
      <c r="AA2484" s="130"/>
      <c r="AB2484" s="124"/>
      <c r="AC2484" s="68"/>
    </row>
    <row r="2485" spans="1:29" s="132" customFormat="1" ht="15.75">
      <c r="A2485" s="292" t="str">
        <f t="shared" si="44"/>
        <v>66-05800-01</v>
      </c>
      <c r="B2485" s="231">
        <v>14530.854111405835</v>
      </c>
      <c r="C2485" s="231">
        <v>18948.233761273208</v>
      </c>
      <c r="D2485" s="231"/>
      <c r="E2485" s="231"/>
      <c r="F2485" s="231"/>
      <c r="G2485" s="232">
        <v>21790.468825464188</v>
      </c>
      <c r="H2485" s="253" t="s">
        <v>1295</v>
      </c>
      <c r="I2485" s="253" t="s">
        <v>1295</v>
      </c>
      <c r="J2485" s="124"/>
      <c r="K2485" s="124"/>
      <c r="L2485" s="124"/>
      <c r="M2485" s="124"/>
      <c r="N2485" s="124"/>
      <c r="O2485" s="124"/>
      <c r="P2485" s="124"/>
      <c r="Q2485" s="124"/>
      <c r="R2485" s="124"/>
      <c r="S2485" s="124"/>
      <c r="T2485" s="124"/>
      <c r="U2485" s="124"/>
      <c r="V2485" s="124"/>
      <c r="W2485" s="124"/>
      <c r="X2485" s="124"/>
      <c r="Y2485" s="130"/>
      <c r="Z2485" s="130"/>
      <c r="AA2485" s="130"/>
      <c r="AB2485" s="124"/>
      <c r="AC2485" s="68"/>
    </row>
    <row r="2486" spans="1:29" s="132" customFormat="1" ht="15.75">
      <c r="A2486" s="292" t="str">
        <f t="shared" si="44"/>
        <v>66-05800-02</v>
      </c>
      <c r="B2486" s="231">
        <v>10252.233421750661</v>
      </c>
      <c r="C2486" s="231">
        <v>13368.912381962862</v>
      </c>
      <c r="D2486" s="231"/>
      <c r="E2486" s="231"/>
      <c r="F2486" s="231"/>
      <c r="G2486" s="232">
        <v>15374.249239257291</v>
      </c>
      <c r="H2486" s="253" t="s">
        <v>1296</v>
      </c>
      <c r="I2486" s="253" t="s">
        <v>1296</v>
      </c>
      <c r="J2486" s="131"/>
      <c r="K2486" s="130"/>
      <c r="L2486" s="130"/>
      <c r="M2486" s="130"/>
      <c r="N2486" s="68"/>
      <c r="O2486" s="68"/>
      <c r="P2486" s="68"/>
      <c r="Q2486" s="68"/>
      <c r="R2486" s="130"/>
      <c r="S2486" s="130"/>
      <c r="T2486" s="130"/>
      <c r="U2486" s="130"/>
      <c r="V2486" s="68"/>
      <c r="W2486" s="68"/>
      <c r="X2486" s="68"/>
      <c r="Y2486" s="130"/>
      <c r="Z2486" s="130"/>
      <c r="AA2486" s="130"/>
      <c r="AB2486" s="68"/>
      <c r="AC2486" s="68"/>
    </row>
    <row r="2487" spans="1:29" s="132" customFormat="1" ht="15.75">
      <c r="A2487" s="292" t="str">
        <f t="shared" si="44"/>
        <v>66-05800-S2</v>
      </c>
      <c r="B2487" s="231">
        <v>24458.076923076926</v>
      </c>
      <c r="C2487" s="231">
        <v>31893.332307692308</v>
      </c>
      <c r="D2487" s="231"/>
      <c r="E2487" s="231"/>
      <c r="F2487" s="231"/>
      <c r="G2487" s="232">
        <v>36677.332153846153</v>
      </c>
      <c r="H2487" s="253" t="s">
        <v>1297</v>
      </c>
      <c r="I2487" s="253" t="s">
        <v>1297</v>
      </c>
      <c r="J2487" s="131"/>
      <c r="K2487" s="130"/>
      <c r="L2487" s="130"/>
      <c r="M2487" s="130"/>
      <c r="N2487" s="68"/>
      <c r="O2487" s="68"/>
      <c r="P2487" s="68"/>
      <c r="Q2487" s="68"/>
      <c r="R2487" s="130"/>
      <c r="S2487" s="130"/>
      <c r="T2487" s="130"/>
      <c r="U2487" s="130"/>
      <c r="V2487" s="68"/>
      <c r="W2487" s="68"/>
      <c r="X2487" s="68"/>
      <c r="Y2487" s="130"/>
      <c r="Z2487" s="130"/>
      <c r="AA2487" s="130"/>
      <c r="AB2487" s="68"/>
      <c r="AC2487" s="68"/>
    </row>
    <row r="2488" spans="1:29" s="132" customFormat="1" ht="15.75">
      <c r="A2488" s="292" t="str">
        <f t="shared" si="44"/>
        <v>66-05800-01</v>
      </c>
      <c r="B2488" s="231">
        <v>14205.843501326264</v>
      </c>
      <c r="C2488" s="231">
        <v>18524.419925729446</v>
      </c>
      <c r="D2488" s="231"/>
      <c r="E2488" s="231"/>
      <c r="F2488" s="231"/>
      <c r="G2488" s="232">
        <v>21303.08291458886</v>
      </c>
      <c r="H2488" s="253" t="s">
        <v>1298</v>
      </c>
      <c r="I2488" s="253" t="s">
        <v>1298</v>
      </c>
      <c r="J2488" s="131"/>
      <c r="K2488" s="130"/>
      <c r="L2488" s="130"/>
      <c r="M2488" s="130"/>
      <c r="N2488" s="68"/>
      <c r="O2488" s="68"/>
      <c r="P2488" s="68"/>
      <c r="Q2488" s="68"/>
      <c r="R2488" s="130"/>
      <c r="S2488" s="130"/>
      <c r="T2488" s="130"/>
      <c r="U2488" s="130"/>
      <c r="V2488" s="68"/>
      <c r="W2488" s="68"/>
      <c r="X2488" s="68"/>
      <c r="Y2488" s="130"/>
      <c r="Z2488" s="130"/>
      <c r="AA2488" s="130"/>
      <c r="AB2488" s="68"/>
      <c r="AC2488" s="68"/>
    </row>
    <row r="2489" spans="1:29" s="132" customFormat="1" ht="15.75">
      <c r="A2489" s="292" t="str">
        <f t="shared" si="44"/>
        <v>66-05800-02</v>
      </c>
      <c r="B2489" s="231">
        <v>10252.233421750661</v>
      </c>
      <c r="C2489" s="231">
        <v>13368.912381962862</v>
      </c>
      <c r="D2489" s="231"/>
      <c r="E2489" s="231"/>
      <c r="F2489" s="231"/>
      <c r="G2489" s="232">
        <v>15374.249239257291</v>
      </c>
      <c r="H2489" s="253" t="s">
        <v>1299</v>
      </c>
      <c r="I2489" s="253" t="s">
        <v>1299</v>
      </c>
      <c r="J2489" s="124"/>
      <c r="K2489" s="124"/>
      <c r="L2489" s="124"/>
      <c r="M2489" s="124"/>
      <c r="N2489" s="124"/>
      <c r="O2489" s="124"/>
      <c r="P2489" s="124"/>
      <c r="Q2489" s="124"/>
      <c r="R2489" s="124"/>
      <c r="S2489" s="124"/>
      <c r="T2489" s="124"/>
      <c r="U2489" s="124"/>
      <c r="V2489" s="124"/>
      <c r="W2489" s="124"/>
      <c r="X2489" s="124"/>
      <c r="Y2489" s="130"/>
      <c r="Z2489" s="130"/>
      <c r="AA2489" s="130"/>
      <c r="AB2489" s="124"/>
      <c r="AC2489" s="68"/>
    </row>
    <row r="2490" spans="1:29" s="132" customFormat="1" ht="15.75">
      <c r="A2490" s="292" t="str">
        <f t="shared" si="44"/>
        <v>66-05900-S1</v>
      </c>
      <c r="B2490" s="231">
        <v>5414.1007957559677</v>
      </c>
      <c r="C2490" s="231">
        <v>7059.9874376657799</v>
      </c>
      <c r="D2490" s="231"/>
      <c r="E2490" s="231"/>
      <c r="F2490" s="231"/>
      <c r="G2490" s="232">
        <v>8118.985553315646</v>
      </c>
      <c r="H2490" s="253" t="s">
        <v>1300</v>
      </c>
      <c r="I2490" s="253" t="s">
        <v>1300</v>
      </c>
      <c r="J2490" s="124"/>
      <c r="K2490" s="124"/>
      <c r="L2490" s="124"/>
      <c r="M2490" s="124"/>
      <c r="N2490" s="124"/>
      <c r="O2490" s="124"/>
      <c r="P2490" s="124"/>
      <c r="Q2490" s="124"/>
      <c r="R2490" s="124"/>
      <c r="S2490" s="124"/>
      <c r="T2490" s="124"/>
      <c r="U2490" s="124"/>
      <c r="V2490" s="124"/>
      <c r="W2490" s="124"/>
      <c r="X2490" s="124"/>
      <c r="Y2490" s="130"/>
      <c r="Z2490" s="130"/>
      <c r="AA2490" s="130"/>
      <c r="AB2490" s="124"/>
      <c r="AC2490" s="68"/>
    </row>
    <row r="2491" spans="1:29" s="132" customFormat="1" ht="15.75">
      <c r="A2491" s="292" t="str">
        <f t="shared" si="44"/>
        <v>66-05900-S1</v>
      </c>
      <c r="B2491" s="231">
        <v>4052.3474801061006</v>
      </c>
      <c r="C2491" s="231">
        <v>5284.261114058354</v>
      </c>
      <c r="D2491" s="231"/>
      <c r="E2491" s="231"/>
      <c r="F2491" s="231"/>
      <c r="G2491" s="232">
        <v>6076.9002811671071</v>
      </c>
      <c r="H2491" s="253" t="s">
        <v>1301</v>
      </c>
      <c r="I2491" s="253" t="s">
        <v>1301</v>
      </c>
      <c r="J2491" s="124"/>
      <c r="K2491" s="124"/>
      <c r="L2491" s="124"/>
      <c r="M2491" s="124"/>
      <c r="N2491" s="124"/>
      <c r="O2491" s="124"/>
      <c r="P2491" s="124"/>
      <c r="Q2491" s="124"/>
      <c r="R2491" s="124"/>
      <c r="S2491" s="124"/>
      <c r="T2491" s="124"/>
      <c r="U2491" s="124"/>
      <c r="V2491" s="124"/>
      <c r="W2491" s="124"/>
      <c r="X2491" s="124"/>
      <c r="Y2491" s="130"/>
      <c r="Z2491" s="130"/>
      <c r="AA2491" s="130"/>
      <c r="AB2491" s="124"/>
      <c r="AC2491" s="68"/>
    </row>
    <row r="2492" spans="1:29" s="132" customFormat="1" ht="15.75">
      <c r="A2492" s="292" t="str">
        <f t="shared" si="44"/>
        <v>66-05900-S4</v>
      </c>
      <c r="B2492" s="231">
        <v>42572.275862068971</v>
      </c>
      <c r="C2492" s="231">
        <v>55514.247724137931</v>
      </c>
      <c r="D2492" s="231"/>
      <c r="E2492" s="231"/>
      <c r="F2492" s="231"/>
      <c r="G2492" s="232">
        <v>63841.384882758619</v>
      </c>
      <c r="H2492" s="253" t="s">
        <v>1302</v>
      </c>
      <c r="I2492" s="253" t="s">
        <v>1302</v>
      </c>
      <c r="J2492" s="131"/>
      <c r="K2492" s="130"/>
      <c r="L2492" s="130"/>
      <c r="M2492" s="130"/>
      <c r="N2492" s="68"/>
      <c r="O2492" s="68"/>
      <c r="P2492" s="68"/>
      <c r="Q2492" s="68"/>
      <c r="R2492" s="130"/>
      <c r="S2492" s="130"/>
      <c r="T2492" s="130"/>
      <c r="U2492" s="130"/>
      <c r="V2492" s="68"/>
      <c r="W2492" s="68"/>
      <c r="X2492" s="68"/>
      <c r="Y2492" s="130"/>
      <c r="Z2492" s="130"/>
      <c r="AA2492" s="130"/>
      <c r="AB2492" s="68"/>
      <c r="AC2492" s="68"/>
    </row>
    <row r="2493" spans="1:29" s="132" customFormat="1" ht="15.75">
      <c r="A2493" s="292" t="str">
        <f t="shared" si="44"/>
        <v>66-05900-01</v>
      </c>
      <c r="B2493" s="231">
        <v>14530.854111405835</v>
      </c>
      <c r="C2493" s="231">
        <v>18948.233761273208</v>
      </c>
      <c r="D2493" s="231"/>
      <c r="E2493" s="231"/>
      <c r="F2493" s="231"/>
      <c r="G2493" s="232">
        <v>21790.468825464188</v>
      </c>
      <c r="H2493" s="253" t="s">
        <v>1303</v>
      </c>
      <c r="I2493" s="253" t="s">
        <v>1303</v>
      </c>
      <c r="J2493" s="131"/>
      <c r="K2493" s="130"/>
      <c r="L2493" s="130"/>
      <c r="M2493" s="130"/>
      <c r="N2493" s="68"/>
      <c r="O2493" s="68"/>
      <c r="P2493" s="68"/>
      <c r="Q2493" s="68"/>
      <c r="R2493" s="130"/>
      <c r="S2493" s="130"/>
      <c r="T2493" s="130"/>
      <c r="U2493" s="130"/>
      <c r="V2493" s="68"/>
      <c r="W2493" s="68"/>
      <c r="X2493" s="68"/>
      <c r="Y2493" s="130"/>
      <c r="Z2493" s="130"/>
      <c r="AA2493" s="130"/>
      <c r="AB2493" s="68"/>
      <c r="AC2493" s="68"/>
    </row>
    <row r="2494" spans="1:29" s="132" customFormat="1" ht="15.75">
      <c r="A2494" s="292" t="str">
        <f t="shared" si="44"/>
        <v>66-05900-02</v>
      </c>
      <c r="B2494" s="231">
        <v>11774.4350132626</v>
      </c>
      <c r="C2494" s="231">
        <v>15353.863257294432</v>
      </c>
      <c r="D2494" s="231"/>
      <c r="E2494" s="231"/>
      <c r="F2494" s="231"/>
      <c r="G2494" s="232">
        <v>17656.942745888595</v>
      </c>
      <c r="H2494" s="253" t="s">
        <v>1304</v>
      </c>
      <c r="I2494" s="253" t="s">
        <v>1304</v>
      </c>
      <c r="J2494" s="131"/>
      <c r="K2494" s="130"/>
      <c r="L2494" s="130"/>
      <c r="M2494" s="130"/>
      <c r="N2494" s="68"/>
      <c r="O2494" s="68"/>
      <c r="P2494" s="68"/>
      <c r="Q2494" s="68"/>
      <c r="R2494" s="130"/>
      <c r="S2494" s="130"/>
      <c r="T2494" s="130"/>
      <c r="U2494" s="130"/>
      <c r="V2494" s="68"/>
      <c r="W2494" s="68"/>
      <c r="X2494" s="68"/>
      <c r="Y2494" s="130"/>
      <c r="Z2494" s="130"/>
      <c r="AA2494" s="130"/>
      <c r="AB2494" s="68"/>
      <c r="AC2494" s="68"/>
    </row>
    <row r="2495" spans="1:29" s="132" customFormat="1" ht="15.75">
      <c r="A2495" s="292" t="str">
        <f t="shared" si="44"/>
        <v>66-05900-03</v>
      </c>
      <c r="B2495" s="231">
        <v>9672.1511936339539</v>
      </c>
      <c r="C2495" s="231">
        <v>12612.485156498677</v>
      </c>
      <c r="D2495" s="231"/>
      <c r="E2495" s="231"/>
      <c r="F2495" s="231"/>
      <c r="G2495" s="232">
        <v>14504.357929973477</v>
      </c>
      <c r="H2495" s="253" t="s">
        <v>1305</v>
      </c>
      <c r="I2495" s="253" t="s">
        <v>1305</v>
      </c>
      <c r="J2495" s="124"/>
      <c r="K2495" s="124"/>
      <c r="L2495" s="124"/>
      <c r="M2495" s="124"/>
      <c r="N2495" s="124"/>
      <c r="O2495" s="124"/>
      <c r="P2495" s="124"/>
      <c r="Q2495" s="124"/>
      <c r="R2495" s="124"/>
      <c r="S2495" s="124"/>
      <c r="T2495" s="124"/>
      <c r="U2495" s="124"/>
      <c r="V2495" s="124"/>
      <c r="W2495" s="124"/>
      <c r="X2495" s="124"/>
      <c r="Y2495" s="130"/>
      <c r="Z2495" s="130"/>
      <c r="AA2495" s="130"/>
      <c r="AB2495" s="124"/>
      <c r="AC2495" s="68"/>
    </row>
    <row r="2496" spans="1:29" s="132" customFormat="1" ht="15.75">
      <c r="A2496" s="292" t="str">
        <f t="shared" si="44"/>
        <v>66-05900-04</v>
      </c>
      <c r="B2496" s="231">
        <v>6594.8355437665787</v>
      </c>
      <c r="C2496" s="231">
        <v>8599.665549071613</v>
      </c>
      <c r="D2496" s="231"/>
      <c r="E2496" s="231"/>
      <c r="F2496" s="231"/>
      <c r="G2496" s="232">
        <v>9889.6153814323552</v>
      </c>
      <c r="H2496" s="253" t="s">
        <v>1306</v>
      </c>
      <c r="I2496" s="253" t="s">
        <v>1306</v>
      </c>
      <c r="J2496" s="124"/>
      <c r="K2496" s="124"/>
      <c r="L2496" s="124"/>
      <c r="M2496" s="124"/>
      <c r="N2496" s="124"/>
      <c r="O2496" s="124"/>
      <c r="P2496" s="124"/>
      <c r="Q2496" s="124"/>
      <c r="R2496" s="124"/>
      <c r="S2496" s="124"/>
      <c r="T2496" s="124"/>
      <c r="U2496" s="124"/>
      <c r="V2496" s="124"/>
      <c r="W2496" s="124"/>
      <c r="X2496" s="124"/>
      <c r="Y2496" s="130"/>
      <c r="Z2496" s="130"/>
      <c r="AA2496" s="130"/>
      <c r="AB2496" s="124"/>
      <c r="AC2496" s="68"/>
    </row>
    <row r="2497" spans="1:29" s="132" customFormat="1" ht="15.75">
      <c r="A2497" s="292" t="str">
        <f t="shared" si="44"/>
        <v>66-06000-S3</v>
      </c>
      <c r="B2497" s="231">
        <v>22923.533156498677</v>
      </c>
      <c r="C2497" s="231">
        <v>29892.287236074266</v>
      </c>
      <c r="D2497" s="231"/>
      <c r="E2497" s="231"/>
      <c r="F2497" s="231"/>
      <c r="G2497" s="232">
        <v>34376.130321485405</v>
      </c>
      <c r="H2497" s="253" t="s">
        <v>1307</v>
      </c>
      <c r="I2497" s="253" t="s">
        <v>1307</v>
      </c>
      <c r="J2497" s="124"/>
      <c r="K2497" s="124"/>
      <c r="L2497" s="124"/>
      <c r="M2497" s="124"/>
      <c r="N2497" s="124"/>
      <c r="O2497" s="124"/>
      <c r="P2497" s="124"/>
      <c r="Q2497" s="124"/>
      <c r="R2497" s="124"/>
      <c r="S2497" s="124"/>
      <c r="T2497" s="124"/>
      <c r="U2497" s="124"/>
      <c r="V2497" s="124"/>
      <c r="W2497" s="124"/>
      <c r="X2497" s="124"/>
      <c r="Y2497" s="130"/>
      <c r="Z2497" s="130"/>
      <c r="AA2497" s="130"/>
      <c r="AB2497" s="124"/>
      <c r="AC2497" s="68"/>
    </row>
    <row r="2498" spans="1:29" s="132" customFormat="1" ht="15.75">
      <c r="A2498" s="292" t="str">
        <f t="shared" si="44"/>
        <v>66-06000-L2</v>
      </c>
      <c r="B2498" s="231">
        <v>18422.753315649868</v>
      </c>
      <c r="C2498" s="231">
        <v>24023.270323607423</v>
      </c>
      <c r="D2498" s="231"/>
      <c r="E2498" s="231"/>
      <c r="F2498" s="231"/>
      <c r="G2498" s="232">
        <v>27626.760872148538</v>
      </c>
      <c r="H2498" s="253" t="s">
        <v>1308</v>
      </c>
      <c r="I2498" s="253" t="s">
        <v>1308</v>
      </c>
      <c r="J2498" s="131"/>
      <c r="K2498" s="130"/>
      <c r="L2498" s="130"/>
      <c r="M2498" s="130"/>
      <c r="N2498" s="68"/>
      <c r="O2498" s="68"/>
      <c r="P2498" s="68"/>
      <c r="Q2498" s="68"/>
      <c r="R2498" s="130"/>
      <c r="S2498" s="130"/>
      <c r="T2498" s="130"/>
      <c r="U2498" s="130"/>
      <c r="V2498" s="68"/>
      <c r="W2498" s="68"/>
      <c r="X2498" s="68"/>
      <c r="Y2498" s="130"/>
      <c r="Z2498" s="130"/>
      <c r="AA2498" s="130"/>
      <c r="AB2498" s="68"/>
      <c r="AC2498" s="68"/>
    </row>
    <row r="2499" spans="1:29" s="132" customFormat="1" ht="15.75">
      <c r="A2499" s="292" t="str">
        <f t="shared" si="44"/>
        <v>66-06000-B2</v>
      </c>
      <c r="B2499" s="231">
        <v>11531.705570291779</v>
      </c>
      <c r="C2499" s="231">
        <v>15037.344063660476</v>
      </c>
      <c r="D2499" s="231"/>
      <c r="E2499" s="231"/>
      <c r="F2499" s="231"/>
      <c r="G2499" s="232">
        <v>17292.945673209546</v>
      </c>
      <c r="H2499" s="253" t="s">
        <v>1309</v>
      </c>
      <c r="I2499" s="253" t="s">
        <v>1309</v>
      </c>
      <c r="J2499" s="131"/>
      <c r="K2499" s="130"/>
      <c r="L2499" s="130"/>
      <c r="M2499" s="130"/>
      <c r="N2499" s="68"/>
      <c r="O2499" s="68"/>
      <c r="P2499" s="68"/>
      <c r="Q2499" s="68"/>
      <c r="R2499" s="130"/>
      <c r="S2499" s="130"/>
      <c r="T2499" s="130"/>
      <c r="U2499" s="130"/>
      <c r="V2499" s="68"/>
      <c r="W2499" s="68"/>
      <c r="X2499" s="68"/>
      <c r="Y2499" s="130"/>
      <c r="Z2499" s="130"/>
      <c r="AA2499" s="130"/>
      <c r="AB2499" s="68"/>
      <c r="AC2499" s="68"/>
    </row>
    <row r="2500" spans="1:29" s="132" customFormat="1" ht="15.75">
      <c r="A2500" s="292" t="str">
        <f t="shared" si="44"/>
        <v>66-06000-01</v>
      </c>
      <c r="B2500" s="231">
        <v>11391.827586206897</v>
      </c>
      <c r="C2500" s="231">
        <v>14854.943172413792</v>
      </c>
      <c r="D2500" s="231"/>
      <c r="E2500" s="231"/>
      <c r="F2500" s="231"/>
      <c r="G2500" s="232">
        <v>17083.184648275859</v>
      </c>
      <c r="H2500" s="253" t="s">
        <v>1310</v>
      </c>
      <c r="I2500" s="253" t="s">
        <v>1310</v>
      </c>
      <c r="J2500" s="131"/>
      <c r="K2500" s="130"/>
      <c r="L2500" s="130"/>
      <c r="M2500" s="130"/>
      <c r="N2500" s="68"/>
      <c r="O2500" s="68"/>
      <c r="P2500" s="68"/>
      <c r="Q2500" s="68"/>
      <c r="R2500" s="130"/>
      <c r="S2500" s="130"/>
      <c r="T2500" s="130"/>
      <c r="U2500" s="130"/>
      <c r="V2500" s="68"/>
      <c r="W2500" s="68"/>
      <c r="X2500" s="68"/>
      <c r="Y2500" s="130"/>
      <c r="Z2500" s="130"/>
      <c r="AA2500" s="130"/>
      <c r="AB2500" s="68"/>
      <c r="AC2500" s="68"/>
    </row>
    <row r="2501" spans="1:29" s="132" customFormat="1" ht="15.75">
      <c r="A2501" s="292" t="str">
        <f t="shared" si="44"/>
        <v>66-06000-02</v>
      </c>
      <c r="B2501" s="231">
        <v>7030.9257294429708</v>
      </c>
      <c r="C2501" s="231">
        <v>9168.3271511936327</v>
      </c>
      <c r="D2501" s="231"/>
      <c r="E2501" s="231"/>
      <c r="F2501" s="231"/>
      <c r="G2501" s="232">
        <v>10543.576223872677</v>
      </c>
      <c r="H2501" s="253" t="s">
        <v>1311</v>
      </c>
      <c r="I2501" s="253" t="s">
        <v>1311</v>
      </c>
      <c r="J2501" s="124"/>
      <c r="K2501" s="124"/>
      <c r="L2501" s="124"/>
      <c r="M2501" s="124"/>
      <c r="N2501" s="124"/>
      <c r="O2501" s="124"/>
      <c r="P2501" s="124"/>
      <c r="Q2501" s="124"/>
      <c r="R2501" s="124"/>
      <c r="S2501" s="124"/>
      <c r="T2501" s="124"/>
      <c r="U2501" s="124"/>
      <c r="V2501" s="124"/>
      <c r="W2501" s="124"/>
      <c r="X2501" s="124"/>
      <c r="Y2501" s="130"/>
      <c r="Z2501" s="130"/>
      <c r="AA2501" s="130"/>
      <c r="AB2501" s="124"/>
      <c r="AC2501" s="68"/>
    </row>
    <row r="2502" spans="1:29" s="132" customFormat="1" ht="15.75">
      <c r="A2502" s="292" t="str">
        <f t="shared" si="44"/>
        <v>66-06000-03</v>
      </c>
      <c r="B2502" s="231">
        <v>4500.779840848807</v>
      </c>
      <c r="C2502" s="231">
        <v>5869.0169124668428</v>
      </c>
      <c r="D2502" s="231"/>
      <c r="E2502" s="231"/>
      <c r="F2502" s="231"/>
      <c r="G2502" s="232">
        <v>6749.3694493368685</v>
      </c>
      <c r="H2502" s="253" t="s">
        <v>1312</v>
      </c>
      <c r="I2502" s="253" t="s">
        <v>1312</v>
      </c>
      <c r="J2502" s="124"/>
      <c r="K2502" s="124"/>
      <c r="L2502" s="124"/>
      <c r="M2502" s="124"/>
      <c r="N2502" s="124"/>
      <c r="O2502" s="124"/>
      <c r="P2502" s="124"/>
      <c r="Q2502" s="124"/>
      <c r="R2502" s="124"/>
      <c r="S2502" s="124"/>
      <c r="T2502" s="124"/>
      <c r="U2502" s="124"/>
      <c r="V2502" s="124"/>
      <c r="W2502" s="124"/>
      <c r="X2502" s="124"/>
      <c r="Y2502" s="130"/>
      <c r="Z2502" s="130"/>
      <c r="AA2502" s="130"/>
      <c r="AB2502" s="124"/>
      <c r="AC2502" s="68"/>
    </row>
    <row r="2503" spans="1:29" s="132" customFormat="1" ht="15.75">
      <c r="A2503" s="292" t="str">
        <f t="shared" si="44"/>
        <v>66-05700-S4</v>
      </c>
      <c r="B2503" s="231">
        <v>55712.578249336875</v>
      </c>
      <c r="C2503" s="231">
        <v>72649.202037135256</v>
      </c>
      <c r="D2503" s="231"/>
      <c r="E2503" s="231"/>
      <c r="F2503" s="231"/>
      <c r="G2503" s="232">
        <v>83546.582342705544</v>
      </c>
      <c r="H2503" s="253" t="s">
        <v>1316</v>
      </c>
      <c r="I2503" s="253" t="s">
        <v>1316</v>
      </c>
      <c r="J2503" s="124"/>
      <c r="K2503" s="124"/>
      <c r="L2503" s="124"/>
      <c r="M2503" s="124"/>
      <c r="N2503" s="124"/>
      <c r="O2503" s="124"/>
      <c r="P2503" s="124"/>
      <c r="Q2503" s="124"/>
      <c r="R2503" s="124"/>
      <c r="S2503" s="124"/>
      <c r="T2503" s="124"/>
      <c r="U2503" s="124"/>
      <c r="V2503" s="124"/>
      <c r="W2503" s="124"/>
      <c r="X2503" s="124"/>
      <c r="Y2503" s="130"/>
      <c r="Z2503" s="130"/>
      <c r="AA2503" s="130"/>
      <c r="AB2503" s="124"/>
      <c r="AC2503" s="68"/>
    </row>
    <row r="2504" spans="1:29" s="132" customFormat="1" ht="15.75">
      <c r="A2504" s="292" t="str">
        <f t="shared" si="44"/>
        <v>66-05700-01</v>
      </c>
      <c r="B2504" s="231">
        <v>23446.018567639258</v>
      </c>
      <c r="C2504" s="231">
        <v>30573.608212201583</v>
      </c>
      <c r="D2504" s="231"/>
      <c r="E2504" s="231"/>
      <c r="F2504" s="231"/>
      <c r="G2504" s="232">
        <v>35159.64944403182</v>
      </c>
      <c r="H2504" s="253" t="s">
        <v>1317</v>
      </c>
      <c r="I2504" s="253" t="s">
        <v>1317</v>
      </c>
      <c r="J2504" s="131"/>
      <c r="K2504" s="130"/>
      <c r="L2504" s="130"/>
      <c r="M2504" s="130"/>
      <c r="N2504" s="68"/>
      <c r="O2504" s="68"/>
      <c r="P2504" s="68"/>
      <c r="Q2504" s="68"/>
      <c r="R2504" s="130"/>
      <c r="S2504" s="130"/>
      <c r="T2504" s="130"/>
      <c r="U2504" s="130"/>
      <c r="V2504" s="68"/>
      <c r="W2504" s="68"/>
      <c r="X2504" s="68"/>
      <c r="Y2504" s="130"/>
      <c r="Z2504" s="130"/>
      <c r="AA2504" s="130"/>
      <c r="AB2504" s="68"/>
      <c r="AC2504" s="68"/>
    </row>
    <row r="2505" spans="1:29" s="132" customFormat="1" ht="15.75">
      <c r="A2505" s="292" t="str">
        <f t="shared" si="44"/>
        <v>66-05700-02</v>
      </c>
      <c r="B2505" s="231">
        <v>14576.108753315651</v>
      </c>
      <c r="C2505" s="231">
        <v>19007.245814323596</v>
      </c>
      <c r="D2505" s="231"/>
      <c r="E2505" s="231"/>
      <c r="F2505" s="231"/>
      <c r="G2505" s="232">
        <v>21858.332686472135</v>
      </c>
      <c r="H2505" s="253" t="s">
        <v>1318</v>
      </c>
      <c r="I2505" s="253" t="s">
        <v>1318</v>
      </c>
      <c r="J2505" s="131"/>
      <c r="K2505" s="130"/>
      <c r="L2505" s="130"/>
      <c r="M2505" s="130"/>
      <c r="N2505" s="68"/>
      <c r="O2505" s="68"/>
      <c r="P2505" s="68"/>
      <c r="Q2505" s="68"/>
      <c r="R2505" s="130"/>
      <c r="S2505" s="130"/>
      <c r="T2505" s="130"/>
      <c r="U2505" s="130"/>
      <c r="V2505" s="68"/>
      <c r="W2505" s="68"/>
      <c r="X2505" s="68"/>
      <c r="Y2505" s="130"/>
      <c r="Z2505" s="130"/>
      <c r="AA2505" s="130"/>
      <c r="AB2505" s="68"/>
      <c r="AC2505" s="68"/>
    </row>
    <row r="2506" spans="1:29" s="132" customFormat="1" ht="15.75">
      <c r="A2506" s="292" t="str">
        <f t="shared" si="44"/>
        <v>66-05700-03</v>
      </c>
      <c r="B2506" s="231">
        <v>10766.490716180373</v>
      </c>
      <c r="C2506" s="231">
        <v>14039.503893899204</v>
      </c>
      <c r="D2506" s="231"/>
      <c r="E2506" s="231"/>
      <c r="F2506" s="231"/>
      <c r="G2506" s="232">
        <v>16145.429477984082</v>
      </c>
      <c r="H2506" s="253" t="s">
        <v>1319</v>
      </c>
      <c r="I2506" s="253" t="s">
        <v>1319</v>
      </c>
      <c r="J2506" s="131"/>
      <c r="K2506" s="130"/>
      <c r="L2506" s="130"/>
      <c r="M2506" s="130"/>
      <c r="N2506" s="68"/>
      <c r="O2506" s="68"/>
      <c r="P2506" s="68"/>
      <c r="Q2506" s="68"/>
      <c r="R2506" s="130"/>
      <c r="S2506" s="130"/>
      <c r="T2506" s="130"/>
      <c r="U2506" s="130"/>
      <c r="V2506" s="68"/>
      <c r="W2506" s="68"/>
      <c r="X2506" s="68"/>
      <c r="Y2506" s="130"/>
      <c r="Z2506" s="130"/>
      <c r="AA2506" s="130"/>
      <c r="AB2506" s="68"/>
      <c r="AC2506" s="68"/>
    </row>
    <row r="2507" spans="1:29" s="132" customFormat="1" ht="15.75">
      <c r="A2507" s="292" t="str">
        <f t="shared" si="44"/>
        <v>66-05700-04</v>
      </c>
      <c r="B2507" s="231">
        <v>6923.9602122015922</v>
      </c>
      <c r="C2507" s="231">
        <v>9028.844116710874</v>
      </c>
      <c r="D2507" s="231"/>
      <c r="E2507" s="231"/>
      <c r="F2507" s="231"/>
      <c r="G2507" s="232">
        <v>10383.170734217505</v>
      </c>
      <c r="H2507" s="253" t="s">
        <v>1320</v>
      </c>
      <c r="I2507" s="253" t="s">
        <v>1320</v>
      </c>
      <c r="J2507" s="124"/>
      <c r="K2507" s="124"/>
      <c r="L2507" s="124"/>
      <c r="M2507" s="124"/>
      <c r="N2507" s="124"/>
      <c r="O2507" s="124"/>
      <c r="P2507" s="124"/>
      <c r="Q2507" s="124"/>
      <c r="R2507" s="124"/>
      <c r="S2507" s="124"/>
      <c r="T2507" s="124"/>
      <c r="U2507" s="124"/>
      <c r="V2507" s="124"/>
      <c r="W2507" s="124"/>
      <c r="X2507" s="124"/>
      <c r="Y2507" s="130"/>
      <c r="Z2507" s="130"/>
      <c r="AA2507" s="130"/>
      <c r="AB2507" s="124"/>
      <c r="AC2507" s="68"/>
    </row>
    <row r="2508" spans="1:29" s="132" customFormat="1" ht="15.75">
      <c r="A2508" s="292" t="str">
        <f t="shared" si="44"/>
        <v>66-05800-S2</v>
      </c>
      <c r="B2508" s="231">
        <v>32562.771883289126</v>
      </c>
      <c r="C2508" s="231">
        <v>42461.854535809012</v>
      </c>
      <c r="D2508" s="231"/>
      <c r="E2508" s="231"/>
      <c r="F2508" s="231"/>
      <c r="G2508" s="232">
        <v>48831.132716180364</v>
      </c>
      <c r="H2508" s="253" t="s">
        <v>1321</v>
      </c>
      <c r="I2508" s="253" t="s">
        <v>1321</v>
      </c>
      <c r="J2508" s="124"/>
      <c r="K2508" s="124"/>
      <c r="L2508" s="124"/>
      <c r="M2508" s="124"/>
      <c r="N2508" s="124"/>
      <c r="O2508" s="124"/>
      <c r="P2508" s="124"/>
      <c r="Q2508" s="124"/>
      <c r="R2508" s="124"/>
      <c r="S2508" s="124"/>
      <c r="T2508" s="124"/>
      <c r="U2508" s="124"/>
      <c r="V2508" s="124"/>
      <c r="W2508" s="124"/>
      <c r="X2508" s="124"/>
      <c r="Y2508" s="130"/>
      <c r="Z2508" s="130"/>
      <c r="AA2508" s="130"/>
      <c r="AB2508" s="124"/>
      <c r="AC2508" s="68"/>
    </row>
    <row r="2509" spans="1:29" s="132" customFormat="1" ht="15.75">
      <c r="A2509" s="292" t="str">
        <f t="shared" si="44"/>
        <v>66-05800-01</v>
      </c>
      <c r="B2509" s="231">
        <v>20200.02652519894</v>
      </c>
      <c r="C2509" s="231">
        <v>26340.834588859412</v>
      </c>
      <c r="D2509" s="231"/>
      <c r="E2509" s="231"/>
      <c r="F2509" s="231"/>
      <c r="G2509" s="232">
        <v>30291.959777188324</v>
      </c>
      <c r="H2509" s="253" t="s">
        <v>1322</v>
      </c>
      <c r="I2509" s="253" t="s">
        <v>1322</v>
      </c>
      <c r="J2509" s="124"/>
      <c r="K2509" s="124"/>
      <c r="L2509" s="124"/>
      <c r="M2509" s="124"/>
      <c r="N2509" s="124"/>
      <c r="O2509" s="124"/>
      <c r="P2509" s="124"/>
      <c r="Q2509" s="124"/>
      <c r="R2509" s="124"/>
      <c r="S2509" s="124"/>
      <c r="T2509" s="124"/>
      <c r="U2509" s="124"/>
      <c r="V2509" s="124"/>
      <c r="W2509" s="124"/>
      <c r="X2509" s="124"/>
      <c r="Y2509" s="130"/>
      <c r="Z2509" s="130"/>
      <c r="AA2509" s="130"/>
      <c r="AB2509" s="124"/>
      <c r="AC2509" s="68"/>
    </row>
    <row r="2510" spans="1:29" s="132" customFormat="1" ht="15.75">
      <c r="A2510" s="292" t="str">
        <f t="shared" si="44"/>
        <v>66-05800-02</v>
      </c>
      <c r="B2510" s="231">
        <v>12362.745358090187</v>
      </c>
      <c r="C2510" s="231">
        <v>16121.019946949602</v>
      </c>
      <c r="D2510" s="231"/>
      <c r="E2510" s="231"/>
      <c r="F2510" s="231"/>
      <c r="G2510" s="232">
        <v>18539.17293899204</v>
      </c>
      <c r="H2510" s="253" t="s">
        <v>1323</v>
      </c>
      <c r="I2510" s="253" t="s">
        <v>1323</v>
      </c>
      <c r="J2510" s="131"/>
      <c r="K2510" s="130"/>
      <c r="L2510" s="130"/>
      <c r="M2510" s="130"/>
      <c r="N2510" s="68"/>
      <c r="O2510" s="68"/>
      <c r="P2510" s="68"/>
      <c r="Q2510" s="68"/>
      <c r="R2510" s="130"/>
      <c r="S2510" s="130"/>
      <c r="T2510" s="130"/>
      <c r="U2510" s="130"/>
      <c r="V2510" s="68"/>
      <c r="W2510" s="68"/>
      <c r="X2510" s="68"/>
      <c r="Y2510" s="130"/>
      <c r="Z2510" s="130"/>
      <c r="AA2510" s="130"/>
      <c r="AB2510" s="68"/>
      <c r="AC2510" s="68"/>
    </row>
    <row r="2511" spans="1:29" s="132" customFormat="1" ht="15.75">
      <c r="A2511" s="292" t="str">
        <f t="shared" si="44"/>
        <v>66-05800-S2</v>
      </c>
      <c r="B2511" s="231">
        <v>42354.230769230766</v>
      </c>
      <c r="C2511" s="231">
        <v>55229.916923076911</v>
      </c>
      <c r="D2511" s="231"/>
      <c r="E2511" s="231"/>
      <c r="F2511" s="231"/>
      <c r="G2511" s="232">
        <v>63514.404461538448</v>
      </c>
      <c r="H2511" s="253" t="s">
        <v>1324</v>
      </c>
      <c r="I2511" s="253" t="s">
        <v>1324</v>
      </c>
      <c r="J2511" s="131"/>
      <c r="K2511" s="130"/>
      <c r="L2511" s="130"/>
      <c r="M2511" s="130"/>
      <c r="N2511" s="68"/>
      <c r="O2511" s="68"/>
      <c r="P2511" s="68"/>
      <c r="Q2511" s="68"/>
      <c r="R2511" s="130"/>
      <c r="S2511" s="130"/>
      <c r="T2511" s="130"/>
      <c r="U2511" s="130"/>
      <c r="V2511" s="68"/>
      <c r="W2511" s="68"/>
      <c r="X2511" s="68"/>
      <c r="Y2511" s="130"/>
      <c r="Z2511" s="130"/>
      <c r="AA2511" s="130"/>
      <c r="AB2511" s="68"/>
      <c r="AC2511" s="68"/>
    </row>
    <row r="2512" spans="1:29" s="132" customFormat="1" ht="15.75">
      <c r="A2512" s="292" t="str">
        <f t="shared" si="44"/>
        <v>66-05800-01</v>
      </c>
      <c r="B2512" s="231">
        <v>26959.424403183024</v>
      </c>
      <c r="C2512" s="231">
        <v>35155.089421750657</v>
      </c>
      <c r="D2512" s="231"/>
      <c r="E2512" s="231"/>
      <c r="F2512" s="231"/>
      <c r="G2512" s="232">
        <v>40428.352835013255</v>
      </c>
      <c r="H2512" s="253" t="s">
        <v>1325</v>
      </c>
      <c r="I2512" s="253" t="s">
        <v>1325</v>
      </c>
      <c r="J2512" s="131"/>
      <c r="K2512" s="130"/>
      <c r="L2512" s="130"/>
      <c r="M2512" s="130"/>
      <c r="N2512" s="68"/>
      <c r="O2512" s="68"/>
      <c r="P2512" s="68"/>
      <c r="Q2512" s="68"/>
      <c r="R2512" s="130"/>
      <c r="S2512" s="130"/>
      <c r="T2512" s="130"/>
      <c r="U2512" s="130"/>
      <c r="V2512" s="68"/>
      <c r="W2512" s="68"/>
      <c r="X2512" s="68"/>
      <c r="Y2512" s="130"/>
      <c r="Z2512" s="130"/>
      <c r="AA2512" s="130"/>
      <c r="AB2512" s="68"/>
      <c r="AC2512" s="68"/>
    </row>
    <row r="2513" spans="1:29" s="132" customFormat="1" ht="15.75">
      <c r="A2513" s="292" t="str">
        <f t="shared" si="44"/>
        <v>66-05800-02</v>
      </c>
      <c r="B2513" s="231">
        <v>15394.806366047744</v>
      </c>
      <c r="C2513" s="231">
        <v>20074.827501326254</v>
      </c>
      <c r="D2513" s="231"/>
      <c r="E2513" s="231"/>
      <c r="F2513" s="231"/>
      <c r="G2513" s="232">
        <v>23086.05162652519</v>
      </c>
      <c r="H2513" s="253" t="s">
        <v>1326</v>
      </c>
      <c r="I2513" s="253" t="s">
        <v>1326</v>
      </c>
      <c r="J2513" s="124"/>
      <c r="K2513" s="124"/>
      <c r="L2513" s="124"/>
      <c r="M2513" s="124"/>
      <c r="N2513" s="124"/>
      <c r="O2513" s="124"/>
      <c r="P2513" s="124"/>
      <c r="Q2513" s="124"/>
      <c r="R2513" s="124"/>
      <c r="S2513" s="124"/>
      <c r="T2513" s="124"/>
      <c r="U2513" s="124"/>
      <c r="V2513" s="124"/>
      <c r="W2513" s="124"/>
      <c r="X2513" s="124"/>
      <c r="Y2513" s="130"/>
      <c r="Z2513" s="130"/>
      <c r="AA2513" s="130"/>
      <c r="AB2513" s="124"/>
      <c r="AC2513" s="68"/>
    </row>
    <row r="2514" spans="1:29" s="132" customFormat="1" ht="15.75">
      <c r="A2514" s="292" t="str">
        <f t="shared" si="44"/>
        <v>66-05800-S1</v>
      </c>
      <c r="B2514" s="231">
        <v>6463.1856763925725</v>
      </c>
      <c r="C2514" s="231">
        <v>8427.9941220159144</v>
      </c>
      <c r="D2514" s="231"/>
      <c r="E2514" s="231"/>
      <c r="F2514" s="231"/>
      <c r="G2514" s="232">
        <v>9692.1932403183</v>
      </c>
      <c r="H2514" s="256" t="s">
        <v>1327</v>
      </c>
      <c r="I2514" s="256" t="s">
        <v>1327</v>
      </c>
      <c r="J2514" s="124"/>
      <c r="K2514" s="124"/>
      <c r="L2514" s="124"/>
      <c r="M2514" s="124"/>
      <c r="N2514" s="124"/>
      <c r="O2514" s="124"/>
      <c r="P2514" s="124"/>
      <c r="Q2514" s="124"/>
      <c r="R2514" s="124"/>
      <c r="S2514" s="124"/>
      <c r="T2514" s="124"/>
      <c r="U2514" s="124"/>
      <c r="V2514" s="124"/>
      <c r="W2514" s="124"/>
      <c r="X2514" s="124"/>
      <c r="Y2514" s="130"/>
      <c r="Z2514" s="130"/>
      <c r="AA2514" s="130"/>
      <c r="AB2514" s="124"/>
      <c r="AC2514" s="68"/>
    </row>
    <row r="2515" spans="1:29" s="132" customFormat="1" ht="15.75">
      <c r="A2515" s="292" t="str">
        <f t="shared" si="44"/>
        <v>66-05800-S1</v>
      </c>
      <c r="B2515" s="231">
        <v>6854.0212201591503</v>
      </c>
      <c r="C2515" s="231">
        <v>8937.6436710875314</v>
      </c>
      <c r="D2515" s="231"/>
      <c r="E2515" s="231"/>
      <c r="F2515" s="231"/>
      <c r="G2515" s="232">
        <v>10278.290221750662</v>
      </c>
      <c r="H2515" s="256" t="s">
        <v>1328</v>
      </c>
      <c r="I2515" s="256" t="s">
        <v>1328</v>
      </c>
      <c r="J2515" s="124"/>
      <c r="K2515" s="124"/>
      <c r="L2515" s="124"/>
      <c r="M2515" s="124"/>
      <c r="N2515" s="124"/>
      <c r="O2515" s="124"/>
      <c r="P2515" s="124"/>
      <c r="Q2515" s="124"/>
      <c r="R2515" s="124"/>
      <c r="S2515" s="124"/>
      <c r="T2515" s="124"/>
      <c r="U2515" s="124"/>
      <c r="V2515" s="124"/>
      <c r="W2515" s="124"/>
      <c r="X2515" s="124"/>
      <c r="Y2515" s="130"/>
      <c r="Z2515" s="130"/>
      <c r="AA2515" s="130"/>
      <c r="AB2515" s="124"/>
      <c r="AC2515" s="68"/>
    </row>
    <row r="2516" spans="1:29" s="132" customFormat="1" ht="15.75">
      <c r="A2516" s="292" t="str">
        <f t="shared" si="44"/>
        <v>66-05800-S1</v>
      </c>
      <c r="B2516" s="231">
        <v>32464.03448275862</v>
      </c>
      <c r="C2516" s="231">
        <v>42333.100965517224</v>
      </c>
      <c r="D2516" s="231"/>
      <c r="E2516" s="231"/>
      <c r="F2516" s="231"/>
      <c r="G2516" s="232">
        <v>48683.066110344807</v>
      </c>
      <c r="H2516" s="256" t="s">
        <v>1329</v>
      </c>
      <c r="I2516" s="256" t="s">
        <v>1329</v>
      </c>
      <c r="J2516" s="131"/>
      <c r="K2516" s="130"/>
      <c r="L2516" s="130"/>
      <c r="M2516" s="130"/>
      <c r="N2516" s="68"/>
      <c r="O2516" s="68"/>
      <c r="P2516" s="68"/>
      <c r="Q2516" s="68"/>
      <c r="R2516" s="130"/>
      <c r="S2516" s="130"/>
      <c r="T2516" s="130"/>
      <c r="U2516" s="130"/>
      <c r="V2516" s="68"/>
      <c r="W2516" s="68"/>
      <c r="X2516" s="68"/>
      <c r="Y2516" s="130"/>
      <c r="Z2516" s="130"/>
      <c r="AA2516" s="130"/>
      <c r="AB2516" s="68"/>
      <c r="AC2516" s="68"/>
    </row>
    <row r="2517" spans="1:29" s="132" customFormat="1" ht="15.75">
      <c r="A2517" s="292" t="str">
        <f t="shared" si="44"/>
        <v>66-05800-S1</v>
      </c>
      <c r="B2517" s="231">
        <v>22364.021220159149</v>
      </c>
      <c r="C2517" s="231">
        <v>29162.683671087525</v>
      </c>
      <c r="D2517" s="231"/>
      <c r="E2517" s="231"/>
      <c r="F2517" s="231"/>
      <c r="G2517" s="232">
        <v>33537.086221750651</v>
      </c>
      <c r="H2517" s="253" t="s">
        <v>1330</v>
      </c>
      <c r="I2517" s="253" t="s">
        <v>1330</v>
      </c>
      <c r="J2517" s="131"/>
      <c r="K2517" s="130"/>
      <c r="L2517" s="130"/>
      <c r="M2517" s="130"/>
      <c r="N2517" s="68"/>
      <c r="O2517" s="68"/>
      <c r="P2517" s="68"/>
      <c r="Q2517" s="68"/>
      <c r="R2517" s="130"/>
      <c r="S2517" s="130"/>
      <c r="T2517" s="130"/>
      <c r="U2517" s="130"/>
      <c r="V2517" s="68"/>
      <c r="W2517" s="68"/>
      <c r="X2517" s="68"/>
      <c r="Y2517" s="130"/>
      <c r="Z2517" s="130"/>
      <c r="AA2517" s="130"/>
      <c r="AB2517" s="68"/>
      <c r="AC2517" s="68"/>
    </row>
    <row r="2518" spans="1:29" s="132" customFormat="1" ht="15.75">
      <c r="A2518" s="292" t="str">
        <f t="shared" si="44"/>
        <v>66-05900-S1</v>
      </c>
      <c r="B2518" s="231">
        <v>15950.204244031827</v>
      </c>
      <c r="C2518" s="231">
        <v>20799.066334217496</v>
      </c>
      <c r="D2518" s="231"/>
      <c r="E2518" s="231"/>
      <c r="F2518" s="231"/>
      <c r="G2518" s="232">
        <v>23918.92628435012</v>
      </c>
      <c r="H2518" s="253" t="s">
        <v>1331</v>
      </c>
      <c r="I2518" s="253" t="s">
        <v>1331</v>
      </c>
      <c r="J2518" s="131"/>
      <c r="K2518" s="130"/>
      <c r="L2518" s="130"/>
      <c r="M2518" s="130"/>
      <c r="N2518" s="68"/>
      <c r="O2518" s="68"/>
      <c r="P2518" s="68"/>
      <c r="Q2518" s="68"/>
      <c r="R2518" s="130"/>
      <c r="S2518" s="130"/>
      <c r="T2518" s="130"/>
      <c r="U2518" s="130"/>
      <c r="V2518" s="68"/>
      <c r="W2518" s="68"/>
      <c r="X2518" s="68"/>
      <c r="Y2518" s="130"/>
      <c r="Z2518" s="130"/>
      <c r="AA2518" s="130"/>
      <c r="AB2518" s="68"/>
      <c r="AC2518" s="68"/>
    </row>
    <row r="2519" spans="1:29" s="132" customFormat="1" ht="15.75">
      <c r="A2519" s="292" t="str">
        <f t="shared" si="44"/>
        <v>66-05900-S1</v>
      </c>
      <c r="B2519" s="231">
        <v>10367.427055702918</v>
      </c>
      <c r="C2519" s="231">
        <v>13519.124880636602</v>
      </c>
      <c r="D2519" s="231"/>
      <c r="E2519" s="231"/>
      <c r="F2519" s="231"/>
      <c r="G2519" s="232">
        <v>15546.993612732091</v>
      </c>
      <c r="H2519" s="253" t="s">
        <v>1332</v>
      </c>
      <c r="I2519" s="253" t="s">
        <v>1332</v>
      </c>
      <c r="J2519" s="124"/>
      <c r="K2519" s="124"/>
      <c r="L2519" s="124"/>
      <c r="M2519" s="124"/>
      <c r="N2519" s="124"/>
      <c r="O2519" s="124"/>
      <c r="P2519" s="124"/>
      <c r="Q2519" s="124"/>
      <c r="R2519" s="124"/>
      <c r="S2519" s="124"/>
      <c r="T2519" s="124"/>
      <c r="U2519" s="124"/>
      <c r="V2519" s="124"/>
      <c r="W2519" s="124"/>
      <c r="X2519" s="124"/>
      <c r="Y2519" s="130"/>
      <c r="Z2519" s="130"/>
      <c r="AA2519" s="130"/>
      <c r="AB2519" s="124"/>
      <c r="AC2519" s="68"/>
    </row>
    <row r="2520" spans="1:29" s="132" customFormat="1" ht="15.75">
      <c r="A2520" s="292" t="str">
        <f t="shared" si="44"/>
        <v>66-05500-S1</v>
      </c>
      <c r="B2520" s="231"/>
      <c r="C2520" s="231">
        <v>5211.118356668434</v>
      </c>
      <c r="D2520" s="231"/>
      <c r="E2520" s="231"/>
      <c r="F2520" s="231"/>
      <c r="G2520" s="232"/>
      <c r="H2520" s="253" t="s">
        <v>1345</v>
      </c>
      <c r="I2520" s="253" t="s">
        <v>1345</v>
      </c>
      <c r="J2520" s="124"/>
      <c r="K2520" s="124"/>
      <c r="L2520" s="124"/>
      <c r="M2520" s="124"/>
      <c r="N2520" s="124"/>
      <c r="O2520" s="124"/>
      <c r="P2520" s="124"/>
      <c r="Q2520" s="124"/>
      <c r="R2520" s="124"/>
      <c r="S2520" s="124"/>
      <c r="T2520" s="124"/>
      <c r="U2520" s="124"/>
      <c r="V2520" s="124"/>
      <c r="W2520" s="124"/>
      <c r="X2520" s="124"/>
      <c r="Y2520" s="130"/>
      <c r="Z2520" s="130"/>
      <c r="AA2520" s="130"/>
      <c r="AB2520" s="124"/>
      <c r="AC2520" s="68"/>
    </row>
    <row r="2521" spans="1:29" s="132" customFormat="1" ht="15.75">
      <c r="A2521" s="292" t="str">
        <f t="shared" si="44"/>
        <v>66-05600-S1</v>
      </c>
      <c r="B2521" s="231"/>
      <c r="C2521" s="231">
        <v>4954.1208656339513</v>
      </c>
      <c r="D2521" s="231"/>
      <c r="E2521" s="231"/>
      <c r="F2521" s="231"/>
      <c r="G2521" s="232"/>
      <c r="H2521" s="253" t="s">
        <v>1346</v>
      </c>
      <c r="I2521" s="253" t="s">
        <v>1346</v>
      </c>
      <c r="J2521" s="124"/>
      <c r="K2521" s="124"/>
      <c r="L2521" s="124"/>
      <c r="M2521" s="124"/>
      <c r="N2521" s="124"/>
      <c r="O2521" s="124"/>
      <c r="P2521" s="124"/>
      <c r="Q2521" s="124"/>
      <c r="R2521" s="124"/>
      <c r="S2521" s="124"/>
      <c r="T2521" s="124"/>
      <c r="U2521" s="124"/>
      <c r="V2521" s="124"/>
      <c r="W2521" s="124"/>
      <c r="X2521" s="124"/>
      <c r="Y2521" s="130"/>
      <c r="Z2521" s="130"/>
      <c r="AA2521" s="130"/>
      <c r="AB2521" s="124"/>
      <c r="AC2521" s="68"/>
    </row>
    <row r="2522" spans="1:29" s="132" customFormat="1" ht="15.75">
      <c r="A2522" s="292" t="str">
        <f t="shared" si="44"/>
        <v>66-05700-S1</v>
      </c>
      <c r="B2522" s="231"/>
      <c r="C2522" s="231">
        <v>2593.6977556710876</v>
      </c>
      <c r="D2522" s="231"/>
      <c r="E2522" s="231"/>
      <c r="F2522" s="231"/>
      <c r="G2522" s="232"/>
      <c r="H2522" s="253" t="s">
        <v>1347</v>
      </c>
      <c r="I2522" s="253" t="s">
        <v>1347</v>
      </c>
      <c r="J2522" s="131"/>
      <c r="K2522" s="130"/>
      <c r="L2522" s="130"/>
      <c r="M2522" s="130"/>
      <c r="N2522" s="68"/>
      <c r="O2522" s="68"/>
      <c r="P2522" s="68"/>
      <c r="Q2522" s="68"/>
      <c r="R2522" s="130"/>
      <c r="S2522" s="130"/>
      <c r="T2522" s="130"/>
      <c r="U2522" s="130"/>
      <c r="V2522" s="68"/>
      <c r="W2522" s="68"/>
      <c r="X2522" s="68"/>
      <c r="Y2522" s="130"/>
      <c r="Z2522" s="130"/>
      <c r="AA2522" s="130"/>
      <c r="AB2522" s="68"/>
      <c r="AC2522" s="68"/>
    </row>
    <row r="2523" spans="1:29" s="132" customFormat="1" ht="15.75">
      <c r="A2523" s="292" t="str">
        <f t="shared" si="44"/>
        <v>85-10100-S1</v>
      </c>
      <c r="B2523" s="231"/>
      <c r="C2523" s="231">
        <v>6452.613928742704</v>
      </c>
      <c r="D2523" s="231"/>
      <c r="E2523" s="231"/>
      <c r="F2523" s="231"/>
      <c r="G2523" s="232"/>
      <c r="H2523" s="253" t="s">
        <v>1348</v>
      </c>
      <c r="I2523" s="253" t="s">
        <v>1348</v>
      </c>
      <c r="J2523" s="131"/>
      <c r="K2523" s="130"/>
      <c r="L2523" s="130"/>
      <c r="M2523" s="130"/>
      <c r="N2523" s="68"/>
      <c r="O2523" s="68"/>
      <c r="P2523" s="68"/>
      <c r="Q2523" s="68"/>
      <c r="R2523" s="130"/>
      <c r="S2523" s="130"/>
      <c r="T2523" s="130"/>
      <c r="U2523" s="130"/>
      <c r="V2523" s="68"/>
      <c r="W2523" s="68"/>
      <c r="X2523" s="68"/>
      <c r="Y2523" s="130"/>
      <c r="Z2523" s="130"/>
      <c r="AA2523" s="130"/>
      <c r="AB2523" s="68"/>
      <c r="AC2523" s="68"/>
    </row>
    <row r="2524" spans="1:29" s="132" customFormat="1" ht="15.75">
      <c r="A2524" s="292" t="str">
        <f t="shared" si="44"/>
        <v>85-10200-S1</v>
      </c>
      <c r="B2524" s="231"/>
      <c r="C2524" s="231">
        <v>4732.7076425888608</v>
      </c>
      <c r="D2524" s="231"/>
      <c r="E2524" s="231"/>
      <c r="F2524" s="231"/>
      <c r="G2524" s="232"/>
      <c r="H2524" s="253" t="s">
        <v>1349</v>
      </c>
      <c r="I2524" s="253" t="s">
        <v>1349</v>
      </c>
      <c r="J2524" s="131"/>
      <c r="K2524" s="130"/>
      <c r="L2524" s="130"/>
      <c r="M2524" s="130"/>
      <c r="N2524" s="68"/>
      <c r="O2524" s="68"/>
      <c r="P2524" s="68"/>
      <c r="Q2524" s="68"/>
      <c r="R2524" s="130"/>
      <c r="S2524" s="130"/>
      <c r="T2524" s="130"/>
      <c r="U2524" s="130"/>
      <c r="V2524" s="68"/>
      <c r="W2524" s="68"/>
      <c r="X2524" s="68"/>
      <c r="Y2524" s="130"/>
      <c r="Z2524" s="130"/>
      <c r="AA2524" s="130"/>
      <c r="AB2524" s="68"/>
      <c r="AC2524" s="68"/>
    </row>
    <row r="2525" spans="1:29" s="132" customFormat="1" ht="15.75">
      <c r="A2525" s="292" t="str">
        <f t="shared" si="44"/>
        <v>85-10300-S1</v>
      </c>
      <c r="B2525" s="231"/>
      <c r="C2525" s="231">
        <v>3297.4755003501314</v>
      </c>
      <c r="D2525" s="231"/>
      <c r="E2525" s="231"/>
      <c r="F2525" s="231"/>
      <c r="G2525" s="232"/>
      <c r="H2525" s="253" t="s">
        <v>1350</v>
      </c>
      <c r="I2525" s="253" t="s">
        <v>1350</v>
      </c>
      <c r="J2525" s="124"/>
      <c r="K2525" s="124"/>
      <c r="L2525" s="124"/>
      <c r="M2525" s="124"/>
      <c r="N2525" s="124"/>
      <c r="O2525" s="124"/>
      <c r="P2525" s="124"/>
      <c r="Q2525" s="124"/>
      <c r="R2525" s="124"/>
      <c r="S2525" s="124"/>
      <c r="T2525" s="124"/>
      <c r="U2525" s="124"/>
      <c r="V2525" s="124"/>
      <c r="W2525" s="124"/>
      <c r="X2525" s="124"/>
      <c r="Y2525" s="130"/>
      <c r="Z2525" s="130"/>
      <c r="AA2525" s="130"/>
      <c r="AB2525" s="124"/>
      <c r="AC2525" s="68"/>
    </row>
    <row r="2526" spans="1:29" s="132" customFormat="1" ht="15.75">
      <c r="A2526" s="292" t="str">
        <f t="shared" si="44"/>
        <v>85-10400-01</v>
      </c>
      <c r="B2526" s="231"/>
      <c r="C2526" s="231">
        <v>4586.4167630769225</v>
      </c>
      <c r="D2526" s="231"/>
      <c r="E2526" s="231"/>
      <c r="F2526" s="231"/>
      <c r="G2526" s="232"/>
      <c r="H2526" s="253" t="s">
        <v>1351</v>
      </c>
      <c r="I2526" s="253" t="s">
        <v>1351</v>
      </c>
      <c r="J2526" s="124"/>
      <c r="K2526" s="124"/>
      <c r="L2526" s="124"/>
      <c r="M2526" s="124"/>
      <c r="N2526" s="124"/>
      <c r="O2526" s="124"/>
      <c r="P2526" s="124"/>
      <c r="Q2526" s="124"/>
      <c r="R2526" s="124"/>
      <c r="S2526" s="124"/>
      <c r="T2526" s="124"/>
      <c r="U2526" s="124"/>
      <c r="V2526" s="124"/>
      <c r="W2526" s="124"/>
      <c r="X2526" s="124"/>
      <c r="Y2526" s="130"/>
      <c r="Z2526" s="130"/>
      <c r="AA2526" s="130"/>
      <c r="AB2526" s="124"/>
      <c r="AC2526" s="68"/>
    </row>
    <row r="2527" spans="1:29" s="132" customFormat="1" ht="15.75">
      <c r="A2527" s="292" t="str">
        <f t="shared" si="44"/>
        <v>85-10400-02</v>
      </c>
      <c r="B2527" s="231"/>
      <c r="C2527" s="231">
        <v>3012.8013564350135</v>
      </c>
      <c r="D2527" s="231"/>
      <c r="E2527" s="231"/>
      <c r="F2527" s="231"/>
      <c r="G2527" s="232"/>
      <c r="H2527" s="253" t="s">
        <v>1352</v>
      </c>
      <c r="I2527" s="253" t="s">
        <v>1352</v>
      </c>
      <c r="J2527" s="124"/>
      <c r="K2527" s="124"/>
      <c r="L2527" s="124"/>
      <c r="M2527" s="124"/>
      <c r="N2527" s="124"/>
      <c r="O2527" s="124"/>
      <c r="P2527" s="124"/>
      <c r="Q2527" s="124"/>
      <c r="R2527" s="124"/>
      <c r="S2527" s="124"/>
      <c r="T2527" s="124"/>
      <c r="U2527" s="124"/>
      <c r="V2527" s="124"/>
      <c r="W2527" s="124"/>
      <c r="X2527" s="124"/>
      <c r="Y2527" s="130"/>
      <c r="Z2527" s="130"/>
      <c r="AA2527" s="130"/>
      <c r="AB2527" s="124"/>
      <c r="AC2527" s="68"/>
    </row>
    <row r="2528" spans="1:29" s="132" customFormat="1" ht="15.75">
      <c r="A2528" s="292" t="str">
        <f t="shared" si="44"/>
        <v>85-10500-01</v>
      </c>
      <c r="B2528" s="231"/>
      <c r="C2528" s="231">
        <v>14245.568618419098</v>
      </c>
      <c r="D2528" s="231"/>
      <c r="E2528" s="231"/>
      <c r="F2528" s="231"/>
      <c r="G2528" s="232"/>
      <c r="H2528" s="253" t="s">
        <v>1353</v>
      </c>
      <c r="I2528" s="253" t="s">
        <v>1353</v>
      </c>
      <c r="J2528" s="131"/>
      <c r="K2528" s="130"/>
      <c r="L2528" s="130"/>
      <c r="M2528" s="130"/>
      <c r="N2528" s="68"/>
      <c r="O2528" s="68"/>
      <c r="P2528" s="68"/>
      <c r="Q2528" s="137"/>
      <c r="R2528" s="130"/>
      <c r="S2528" s="130"/>
      <c r="T2528" s="130"/>
      <c r="U2528" s="130"/>
      <c r="V2528" s="68"/>
      <c r="W2528" s="68"/>
      <c r="X2528" s="68"/>
      <c r="Y2528" s="130"/>
      <c r="Z2528" s="130"/>
      <c r="AA2528" s="130"/>
      <c r="AB2528" s="68"/>
      <c r="AC2528" s="68"/>
    </row>
    <row r="2529" spans="1:34" s="132" customFormat="1" ht="15.75">
      <c r="A2529" s="292" t="str">
        <f t="shared" si="44"/>
        <v>85-10500-02</v>
      </c>
      <c r="B2529" s="231"/>
      <c r="C2529" s="231">
        <v>10220.592528063658</v>
      </c>
      <c r="D2529" s="231"/>
      <c r="E2529" s="231"/>
      <c r="F2529" s="231"/>
      <c r="G2529" s="232"/>
      <c r="H2529" s="253" t="s">
        <v>1354</v>
      </c>
      <c r="I2529" s="253" t="s">
        <v>1354</v>
      </c>
      <c r="J2529" s="131"/>
      <c r="K2529" s="130"/>
      <c r="L2529" s="130"/>
      <c r="M2529" s="130"/>
      <c r="N2529" s="68"/>
      <c r="O2529" s="68"/>
      <c r="P2529" s="68"/>
      <c r="Q2529" s="136"/>
      <c r="R2529" s="130"/>
      <c r="S2529" s="130"/>
      <c r="T2529" s="130"/>
      <c r="U2529" s="130"/>
      <c r="V2529" s="68"/>
      <c r="W2529" s="68"/>
      <c r="X2529" s="68"/>
      <c r="Y2529" s="130"/>
      <c r="Z2529" s="130"/>
      <c r="AA2529" s="130"/>
      <c r="AB2529" s="68"/>
      <c r="AC2529" s="68"/>
    </row>
    <row r="2530" spans="1:34" s="132" customFormat="1" ht="15.75">
      <c r="A2530" s="292" t="str">
        <f t="shared" si="44"/>
        <v>85-10500-03</v>
      </c>
      <c r="B2530" s="231"/>
      <c r="C2530" s="231">
        <v>4337.3268871511946</v>
      </c>
      <c r="D2530" s="231"/>
      <c r="E2530" s="231"/>
      <c r="F2530" s="231"/>
      <c r="G2530" s="232"/>
      <c r="H2530" s="253" t="s">
        <v>1355</v>
      </c>
      <c r="I2530" s="253" t="s">
        <v>1355</v>
      </c>
      <c r="J2530" s="131"/>
      <c r="K2530" s="130"/>
      <c r="L2530" s="130"/>
      <c r="M2530" s="130"/>
      <c r="N2530" s="68"/>
      <c r="O2530" s="68"/>
      <c r="P2530" s="68"/>
      <c r="Q2530" s="136"/>
      <c r="R2530" s="130"/>
      <c r="S2530" s="130"/>
      <c r="T2530" s="130"/>
      <c r="U2530" s="130"/>
      <c r="V2530" s="68"/>
      <c r="W2530" s="68"/>
      <c r="X2530" s="68"/>
      <c r="Y2530" s="130"/>
      <c r="Z2530" s="130"/>
      <c r="AA2530" s="130"/>
      <c r="AB2530" s="68"/>
      <c r="AC2530" s="68"/>
    </row>
    <row r="2531" spans="1:34" s="132" customFormat="1" ht="15.75">
      <c r="A2531" s="292" t="str">
        <f t="shared" si="44"/>
        <v>66-05400-S1</v>
      </c>
      <c r="B2531" s="231"/>
      <c r="C2531" s="231">
        <v>2787.4343258355434</v>
      </c>
      <c r="D2531" s="231"/>
      <c r="E2531" s="231"/>
      <c r="F2531" s="231"/>
      <c r="G2531" s="232"/>
      <c r="H2531" s="253" t="s">
        <v>1356</v>
      </c>
      <c r="I2531" s="253" t="s">
        <v>1356</v>
      </c>
      <c r="J2531" s="124"/>
      <c r="K2531" s="124"/>
      <c r="L2531" s="124"/>
      <c r="M2531" s="124"/>
      <c r="N2531" s="124"/>
      <c r="O2531" s="124"/>
      <c r="P2531" s="124"/>
      <c r="Q2531" s="124"/>
      <c r="R2531" s="124"/>
      <c r="S2531" s="124"/>
      <c r="T2531" s="124"/>
      <c r="U2531" s="124"/>
      <c r="V2531" s="124"/>
      <c r="W2531" s="124"/>
      <c r="X2531" s="124"/>
      <c r="Y2531" s="130"/>
      <c r="Z2531" s="130"/>
      <c r="AA2531" s="130"/>
      <c r="AB2531" s="124"/>
      <c r="AC2531" s="68"/>
    </row>
    <row r="2532" spans="1:34" s="132" customFormat="1" ht="15.75">
      <c r="A2532" s="292" t="str">
        <f t="shared" ref="A2532:A2595" si="45">LEFT(H2532,6)&amp;"00"&amp;RIGHT(H2532,3)</f>
        <v>85-10600-01</v>
      </c>
      <c r="B2532" s="231"/>
      <c r="C2532" s="231">
        <v>24778.511943278518</v>
      </c>
      <c r="D2532" s="231"/>
      <c r="E2532" s="231"/>
      <c r="F2532" s="231"/>
      <c r="G2532" s="232"/>
      <c r="H2532" s="253" t="s">
        <v>1357</v>
      </c>
      <c r="I2532" s="253" t="s">
        <v>1357</v>
      </c>
      <c r="J2532" s="131"/>
      <c r="K2532" s="130"/>
      <c r="L2532" s="130"/>
      <c r="M2532" s="130"/>
      <c r="N2532" s="68"/>
      <c r="O2532" s="68"/>
      <c r="P2532" s="68"/>
      <c r="Q2532" s="137"/>
      <c r="R2532" s="130"/>
      <c r="S2532" s="130"/>
      <c r="T2532" s="130"/>
      <c r="U2532" s="130"/>
      <c r="V2532" s="68"/>
      <c r="W2532" s="68"/>
      <c r="X2532" s="68"/>
      <c r="Y2532" s="130"/>
      <c r="Z2532" s="130"/>
      <c r="AA2532" s="130"/>
      <c r="AB2532" s="68"/>
      <c r="AC2532" s="68"/>
    </row>
    <row r="2533" spans="1:34" s="132" customFormat="1" ht="15.75">
      <c r="A2533" s="292" t="str">
        <f t="shared" si="45"/>
        <v>85-10600-02</v>
      </c>
      <c r="B2533" s="231"/>
      <c r="C2533" s="231">
        <v>13162.225348519894</v>
      </c>
      <c r="D2533" s="231"/>
      <c r="E2533" s="231"/>
      <c r="F2533" s="231"/>
      <c r="G2533" s="232"/>
      <c r="H2533" s="253" t="s">
        <v>1358</v>
      </c>
      <c r="I2533" s="253" t="s">
        <v>1358</v>
      </c>
      <c r="J2533" s="131"/>
      <c r="K2533" s="130"/>
      <c r="L2533" s="130"/>
      <c r="M2533" s="130"/>
      <c r="N2533" s="68"/>
      <c r="O2533" s="68"/>
      <c r="P2533" s="68"/>
      <c r="Q2533" s="68"/>
      <c r="R2533" s="130"/>
      <c r="S2533" s="130"/>
      <c r="T2533" s="130"/>
      <c r="U2533" s="130"/>
      <c r="V2533" s="68"/>
      <c r="W2533" s="68"/>
      <c r="X2533" s="68"/>
      <c r="Y2533" s="130"/>
      <c r="Z2533" s="130"/>
      <c r="AA2533" s="130"/>
      <c r="AB2533" s="68"/>
      <c r="AC2533" s="68"/>
    </row>
    <row r="2534" spans="1:34" s="132" customFormat="1" ht="15.75">
      <c r="A2534" s="292" t="str">
        <f t="shared" si="45"/>
        <v>85-10600-03</v>
      </c>
      <c r="B2534" s="231"/>
      <c r="C2534" s="231">
        <v>5420.6701570503974</v>
      </c>
      <c r="D2534" s="231"/>
      <c r="E2534" s="231"/>
      <c r="F2534" s="231"/>
      <c r="G2534" s="232"/>
      <c r="H2534" s="253" t="s">
        <v>1359</v>
      </c>
      <c r="I2534" s="253" t="s">
        <v>1359</v>
      </c>
      <c r="J2534" s="124"/>
      <c r="K2534" s="124"/>
      <c r="L2534" s="124"/>
      <c r="M2534" s="124"/>
      <c r="N2534" s="124"/>
      <c r="O2534" s="124"/>
      <c r="P2534" s="124"/>
      <c r="Q2534" s="124"/>
      <c r="R2534" s="124"/>
      <c r="S2534" s="124"/>
      <c r="T2534" s="124"/>
      <c r="U2534" s="124"/>
      <c r="V2534" s="124"/>
      <c r="W2534" s="124"/>
      <c r="X2534" s="124"/>
      <c r="Y2534" s="124"/>
      <c r="Z2534" s="124"/>
      <c r="AA2534" s="124"/>
      <c r="AB2534" s="124"/>
      <c r="AC2534" s="124"/>
    </row>
    <row r="2535" spans="1:34" s="132" customFormat="1" ht="15.75">
      <c r="A2535" s="292" t="str">
        <f t="shared" si="45"/>
        <v>66-05600-S1</v>
      </c>
      <c r="B2535" s="231"/>
      <c r="C2535" s="231">
        <v>5420.6701570503974</v>
      </c>
      <c r="D2535" s="231"/>
      <c r="E2535" s="231"/>
      <c r="F2535" s="231"/>
      <c r="G2535" s="232"/>
      <c r="H2535" s="253" t="s">
        <v>1360</v>
      </c>
      <c r="I2535" s="253" t="s">
        <v>1360</v>
      </c>
      <c r="J2535" s="131"/>
      <c r="K2535" s="130"/>
      <c r="L2535" s="130"/>
      <c r="M2535" s="130"/>
      <c r="N2535" s="68"/>
      <c r="O2535" s="160"/>
      <c r="P2535" s="160"/>
      <c r="Q2535" s="137"/>
      <c r="R2535" s="130"/>
      <c r="S2535" s="130"/>
      <c r="T2535" s="130"/>
      <c r="U2535" s="130"/>
      <c r="V2535" s="68"/>
      <c r="W2535" s="68"/>
      <c r="X2535" s="68"/>
      <c r="Y2535" s="130"/>
      <c r="Z2535" s="130"/>
      <c r="AA2535" s="130"/>
      <c r="AB2535" s="68"/>
      <c r="AC2535" s="68"/>
    </row>
    <row r="2536" spans="1:34" s="132" customFormat="1" ht="15.75">
      <c r="A2536" s="292" t="str">
        <f t="shared" si="45"/>
        <v>85-09900-01</v>
      </c>
      <c r="B2536" s="231"/>
      <c r="C2536" s="231"/>
      <c r="D2536" s="231"/>
      <c r="E2536" s="231"/>
      <c r="F2536" s="231"/>
      <c r="G2536" s="232"/>
      <c r="H2536" s="253" t="s">
        <v>2722</v>
      </c>
      <c r="I2536" s="253" t="s">
        <v>2722</v>
      </c>
      <c r="J2536" s="131"/>
      <c r="K2536" s="130"/>
      <c r="L2536" s="130"/>
      <c r="M2536" s="130"/>
      <c r="N2536" s="68"/>
      <c r="O2536" s="124"/>
      <c r="P2536" s="160"/>
      <c r="Q2536" s="68"/>
      <c r="R2536" s="130"/>
      <c r="S2536" s="130"/>
      <c r="T2536" s="130"/>
      <c r="U2536" s="130"/>
      <c r="V2536" s="68"/>
      <c r="W2536" s="68"/>
      <c r="X2536" s="68"/>
      <c r="Y2536" s="130"/>
      <c r="Z2536" s="130"/>
      <c r="AA2536" s="130"/>
      <c r="AB2536" s="68"/>
      <c r="AC2536" s="68"/>
    </row>
    <row r="2537" spans="1:34" s="132" customFormat="1" ht="15.75">
      <c r="A2537" s="292" t="str">
        <f t="shared" si="45"/>
        <v>85-09900-02</v>
      </c>
      <c r="B2537" s="231"/>
      <c r="C2537" s="231"/>
      <c r="D2537" s="231"/>
      <c r="E2537" s="231"/>
      <c r="F2537" s="231"/>
      <c r="G2537" s="232"/>
      <c r="H2537" s="253" t="s">
        <v>2723</v>
      </c>
      <c r="I2537" s="253" t="s">
        <v>2723</v>
      </c>
      <c r="J2537" s="124"/>
      <c r="K2537" s="124"/>
      <c r="L2537" s="124"/>
      <c r="M2537" s="124"/>
      <c r="N2537" s="124"/>
      <c r="O2537" s="124"/>
      <c r="P2537" s="124"/>
      <c r="Q2537" s="124"/>
      <c r="R2537" s="130"/>
      <c r="S2537" s="130"/>
      <c r="T2537" s="130"/>
      <c r="U2537" s="130"/>
      <c r="V2537" s="124"/>
      <c r="W2537" s="124"/>
      <c r="X2537" s="124"/>
      <c r="Y2537" s="130"/>
      <c r="Z2537" s="130"/>
      <c r="AA2537" s="130"/>
      <c r="AB2537" s="124"/>
      <c r="AC2537" s="68"/>
      <c r="AH2537" s="124"/>
    </row>
    <row r="2538" spans="1:34" s="132" customFormat="1" ht="15.75">
      <c r="A2538" s="292" t="str">
        <f t="shared" si="45"/>
        <v>85-10000-01</v>
      </c>
      <c r="B2538" s="231"/>
      <c r="C2538" s="231"/>
      <c r="D2538" s="231"/>
      <c r="E2538" s="231"/>
      <c r="F2538" s="231"/>
      <c r="G2538" s="232"/>
      <c r="H2538" s="253" t="s">
        <v>2724</v>
      </c>
      <c r="I2538" s="253" t="s">
        <v>2724</v>
      </c>
      <c r="J2538" s="124"/>
      <c r="K2538" s="124"/>
      <c r="L2538" s="124"/>
      <c r="M2538" s="124"/>
      <c r="N2538" s="124"/>
      <c r="O2538" s="124"/>
      <c r="P2538" s="124"/>
      <c r="Q2538" s="124"/>
      <c r="R2538" s="130"/>
      <c r="S2538" s="130"/>
      <c r="T2538" s="130"/>
      <c r="U2538" s="130"/>
      <c r="V2538" s="124"/>
      <c r="W2538" s="124"/>
      <c r="X2538" s="124"/>
      <c r="Y2538" s="130"/>
      <c r="Z2538" s="130"/>
      <c r="AA2538" s="130"/>
      <c r="AB2538" s="124"/>
      <c r="AC2538" s="68"/>
      <c r="AH2538" s="124"/>
    </row>
    <row r="2539" spans="1:34" s="132" customFormat="1" ht="15.75">
      <c r="A2539" s="292" t="str">
        <f t="shared" si="45"/>
        <v>85-10000-02</v>
      </c>
      <c r="B2539" s="231"/>
      <c r="C2539" s="231"/>
      <c r="D2539" s="231"/>
      <c r="E2539" s="231"/>
      <c r="F2539" s="231"/>
      <c r="G2539" s="232"/>
      <c r="H2539" s="253" t="s">
        <v>2725</v>
      </c>
      <c r="I2539" s="253" t="s">
        <v>2725</v>
      </c>
      <c r="J2539" s="124"/>
      <c r="K2539" s="124"/>
      <c r="L2539" s="124"/>
      <c r="M2539" s="124"/>
      <c r="N2539" s="124"/>
      <c r="O2539" s="124"/>
      <c r="P2539" s="124"/>
      <c r="Q2539" s="124"/>
      <c r="R2539" s="130"/>
      <c r="S2539" s="130"/>
      <c r="T2539" s="130"/>
      <c r="U2539" s="130"/>
      <c r="V2539" s="124"/>
      <c r="W2539" s="124"/>
      <c r="X2539" s="124"/>
      <c r="Y2539" s="130"/>
      <c r="Z2539" s="130"/>
      <c r="AA2539" s="130"/>
      <c r="AB2539" s="124"/>
      <c r="AC2539" s="68"/>
      <c r="AH2539" s="124"/>
    </row>
    <row r="2540" spans="1:34" s="132" customFormat="1" ht="15.75">
      <c r="A2540" s="292" t="str">
        <f t="shared" si="45"/>
        <v>66-33100-S1</v>
      </c>
      <c r="B2540" s="231"/>
      <c r="C2540" s="231">
        <v>17311.052264539507</v>
      </c>
      <c r="D2540" s="231"/>
      <c r="E2540" s="231"/>
      <c r="F2540" s="231"/>
      <c r="G2540" s="232">
        <v>19907.710104220434</v>
      </c>
      <c r="H2540" s="253" t="s">
        <v>1383</v>
      </c>
      <c r="I2540" s="253" t="s">
        <v>1383</v>
      </c>
      <c r="J2540" s="131"/>
      <c r="K2540" s="130"/>
      <c r="L2540" s="130"/>
      <c r="M2540" s="130"/>
      <c r="N2540" s="130"/>
      <c r="O2540" s="130"/>
      <c r="P2540" s="130"/>
      <c r="Q2540" s="130"/>
      <c r="R2540" s="130"/>
      <c r="S2540" s="130"/>
      <c r="T2540" s="130"/>
      <c r="U2540" s="130"/>
      <c r="V2540" s="68"/>
      <c r="W2540" s="68"/>
      <c r="X2540" s="68"/>
      <c r="Y2540" s="130"/>
      <c r="Z2540" s="130"/>
      <c r="AA2540" s="130"/>
      <c r="AB2540" s="68"/>
      <c r="AC2540" s="68"/>
    </row>
    <row r="2541" spans="1:34" s="132" customFormat="1" ht="15.75">
      <c r="A2541" s="292" t="str">
        <f t="shared" si="45"/>
        <v>66-51600-02</v>
      </c>
      <c r="B2541" s="231"/>
      <c r="C2541" s="231">
        <v>14821.287079646019</v>
      </c>
      <c r="D2541" s="231"/>
      <c r="E2541" s="231"/>
      <c r="F2541" s="231"/>
      <c r="G2541" s="232">
        <v>17044.480141592921</v>
      </c>
      <c r="H2541" s="253" t="s">
        <v>1061</v>
      </c>
      <c r="I2541" s="253" t="s">
        <v>1061</v>
      </c>
      <c r="J2541" s="131"/>
      <c r="K2541" s="130"/>
      <c r="L2541" s="130"/>
      <c r="M2541" s="130"/>
      <c r="N2541" s="130"/>
      <c r="O2541" s="130"/>
      <c r="P2541" s="130"/>
      <c r="Q2541" s="130"/>
      <c r="R2541" s="130"/>
      <c r="S2541" s="130"/>
      <c r="T2541" s="130"/>
      <c r="U2541" s="130"/>
      <c r="V2541" s="68"/>
      <c r="W2541" s="68"/>
      <c r="X2541" s="68"/>
      <c r="Y2541" s="130"/>
      <c r="Z2541" s="130"/>
      <c r="AA2541" s="130"/>
      <c r="AB2541" s="68"/>
      <c r="AC2541" s="68"/>
    </row>
    <row r="2542" spans="1:34" s="132" customFormat="1" ht="15.75">
      <c r="A2542" s="292" t="str">
        <f t="shared" si="45"/>
        <v>66-61300-S3</v>
      </c>
      <c r="B2542" s="231">
        <v>24833.827586206899</v>
      </c>
      <c r="C2542" s="231">
        <v>32383.311172413789</v>
      </c>
      <c r="D2542" s="231"/>
      <c r="E2542" s="231"/>
      <c r="F2542" s="231"/>
      <c r="G2542" s="232">
        <v>37240.807848275857</v>
      </c>
      <c r="H2542" s="253" t="s">
        <v>1384</v>
      </c>
      <c r="I2542" s="253" t="s">
        <v>1384</v>
      </c>
      <c r="J2542" s="131"/>
      <c r="K2542" s="130"/>
      <c r="L2542" s="130"/>
      <c r="M2542" s="130"/>
      <c r="N2542" s="130"/>
      <c r="O2542" s="130"/>
      <c r="P2542" s="130"/>
      <c r="Q2542" s="130"/>
      <c r="R2542" s="130"/>
      <c r="S2542" s="130"/>
      <c r="T2542" s="130"/>
      <c r="U2542" s="130"/>
      <c r="V2542" s="68"/>
      <c r="W2542" s="68"/>
      <c r="X2542" s="68"/>
      <c r="Y2542" s="130"/>
      <c r="Z2542" s="130"/>
      <c r="AA2542" s="130"/>
      <c r="AB2542" s="68"/>
      <c r="AC2542" s="68"/>
    </row>
    <row r="2543" spans="1:34" s="132" customFormat="1" ht="15.75">
      <c r="A2543" s="292" t="str">
        <f t="shared" si="45"/>
        <v>66-61300-01</v>
      </c>
      <c r="B2543" s="231">
        <v>12341.146551724139</v>
      </c>
      <c r="C2543" s="231">
        <v>16092.855103448272</v>
      </c>
      <c r="D2543" s="231"/>
      <c r="E2543" s="231"/>
      <c r="F2543" s="231"/>
      <c r="G2543" s="232">
        <v>18506.783368965513</v>
      </c>
      <c r="H2543" s="253" t="s">
        <v>1385</v>
      </c>
      <c r="I2543" s="253" t="s">
        <v>1385</v>
      </c>
      <c r="J2543" s="134"/>
      <c r="K2543" s="134"/>
      <c r="L2543" s="134"/>
      <c r="M2543" s="134"/>
      <c r="N2543" s="134"/>
      <c r="O2543" s="134"/>
      <c r="P2543" s="134"/>
      <c r="Q2543" s="134"/>
      <c r="R2543" s="134"/>
      <c r="S2543" s="134"/>
      <c r="T2543" s="134"/>
      <c r="U2543" s="134"/>
      <c r="V2543" s="134"/>
      <c r="W2543" s="134"/>
      <c r="X2543" s="134"/>
      <c r="Y2543" s="130"/>
      <c r="Z2543" s="130"/>
      <c r="AA2543" s="130"/>
      <c r="AB2543" s="134"/>
      <c r="AC2543" s="134"/>
      <c r="AH2543" s="134"/>
    </row>
    <row r="2544" spans="1:34" s="132" customFormat="1" ht="15.75">
      <c r="A2544" s="292" t="str">
        <f t="shared" si="45"/>
        <v>66-61300-02</v>
      </c>
      <c r="B2544" s="231">
        <v>7616.8362068965525</v>
      </c>
      <c r="C2544" s="231">
        <v>9932.354413793104</v>
      </c>
      <c r="D2544" s="231"/>
      <c r="E2544" s="231"/>
      <c r="F2544" s="231"/>
      <c r="G2544" s="232">
        <v>11422.207575862069</v>
      </c>
      <c r="H2544" s="256" t="s">
        <v>1386</v>
      </c>
      <c r="I2544" s="256" t="s">
        <v>1386</v>
      </c>
      <c r="J2544" s="131"/>
      <c r="K2544" s="130"/>
      <c r="L2544" s="130"/>
      <c r="M2544" s="130"/>
      <c r="N2544" s="130"/>
      <c r="O2544" s="130"/>
      <c r="P2544" s="130"/>
      <c r="Q2544" s="130"/>
      <c r="R2544" s="130"/>
      <c r="S2544" s="130"/>
      <c r="T2544" s="130"/>
      <c r="U2544" s="130"/>
      <c r="V2544" s="68"/>
      <c r="W2544" s="68"/>
      <c r="X2544" s="68"/>
      <c r="Y2544" s="130"/>
      <c r="Z2544" s="130"/>
      <c r="AA2544" s="130"/>
      <c r="AB2544" s="68"/>
      <c r="AC2544" s="68"/>
    </row>
    <row r="2545" spans="1:29" s="132" customFormat="1" ht="15.75">
      <c r="A2545" s="292" t="str">
        <f t="shared" si="45"/>
        <v>66-61300-03</v>
      </c>
      <c r="B2545" s="231">
        <v>4875.8448275862074</v>
      </c>
      <c r="C2545" s="231">
        <v>6358.1016551724142</v>
      </c>
      <c r="D2545" s="231"/>
      <c r="E2545" s="231">
        <v>6358.1016551724142</v>
      </c>
      <c r="F2545" s="231">
        <v>6358.1016551724142</v>
      </c>
      <c r="G2545" s="232">
        <v>7311.8169034482762</v>
      </c>
      <c r="H2545" s="256" t="s">
        <v>1387</v>
      </c>
      <c r="I2545" s="256" t="s">
        <v>1387</v>
      </c>
      <c r="J2545" s="131"/>
      <c r="K2545" s="130"/>
      <c r="L2545" s="130"/>
      <c r="M2545" s="130"/>
      <c r="N2545" s="130"/>
      <c r="O2545" s="130"/>
      <c r="P2545" s="130"/>
      <c r="Q2545" s="130"/>
      <c r="R2545" s="130"/>
      <c r="S2545" s="130"/>
      <c r="T2545" s="130"/>
      <c r="U2545" s="130"/>
      <c r="V2545" s="68"/>
      <c r="W2545" s="68"/>
      <c r="X2545" s="68"/>
      <c r="Y2545" s="130"/>
      <c r="Z2545" s="130"/>
      <c r="AA2545" s="130"/>
      <c r="AB2545" s="68"/>
      <c r="AC2545" s="68"/>
    </row>
    <row r="2546" spans="1:29" s="132" customFormat="1" ht="15.75">
      <c r="A2546" s="292" t="str">
        <f t="shared" si="45"/>
        <v>66-61300-L2</v>
      </c>
      <c r="B2546" s="231">
        <v>19957.982758620692</v>
      </c>
      <c r="C2546" s="231">
        <v>26025.209517241376</v>
      </c>
      <c r="D2546" s="231"/>
      <c r="E2546" s="231"/>
      <c r="F2546" s="231"/>
      <c r="G2546" s="232">
        <v>29928.990944827579</v>
      </c>
      <c r="H2546" s="256" t="s">
        <v>1388</v>
      </c>
      <c r="I2546" s="256" t="s">
        <v>1388</v>
      </c>
      <c r="J2546" s="131"/>
      <c r="K2546" s="130"/>
      <c r="L2546" s="130"/>
      <c r="M2546" s="130"/>
      <c r="N2546" s="130"/>
      <c r="O2546" s="130"/>
      <c r="P2546" s="130"/>
      <c r="Q2546" s="130"/>
      <c r="R2546" s="130"/>
      <c r="S2546" s="130"/>
      <c r="T2546" s="130"/>
      <c r="U2546" s="130"/>
      <c r="V2546" s="68"/>
      <c r="W2546" s="68"/>
      <c r="X2546" s="68"/>
      <c r="Y2546" s="130"/>
      <c r="Z2546" s="130"/>
      <c r="AA2546" s="130"/>
      <c r="AB2546" s="68"/>
      <c r="AC2546" s="68"/>
    </row>
    <row r="2547" spans="1:29" s="132" customFormat="1" ht="15.75">
      <c r="A2547" s="292" t="str">
        <f t="shared" si="45"/>
        <v>66-61300-B2</v>
      </c>
      <c r="B2547" s="231">
        <v>12492.681034482761</v>
      </c>
      <c r="C2547" s="231">
        <v>16290.456068965519</v>
      </c>
      <c r="D2547" s="231"/>
      <c r="E2547" s="231"/>
      <c r="F2547" s="231"/>
      <c r="G2547" s="232">
        <v>18734.024479310345</v>
      </c>
      <c r="H2547" s="253" t="s">
        <v>1389</v>
      </c>
      <c r="I2547" s="253" t="s">
        <v>1389</v>
      </c>
      <c r="J2547" s="131"/>
      <c r="K2547" s="130"/>
      <c r="L2547" s="130"/>
      <c r="M2547" s="130"/>
      <c r="N2547" s="130"/>
      <c r="O2547" s="130"/>
      <c r="P2547" s="130"/>
      <c r="Q2547" s="130"/>
      <c r="R2547" s="130"/>
      <c r="S2547" s="130"/>
      <c r="T2547" s="130"/>
      <c r="U2547" s="130"/>
      <c r="V2547" s="68"/>
      <c r="W2547" s="68"/>
      <c r="X2547" s="68"/>
      <c r="Y2547" s="130"/>
      <c r="Z2547" s="130"/>
      <c r="AA2547" s="130"/>
      <c r="AB2547" s="68"/>
      <c r="AC2547" s="68"/>
    </row>
    <row r="2548" spans="1:29" s="132" customFormat="1" ht="15.75">
      <c r="A2548" s="292" t="str">
        <f t="shared" si="45"/>
        <v>66-62000-S4</v>
      </c>
      <c r="B2548" s="231">
        <v>12395.657824933685</v>
      </c>
      <c r="C2548" s="231">
        <v>16163.937803713527</v>
      </c>
      <c r="D2548" s="231"/>
      <c r="E2548" s="231"/>
      <c r="F2548" s="231"/>
      <c r="G2548" s="232">
        <v>18588.528474270555</v>
      </c>
      <c r="H2548" s="253" t="s">
        <v>1390</v>
      </c>
      <c r="I2548" s="253" t="s">
        <v>1390</v>
      </c>
      <c r="J2548" s="134"/>
      <c r="K2548" s="134"/>
      <c r="L2548" s="134"/>
      <c r="M2548" s="134"/>
      <c r="N2548" s="134"/>
      <c r="O2548" s="134"/>
      <c r="P2548" s="134"/>
      <c r="Q2548" s="134"/>
      <c r="R2548" s="134"/>
      <c r="S2548" s="134"/>
      <c r="T2548" s="134"/>
      <c r="U2548" s="134"/>
      <c r="V2548" s="134"/>
      <c r="W2548" s="134"/>
      <c r="X2548" s="134"/>
      <c r="Y2548" s="130"/>
      <c r="Z2548" s="130"/>
      <c r="AA2548" s="130"/>
      <c r="AB2548" s="134"/>
      <c r="AC2548" s="134"/>
    </row>
    <row r="2549" spans="1:29" s="132" customFormat="1" ht="15.75">
      <c r="A2549" s="292" t="str">
        <f t="shared" si="45"/>
        <v>66-62000-01</v>
      </c>
      <c r="B2549" s="231">
        <v>4924.5278514588863</v>
      </c>
      <c r="C2549" s="231">
        <v>6421.5843183023871</v>
      </c>
      <c r="D2549" s="231"/>
      <c r="E2549" s="231"/>
      <c r="F2549" s="231"/>
      <c r="G2549" s="232">
        <v>7384.8219660477444</v>
      </c>
      <c r="H2549" s="253" t="s">
        <v>1391</v>
      </c>
      <c r="I2549" s="253" t="s">
        <v>1391</v>
      </c>
      <c r="J2549" s="131"/>
      <c r="K2549" s="130"/>
      <c r="L2549" s="130"/>
      <c r="M2549" s="130"/>
      <c r="N2549" s="130"/>
      <c r="O2549" s="130"/>
      <c r="P2549" s="130"/>
      <c r="Q2549" s="130"/>
      <c r="R2549" s="130"/>
      <c r="S2549" s="130"/>
      <c r="T2549" s="130"/>
      <c r="U2549" s="130"/>
      <c r="V2549" s="68"/>
      <c r="W2549" s="68"/>
      <c r="X2549" s="68"/>
      <c r="Y2549" s="130"/>
      <c r="Z2549" s="130"/>
      <c r="AA2549" s="130"/>
      <c r="AB2549" s="68"/>
      <c r="AC2549" s="68"/>
    </row>
    <row r="2550" spans="1:29" s="132" customFormat="1" ht="15.75">
      <c r="A2550" s="292" t="str">
        <f t="shared" si="45"/>
        <v>66-62000-02</v>
      </c>
      <c r="B2550" s="231">
        <v>3961.8381962864719</v>
      </c>
      <c r="C2550" s="231">
        <v>5166.2370079575585</v>
      </c>
      <c r="D2550" s="231"/>
      <c r="E2550" s="231"/>
      <c r="F2550" s="231"/>
      <c r="G2550" s="232">
        <v>5941.1725591511922</v>
      </c>
      <c r="H2550" s="256" t="s">
        <v>1392</v>
      </c>
      <c r="I2550" s="256" t="s">
        <v>1392</v>
      </c>
      <c r="J2550" s="131"/>
      <c r="K2550" s="130"/>
      <c r="L2550" s="130"/>
      <c r="M2550" s="130"/>
      <c r="N2550" s="130"/>
      <c r="O2550" s="130"/>
      <c r="P2550" s="130"/>
      <c r="Q2550" s="130"/>
      <c r="R2550" s="130"/>
      <c r="S2550" s="130"/>
      <c r="T2550" s="130"/>
      <c r="U2550" s="130"/>
      <c r="V2550" s="68"/>
      <c r="W2550" s="68"/>
      <c r="X2550" s="68"/>
      <c r="Y2550" s="130"/>
      <c r="Z2550" s="130"/>
      <c r="AA2550" s="130"/>
      <c r="AB2550" s="68"/>
      <c r="AC2550" s="68"/>
    </row>
    <row r="2551" spans="1:29" s="132" customFormat="1" ht="15.75">
      <c r="A2551" s="292" t="str">
        <f t="shared" si="45"/>
        <v>66-62000-03</v>
      </c>
      <c r="B2551" s="231">
        <v>2340.8992042440323</v>
      </c>
      <c r="C2551" s="231">
        <v>3052.5325623342178</v>
      </c>
      <c r="D2551" s="231"/>
      <c r="E2551" s="231"/>
      <c r="F2551" s="231"/>
      <c r="G2551" s="232">
        <v>3510.4124466843505</v>
      </c>
      <c r="H2551" s="256" t="s">
        <v>1393</v>
      </c>
      <c r="I2551" s="256" t="s">
        <v>1393</v>
      </c>
      <c r="J2551" s="124"/>
      <c r="K2551" s="124"/>
      <c r="L2551" s="124"/>
      <c r="M2551" s="124"/>
      <c r="N2551" s="124"/>
      <c r="O2551" s="124"/>
      <c r="P2551" s="124"/>
      <c r="Q2551" s="124"/>
      <c r="R2551" s="124"/>
      <c r="S2551" s="124"/>
      <c r="T2551" s="124"/>
      <c r="U2551" s="124"/>
      <c r="V2551" s="124"/>
      <c r="W2551" s="124"/>
      <c r="X2551" s="124"/>
      <c r="Y2551" s="130"/>
      <c r="Z2551" s="130"/>
      <c r="AA2551" s="130"/>
      <c r="AB2551" s="124"/>
      <c r="AC2551" s="124"/>
    </row>
    <row r="2552" spans="1:29" s="132" customFormat="1" ht="15.75">
      <c r="A2552" s="292" t="str">
        <f t="shared" si="45"/>
        <v>66-62000-04</v>
      </c>
      <c r="B2552" s="231">
        <v>1168.3925729442972</v>
      </c>
      <c r="C2552" s="231">
        <v>1523.5839151193632</v>
      </c>
      <c r="D2552" s="231"/>
      <c r="E2552" s="231"/>
      <c r="F2552" s="231"/>
      <c r="G2552" s="232">
        <v>1752.1215023872676</v>
      </c>
      <c r="H2552" s="256" t="s">
        <v>1394</v>
      </c>
      <c r="I2552" s="256" t="s">
        <v>1394</v>
      </c>
      <c r="J2552" s="124"/>
      <c r="K2552" s="124"/>
      <c r="L2552" s="124"/>
      <c r="M2552" s="124"/>
      <c r="N2552" s="124"/>
      <c r="O2552" s="124"/>
      <c r="P2552" s="124"/>
      <c r="Q2552" s="124"/>
      <c r="R2552" s="124"/>
      <c r="S2552" s="124"/>
      <c r="T2552" s="124"/>
      <c r="U2552" s="124"/>
      <c r="V2552" s="124"/>
      <c r="W2552" s="124"/>
      <c r="X2552" s="124"/>
      <c r="Y2552" s="130"/>
      <c r="Z2552" s="130"/>
      <c r="AA2552" s="130"/>
      <c r="AB2552" s="124"/>
      <c r="AC2552" s="124"/>
    </row>
    <row r="2553" spans="1:29" s="132" customFormat="1" ht="15.75">
      <c r="A2553" s="292" t="str">
        <f t="shared" si="45"/>
        <v>66-62000-L2</v>
      </c>
      <c r="B2553" s="231">
        <v>8886.3660477453577</v>
      </c>
      <c r="C2553" s="231">
        <v>11587.821326259946</v>
      </c>
      <c r="D2553" s="231"/>
      <c r="E2553" s="231"/>
      <c r="F2553" s="231"/>
      <c r="G2553" s="232">
        <v>13325.994525198937</v>
      </c>
      <c r="H2553" s="253" t="s">
        <v>1395</v>
      </c>
      <c r="I2553" s="253" t="s">
        <v>1395</v>
      </c>
      <c r="J2553" s="124"/>
      <c r="K2553" s="124"/>
      <c r="L2553" s="124"/>
      <c r="M2553" s="124"/>
      <c r="N2553" s="124"/>
      <c r="O2553" s="124"/>
      <c r="P2553" s="124"/>
      <c r="Q2553" s="124"/>
      <c r="R2553" s="124"/>
      <c r="S2553" s="124"/>
      <c r="T2553" s="124"/>
      <c r="U2553" s="124"/>
      <c r="V2553" s="124"/>
      <c r="W2553" s="124"/>
      <c r="X2553" s="124"/>
      <c r="Y2553" s="130"/>
      <c r="Z2553" s="130"/>
      <c r="AA2553" s="130"/>
      <c r="AB2553" s="124"/>
      <c r="AC2553" s="124"/>
    </row>
    <row r="2554" spans="1:29" s="132" customFormat="1" ht="15.75">
      <c r="A2554" s="292" t="str">
        <f t="shared" si="45"/>
        <v>66-62000-L3</v>
      </c>
      <c r="B2554" s="231">
        <v>11227.265251989389</v>
      </c>
      <c r="C2554" s="231">
        <v>14640.353888594163</v>
      </c>
      <c r="D2554" s="231"/>
      <c r="E2554" s="231"/>
      <c r="F2554" s="231"/>
      <c r="G2554" s="232">
        <v>16836.406971883287</v>
      </c>
      <c r="H2554" s="253" t="s">
        <v>1396</v>
      </c>
      <c r="I2554" s="253" t="s">
        <v>1396</v>
      </c>
      <c r="J2554" s="131"/>
      <c r="K2554" s="130"/>
      <c r="L2554" s="130"/>
      <c r="M2554" s="130"/>
      <c r="N2554" s="130"/>
      <c r="O2554" s="130"/>
      <c r="P2554" s="130"/>
      <c r="Q2554" s="130"/>
      <c r="R2554" s="130"/>
      <c r="S2554" s="130"/>
      <c r="T2554" s="130"/>
      <c r="U2554" s="130"/>
      <c r="V2554" s="68"/>
      <c r="W2554" s="68"/>
      <c r="X2554" s="68"/>
      <c r="Y2554" s="130"/>
      <c r="Z2554" s="130"/>
      <c r="AA2554" s="130"/>
      <c r="AB2554" s="68"/>
      <c r="AC2554" s="68"/>
    </row>
    <row r="2555" spans="1:29" s="132" customFormat="1" ht="15.75">
      <c r="A2555" s="292" t="str">
        <f t="shared" si="45"/>
        <v>66-62000-B2</v>
      </c>
      <c r="B2555" s="231">
        <v>3509.2917771883294</v>
      </c>
      <c r="C2555" s="231">
        <v>4576.116477453581</v>
      </c>
      <c r="D2555" s="231"/>
      <c r="E2555" s="231"/>
      <c r="F2555" s="231"/>
      <c r="G2555" s="232">
        <v>5262.5339490716178</v>
      </c>
      <c r="H2555" s="253" t="s">
        <v>1397</v>
      </c>
      <c r="I2555" s="253" t="s">
        <v>1397</v>
      </c>
      <c r="J2555" s="131"/>
      <c r="K2555" s="130"/>
      <c r="L2555" s="130"/>
      <c r="M2555" s="130"/>
      <c r="N2555" s="130"/>
      <c r="O2555" s="130"/>
      <c r="P2555" s="130"/>
      <c r="Q2555" s="130"/>
      <c r="R2555" s="130"/>
      <c r="S2555" s="130"/>
      <c r="T2555" s="130"/>
      <c r="U2555" s="130"/>
      <c r="V2555" s="68"/>
      <c r="W2555" s="68"/>
      <c r="X2555" s="68"/>
      <c r="Y2555" s="130"/>
      <c r="Z2555" s="130"/>
      <c r="AA2555" s="130"/>
      <c r="AB2555" s="68"/>
      <c r="AC2555" s="68"/>
    </row>
    <row r="2556" spans="1:29" s="132" customFormat="1" ht="15.75">
      <c r="A2556" s="292" t="str">
        <f t="shared" si="45"/>
        <v>66-62000-B3</v>
      </c>
      <c r="B2556" s="231">
        <v>7471.1299734748018</v>
      </c>
      <c r="C2556" s="231">
        <v>9742.3534854111404</v>
      </c>
      <c r="D2556" s="231"/>
      <c r="E2556" s="231"/>
      <c r="F2556" s="231"/>
      <c r="G2556" s="232">
        <v>11203.706508222811</v>
      </c>
      <c r="H2556" s="253" t="s">
        <v>1398</v>
      </c>
      <c r="I2556" s="253" t="s">
        <v>1398</v>
      </c>
      <c r="J2556" s="131"/>
      <c r="K2556" s="130"/>
      <c r="L2556" s="130"/>
      <c r="M2556" s="130"/>
      <c r="N2556" s="130"/>
      <c r="O2556" s="130"/>
      <c r="P2556" s="130"/>
      <c r="Q2556" s="130"/>
      <c r="R2556" s="130"/>
      <c r="S2556" s="130"/>
      <c r="T2556" s="130"/>
      <c r="U2556" s="130"/>
      <c r="V2556" s="68"/>
      <c r="W2556" s="68"/>
      <c r="X2556" s="68"/>
      <c r="Y2556" s="130"/>
      <c r="Z2556" s="130"/>
      <c r="AA2556" s="130"/>
      <c r="AB2556" s="68"/>
      <c r="AC2556" s="68"/>
    </row>
    <row r="2557" spans="1:29" s="132" customFormat="1" ht="15.75">
      <c r="A2557" s="292" t="str">
        <f t="shared" si="45"/>
        <v>66-64700-S1</v>
      </c>
      <c r="B2557" s="231">
        <v>14810.267241379313</v>
      </c>
      <c r="C2557" s="231">
        <v>19312.58848275862</v>
      </c>
      <c r="D2557" s="231"/>
      <c r="E2557" s="231"/>
      <c r="F2557" s="231"/>
      <c r="G2557" s="232">
        <v>22209.476755172407</v>
      </c>
      <c r="H2557" s="253" t="s">
        <v>1400</v>
      </c>
      <c r="I2557" s="253" t="s">
        <v>1400</v>
      </c>
      <c r="J2557" s="134"/>
      <c r="K2557" s="134"/>
      <c r="L2557" s="134"/>
      <c r="M2557" s="134"/>
      <c r="N2557" s="134"/>
      <c r="O2557" s="134"/>
      <c r="P2557" s="134"/>
      <c r="Q2557" s="134"/>
      <c r="R2557" s="134"/>
      <c r="S2557" s="134"/>
      <c r="T2557" s="134"/>
      <c r="U2557" s="134"/>
      <c r="V2557" s="134"/>
      <c r="W2557" s="134"/>
      <c r="X2557" s="134"/>
      <c r="Y2557" s="130"/>
      <c r="Z2557" s="130"/>
      <c r="AA2557" s="130"/>
      <c r="AB2557" s="134"/>
      <c r="AC2557" s="134"/>
    </row>
    <row r="2558" spans="1:29" s="132" customFormat="1" ht="15.75">
      <c r="A2558" s="292" t="str">
        <f t="shared" si="45"/>
        <v>66-64800-S1</v>
      </c>
      <c r="B2558" s="231">
        <v>9524.3879310344819</v>
      </c>
      <c r="C2558" s="231">
        <v>12419.801862068965</v>
      </c>
      <c r="D2558" s="231"/>
      <c r="E2558" s="231"/>
      <c r="F2558" s="231"/>
      <c r="G2558" s="232">
        <v>14282.772141379308</v>
      </c>
      <c r="H2558" s="253" t="s">
        <v>1401</v>
      </c>
      <c r="I2558" s="253" t="s">
        <v>1401</v>
      </c>
      <c r="J2558" s="131"/>
      <c r="K2558" s="130"/>
      <c r="L2558" s="130"/>
      <c r="M2558" s="130"/>
      <c r="N2558" s="130"/>
      <c r="O2558" s="130"/>
      <c r="P2558" s="130"/>
      <c r="Q2558" s="130"/>
      <c r="R2558" s="130"/>
      <c r="S2558" s="130"/>
      <c r="T2558" s="130"/>
      <c r="U2558" s="130"/>
      <c r="V2558" s="68"/>
      <c r="W2558" s="68"/>
      <c r="X2558" s="68"/>
      <c r="Y2558" s="130"/>
      <c r="Z2558" s="130"/>
      <c r="AA2558" s="130"/>
      <c r="AB2558" s="68"/>
      <c r="AC2558" s="68"/>
    </row>
    <row r="2559" spans="1:29" s="132" customFormat="1" ht="15.75">
      <c r="A2559" s="292" t="str">
        <f t="shared" si="45"/>
        <v>66-59100-S2</v>
      </c>
      <c r="B2559" s="231">
        <v>21326.250000000004</v>
      </c>
      <c r="C2559" s="231">
        <v>27809.429999999993</v>
      </c>
      <c r="D2559" s="231"/>
      <c r="E2559" s="231"/>
      <c r="F2559" s="231"/>
      <c r="G2559" s="232">
        <v>31980.844499999992</v>
      </c>
      <c r="H2559" s="253" t="s">
        <v>1402</v>
      </c>
      <c r="I2559" s="253" t="s">
        <v>1402</v>
      </c>
      <c r="J2559" s="131"/>
      <c r="K2559" s="130"/>
      <c r="L2559" s="130"/>
      <c r="M2559" s="130"/>
      <c r="N2559" s="130"/>
      <c r="O2559" s="130"/>
      <c r="P2559" s="130"/>
      <c r="Q2559" s="130"/>
      <c r="R2559" s="130"/>
      <c r="S2559" s="130"/>
      <c r="T2559" s="130"/>
      <c r="U2559" s="130"/>
      <c r="V2559" s="68"/>
      <c r="W2559" s="68"/>
      <c r="X2559" s="68"/>
      <c r="Y2559" s="130"/>
      <c r="Z2559" s="130"/>
      <c r="AA2559" s="130"/>
      <c r="AB2559" s="68"/>
      <c r="AC2559" s="68"/>
    </row>
    <row r="2560" spans="1:29" s="132" customFormat="1" ht="15.75">
      <c r="A2560" s="292" t="str">
        <f t="shared" si="45"/>
        <v>66-59100-01</v>
      </c>
      <c r="B2560" s="231">
        <v>12755.637931034484</v>
      </c>
      <c r="C2560" s="231">
        <v>16633.351862068961</v>
      </c>
      <c r="D2560" s="231"/>
      <c r="E2560" s="231"/>
      <c r="F2560" s="231"/>
      <c r="G2560" s="232">
        <v>19128.354641379305</v>
      </c>
      <c r="H2560" s="253" t="s">
        <v>1403</v>
      </c>
      <c r="I2560" s="253" t="s">
        <v>1403</v>
      </c>
      <c r="J2560" s="124"/>
      <c r="K2560" s="124"/>
      <c r="L2560" s="124"/>
      <c r="M2560" s="124"/>
      <c r="N2560" s="124"/>
      <c r="O2560" s="124"/>
      <c r="P2560" s="124"/>
      <c r="Q2560" s="124"/>
      <c r="R2560" s="124"/>
      <c r="S2560" s="124"/>
      <c r="T2560" s="124"/>
      <c r="U2560" s="124"/>
      <c r="V2560" s="124"/>
      <c r="W2560" s="124"/>
      <c r="X2560" s="124"/>
      <c r="Y2560" s="130"/>
      <c r="Z2560" s="130"/>
      <c r="AA2560" s="130"/>
      <c r="AB2560" s="124"/>
      <c r="AC2560" s="124"/>
    </row>
    <row r="2561" spans="1:29" s="132" customFormat="1" ht="15.75">
      <c r="A2561" s="292" t="str">
        <f t="shared" si="45"/>
        <v>66-59100-02</v>
      </c>
      <c r="B2561" s="231">
        <v>8570.6120689655199</v>
      </c>
      <c r="C2561" s="231">
        <v>11176.078137931032</v>
      </c>
      <c r="D2561" s="231"/>
      <c r="E2561" s="231"/>
      <c r="F2561" s="231"/>
      <c r="G2561" s="232">
        <v>12852.489858620685</v>
      </c>
      <c r="H2561" s="253" t="s">
        <v>1404</v>
      </c>
      <c r="I2561" s="253" t="s">
        <v>1404</v>
      </c>
      <c r="J2561" s="124"/>
      <c r="K2561" s="124"/>
      <c r="L2561" s="124"/>
      <c r="M2561" s="124"/>
      <c r="N2561" s="124"/>
      <c r="O2561" s="124"/>
      <c r="P2561" s="124"/>
      <c r="Q2561" s="124"/>
      <c r="R2561" s="124"/>
      <c r="S2561" s="124"/>
      <c r="T2561" s="124"/>
      <c r="U2561" s="124"/>
      <c r="V2561" s="124"/>
      <c r="W2561" s="124"/>
      <c r="X2561" s="124"/>
      <c r="Y2561" s="130"/>
      <c r="Z2561" s="130"/>
      <c r="AA2561" s="130"/>
      <c r="AB2561" s="124"/>
      <c r="AC2561" s="124"/>
    </row>
    <row r="2562" spans="1:29" s="132" customFormat="1" ht="15.75">
      <c r="A2562" s="292" t="str">
        <f t="shared" si="45"/>
        <v>66-59200-S2</v>
      </c>
      <c r="B2562" s="231">
        <v>15242.586206896554</v>
      </c>
      <c r="C2562" s="231">
        <v>19876.332413793098</v>
      </c>
      <c r="D2562" s="231"/>
      <c r="E2562" s="231"/>
      <c r="F2562" s="231"/>
      <c r="G2562" s="232">
        <v>22857.78227586206</v>
      </c>
      <c r="H2562" s="253" t="s">
        <v>1957</v>
      </c>
      <c r="I2562" s="253" t="s">
        <v>1957</v>
      </c>
      <c r="J2562" s="124"/>
      <c r="K2562" s="124"/>
      <c r="L2562" s="124"/>
      <c r="M2562" s="124"/>
      <c r="N2562" s="124"/>
      <c r="O2562" s="124"/>
      <c r="P2562" s="124"/>
      <c r="Q2562" s="124"/>
      <c r="R2562" s="124"/>
      <c r="S2562" s="124"/>
      <c r="T2562" s="124"/>
      <c r="U2562" s="124"/>
      <c r="V2562" s="124"/>
      <c r="W2562" s="124"/>
      <c r="X2562" s="124"/>
      <c r="Y2562" s="130"/>
      <c r="Z2562" s="130"/>
      <c r="AA2562" s="130"/>
      <c r="AB2562" s="124"/>
      <c r="AC2562" s="124"/>
    </row>
    <row r="2563" spans="1:29" s="132" customFormat="1" ht="15.75">
      <c r="A2563" s="292" t="str">
        <f t="shared" si="45"/>
        <v>66-59200-01</v>
      </c>
      <c r="B2563" s="231">
        <v>9055.0424403183042</v>
      </c>
      <c r="C2563" s="231">
        <v>11807.775342175064</v>
      </c>
      <c r="D2563" s="231"/>
      <c r="E2563" s="231"/>
      <c r="F2563" s="231"/>
      <c r="G2563" s="232">
        <v>13578.941643501321</v>
      </c>
      <c r="H2563" s="253" t="s">
        <v>1958</v>
      </c>
      <c r="I2563" s="253" t="s">
        <v>1958</v>
      </c>
      <c r="J2563" s="131"/>
      <c r="K2563" s="130"/>
      <c r="L2563" s="130"/>
      <c r="M2563" s="130"/>
      <c r="N2563" s="130"/>
      <c r="O2563" s="130"/>
      <c r="P2563" s="130"/>
      <c r="Q2563" s="130"/>
      <c r="R2563" s="130"/>
      <c r="S2563" s="130"/>
      <c r="T2563" s="130"/>
      <c r="U2563" s="130"/>
      <c r="V2563" s="68"/>
      <c r="W2563" s="68"/>
      <c r="X2563" s="68"/>
      <c r="Y2563" s="130"/>
      <c r="Z2563" s="130"/>
      <c r="AA2563" s="130"/>
      <c r="AB2563" s="68"/>
      <c r="AC2563" s="68"/>
    </row>
    <row r="2564" spans="1:29" s="132" customFormat="1" ht="15.75">
      <c r="A2564" s="292" t="str">
        <f t="shared" si="45"/>
        <v>66-59200-02</v>
      </c>
      <c r="B2564" s="231">
        <v>6187.5437665782492</v>
      </c>
      <c r="C2564" s="231">
        <v>8068.5570716180355</v>
      </c>
      <c r="D2564" s="231"/>
      <c r="E2564" s="231"/>
      <c r="F2564" s="231"/>
      <c r="G2564" s="232">
        <v>9278.8406323607396</v>
      </c>
      <c r="H2564" s="253" t="s">
        <v>1959</v>
      </c>
      <c r="I2564" s="253" t="s">
        <v>1959</v>
      </c>
      <c r="J2564" s="131"/>
      <c r="K2564" s="130"/>
      <c r="L2564" s="130"/>
      <c r="M2564" s="130"/>
      <c r="N2564" s="130"/>
      <c r="O2564" s="130"/>
      <c r="P2564" s="130"/>
      <c r="Q2564" s="130"/>
      <c r="R2564" s="130"/>
      <c r="S2564" s="130"/>
      <c r="T2564" s="130"/>
      <c r="U2564" s="130"/>
      <c r="V2564" s="68"/>
      <c r="W2564" s="68"/>
      <c r="X2564" s="68"/>
      <c r="Y2564" s="130"/>
      <c r="Z2564" s="130"/>
      <c r="AA2564" s="130"/>
      <c r="AB2564" s="68"/>
      <c r="AC2564" s="68"/>
    </row>
    <row r="2565" spans="1:29" s="132" customFormat="1" ht="15.75">
      <c r="A2565" s="292" t="str">
        <f t="shared" si="45"/>
        <v>66-11600-S3</v>
      </c>
      <c r="B2565" s="231">
        <v>31389.021930000003</v>
      </c>
      <c r="C2565" s="231">
        <v>40467.425775000003</v>
      </c>
      <c r="D2565" s="231"/>
      <c r="E2565" s="231"/>
      <c r="F2565" s="231"/>
      <c r="G2565" s="232">
        <v>47748.279641249996</v>
      </c>
      <c r="H2565" s="253" t="s">
        <v>1763</v>
      </c>
      <c r="I2565" s="253" t="s">
        <v>1763</v>
      </c>
      <c r="J2565" s="131"/>
      <c r="K2565" s="130"/>
      <c r="L2565" s="130"/>
      <c r="M2565" s="130"/>
      <c r="N2565" s="130"/>
      <c r="O2565" s="130"/>
      <c r="P2565" s="130"/>
      <c r="Q2565" s="130"/>
      <c r="R2565" s="130"/>
      <c r="S2565" s="130"/>
      <c r="T2565" s="130"/>
      <c r="U2565" s="130"/>
      <c r="V2565" s="68"/>
      <c r="W2565" s="68"/>
      <c r="X2565" s="68"/>
      <c r="Y2565" s="130"/>
      <c r="Z2565" s="130"/>
      <c r="AA2565" s="130"/>
      <c r="AB2565" s="68"/>
      <c r="AC2565" s="68"/>
    </row>
    <row r="2566" spans="1:29" s="132" customFormat="1" ht="15.75">
      <c r="A2566" s="292" t="str">
        <f t="shared" si="45"/>
        <v>66-11600-01</v>
      </c>
      <c r="B2566" s="231">
        <v>15079.734479999999</v>
      </c>
      <c r="C2566" s="231">
        <v>19453.865399999999</v>
      </c>
      <c r="D2566" s="231"/>
      <c r="E2566" s="231"/>
      <c r="F2566" s="231"/>
      <c r="G2566" s="232">
        <v>23188.785209999998</v>
      </c>
      <c r="H2566" s="253" t="s">
        <v>1766</v>
      </c>
      <c r="I2566" s="253" t="s">
        <v>1766</v>
      </c>
      <c r="J2566" s="131"/>
      <c r="K2566" s="130"/>
      <c r="L2566" s="130"/>
      <c r="M2566" s="130"/>
      <c r="N2566" s="68"/>
      <c r="O2566" s="68"/>
      <c r="P2566" s="68"/>
      <c r="Q2566" s="68"/>
      <c r="R2566" s="130"/>
      <c r="S2566" s="130"/>
      <c r="T2566" s="130"/>
      <c r="U2566" s="130"/>
      <c r="V2566" s="68"/>
      <c r="W2566" s="68"/>
      <c r="X2566" s="68"/>
      <c r="Y2566" s="130"/>
      <c r="Z2566" s="130"/>
      <c r="AA2566" s="130"/>
      <c r="AB2566" s="68"/>
      <c r="AC2566" s="68"/>
    </row>
    <row r="2567" spans="1:29" s="132" customFormat="1" ht="15.75">
      <c r="A2567" s="292" t="str">
        <f t="shared" si="45"/>
        <v>66-11600-02</v>
      </c>
      <c r="B2567" s="231">
        <v>9763.1962500000009</v>
      </c>
      <c r="C2567" s="231">
        <v>12579.684374999999</v>
      </c>
      <c r="D2567" s="231"/>
      <c r="E2567" s="231"/>
      <c r="F2567" s="231"/>
      <c r="G2567" s="232">
        <v>14728.53703125</v>
      </c>
      <c r="H2567" s="253" t="s">
        <v>1767</v>
      </c>
      <c r="I2567" s="253" t="s">
        <v>1767</v>
      </c>
      <c r="J2567" s="131"/>
      <c r="K2567" s="130"/>
      <c r="L2567" s="130"/>
      <c r="M2567" s="130"/>
      <c r="N2567" s="68"/>
      <c r="O2567" s="68"/>
      <c r="P2567" s="134"/>
      <c r="Q2567" s="68"/>
      <c r="R2567" s="130"/>
      <c r="S2567" s="130"/>
      <c r="T2567" s="130"/>
      <c r="U2567" s="130"/>
      <c r="V2567" s="68"/>
      <c r="W2567" s="68"/>
      <c r="X2567" s="68"/>
      <c r="Y2567" s="130"/>
      <c r="Z2567" s="130"/>
      <c r="AA2567" s="130"/>
      <c r="AB2567" s="68"/>
      <c r="AC2567" s="68"/>
    </row>
    <row r="2568" spans="1:29" s="132" customFormat="1" ht="15.75">
      <c r="A2568" s="292" t="str">
        <f t="shared" si="45"/>
        <v>66-11600-03</v>
      </c>
      <c r="B2568" s="231">
        <v>6546.0911999999998</v>
      </c>
      <c r="C2568" s="231">
        <v>8433.8760000000038</v>
      </c>
      <c r="D2568" s="231"/>
      <c r="E2568" s="231"/>
      <c r="F2568" s="231"/>
      <c r="G2568" s="232">
        <v>9830.9574000000011</v>
      </c>
      <c r="H2568" s="253" t="s">
        <v>1768</v>
      </c>
      <c r="I2568" s="253" t="s">
        <v>1768</v>
      </c>
      <c r="J2568" s="131"/>
      <c r="K2568" s="130"/>
      <c r="L2568" s="130"/>
      <c r="M2568" s="130"/>
      <c r="N2568" s="68"/>
      <c r="O2568" s="68"/>
      <c r="P2568" s="134"/>
      <c r="Q2568" s="68"/>
      <c r="R2568" s="130"/>
      <c r="S2568" s="130"/>
      <c r="T2568" s="130"/>
      <c r="U2568" s="130"/>
      <c r="V2568" s="68"/>
      <c r="W2568" s="68"/>
      <c r="X2568" s="68"/>
      <c r="Y2568" s="130"/>
      <c r="Z2568" s="130"/>
      <c r="AA2568" s="130"/>
      <c r="AB2568" s="68"/>
      <c r="AC2568" s="68"/>
    </row>
    <row r="2569" spans="1:29" s="132" customFormat="1" ht="15.75">
      <c r="A2569" s="292" t="str">
        <f t="shared" si="45"/>
        <v>66-11600-L2</v>
      </c>
      <c r="B2569" s="231">
        <v>24842.93073</v>
      </c>
      <c r="C2569" s="231">
        <v>32033.549774999996</v>
      </c>
      <c r="D2569" s="231"/>
      <c r="E2569" s="231"/>
      <c r="F2569" s="231"/>
      <c r="G2569" s="232">
        <v>37917.322241249996</v>
      </c>
      <c r="H2569" s="253" t="s">
        <v>1764</v>
      </c>
      <c r="I2569" s="253" t="s">
        <v>1764</v>
      </c>
      <c r="J2569" s="131"/>
      <c r="K2569" s="130"/>
      <c r="L2569" s="130"/>
      <c r="M2569" s="130"/>
      <c r="N2569" s="68"/>
      <c r="O2569" s="68"/>
      <c r="P2569" s="68"/>
      <c r="Q2569" s="136"/>
      <c r="R2569" s="130"/>
      <c r="S2569" s="130"/>
      <c r="T2569" s="130"/>
      <c r="U2569" s="130"/>
      <c r="V2569" s="68"/>
      <c r="W2569" s="68"/>
      <c r="X2569" s="68"/>
      <c r="Y2569" s="130"/>
      <c r="Z2569" s="130"/>
      <c r="AA2569" s="130"/>
      <c r="AB2569" s="68"/>
      <c r="AC2569" s="68"/>
    </row>
    <row r="2570" spans="1:29" s="132" customFormat="1" ht="15.75">
      <c r="A2570" s="292" t="str">
        <f t="shared" si="45"/>
        <v>66-11600-B2</v>
      </c>
      <c r="B2570" s="231">
        <v>16309.287450000002</v>
      </c>
      <c r="C2570" s="231">
        <v>21013.560375000005</v>
      </c>
      <c r="D2570" s="231"/>
      <c r="E2570" s="231"/>
      <c r="F2570" s="231"/>
      <c r="G2570" s="232">
        <v>24559.494431250005</v>
      </c>
      <c r="H2570" s="253" t="s">
        <v>1765</v>
      </c>
      <c r="I2570" s="253" t="s">
        <v>1765</v>
      </c>
      <c r="J2570" s="131"/>
      <c r="K2570" s="130"/>
      <c r="L2570" s="130"/>
      <c r="M2570" s="130"/>
      <c r="N2570" s="137"/>
      <c r="O2570" s="137"/>
      <c r="P2570" s="137"/>
      <c r="Q2570" s="137"/>
      <c r="R2570" s="130"/>
      <c r="S2570" s="130"/>
      <c r="T2570" s="130"/>
      <c r="U2570" s="130"/>
      <c r="V2570" s="68"/>
      <c r="W2570" s="68"/>
      <c r="X2570" s="68"/>
      <c r="Y2570" s="130"/>
      <c r="Z2570" s="130"/>
      <c r="AA2570" s="130"/>
      <c r="AB2570" s="68"/>
      <c r="AC2570" s="68"/>
    </row>
    <row r="2571" spans="1:29" s="132" customFormat="1" ht="15.75">
      <c r="A2571" s="292" t="str">
        <f t="shared" si="45"/>
        <v>66-58500-S1</v>
      </c>
      <c r="B2571" s="231">
        <v>7313.7672413793116</v>
      </c>
      <c r="C2571" s="231">
        <v>9537.15248275862</v>
      </c>
      <c r="D2571" s="231"/>
      <c r="E2571" s="231"/>
      <c r="F2571" s="231"/>
      <c r="G2571" s="232">
        <v>10967.725355172412</v>
      </c>
      <c r="H2571" s="253" t="s">
        <v>1405</v>
      </c>
      <c r="I2571" s="253" t="s">
        <v>1405</v>
      </c>
      <c r="J2571" s="131"/>
      <c r="K2571" s="130"/>
      <c r="L2571" s="130"/>
      <c r="M2571" s="130"/>
      <c r="N2571" s="137"/>
      <c r="O2571" s="137"/>
      <c r="P2571" s="137"/>
      <c r="Q2571" s="137"/>
      <c r="R2571" s="130"/>
      <c r="S2571" s="130"/>
      <c r="T2571" s="130"/>
      <c r="U2571" s="130"/>
      <c r="V2571" s="68"/>
      <c r="W2571" s="68"/>
      <c r="X2571" s="68"/>
      <c r="Y2571" s="130"/>
      <c r="Z2571" s="130"/>
      <c r="AA2571" s="130"/>
      <c r="AB2571" s="68"/>
      <c r="AC2571" s="68"/>
    </row>
    <row r="2572" spans="1:29" s="132" customFormat="1" ht="15.75">
      <c r="A2572" s="292" t="str">
        <f t="shared" si="45"/>
        <v>66-58400-S1</v>
      </c>
      <c r="B2572" s="231">
        <v>10861.456896551725</v>
      </c>
      <c r="C2572" s="231">
        <v>14163.339793103447</v>
      </c>
      <c r="D2572" s="231"/>
      <c r="E2572" s="231"/>
      <c r="F2572" s="231"/>
      <c r="G2572" s="232">
        <v>16287.840762068963</v>
      </c>
      <c r="H2572" s="253" t="s">
        <v>1406</v>
      </c>
      <c r="I2572" s="253" t="s">
        <v>1406</v>
      </c>
      <c r="J2572" s="131"/>
      <c r="K2572" s="130"/>
      <c r="L2572" s="130"/>
      <c r="M2572" s="130"/>
      <c r="N2572" s="137"/>
      <c r="O2572" s="137"/>
      <c r="P2572" s="137"/>
      <c r="Q2572" s="137"/>
      <c r="R2572" s="130"/>
      <c r="S2572" s="130"/>
      <c r="T2572" s="130"/>
      <c r="U2572" s="130"/>
      <c r="V2572" s="68"/>
      <c r="W2572" s="68"/>
      <c r="X2572" s="68"/>
      <c r="Y2572" s="130"/>
      <c r="Z2572" s="130"/>
      <c r="AA2572" s="130"/>
      <c r="AB2572" s="68"/>
      <c r="AC2572" s="68"/>
    </row>
    <row r="2573" spans="1:29" s="132" customFormat="1" ht="15.75">
      <c r="A2573" s="292" t="str">
        <f t="shared" si="45"/>
        <v>66-54100-S3</v>
      </c>
      <c r="B2573" s="231">
        <v>60505.924319999998</v>
      </c>
      <c r="C2573" s="231">
        <v>78108.262913280007</v>
      </c>
      <c r="D2573" s="231"/>
      <c r="E2573" s="231"/>
      <c r="F2573" s="231"/>
      <c r="G2573" s="232">
        <v>91205.282350271998</v>
      </c>
      <c r="H2573" s="253" t="s">
        <v>1928</v>
      </c>
      <c r="I2573" s="253" t="s">
        <v>1928</v>
      </c>
      <c r="J2573" s="131"/>
      <c r="K2573" s="130"/>
      <c r="L2573" s="130"/>
      <c r="M2573" s="130"/>
      <c r="N2573" s="137"/>
      <c r="O2573" s="137"/>
      <c r="P2573" s="137"/>
      <c r="Q2573" s="137"/>
      <c r="R2573" s="130"/>
      <c r="S2573" s="130"/>
      <c r="T2573" s="130"/>
      <c r="U2573" s="130"/>
      <c r="V2573" s="68"/>
      <c r="W2573" s="68"/>
      <c r="X2573" s="68"/>
      <c r="Y2573" s="130"/>
      <c r="Z2573" s="130"/>
      <c r="AA2573" s="130"/>
      <c r="AB2573" s="68"/>
      <c r="AC2573" s="68"/>
    </row>
    <row r="2574" spans="1:29" s="132" customFormat="1" ht="15.75">
      <c r="A2574" s="292" t="str">
        <f t="shared" si="45"/>
        <v>66-54100-01</v>
      </c>
      <c r="B2574" s="231">
        <v>31526.28</v>
      </c>
      <c r="C2574" s="231">
        <v>40318.80672</v>
      </c>
      <c r="D2574" s="231"/>
      <c r="E2574" s="231"/>
      <c r="F2574" s="231"/>
      <c r="G2574" s="232">
        <v>47747.407727999998</v>
      </c>
      <c r="H2574" s="253" t="s">
        <v>1931</v>
      </c>
      <c r="I2574" s="253" t="s">
        <v>1931</v>
      </c>
      <c r="J2574" s="131"/>
      <c r="K2574" s="130"/>
      <c r="L2574" s="130"/>
      <c r="M2574" s="130"/>
      <c r="N2574" s="137"/>
      <c r="O2574" s="137"/>
      <c r="P2574" s="137"/>
      <c r="Q2574" s="137"/>
      <c r="R2574" s="130"/>
      <c r="S2574" s="130"/>
      <c r="T2574" s="130"/>
      <c r="U2574" s="130"/>
      <c r="V2574" s="68"/>
      <c r="W2574" s="68"/>
      <c r="X2574" s="68"/>
      <c r="Y2574" s="130"/>
      <c r="Z2574" s="130"/>
      <c r="AA2574" s="130"/>
      <c r="AB2574" s="68"/>
      <c r="AC2574" s="68"/>
    </row>
    <row r="2575" spans="1:29" s="132" customFormat="1" ht="15.75">
      <c r="A2575" s="292" t="str">
        <f t="shared" si="45"/>
        <v>66-54100-02</v>
      </c>
      <c r="B2575" s="231">
        <v>18219.595680000002</v>
      </c>
      <c r="C2575" s="231">
        <v>23758.35276672</v>
      </c>
      <c r="D2575" s="231"/>
      <c r="E2575" s="232">
        <v>27322.105681728</v>
      </c>
      <c r="F2575" s="231"/>
      <c r="G2575" s="232">
        <v>27322.105681728</v>
      </c>
      <c r="H2575" s="256" t="s">
        <v>1932</v>
      </c>
      <c r="I2575" s="256" t="s">
        <v>1932</v>
      </c>
      <c r="J2575" s="131"/>
      <c r="K2575" s="130"/>
      <c r="L2575" s="130"/>
      <c r="M2575" s="130"/>
      <c r="N2575" s="137"/>
      <c r="O2575" s="137"/>
      <c r="P2575" s="137"/>
      <c r="Q2575" s="137"/>
      <c r="R2575" s="130"/>
      <c r="S2575" s="130"/>
      <c r="T2575" s="130"/>
      <c r="U2575" s="130"/>
      <c r="V2575" s="68"/>
      <c r="W2575" s="68"/>
      <c r="X2575" s="68"/>
      <c r="Y2575" s="130"/>
      <c r="Z2575" s="130"/>
      <c r="AA2575" s="130"/>
      <c r="AB2575" s="68"/>
      <c r="AC2575" s="68"/>
    </row>
    <row r="2576" spans="1:29" s="132" customFormat="1" ht="15.75">
      <c r="A2576" s="292" t="str">
        <f t="shared" si="45"/>
        <v>66-54100-03</v>
      </c>
      <c r="B2576" s="231">
        <v>10760.048640000001</v>
      </c>
      <c r="C2576" s="231">
        <v>14031.103426560005</v>
      </c>
      <c r="D2576" s="231"/>
      <c r="E2576" s="232">
        <v>16135.768940544003</v>
      </c>
      <c r="F2576" s="232">
        <v>16135.768940544003</v>
      </c>
      <c r="G2576" s="232">
        <v>16135.768940544003</v>
      </c>
      <c r="H2576" s="256" t="s">
        <v>1933</v>
      </c>
      <c r="I2576" s="256" t="s">
        <v>1933</v>
      </c>
      <c r="J2576" s="134"/>
      <c r="K2576" s="134"/>
      <c r="L2576" s="134"/>
      <c r="M2576" s="134"/>
      <c r="N2576" s="134"/>
      <c r="O2576" s="134"/>
      <c r="P2576" s="134"/>
      <c r="Q2576" s="134"/>
      <c r="R2576" s="134"/>
      <c r="S2576" s="134"/>
      <c r="T2576" s="134"/>
      <c r="U2576" s="134"/>
      <c r="V2576" s="134"/>
      <c r="W2576" s="134"/>
      <c r="X2576" s="134"/>
      <c r="Y2576" s="130"/>
      <c r="Z2576" s="130"/>
      <c r="AA2576" s="130"/>
      <c r="AB2576" s="134"/>
      <c r="AC2576" s="134"/>
    </row>
    <row r="2577" spans="1:29" s="132" customFormat="1" ht="15.75">
      <c r="A2577" s="292" t="str">
        <f t="shared" si="45"/>
        <v>66-54100-L2</v>
      </c>
      <c r="B2577" s="231">
        <v>49745.875679999997</v>
      </c>
      <c r="C2577" s="231">
        <v>64077.159486720004</v>
      </c>
      <c r="D2577" s="231"/>
      <c r="E2577" s="231"/>
      <c r="F2577" s="231"/>
      <c r="G2577" s="232">
        <v>75069.513409727995</v>
      </c>
      <c r="H2577" s="253" t="s">
        <v>1929</v>
      </c>
      <c r="I2577" s="253" t="s">
        <v>1929</v>
      </c>
      <c r="J2577" s="131"/>
      <c r="K2577" s="130"/>
      <c r="L2577" s="130"/>
      <c r="M2577" s="130"/>
      <c r="N2577" s="137"/>
      <c r="O2577" s="137"/>
      <c r="P2577" s="137"/>
      <c r="Q2577" s="137"/>
      <c r="R2577" s="130"/>
      <c r="S2577" s="130"/>
      <c r="T2577" s="130"/>
      <c r="U2577" s="130"/>
      <c r="V2577" s="68"/>
      <c r="W2577" s="68"/>
      <c r="X2577" s="68"/>
      <c r="Y2577" s="130"/>
      <c r="Z2577" s="130"/>
      <c r="AA2577" s="130"/>
      <c r="AB2577" s="68"/>
      <c r="AC2577" s="68"/>
    </row>
    <row r="2578" spans="1:29" s="132" customFormat="1" ht="15.75">
      <c r="A2578" s="292" t="str">
        <f t="shared" si="45"/>
        <v>66-54100-B2</v>
      </c>
      <c r="B2578" s="231">
        <v>28979.644320000003</v>
      </c>
      <c r="C2578" s="231">
        <v>37789.456193280006</v>
      </c>
      <c r="D2578" s="231"/>
      <c r="E2578" s="231"/>
      <c r="F2578" s="231"/>
      <c r="G2578" s="232">
        <v>43457.874622272007</v>
      </c>
      <c r="H2578" s="253" t="s">
        <v>1930</v>
      </c>
      <c r="I2578" s="253" t="s">
        <v>1930</v>
      </c>
      <c r="J2578" s="131"/>
      <c r="K2578" s="130"/>
      <c r="L2578" s="130"/>
      <c r="M2578" s="130"/>
      <c r="N2578" s="137"/>
      <c r="O2578" s="137"/>
      <c r="P2578" s="137"/>
      <c r="Q2578" s="137"/>
      <c r="R2578" s="130"/>
      <c r="S2578" s="130"/>
      <c r="T2578" s="130"/>
      <c r="U2578" s="130"/>
      <c r="V2578" s="68"/>
      <c r="W2578" s="68"/>
      <c r="X2578" s="68"/>
      <c r="Y2578" s="130"/>
      <c r="Z2578" s="130"/>
      <c r="AA2578" s="130"/>
      <c r="AB2578" s="68"/>
      <c r="AC2578" s="68"/>
    </row>
    <row r="2579" spans="1:29" s="132" customFormat="1" ht="15.75">
      <c r="A2579" s="292" t="str">
        <f t="shared" si="45"/>
        <v>66-63100-S1</v>
      </c>
      <c r="B2579" s="231">
        <v>2273.0172413793107</v>
      </c>
      <c r="C2579" s="231">
        <v>2964.0144827586205</v>
      </c>
      <c r="D2579" s="231"/>
      <c r="E2579" s="231"/>
      <c r="F2579" s="231"/>
      <c r="G2579" s="232">
        <v>3408.6166551724136</v>
      </c>
      <c r="H2579" s="253" t="s">
        <v>1407</v>
      </c>
      <c r="I2579" s="253" t="s">
        <v>1407</v>
      </c>
      <c r="J2579" s="131"/>
      <c r="K2579" s="130"/>
      <c r="L2579" s="130"/>
      <c r="M2579" s="130"/>
      <c r="N2579" s="68"/>
      <c r="O2579" s="68"/>
      <c r="P2579" s="68"/>
      <c r="Q2579" s="68"/>
      <c r="R2579" s="130"/>
      <c r="S2579" s="130"/>
      <c r="T2579" s="130"/>
      <c r="U2579" s="130"/>
      <c r="V2579" s="68"/>
      <c r="W2579" s="68"/>
      <c r="X2579" s="68"/>
      <c r="Y2579" s="130"/>
      <c r="Z2579" s="130"/>
      <c r="AA2579" s="130"/>
      <c r="AB2579" s="68"/>
      <c r="AC2579" s="68"/>
    </row>
    <row r="2580" spans="1:29" s="132" customFormat="1" ht="15.75">
      <c r="A2580" s="292" t="str">
        <f t="shared" si="45"/>
        <v>66-64900-S1</v>
      </c>
      <c r="B2580" s="231">
        <v>33729.793103448283</v>
      </c>
      <c r="C2580" s="231">
        <v>43983.650206896542</v>
      </c>
      <c r="D2580" s="231"/>
      <c r="E2580" s="231"/>
      <c r="F2580" s="231"/>
      <c r="G2580" s="232">
        <v>50581.197737931026</v>
      </c>
      <c r="H2580" s="253" t="s">
        <v>1408</v>
      </c>
      <c r="I2580" s="253" t="s">
        <v>1408</v>
      </c>
      <c r="J2580" s="68"/>
      <c r="K2580" s="130"/>
      <c r="L2580" s="130"/>
      <c r="M2580" s="130"/>
      <c r="N2580" s="68"/>
      <c r="O2580" s="68"/>
      <c r="P2580" s="68"/>
      <c r="Q2580" s="68"/>
      <c r="R2580" s="130"/>
      <c r="S2580" s="130"/>
      <c r="T2580" s="130"/>
      <c r="U2580" s="130"/>
      <c r="V2580" s="68"/>
      <c r="W2580" s="68"/>
      <c r="X2580" s="68"/>
      <c r="Y2580" s="130"/>
      <c r="Z2580" s="130"/>
      <c r="AA2580" s="130"/>
      <c r="AB2580" s="68"/>
      <c r="AC2580" s="68"/>
    </row>
    <row r="2581" spans="1:29" s="132" customFormat="1" ht="15.75">
      <c r="A2581" s="292" t="str">
        <f t="shared" si="45"/>
        <v>66-60000-S4</v>
      </c>
      <c r="B2581" s="231">
        <v>30966.517241379312</v>
      </c>
      <c r="C2581" s="231">
        <v>40380.33848275862</v>
      </c>
      <c r="D2581" s="231"/>
      <c r="E2581" s="231"/>
      <c r="F2581" s="231"/>
      <c r="G2581" s="232">
        <v>46437.389255172413</v>
      </c>
      <c r="H2581" s="253" t="s">
        <v>1977</v>
      </c>
      <c r="I2581" s="253" t="s">
        <v>1977</v>
      </c>
      <c r="J2581" s="131"/>
      <c r="K2581" s="130"/>
      <c r="L2581" s="130"/>
      <c r="M2581" s="130"/>
      <c r="N2581" s="68"/>
      <c r="O2581" s="68"/>
      <c r="P2581" s="68"/>
      <c r="Q2581" s="68"/>
      <c r="R2581" s="130"/>
      <c r="S2581" s="130"/>
      <c r="T2581" s="130"/>
      <c r="U2581" s="130"/>
      <c r="V2581" s="68"/>
      <c r="W2581" s="68"/>
      <c r="X2581" s="68"/>
      <c r="Y2581" s="130"/>
      <c r="Z2581" s="130"/>
      <c r="AA2581" s="130"/>
      <c r="AB2581" s="68"/>
      <c r="AC2581" s="68"/>
    </row>
    <row r="2582" spans="1:29" s="132" customFormat="1" ht="15.75">
      <c r="A2582" s="292" t="str">
        <f t="shared" si="45"/>
        <v>66-60000-01</v>
      </c>
      <c r="B2582" s="231">
        <v>11564.618037135278</v>
      </c>
      <c r="C2582" s="231">
        <v>15080.261920424398</v>
      </c>
      <c r="D2582" s="231"/>
      <c r="E2582" s="231"/>
      <c r="F2582" s="231"/>
      <c r="G2582" s="232">
        <v>17342.301208488057</v>
      </c>
      <c r="H2582" s="253" t="s">
        <v>1980</v>
      </c>
      <c r="I2582" s="253" t="s">
        <v>1980</v>
      </c>
      <c r="J2582" s="131"/>
      <c r="K2582" s="130"/>
      <c r="L2582" s="130"/>
      <c r="M2582" s="130"/>
      <c r="N2582" s="68"/>
      <c r="O2582" s="68"/>
      <c r="P2582" s="68"/>
      <c r="Q2582" s="68"/>
      <c r="R2582" s="130"/>
      <c r="S2582" s="130"/>
      <c r="T2582" s="130"/>
      <c r="U2582" s="130"/>
      <c r="V2582" s="68"/>
      <c r="W2582" s="68"/>
      <c r="X2582" s="68"/>
      <c r="Y2582" s="130"/>
      <c r="Z2582" s="130"/>
      <c r="AA2582" s="130"/>
      <c r="AB2582" s="68"/>
      <c r="AC2582" s="68"/>
    </row>
    <row r="2583" spans="1:29" s="132" customFormat="1" ht="15.75">
      <c r="A2583" s="292" t="str">
        <f t="shared" si="45"/>
        <v>66-60000-02</v>
      </c>
      <c r="B2583" s="231">
        <v>8767.0583554376663</v>
      </c>
      <c r="C2583" s="231">
        <v>11432.244095490716</v>
      </c>
      <c r="D2583" s="231"/>
      <c r="E2583" s="231"/>
      <c r="F2583" s="231"/>
      <c r="G2583" s="232">
        <v>13147.080709814323</v>
      </c>
      <c r="H2583" s="253" t="s">
        <v>1981</v>
      </c>
      <c r="I2583" s="253" t="s">
        <v>1981</v>
      </c>
      <c r="J2583" s="131"/>
      <c r="K2583" s="130"/>
      <c r="L2583" s="130"/>
      <c r="M2583" s="130"/>
      <c r="N2583" s="68"/>
      <c r="O2583" s="68"/>
      <c r="P2583" s="68"/>
      <c r="Q2583" s="68"/>
      <c r="R2583" s="130"/>
      <c r="S2583" s="130"/>
      <c r="T2583" s="130"/>
      <c r="U2583" s="130"/>
      <c r="V2583" s="68"/>
      <c r="W2583" s="68"/>
      <c r="X2583" s="68"/>
      <c r="Y2583" s="130"/>
      <c r="Z2583" s="130"/>
      <c r="AA2583" s="130"/>
      <c r="AB2583" s="68"/>
      <c r="AC2583" s="68"/>
    </row>
    <row r="2584" spans="1:29" s="132" customFormat="1" ht="15.75">
      <c r="A2584" s="292" t="str">
        <f t="shared" si="45"/>
        <v>66-60000-03</v>
      </c>
      <c r="B2584" s="231">
        <v>6500.2122015915129</v>
      </c>
      <c r="C2584" s="231">
        <v>8476.2767108753324</v>
      </c>
      <c r="D2584" s="231"/>
      <c r="E2584" s="231"/>
      <c r="F2584" s="231"/>
      <c r="G2584" s="232">
        <v>9747.71821750663</v>
      </c>
      <c r="H2584" s="253" t="s">
        <v>1982</v>
      </c>
      <c r="I2584" s="253" t="s">
        <v>1982</v>
      </c>
      <c r="J2584" s="68"/>
      <c r="K2584" s="68"/>
      <c r="L2584" s="68"/>
      <c r="M2584" s="68"/>
      <c r="N2584" s="68"/>
      <c r="O2584" s="68"/>
      <c r="P2584" s="68"/>
      <c r="Q2584" s="68"/>
      <c r="R2584" s="68"/>
      <c r="S2584" s="68"/>
      <c r="T2584" s="68"/>
      <c r="U2584" s="68"/>
      <c r="V2584" s="68"/>
      <c r="W2584" s="68"/>
      <c r="X2584" s="68"/>
      <c r="Y2584" s="68"/>
      <c r="Z2584" s="68"/>
      <c r="AA2584" s="68"/>
      <c r="AB2584" s="68"/>
      <c r="AC2584" s="68"/>
    </row>
    <row r="2585" spans="1:29" s="132" customFormat="1" ht="15.75">
      <c r="A2585" s="292" t="str">
        <f t="shared" si="45"/>
        <v>66-60000-04</v>
      </c>
      <c r="B2585" s="231">
        <v>4134.6286472148549</v>
      </c>
      <c r="C2585" s="231">
        <v>5391.5557559681702</v>
      </c>
      <c r="D2585" s="231"/>
      <c r="E2585" s="231"/>
      <c r="F2585" s="231"/>
      <c r="G2585" s="232">
        <v>6200.2891193633959</v>
      </c>
      <c r="H2585" s="253" t="s">
        <v>1983</v>
      </c>
      <c r="I2585" s="253" t="s">
        <v>1983</v>
      </c>
      <c r="J2585" s="68"/>
      <c r="K2585" s="68"/>
      <c r="L2585" s="68"/>
      <c r="M2585" s="68"/>
      <c r="N2585" s="68"/>
      <c r="O2585" s="68"/>
      <c r="P2585" s="68"/>
      <c r="Q2585" s="68"/>
      <c r="R2585" s="68"/>
      <c r="S2585" s="68"/>
      <c r="T2585" s="68"/>
      <c r="U2585" s="68"/>
      <c r="V2585" s="68"/>
      <c r="W2585" s="68"/>
      <c r="X2585" s="68"/>
      <c r="Y2585" s="68"/>
      <c r="Z2585" s="68"/>
      <c r="AA2585" s="68"/>
      <c r="AB2585" s="68"/>
      <c r="AC2585" s="68"/>
    </row>
    <row r="2586" spans="1:29" s="132" customFormat="1" ht="15.75">
      <c r="A2586" s="292" t="str">
        <f t="shared" si="45"/>
        <v>66-60000-L2</v>
      </c>
      <c r="B2586" s="231">
        <v>20331.676392572946</v>
      </c>
      <c r="C2586" s="231">
        <v>26512.506015915114</v>
      </c>
      <c r="D2586" s="231"/>
      <c r="E2586" s="231"/>
      <c r="F2586" s="231"/>
      <c r="G2586" s="232">
        <v>30489.381918302381</v>
      </c>
      <c r="H2586" s="257" t="s">
        <v>2726</v>
      </c>
      <c r="I2586" s="257" t="s">
        <v>2726</v>
      </c>
      <c r="J2586" s="131"/>
      <c r="K2586" s="130"/>
      <c r="L2586" s="130"/>
      <c r="M2586" s="130"/>
      <c r="N2586" s="68"/>
      <c r="O2586" s="68"/>
      <c r="P2586" s="68"/>
      <c r="Q2586" s="68"/>
      <c r="R2586" s="130"/>
      <c r="S2586" s="130"/>
      <c r="T2586" s="130"/>
      <c r="U2586" s="130"/>
      <c r="V2586" s="68"/>
      <c r="W2586" s="68"/>
      <c r="X2586" s="68"/>
      <c r="Y2586" s="130"/>
      <c r="Z2586" s="130"/>
      <c r="AA2586" s="130"/>
      <c r="AB2586" s="68"/>
      <c r="AC2586" s="68"/>
    </row>
    <row r="2587" spans="1:29" s="132" customFormat="1" ht="15.75">
      <c r="A2587" s="292" t="str">
        <f t="shared" si="45"/>
        <v>66-60000-L3</v>
      </c>
      <c r="B2587" s="231">
        <v>26831.888594164458</v>
      </c>
      <c r="C2587" s="231">
        <v>34988.78272679045</v>
      </c>
      <c r="D2587" s="231"/>
      <c r="E2587" s="231"/>
      <c r="F2587" s="231"/>
      <c r="G2587" s="232">
        <v>40237.100135809014</v>
      </c>
      <c r="H2587" s="257" t="s">
        <v>1978</v>
      </c>
      <c r="I2587" s="257" t="s">
        <v>1978</v>
      </c>
      <c r="J2587" s="131"/>
      <c r="K2587" s="130"/>
      <c r="L2587" s="130"/>
      <c r="M2587" s="130"/>
      <c r="N2587" s="68"/>
      <c r="O2587" s="68"/>
      <c r="P2587" s="68"/>
      <c r="Q2587" s="68"/>
      <c r="R2587" s="130"/>
      <c r="S2587" s="130"/>
      <c r="T2587" s="130"/>
      <c r="U2587" s="130"/>
      <c r="V2587" s="68"/>
      <c r="W2587" s="68"/>
      <c r="X2587" s="68"/>
      <c r="Y2587" s="130"/>
      <c r="Z2587" s="130"/>
      <c r="AA2587" s="130"/>
      <c r="AB2587" s="68"/>
      <c r="AC2587" s="68"/>
    </row>
    <row r="2588" spans="1:29" s="132" customFormat="1" ht="15.75">
      <c r="A2588" s="292" t="str">
        <f t="shared" si="45"/>
        <v>66-60000-B2</v>
      </c>
      <c r="B2588" s="231">
        <v>10634.840848806369</v>
      </c>
      <c r="C2588" s="231">
        <v>13867.832466843502</v>
      </c>
      <c r="D2588" s="231"/>
      <c r="E2588" s="231"/>
      <c r="F2588" s="231"/>
      <c r="G2588" s="232">
        <v>15948.007336870025</v>
      </c>
      <c r="H2588" s="258" t="s">
        <v>2727</v>
      </c>
      <c r="I2588" s="258" t="s">
        <v>2727</v>
      </c>
      <c r="J2588" s="131"/>
      <c r="K2588" s="130"/>
      <c r="L2588" s="130"/>
      <c r="M2588" s="130"/>
      <c r="N2588" s="68"/>
      <c r="O2588" s="68"/>
      <c r="P2588" s="68"/>
      <c r="Q2588" s="68"/>
      <c r="R2588" s="130"/>
      <c r="S2588" s="130"/>
      <c r="T2588" s="130"/>
      <c r="U2588" s="130"/>
      <c r="V2588" s="68"/>
      <c r="W2588" s="68"/>
      <c r="X2588" s="68"/>
      <c r="Y2588" s="130"/>
      <c r="Z2588" s="130"/>
      <c r="AA2588" s="130"/>
      <c r="AB2588" s="68"/>
      <c r="AC2588" s="68"/>
    </row>
    <row r="2589" spans="1:29" s="132" customFormat="1" ht="15.75">
      <c r="A2589" s="292" t="str">
        <f t="shared" si="45"/>
        <v>66-60000-B3</v>
      </c>
      <c r="B2589" s="231">
        <v>19401.899204244037</v>
      </c>
      <c r="C2589" s="231">
        <v>25300.076562334216</v>
      </c>
      <c r="D2589" s="231"/>
      <c r="E2589" s="231"/>
      <c r="F2589" s="231"/>
      <c r="G2589" s="232">
        <v>29095.088046684348</v>
      </c>
      <c r="H2589" s="253" t="s">
        <v>1979</v>
      </c>
      <c r="I2589" s="253" t="s">
        <v>1979</v>
      </c>
      <c r="J2589" s="131"/>
      <c r="K2589" s="130"/>
      <c r="L2589" s="130"/>
      <c r="M2589" s="130"/>
      <c r="N2589" s="68"/>
      <c r="O2589" s="68"/>
      <c r="P2589" s="68"/>
      <c r="Q2589" s="68"/>
      <c r="R2589" s="130"/>
      <c r="S2589" s="130"/>
      <c r="T2589" s="130"/>
      <c r="U2589" s="130"/>
      <c r="V2589" s="68"/>
      <c r="W2589" s="68"/>
      <c r="X2589" s="68"/>
      <c r="Y2589" s="130"/>
      <c r="Z2589" s="130"/>
      <c r="AA2589" s="130"/>
      <c r="AB2589" s="68"/>
      <c r="AC2589" s="68"/>
    </row>
    <row r="2590" spans="1:29" s="132" customFormat="1" ht="15.75">
      <c r="A2590" s="292" t="str">
        <f t="shared" si="45"/>
        <v>66-17500-S2</v>
      </c>
      <c r="B2590" s="231">
        <v>45485.259023999999</v>
      </c>
      <c r="C2590" s="231">
        <v>60159.662790000002</v>
      </c>
      <c r="D2590" s="231"/>
      <c r="E2590" s="231"/>
      <c r="F2590" s="231"/>
      <c r="G2590" s="232">
        <v>72139.572208499885</v>
      </c>
      <c r="H2590" s="253" t="s">
        <v>1778</v>
      </c>
      <c r="I2590" s="253" t="s">
        <v>1778</v>
      </c>
      <c r="J2590" s="131"/>
      <c r="K2590" s="130"/>
      <c r="L2590" s="130"/>
      <c r="M2590" s="130"/>
      <c r="N2590" s="68"/>
      <c r="O2590" s="68"/>
      <c r="P2590" s="68"/>
      <c r="Q2590" s="68"/>
      <c r="R2590" s="130"/>
      <c r="S2590" s="130"/>
      <c r="T2590" s="130"/>
      <c r="U2590" s="130"/>
      <c r="V2590" s="68"/>
      <c r="W2590" s="68"/>
      <c r="X2590" s="68"/>
      <c r="Y2590" s="130"/>
      <c r="Z2590" s="130"/>
      <c r="AA2590" s="130"/>
      <c r="AB2590" s="68"/>
      <c r="AC2590" s="68"/>
    </row>
    <row r="2591" spans="1:29" s="132" customFormat="1" ht="15.75">
      <c r="A2591" s="292" t="str">
        <f t="shared" si="45"/>
        <v>66-17500-01</v>
      </c>
      <c r="B2591" s="231">
        <v>26756.03472</v>
      </c>
      <c r="C2591" s="231">
        <v>35388.248699999996</v>
      </c>
      <c r="D2591" s="231"/>
      <c r="E2591" s="231"/>
      <c r="F2591" s="231"/>
      <c r="G2591" s="232">
        <v>42449.866004999996</v>
      </c>
      <c r="H2591" s="253" t="s">
        <v>1779</v>
      </c>
      <c r="I2591" s="253" t="s">
        <v>1779</v>
      </c>
      <c r="J2591" s="131"/>
      <c r="K2591" s="130"/>
      <c r="L2591" s="130"/>
      <c r="M2591" s="130"/>
      <c r="N2591" s="68"/>
      <c r="O2591" s="68"/>
      <c r="P2591" s="68"/>
      <c r="Q2591" s="68"/>
      <c r="R2591" s="130"/>
      <c r="S2591" s="130"/>
      <c r="T2591" s="130"/>
      <c r="U2591" s="130"/>
      <c r="V2591" s="68"/>
      <c r="W2591" s="68"/>
      <c r="X2591" s="68"/>
      <c r="Y2591" s="130"/>
      <c r="Z2591" s="130"/>
      <c r="AA2591" s="130"/>
      <c r="AB2591" s="68"/>
      <c r="AC2591" s="68"/>
    </row>
    <row r="2592" spans="1:29" s="132" customFormat="1" ht="15.75">
      <c r="A2592" s="292" t="str">
        <f t="shared" si="45"/>
        <v>66-17500-02</v>
      </c>
      <c r="B2592" s="231">
        <v>18729.224303999999</v>
      </c>
      <c r="C2592" s="231">
        <v>24771.414090000002</v>
      </c>
      <c r="D2592" s="231"/>
      <c r="E2592" s="231"/>
      <c r="F2592" s="231"/>
      <c r="G2592" s="232">
        <v>29689.706203499882</v>
      </c>
      <c r="H2592" s="257" t="s">
        <v>1780</v>
      </c>
      <c r="I2592" s="257" t="s">
        <v>1780</v>
      </c>
      <c r="J2592" s="131"/>
      <c r="K2592" s="130"/>
      <c r="L2592" s="130"/>
      <c r="M2592" s="130"/>
      <c r="N2592" s="68"/>
      <c r="O2592" s="68"/>
      <c r="P2592" s="68"/>
      <c r="Q2592" s="68"/>
      <c r="R2592" s="130"/>
      <c r="S2592" s="130"/>
      <c r="T2592" s="130"/>
      <c r="U2592" s="130"/>
      <c r="V2592" s="68"/>
      <c r="W2592" s="68"/>
      <c r="X2592" s="68"/>
      <c r="Y2592" s="130"/>
      <c r="Z2592" s="130"/>
      <c r="AA2592" s="130"/>
      <c r="AB2592" s="68"/>
      <c r="AC2592" s="68"/>
    </row>
    <row r="2593" spans="1:33" s="132" customFormat="1" ht="15.75">
      <c r="A2593" s="292" t="str">
        <f t="shared" si="45"/>
        <v>66-60100-S3</v>
      </c>
      <c r="B2593" s="231">
        <v>27012.907161803712</v>
      </c>
      <c r="C2593" s="231">
        <v>35224.83093899204</v>
      </c>
      <c r="D2593" s="231"/>
      <c r="E2593" s="231"/>
      <c r="F2593" s="231"/>
      <c r="G2593" s="232">
        <v>40508.555579840846</v>
      </c>
      <c r="H2593" s="257" t="s">
        <v>1992</v>
      </c>
      <c r="I2593" s="257" t="s">
        <v>1992</v>
      </c>
      <c r="J2593" s="131"/>
      <c r="K2593" s="130"/>
      <c r="L2593" s="130"/>
      <c r="M2593" s="130"/>
      <c r="N2593" s="68"/>
      <c r="O2593" s="68"/>
      <c r="P2593" s="68"/>
      <c r="Q2593" s="68"/>
      <c r="R2593" s="130"/>
      <c r="S2593" s="130"/>
      <c r="T2593" s="130"/>
      <c r="U2593" s="130"/>
      <c r="V2593" s="68"/>
      <c r="W2593" s="68"/>
      <c r="X2593" s="68"/>
      <c r="Y2593" s="130"/>
      <c r="Z2593" s="130"/>
      <c r="AA2593" s="130"/>
      <c r="AB2593" s="68"/>
      <c r="AC2593" s="68"/>
    </row>
    <row r="2594" spans="1:33" s="132" customFormat="1" ht="15.75">
      <c r="A2594" s="292" t="str">
        <f t="shared" si="45"/>
        <v>66-60100-01</v>
      </c>
      <c r="B2594" s="231">
        <v>11165.554376657825</v>
      </c>
      <c r="C2594" s="231">
        <v>14559.882907161804</v>
      </c>
      <c r="D2594" s="231"/>
      <c r="E2594" s="231"/>
      <c r="F2594" s="231"/>
      <c r="G2594" s="232">
        <v>16743.865343236073</v>
      </c>
      <c r="H2594" s="258" t="s">
        <v>1993</v>
      </c>
      <c r="I2594" s="258" t="s">
        <v>1993</v>
      </c>
      <c r="J2594" s="68"/>
      <c r="K2594" s="68"/>
      <c r="L2594" s="68"/>
      <c r="M2594" s="68"/>
      <c r="N2594" s="68"/>
      <c r="O2594" s="68"/>
      <c r="P2594" s="68"/>
      <c r="Q2594" s="68"/>
      <c r="R2594" s="68"/>
      <c r="S2594" s="68"/>
      <c r="T2594" s="68"/>
      <c r="U2594" s="68"/>
      <c r="V2594" s="68"/>
      <c r="W2594" s="68"/>
      <c r="X2594" s="68"/>
      <c r="Y2594" s="68"/>
      <c r="Z2594" s="68"/>
      <c r="AA2594" s="68"/>
      <c r="AB2594" s="68"/>
      <c r="AC2594" s="68"/>
      <c r="AD2594" s="68"/>
      <c r="AE2594" s="68"/>
      <c r="AF2594" s="68"/>
      <c r="AG2594" s="68"/>
    </row>
    <row r="2595" spans="1:33" s="132" customFormat="1" ht="15.75">
      <c r="A2595" s="292" t="str">
        <f t="shared" si="45"/>
        <v>66-60100-02</v>
      </c>
      <c r="B2595" s="231">
        <v>9231.9469496021211</v>
      </c>
      <c r="C2595" s="231">
        <v>12038.458822281164</v>
      </c>
      <c r="D2595" s="231"/>
      <c r="E2595" s="231"/>
      <c r="F2595" s="231"/>
      <c r="G2595" s="232">
        <v>13844.227645623338</v>
      </c>
      <c r="H2595" s="253" t="s">
        <v>1994</v>
      </c>
      <c r="I2595" s="253" t="s">
        <v>1994</v>
      </c>
      <c r="J2595" s="68"/>
      <c r="K2595" s="68"/>
      <c r="L2595" s="68"/>
      <c r="M2595" s="68"/>
      <c r="N2595" s="68"/>
      <c r="O2595" s="68"/>
      <c r="P2595" s="68"/>
      <c r="Q2595" s="68"/>
      <c r="R2595" s="68"/>
      <c r="S2595" s="68"/>
      <c r="T2595" s="68"/>
      <c r="U2595" s="68"/>
      <c r="V2595" s="68"/>
      <c r="W2595" s="68"/>
      <c r="X2595" s="68"/>
      <c r="Y2595" s="68"/>
      <c r="Z2595" s="68"/>
      <c r="AA2595" s="68"/>
      <c r="AB2595" s="68"/>
      <c r="AC2595" s="68"/>
      <c r="AD2595" s="68"/>
      <c r="AE2595" s="68"/>
      <c r="AF2595" s="68"/>
      <c r="AG2595" s="68"/>
    </row>
    <row r="2596" spans="1:33" s="132" customFormat="1" ht="15.75">
      <c r="A2596" s="292" t="str">
        <f t="shared" ref="A2596:A2659" si="46">LEFT(H2596,6)&amp;"00"&amp;RIGHT(H2596,3)</f>
        <v>66-60100-03</v>
      </c>
      <c r="B2596" s="231">
        <v>6615.4058355437664</v>
      </c>
      <c r="C2596" s="231">
        <v>8626.4892095490704</v>
      </c>
      <c r="D2596" s="231"/>
      <c r="E2596" s="231"/>
      <c r="F2596" s="231"/>
      <c r="G2596" s="232">
        <v>9920.4625909814313</v>
      </c>
      <c r="H2596" s="253" t="s">
        <v>1995</v>
      </c>
      <c r="I2596" s="253" t="s">
        <v>1995</v>
      </c>
      <c r="J2596" s="131"/>
      <c r="K2596" s="130"/>
      <c r="L2596" s="130"/>
      <c r="M2596" s="130"/>
      <c r="N2596" s="68"/>
      <c r="O2596" s="68"/>
      <c r="P2596" s="68"/>
      <c r="Q2596" s="68"/>
      <c r="R2596" s="130"/>
      <c r="S2596" s="130"/>
      <c r="T2596" s="130"/>
      <c r="U2596" s="130"/>
      <c r="V2596" s="68"/>
      <c r="W2596" s="68"/>
      <c r="X2596" s="68"/>
      <c r="Y2596" s="130"/>
      <c r="Z2596" s="130"/>
      <c r="AA2596" s="130"/>
      <c r="AB2596" s="68"/>
      <c r="AC2596" s="68"/>
    </row>
    <row r="2597" spans="1:33" s="132" customFormat="1" ht="15.75">
      <c r="A2597" s="292" t="str">
        <f t="shared" si="46"/>
        <v>66-60100-L2</v>
      </c>
      <c r="B2597" s="231">
        <v>20397.501326259946</v>
      </c>
      <c r="C2597" s="231">
        <v>26598.341729442967</v>
      </c>
      <c r="D2597" s="231"/>
      <c r="E2597" s="231"/>
      <c r="F2597" s="231"/>
      <c r="G2597" s="232">
        <v>30588.092988859411</v>
      </c>
      <c r="H2597" s="253" t="s">
        <v>2728</v>
      </c>
      <c r="I2597" s="253" t="s">
        <v>2728</v>
      </c>
      <c r="J2597" s="131"/>
      <c r="K2597" s="130"/>
      <c r="L2597" s="130"/>
      <c r="M2597" s="130"/>
      <c r="N2597" s="68"/>
      <c r="O2597" s="68"/>
      <c r="P2597" s="68"/>
      <c r="Q2597" s="68"/>
      <c r="R2597" s="130"/>
      <c r="S2597" s="130"/>
      <c r="T2597" s="130"/>
      <c r="U2597" s="130"/>
      <c r="V2597" s="68"/>
      <c r="W2597" s="68"/>
      <c r="X2597" s="68"/>
      <c r="Y2597" s="130"/>
      <c r="Z2597" s="130"/>
      <c r="AA2597" s="130"/>
      <c r="AB2597" s="68"/>
      <c r="AC2597" s="68"/>
    </row>
    <row r="2598" spans="1:33" s="132" customFormat="1" ht="15.75">
      <c r="A2598" s="292" t="str">
        <f t="shared" si="46"/>
        <v>66-60100-B2</v>
      </c>
      <c r="B2598" s="231">
        <v>15847.352785145888</v>
      </c>
      <c r="C2598" s="231">
        <v>20664.948031830234</v>
      </c>
      <c r="D2598" s="231"/>
      <c r="E2598" s="231"/>
      <c r="F2598" s="231"/>
      <c r="G2598" s="232">
        <v>23764.690236604769</v>
      </c>
      <c r="H2598" s="257" t="s">
        <v>2729</v>
      </c>
      <c r="I2598" s="257" t="s">
        <v>2729</v>
      </c>
      <c r="J2598" s="131"/>
      <c r="K2598" s="130"/>
      <c r="L2598" s="130"/>
      <c r="M2598" s="130"/>
      <c r="N2598" s="68"/>
      <c r="O2598" s="68"/>
      <c r="P2598" s="68"/>
      <c r="Q2598" s="68"/>
      <c r="R2598" s="130"/>
      <c r="S2598" s="130"/>
      <c r="T2598" s="130"/>
      <c r="U2598" s="130"/>
      <c r="V2598" s="68"/>
      <c r="W2598" s="68"/>
      <c r="X2598" s="68"/>
      <c r="Y2598" s="130"/>
      <c r="Z2598" s="130"/>
      <c r="AA2598" s="130"/>
      <c r="AB2598" s="68"/>
      <c r="AC2598" s="68"/>
    </row>
    <row r="2599" spans="1:33" s="132" customFormat="1" ht="15.75">
      <c r="A2599" s="292" t="str">
        <f t="shared" si="46"/>
        <v>66-60000-S4</v>
      </c>
      <c r="B2599" s="231">
        <v>30966.517241379312</v>
      </c>
      <c r="C2599" s="231">
        <v>40380.33848275862</v>
      </c>
      <c r="D2599" s="231"/>
      <c r="E2599" s="231"/>
      <c r="F2599" s="231"/>
      <c r="G2599" s="232">
        <v>46437.389255172413</v>
      </c>
      <c r="H2599" s="257" t="s">
        <v>1963</v>
      </c>
      <c r="I2599" s="257" t="s">
        <v>1963</v>
      </c>
      <c r="J2599" s="131"/>
      <c r="K2599" s="130"/>
      <c r="L2599" s="130"/>
      <c r="M2599" s="130"/>
      <c r="N2599" s="68"/>
      <c r="O2599" s="68"/>
      <c r="P2599" s="68"/>
      <c r="Q2599" s="68"/>
      <c r="R2599" s="130"/>
      <c r="S2599" s="130"/>
      <c r="T2599" s="130"/>
      <c r="U2599" s="130"/>
      <c r="V2599" s="68"/>
      <c r="W2599" s="68"/>
      <c r="X2599" s="68"/>
      <c r="Y2599" s="130"/>
      <c r="Z2599" s="130"/>
      <c r="AA2599" s="130"/>
      <c r="AB2599" s="68"/>
      <c r="AC2599" s="68"/>
    </row>
    <row r="2600" spans="1:33" s="132" customFormat="1" ht="15.75">
      <c r="A2600" s="292" t="str">
        <f t="shared" si="46"/>
        <v>66-60000-01</v>
      </c>
      <c r="B2600" s="231">
        <v>11564.618037135278</v>
      </c>
      <c r="C2600" s="231">
        <v>15080.261920424398</v>
      </c>
      <c r="D2600" s="231"/>
      <c r="E2600" s="231"/>
      <c r="F2600" s="231"/>
      <c r="G2600" s="232">
        <v>17342.301208488057</v>
      </c>
      <c r="H2600" s="258" t="s">
        <v>1966</v>
      </c>
      <c r="I2600" s="258" t="s">
        <v>1966</v>
      </c>
      <c r="J2600" s="68"/>
      <c r="K2600" s="68"/>
      <c r="L2600" s="68"/>
      <c r="M2600" s="68"/>
      <c r="N2600" s="68"/>
      <c r="O2600" s="68"/>
      <c r="P2600" s="68"/>
      <c r="Q2600" s="68"/>
      <c r="R2600" s="68"/>
      <c r="S2600" s="68"/>
      <c r="T2600" s="68"/>
      <c r="U2600" s="68"/>
      <c r="V2600" s="68"/>
      <c r="W2600" s="68"/>
      <c r="X2600" s="68"/>
      <c r="Y2600" s="68"/>
      <c r="Z2600" s="68"/>
      <c r="AA2600" s="68"/>
      <c r="AB2600" s="68"/>
      <c r="AC2600" s="68"/>
    </row>
    <row r="2601" spans="1:33" s="132" customFormat="1" ht="15.75">
      <c r="A2601" s="292" t="str">
        <f t="shared" si="46"/>
        <v>66-60000-02</v>
      </c>
      <c r="B2601" s="231">
        <v>8767.0583554376663</v>
      </c>
      <c r="C2601" s="231">
        <v>11432.244095490716</v>
      </c>
      <c r="D2601" s="231"/>
      <c r="E2601" s="231"/>
      <c r="F2601" s="231"/>
      <c r="G2601" s="232">
        <v>13147.080709814323</v>
      </c>
      <c r="H2601" s="255" t="s">
        <v>1967</v>
      </c>
      <c r="I2601" s="255" t="s">
        <v>1967</v>
      </c>
      <c r="J2601" s="131"/>
      <c r="K2601" s="130"/>
      <c r="L2601" s="130"/>
      <c r="M2601" s="130"/>
      <c r="N2601" s="68"/>
      <c r="O2601" s="68"/>
      <c r="P2601" s="68"/>
      <c r="Q2601" s="68"/>
      <c r="R2601" s="130"/>
      <c r="S2601" s="130"/>
      <c r="T2601" s="130"/>
      <c r="U2601" s="130"/>
      <c r="V2601" s="68"/>
      <c r="W2601" s="68"/>
      <c r="X2601" s="68"/>
      <c r="Y2601" s="130"/>
      <c r="Z2601" s="130"/>
      <c r="AA2601" s="130"/>
      <c r="AB2601" s="68"/>
      <c r="AC2601" s="68"/>
    </row>
    <row r="2602" spans="1:33" s="132" customFormat="1" ht="15.75">
      <c r="A2602" s="292" t="str">
        <f t="shared" si="46"/>
        <v>66-60000-03</v>
      </c>
      <c r="B2602" s="231">
        <v>6500.2122015915129</v>
      </c>
      <c r="C2602" s="231">
        <v>8476.2767108753324</v>
      </c>
      <c r="D2602" s="231"/>
      <c r="E2602" s="231"/>
      <c r="F2602" s="231"/>
      <c r="G2602" s="232">
        <v>9747.71821750663</v>
      </c>
      <c r="H2602" s="254" t="s">
        <v>1968</v>
      </c>
      <c r="I2602" s="254" t="s">
        <v>1968</v>
      </c>
      <c r="J2602" s="131"/>
      <c r="K2602" s="130"/>
      <c r="L2602" s="130"/>
      <c r="M2602" s="130"/>
      <c r="N2602" s="68"/>
      <c r="O2602" s="68"/>
      <c r="P2602" s="68"/>
      <c r="Q2602" s="68"/>
      <c r="R2602" s="130"/>
      <c r="S2602" s="130"/>
      <c r="T2602" s="130"/>
      <c r="U2602" s="130"/>
      <c r="V2602" s="68"/>
      <c r="W2602" s="68"/>
      <c r="X2602" s="68"/>
      <c r="Y2602" s="130"/>
      <c r="Z2602" s="130"/>
      <c r="AA2602" s="130"/>
      <c r="AB2602" s="68"/>
      <c r="AC2602" s="68"/>
    </row>
    <row r="2603" spans="1:33" s="132" customFormat="1" ht="15.75">
      <c r="A2603" s="292" t="str">
        <f t="shared" si="46"/>
        <v>66-60000-04</v>
      </c>
      <c r="B2603" s="231">
        <v>4134.6286472148549</v>
      </c>
      <c r="C2603" s="231">
        <v>5391.5557559681702</v>
      </c>
      <c r="D2603" s="231"/>
      <c r="E2603" s="231"/>
      <c r="F2603" s="231"/>
      <c r="G2603" s="232">
        <v>6200.2891193633959</v>
      </c>
      <c r="H2603" s="254" t="s">
        <v>1969</v>
      </c>
      <c r="I2603" s="254" t="s">
        <v>1969</v>
      </c>
      <c r="J2603" s="131"/>
      <c r="K2603" s="130"/>
      <c r="L2603" s="130"/>
      <c r="M2603" s="130"/>
      <c r="N2603" s="68"/>
      <c r="O2603" s="68"/>
      <c r="P2603" s="68"/>
      <c r="Q2603" s="68"/>
      <c r="R2603" s="130"/>
      <c r="S2603" s="130"/>
      <c r="T2603" s="130"/>
      <c r="U2603" s="130"/>
      <c r="V2603" s="68"/>
      <c r="W2603" s="68"/>
      <c r="X2603" s="68"/>
      <c r="Y2603" s="130"/>
      <c r="Z2603" s="130"/>
      <c r="AA2603" s="130"/>
      <c r="AB2603" s="68"/>
      <c r="AC2603" s="68"/>
    </row>
    <row r="2604" spans="1:33" s="132" customFormat="1" ht="15.75">
      <c r="A2604" s="292" t="str">
        <f t="shared" si="46"/>
        <v>66-60000-L2</v>
      </c>
      <c r="B2604" s="231">
        <v>20331.676392572946</v>
      </c>
      <c r="C2604" s="231">
        <v>26512.506015915114</v>
      </c>
      <c r="D2604" s="231"/>
      <c r="E2604" s="231"/>
      <c r="F2604" s="231"/>
      <c r="G2604" s="232">
        <v>30489.381918302381</v>
      </c>
      <c r="H2604" s="255" t="s">
        <v>2730</v>
      </c>
      <c r="I2604" s="255" t="s">
        <v>2730</v>
      </c>
      <c r="J2604" s="131"/>
      <c r="K2604" s="130"/>
      <c r="L2604" s="130"/>
      <c r="M2604" s="130"/>
      <c r="N2604" s="68"/>
      <c r="O2604" s="68"/>
      <c r="P2604" s="68"/>
      <c r="Q2604" s="68"/>
      <c r="R2604" s="130"/>
      <c r="S2604" s="130"/>
      <c r="T2604" s="130"/>
      <c r="U2604" s="130"/>
      <c r="V2604" s="68"/>
      <c r="W2604" s="68"/>
      <c r="X2604" s="68"/>
      <c r="Y2604" s="130"/>
      <c r="Z2604" s="130"/>
      <c r="AA2604" s="130"/>
      <c r="AB2604" s="68"/>
      <c r="AC2604" s="68"/>
    </row>
    <row r="2605" spans="1:33" s="132" customFormat="1" ht="15.75">
      <c r="A2605" s="292" t="str">
        <f t="shared" si="46"/>
        <v>66-60000-L3</v>
      </c>
      <c r="B2605" s="231">
        <v>26831.888594164458</v>
      </c>
      <c r="C2605" s="231">
        <v>34988.78272679045</v>
      </c>
      <c r="D2605" s="231"/>
      <c r="E2605" s="231"/>
      <c r="F2605" s="231"/>
      <c r="G2605" s="232">
        <v>40237.100135809014</v>
      </c>
      <c r="H2605" s="254" t="s">
        <v>1964</v>
      </c>
      <c r="I2605" s="254" t="s">
        <v>1964</v>
      </c>
      <c r="J2605" s="131"/>
      <c r="K2605" s="130"/>
      <c r="L2605" s="130"/>
      <c r="M2605" s="130"/>
      <c r="N2605" s="68"/>
      <c r="O2605" s="68"/>
      <c r="P2605" s="68"/>
      <c r="Q2605" s="68"/>
      <c r="R2605" s="130"/>
      <c r="S2605" s="130"/>
      <c r="T2605" s="130"/>
      <c r="U2605" s="130"/>
      <c r="V2605" s="68"/>
      <c r="W2605" s="68"/>
      <c r="X2605" s="68"/>
      <c r="Y2605" s="130"/>
      <c r="Z2605" s="130"/>
      <c r="AA2605" s="130"/>
      <c r="AB2605" s="68"/>
      <c r="AC2605" s="68"/>
    </row>
    <row r="2606" spans="1:33" s="132" customFormat="1" ht="15.75">
      <c r="A2606" s="292" t="str">
        <f t="shared" si="46"/>
        <v>66-60000-B2</v>
      </c>
      <c r="B2606" s="231">
        <v>10634.840848806369</v>
      </c>
      <c r="C2606" s="231">
        <v>13867.832466843502</v>
      </c>
      <c r="D2606" s="231"/>
      <c r="E2606" s="231"/>
      <c r="F2606" s="231"/>
      <c r="G2606" s="232">
        <v>15948.007336870025</v>
      </c>
      <c r="H2606" s="254" t="s">
        <v>2731</v>
      </c>
      <c r="I2606" s="254" t="s">
        <v>2731</v>
      </c>
      <c r="J2606" s="131"/>
      <c r="K2606" s="130"/>
      <c r="L2606" s="130"/>
      <c r="M2606" s="130"/>
      <c r="N2606" s="68"/>
      <c r="O2606" s="68"/>
      <c r="P2606" s="68"/>
      <c r="Q2606" s="68"/>
      <c r="R2606" s="130"/>
      <c r="S2606" s="130"/>
      <c r="T2606" s="130"/>
      <c r="U2606" s="130"/>
      <c r="V2606" s="68"/>
      <c r="W2606" s="68"/>
      <c r="X2606" s="68"/>
      <c r="Y2606" s="130"/>
      <c r="Z2606" s="130"/>
      <c r="AA2606" s="130"/>
      <c r="AB2606" s="68"/>
      <c r="AC2606" s="68"/>
    </row>
    <row r="2607" spans="1:33" s="132" customFormat="1" ht="15.75">
      <c r="A2607" s="292" t="str">
        <f t="shared" si="46"/>
        <v>66-60000-B3</v>
      </c>
      <c r="B2607" s="231">
        <v>19401.899204244037</v>
      </c>
      <c r="C2607" s="231">
        <v>25300.076562334216</v>
      </c>
      <c r="D2607" s="231"/>
      <c r="E2607" s="231"/>
      <c r="F2607" s="231"/>
      <c r="G2607" s="232">
        <v>29095.088046684348</v>
      </c>
      <c r="H2607" s="255" t="s">
        <v>1965</v>
      </c>
      <c r="I2607" s="255" t="s">
        <v>1965</v>
      </c>
      <c r="J2607" s="134"/>
      <c r="K2607" s="134"/>
      <c r="L2607" s="134"/>
      <c r="M2607" s="134"/>
      <c r="N2607" s="134"/>
      <c r="O2607" s="134"/>
      <c r="P2607" s="134"/>
      <c r="Q2607" s="134"/>
      <c r="R2607" s="134"/>
      <c r="S2607" s="134"/>
      <c r="T2607" s="134"/>
      <c r="U2607" s="134"/>
      <c r="V2607" s="134"/>
      <c r="W2607" s="134"/>
      <c r="X2607" s="134"/>
      <c r="Y2607" s="134"/>
      <c r="Z2607" s="134"/>
      <c r="AA2607" s="134"/>
      <c r="AB2607" s="134"/>
      <c r="AC2607" s="134"/>
    </row>
    <row r="2608" spans="1:33" s="132" customFormat="1" ht="15.75">
      <c r="A2608" s="292" t="str">
        <f t="shared" si="46"/>
        <v>66-60000-S4</v>
      </c>
      <c r="B2608" s="231">
        <v>30966.517241379312</v>
      </c>
      <c r="C2608" s="231">
        <v>40380.33848275862</v>
      </c>
      <c r="D2608" s="231"/>
      <c r="E2608" s="231"/>
      <c r="F2608" s="231"/>
      <c r="G2608" s="232">
        <v>46437.389255172413</v>
      </c>
      <c r="H2608" s="254" t="s">
        <v>1970</v>
      </c>
      <c r="I2608" s="254" t="s">
        <v>1970</v>
      </c>
      <c r="J2608" s="131"/>
      <c r="K2608" s="130"/>
      <c r="L2608" s="130"/>
      <c r="M2608" s="130"/>
      <c r="N2608" s="68"/>
      <c r="O2608" s="146"/>
      <c r="P2608" s="130"/>
      <c r="Q2608" s="130"/>
      <c r="R2608" s="130"/>
      <c r="S2608" s="130"/>
      <c r="T2608" s="130"/>
      <c r="U2608" s="130"/>
      <c r="V2608" s="68"/>
      <c r="W2608" s="68"/>
      <c r="X2608" s="68"/>
      <c r="Y2608" s="130"/>
      <c r="Z2608" s="130"/>
      <c r="AA2608" s="130"/>
      <c r="AB2608" s="68"/>
      <c r="AC2608" s="68"/>
    </row>
    <row r="2609" spans="1:29" s="132" customFormat="1" ht="15.75">
      <c r="A2609" s="292" t="str">
        <f t="shared" si="46"/>
        <v>66-60000-01</v>
      </c>
      <c r="B2609" s="231">
        <v>11564.618037135278</v>
      </c>
      <c r="C2609" s="231">
        <v>15080.261920424398</v>
      </c>
      <c r="D2609" s="231"/>
      <c r="E2609" s="231"/>
      <c r="F2609" s="231"/>
      <c r="G2609" s="232">
        <v>17342.301208488057</v>
      </c>
      <c r="H2609" s="254" t="s">
        <v>1973</v>
      </c>
      <c r="I2609" s="254" t="s">
        <v>1973</v>
      </c>
      <c r="J2609" s="131"/>
      <c r="K2609" s="130"/>
      <c r="L2609" s="130"/>
      <c r="M2609" s="130"/>
      <c r="N2609" s="68"/>
      <c r="O2609" s="146"/>
      <c r="P2609" s="130"/>
      <c r="Q2609" s="130"/>
      <c r="R2609" s="130"/>
      <c r="S2609" s="130"/>
      <c r="T2609" s="130"/>
      <c r="U2609" s="130"/>
      <c r="V2609" s="68"/>
      <c r="W2609" s="68"/>
      <c r="X2609" s="68"/>
      <c r="Y2609" s="130"/>
      <c r="Z2609" s="130"/>
      <c r="AA2609" s="130"/>
      <c r="AB2609" s="68"/>
      <c r="AC2609" s="68"/>
    </row>
    <row r="2610" spans="1:29" s="132" customFormat="1" ht="15.75">
      <c r="A2610" s="292" t="str">
        <f t="shared" si="46"/>
        <v>66-60000-02</v>
      </c>
      <c r="B2610" s="231">
        <v>8767.0583554376663</v>
      </c>
      <c r="C2610" s="231">
        <v>11432.244095490716</v>
      </c>
      <c r="D2610" s="231"/>
      <c r="E2610" s="231"/>
      <c r="F2610" s="231"/>
      <c r="G2610" s="232">
        <v>13147.080709814323</v>
      </c>
      <c r="H2610" s="255" t="s">
        <v>1974</v>
      </c>
      <c r="I2610" s="255" t="s">
        <v>1974</v>
      </c>
      <c r="J2610" s="134"/>
      <c r="K2610" s="134"/>
      <c r="L2610" s="134"/>
      <c r="M2610" s="134"/>
      <c r="N2610" s="134"/>
      <c r="O2610" s="134"/>
      <c r="P2610" s="134"/>
      <c r="Q2610" s="134"/>
      <c r="R2610" s="134"/>
      <c r="S2610" s="134"/>
      <c r="T2610" s="134"/>
      <c r="U2610" s="134"/>
      <c r="V2610" s="134"/>
      <c r="W2610" s="134"/>
      <c r="X2610" s="134"/>
      <c r="Y2610" s="134"/>
      <c r="Z2610" s="134"/>
      <c r="AA2610" s="134"/>
      <c r="AB2610" s="134"/>
      <c r="AC2610" s="134"/>
    </row>
    <row r="2611" spans="1:29" s="132" customFormat="1" ht="15.75">
      <c r="A2611" s="292" t="str">
        <f t="shared" si="46"/>
        <v>66-60000-03</v>
      </c>
      <c r="B2611" s="231">
        <v>6500.2122015915129</v>
      </c>
      <c r="C2611" s="231">
        <v>8476.2767108753324</v>
      </c>
      <c r="D2611" s="231"/>
      <c r="E2611" s="231"/>
      <c r="F2611" s="231"/>
      <c r="G2611" s="232">
        <v>9747.71821750663</v>
      </c>
      <c r="H2611" s="254" t="s">
        <v>1975</v>
      </c>
      <c r="I2611" s="254" t="s">
        <v>1975</v>
      </c>
      <c r="J2611" s="131"/>
      <c r="K2611" s="130"/>
      <c r="L2611" s="130"/>
      <c r="M2611" s="130"/>
      <c r="N2611" s="68"/>
      <c r="O2611" s="146"/>
      <c r="P2611" s="130"/>
      <c r="Q2611" s="130"/>
      <c r="R2611" s="130"/>
      <c r="S2611" s="130"/>
      <c r="T2611" s="130"/>
      <c r="U2611" s="130"/>
      <c r="V2611" s="68"/>
      <c r="W2611" s="68"/>
      <c r="X2611" s="68"/>
      <c r="Y2611" s="130"/>
      <c r="Z2611" s="130"/>
      <c r="AA2611" s="130"/>
      <c r="AB2611" s="68"/>
      <c r="AC2611" s="68"/>
    </row>
    <row r="2612" spans="1:29" s="132" customFormat="1" ht="15.75">
      <c r="A2612" s="292" t="str">
        <f t="shared" si="46"/>
        <v>66-60000-04</v>
      </c>
      <c r="B2612" s="231">
        <v>4134.6286472148549</v>
      </c>
      <c r="C2612" s="231">
        <v>5391.5557559681702</v>
      </c>
      <c r="D2612" s="231"/>
      <c r="E2612" s="231"/>
      <c r="F2612" s="231"/>
      <c r="G2612" s="232">
        <v>6200.2891193633959</v>
      </c>
      <c r="H2612" s="254" t="s">
        <v>1976</v>
      </c>
      <c r="I2612" s="254" t="s">
        <v>1976</v>
      </c>
      <c r="J2612" s="131"/>
      <c r="K2612" s="130"/>
      <c r="L2612" s="130"/>
      <c r="M2612" s="130"/>
      <c r="N2612" s="68"/>
      <c r="O2612" s="146"/>
      <c r="P2612" s="130"/>
      <c r="Q2612" s="130"/>
      <c r="R2612" s="130"/>
      <c r="S2612" s="130"/>
      <c r="T2612" s="130"/>
      <c r="U2612" s="130"/>
      <c r="V2612" s="68"/>
      <c r="W2612" s="68"/>
      <c r="X2612" s="68"/>
      <c r="Y2612" s="130"/>
      <c r="Z2612" s="130"/>
      <c r="AA2612" s="130"/>
      <c r="AB2612" s="68"/>
      <c r="AC2612" s="68"/>
    </row>
    <row r="2613" spans="1:29" s="132" customFormat="1" ht="15.75">
      <c r="A2613" s="292" t="str">
        <f t="shared" si="46"/>
        <v>66-60000-L2</v>
      </c>
      <c r="B2613" s="231">
        <v>20331.676392572946</v>
      </c>
      <c r="C2613" s="231">
        <v>26512.506015915114</v>
      </c>
      <c r="D2613" s="231"/>
      <c r="E2613" s="231"/>
      <c r="F2613" s="231"/>
      <c r="G2613" s="232">
        <v>30489.381918302381</v>
      </c>
      <c r="H2613" s="255" t="s">
        <v>2732</v>
      </c>
      <c r="I2613" s="255" t="s">
        <v>2732</v>
      </c>
      <c r="J2613" s="134"/>
      <c r="K2613" s="134"/>
      <c r="L2613" s="134"/>
      <c r="M2613" s="134"/>
      <c r="N2613" s="134"/>
      <c r="O2613" s="134"/>
      <c r="P2613" s="134"/>
      <c r="Q2613" s="134"/>
      <c r="R2613" s="134"/>
      <c r="S2613" s="134"/>
      <c r="T2613" s="134"/>
      <c r="U2613" s="134"/>
      <c r="V2613" s="134"/>
      <c r="W2613" s="134"/>
      <c r="X2613" s="134"/>
      <c r="Y2613" s="134"/>
      <c r="Z2613" s="134"/>
      <c r="AA2613" s="134"/>
      <c r="AB2613" s="134"/>
      <c r="AC2613" s="134"/>
    </row>
    <row r="2614" spans="1:29" s="132" customFormat="1" ht="15.75">
      <c r="A2614" s="292" t="str">
        <f t="shared" si="46"/>
        <v>66-60000-L3</v>
      </c>
      <c r="B2614" s="231">
        <v>26831.888594164458</v>
      </c>
      <c r="C2614" s="231">
        <v>34988.78272679045</v>
      </c>
      <c r="D2614" s="231"/>
      <c r="E2614" s="231"/>
      <c r="F2614" s="231"/>
      <c r="G2614" s="232">
        <v>40237.100135809014</v>
      </c>
      <c r="H2614" s="255" t="s">
        <v>1971</v>
      </c>
      <c r="I2614" s="255" t="s">
        <v>1971</v>
      </c>
      <c r="J2614" s="131"/>
      <c r="K2614" s="130"/>
      <c r="L2614" s="130"/>
      <c r="M2614" s="130"/>
      <c r="N2614" s="68"/>
      <c r="O2614" s="68"/>
      <c r="P2614" s="68"/>
      <c r="Q2614" s="68"/>
      <c r="R2614" s="130"/>
      <c r="S2614" s="130"/>
      <c r="T2614" s="130"/>
      <c r="U2614" s="130"/>
      <c r="V2614" s="68"/>
      <c r="W2614" s="68"/>
      <c r="X2614" s="68"/>
      <c r="Y2614" s="130"/>
      <c r="Z2614" s="130"/>
      <c r="AA2614" s="130"/>
      <c r="AB2614" s="68"/>
      <c r="AC2614" s="68"/>
    </row>
    <row r="2615" spans="1:29" s="132" customFormat="1" ht="15.75">
      <c r="A2615" s="292" t="str">
        <f t="shared" si="46"/>
        <v>66-60000-B2</v>
      </c>
      <c r="B2615" s="231">
        <v>10634.840848806369</v>
      </c>
      <c r="C2615" s="231">
        <v>13867.832466843502</v>
      </c>
      <c r="D2615" s="231"/>
      <c r="E2615" s="231"/>
      <c r="F2615" s="231"/>
      <c r="G2615" s="232">
        <v>15948.007336870025</v>
      </c>
      <c r="H2615" s="255" t="s">
        <v>2733</v>
      </c>
      <c r="I2615" s="255" t="s">
        <v>2733</v>
      </c>
      <c r="J2615" s="131"/>
      <c r="K2615" s="130"/>
      <c r="L2615" s="130"/>
      <c r="M2615" s="130"/>
      <c r="N2615" s="68"/>
      <c r="O2615" s="68"/>
      <c r="P2615" s="68"/>
      <c r="Q2615" s="68"/>
      <c r="R2615" s="130"/>
      <c r="S2615" s="130"/>
      <c r="T2615" s="130"/>
      <c r="U2615" s="130"/>
      <c r="V2615" s="68"/>
      <c r="W2615" s="68"/>
      <c r="X2615" s="68"/>
      <c r="Y2615" s="130"/>
      <c r="Z2615" s="130"/>
      <c r="AA2615" s="130"/>
      <c r="AB2615" s="68"/>
      <c r="AC2615" s="68"/>
    </row>
    <row r="2616" spans="1:29" s="132" customFormat="1" ht="15.75">
      <c r="A2616" s="292" t="str">
        <f t="shared" si="46"/>
        <v>66-60000-B3</v>
      </c>
      <c r="B2616" s="231">
        <v>19401.899204244037</v>
      </c>
      <c r="C2616" s="231">
        <v>25300.076562334216</v>
      </c>
      <c r="D2616" s="231"/>
      <c r="E2616" s="231"/>
      <c r="F2616" s="231"/>
      <c r="G2616" s="232">
        <v>29095.088046684348</v>
      </c>
      <c r="H2616" s="255" t="s">
        <v>1972</v>
      </c>
      <c r="I2616" s="255" t="s">
        <v>1972</v>
      </c>
      <c r="J2616" s="131"/>
      <c r="K2616" s="130"/>
      <c r="L2616" s="130"/>
      <c r="M2616" s="130"/>
      <c r="N2616" s="68"/>
      <c r="O2616" s="68"/>
      <c r="P2616" s="68"/>
      <c r="Q2616" s="68"/>
      <c r="R2616" s="130"/>
      <c r="S2616" s="130"/>
      <c r="T2616" s="130"/>
      <c r="U2616" s="130"/>
      <c r="V2616" s="68"/>
      <c r="W2616" s="68"/>
      <c r="X2616" s="68"/>
      <c r="Y2616" s="130"/>
      <c r="Z2616" s="130"/>
      <c r="AA2616" s="130"/>
      <c r="AB2616" s="68"/>
      <c r="AC2616" s="68"/>
    </row>
    <row r="2617" spans="1:29" s="132" customFormat="1" ht="15.75">
      <c r="A2617" s="292" t="str">
        <f t="shared" si="46"/>
        <v>66-61300-S3</v>
      </c>
      <c r="B2617" s="231">
        <v>24833.827586206899</v>
      </c>
      <c r="C2617" s="231">
        <v>32383.311172413789</v>
      </c>
      <c r="D2617" s="231"/>
      <c r="E2617" s="231"/>
      <c r="F2617" s="231"/>
      <c r="G2617" s="232">
        <v>37240.807848275857</v>
      </c>
      <c r="H2617" s="255" t="s">
        <v>1996</v>
      </c>
      <c r="I2617" s="255" t="s">
        <v>1996</v>
      </c>
      <c r="J2617" s="134"/>
      <c r="K2617" s="134"/>
      <c r="L2617" s="134"/>
      <c r="M2617" s="134"/>
      <c r="N2617" s="134"/>
      <c r="O2617" s="134"/>
      <c r="P2617" s="134"/>
      <c r="Q2617" s="134"/>
      <c r="R2617" s="134"/>
      <c r="S2617" s="134"/>
      <c r="T2617" s="134"/>
      <c r="U2617" s="134"/>
      <c r="V2617" s="134"/>
      <c r="W2617" s="134"/>
      <c r="X2617" s="134"/>
      <c r="Y2617" s="134"/>
      <c r="Z2617" s="134"/>
      <c r="AA2617" s="134"/>
      <c r="AB2617" s="134"/>
      <c r="AC2617" s="134"/>
    </row>
    <row r="2618" spans="1:29" s="132" customFormat="1" ht="15.75">
      <c r="A2618" s="292" t="str">
        <f t="shared" si="46"/>
        <v>66-61300-01</v>
      </c>
      <c r="B2618" s="231">
        <v>12341.146551724139</v>
      </c>
      <c r="C2618" s="231">
        <v>16092.855103448272</v>
      </c>
      <c r="D2618" s="231"/>
      <c r="E2618" s="231"/>
      <c r="F2618" s="231"/>
      <c r="G2618" s="232">
        <v>18506.783368965513</v>
      </c>
      <c r="H2618" s="254" t="s">
        <v>1997</v>
      </c>
      <c r="I2618" s="254" t="s">
        <v>1997</v>
      </c>
      <c r="J2618" s="131"/>
      <c r="K2618" s="130"/>
      <c r="L2618" s="130"/>
      <c r="M2618" s="130"/>
      <c r="N2618" s="68"/>
      <c r="O2618" s="68"/>
      <c r="P2618" s="68"/>
      <c r="Q2618" s="68"/>
      <c r="R2618" s="130"/>
      <c r="S2618" s="130"/>
      <c r="T2618" s="130"/>
      <c r="U2618" s="130"/>
      <c r="V2618" s="68"/>
      <c r="W2618" s="68"/>
      <c r="X2618" s="68"/>
      <c r="Y2618" s="130"/>
      <c r="Z2618" s="130"/>
      <c r="AA2618" s="130"/>
      <c r="AB2618" s="68"/>
      <c r="AC2618" s="68"/>
    </row>
    <row r="2619" spans="1:29" s="132" customFormat="1" ht="15.75">
      <c r="A2619" s="292" t="str">
        <f t="shared" si="46"/>
        <v>66-61300-02</v>
      </c>
      <c r="B2619" s="231">
        <v>7616.8362068965525</v>
      </c>
      <c r="C2619" s="231">
        <v>9932.354413793104</v>
      </c>
      <c r="D2619" s="231"/>
      <c r="E2619" s="231"/>
      <c r="F2619" s="231"/>
      <c r="G2619" s="232">
        <v>11422.207575862069</v>
      </c>
      <c r="H2619" s="254" t="s">
        <v>1998</v>
      </c>
      <c r="I2619" s="254" t="s">
        <v>1998</v>
      </c>
      <c r="J2619" s="131"/>
      <c r="K2619" s="130"/>
      <c r="L2619" s="130"/>
      <c r="M2619" s="130"/>
      <c r="N2619" s="68"/>
      <c r="O2619" s="68"/>
      <c r="P2619" s="68"/>
      <c r="Q2619" s="68"/>
      <c r="R2619" s="130"/>
      <c r="S2619" s="130"/>
      <c r="T2619" s="130"/>
      <c r="U2619" s="130"/>
      <c r="V2619" s="68"/>
      <c r="W2619" s="68"/>
      <c r="X2619" s="68"/>
      <c r="Y2619" s="130"/>
      <c r="Z2619" s="130"/>
      <c r="AA2619" s="130"/>
      <c r="AB2619" s="68"/>
      <c r="AC2619" s="68"/>
    </row>
    <row r="2620" spans="1:29" s="142" customFormat="1" ht="15.75">
      <c r="A2620" s="292" t="str">
        <f t="shared" si="46"/>
        <v>66-61300-03</v>
      </c>
      <c r="B2620" s="231">
        <v>4875.8448275862074</v>
      </c>
      <c r="C2620" s="231">
        <v>6358.1016551724142</v>
      </c>
      <c r="D2620" s="231">
        <v>6358.1016551724142</v>
      </c>
      <c r="E2620" s="231">
        <v>6358.1016551724142</v>
      </c>
      <c r="F2620" s="231">
        <v>6358.1016551724142</v>
      </c>
      <c r="G2620" s="232">
        <v>7311.8169034482762</v>
      </c>
      <c r="H2620" s="254" t="s">
        <v>1999</v>
      </c>
      <c r="I2620" s="254" t="s">
        <v>1999</v>
      </c>
      <c r="J2620" s="134"/>
      <c r="K2620" s="134"/>
      <c r="L2620" s="134"/>
      <c r="M2620" s="134"/>
      <c r="N2620" s="134"/>
      <c r="O2620" s="134"/>
      <c r="P2620" s="134"/>
      <c r="Q2620" s="134"/>
      <c r="R2620" s="134"/>
      <c r="S2620" s="134"/>
      <c r="T2620" s="134"/>
      <c r="U2620" s="134"/>
      <c r="V2620" s="134"/>
      <c r="W2620" s="134"/>
      <c r="X2620" s="134"/>
      <c r="Y2620" s="134"/>
      <c r="Z2620" s="134"/>
      <c r="AA2620" s="134"/>
      <c r="AB2620" s="134"/>
      <c r="AC2620" s="134"/>
    </row>
    <row r="2621" spans="1:29" s="132" customFormat="1" ht="15.75">
      <c r="A2621" s="292" t="str">
        <f t="shared" si="46"/>
        <v>66-61300-L2</v>
      </c>
      <c r="B2621" s="231">
        <v>19957.982758620692</v>
      </c>
      <c r="C2621" s="231">
        <v>26025.209517241376</v>
      </c>
      <c r="D2621" s="231"/>
      <c r="E2621" s="231"/>
      <c r="F2621" s="231"/>
      <c r="G2621" s="232">
        <v>29928.990944827579</v>
      </c>
      <c r="H2621" s="254" t="s">
        <v>2000</v>
      </c>
      <c r="I2621" s="254" t="s">
        <v>2000</v>
      </c>
      <c r="J2621" s="131"/>
      <c r="K2621" s="130"/>
      <c r="L2621" s="130"/>
      <c r="M2621" s="130"/>
      <c r="N2621" s="68"/>
      <c r="O2621" s="68"/>
      <c r="P2621" s="68"/>
      <c r="Q2621" s="68"/>
      <c r="R2621" s="130"/>
      <c r="S2621" s="130"/>
      <c r="T2621" s="130"/>
      <c r="U2621" s="130"/>
      <c r="V2621" s="68"/>
      <c r="W2621" s="68"/>
      <c r="X2621" s="68"/>
      <c r="Y2621" s="130"/>
      <c r="Z2621" s="130"/>
      <c r="AA2621" s="130"/>
      <c r="AB2621" s="68"/>
      <c r="AC2621" s="68"/>
    </row>
    <row r="2622" spans="1:29" s="132" customFormat="1" ht="15.75">
      <c r="A2622" s="292" t="str">
        <f t="shared" si="46"/>
        <v>66-61300-B2</v>
      </c>
      <c r="B2622" s="231">
        <v>12492.681034482761</v>
      </c>
      <c r="C2622" s="231">
        <v>16290.456068965519</v>
      </c>
      <c r="D2622" s="231"/>
      <c r="E2622" s="231"/>
      <c r="F2622" s="231"/>
      <c r="G2622" s="232">
        <v>18734.024479310345</v>
      </c>
      <c r="H2622" s="255" t="s">
        <v>2001</v>
      </c>
      <c r="I2622" s="255" t="s">
        <v>2001</v>
      </c>
      <c r="J2622" s="131"/>
      <c r="K2622" s="130"/>
      <c r="L2622" s="130"/>
      <c r="M2622" s="130"/>
      <c r="N2622" s="68"/>
      <c r="O2622" s="68"/>
      <c r="P2622" s="68"/>
      <c r="Q2622" s="68"/>
      <c r="R2622" s="130"/>
      <c r="S2622" s="130"/>
      <c r="T2622" s="130"/>
      <c r="U2622" s="130"/>
      <c r="V2622" s="68"/>
      <c r="W2622" s="68"/>
      <c r="X2622" s="68"/>
      <c r="Y2622" s="130"/>
      <c r="Z2622" s="130"/>
      <c r="AA2622" s="130"/>
      <c r="AB2622" s="68"/>
      <c r="AC2622" s="68"/>
    </row>
    <row r="2623" spans="1:29" s="132" customFormat="1" ht="15.75">
      <c r="A2623" s="292" t="str">
        <f t="shared" si="46"/>
        <v>66-61300-S3</v>
      </c>
      <c r="B2623" s="231">
        <v>24833.827586206899</v>
      </c>
      <c r="C2623" s="231">
        <v>32383.311172413789</v>
      </c>
      <c r="D2623" s="231"/>
      <c r="E2623" s="231"/>
      <c r="F2623" s="231"/>
      <c r="G2623" s="232">
        <v>37240.807848275857</v>
      </c>
      <c r="H2623" s="255" t="s">
        <v>2002</v>
      </c>
      <c r="I2623" s="255" t="s">
        <v>2002</v>
      </c>
      <c r="J2623" s="131"/>
      <c r="K2623" s="130"/>
      <c r="L2623" s="130"/>
      <c r="M2623" s="130"/>
      <c r="N2623" s="68"/>
      <c r="O2623" s="68"/>
      <c r="P2623" s="68"/>
      <c r="Q2623" s="68"/>
      <c r="R2623" s="130"/>
      <c r="S2623" s="130"/>
      <c r="T2623" s="130"/>
      <c r="U2623" s="130"/>
      <c r="V2623" s="68"/>
      <c r="W2623" s="68"/>
      <c r="X2623" s="68"/>
      <c r="Y2623" s="130"/>
      <c r="Z2623" s="130"/>
      <c r="AA2623" s="130"/>
      <c r="AB2623" s="68"/>
      <c r="AC2623" s="68"/>
    </row>
    <row r="2624" spans="1:29" s="132" customFormat="1" ht="15.75">
      <c r="A2624" s="292" t="str">
        <f t="shared" si="46"/>
        <v>66-61300-01</v>
      </c>
      <c r="B2624" s="231">
        <v>12341.146551724139</v>
      </c>
      <c r="C2624" s="231">
        <v>16092.855103448272</v>
      </c>
      <c r="D2624" s="231"/>
      <c r="E2624" s="231"/>
      <c r="F2624" s="231"/>
      <c r="G2624" s="232">
        <v>18506.783368965513</v>
      </c>
      <c r="H2624" s="255" t="s">
        <v>2003</v>
      </c>
      <c r="I2624" s="255" t="s">
        <v>2003</v>
      </c>
      <c r="J2624" s="134"/>
      <c r="K2624" s="134"/>
      <c r="L2624" s="134"/>
      <c r="M2624" s="134"/>
      <c r="N2624" s="134"/>
      <c r="O2624" s="134"/>
      <c r="P2624" s="134"/>
      <c r="Q2624" s="134"/>
      <c r="R2624" s="134"/>
      <c r="S2624" s="134"/>
      <c r="T2624" s="134"/>
      <c r="U2624" s="134"/>
      <c r="V2624" s="134"/>
      <c r="W2624" s="134"/>
      <c r="X2624" s="134"/>
      <c r="Y2624" s="134"/>
      <c r="Z2624" s="134"/>
      <c r="AA2624" s="134"/>
      <c r="AB2624" s="134"/>
      <c r="AC2624" s="134"/>
    </row>
    <row r="2625" spans="1:29" s="132" customFormat="1" ht="15.75">
      <c r="A2625" s="292" t="str">
        <f t="shared" si="46"/>
        <v>66-61300-02</v>
      </c>
      <c r="B2625" s="231">
        <v>7616.8362068965525</v>
      </c>
      <c r="C2625" s="231">
        <v>9932.354413793104</v>
      </c>
      <c r="D2625" s="231"/>
      <c r="E2625" s="231"/>
      <c r="F2625" s="231"/>
      <c r="G2625" s="232">
        <v>11422.207575862069</v>
      </c>
      <c r="H2625" s="255" t="s">
        <v>2004</v>
      </c>
      <c r="I2625" s="255" t="s">
        <v>2004</v>
      </c>
      <c r="J2625" s="131"/>
      <c r="K2625" s="130"/>
      <c r="L2625" s="130"/>
      <c r="M2625" s="130"/>
      <c r="N2625" s="68"/>
      <c r="O2625" s="68"/>
      <c r="P2625" s="68"/>
      <c r="Q2625" s="68"/>
      <c r="R2625" s="130"/>
      <c r="S2625" s="130"/>
      <c r="T2625" s="130"/>
      <c r="U2625" s="130"/>
      <c r="V2625" s="68"/>
      <c r="W2625" s="68"/>
      <c r="X2625" s="68"/>
      <c r="Y2625" s="130"/>
      <c r="Z2625" s="130"/>
      <c r="AA2625" s="130"/>
      <c r="AB2625" s="68"/>
      <c r="AC2625" s="68"/>
    </row>
    <row r="2626" spans="1:29" s="132" customFormat="1" ht="15.75">
      <c r="A2626" s="292" t="str">
        <f t="shared" si="46"/>
        <v>66-61300-03</v>
      </c>
      <c r="B2626" s="231">
        <v>4875.8448275862074</v>
      </c>
      <c r="C2626" s="231">
        <v>6358.1016551724142</v>
      </c>
      <c r="D2626" s="231">
        <v>6358.1016551724142</v>
      </c>
      <c r="E2626" s="231">
        <v>6358.1016551724142</v>
      </c>
      <c r="F2626" s="231">
        <v>6358.1016551724142</v>
      </c>
      <c r="G2626" s="232">
        <v>7311.8169034482762</v>
      </c>
      <c r="H2626" s="255" t="s">
        <v>2005</v>
      </c>
      <c r="I2626" s="255" t="s">
        <v>2005</v>
      </c>
      <c r="J2626" s="131"/>
      <c r="K2626" s="130"/>
      <c r="L2626" s="130"/>
      <c r="M2626" s="130"/>
      <c r="N2626" s="68"/>
      <c r="O2626" s="68"/>
      <c r="P2626" s="68"/>
      <c r="Q2626" s="68"/>
      <c r="R2626" s="130"/>
      <c r="S2626" s="130"/>
      <c r="T2626" s="130"/>
      <c r="U2626" s="130"/>
      <c r="V2626" s="68"/>
      <c r="W2626" s="68"/>
      <c r="X2626" s="68"/>
      <c r="Y2626" s="130"/>
      <c r="Z2626" s="130"/>
      <c r="AA2626" s="130"/>
      <c r="AB2626" s="68"/>
      <c r="AC2626" s="68"/>
    </row>
    <row r="2627" spans="1:29" s="132" customFormat="1" ht="15.75">
      <c r="A2627" s="292" t="str">
        <f t="shared" si="46"/>
        <v>66-61300-L2</v>
      </c>
      <c r="B2627" s="231">
        <v>19957.982758620692</v>
      </c>
      <c r="C2627" s="231">
        <v>26025.209517241376</v>
      </c>
      <c r="D2627" s="231"/>
      <c r="E2627" s="231"/>
      <c r="F2627" s="231"/>
      <c r="G2627" s="232">
        <v>29928.990944827579</v>
      </c>
      <c r="H2627" s="254" t="s">
        <v>2006</v>
      </c>
      <c r="I2627" s="254" t="s">
        <v>2006</v>
      </c>
      <c r="J2627" s="134"/>
      <c r="K2627" s="134"/>
      <c r="L2627" s="134"/>
      <c r="M2627" s="134"/>
      <c r="N2627" s="134"/>
      <c r="O2627" s="134"/>
      <c r="P2627" s="134"/>
      <c r="Q2627" s="134"/>
      <c r="R2627" s="134"/>
      <c r="S2627" s="134"/>
      <c r="T2627" s="134"/>
      <c r="U2627" s="134"/>
      <c r="V2627" s="134"/>
      <c r="W2627" s="134"/>
      <c r="X2627" s="134"/>
      <c r="Y2627" s="134"/>
      <c r="Z2627" s="134"/>
      <c r="AA2627" s="134"/>
      <c r="AB2627" s="134"/>
      <c r="AC2627" s="134"/>
    </row>
    <row r="2628" spans="1:29" s="132" customFormat="1" ht="15.75">
      <c r="A2628" s="292" t="str">
        <f t="shared" si="46"/>
        <v>66-61300-B2</v>
      </c>
      <c r="B2628" s="231">
        <v>12492.681034482761</v>
      </c>
      <c r="C2628" s="231">
        <v>16290.456068965519</v>
      </c>
      <c r="D2628" s="231"/>
      <c r="E2628" s="231"/>
      <c r="F2628" s="231"/>
      <c r="G2628" s="232">
        <v>18734.024479310345</v>
      </c>
      <c r="H2628" s="254" t="s">
        <v>2007</v>
      </c>
      <c r="I2628" s="254" t="s">
        <v>2007</v>
      </c>
      <c r="J2628" s="131"/>
      <c r="K2628" s="130"/>
      <c r="L2628" s="130"/>
      <c r="M2628" s="130"/>
      <c r="N2628" s="68"/>
      <c r="O2628" s="68"/>
      <c r="P2628" s="68"/>
      <c r="Q2628" s="68"/>
      <c r="R2628" s="130"/>
      <c r="S2628" s="130"/>
      <c r="T2628" s="130"/>
      <c r="U2628" s="130"/>
      <c r="V2628" s="68"/>
      <c r="W2628" s="68"/>
      <c r="X2628" s="68"/>
      <c r="Y2628" s="130"/>
      <c r="Z2628" s="130"/>
      <c r="AA2628" s="130"/>
      <c r="AB2628" s="68"/>
      <c r="AC2628" s="68"/>
    </row>
    <row r="2629" spans="1:29" s="132" customFormat="1" ht="15.75">
      <c r="A2629" s="292" t="str">
        <f t="shared" si="46"/>
        <v>66-61300-S3</v>
      </c>
      <c r="B2629" s="231">
        <v>24833.827586206899</v>
      </c>
      <c r="C2629" s="231">
        <v>32383.311172413789</v>
      </c>
      <c r="D2629" s="231"/>
      <c r="E2629" s="231"/>
      <c r="F2629" s="231"/>
      <c r="G2629" s="232">
        <v>37240.807848275857</v>
      </c>
      <c r="H2629" s="254" t="s">
        <v>2008</v>
      </c>
      <c r="I2629" s="254" t="s">
        <v>2008</v>
      </c>
      <c r="J2629" s="131"/>
      <c r="K2629" s="130"/>
      <c r="L2629" s="130"/>
      <c r="M2629" s="130"/>
      <c r="N2629" s="68"/>
      <c r="O2629" s="68"/>
      <c r="P2629" s="68"/>
      <c r="Q2629" s="68"/>
      <c r="R2629" s="130"/>
      <c r="S2629" s="130"/>
      <c r="T2629" s="130"/>
      <c r="U2629" s="130"/>
      <c r="V2629" s="68"/>
      <c r="W2629" s="68"/>
      <c r="X2629" s="68"/>
      <c r="Y2629" s="130"/>
      <c r="Z2629" s="130"/>
      <c r="AA2629" s="130"/>
      <c r="AB2629" s="68"/>
      <c r="AC2629" s="68"/>
    </row>
    <row r="2630" spans="1:29" s="132" customFormat="1" ht="15.75">
      <c r="A2630" s="292" t="str">
        <f t="shared" si="46"/>
        <v>66-61300-01</v>
      </c>
      <c r="B2630" s="231">
        <v>12341.146551724139</v>
      </c>
      <c r="C2630" s="231">
        <v>16092.855103448272</v>
      </c>
      <c r="D2630" s="231"/>
      <c r="E2630" s="231"/>
      <c r="F2630" s="231"/>
      <c r="G2630" s="232">
        <v>18506.783368965513</v>
      </c>
      <c r="H2630" s="254" t="s">
        <v>2009</v>
      </c>
      <c r="I2630" s="254" t="s">
        <v>2009</v>
      </c>
      <c r="J2630" s="134"/>
      <c r="K2630" s="134"/>
      <c r="L2630" s="134"/>
      <c r="M2630" s="134"/>
      <c r="N2630" s="134"/>
      <c r="O2630" s="134"/>
      <c r="P2630" s="134"/>
      <c r="Q2630" s="134"/>
      <c r="R2630" s="134"/>
      <c r="S2630" s="134"/>
      <c r="T2630" s="134"/>
      <c r="U2630" s="134"/>
      <c r="V2630" s="134"/>
      <c r="W2630" s="134"/>
      <c r="X2630" s="134"/>
      <c r="Y2630" s="134"/>
      <c r="Z2630" s="134"/>
      <c r="AA2630" s="134"/>
      <c r="AB2630" s="134"/>
      <c r="AC2630" s="134"/>
    </row>
    <row r="2631" spans="1:29" s="132" customFormat="1" ht="15.75">
      <c r="A2631" s="292" t="str">
        <f t="shared" si="46"/>
        <v>66-61300-02</v>
      </c>
      <c r="B2631" s="231">
        <v>7616.8362068965525</v>
      </c>
      <c r="C2631" s="231">
        <v>9932.354413793104</v>
      </c>
      <c r="D2631" s="231"/>
      <c r="E2631" s="231"/>
      <c r="F2631" s="231"/>
      <c r="G2631" s="232">
        <v>11422.207575862069</v>
      </c>
      <c r="H2631" s="255" t="s">
        <v>2010</v>
      </c>
      <c r="I2631" s="255" t="s">
        <v>2010</v>
      </c>
      <c r="J2631" s="131"/>
      <c r="K2631" s="130"/>
      <c r="L2631" s="130"/>
      <c r="M2631" s="130"/>
      <c r="N2631" s="68"/>
      <c r="O2631" s="68"/>
      <c r="P2631" s="68"/>
      <c r="Q2631" s="68"/>
      <c r="R2631" s="130"/>
      <c r="S2631" s="130"/>
      <c r="T2631" s="130"/>
      <c r="U2631" s="130"/>
      <c r="V2631" s="68"/>
      <c r="W2631" s="68"/>
      <c r="X2631" s="68"/>
      <c r="Y2631" s="130"/>
      <c r="Z2631" s="130"/>
      <c r="AA2631" s="130"/>
      <c r="AB2631" s="68"/>
      <c r="AC2631" s="68"/>
    </row>
    <row r="2632" spans="1:29" s="132" customFormat="1" ht="15.75">
      <c r="A2632" s="292" t="str">
        <f t="shared" si="46"/>
        <v>66-61300-03</v>
      </c>
      <c r="B2632" s="231">
        <v>4875.8448275862074</v>
      </c>
      <c r="C2632" s="231">
        <v>6358.1016551724142</v>
      </c>
      <c r="D2632" s="231"/>
      <c r="E2632" s="231"/>
      <c r="F2632" s="231"/>
      <c r="G2632" s="232">
        <v>7311.8169034482762</v>
      </c>
      <c r="H2632" s="259" t="s">
        <v>2011</v>
      </c>
      <c r="I2632" s="259" t="s">
        <v>2011</v>
      </c>
      <c r="J2632" s="131"/>
      <c r="K2632" s="130"/>
      <c r="L2632" s="130"/>
      <c r="M2632" s="130"/>
      <c r="N2632" s="68"/>
      <c r="O2632" s="68"/>
      <c r="P2632" s="68"/>
      <c r="Q2632" s="68"/>
      <c r="R2632" s="130"/>
      <c r="S2632" s="130"/>
      <c r="T2632" s="130"/>
      <c r="U2632" s="130"/>
      <c r="V2632" s="68"/>
      <c r="W2632" s="68"/>
      <c r="X2632" s="68"/>
      <c r="Y2632" s="130"/>
      <c r="Z2632" s="130"/>
      <c r="AA2632" s="130"/>
      <c r="AB2632" s="68"/>
      <c r="AC2632" s="68"/>
    </row>
    <row r="2633" spans="1:29" s="132" customFormat="1" ht="15.75">
      <c r="A2633" s="292" t="str">
        <f t="shared" si="46"/>
        <v>66-61300-L2</v>
      </c>
      <c r="B2633" s="231">
        <v>19957.982758620692</v>
      </c>
      <c r="C2633" s="231">
        <v>26025.209517241376</v>
      </c>
      <c r="D2633" s="231"/>
      <c r="E2633" s="231"/>
      <c r="F2633" s="231"/>
      <c r="G2633" s="232">
        <v>29928.990944827579</v>
      </c>
      <c r="H2633" s="259" t="s">
        <v>2012</v>
      </c>
      <c r="I2633" s="259" t="s">
        <v>2012</v>
      </c>
      <c r="J2633" s="131"/>
      <c r="K2633" s="130"/>
      <c r="L2633" s="130"/>
      <c r="M2633" s="130"/>
      <c r="N2633" s="68"/>
      <c r="O2633" s="68"/>
      <c r="P2633" s="68"/>
      <c r="Q2633" s="68"/>
      <c r="R2633" s="130"/>
      <c r="S2633" s="130"/>
      <c r="T2633" s="130"/>
      <c r="U2633" s="130"/>
      <c r="V2633" s="68"/>
      <c r="W2633" s="68"/>
      <c r="X2633" s="68"/>
      <c r="Y2633" s="130"/>
      <c r="Z2633" s="130"/>
      <c r="AA2633" s="130"/>
      <c r="AB2633" s="68"/>
      <c r="AC2633" s="68"/>
    </row>
    <row r="2634" spans="1:29" s="132" customFormat="1" ht="15.75">
      <c r="A2634" s="292" t="str">
        <f t="shared" si="46"/>
        <v>66-61300-B2</v>
      </c>
      <c r="B2634" s="231">
        <v>12492.681034482761</v>
      </c>
      <c r="C2634" s="231">
        <v>16290.456068965519</v>
      </c>
      <c r="D2634" s="231"/>
      <c r="E2634" s="231"/>
      <c r="F2634" s="231"/>
      <c r="G2634" s="232">
        <v>18734.024479310345</v>
      </c>
      <c r="H2634" s="259" t="s">
        <v>2013</v>
      </c>
      <c r="I2634" s="259" t="s">
        <v>2013</v>
      </c>
      <c r="J2634" s="131"/>
      <c r="K2634" s="130"/>
      <c r="L2634" s="130"/>
      <c r="M2634" s="130"/>
      <c r="N2634" s="68"/>
      <c r="O2634" s="68"/>
      <c r="P2634" s="68"/>
      <c r="Q2634" s="68"/>
      <c r="R2634" s="130"/>
      <c r="S2634" s="130"/>
      <c r="T2634" s="130"/>
      <c r="U2634" s="130"/>
      <c r="V2634" s="68"/>
      <c r="W2634" s="68"/>
      <c r="X2634" s="68"/>
      <c r="Y2634" s="130"/>
      <c r="Z2634" s="130"/>
      <c r="AA2634" s="130"/>
      <c r="AB2634" s="68"/>
      <c r="AC2634" s="68"/>
    </row>
    <row r="2635" spans="1:29" s="142" customFormat="1" ht="15.75">
      <c r="A2635" s="292" t="str">
        <f t="shared" si="46"/>
        <v>66-52600-S2</v>
      </c>
      <c r="B2635" s="231">
        <v>17049.026548672566</v>
      </c>
      <c r="C2635" s="231">
        <v>22231.930619469029</v>
      </c>
      <c r="D2635" s="231"/>
      <c r="E2635" s="231"/>
      <c r="F2635" s="231"/>
      <c r="G2635" s="232">
        <v>25566.720212389377</v>
      </c>
      <c r="H2635" s="259" t="s">
        <v>1858</v>
      </c>
      <c r="I2635" s="259" t="s">
        <v>1858</v>
      </c>
      <c r="J2635" s="134"/>
      <c r="K2635" s="134"/>
      <c r="L2635" s="134"/>
      <c r="M2635" s="134"/>
      <c r="N2635" s="134"/>
      <c r="O2635" s="134"/>
      <c r="P2635" s="134"/>
      <c r="Q2635" s="134"/>
      <c r="R2635" s="134"/>
      <c r="S2635" s="134"/>
      <c r="T2635" s="134"/>
      <c r="U2635" s="134"/>
      <c r="V2635" s="134"/>
      <c r="W2635" s="134"/>
      <c r="X2635" s="134"/>
      <c r="Y2635" s="134"/>
      <c r="Z2635" s="134"/>
      <c r="AA2635" s="134"/>
      <c r="AB2635" s="134"/>
      <c r="AC2635" s="134"/>
    </row>
    <row r="2636" spans="1:29" s="132" customFormat="1" ht="15.75">
      <c r="A2636" s="292" t="str">
        <f t="shared" si="46"/>
        <v>66-52600-01</v>
      </c>
      <c r="B2636" s="231">
        <v>9818.2300884955766</v>
      </c>
      <c r="C2636" s="231">
        <v>12802.97203539823</v>
      </c>
      <c r="D2636" s="231"/>
      <c r="E2636" s="231"/>
      <c r="F2636" s="231"/>
      <c r="G2636" s="232">
        <v>14723.417840707965</v>
      </c>
      <c r="H2636" s="260" t="s">
        <v>1859</v>
      </c>
      <c r="I2636" s="260" t="s">
        <v>1859</v>
      </c>
      <c r="J2636" s="131"/>
      <c r="K2636" s="130"/>
      <c r="L2636" s="130"/>
      <c r="M2636" s="130"/>
      <c r="N2636" s="68"/>
      <c r="O2636" s="68"/>
      <c r="P2636" s="68"/>
      <c r="Q2636" s="68"/>
      <c r="R2636" s="130"/>
      <c r="S2636" s="130"/>
      <c r="T2636" s="130"/>
      <c r="U2636" s="130"/>
      <c r="V2636" s="68"/>
      <c r="W2636" s="68"/>
      <c r="X2636" s="68"/>
      <c r="Y2636" s="130"/>
      <c r="Z2636" s="130"/>
      <c r="AA2636" s="130"/>
      <c r="AB2636" s="68"/>
      <c r="AC2636" s="68"/>
    </row>
    <row r="2637" spans="1:29" s="132" customFormat="1" ht="15.75">
      <c r="A2637" s="292" t="str">
        <f t="shared" si="46"/>
        <v>66-52600-02</v>
      </c>
      <c r="B2637" s="231">
        <v>7230.7964601769927</v>
      </c>
      <c r="C2637" s="231">
        <v>9428.958584070795</v>
      </c>
      <c r="D2637" s="231"/>
      <c r="E2637" s="231"/>
      <c r="F2637" s="231"/>
      <c r="G2637" s="232">
        <v>10843.302371681413</v>
      </c>
      <c r="H2637" s="260" t="s">
        <v>1860</v>
      </c>
      <c r="I2637" s="260" t="s">
        <v>1860</v>
      </c>
      <c r="J2637" s="131"/>
      <c r="K2637" s="130"/>
      <c r="L2637" s="130"/>
      <c r="M2637" s="130"/>
      <c r="N2637" s="68"/>
      <c r="O2637" s="68"/>
      <c r="P2637" s="68"/>
      <c r="Q2637" s="68"/>
      <c r="R2637" s="130"/>
      <c r="S2637" s="130"/>
      <c r="T2637" s="130"/>
      <c r="U2637" s="130"/>
      <c r="V2637" s="68"/>
      <c r="W2637" s="68"/>
      <c r="X2637" s="68"/>
      <c r="Y2637" s="130"/>
      <c r="Z2637" s="130"/>
      <c r="AA2637" s="130"/>
      <c r="AB2637" s="68"/>
      <c r="AC2637" s="68"/>
    </row>
    <row r="2638" spans="1:29" s="132" customFormat="1" ht="15.75">
      <c r="A2638" s="292" t="str">
        <f t="shared" si="46"/>
        <v>66-55800-S2</v>
      </c>
      <c r="B2638" s="231">
        <v>8980.6465517241377</v>
      </c>
      <c r="C2638" s="231">
        <v>11710.763103448271</v>
      </c>
      <c r="D2638" s="231"/>
      <c r="E2638" s="231"/>
      <c r="F2638" s="231"/>
      <c r="G2638" s="232">
        <v>13467.37756896551</v>
      </c>
      <c r="H2638" s="260" t="s">
        <v>1419</v>
      </c>
      <c r="I2638" s="260" t="s">
        <v>1419</v>
      </c>
      <c r="J2638" s="131"/>
      <c r="K2638" s="130"/>
      <c r="L2638" s="130"/>
      <c r="M2638" s="130"/>
      <c r="N2638" s="68"/>
      <c r="O2638" s="68"/>
      <c r="P2638" s="68"/>
      <c r="Q2638" s="68"/>
      <c r="R2638" s="130"/>
      <c r="S2638" s="130"/>
      <c r="T2638" s="130"/>
      <c r="U2638" s="130"/>
      <c r="V2638" s="68"/>
      <c r="W2638" s="68"/>
      <c r="X2638" s="68"/>
      <c r="Y2638" s="130"/>
      <c r="Z2638" s="130"/>
      <c r="AA2638" s="130"/>
      <c r="AB2638" s="68"/>
      <c r="AC2638" s="68"/>
    </row>
    <row r="2639" spans="1:29" s="132" customFormat="1" ht="15.75">
      <c r="A2639" s="292" t="str">
        <f t="shared" si="46"/>
        <v>66-55800-01</v>
      </c>
      <c r="B2639" s="231">
        <v>6168.3448275862074</v>
      </c>
      <c r="C2639" s="231">
        <v>8043.5216551724097</v>
      </c>
      <c r="D2639" s="231"/>
      <c r="E2639" s="231"/>
      <c r="F2639" s="231"/>
      <c r="G2639" s="232">
        <v>9250.0499034482709</v>
      </c>
      <c r="H2639" s="260" t="s">
        <v>1420</v>
      </c>
      <c r="I2639" s="260" t="s">
        <v>1420</v>
      </c>
      <c r="J2639" s="131"/>
      <c r="K2639" s="130"/>
      <c r="L2639" s="130"/>
      <c r="M2639" s="130"/>
      <c r="N2639" s="68"/>
      <c r="O2639" s="68"/>
      <c r="P2639" s="68"/>
      <c r="Q2639" s="68"/>
      <c r="R2639" s="130"/>
      <c r="S2639" s="130"/>
      <c r="T2639" s="130"/>
      <c r="U2639" s="130"/>
      <c r="V2639" s="68"/>
      <c r="W2639" s="68"/>
      <c r="X2639" s="68"/>
      <c r="Y2639" s="130"/>
      <c r="Z2639" s="130"/>
      <c r="AA2639" s="130"/>
      <c r="AB2639" s="68"/>
      <c r="AC2639" s="68"/>
    </row>
    <row r="2640" spans="1:29" s="142" customFormat="1" ht="15.75">
      <c r="A2640" s="292" t="str">
        <f t="shared" si="46"/>
        <v>66-55800-02</v>
      </c>
      <c r="B2640" s="231">
        <v>2812.3017241379312</v>
      </c>
      <c r="C2640" s="231">
        <v>3667.2414482758613</v>
      </c>
      <c r="D2640" s="231"/>
      <c r="E2640" s="231"/>
      <c r="F2640" s="231"/>
      <c r="G2640" s="232">
        <v>4217.3276655172394</v>
      </c>
      <c r="H2640" s="255" t="s">
        <v>1421</v>
      </c>
      <c r="I2640" s="255" t="s">
        <v>1421</v>
      </c>
      <c r="J2640" s="134"/>
      <c r="K2640" s="134"/>
      <c r="L2640" s="134"/>
      <c r="M2640" s="134"/>
      <c r="N2640" s="134"/>
      <c r="O2640" s="134"/>
      <c r="P2640" s="134"/>
      <c r="Q2640" s="134"/>
      <c r="R2640" s="134"/>
      <c r="S2640" s="134"/>
      <c r="T2640" s="134"/>
      <c r="U2640" s="134"/>
      <c r="V2640" s="134"/>
      <c r="W2640" s="134"/>
      <c r="X2640" s="134"/>
      <c r="Y2640" s="134"/>
      <c r="Z2640" s="134"/>
      <c r="AA2640" s="134"/>
      <c r="AB2640" s="134"/>
      <c r="AC2640" s="134"/>
    </row>
    <row r="2641" spans="1:29" s="142" customFormat="1" ht="15.75">
      <c r="A2641" s="292" t="str">
        <f t="shared" si="46"/>
        <v>66-63200-S3</v>
      </c>
      <c r="B2641" s="231">
        <v>21201.456896551725</v>
      </c>
      <c r="C2641" s="231">
        <v>27646.699793103449</v>
      </c>
      <c r="D2641" s="231"/>
      <c r="E2641" s="231"/>
      <c r="F2641" s="231"/>
      <c r="G2641" s="232">
        <v>31793.704762068963</v>
      </c>
      <c r="H2641" s="254" t="s">
        <v>1422</v>
      </c>
      <c r="I2641" s="254" t="s">
        <v>1422</v>
      </c>
      <c r="J2641" s="134"/>
      <c r="K2641" s="134"/>
      <c r="L2641" s="134"/>
      <c r="M2641" s="134"/>
      <c r="N2641" s="134"/>
      <c r="O2641" s="134"/>
      <c r="P2641" s="134"/>
      <c r="Q2641" s="134"/>
      <c r="R2641" s="134"/>
      <c r="S2641" s="134"/>
      <c r="T2641" s="134"/>
      <c r="U2641" s="134"/>
      <c r="V2641" s="134"/>
      <c r="W2641" s="134"/>
      <c r="X2641" s="134"/>
      <c r="Y2641" s="134"/>
      <c r="Z2641" s="134"/>
      <c r="AA2641" s="134"/>
      <c r="AB2641" s="134"/>
      <c r="AC2641" s="134"/>
    </row>
    <row r="2642" spans="1:29" s="142" customFormat="1" ht="15.75">
      <c r="A2642" s="292" t="str">
        <f t="shared" si="46"/>
        <v>66-63200-01</v>
      </c>
      <c r="B2642" s="231">
        <v>9524.3879310344819</v>
      </c>
      <c r="C2642" s="231">
        <v>12419.801862068965</v>
      </c>
      <c r="D2642" s="231"/>
      <c r="E2642" s="231"/>
      <c r="F2642" s="231"/>
      <c r="G2642" s="232">
        <v>14282.772141379308</v>
      </c>
      <c r="H2642" s="254" t="s">
        <v>1423</v>
      </c>
      <c r="I2642" s="254" t="s">
        <v>1423</v>
      </c>
      <c r="J2642" s="134"/>
      <c r="K2642" s="134"/>
      <c r="L2642" s="134"/>
      <c r="M2642" s="134"/>
      <c r="N2642" s="134"/>
      <c r="O2642" s="134"/>
      <c r="P2642" s="134"/>
      <c r="Q2642" s="134"/>
      <c r="R2642" s="134"/>
      <c r="S2642" s="134"/>
      <c r="T2642" s="134"/>
      <c r="U2642" s="134"/>
      <c r="V2642" s="134"/>
      <c r="W2642" s="134"/>
      <c r="X2642" s="134"/>
      <c r="Y2642" s="134"/>
      <c r="Z2642" s="134"/>
      <c r="AA2642" s="134"/>
      <c r="AB2642" s="134"/>
      <c r="AC2642" s="134"/>
    </row>
    <row r="2643" spans="1:29" s="132" customFormat="1" ht="15.75">
      <c r="A2643" s="292" t="str">
        <f t="shared" si="46"/>
        <v>66-63200-02</v>
      </c>
      <c r="B2643" s="231">
        <v>6190.6293103448288</v>
      </c>
      <c r="C2643" s="231">
        <v>8072.5806206896559</v>
      </c>
      <c r="D2643" s="231"/>
      <c r="E2643" s="231"/>
      <c r="F2643" s="231"/>
      <c r="G2643" s="232">
        <v>9283.467713793103</v>
      </c>
      <c r="H2643" s="255" t="s">
        <v>1424</v>
      </c>
      <c r="I2643" s="255" t="s">
        <v>1424</v>
      </c>
      <c r="J2643" s="131"/>
      <c r="K2643" s="130"/>
      <c r="L2643" s="130"/>
      <c r="M2643" s="130"/>
      <c r="N2643" s="68"/>
      <c r="O2643" s="68"/>
      <c r="P2643" s="68"/>
      <c r="Q2643" s="68"/>
      <c r="R2643" s="130"/>
      <c r="S2643" s="130"/>
      <c r="T2643" s="130"/>
      <c r="U2643" s="130"/>
      <c r="V2643" s="68"/>
      <c r="W2643" s="68"/>
      <c r="X2643" s="68"/>
      <c r="Y2643" s="130"/>
      <c r="Z2643" s="130"/>
      <c r="AA2643" s="130"/>
      <c r="AB2643" s="68"/>
      <c r="AC2643" s="68"/>
    </row>
    <row r="2644" spans="1:29" s="132" customFormat="1" ht="15.75">
      <c r="A2644" s="292" t="str">
        <f t="shared" si="46"/>
        <v>66-63200-03</v>
      </c>
      <c r="B2644" s="231">
        <v>5486.4396551724139</v>
      </c>
      <c r="C2644" s="231">
        <v>7154.3173103448262</v>
      </c>
      <c r="D2644" s="231"/>
      <c r="E2644" s="231"/>
      <c r="F2644" s="231"/>
      <c r="G2644" s="232">
        <v>8227.46490689655</v>
      </c>
      <c r="H2644" s="254" t="s">
        <v>1425</v>
      </c>
      <c r="I2644" s="254" t="s">
        <v>1425</v>
      </c>
      <c r="J2644" s="131"/>
      <c r="K2644" s="130"/>
      <c r="L2644" s="130"/>
      <c r="M2644" s="130"/>
      <c r="N2644" s="68"/>
      <c r="O2644" s="68"/>
      <c r="P2644" s="68"/>
      <c r="Q2644" s="68"/>
      <c r="R2644" s="130"/>
      <c r="S2644" s="130"/>
      <c r="T2644" s="130"/>
      <c r="U2644" s="130"/>
      <c r="V2644" s="68"/>
      <c r="W2644" s="68"/>
      <c r="X2644" s="68"/>
      <c r="Y2644" s="130"/>
      <c r="Z2644" s="130"/>
      <c r="AA2644" s="130"/>
      <c r="AB2644" s="68"/>
      <c r="AC2644" s="68"/>
    </row>
    <row r="2645" spans="1:29" s="132" customFormat="1" ht="15.75">
      <c r="A2645" s="292" t="str">
        <f t="shared" si="46"/>
        <v>66-63200-L2</v>
      </c>
      <c r="B2645" s="231">
        <v>15715.017241379312</v>
      </c>
      <c r="C2645" s="231">
        <v>20492.382482758621</v>
      </c>
      <c r="D2645" s="231"/>
      <c r="E2645" s="231"/>
      <c r="F2645" s="231"/>
      <c r="G2645" s="232">
        <v>23566.239855172411</v>
      </c>
      <c r="H2645" s="254" t="s">
        <v>2734</v>
      </c>
      <c r="I2645" s="254" t="s">
        <v>2734</v>
      </c>
      <c r="J2645" s="131"/>
      <c r="K2645" s="130"/>
      <c r="L2645" s="130"/>
      <c r="M2645" s="130"/>
      <c r="N2645" s="68"/>
      <c r="O2645" s="68"/>
      <c r="P2645" s="68"/>
      <c r="Q2645" s="68"/>
      <c r="R2645" s="130"/>
      <c r="S2645" s="130"/>
      <c r="T2645" s="130"/>
      <c r="U2645" s="130"/>
      <c r="V2645" s="68"/>
      <c r="W2645" s="68"/>
      <c r="X2645" s="68"/>
      <c r="Y2645" s="130"/>
      <c r="Z2645" s="130"/>
      <c r="AA2645" s="130"/>
      <c r="AB2645" s="68"/>
      <c r="AC2645" s="68"/>
    </row>
    <row r="2646" spans="1:29" s="142" customFormat="1" ht="15.75">
      <c r="A2646" s="292" t="str">
        <f t="shared" si="46"/>
        <v>66-63200-B2</v>
      </c>
      <c r="B2646" s="231">
        <v>11677.068965517243</v>
      </c>
      <c r="C2646" s="231">
        <v>15226.897931034482</v>
      </c>
      <c r="D2646" s="231"/>
      <c r="E2646" s="231"/>
      <c r="F2646" s="231"/>
      <c r="G2646" s="232">
        <v>17510.932620689651</v>
      </c>
      <c r="H2646" s="255" t="s">
        <v>1513</v>
      </c>
      <c r="I2646" s="255" t="s">
        <v>1513</v>
      </c>
      <c r="J2646" s="134"/>
      <c r="K2646" s="134"/>
      <c r="L2646" s="134"/>
      <c r="M2646" s="134"/>
      <c r="N2646" s="134"/>
      <c r="O2646" s="134"/>
      <c r="P2646" s="134"/>
      <c r="Q2646" s="134"/>
      <c r="R2646" s="134"/>
      <c r="S2646" s="134"/>
      <c r="T2646" s="134"/>
      <c r="U2646" s="134"/>
      <c r="V2646" s="134"/>
      <c r="W2646" s="134"/>
      <c r="X2646" s="134"/>
      <c r="Y2646" s="134"/>
      <c r="Z2646" s="134"/>
      <c r="AA2646" s="134"/>
      <c r="AB2646" s="134"/>
      <c r="AC2646" s="134"/>
    </row>
    <row r="2647" spans="1:29" s="132" customFormat="1" ht="15.75">
      <c r="A2647" s="292" t="str">
        <f t="shared" si="46"/>
        <v>66-63300-S5</v>
      </c>
      <c r="B2647" s="231">
        <v>56361.913793103449</v>
      </c>
      <c r="C2647" s="231">
        <v>73495.935586206877</v>
      </c>
      <c r="D2647" s="231"/>
      <c r="E2647" s="231"/>
      <c r="F2647" s="231"/>
      <c r="G2647" s="232">
        <v>84520.325924137898</v>
      </c>
      <c r="H2647" s="254" t="s">
        <v>1426</v>
      </c>
      <c r="I2647" s="254" t="s">
        <v>1426</v>
      </c>
      <c r="J2647" s="131"/>
      <c r="K2647" s="130"/>
      <c r="L2647" s="130"/>
      <c r="M2647" s="130"/>
      <c r="N2647" s="68"/>
      <c r="O2647" s="68"/>
      <c r="P2647" s="68"/>
      <c r="Q2647" s="68"/>
      <c r="R2647" s="130"/>
      <c r="S2647" s="130"/>
      <c r="T2647" s="130"/>
      <c r="U2647" s="130"/>
      <c r="V2647" s="68"/>
      <c r="W2647" s="68"/>
      <c r="X2647" s="68"/>
      <c r="Y2647" s="130"/>
      <c r="Z2647" s="130"/>
      <c r="AA2647" s="130"/>
      <c r="AB2647" s="68"/>
      <c r="AC2647" s="68"/>
    </row>
    <row r="2648" spans="1:29" s="132" customFormat="1" ht="15.75">
      <c r="A2648" s="292" t="str">
        <f t="shared" si="46"/>
        <v>66-63300-01</v>
      </c>
      <c r="B2648" s="231">
        <v>18286.646551724138</v>
      </c>
      <c r="C2648" s="231">
        <v>23845.78710344827</v>
      </c>
      <c r="D2648" s="231"/>
      <c r="E2648" s="231"/>
      <c r="F2648" s="231"/>
      <c r="G2648" s="232">
        <v>27422.65516896551</v>
      </c>
      <c r="H2648" s="254" t="s">
        <v>1427</v>
      </c>
      <c r="I2648" s="254" t="s">
        <v>1427</v>
      </c>
      <c r="J2648" s="131"/>
      <c r="K2648" s="130"/>
      <c r="L2648" s="130"/>
      <c r="M2648" s="130"/>
      <c r="N2648" s="68"/>
      <c r="O2648" s="68"/>
      <c r="P2648" s="68"/>
      <c r="Q2648" s="68"/>
      <c r="R2648" s="130"/>
      <c r="S2648" s="130"/>
      <c r="T2648" s="130"/>
      <c r="U2648" s="130"/>
      <c r="V2648" s="68"/>
      <c r="W2648" s="68"/>
      <c r="X2648" s="68"/>
      <c r="Y2648" s="130"/>
      <c r="Z2648" s="130"/>
      <c r="AA2648" s="130"/>
      <c r="AB2648" s="68"/>
      <c r="AC2648" s="68"/>
    </row>
    <row r="2649" spans="1:29" s="142" customFormat="1" ht="15.75">
      <c r="A2649" s="292" t="str">
        <f t="shared" si="46"/>
        <v>66-63300-02</v>
      </c>
      <c r="B2649" s="231">
        <v>14400.232758620694</v>
      </c>
      <c r="C2649" s="231">
        <v>18777.903517241379</v>
      </c>
      <c r="D2649" s="231"/>
      <c r="E2649" s="231"/>
      <c r="F2649" s="231"/>
      <c r="G2649" s="232">
        <v>21594.589044827582</v>
      </c>
      <c r="H2649" s="254" t="s">
        <v>1428</v>
      </c>
      <c r="I2649" s="254" t="s">
        <v>1428</v>
      </c>
      <c r="J2649" s="134"/>
      <c r="K2649" s="134"/>
      <c r="L2649" s="134"/>
      <c r="M2649" s="134"/>
      <c r="N2649" s="134"/>
      <c r="O2649" s="134"/>
      <c r="P2649" s="134"/>
      <c r="Q2649" s="134"/>
      <c r="R2649" s="134"/>
      <c r="S2649" s="134"/>
      <c r="T2649" s="134"/>
      <c r="U2649" s="134"/>
      <c r="V2649" s="134"/>
      <c r="W2649" s="134"/>
      <c r="X2649" s="134"/>
      <c r="Y2649" s="134"/>
      <c r="Z2649" s="134"/>
      <c r="AA2649" s="134"/>
      <c r="AB2649" s="134"/>
      <c r="AC2649" s="134"/>
    </row>
    <row r="2650" spans="1:29" s="132" customFormat="1" ht="15.75">
      <c r="A2650" s="292" t="str">
        <f t="shared" si="46"/>
        <v>66-63300-03</v>
      </c>
      <c r="B2650" s="231">
        <v>11427.48275862069</v>
      </c>
      <c r="C2650" s="231">
        <v>14901.437517241375</v>
      </c>
      <c r="D2650" s="231"/>
      <c r="E2650" s="231"/>
      <c r="F2650" s="231"/>
      <c r="G2650" s="232">
        <v>17136.653144827578</v>
      </c>
      <c r="H2650" s="254" t="s">
        <v>1429</v>
      </c>
      <c r="I2650" s="254" t="s">
        <v>1429</v>
      </c>
      <c r="J2650" s="131"/>
      <c r="K2650" s="130"/>
      <c r="L2650" s="130"/>
      <c r="M2650" s="130"/>
      <c r="N2650" s="68"/>
      <c r="O2650" s="68"/>
      <c r="P2650" s="68"/>
      <c r="Q2650" s="68"/>
      <c r="R2650" s="130"/>
      <c r="S2650" s="130"/>
      <c r="T2650" s="130"/>
      <c r="U2650" s="130"/>
      <c r="V2650" s="68"/>
      <c r="W2650" s="68"/>
      <c r="X2650" s="68"/>
      <c r="Y2650" s="130"/>
      <c r="Z2650" s="130"/>
      <c r="AA2650" s="130"/>
      <c r="AB2650" s="68"/>
      <c r="AC2650" s="68"/>
    </row>
    <row r="2651" spans="1:29" s="132" customFormat="1" ht="15.75">
      <c r="A2651" s="292" t="str">
        <f t="shared" si="46"/>
        <v>66-63300-04</v>
      </c>
      <c r="B2651" s="231">
        <v>7616.8362068965525</v>
      </c>
      <c r="C2651" s="231">
        <v>9932.354413793104</v>
      </c>
      <c r="D2651" s="231"/>
      <c r="E2651" s="231"/>
      <c r="F2651" s="231"/>
      <c r="G2651" s="232">
        <v>11422.207575862069</v>
      </c>
      <c r="H2651" s="254" t="s">
        <v>1430</v>
      </c>
      <c r="I2651" s="254" t="s">
        <v>1430</v>
      </c>
      <c r="J2651" s="131"/>
      <c r="K2651" s="130"/>
      <c r="L2651" s="130"/>
      <c r="M2651" s="130"/>
      <c r="N2651" s="68"/>
      <c r="O2651" s="68"/>
      <c r="P2651" s="68"/>
      <c r="Q2651" s="68"/>
      <c r="R2651" s="130"/>
      <c r="S2651" s="130"/>
      <c r="T2651" s="130"/>
      <c r="U2651" s="130"/>
      <c r="V2651" s="68"/>
      <c r="W2651" s="68"/>
      <c r="X2651" s="68"/>
      <c r="Y2651" s="130"/>
      <c r="Z2651" s="130"/>
      <c r="AA2651" s="130"/>
      <c r="AB2651" s="68"/>
      <c r="AC2651" s="68"/>
    </row>
    <row r="2652" spans="1:29" s="142" customFormat="1" ht="15.75">
      <c r="A2652" s="292" t="str">
        <f t="shared" si="46"/>
        <v>66-63300-05</v>
      </c>
      <c r="B2652" s="231">
        <v>4630.7155172413795</v>
      </c>
      <c r="C2652" s="231">
        <v>6038.4530344827572</v>
      </c>
      <c r="D2652" s="231"/>
      <c r="E2652" s="231"/>
      <c r="F2652" s="231"/>
      <c r="G2652" s="232">
        <v>6944.2209896551703</v>
      </c>
      <c r="H2652" s="254" t="s">
        <v>1431</v>
      </c>
      <c r="I2652" s="254" t="s">
        <v>1431</v>
      </c>
      <c r="J2652" s="134"/>
      <c r="K2652" s="134"/>
      <c r="L2652" s="134"/>
      <c r="M2652" s="134"/>
      <c r="N2652" s="134"/>
      <c r="O2652" s="134"/>
      <c r="P2652" s="134"/>
      <c r="Q2652" s="134"/>
      <c r="R2652" s="134"/>
      <c r="S2652" s="134"/>
      <c r="T2652" s="134"/>
      <c r="U2652" s="134"/>
      <c r="V2652" s="134"/>
      <c r="W2652" s="134"/>
      <c r="X2652" s="134"/>
      <c r="Y2652" s="134"/>
      <c r="Z2652" s="134"/>
      <c r="AA2652" s="134"/>
      <c r="AB2652" s="134"/>
      <c r="AC2652" s="134"/>
    </row>
    <row r="2653" spans="1:29" s="132" customFormat="1" ht="15.75">
      <c r="A2653" s="292" t="str">
        <f t="shared" si="46"/>
        <v>66-63300-L2</v>
      </c>
      <c r="B2653" s="231">
        <v>32686.879310344833</v>
      </c>
      <c r="C2653" s="231">
        <v>42623.690620689653</v>
      </c>
      <c r="D2653" s="231"/>
      <c r="E2653" s="231"/>
      <c r="F2653" s="231"/>
      <c r="G2653" s="232">
        <v>49017.244213793092</v>
      </c>
      <c r="H2653" s="254" t="s">
        <v>2735</v>
      </c>
      <c r="I2653" s="254" t="s">
        <v>2735</v>
      </c>
      <c r="J2653" s="131"/>
      <c r="K2653" s="130"/>
      <c r="L2653" s="130"/>
      <c r="M2653" s="130"/>
      <c r="N2653" s="68"/>
      <c r="O2653" s="68"/>
      <c r="P2653" s="68"/>
      <c r="Q2653" s="68"/>
      <c r="R2653" s="130"/>
      <c r="S2653" s="130"/>
      <c r="T2653" s="130"/>
      <c r="U2653" s="130"/>
      <c r="V2653" s="68"/>
      <c r="W2653" s="68"/>
      <c r="X2653" s="68"/>
      <c r="Y2653" s="130"/>
      <c r="Z2653" s="130"/>
      <c r="AA2653" s="130"/>
      <c r="AB2653" s="68"/>
      <c r="AC2653" s="68"/>
    </row>
    <row r="2654" spans="1:29" s="132" customFormat="1" ht="15.75">
      <c r="A2654" s="292" t="str">
        <f t="shared" si="46"/>
        <v>66-63300-L3</v>
      </c>
      <c r="B2654" s="231">
        <v>44114.362068965522</v>
      </c>
      <c r="C2654" s="231">
        <v>57525.128137931024</v>
      </c>
      <c r="D2654" s="231"/>
      <c r="E2654" s="231"/>
      <c r="F2654" s="231"/>
      <c r="G2654" s="232">
        <v>66153.89735862067</v>
      </c>
      <c r="H2654" s="254" t="s">
        <v>2736</v>
      </c>
      <c r="I2654" s="254" t="s">
        <v>2736</v>
      </c>
      <c r="J2654" s="131"/>
      <c r="K2654" s="130"/>
      <c r="L2654" s="130"/>
      <c r="M2654" s="130"/>
      <c r="N2654" s="68"/>
      <c r="O2654" s="68"/>
      <c r="P2654" s="68"/>
      <c r="Q2654" s="68"/>
      <c r="R2654" s="130"/>
      <c r="S2654" s="130"/>
      <c r="T2654" s="130"/>
      <c r="U2654" s="130"/>
      <c r="V2654" s="68"/>
      <c r="W2654" s="68"/>
      <c r="X2654" s="68"/>
      <c r="Y2654" s="130"/>
      <c r="Z2654" s="130"/>
      <c r="AA2654" s="130"/>
      <c r="AB2654" s="68"/>
      <c r="AC2654" s="68"/>
    </row>
    <row r="2655" spans="1:29" s="132" customFormat="1" ht="15.75">
      <c r="A2655" s="292" t="str">
        <f t="shared" si="46"/>
        <v>66-63300-L4</v>
      </c>
      <c r="B2655" s="231">
        <v>51731.198275862072</v>
      </c>
      <c r="C2655" s="231">
        <v>67457.482551724126</v>
      </c>
      <c r="D2655" s="231"/>
      <c r="E2655" s="231"/>
      <c r="F2655" s="231"/>
      <c r="G2655" s="232">
        <v>77576.104934482733</v>
      </c>
      <c r="H2655" s="254" t="s">
        <v>2737</v>
      </c>
      <c r="I2655" s="254" t="s">
        <v>2737</v>
      </c>
      <c r="J2655" s="134"/>
      <c r="K2655" s="134"/>
      <c r="L2655" s="134"/>
      <c r="M2655" s="134"/>
      <c r="N2655" s="134"/>
      <c r="O2655" s="134"/>
      <c r="P2655" s="134"/>
      <c r="Q2655" s="134"/>
      <c r="R2655" s="134"/>
      <c r="S2655" s="134"/>
      <c r="T2655" s="134"/>
      <c r="U2655" s="134"/>
      <c r="V2655" s="134"/>
      <c r="W2655" s="134"/>
      <c r="X2655" s="134"/>
      <c r="Y2655" s="134"/>
      <c r="Z2655" s="134"/>
      <c r="AA2655" s="134"/>
      <c r="AB2655" s="134"/>
      <c r="AC2655" s="134"/>
    </row>
    <row r="2656" spans="1:29" s="132" customFormat="1" ht="15.75">
      <c r="A2656" s="292" t="str">
        <f t="shared" si="46"/>
        <v>66-63300-B2</v>
      </c>
      <c r="B2656" s="231">
        <v>12247.551724137931</v>
      </c>
      <c r="C2656" s="231">
        <v>15970.80744827586</v>
      </c>
      <c r="D2656" s="231"/>
      <c r="E2656" s="231"/>
      <c r="F2656" s="231"/>
      <c r="G2656" s="232">
        <v>18366.428565517239</v>
      </c>
      <c r="H2656" s="254" t="s">
        <v>2738</v>
      </c>
      <c r="I2656" s="254" t="s">
        <v>2738</v>
      </c>
      <c r="J2656" s="131"/>
      <c r="K2656" s="130"/>
      <c r="L2656" s="130"/>
      <c r="M2656" s="130"/>
      <c r="N2656" s="68"/>
      <c r="O2656" s="68"/>
      <c r="P2656" s="68"/>
      <c r="Q2656" s="68"/>
      <c r="R2656" s="130"/>
      <c r="S2656" s="130"/>
      <c r="T2656" s="130"/>
      <c r="U2656" s="130"/>
      <c r="V2656" s="68"/>
      <c r="W2656" s="68"/>
      <c r="X2656" s="68"/>
      <c r="Y2656" s="130"/>
      <c r="Z2656" s="130"/>
      <c r="AA2656" s="130"/>
      <c r="AB2656" s="68"/>
      <c r="AC2656" s="68"/>
    </row>
    <row r="2657" spans="1:29" s="132" customFormat="1" ht="15.75">
      <c r="A2657" s="292" t="str">
        <f t="shared" si="46"/>
        <v>66-63300-B3</v>
      </c>
      <c r="B2657" s="231">
        <v>23675.034482758623</v>
      </c>
      <c r="C2657" s="231">
        <v>30872.244965517239</v>
      </c>
      <c r="D2657" s="231"/>
      <c r="E2657" s="231"/>
      <c r="F2657" s="231"/>
      <c r="G2657" s="232">
        <v>35503.081710344821</v>
      </c>
      <c r="H2657" s="254" t="s">
        <v>1595</v>
      </c>
      <c r="I2657" s="254" t="s">
        <v>1595</v>
      </c>
      <c r="J2657" s="131"/>
      <c r="K2657" s="130"/>
      <c r="L2657" s="130"/>
      <c r="M2657" s="130"/>
      <c r="N2657" s="68"/>
      <c r="O2657" s="68"/>
      <c r="P2657" s="68"/>
      <c r="Q2657" s="68"/>
      <c r="R2657" s="130"/>
      <c r="S2657" s="130"/>
      <c r="T2657" s="130"/>
      <c r="U2657" s="130"/>
      <c r="V2657" s="68"/>
      <c r="W2657" s="68"/>
      <c r="X2657" s="68"/>
      <c r="Y2657" s="130"/>
      <c r="Z2657" s="130"/>
      <c r="AA2657" s="130"/>
      <c r="AB2657" s="68"/>
      <c r="AC2657" s="68"/>
    </row>
    <row r="2658" spans="1:29" s="132" customFormat="1" ht="15.75">
      <c r="A2658" s="292" t="str">
        <f t="shared" si="46"/>
        <v>66-63300-B4</v>
      </c>
      <c r="B2658" s="231">
        <v>38075.267241379312</v>
      </c>
      <c r="C2658" s="231">
        <v>49650.148482758617</v>
      </c>
      <c r="D2658" s="231"/>
      <c r="E2658" s="231"/>
      <c r="F2658" s="231"/>
      <c r="G2658" s="232">
        <v>57097.670755172403</v>
      </c>
      <c r="H2658" s="254" t="s">
        <v>2739</v>
      </c>
      <c r="I2658" s="254" t="s">
        <v>2739</v>
      </c>
      <c r="J2658" s="131"/>
      <c r="K2658" s="130"/>
      <c r="L2658" s="130"/>
      <c r="M2658" s="130"/>
      <c r="N2658" s="68"/>
      <c r="O2658" s="68"/>
      <c r="P2658" s="68"/>
      <c r="Q2658" s="68"/>
      <c r="R2658" s="130"/>
      <c r="S2658" s="130"/>
      <c r="T2658" s="130"/>
      <c r="U2658" s="130"/>
      <c r="V2658" s="68"/>
      <c r="W2658" s="68"/>
      <c r="X2658" s="68"/>
      <c r="Y2658" s="130"/>
      <c r="Z2658" s="130"/>
      <c r="AA2658" s="130"/>
      <c r="AB2658" s="68"/>
      <c r="AC2658" s="68"/>
    </row>
    <row r="2659" spans="1:29" s="132" customFormat="1" ht="15.75">
      <c r="A2659" s="292" t="str">
        <f t="shared" si="46"/>
        <v>66-63300-X1</v>
      </c>
      <c r="B2659" s="231">
        <v>25827.715517241384</v>
      </c>
      <c r="C2659" s="231">
        <v>33679.341034482757</v>
      </c>
      <c r="D2659" s="231"/>
      <c r="E2659" s="231"/>
      <c r="F2659" s="231"/>
      <c r="G2659" s="232">
        <v>38731.24218965516</v>
      </c>
      <c r="H2659" s="254" t="s">
        <v>2740</v>
      </c>
      <c r="I2659" s="254" t="s">
        <v>2740</v>
      </c>
      <c r="J2659" s="131"/>
      <c r="K2659" s="130"/>
      <c r="L2659" s="130"/>
      <c r="M2659" s="130"/>
      <c r="N2659" s="68"/>
      <c r="O2659" s="68"/>
      <c r="P2659" s="68"/>
      <c r="Q2659" s="68"/>
      <c r="R2659" s="130"/>
      <c r="S2659" s="130"/>
      <c r="T2659" s="130"/>
      <c r="U2659" s="130"/>
      <c r="V2659" s="68"/>
      <c r="W2659" s="68"/>
      <c r="X2659" s="68"/>
      <c r="Y2659" s="130"/>
      <c r="Z2659" s="130"/>
      <c r="AA2659" s="130"/>
      <c r="AB2659" s="68"/>
      <c r="AC2659" s="68"/>
    </row>
    <row r="2660" spans="1:29" s="132" customFormat="1" ht="15.75">
      <c r="A2660" s="292" t="str">
        <f t="shared" ref="A2660:A2723" si="47">LEFT(H2660,6)&amp;"00"&amp;RIGHT(H2660,3)</f>
        <v>66-63300-X2</v>
      </c>
      <c r="B2660" s="231">
        <v>19044.318965517243</v>
      </c>
      <c r="C2660" s="231">
        <v>24833.791931034481</v>
      </c>
      <c r="D2660" s="231"/>
      <c r="E2660" s="231"/>
      <c r="F2660" s="231"/>
      <c r="G2660" s="232">
        <v>28558.860720689649</v>
      </c>
      <c r="H2660" s="254" t="s">
        <v>2741</v>
      </c>
      <c r="I2660" s="254" t="s">
        <v>2741</v>
      </c>
      <c r="J2660" s="134"/>
      <c r="K2660" s="134"/>
      <c r="L2660" s="134"/>
      <c r="M2660" s="134"/>
      <c r="N2660" s="134"/>
      <c r="O2660" s="134"/>
      <c r="P2660" s="134"/>
      <c r="Q2660" s="134"/>
      <c r="R2660" s="134"/>
      <c r="S2660" s="134"/>
      <c r="T2660" s="134"/>
      <c r="U2660" s="134"/>
      <c r="V2660" s="134"/>
      <c r="W2660" s="134"/>
      <c r="X2660" s="134"/>
      <c r="Y2660" s="134"/>
      <c r="Z2660" s="134"/>
      <c r="AA2660" s="134"/>
      <c r="AB2660" s="134"/>
      <c r="AC2660" s="134"/>
    </row>
    <row r="2661" spans="1:29" s="132" customFormat="1" ht="15.75">
      <c r="A2661" s="292" t="str">
        <f t="shared" si="47"/>
        <v>66-63300-X4</v>
      </c>
      <c r="B2661" s="231">
        <v>33444.551724137935</v>
      </c>
      <c r="C2661" s="231">
        <v>43611.695448275859</v>
      </c>
      <c r="D2661" s="231"/>
      <c r="E2661" s="231"/>
      <c r="F2661" s="231"/>
      <c r="G2661" s="232">
        <v>50153.449765517231</v>
      </c>
      <c r="H2661" s="254" t="s">
        <v>2742</v>
      </c>
      <c r="I2661" s="254" t="s">
        <v>2742</v>
      </c>
      <c r="J2661" s="131"/>
      <c r="K2661" s="130"/>
      <c r="L2661" s="130"/>
      <c r="M2661" s="130"/>
      <c r="N2661" s="68"/>
      <c r="O2661" s="68"/>
      <c r="P2661" s="68"/>
      <c r="Q2661" s="68"/>
      <c r="R2661" s="130"/>
      <c r="S2661" s="130"/>
      <c r="T2661" s="130"/>
      <c r="U2661" s="130"/>
      <c r="V2661" s="68"/>
      <c r="W2661" s="68"/>
      <c r="X2661" s="68"/>
      <c r="Y2661" s="130"/>
      <c r="Z2661" s="130"/>
      <c r="AA2661" s="130"/>
      <c r="AB2661" s="68"/>
      <c r="AC2661" s="68"/>
    </row>
    <row r="2662" spans="1:29" s="132" customFormat="1" ht="15.75">
      <c r="A2662" s="292" t="str">
        <f t="shared" si="47"/>
        <v>66-62100-S2</v>
      </c>
      <c r="B2662" s="231">
        <v>11751.94</v>
      </c>
      <c r="C2662" s="231">
        <v>15881</v>
      </c>
      <c r="D2662" s="231"/>
      <c r="E2662" s="231"/>
      <c r="F2662" s="231"/>
      <c r="G2662" s="232"/>
      <c r="H2662" s="254" t="s">
        <v>1436</v>
      </c>
      <c r="I2662" s="254" t="s">
        <v>1436</v>
      </c>
      <c r="J2662" s="131"/>
      <c r="K2662" s="130"/>
      <c r="L2662" s="130"/>
      <c r="M2662" s="130"/>
      <c r="N2662" s="68"/>
      <c r="O2662" s="68"/>
      <c r="P2662" s="68"/>
      <c r="Q2662" s="68"/>
      <c r="R2662" s="130"/>
      <c r="S2662" s="130"/>
      <c r="T2662" s="130"/>
      <c r="U2662" s="130"/>
      <c r="V2662" s="68"/>
      <c r="W2662" s="68"/>
      <c r="X2662" s="68"/>
      <c r="Y2662" s="130"/>
      <c r="Z2662" s="130"/>
      <c r="AA2662" s="130"/>
      <c r="AB2662" s="68"/>
      <c r="AC2662" s="68"/>
    </row>
    <row r="2663" spans="1:29" s="132" customFormat="1" ht="15.75">
      <c r="A2663" s="292" t="str">
        <f t="shared" si="47"/>
        <v>66-62100-01</v>
      </c>
      <c r="B2663" s="231">
        <v>7380.76</v>
      </c>
      <c r="C2663" s="231">
        <v>9974</v>
      </c>
      <c r="D2663" s="231"/>
      <c r="E2663" s="231"/>
      <c r="F2663" s="231"/>
      <c r="G2663" s="232"/>
      <c r="H2663" s="254" t="s">
        <v>1437</v>
      </c>
      <c r="I2663" s="254" t="s">
        <v>1437</v>
      </c>
      <c r="J2663" s="134"/>
      <c r="K2663" s="134"/>
      <c r="L2663" s="134"/>
      <c r="M2663" s="134"/>
      <c r="N2663" s="134"/>
      <c r="O2663" s="134"/>
      <c r="P2663" s="134"/>
      <c r="Q2663" s="134"/>
      <c r="R2663" s="134"/>
      <c r="S2663" s="134"/>
      <c r="T2663" s="134"/>
      <c r="U2663" s="134"/>
      <c r="V2663" s="134"/>
      <c r="W2663" s="134"/>
      <c r="X2663" s="134"/>
      <c r="Y2663" s="134"/>
      <c r="Z2663" s="134"/>
      <c r="AA2663" s="134"/>
      <c r="AB2663" s="134"/>
      <c r="AC2663" s="134"/>
    </row>
    <row r="2664" spans="1:29" s="132" customFormat="1" ht="15.75">
      <c r="A2664" s="292" t="str">
        <f t="shared" si="47"/>
        <v>66-62100-02</v>
      </c>
      <c r="B2664" s="231">
        <v>4371.18</v>
      </c>
      <c r="C2664" s="231">
        <v>5907</v>
      </c>
      <c r="D2664" s="231"/>
      <c r="E2664" s="231"/>
      <c r="F2664" s="231"/>
      <c r="G2664" s="232"/>
      <c r="H2664" s="254" t="s">
        <v>1438</v>
      </c>
      <c r="I2664" s="254" t="s">
        <v>1438</v>
      </c>
      <c r="J2664" s="131"/>
      <c r="K2664" s="130"/>
      <c r="L2664" s="130"/>
      <c r="M2664" s="130"/>
      <c r="N2664" s="68"/>
      <c r="O2664" s="68"/>
      <c r="P2664" s="68"/>
      <c r="Q2664" s="68"/>
      <c r="R2664" s="130"/>
      <c r="S2664" s="130"/>
      <c r="T2664" s="130"/>
      <c r="U2664" s="130"/>
      <c r="V2664" s="68"/>
      <c r="W2664" s="68"/>
      <c r="X2664" s="68"/>
      <c r="Y2664" s="130"/>
      <c r="Z2664" s="130"/>
      <c r="AA2664" s="130"/>
      <c r="AB2664" s="68"/>
      <c r="AC2664" s="68"/>
    </row>
    <row r="2665" spans="1:29" s="132" customFormat="1" ht="15.75">
      <c r="A2665" s="292" t="str">
        <f t="shared" si="47"/>
        <v>66-62200-S2</v>
      </c>
      <c r="B2665" s="231">
        <v>11143.66</v>
      </c>
      <c r="C2665" s="231">
        <v>15059</v>
      </c>
      <c r="D2665" s="231"/>
      <c r="E2665" s="231"/>
      <c r="F2665" s="231"/>
      <c r="G2665" s="232"/>
      <c r="H2665" s="254" t="s">
        <v>1439</v>
      </c>
      <c r="I2665" s="254" t="s">
        <v>1439</v>
      </c>
      <c r="J2665" s="131"/>
      <c r="K2665" s="130"/>
      <c r="L2665" s="130"/>
      <c r="M2665" s="130"/>
      <c r="N2665" s="68"/>
      <c r="O2665" s="68"/>
      <c r="P2665" s="68"/>
      <c r="Q2665" s="68"/>
      <c r="R2665" s="130"/>
      <c r="S2665" s="130"/>
      <c r="T2665" s="130"/>
      <c r="U2665" s="130"/>
      <c r="V2665" s="68"/>
      <c r="W2665" s="68"/>
      <c r="X2665" s="68"/>
      <c r="Y2665" s="130"/>
      <c r="Z2665" s="130"/>
      <c r="AA2665" s="130"/>
      <c r="AB2665" s="68"/>
      <c r="AC2665" s="68"/>
    </row>
    <row r="2666" spans="1:29" s="132" customFormat="1" ht="15.75">
      <c r="A2666" s="292" t="str">
        <f t="shared" si="47"/>
        <v>66-62200-01</v>
      </c>
      <c r="B2666" s="231">
        <v>6118.32</v>
      </c>
      <c r="C2666" s="231">
        <v>8268</v>
      </c>
      <c r="D2666" s="231"/>
      <c r="E2666" s="231"/>
      <c r="F2666" s="231"/>
      <c r="G2666" s="232"/>
      <c r="H2666" s="254" t="s">
        <v>1440</v>
      </c>
      <c r="I2666" s="254" t="s">
        <v>1440</v>
      </c>
      <c r="J2666" s="131"/>
      <c r="K2666" s="130"/>
      <c r="L2666" s="130"/>
      <c r="M2666" s="130"/>
      <c r="N2666" s="68"/>
      <c r="O2666" s="68"/>
      <c r="P2666" s="68"/>
      <c r="Q2666" s="68"/>
      <c r="R2666" s="130"/>
      <c r="S2666" s="130"/>
      <c r="T2666" s="130"/>
      <c r="U2666" s="130"/>
      <c r="V2666" s="68"/>
      <c r="W2666" s="68"/>
      <c r="X2666" s="68"/>
      <c r="Y2666" s="130"/>
      <c r="Z2666" s="130"/>
      <c r="AA2666" s="130"/>
      <c r="AB2666" s="68"/>
      <c r="AC2666" s="68"/>
    </row>
    <row r="2667" spans="1:29" s="132" customFormat="1" ht="15.75">
      <c r="A2667" s="292" t="str">
        <f t="shared" si="47"/>
        <v>66-62200-02</v>
      </c>
      <c r="B2667" s="231">
        <v>5025.34</v>
      </c>
      <c r="C2667" s="231">
        <v>6791</v>
      </c>
      <c r="D2667" s="231"/>
      <c r="E2667" s="231"/>
      <c r="F2667" s="231"/>
      <c r="G2667" s="232"/>
      <c r="H2667" s="254" t="s">
        <v>1441</v>
      </c>
      <c r="I2667" s="254" t="s">
        <v>1441</v>
      </c>
      <c r="J2667" s="131"/>
      <c r="K2667" s="130"/>
      <c r="L2667" s="130"/>
      <c r="M2667" s="130"/>
      <c r="N2667" s="68"/>
      <c r="O2667" s="68"/>
      <c r="P2667" s="68"/>
      <c r="Q2667" s="68"/>
      <c r="R2667" s="130"/>
      <c r="S2667" s="130"/>
      <c r="T2667" s="130"/>
      <c r="U2667" s="130"/>
      <c r="V2667" s="68"/>
      <c r="W2667" s="68"/>
      <c r="X2667" s="68"/>
      <c r="Y2667" s="130"/>
      <c r="Z2667" s="130"/>
      <c r="AA2667" s="130"/>
      <c r="AB2667" s="68"/>
      <c r="AC2667" s="68"/>
    </row>
    <row r="2668" spans="1:29" s="132" customFormat="1" ht="15.75">
      <c r="A2668" s="292" t="str">
        <f t="shared" si="47"/>
        <v>66-62300-S2</v>
      </c>
      <c r="B2668" s="231">
        <v>6142.2981536551706</v>
      </c>
      <c r="C2668" s="231">
        <v>8300.4029103448265</v>
      </c>
      <c r="D2668" s="231"/>
      <c r="E2668" s="231"/>
      <c r="F2668" s="231"/>
      <c r="G2668" s="232"/>
      <c r="H2668" s="254" t="s">
        <v>1442</v>
      </c>
      <c r="I2668" s="254" t="s">
        <v>1442</v>
      </c>
      <c r="J2668" s="131"/>
      <c r="K2668" s="130"/>
      <c r="L2668" s="130"/>
      <c r="M2668" s="130"/>
      <c r="N2668" s="68"/>
      <c r="O2668" s="68"/>
      <c r="P2668" s="68"/>
      <c r="Q2668" s="68"/>
      <c r="R2668" s="130"/>
      <c r="S2668" s="130"/>
      <c r="T2668" s="130"/>
      <c r="U2668" s="130"/>
      <c r="V2668" s="68"/>
      <c r="W2668" s="68"/>
      <c r="X2668" s="68"/>
      <c r="Y2668" s="130"/>
      <c r="Z2668" s="130"/>
      <c r="AA2668" s="130"/>
      <c r="AB2668" s="68"/>
      <c r="AC2668" s="68"/>
    </row>
    <row r="2669" spans="1:29" s="132" customFormat="1" ht="15.75">
      <c r="A2669" s="292" t="str">
        <f t="shared" si="47"/>
        <v>66-62300-01</v>
      </c>
      <c r="B2669" s="231">
        <v>3930.4343107586196</v>
      </c>
      <c r="C2669" s="231">
        <v>5311.3977172413779</v>
      </c>
      <c r="D2669" s="231"/>
      <c r="E2669" s="231"/>
      <c r="F2669" s="231"/>
      <c r="G2669" s="232"/>
      <c r="H2669" s="254" t="s">
        <v>1443</v>
      </c>
      <c r="I2669" s="254" t="s">
        <v>1443</v>
      </c>
      <c r="J2669" s="131"/>
      <c r="K2669" s="130"/>
      <c r="L2669" s="130"/>
      <c r="M2669" s="130"/>
      <c r="N2669" s="68"/>
      <c r="O2669" s="68"/>
      <c r="P2669" s="68"/>
      <c r="Q2669" s="68"/>
      <c r="R2669" s="130"/>
      <c r="S2669" s="130"/>
      <c r="T2669" s="130"/>
      <c r="U2669" s="130"/>
      <c r="V2669" s="68"/>
      <c r="W2669" s="68"/>
      <c r="X2669" s="68"/>
      <c r="Y2669" s="130"/>
      <c r="Z2669" s="130"/>
      <c r="AA2669" s="130"/>
      <c r="AB2669" s="68"/>
      <c r="AC2669" s="68"/>
    </row>
    <row r="2670" spans="1:29" s="132" customFormat="1" ht="15.75">
      <c r="A2670" s="292" t="str">
        <f t="shared" si="47"/>
        <v>66-62300-02</v>
      </c>
      <c r="B2670" s="231">
        <v>2211.8638428965514</v>
      </c>
      <c r="C2670" s="231">
        <v>2989.0051931034482</v>
      </c>
      <c r="D2670" s="231"/>
      <c r="E2670" s="231"/>
      <c r="F2670" s="231"/>
      <c r="G2670" s="232"/>
      <c r="H2670" s="254" t="s">
        <v>1444</v>
      </c>
      <c r="I2670" s="254" t="s">
        <v>1444</v>
      </c>
      <c r="J2670" s="131"/>
      <c r="K2670" s="130"/>
      <c r="L2670" s="130"/>
      <c r="M2670" s="130"/>
      <c r="N2670" s="68"/>
      <c r="O2670" s="68"/>
      <c r="P2670" s="68"/>
      <c r="Q2670" s="68"/>
      <c r="R2670" s="130"/>
      <c r="S2670" s="130"/>
      <c r="T2670" s="130"/>
      <c r="U2670" s="130"/>
      <c r="V2670" s="68"/>
      <c r="W2670" s="68"/>
      <c r="X2670" s="68"/>
      <c r="Y2670" s="130"/>
      <c r="Z2670" s="130"/>
      <c r="AA2670" s="130"/>
      <c r="AB2670" s="68"/>
      <c r="AC2670" s="68"/>
    </row>
    <row r="2671" spans="1:29" s="132" customFormat="1" ht="15.75">
      <c r="A2671" s="292" t="str">
        <f t="shared" si="47"/>
        <v>66-62400-S2</v>
      </c>
      <c r="B2671" s="231"/>
      <c r="C2671" s="231">
        <v>9625.0267944827556</v>
      </c>
      <c r="D2671" s="231"/>
      <c r="E2671" s="231"/>
      <c r="F2671" s="231"/>
      <c r="G2671" s="232"/>
      <c r="H2671" s="254" t="s">
        <v>1445</v>
      </c>
      <c r="I2671" s="254" t="s">
        <v>1445</v>
      </c>
      <c r="J2671" s="131"/>
      <c r="K2671" s="130"/>
      <c r="L2671" s="130"/>
      <c r="M2671" s="130"/>
      <c r="N2671" s="68"/>
      <c r="O2671" s="68"/>
      <c r="P2671" s="68"/>
      <c r="Q2671" s="68"/>
      <c r="R2671" s="130"/>
      <c r="S2671" s="130"/>
      <c r="T2671" s="130"/>
      <c r="U2671" s="130"/>
      <c r="V2671" s="68"/>
      <c r="W2671" s="68"/>
      <c r="X2671" s="68"/>
      <c r="Y2671" s="130"/>
      <c r="Z2671" s="130"/>
      <c r="AA2671" s="130"/>
      <c r="AB2671" s="68"/>
      <c r="AC2671" s="68"/>
    </row>
    <row r="2672" spans="1:29" s="132" customFormat="1" ht="15.75">
      <c r="A2672" s="292" t="str">
        <f t="shared" si="47"/>
        <v>66-62400-01</v>
      </c>
      <c r="B2672" s="231">
        <v>4299.6087075586183</v>
      </c>
      <c r="C2672" s="231">
        <v>5810.2820372413762</v>
      </c>
      <c r="D2672" s="231"/>
      <c r="E2672" s="231"/>
      <c r="F2672" s="231"/>
      <c r="G2672" s="232"/>
      <c r="H2672" s="254" t="s">
        <v>1446</v>
      </c>
      <c r="I2672" s="254" t="s">
        <v>1446</v>
      </c>
      <c r="J2672" s="134"/>
      <c r="K2672" s="134"/>
      <c r="L2672" s="134"/>
      <c r="M2672" s="134"/>
      <c r="N2672" s="134"/>
      <c r="O2672" s="134"/>
      <c r="P2672" s="134"/>
      <c r="Q2672" s="134"/>
      <c r="R2672" s="134"/>
      <c r="S2672" s="134"/>
      <c r="T2672" s="134"/>
      <c r="U2672" s="134"/>
      <c r="V2672" s="134"/>
      <c r="W2672" s="134"/>
      <c r="X2672" s="134"/>
      <c r="Y2672" s="134"/>
      <c r="Z2672" s="134"/>
      <c r="AA2672" s="134"/>
      <c r="AB2672" s="134"/>
      <c r="AC2672" s="134"/>
    </row>
    <row r="2673" spans="1:29" s="132" customFormat="1" ht="15.75">
      <c r="A2673" s="292" t="str">
        <f t="shared" si="47"/>
        <v>66-62400-02</v>
      </c>
      <c r="B2673" s="231"/>
      <c r="C2673" s="231">
        <v>3814.7447572413794</v>
      </c>
      <c r="D2673" s="231"/>
      <c r="E2673" s="231"/>
      <c r="F2673" s="231"/>
      <c r="G2673" s="232"/>
      <c r="H2673" s="254" t="s">
        <v>1447</v>
      </c>
      <c r="I2673" s="254" t="s">
        <v>1447</v>
      </c>
      <c r="J2673" s="131"/>
      <c r="K2673" s="130"/>
      <c r="L2673" s="130"/>
      <c r="M2673" s="130"/>
      <c r="N2673" s="68"/>
      <c r="O2673" s="68"/>
      <c r="P2673" s="68"/>
      <c r="Q2673" s="68"/>
      <c r="R2673" s="130"/>
      <c r="S2673" s="130"/>
      <c r="T2673" s="130"/>
      <c r="U2673" s="130"/>
      <c r="V2673" s="68"/>
      <c r="W2673" s="68"/>
      <c r="X2673" s="68"/>
      <c r="Y2673" s="130"/>
      <c r="Z2673" s="130"/>
      <c r="AA2673" s="130"/>
      <c r="AB2673" s="68"/>
      <c r="AC2673" s="68"/>
    </row>
    <row r="2674" spans="1:29" s="132" customFormat="1" ht="15.75">
      <c r="A2674" s="292" t="str">
        <f t="shared" si="47"/>
        <v>66-62500-S2</v>
      </c>
      <c r="B2674" s="231"/>
      <c r="C2674" s="231">
        <v>16243.84548827586</v>
      </c>
      <c r="D2674" s="231"/>
      <c r="E2674" s="231"/>
      <c r="F2674" s="231"/>
      <c r="G2674" s="232"/>
      <c r="H2674" s="254" t="s">
        <v>1448</v>
      </c>
      <c r="I2674" s="254" t="s">
        <v>1448</v>
      </c>
      <c r="J2674" s="131"/>
      <c r="K2674" s="130"/>
      <c r="L2674" s="130"/>
      <c r="M2674" s="130"/>
      <c r="N2674" s="68"/>
      <c r="O2674" s="68"/>
      <c r="P2674" s="68"/>
      <c r="Q2674" s="68"/>
      <c r="R2674" s="130"/>
      <c r="S2674" s="130"/>
      <c r="T2674" s="130"/>
      <c r="U2674" s="130"/>
      <c r="V2674" s="68"/>
      <c r="W2674" s="68"/>
      <c r="X2674" s="68"/>
      <c r="Y2674" s="130"/>
      <c r="Z2674" s="130"/>
      <c r="AA2674" s="130"/>
      <c r="AB2674" s="68"/>
      <c r="AC2674" s="68"/>
    </row>
    <row r="2675" spans="1:29" s="132" customFormat="1" ht="15.75">
      <c r="A2675" s="292" t="str">
        <f t="shared" si="47"/>
        <v>66-62500-01</v>
      </c>
      <c r="B2675" s="231">
        <v>7109.7896763034478</v>
      </c>
      <c r="C2675" s="231">
        <v>9607.8238868965509</v>
      </c>
      <c r="D2675" s="231"/>
      <c r="E2675" s="231"/>
      <c r="F2675" s="231"/>
      <c r="G2675" s="232"/>
      <c r="H2675" s="254" t="s">
        <v>1449</v>
      </c>
      <c r="I2675" s="254" t="s">
        <v>1449</v>
      </c>
      <c r="J2675" s="134"/>
      <c r="K2675" s="134"/>
      <c r="L2675" s="134"/>
      <c r="M2675" s="134"/>
      <c r="N2675" s="134"/>
      <c r="O2675" s="134"/>
      <c r="P2675" s="134"/>
      <c r="Q2675" s="134"/>
      <c r="R2675" s="134"/>
      <c r="S2675" s="134"/>
      <c r="T2675" s="134"/>
      <c r="U2675" s="134"/>
      <c r="V2675" s="134"/>
      <c r="W2675" s="134"/>
      <c r="X2675" s="134"/>
      <c r="Y2675" s="134"/>
      <c r="Z2675" s="134"/>
      <c r="AA2675" s="134"/>
      <c r="AB2675" s="134"/>
      <c r="AC2675" s="134"/>
    </row>
    <row r="2676" spans="1:29" s="132" customFormat="1" ht="15.75">
      <c r="A2676" s="292" t="str">
        <f t="shared" si="47"/>
        <v>66-62500-02</v>
      </c>
      <c r="B2676" s="231"/>
      <c r="C2676" s="231">
        <v>6636.0216013793097</v>
      </c>
      <c r="D2676" s="231"/>
      <c r="E2676" s="231"/>
      <c r="F2676" s="231"/>
      <c r="G2676" s="232"/>
      <c r="H2676" s="254" t="s">
        <v>1450</v>
      </c>
      <c r="I2676" s="254" t="s">
        <v>1450</v>
      </c>
      <c r="J2676" s="131"/>
      <c r="K2676" s="130"/>
      <c r="L2676" s="130"/>
      <c r="M2676" s="130"/>
      <c r="N2676" s="68"/>
      <c r="O2676" s="68"/>
      <c r="P2676" s="68"/>
      <c r="Q2676" s="68"/>
      <c r="R2676" s="130"/>
      <c r="S2676" s="130"/>
      <c r="T2676" s="130"/>
      <c r="U2676" s="130"/>
      <c r="V2676" s="68"/>
      <c r="W2676" s="68"/>
      <c r="X2676" s="68"/>
      <c r="Y2676" s="130"/>
      <c r="Z2676" s="130"/>
      <c r="AA2676" s="130"/>
      <c r="AB2676" s="68"/>
      <c r="AC2676" s="68"/>
    </row>
    <row r="2677" spans="1:29" s="132" customFormat="1" ht="15.75">
      <c r="A2677" s="292" t="str">
        <f t="shared" si="47"/>
        <v>66-62600-S2</v>
      </c>
      <c r="B2677" s="231"/>
      <c r="C2677" s="231">
        <v>19503.823886896549</v>
      </c>
      <c r="D2677" s="231"/>
      <c r="E2677" s="231"/>
      <c r="F2677" s="231"/>
      <c r="G2677" s="232"/>
      <c r="H2677" s="254" t="s">
        <v>1451</v>
      </c>
      <c r="I2677" s="254" t="s">
        <v>1451</v>
      </c>
      <c r="J2677" s="131"/>
      <c r="K2677" s="130"/>
      <c r="L2677" s="130"/>
      <c r="M2677" s="130"/>
      <c r="N2677" s="68"/>
      <c r="O2677" s="68"/>
      <c r="P2677" s="68"/>
      <c r="Q2677" s="68"/>
      <c r="R2677" s="130"/>
      <c r="S2677" s="130"/>
      <c r="T2677" s="130"/>
      <c r="U2677" s="130"/>
      <c r="V2677" s="68"/>
      <c r="W2677" s="68"/>
      <c r="X2677" s="68"/>
      <c r="Y2677" s="130"/>
      <c r="Z2677" s="130"/>
      <c r="AA2677" s="130"/>
      <c r="AB2677" s="68"/>
      <c r="AC2677" s="68"/>
    </row>
    <row r="2678" spans="1:29" s="132" customFormat="1" ht="15.75">
      <c r="A2678" s="292" t="str">
        <f t="shared" si="47"/>
        <v>66-62600-01</v>
      </c>
      <c r="B2678" s="231">
        <v>7109.7896763034478</v>
      </c>
      <c r="C2678" s="231">
        <v>9607.8238868965509</v>
      </c>
      <c r="D2678" s="231"/>
      <c r="E2678" s="231"/>
      <c r="F2678" s="231"/>
      <c r="G2678" s="232"/>
      <c r="H2678" s="254" t="s">
        <v>1452</v>
      </c>
      <c r="I2678" s="254" t="s">
        <v>1452</v>
      </c>
      <c r="J2678" s="134"/>
      <c r="K2678" s="134"/>
      <c r="L2678" s="134"/>
      <c r="M2678" s="134"/>
      <c r="N2678" s="134"/>
      <c r="O2678" s="134"/>
      <c r="P2678" s="134"/>
      <c r="Q2678" s="134"/>
      <c r="R2678" s="134"/>
      <c r="S2678" s="134"/>
      <c r="T2678" s="134"/>
      <c r="U2678" s="134"/>
      <c r="V2678" s="134"/>
      <c r="W2678" s="134"/>
      <c r="X2678" s="134"/>
      <c r="Y2678" s="134"/>
      <c r="Z2678" s="134"/>
      <c r="AA2678" s="134"/>
      <c r="AB2678" s="134"/>
      <c r="AC2678" s="134"/>
    </row>
    <row r="2679" spans="1:29" s="132" customFormat="1" ht="15.75">
      <c r="A2679" s="292" t="str">
        <f t="shared" si="47"/>
        <v>66-62600-02</v>
      </c>
      <c r="B2679" s="231"/>
      <c r="C2679" s="231">
        <v>9896</v>
      </c>
      <c r="D2679" s="231"/>
      <c r="E2679" s="231"/>
      <c r="F2679" s="231"/>
      <c r="G2679" s="232"/>
      <c r="H2679" s="254" t="s">
        <v>1453</v>
      </c>
      <c r="I2679" s="254" t="s">
        <v>1453</v>
      </c>
      <c r="J2679" s="131"/>
      <c r="K2679" s="130"/>
      <c r="L2679" s="130"/>
      <c r="M2679" s="130"/>
      <c r="N2679" s="68"/>
      <c r="O2679" s="68"/>
      <c r="P2679" s="68"/>
      <c r="Q2679" s="68"/>
      <c r="R2679" s="130"/>
      <c r="S2679" s="130"/>
      <c r="T2679" s="130"/>
      <c r="U2679" s="130"/>
      <c r="V2679" s="68"/>
      <c r="W2679" s="68"/>
      <c r="X2679" s="68"/>
      <c r="Y2679" s="130"/>
      <c r="Z2679" s="130"/>
      <c r="AA2679" s="130"/>
      <c r="AB2679" s="68"/>
      <c r="AC2679" s="68"/>
    </row>
    <row r="2680" spans="1:29" s="132" customFormat="1" ht="15.75">
      <c r="A2680" s="292" t="str">
        <f t="shared" si="47"/>
        <v>66-62700-S2</v>
      </c>
      <c r="B2680" s="231"/>
      <c r="C2680" s="231">
        <v>12751.65524827586</v>
      </c>
      <c r="D2680" s="231"/>
      <c r="E2680" s="231"/>
      <c r="F2680" s="231"/>
      <c r="G2680" s="232"/>
      <c r="H2680" s="255" t="s">
        <v>1454</v>
      </c>
      <c r="I2680" s="255" t="s">
        <v>1454</v>
      </c>
      <c r="J2680" s="131"/>
      <c r="K2680" s="130"/>
      <c r="L2680" s="130"/>
      <c r="M2680" s="130"/>
      <c r="N2680" s="68"/>
      <c r="O2680" s="68"/>
      <c r="P2680" s="68"/>
      <c r="Q2680" s="68"/>
      <c r="R2680" s="130"/>
      <c r="S2680" s="130"/>
      <c r="T2680" s="130"/>
      <c r="U2680" s="130"/>
      <c r="V2680" s="68"/>
      <c r="W2680" s="68"/>
      <c r="X2680" s="68"/>
      <c r="Y2680" s="130"/>
      <c r="Z2680" s="130"/>
      <c r="AA2680" s="130"/>
      <c r="AB2680" s="68"/>
      <c r="AC2680" s="68"/>
    </row>
    <row r="2681" spans="1:29" s="142" customFormat="1" ht="15.75">
      <c r="A2681" s="292" t="str">
        <f t="shared" si="47"/>
        <v>66-62700-01</v>
      </c>
      <c r="B2681" s="231">
        <v>5687.1952334620673</v>
      </c>
      <c r="C2681" s="231">
        <v>7685.3989641379294</v>
      </c>
      <c r="D2681" s="231"/>
      <c r="E2681" s="231"/>
      <c r="F2681" s="231"/>
      <c r="G2681" s="232"/>
      <c r="H2681" s="255" t="s">
        <v>1455</v>
      </c>
      <c r="I2681" s="255" t="s">
        <v>1455</v>
      </c>
      <c r="J2681" s="134"/>
      <c r="K2681" s="134"/>
      <c r="L2681" s="134"/>
      <c r="M2681" s="134"/>
      <c r="N2681" s="134"/>
      <c r="O2681" s="134"/>
      <c r="P2681" s="134"/>
      <c r="Q2681" s="134"/>
      <c r="R2681" s="134"/>
      <c r="S2681" s="134"/>
      <c r="T2681" s="134"/>
      <c r="U2681" s="134"/>
      <c r="V2681" s="134"/>
      <c r="W2681" s="134"/>
      <c r="X2681" s="134"/>
      <c r="Y2681" s="134"/>
      <c r="Z2681" s="134"/>
      <c r="AA2681" s="134"/>
      <c r="AB2681" s="134"/>
      <c r="AC2681" s="134"/>
    </row>
    <row r="2682" spans="1:29" s="142" customFormat="1" ht="15.75">
      <c r="A2682" s="292" t="str">
        <f t="shared" si="47"/>
        <v>66-62700-02</v>
      </c>
      <c r="B2682" s="231"/>
      <c r="C2682" s="231">
        <v>5066.2562841379295</v>
      </c>
      <c r="D2682" s="231"/>
      <c r="E2682" s="231"/>
      <c r="F2682" s="231"/>
      <c r="G2682" s="232"/>
      <c r="H2682" s="255" t="s">
        <v>1456</v>
      </c>
      <c r="I2682" s="255" t="s">
        <v>1456</v>
      </c>
      <c r="J2682" s="134"/>
      <c r="K2682" s="134"/>
      <c r="L2682" s="134"/>
      <c r="M2682" s="134"/>
      <c r="N2682" s="134"/>
      <c r="O2682" s="134"/>
      <c r="P2682" s="134"/>
      <c r="Q2682" s="134"/>
      <c r="R2682" s="134"/>
      <c r="S2682" s="134"/>
      <c r="T2682" s="134"/>
      <c r="U2682" s="134"/>
      <c r="V2682" s="134"/>
      <c r="W2682" s="134"/>
      <c r="X2682" s="134"/>
      <c r="Y2682" s="134"/>
      <c r="Z2682" s="134"/>
      <c r="AA2682" s="134"/>
      <c r="AB2682" s="134"/>
      <c r="AC2682" s="134"/>
    </row>
    <row r="2683" spans="1:29" s="142" customFormat="1" ht="15.75">
      <c r="A2683" s="292" t="str">
        <f t="shared" si="47"/>
        <v>66-62800-S2</v>
      </c>
      <c r="B2683" s="231"/>
      <c r="C2683" s="231">
        <v>13637.4</v>
      </c>
      <c r="D2683" s="231"/>
      <c r="E2683" s="231"/>
      <c r="F2683" s="231"/>
      <c r="G2683" s="232"/>
      <c r="H2683" s="255" t="s">
        <v>1457</v>
      </c>
      <c r="I2683" s="255" t="s">
        <v>1457</v>
      </c>
      <c r="J2683" s="134"/>
      <c r="K2683" s="134"/>
      <c r="L2683" s="134"/>
      <c r="M2683" s="134"/>
      <c r="N2683" s="134"/>
      <c r="O2683" s="134"/>
      <c r="P2683" s="134"/>
      <c r="Q2683" s="134"/>
      <c r="R2683" s="134"/>
      <c r="S2683" s="134"/>
      <c r="T2683" s="134"/>
      <c r="U2683" s="134"/>
      <c r="V2683" s="134"/>
      <c r="W2683" s="134"/>
      <c r="X2683" s="134"/>
      <c r="Y2683" s="134"/>
      <c r="Z2683" s="134"/>
      <c r="AA2683" s="134"/>
      <c r="AB2683" s="134"/>
      <c r="AC2683" s="134"/>
    </row>
    <row r="2684" spans="1:29" s="132" customFormat="1" ht="15.75">
      <c r="A2684" s="292" t="str">
        <f t="shared" si="47"/>
        <v>66-62800-01</v>
      </c>
      <c r="B2684" s="231">
        <v>5989.116</v>
      </c>
      <c r="C2684" s="231">
        <v>8093.4</v>
      </c>
      <c r="D2684" s="231"/>
      <c r="E2684" s="231"/>
      <c r="F2684" s="231"/>
      <c r="G2684" s="232"/>
      <c r="H2684" s="255" t="s">
        <v>1458</v>
      </c>
      <c r="I2684" s="255" t="s">
        <v>1458</v>
      </c>
      <c r="J2684" s="131"/>
      <c r="K2684" s="130"/>
      <c r="L2684" s="130"/>
      <c r="M2684" s="130"/>
      <c r="N2684" s="68"/>
      <c r="O2684" s="68"/>
      <c r="P2684" s="68"/>
      <c r="Q2684" s="68"/>
      <c r="R2684" s="130"/>
      <c r="S2684" s="130"/>
      <c r="T2684" s="130"/>
      <c r="U2684" s="130"/>
      <c r="V2684" s="68"/>
      <c r="W2684" s="68"/>
      <c r="X2684" s="68"/>
      <c r="Y2684" s="130"/>
      <c r="Z2684" s="130"/>
      <c r="AA2684" s="130"/>
      <c r="AB2684" s="68"/>
      <c r="AC2684" s="68"/>
    </row>
    <row r="2685" spans="1:29" s="132" customFormat="1" ht="15.75">
      <c r="A2685" s="292" t="str">
        <f t="shared" si="47"/>
        <v>66-62800-02</v>
      </c>
      <c r="B2685" s="231"/>
      <c r="C2685" s="231">
        <v>5544</v>
      </c>
      <c r="D2685" s="231"/>
      <c r="E2685" s="231"/>
      <c r="F2685" s="231"/>
      <c r="G2685" s="232"/>
      <c r="H2685" s="255" t="s">
        <v>1459</v>
      </c>
      <c r="I2685" s="255" t="s">
        <v>1459</v>
      </c>
      <c r="J2685" s="131"/>
      <c r="K2685" s="130"/>
      <c r="L2685" s="130"/>
      <c r="M2685" s="130"/>
      <c r="N2685" s="68"/>
      <c r="O2685" s="68"/>
      <c r="P2685" s="68"/>
      <c r="Q2685" s="68"/>
      <c r="R2685" s="130"/>
      <c r="S2685" s="130"/>
      <c r="T2685" s="130"/>
      <c r="U2685" s="130"/>
      <c r="V2685" s="68"/>
      <c r="W2685" s="68"/>
      <c r="X2685" s="68"/>
      <c r="Y2685" s="130"/>
      <c r="Z2685" s="130"/>
      <c r="AA2685" s="130"/>
      <c r="AB2685" s="68"/>
      <c r="AC2685" s="68"/>
    </row>
    <row r="2686" spans="1:29" s="132" customFormat="1" ht="15.75">
      <c r="A2686" s="292" t="str">
        <f t="shared" si="47"/>
        <v>66-62900-S2</v>
      </c>
      <c r="B2686" s="231"/>
      <c r="C2686" s="231">
        <v>12446.303638620691</v>
      </c>
      <c r="D2686" s="231"/>
      <c r="E2686" s="231"/>
      <c r="F2686" s="231"/>
      <c r="G2686" s="232"/>
      <c r="H2686" s="255" t="s">
        <v>1460</v>
      </c>
      <c r="I2686" s="255" t="s">
        <v>1460</v>
      </c>
      <c r="J2686" s="131"/>
      <c r="K2686" s="130"/>
      <c r="L2686" s="130"/>
      <c r="M2686" s="130"/>
      <c r="N2686" s="68"/>
      <c r="O2686" s="68"/>
      <c r="P2686" s="68"/>
      <c r="Q2686" s="68"/>
      <c r="R2686" s="130"/>
      <c r="S2686" s="130"/>
      <c r="T2686" s="130"/>
      <c r="U2686" s="130"/>
      <c r="V2686" s="68"/>
      <c r="W2686" s="68"/>
      <c r="X2686" s="68"/>
      <c r="Y2686" s="130"/>
      <c r="Z2686" s="130"/>
      <c r="AA2686" s="130"/>
      <c r="AB2686" s="68"/>
      <c r="AC2686" s="68"/>
    </row>
    <row r="2687" spans="1:29" s="132" customFormat="1" ht="15.75">
      <c r="A2687" s="292" t="str">
        <f t="shared" si="47"/>
        <v>66-62900-01</v>
      </c>
      <c r="B2687" s="231">
        <v>5773.1237568551733</v>
      </c>
      <c r="C2687" s="231">
        <v>7801.5185903448291</v>
      </c>
      <c r="D2687" s="231"/>
      <c r="E2687" s="231"/>
      <c r="F2687" s="231"/>
      <c r="G2687" s="232"/>
      <c r="H2687" s="255" t="s">
        <v>1461</v>
      </c>
      <c r="I2687" s="255" t="s">
        <v>1461</v>
      </c>
      <c r="J2687" s="131"/>
      <c r="K2687" s="130"/>
      <c r="L2687" s="130"/>
      <c r="M2687" s="130"/>
      <c r="N2687" s="68"/>
      <c r="O2687" s="68"/>
      <c r="P2687" s="68"/>
      <c r="Q2687" s="68"/>
      <c r="R2687" s="130"/>
      <c r="S2687" s="130"/>
      <c r="T2687" s="130"/>
      <c r="U2687" s="130"/>
      <c r="V2687" s="68"/>
      <c r="W2687" s="68"/>
      <c r="X2687" s="68"/>
      <c r="Y2687" s="130"/>
      <c r="Z2687" s="130"/>
      <c r="AA2687" s="130"/>
      <c r="AB2687" s="68"/>
      <c r="AC2687" s="68"/>
    </row>
    <row r="2688" spans="1:29" s="142" customFormat="1" ht="15.75">
      <c r="A2688" s="292" t="str">
        <f t="shared" si="47"/>
        <v>66-62900-02</v>
      </c>
      <c r="B2688" s="231"/>
      <c r="C2688" s="231">
        <v>4644.7850482758613</v>
      </c>
      <c r="D2688" s="231"/>
      <c r="E2688" s="231"/>
      <c r="F2688" s="231"/>
      <c r="G2688" s="232"/>
      <c r="H2688" s="254" t="s">
        <v>1462</v>
      </c>
      <c r="I2688" s="254" t="s">
        <v>1462</v>
      </c>
      <c r="J2688" s="134"/>
      <c r="K2688" s="134"/>
      <c r="L2688" s="134"/>
      <c r="M2688" s="134"/>
      <c r="N2688" s="134"/>
      <c r="O2688" s="134"/>
      <c r="P2688" s="134"/>
      <c r="Q2688" s="134"/>
      <c r="R2688" s="134"/>
      <c r="S2688" s="134"/>
      <c r="T2688" s="134"/>
      <c r="U2688" s="134"/>
      <c r="V2688" s="134"/>
      <c r="W2688" s="134"/>
      <c r="X2688" s="134"/>
      <c r="Y2688" s="134"/>
      <c r="Z2688" s="134"/>
      <c r="AA2688" s="134"/>
      <c r="AB2688" s="134"/>
      <c r="AC2688" s="134"/>
    </row>
    <row r="2689" spans="1:29" s="142" customFormat="1" ht="15.75">
      <c r="A2689" s="292" t="str">
        <f t="shared" si="47"/>
        <v>66-63000-S2</v>
      </c>
      <c r="B2689" s="231"/>
      <c r="C2689" s="231">
        <v>13444.07227862069</v>
      </c>
      <c r="D2689" s="231"/>
      <c r="E2689" s="231"/>
      <c r="F2689" s="231"/>
      <c r="G2689" s="232"/>
      <c r="H2689" s="254" t="s">
        <v>1509</v>
      </c>
      <c r="I2689" s="254" t="s">
        <v>1509</v>
      </c>
      <c r="J2689" s="134"/>
      <c r="K2689" s="134"/>
      <c r="L2689" s="134"/>
      <c r="M2689" s="134"/>
      <c r="N2689" s="134"/>
      <c r="O2689" s="134"/>
      <c r="P2689" s="134"/>
      <c r="Q2689" s="134"/>
      <c r="R2689" s="134"/>
      <c r="S2689" s="134"/>
      <c r="T2689" s="134"/>
      <c r="U2689" s="134"/>
      <c r="V2689" s="134"/>
      <c r="W2689" s="134"/>
      <c r="X2689" s="134"/>
      <c r="Y2689" s="134"/>
      <c r="Z2689" s="134"/>
      <c r="AA2689" s="134"/>
      <c r="AB2689" s="134"/>
      <c r="AC2689" s="134"/>
    </row>
    <row r="2690" spans="1:29" s="142" customFormat="1" ht="15.75">
      <c r="A2690" s="292" t="str">
        <f t="shared" si="47"/>
        <v>66-63000-01</v>
      </c>
      <c r="B2690" s="231">
        <v>6263.234593986208</v>
      </c>
      <c r="C2690" s="231">
        <v>8463.8305324137946</v>
      </c>
      <c r="D2690" s="231"/>
      <c r="E2690" s="231"/>
      <c r="F2690" s="231"/>
      <c r="G2690" s="232"/>
      <c r="H2690" s="254" t="s">
        <v>1510</v>
      </c>
      <c r="I2690" s="254" t="s">
        <v>1510</v>
      </c>
      <c r="J2690" s="134"/>
      <c r="K2690" s="134"/>
      <c r="L2690" s="134"/>
      <c r="M2690" s="134"/>
      <c r="N2690" s="134"/>
      <c r="O2690" s="134"/>
      <c r="P2690" s="134"/>
      <c r="Q2690" s="134"/>
      <c r="R2690" s="134"/>
      <c r="S2690" s="134"/>
      <c r="T2690" s="134"/>
      <c r="U2690" s="134"/>
      <c r="V2690" s="134"/>
      <c r="W2690" s="134"/>
      <c r="X2690" s="134"/>
      <c r="Y2690" s="134"/>
      <c r="Z2690" s="134"/>
      <c r="AA2690" s="134"/>
      <c r="AB2690" s="134"/>
      <c r="AC2690" s="134"/>
    </row>
    <row r="2691" spans="1:29" s="132" customFormat="1" ht="15.75">
      <c r="A2691" s="292" t="str">
        <f t="shared" si="47"/>
        <v>66-63000-02</v>
      </c>
      <c r="B2691" s="231"/>
      <c r="C2691" s="231">
        <v>4980.2417462068961</v>
      </c>
      <c r="D2691" s="231"/>
      <c r="E2691" s="231"/>
      <c r="F2691" s="231"/>
      <c r="G2691" s="232"/>
      <c r="H2691" s="254" t="s">
        <v>1511</v>
      </c>
      <c r="I2691" s="254" t="s">
        <v>1511</v>
      </c>
      <c r="J2691" s="131"/>
      <c r="K2691" s="130"/>
      <c r="L2691" s="130"/>
      <c r="M2691" s="130"/>
      <c r="N2691" s="68"/>
      <c r="O2691" s="68"/>
      <c r="P2691" s="68"/>
      <c r="Q2691" s="68"/>
      <c r="R2691" s="130"/>
      <c r="S2691" s="130"/>
      <c r="T2691" s="130"/>
      <c r="U2691" s="130"/>
      <c r="V2691" s="68"/>
      <c r="W2691" s="68"/>
      <c r="X2691" s="68"/>
      <c r="Y2691" s="130"/>
      <c r="Z2691" s="130"/>
      <c r="AA2691" s="130"/>
      <c r="AB2691" s="68"/>
      <c r="AC2691" s="68"/>
    </row>
    <row r="2692" spans="1:29" s="132" customFormat="1" ht="15.75">
      <c r="A2692" s="292" t="str">
        <f t="shared" si="47"/>
        <v>66-65000-S4</v>
      </c>
      <c r="B2692" s="231">
        <v>34052.517930000002</v>
      </c>
      <c r="C2692" s="231">
        <v>43941.005775000005</v>
      </c>
      <c r="D2692" s="231"/>
      <c r="E2692" s="231"/>
      <c r="F2692" s="231"/>
      <c r="G2692" s="232">
        <v>51742.896641249994</v>
      </c>
      <c r="H2692" s="254" t="s">
        <v>1493</v>
      </c>
      <c r="I2692" s="254" t="s">
        <v>1493</v>
      </c>
      <c r="J2692" s="131"/>
      <c r="K2692" s="130"/>
      <c r="L2692" s="130"/>
      <c r="M2692" s="130"/>
      <c r="N2692" s="68"/>
      <c r="O2692" s="68"/>
      <c r="P2692" s="68"/>
      <c r="Q2692" s="68"/>
      <c r="R2692" s="130"/>
      <c r="S2692" s="130"/>
      <c r="T2692" s="130"/>
      <c r="U2692" s="130"/>
      <c r="V2692" s="68"/>
      <c r="W2692" s="68"/>
      <c r="X2692" s="68"/>
      <c r="Y2692" s="130"/>
      <c r="Z2692" s="130"/>
      <c r="AA2692" s="130"/>
      <c r="AB2692" s="68"/>
      <c r="AC2692" s="68"/>
    </row>
    <row r="2693" spans="1:29" s="132" customFormat="1" ht="15.75">
      <c r="A2693" s="292" t="str">
        <f t="shared" si="47"/>
        <v>66-65000-01</v>
      </c>
      <c r="B2693" s="231">
        <v>15079.734479999999</v>
      </c>
      <c r="C2693" s="231">
        <v>19453.865399999999</v>
      </c>
      <c r="D2693" s="231"/>
      <c r="E2693" s="231"/>
      <c r="F2693" s="231"/>
      <c r="G2693" s="232">
        <v>23188.785209999998</v>
      </c>
      <c r="H2693" s="254" t="s">
        <v>1495</v>
      </c>
      <c r="I2693" s="254" t="s">
        <v>1495</v>
      </c>
      <c r="J2693" s="131"/>
      <c r="K2693" s="130"/>
      <c r="L2693" s="130"/>
      <c r="M2693" s="130"/>
      <c r="N2693" s="68"/>
      <c r="O2693" s="68"/>
      <c r="P2693" s="68"/>
      <c r="Q2693" s="68"/>
      <c r="R2693" s="130"/>
      <c r="S2693" s="130"/>
      <c r="T2693" s="130"/>
      <c r="U2693" s="130"/>
      <c r="V2693" s="68"/>
      <c r="W2693" s="68"/>
      <c r="X2693" s="68"/>
      <c r="Y2693" s="130"/>
      <c r="Z2693" s="130"/>
      <c r="AA2693" s="130"/>
      <c r="AB2693" s="68"/>
      <c r="AC2693" s="68"/>
    </row>
    <row r="2694" spans="1:29" s="132" customFormat="1" ht="15.75">
      <c r="A2694" s="292" t="str">
        <f t="shared" si="47"/>
        <v>66-65000-02</v>
      </c>
      <c r="B2694" s="231">
        <v>9763.1962500000009</v>
      </c>
      <c r="C2694" s="231">
        <v>12579.684374999999</v>
      </c>
      <c r="D2694" s="231"/>
      <c r="E2694" s="231"/>
      <c r="F2694" s="231"/>
      <c r="G2694" s="232">
        <v>14728.53703125</v>
      </c>
      <c r="H2694" s="254" t="s">
        <v>1496</v>
      </c>
      <c r="I2694" s="254" t="s">
        <v>1496</v>
      </c>
      <c r="J2694" s="131"/>
      <c r="K2694" s="130"/>
      <c r="L2694" s="130"/>
      <c r="M2694" s="130"/>
      <c r="N2694" s="68"/>
      <c r="O2694" s="68"/>
      <c r="P2694" s="68"/>
      <c r="Q2694" s="68"/>
      <c r="R2694" s="130"/>
      <c r="S2694" s="130"/>
      <c r="T2694" s="130"/>
      <c r="U2694" s="130"/>
      <c r="V2694" s="68"/>
      <c r="W2694" s="68"/>
      <c r="X2694" s="68"/>
      <c r="Y2694" s="130"/>
      <c r="Z2694" s="130"/>
      <c r="AA2694" s="130"/>
      <c r="AB2694" s="68"/>
      <c r="AC2694" s="68"/>
    </row>
    <row r="2695" spans="1:29" s="142" customFormat="1" ht="15.75">
      <c r="A2695" s="292" t="str">
        <f t="shared" si="47"/>
        <v>66-65000-03</v>
      </c>
      <c r="B2695" s="231">
        <v>6546.0911999999998</v>
      </c>
      <c r="C2695" s="231">
        <v>8433.8760000000038</v>
      </c>
      <c r="D2695" s="231"/>
      <c r="E2695" s="231"/>
      <c r="F2695" s="231"/>
      <c r="G2695" s="232">
        <v>9830.9574000000011</v>
      </c>
      <c r="H2695" s="254" t="s">
        <v>1497</v>
      </c>
      <c r="I2695" s="254" t="s">
        <v>1497</v>
      </c>
      <c r="J2695" s="134"/>
      <c r="K2695" s="134"/>
      <c r="L2695" s="134"/>
      <c r="M2695" s="134"/>
      <c r="N2695" s="134"/>
      <c r="O2695" s="134"/>
      <c r="P2695" s="134"/>
      <c r="Q2695" s="134"/>
      <c r="R2695" s="134"/>
      <c r="S2695" s="134"/>
      <c r="T2695" s="134"/>
      <c r="U2695" s="134"/>
      <c r="V2695" s="134"/>
      <c r="W2695" s="134"/>
      <c r="X2695" s="134"/>
      <c r="Y2695" s="134"/>
      <c r="Z2695" s="134"/>
      <c r="AA2695" s="134"/>
      <c r="AB2695" s="134"/>
      <c r="AC2695" s="134"/>
    </row>
    <row r="2696" spans="1:29" s="142" customFormat="1" ht="15.75">
      <c r="A2696" s="292" t="str">
        <f t="shared" si="47"/>
        <v>66-65000-04</v>
      </c>
      <c r="B2696" s="231">
        <v>2663.4959999999996</v>
      </c>
      <c r="C2696" s="231">
        <v>3473.579999999999</v>
      </c>
      <c r="D2696" s="231"/>
      <c r="E2696" s="231"/>
      <c r="F2696" s="231"/>
      <c r="G2696" s="232">
        <v>3994.6169999999984</v>
      </c>
      <c r="H2696" s="254" t="s">
        <v>1498</v>
      </c>
      <c r="I2696" s="254" t="s">
        <v>1498</v>
      </c>
      <c r="J2696" s="134"/>
      <c r="K2696" s="134"/>
      <c r="L2696" s="134"/>
      <c r="M2696" s="134"/>
      <c r="N2696" s="134"/>
      <c r="O2696" s="134"/>
      <c r="P2696" s="134"/>
      <c r="Q2696" s="134"/>
      <c r="R2696" s="134"/>
      <c r="S2696" s="134"/>
      <c r="T2696" s="134"/>
      <c r="U2696" s="134"/>
      <c r="V2696" s="134"/>
      <c r="W2696" s="134"/>
      <c r="X2696" s="134"/>
      <c r="Y2696" s="134"/>
      <c r="Z2696" s="134"/>
      <c r="AA2696" s="134"/>
      <c r="AB2696" s="134"/>
      <c r="AC2696" s="134"/>
    </row>
    <row r="2697" spans="1:29" s="142" customFormat="1" ht="15.75">
      <c r="A2697" s="292" t="str">
        <f t="shared" si="47"/>
        <v>66-65000-L2</v>
      </c>
      <c r="B2697" s="231">
        <v>24842.93073</v>
      </c>
      <c r="C2697" s="231">
        <v>32033.549774999999</v>
      </c>
      <c r="D2697" s="231"/>
      <c r="E2697" s="231"/>
      <c r="F2697" s="231"/>
      <c r="G2697" s="232">
        <v>37917.322241249996</v>
      </c>
      <c r="H2697" s="254" t="s">
        <v>1494</v>
      </c>
      <c r="I2697" s="254" t="s">
        <v>1494</v>
      </c>
      <c r="J2697" s="134"/>
      <c r="K2697" s="134"/>
      <c r="L2697" s="134"/>
      <c r="M2697" s="134"/>
      <c r="N2697" s="134"/>
      <c r="O2697" s="134"/>
      <c r="P2697" s="134"/>
      <c r="Q2697" s="134"/>
      <c r="R2697" s="134"/>
      <c r="S2697" s="134"/>
      <c r="T2697" s="134"/>
      <c r="U2697" s="134"/>
      <c r="V2697" s="134"/>
      <c r="W2697" s="134"/>
      <c r="X2697" s="134"/>
      <c r="Y2697" s="134"/>
      <c r="Z2697" s="134"/>
      <c r="AA2697" s="134"/>
      <c r="AB2697" s="134"/>
      <c r="AC2697" s="134"/>
    </row>
    <row r="2698" spans="1:29" s="132" customFormat="1" ht="15.75">
      <c r="A2698" s="292" t="str">
        <f t="shared" si="47"/>
        <v>66-65000-L3</v>
      </c>
      <c r="B2698" s="231">
        <v>31389.021929999999</v>
      </c>
      <c r="C2698" s="231">
        <v>40467.425775000003</v>
      </c>
      <c r="D2698" s="231"/>
      <c r="E2698" s="231"/>
      <c r="F2698" s="231"/>
      <c r="G2698" s="232">
        <v>47748.279641249996</v>
      </c>
      <c r="H2698" s="254" t="s">
        <v>1549</v>
      </c>
      <c r="I2698" s="254" t="s">
        <v>1549</v>
      </c>
      <c r="J2698" s="131"/>
      <c r="K2698" s="130"/>
      <c r="L2698" s="130"/>
      <c r="M2698" s="130"/>
      <c r="N2698" s="68"/>
      <c r="O2698" s="68"/>
      <c r="P2698" s="68"/>
      <c r="Q2698" s="68"/>
      <c r="R2698" s="130"/>
      <c r="S2698" s="130"/>
      <c r="T2698" s="130"/>
      <c r="U2698" s="130"/>
      <c r="V2698" s="68"/>
      <c r="W2698" s="68"/>
      <c r="X2698" s="68"/>
      <c r="Y2698" s="130"/>
      <c r="Z2698" s="130"/>
      <c r="AA2698" s="130"/>
      <c r="AB2698" s="68"/>
      <c r="AC2698" s="68"/>
    </row>
    <row r="2699" spans="1:29" s="132" customFormat="1" ht="15.75">
      <c r="A2699" s="292" t="str">
        <f t="shared" si="47"/>
        <v>66-65000-B2</v>
      </c>
      <c r="B2699" s="231">
        <v>9209.5871999999999</v>
      </c>
      <c r="C2699" s="231">
        <v>11907.456000000002</v>
      </c>
      <c r="D2699" s="231"/>
      <c r="E2699" s="231"/>
      <c r="F2699" s="231"/>
      <c r="G2699" s="232">
        <v>13825.5744</v>
      </c>
      <c r="H2699" s="254" t="s">
        <v>2743</v>
      </c>
      <c r="I2699" s="254" t="s">
        <v>2743</v>
      </c>
      <c r="J2699" s="131"/>
      <c r="K2699" s="130"/>
      <c r="L2699" s="130"/>
      <c r="M2699" s="130"/>
      <c r="N2699" s="68"/>
      <c r="O2699" s="68"/>
      <c r="P2699" s="68"/>
      <c r="Q2699" s="68"/>
      <c r="R2699" s="130"/>
      <c r="S2699" s="130"/>
      <c r="T2699" s="130"/>
      <c r="U2699" s="130"/>
      <c r="V2699" s="68"/>
      <c r="W2699" s="68"/>
      <c r="X2699" s="68"/>
      <c r="Y2699" s="130"/>
      <c r="Z2699" s="130"/>
      <c r="AA2699" s="130"/>
      <c r="AB2699" s="68"/>
      <c r="AC2699" s="68"/>
    </row>
    <row r="2700" spans="1:29" s="132" customFormat="1" ht="15.75">
      <c r="A2700" s="292" t="str">
        <f t="shared" si="47"/>
        <v>66-65000-B3</v>
      </c>
      <c r="B2700" s="231">
        <v>18972.783449999999</v>
      </c>
      <c r="C2700" s="231">
        <v>24487.140374999999</v>
      </c>
      <c r="D2700" s="231"/>
      <c r="E2700" s="231"/>
      <c r="F2700" s="231"/>
      <c r="G2700" s="232">
        <v>28554.111431249999</v>
      </c>
      <c r="H2700" s="254" t="s">
        <v>1612</v>
      </c>
      <c r="I2700" s="254" t="s">
        <v>1612</v>
      </c>
      <c r="J2700" s="131"/>
      <c r="K2700" s="130"/>
      <c r="L2700" s="130"/>
      <c r="M2700" s="130"/>
      <c r="N2700" s="68"/>
      <c r="O2700" s="68"/>
      <c r="P2700" s="68"/>
      <c r="Q2700" s="68"/>
      <c r="R2700" s="130"/>
      <c r="S2700" s="130"/>
      <c r="T2700" s="130"/>
      <c r="U2700" s="130"/>
      <c r="V2700" s="68"/>
      <c r="W2700" s="68"/>
      <c r="X2700" s="68"/>
      <c r="Y2700" s="130"/>
      <c r="Z2700" s="130"/>
      <c r="AA2700" s="130"/>
      <c r="AB2700" s="68"/>
      <c r="AC2700" s="68"/>
    </row>
    <row r="2701" spans="1:29" s="132" customFormat="1" ht="15.75">
      <c r="A2701" s="292" t="str">
        <f t="shared" si="47"/>
        <v>66-65000-X1</v>
      </c>
      <c r="B2701" s="231">
        <v>16309.28745</v>
      </c>
      <c r="C2701" s="231">
        <v>21013.560375000001</v>
      </c>
      <c r="D2701" s="231"/>
      <c r="E2701" s="231"/>
      <c r="F2701" s="231"/>
      <c r="G2701" s="232">
        <v>24559.494431250001</v>
      </c>
      <c r="H2701" s="254" t="s">
        <v>1547</v>
      </c>
      <c r="I2701" s="254" t="s">
        <v>1547</v>
      </c>
      <c r="J2701" s="131"/>
      <c r="K2701" s="130"/>
      <c r="L2701" s="130"/>
      <c r="M2701" s="130"/>
      <c r="N2701" s="68"/>
      <c r="O2701" s="68"/>
      <c r="P2701" s="68"/>
      <c r="Q2701" s="68"/>
      <c r="R2701" s="130"/>
      <c r="S2701" s="130"/>
      <c r="T2701" s="130"/>
      <c r="U2701" s="130"/>
      <c r="V2701" s="68"/>
      <c r="W2701" s="68"/>
      <c r="X2701" s="68"/>
      <c r="Y2701" s="130"/>
      <c r="Z2701" s="130"/>
      <c r="AA2701" s="130"/>
      <c r="AB2701" s="68"/>
      <c r="AC2701" s="68"/>
    </row>
    <row r="2702" spans="1:29" s="142" customFormat="1" ht="15.75">
      <c r="A2702" s="292" t="str">
        <f t="shared" si="47"/>
        <v>66-68500-01</v>
      </c>
      <c r="B2702" s="231">
        <v>14667.646551724139</v>
      </c>
      <c r="C2702" s="231">
        <v>19126.611103448275</v>
      </c>
      <c r="D2702" s="231"/>
      <c r="E2702" s="231"/>
      <c r="F2702" s="231"/>
      <c r="G2702" s="232">
        <v>21995.602768965517</v>
      </c>
      <c r="H2702" s="254" t="s">
        <v>2169</v>
      </c>
      <c r="I2702" s="254" t="s">
        <v>2169</v>
      </c>
      <c r="J2702" s="134"/>
      <c r="K2702" s="134"/>
      <c r="L2702" s="134"/>
      <c r="M2702" s="134"/>
      <c r="N2702" s="134"/>
      <c r="O2702" s="134"/>
      <c r="P2702" s="134"/>
      <c r="Q2702" s="134"/>
      <c r="R2702" s="134"/>
      <c r="S2702" s="134"/>
      <c r="T2702" s="134"/>
      <c r="U2702" s="134"/>
      <c r="V2702" s="134"/>
      <c r="W2702" s="134"/>
      <c r="X2702" s="134"/>
      <c r="Y2702" s="134"/>
      <c r="Z2702" s="134"/>
      <c r="AA2702" s="134"/>
      <c r="AB2702" s="134"/>
      <c r="AC2702" s="134"/>
    </row>
    <row r="2703" spans="1:29" s="142" customFormat="1" ht="15.75">
      <c r="A2703" s="292" t="str">
        <f t="shared" si="47"/>
        <v>66-68500-02</v>
      </c>
      <c r="B2703" s="231">
        <v>10950.59482758621</v>
      </c>
      <c r="C2703" s="231">
        <v>14279.575655172413</v>
      </c>
      <c r="D2703" s="231"/>
      <c r="E2703" s="231"/>
      <c r="F2703" s="231"/>
      <c r="G2703" s="232">
        <v>16421.512003448275</v>
      </c>
      <c r="H2703" s="254" t="s">
        <v>2170</v>
      </c>
      <c r="I2703" s="254" t="s">
        <v>2170</v>
      </c>
      <c r="J2703" s="134"/>
      <c r="K2703" s="134"/>
      <c r="L2703" s="134"/>
      <c r="M2703" s="134"/>
      <c r="N2703" s="134"/>
      <c r="O2703" s="134"/>
      <c r="P2703" s="134"/>
      <c r="Q2703" s="134"/>
      <c r="R2703" s="134"/>
      <c r="S2703" s="134"/>
      <c r="T2703" s="134"/>
      <c r="U2703" s="134"/>
      <c r="V2703" s="134"/>
      <c r="W2703" s="134"/>
      <c r="X2703" s="134"/>
      <c r="Y2703" s="134"/>
      <c r="Z2703" s="134"/>
      <c r="AA2703" s="134"/>
      <c r="AB2703" s="134"/>
      <c r="AC2703" s="134"/>
    </row>
    <row r="2704" spans="1:29" s="142" customFormat="1" ht="15.75">
      <c r="A2704" s="292" t="str">
        <f t="shared" si="47"/>
        <v>66-68500-03</v>
      </c>
      <c r="B2704" s="231">
        <v>8214.0603448275851</v>
      </c>
      <c r="C2704" s="231">
        <v>10711.134689655169</v>
      </c>
      <c r="D2704" s="231"/>
      <c r="E2704" s="231"/>
      <c r="F2704" s="231"/>
      <c r="G2704" s="232">
        <v>12317.804893103445</v>
      </c>
      <c r="H2704" s="254" t="s">
        <v>2171</v>
      </c>
      <c r="I2704" s="254" t="s">
        <v>2171</v>
      </c>
      <c r="J2704" s="134"/>
      <c r="K2704" s="134"/>
      <c r="L2704" s="134"/>
      <c r="M2704" s="134"/>
      <c r="N2704" s="134"/>
      <c r="O2704" s="134"/>
      <c r="P2704" s="134"/>
      <c r="Q2704" s="134"/>
      <c r="R2704" s="134"/>
      <c r="S2704" s="134"/>
      <c r="T2704" s="134"/>
      <c r="U2704" s="134"/>
      <c r="V2704" s="134"/>
      <c r="W2704" s="134"/>
      <c r="X2704" s="134"/>
      <c r="Y2704" s="134"/>
      <c r="Z2704" s="134"/>
      <c r="AA2704" s="134"/>
      <c r="AB2704" s="134"/>
      <c r="AC2704" s="134"/>
    </row>
    <row r="2705" spans="1:29" s="132" customFormat="1" ht="15.75">
      <c r="A2705" s="292" t="str">
        <f t="shared" si="47"/>
        <v>66-68500-04</v>
      </c>
      <c r="B2705" s="231">
        <v>6025.7241379310353</v>
      </c>
      <c r="C2705" s="231">
        <v>7857.5442758620702</v>
      </c>
      <c r="D2705" s="231"/>
      <c r="E2705" s="231"/>
      <c r="F2705" s="231"/>
      <c r="G2705" s="232">
        <v>9036.1759172413804</v>
      </c>
      <c r="H2705" s="254" t="s">
        <v>2172</v>
      </c>
      <c r="I2705" s="254" t="s">
        <v>2172</v>
      </c>
      <c r="J2705" s="131"/>
      <c r="K2705" s="130"/>
      <c r="L2705" s="130"/>
      <c r="M2705" s="130"/>
      <c r="N2705" s="68"/>
      <c r="O2705" s="68"/>
      <c r="P2705" s="68"/>
      <c r="Q2705" s="68"/>
      <c r="R2705" s="130"/>
      <c r="S2705" s="130"/>
      <c r="T2705" s="130"/>
      <c r="U2705" s="130"/>
      <c r="V2705" s="68"/>
      <c r="W2705" s="68"/>
      <c r="X2705" s="68"/>
      <c r="Y2705" s="130"/>
      <c r="Z2705" s="130"/>
      <c r="AA2705" s="130"/>
      <c r="AB2705" s="68"/>
      <c r="AC2705" s="68"/>
    </row>
    <row r="2706" spans="1:29" s="132" customFormat="1" ht="15.75">
      <c r="A2706" s="292" t="str">
        <f t="shared" si="47"/>
        <v>66-68500-S4</v>
      </c>
      <c r="B2706" s="231">
        <v>39858.025862068971</v>
      </c>
      <c r="C2706" s="231">
        <v>51974.865724137926</v>
      </c>
      <c r="D2706" s="231"/>
      <c r="E2706" s="231"/>
      <c r="F2706" s="231"/>
      <c r="G2706" s="232">
        <v>59771.095582758615</v>
      </c>
      <c r="H2706" s="254" t="s">
        <v>2166</v>
      </c>
      <c r="I2706" s="254" t="s">
        <v>2166</v>
      </c>
      <c r="J2706" s="131"/>
      <c r="K2706" s="130"/>
      <c r="L2706" s="130"/>
      <c r="M2706" s="130"/>
      <c r="N2706" s="68"/>
      <c r="O2706" s="68"/>
      <c r="P2706" s="68"/>
      <c r="Q2706" s="68"/>
      <c r="R2706" s="130"/>
      <c r="S2706" s="130"/>
      <c r="T2706" s="130"/>
      <c r="U2706" s="130"/>
      <c r="V2706" s="68"/>
      <c r="W2706" s="68"/>
      <c r="X2706" s="68"/>
      <c r="Y2706" s="130"/>
      <c r="Z2706" s="130"/>
      <c r="AA2706" s="130"/>
      <c r="AB2706" s="68"/>
      <c r="AC2706" s="68"/>
    </row>
    <row r="2707" spans="1:29" s="132" customFormat="1" ht="15.75">
      <c r="A2707" s="292" t="str">
        <f t="shared" si="47"/>
        <v>66-68500-B3</v>
      </c>
      <c r="B2707" s="231">
        <v>25190.37931034483</v>
      </c>
      <c r="C2707" s="231">
        <v>32848.254620689651</v>
      </c>
      <c r="D2707" s="231"/>
      <c r="E2707" s="231"/>
      <c r="F2707" s="231"/>
      <c r="G2707" s="232">
        <v>37775.492813793098</v>
      </c>
      <c r="H2707" s="254" t="s">
        <v>2167</v>
      </c>
      <c r="I2707" s="254" t="s">
        <v>2167</v>
      </c>
      <c r="J2707" s="131"/>
      <c r="K2707" s="130"/>
      <c r="L2707" s="130"/>
      <c r="M2707" s="130"/>
      <c r="N2707" s="68"/>
      <c r="O2707" s="68"/>
      <c r="P2707" s="68"/>
      <c r="Q2707" s="68"/>
      <c r="R2707" s="130"/>
      <c r="S2707" s="130"/>
      <c r="T2707" s="130"/>
      <c r="U2707" s="130"/>
      <c r="V2707" s="68"/>
      <c r="W2707" s="68"/>
      <c r="X2707" s="68"/>
      <c r="Y2707" s="130"/>
      <c r="Z2707" s="130"/>
      <c r="AA2707" s="130"/>
      <c r="AB2707" s="68"/>
      <c r="AC2707" s="68"/>
    </row>
    <row r="2708" spans="1:29" s="132" customFormat="1" ht="15.75">
      <c r="A2708" s="292" t="str">
        <f t="shared" si="47"/>
        <v>66-68500-B2</v>
      </c>
      <c r="B2708" s="231">
        <v>14239.78448275862</v>
      </c>
      <c r="C2708" s="231">
        <v>18568.67896551724</v>
      </c>
      <c r="D2708" s="231"/>
      <c r="E2708" s="231"/>
      <c r="F2708" s="231"/>
      <c r="G2708" s="232">
        <v>21353.980810344823</v>
      </c>
      <c r="H2708" s="254" t="s">
        <v>2168</v>
      </c>
      <c r="I2708" s="254" t="s">
        <v>2168</v>
      </c>
      <c r="J2708" s="131"/>
      <c r="K2708" s="130"/>
      <c r="L2708" s="130"/>
      <c r="M2708" s="130"/>
      <c r="N2708" s="68"/>
      <c r="O2708" s="68"/>
      <c r="P2708" s="68"/>
      <c r="Q2708" s="68"/>
      <c r="R2708" s="130"/>
      <c r="S2708" s="130"/>
      <c r="T2708" s="130"/>
      <c r="U2708" s="130"/>
      <c r="V2708" s="68"/>
      <c r="W2708" s="68"/>
      <c r="X2708" s="68"/>
      <c r="Y2708" s="130"/>
      <c r="Z2708" s="130"/>
      <c r="AA2708" s="130"/>
      <c r="AB2708" s="68"/>
      <c r="AC2708" s="68"/>
    </row>
    <row r="2709" spans="1:29" s="142" customFormat="1" ht="15.75">
      <c r="A2709" s="292" t="str">
        <f t="shared" si="47"/>
        <v>66-68500-L2</v>
      </c>
      <c r="B2709" s="231">
        <v>25618.241379310348</v>
      </c>
      <c r="C2709" s="231">
        <v>33406.186758620686</v>
      </c>
      <c r="D2709" s="231"/>
      <c r="E2709" s="231"/>
      <c r="F2709" s="231"/>
      <c r="G2709" s="232">
        <v>38417.114772413792</v>
      </c>
      <c r="H2709" s="254" t="s">
        <v>2744</v>
      </c>
      <c r="I2709" s="254" t="s">
        <v>2744</v>
      </c>
      <c r="J2709" s="134"/>
      <c r="K2709" s="134"/>
      <c r="L2709" s="134"/>
      <c r="M2709" s="134"/>
      <c r="N2709" s="134"/>
      <c r="O2709" s="134"/>
      <c r="P2709" s="134"/>
      <c r="Q2709" s="134"/>
      <c r="R2709" s="134"/>
      <c r="S2709" s="134"/>
      <c r="T2709" s="134"/>
      <c r="U2709" s="134"/>
      <c r="V2709" s="134"/>
      <c r="W2709" s="134"/>
      <c r="X2709" s="134"/>
      <c r="Y2709" s="134"/>
      <c r="Z2709" s="134"/>
      <c r="AA2709" s="134"/>
      <c r="AB2709" s="134"/>
      <c r="AC2709" s="134"/>
    </row>
    <row r="2710" spans="1:29" s="142" customFormat="1" ht="15.75">
      <c r="A2710" s="292" t="str">
        <f t="shared" si="47"/>
        <v>66-BAN00-S1</v>
      </c>
      <c r="B2710" s="231"/>
      <c r="C2710" s="231">
        <v>108826.86080000001</v>
      </c>
      <c r="D2710" s="231"/>
      <c r="E2710" s="231"/>
      <c r="F2710" s="231"/>
      <c r="G2710" s="232"/>
      <c r="H2710" s="254" t="s">
        <v>2745</v>
      </c>
      <c r="I2710" s="254" t="s">
        <v>2745</v>
      </c>
      <c r="J2710" s="134"/>
      <c r="K2710" s="134"/>
      <c r="L2710" s="134"/>
      <c r="M2710" s="134"/>
      <c r="N2710" s="134"/>
      <c r="O2710" s="134"/>
      <c r="P2710" s="134"/>
      <c r="Q2710" s="134"/>
      <c r="R2710" s="134"/>
      <c r="S2710" s="134"/>
      <c r="T2710" s="134"/>
      <c r="U2710" s="134"/>
      <c r="V2710" s="134"/>
      <c r="W2710" s="134"/>
      <c r="X2710" s="134"/>
      <c r="Y2710" s="134"/>
      <c r="Z2710" s="134"/>
      <c r="AA2710" s="134"/>
      <c r="AB2710" s="134"/>
      <c r="AC2710" s="134"/>
    </row>
    <row r="2711" spans="1:29" s="142" customFormat="1" ht="15.75">
      <c r="A2711" s="292" t="str">
        <f t="shared" si="47"/>
        <v>66-GHE00-S1</v>
      </c>
      <c r="B2711" s="231"/>
      <c r="C2711" s="231">
        <v>17540.88</v>
      </c>
      <c r="D2711" s="231"/>
      <c r="E2711" s="231"/>
      <c r="F2711" s="231"/>
      <c r="G2711" s="232"/>
      <c r="H2711" s="254" t="s">
        <v>2746</v>
      </c>
      <c r="I2711" s="254" t="s">
        <v>2746</v>
      </c>
      <c r="J2711" s="134"/>
      <c r="K2711" s="134"/>
      <c r="L2711" s="134"/>
      <c r="M2711" s="134"/>
      <c r="N2711" s="134"/>
      <c r="O2711" s="134"/>
      <c r="P2711" s="134"/>
      <c r="Q2711" s="134"/>
      <c r="R2711" s="134"/>
      <c r="S2711" s="134"/>
      <c r="T2711" s="134"/>
      <c r="U2711" s="134"/>
      <c r="V2711" s="134"/>
      <c r="W2711" s="134"/>
      <c r="X2711" s="134"/>
      <c r="Y2711" s="134"/>
      <c r="Z2711" s="134"/>
      <c r="AA2711" s="134"/>
      <c r="AB2711" s="134"/>
      <c r="AC2711" s="134"/>
    </row>
    <row r="2712" spans="1:29" s="132" customFormat="1" ht="15.75">
      <c r="A2712" s="292" t="str">
        <f t="shared" si="47"/>
        <v>66-BAN00-S1</v>
      </c>
      <c r="B2712" s="231"/>
      <c r="C2712" s="231">
        <v>108826.86080000001</v>
      </c>
      <c r="D2712" s="231"/>
      <c r="E2712" s="231"/>
      <c r="F2712" s="231"/>
      <c r="G2712" s="232"/>
      <c r="H2712" s="254" t="s">
        <v>2747</v>
      </c>
      <c r="I2712" s="254" t="s">
        <v>2747</v>
      </c>
      <c r="J2712" s="131"/>
      <c r="K2712" s="130"/>
      <c r="L2712" s="130"/>
      <c r="M2712" s="130"/>
      <c r="N2712" s="68"/>
      <c r="O2712" s="68"/>
      <c r="P2712" s="68"/>
      <c r="Q2712" s="68"/>
      <c r="R2712" s="130"/>
      <c r="S2712" s="130"/>
      <c r="T2712" s="130"/>
      <c r="U2712" s="130"/>
      <c r="V2712" s="68"/>
      <c r="W2712" s="68"/>
      <c r="X2712" s="68"/>
      <c r="Y2712" s="130"/>
      <c r="Z2712" s="130"/>
      <c r="AA2712" s="130"/>
      <c r="AB2712" s="68"/>
      <c r="AC2712" s="68"/>
    </row>
    <row r="2713" spans="1:29" s="132" customFormat="1" ht="15.75">
      <c r="A2713" s="292" t="str">
        <f t="shared" si="47"/>
        <v>66-01700-03</v>
      </c>
      <c r="B2713" s="231">
        <v>7141.1904000000013</v>
      </c>
      <c r="C2713" s="231">
        <v>9200.5920000000078</v>
      </c>
      <c r="D2713" s="231"/>
      <c r="E2713" s="231"/>
      <c r="F2713" s="231"/>
      <c r="G2713" s="232">
        <v>10716.28080000001</v>
      </c>
      <c r="H2713" s="254" t="s">
        <v>2748</v>
      </c>
      <c r="I2713" s="254" t="s">
        <v>2748</v>
      </c>
      <c r="J2713" s="131"/>
      <c r="K2713" s="130"/>
      <c r="L2713" s="130"/>
      <c r="M2713" s="130"/>
      <c r="N2713" s="68"/>
      <c r="O2713" s="68"/>
      <c r="P2713" s="68"/>
      <c r="Q2713" s="68"/>
      <c r="R2713" s="130"/>
      <c r="S2713" s="130"/>
      <c r="T2713" s="130"/>
      <c r="U2713" s="130"/>
      <c r="V2713" s="68"/>
      <c r="W2713" s="68"/>
      <c r="X2713" s="68"/>
      <c r="Y2713" s="130"/>
      <c r="Z2713" s="130"/>
      <c r="AA2713" s="130"/>
      <c r="AB2713" s="68"/>
      <c r="AC2713" s="68"/>
    </row>
    <row r="2714" spans="1:29" s="132" customFormat="1" ht="15.75">
      <c r="A2714" s="292" t="str">
        <f t="shared" si="47"/>
        <v>66-01700-04</v>
      </c>
      <c r="B2714" s="231">
        <v>4261.5936000000002</v>
      </c>
      <c r="C2714" s="231">
        <v>5557.7280000000001</v>
      </c>
      <c r="D2714" s="231"/>
      <c r="E2714" s="231"/>
      <c r="F2714" s="231"/>
      <c r="G2714" s="232">
        <v>6391.3872000000001</v>
      </c>
      <c r="H2714" s="254" t="s">
        <v>2749</v>
      </c>
      <c r="I2714" s="254" t="s">
        <v>2749</v>
      </c>
      <c r="J2714" s="131"/>
      <c r="K2714" s="130"/>
      <c r="L2714" s="130"/>
      <c r="M2714" s="130"/>
      <c r="N2714" s="68"/>
      <c r="O2714" s="68"/>
      <c r="P2714" s="68"/>
      <c r="Q2714" s="68"/>
      <c r="R2714" s="130"/>
      <c r="S2714" s="130"/>
      <c r="T2714" s="130"/>
      <c r="U2714" s="130"/>
      <c r="V2714" s="68"/>
      <c r="W2714" s="68"/>
      <c r="X2714" s="68"/>
      <c r="Y2714" s="130"/>
      <c r="Z2714" s="130"/>
      <c r="AA2714" s="130"/>
      <c r="AB2714" s="68"/>
      <c r="AC2714" s="68"/>
    </row>
    <row r="2715" spans="1:29" s="132" customFormat="1" ht="15.75">
      <c r="A2715" s="292" t="str">
        <f t="shared" si="47"/>
        <v>66-68700-01</v>
      </c>
      <c r="B2715" s="231">
        <v>16084.939655172415</v>
      </c>
      <c r="C2715" s="231">
        <v>20974.761310344828</v>
      </c>
      <c r="D2715" s="231"/>
      <c r="E2715" s="231"/>
      <c r="F2715" s="231"/>
      <c r="G2715" s="232">
        <v>24120.97550689655</v>
      </c>
      <c r="H2715" s="254" t="s">
        <v>2174</v>
      </c>
      <c r="I2715" s="254" t="s">
        <v>2174</v>
      </c>
      <c r="J2715" s="131"/>
      <c r="K2715" s="130"/>
      <c r="L2715" s="130"/>
      <c r="M2715" s="130"/>
      <c r="N2715" s="68"/>
      <c r="O2715" s="68"/>
      <c r="P2715" s="68"/>
      <c r="Q2715" s="68"/>
      <c r="R2715" s="130"/>
      <c r="S2715" s="130"/>
      <c r="T2715" s="130"/>
      <c r="U2715" s="130"/>
      <c r="V2715" s="68"/>
      <c r="W2715" s="68"/>
      <c r="X2715" s="68"/>
      <c r="Y2715" s="130"/>
      <c r="Z2715" s="130"/>
      <c r="AA2715" s="130"/>
      <c r="AB2715" s="68"/>
      <c r="AC2715" s="68"/>
    </row>
    <row r="2716" spans="1:29" s="132" customFormat="1" ht="15.75">
      <c r="A2716" s="292" t="str">
        <f t="shared" si="47"/>
        <v>66-68700-02</v>
      </c>
      <c r="B2716" s="231">
        <v>9310.4568965517265</v>
      </c>
      <c r="C2716" s="231">
        <v>12140.83579310345</v>
      </c>
      <c r="D2716" s="231"/>
      <c r="E2716" s="231"/>
      <c r="F2716" s="231"/>
      <c r="G2716" s="232">
        <v>13961.961162068967</v>
      </c>
      <c r="H2716" s="254" t="s">
        <v>2175</v>
      </c>
      <c r="I2716" s="254" t="s">
        <v>2175</v>
      </c>
      <c r="J2716" s="134"/>
      <c r="K2716" s="134"/>
      <c r="L2716" s="134"/>
      <c r="M2716" s="134"/>
      <c r="N2716" s="134"/>
      <c r="O2716" s="134"/>
      <c r="P2716" s="134"/>
      <c r="Q2716" s="134"/>
      <c r="R2716" s="134"/>
      <c r="S2716" s="134"/>
      <c r="T2716" s="134"/>
      <c r="U2716" s="134"/>
      <c r="V2716" s="134"/>
      <c r="W2716" s="134"/>
      <c r="X2716" s="134"/>
      <c r="Y2716" s="134"/>
      <c r="Z2716" s="134"/>
      <c r="AA2716" s="134"/>
      <c r="AB2716" s="134"/>
      <c r="AC2716" s="134"/>
    </row>
    <row r="2717" spans="1:29" s="132" customFormat="1" ht="15.75">
      <c r="A2717" s="292" t="str">
        <f t="shared" si="47"/>
        <v>66-68700-S2</v>
      </c>
      <c r="B2717" s="231">
        <v>25395.396551724141</v>
      </c>
      <c r="C2717" s="231">
        <v>33115.597103448279</v>
      </c>
      <c r="D2717" s="231"/>
      <c r="E2717" s="231"/>
      <c r="F2717" s="231"/>
      <c r="G2717" s="232">
        <v>38082.936668965514</v>
      </c>
      <c r="H2717" s="254" t="s">
        <v>2173</v>
      </c>
      <c r="I2717" s="254" t="s">
        <v>2173</v>
      </c>
      <c r="J2717" s="134"/>
      <c r="K2717" s="134"/>
      <c r="L2717" s="134"/>
      <c r="M2717" s="134"/>
      <c r="N2717" s="134"/>
      <c r="O2717" s="134"/>
      <c r="P2717" s="134"/>
      <c r="Q2717" s="134"/>
      <c r="R2717" s="134"/>
      <c r="S2717" s="134"/>
      <c r="T2717" s="134"/>
      <c r="U2717" s="134"/>
      <c r="V2717" s="134"/>
      <c r="W2717" s="134"/>
      <c r="X2717" s="134"/>
      <c r="Y2717" s="134"/>
      <c r="Z2717" s="134"/>
      <c r="AA2717" s="134"/>
      <c r="AB2717" s="134"/>
      <c r="AC2717" s="134"/>
    </row>
    <row r="2718" spans="1:29" s="132" customFormat="1" ht="15.75">
      <c r="A2718" s="292" t="str">
        <f t="shared" si="47"/>
        <v>66-68900-01</v>
      </c>
      <c r="B2718" s="231">
        <v>20220.939655172417</v>
      </c>
      <c r="C2718" s="231">
        <v>26368.105310344832</v>
      </c>
      <c r="D2718" s="231"/>
      <c r="E2718" s="231"/>
      <c r="F2718" s="231"/>
      <c r="G2718" s="232">
        <v>30323.321106896554</v>
      </c>
      <c r="H2718" s="254" t="s">
        <v>2177</v>
      </c>
      <c r="I2718" s="254" t="s">
        <v>2177</v>
      </c>
      <c r="J2718" s="134"/>
      <c r="K2718" s="134"/>
      <c r="L2718" s="134"/>
      <c r="M2718" s="134"/>
      <c r="N2718" s="134"/>
      <c r="O2718" s="134"/>
      <c r="P2718" s="134"/>
      <c r="Q2718" s="134"/>
      <c r="R2718" s="134"/>
      <c r="S2718" s="134"/>
      <c r="T2718" s="134"/>
      <c r="U2718" s="134"/>
      <c r="V2718" s="134"/>
      <c r="W2718" s="134"/>
      <c r="X2718" s="134"/>
      <c r="Y2718" s="134"/>
      <c r="Z2718" s="134"/>
      <c r="AA2718" s="134"/>
      <c r="AB2718" s="134"/>
      <c r="AC2718" s="134"/>
    </row>
    <row r="2719" spans="1:29" s="132" customFormat="1" ht="15.75">
      <c r="A2719" s="292" t="str">
        <f t="shared" si="47"/>
        <v>66-68900-02</v>
      </c>
      <c r="B2719" s="231">
        <v>10928.310344827589</v>
      </c>
      <c r="C2719" s="231">
        <v>14250.516689655175</v>
      </c>
      <c r="D2719" s="231"/>
      <c r="E2719" s="231"/>
      <c r="F2719" s="231"/>
      <c r="G2719" s="232">
        <v>16388.09419310345</v>
      </c>
      <c r="H2719" s="254" t="s">
        <v>2178</v>
      </c>
      <c r="I2719" s="254" t="s">
        <v>2178</v>
      </c>
      <c r="J2719" s="131"/>
      <c r="K2719" s="130"/>
      <c r="L2719" s="130"/>
      <c r="M2719" s="130"/>
      <c r="N2719" s="68"/>
      <c r="O2719" s="68"/>
      <c r="P2719" s="68"/>
      <c r="Q2719" s="68"/>
      <c r="R2719" s="130"/>
      <c r="S2719" s="130"/>
      <c r="T2719" s="130"/>
      <c r="U2719" s="130"/>
      <c r="V2719" s="68"/>
      <c r="W2719" s="68"/>
      <c r="X2719" s="68"/>
      <c r="Y2719" s="130"/>
      <c r="Z2719" s="130"/>
      <c r="AA2719" s="130"/>
      <c r="AB2719" s="68"/>
      <c r="AC2719" s="68"/>
    </row>
    <row r="2720" spans="1:29" s="132" customFormat="1" ht="15.75">
      <c r="A2720" s="292" t="str">
        <f t="shared" si="47"/>
        <v>66-68900-03</v>
      </c>
      <c r="B2720" s="231">
        <v>7705.9741379310362</v>
      </c>
      <c r="C2720" s="231">
        <v>10048.590275862067</v>
      </c>
      <c r="D2720" s="231"/>
      <c r="E2720" s="231"/>
      <c r="F2720" s="231"/>
      <c r="G2720" s="232">
        <v>11555.878817241377</v>
      </c>
      <c r="H2720" s="254" t="s">
        <v>2179</v>
      </c>
      <c r="I2720" s="254" t="s">
        <v>2179</v>
      </c>
      <c r="J2720" s="131"/>
      <c r="K2720" s="130"/>
      <c r="L2720" s="130"/>
      <c r="M2720" s="130"/>
      <c r="N2720" s="68"/>
      <c r="O2720" s="68"/>
      <c r="P2720" s="68"/>
      <c r="Q2720" s="68"/>
      <c r="R2720" s="130"/>
      <c r="S2720" s="130"/>
      <c r="T2720" s="130"/>
      <c r="U2720" s="130"/>
      <c r="V2720" s="68"/>
      <c r="W2720" s="68"/>
      <c r="X2720" s="68"/>
      <c r="Y2720" s="130"/>
      <c r="Z2720" s="130"/>
      <c r="AA2720" s="130"/>
      <c r="AB2720" s="68"/>
      <c r="AC2720" s="68"/>
    </row>
    <row r="2721" spans="1:29" s="132" customFormat="1" ht="15.75">
      <c r="A2721" s="292" t="str">
        <f t="shared" si="47"/>
        <v>66-68900-S3</v>
      </c>
      <c r="B2721" s="231">
        <v>38855.224137931044</v>
      </c>
      <c r="C2721" s="231">
        <v>50667.212275862068</v>
      </c>
      <c r="D2721" s="231"/>
      <c r="E2721" s="231"/>
      <c r="F2721" s="231"/>
      <c r="G2721" s="232">
        <v>58267.294117241385</v>
      </c>
      <c r="H2721" s="254" t="s">
        <v>2176</v>
      </c>
      <c r="I2721" s="254" t="s">
        <v>2176</v>
      </c>
      <c r="J2721" s="131"/>
      <c r="K2721" s="130"/>
      <c r="L2721" s="130"/>
      <c r="M2721" s="130"/>
      <c r="N2721" s="68"/>
      <c r="O2721" s="68"/>
      <c r="P2721" s="68"/>
      <c r="Q2721" s="68"/>
      <c r="R2721" s="130"/>
      <c r="S2721" s="130"/>
      <c r="T2721" s="130"/>
      <c r="U2721" s="130"/>
      <c r="V2721" s="68"/>
      <c r="W2721" s="68"/>
      <c r="X2721" s="68"/>
      <c r="Y2721" s="130"/>
      <c r="Z2721" s="130"/>
      <c r="AA2721" s="130"/>
      <c r="AB2721" s="68"/>
      <c r="AC2721" s="68"/>
    </row>
    <row r="2722" spans="1:29" s="132" customFormat="1" ht="15.75">
      <c r="A2722" s="292" t="str">
        <f t="shared" si="47"/>
        <v>66-68900-B2</v>
      </c>
      <c r="B2722" s="231">
        <v>18634.284482758623</v>
      </c>
      <c r="C2722" s="231">
        <v>24299.10696551724</v>
      </c>
      <c r="D2722" s="231"/>
      <c r="E2722" s="231"/>
      <c r="F2722" s="231"/>
      <c r="G2722" s="232">
        <v>27943.973010344827</v>
      </c>
      <c r="H2722" s="254" t="s">
        <v>2386</v>
      </c>
      <c r="I2722" s="254" t="s">
        <v>2386</v>
      </c>
      <c r="J2722" s="134"/>
      <c r="K2722" s="134"/>
      <c r="L2722" s="134"/>
      <c r="M2722" s="134"/>
      <c r="N2722" s="134"/>
      <c r="O2722" s="134"/>
      <c r="P2722" s="134"/>
      <c r="Q2722" s="134"/>
      <c r="R2722" s="134"/>
      <c r="S2722" s="134"/>
      <c r="T2722" s="134"/>
      <c r="U2722" s="134"/>
      <c r="V2722" s="134"/>
      <c r="W2722" s="134"/>
      <c r="X2722" s="134"/>
      <c r="Y2722" s="134"/>
      <c r="Z2722" s="134"/>
      <c r="AA2722" s="134"/>
      <c r="AB2722" s="134"/>
      <c r="AC2722" s="134"/>
    </row>
    <row r="2723" spans="1:29" s="132" customFormat="1" ht="15.75">
      <c r="A2723" s="292" t="str">
        <f t="shared" si="47"/>
        <v>66-68800-01</v>
      </c>
      <c r="B2723" s="231">
        <v>16472.689655172413</v>
      </c>
      <c r="C2723" s="231">
        <v>21480.387310344824</v>
      </c>
      <c r="D2723" s="231"/>
      <c r="E2723" s="231"/>
      <c r="F2723" s="231"/>
      <c r="G2723" s="232">
        <v>24702.445406896546</v>
      </c>
      <c r="H2723" s="254" t="s">
        <v>2181</v>
      </c>
      <c r="I2723" s="254" t="s">
        <v>2181</v>
      </c>
      <c r="J2723" s="131"/>
      <c r="K2723" s="130"/>
      <c r="L2723" s="130"/>
      <c r="M2723" s="130"/>
      <c r="N2723" s="68"/>
      <c r="O2723" s="68"/>
      <c r="P2723" s="68"/>
      <c r="Q2723" s="68"/>
      <c r="R2723" s="130"/>
      <c r="S2723" s="130"/>
      <c r="T2723" s="130"/>
      <c r="U2723" s="130"/>
      <c r="V2723" s="68"/>
      <c r="W2723" s="68"/>
      <c r="X2723" s="68"/>
      <c r="Y2723" s="130"/>
      <c r="Z2723" s="130"/>
      <c r="AA2723" s="130"/>
      <c r="AB2723" s="68"/>
      <c r="AC2723" s="68"/>
    </row>
    <row r="2724" spans="1:29" s="132" customFormat="1" ht="15.75">
      <c r="A2724" s="292" t="str">
        <f t="shared" ref="A2724:A2787" si="48">LEFT(H2724,6)&amp;"00"&amp;RIGHT(H2724,3)</f>
        <v>66-68800-02</v>
      </c>
      <c r="B2724" s="231">
        <v>9546.6724137931051</v>
      </c>
      <c r="C2724" s="231">
        <v>12448.860827586203</v>
      </c>
      <c r="D2724" s="231"/>
      <c r="E2724" s="231"/>
      <c r="F2724" s="231"/>
      <c r="G2724" s="232">
        <v>14316.189951724131</v>
      </c>
      <c r="H2724" s="254" t="s">
        <v>2182</v>
      </c>
      <c r="I2724" s="254" t="s">
        <v>2182</v>
      </c>
      <c r="J2724" s="131"/>
      <c r="K2724" s="130"/>
      <c r="L2724" s="130"/>
      <c r="M2724" s="130"/>
      <c r="N2724" s="68"/>
      <c r="O2724" s="68"/>
      <c r="P2724" s="68"/>
      <c r="Q2724" s="68"/>
      <c r="R2724" s="130"/>
      <c r="S2724" s="130"/>
      <c r="T2724" s="130"/>
      <c r="U2724" s="130"/>
      <c r="V2724" s="68"/>
      <c r="W2724" s="68"/>
      <c r="X2724" s="68"/>
      <c r="Y2724" s="130"/>
      <c r="Z2724" s="130"/>
      <c r="AA2724" s="130"/>
      <c r="AB2724" s="68"/>
      <c r="AC2724" s="68"/>
    </row>
    <row r="2725" spans="1:29" s="132" customFormat="1" ht="15.75">
      <c r="A2725" s="292" t="str">
        <f t="shared" si="48"/>
        <v>66-68800-S2</v>
      </c>
      <c r="B2725" s="231">
        <v>26019.362068965518</v>
      </c>
      <c r="C2725" s="231">
        <v>33929.248137931027</v>
      </c>
      <c r="D2725" s="231"/>
      <c r="E2725" s="231"/>
      <c r="F2725" s="231"/>
      <c r="G2725" s="232">
        <v>39018.635358620675</v>
      </c>
      <c r="H2725" s="254" t="s">
        <v>2180</v>
      </c>
      <c r="I2725" s="254" t="s">
        <v>2180</v>
      </c>
      <c r="J2725" s="131"/>
      <c r="K2725" s="130"/>
      <c r="L2725" s="130"/>
      <c r="M2725" s="130"/>
      <c r="N2725" s="68"/>
      <c r="O2725" s="68"/>
      <c r="P2725" s="68"/>
      <c r="Q2725" s="68"/>
      <c r="R2725" s="130"/>
      <c r="S2725" s="130"/>
      <c r="T2725" s="130"/>
      <c r="U2725" s="130"/>
      <c r="V2725" s="68"/>
      <c r="W2725" s="68"/>
      <c r="X2725" s="68"/>
      <c r="Y2725" s="130"/>
      <c r="Z2725" s="130"/>
      <c r="AA2725" s="130"/>
      <c r="AB2725" s="68"/>
      <c r="AC2725" s="68"/>
    </row>
    <row r="2726" spans="1:29" s="132" customFormat="1" ht="15.75">
      <c r="A2726" s="292" t="str">
        <f t="shared" si="48"/>
        <v>68-72600-S4</v>
      </c>
      <c r="B2726" s="231"/>
      <c r="C2726" s="231">
        <v>0</v>
      </c>
      <c r="D2726" s="231"/>
      <c r="E2726" s="231"/>
      <c r="F2726" s="231"/>
      <c r="G2726" s="232">
        <v>0</v>
      </c>
      <c r="H2726" s="254" t="s">
        <v>2201</v>
      </c>
      <c r="I2726" s="254" t="s">
        <v>2201</v>
      </c>
      <c r="J2726" s="134"/>
      <c r="K2726" s="134"/>
      <c r="L2726" s="134"/>
      <c r="M2726" s="134"/>
      <c r="N2726" s="134"/>
      <c r="O2726" s="134"/>
      <c r="P2726" s="134"/>
      <c r="Q2726" s="134"/>
      <c r="R2726" s="134"/>
      <c r="S2726" s="134"/>
      <c r="T2726" s="134"/>
      <c r="U2726" s="134"/>
      <c r="V2726" s="134"/>
      <c r="W2726" s="134"/>
      <c r="X2726" s="134"/>
      <c r="Y2726" s="134"/>
      <c r="Z2726" s="134"/>
      <c r="AA2726" s="134"/>
      <c r="AB2726" s="134"/>
      <c r="AC2726" s="134"/>
    </row>
    <row r="2727" spans="1:29" s="132" customFormat="1" ht="15.75">
      <c r="A2727" s="292" t="str">
        <f t="shared" si="48"/>
        <v>68-72600-01</v>
      </c>
      <c r="B2727" s="231"/>
      <c r="C2727" s="231">
        <v>0</v>
      </c>
      <c r="D2727" s="231"/>
      <c r="E2727" s="231"/>
      <c r="F2727" s="231"/>
      <c r="G2727" s="232">
        <v>0</v>
      </c>
      <c r="H2727" s="254" t="s">
        <v>2202</v>
      </c>
      <c r="I2727" s="254" t="s">
        <v>2202</v>
      </c>
      <c r="J2727" s="131"/>
      <c r="K2727" s="130"/>
      <c r="L2727" s="130"/>
      <c r="M2727" s="130"/>
      <c r="N2727" s="68"/>
      <c r="O2727" s="68"/>
      <c r="P2727" s="68"/>
      <c r="Q2727" s="68"/>
      <c r="R2727" s="130"/>
      <c r="S2727" s="130"/>
      <c r="T2727" s="130"/>
      <c r="U2727" s="130"/>
      <c r="V2727" s="68"/>
      <c r="W2727" s="68"/>
      <c r="X2727" s="68"/>
      <c r="Y2727" s="130"/>
      <c r="Z2727" s="130"/>
      <c r="AA2727" s="130"/>
      <c r="AB2727" s="68"/>
      <c r="AC2727" s="68"/>
    </row>
    <row r="2728" spans="1:29" s="132" customFormat="1" ht="15.75">
      <c r="A2728" s="292" t="str">
        <f t="shared" si="48"/>
        <v>68-72600-02</v>
      </c>
      <c r="B2728" s="231"/>
      <c r="C2728" s="231">
        <v>0</v>
      </c>
      <c r="D2728" s="231"/>
      <c r="E2728" s="231"/>
      <c r="F2728" s="231"/>
      <c r="G2728" s="232">
        <v>0</v>
      </c>
      <c r="H2728" s="254" t="s">
        <v>2203</v>
      </c>
      <c r="I2728" s="254" t="s">
        <v>2203</v>
      </c>
      <c r="J2728" s="131"/>
      <c r="K2728" s="130"/>
      <c r="L2728" s="130"/>
      <c r="M2728" s="130"/>
      <c r="N2728" s="68"/>
      <c r="O2728" s="68"/>
      <c r="P2728" s="68"/>
      <c r="Q2728" s="68"/>
      <c r="R2728" s="130"/>
      <c r="S2728" s="130"/>
      <c r="T2728" s="130"/>
      <c r="U2728" s="130"/>
      <c r="V2728" s="68"/>
      <c r="W2728" s="68"/>
      <c r="X2728" s="68"/>
      <c r="Y2728" s="130"/>
      <c r="Z2728" s="130"/>
      <c r="AA2728" s="130"/>
      <c r="AB2728" s="68"/>
      <c r="AC2728" s="68"/>
    </row>
    <row r="2729" spans="1:29" s="132" customFormat="1" ht="15.75">
      <c r="A2729" s="292" t="str">
        <f t="shared" si="48"/>
        <v>68-72600-03</v>
      </c>
      <c r="B2729" s="231"/>
      <c r="C2729" s="231">
        <v>0</v>
      </c>
      <c r="D2729" s="231"/>
      <c r="E2729" s="231"/>
      <c r="F2729" s="231"/>
      <c r="G2729" s="232">
        <v>0</v>
      </c>
      <c r="H2729" s="254" t="s">
        <v>2204</v>
      </c>
      <c r="I2729" s="254" t="s">
        <v>2204</v>
      </c>
      <c r="J2729" s="131"/>
      <c r="K2729" s="130"/>
      <c r="L2729" s="130"/>
      <c r="M2729" s="130"/>
      <c r="N2729" s="68"/>
      <c r="O2729" s="68"/>
      <c r="P2729" s="68"/>
      <c r="Q2729" s="68"/>
      <c r="R2729" s="130"/>
      <c r="S2729" s="130"/>
      <c r="T2729" s="130"/>
      <c r="U2729" s="130"/>
      <c r="V2729" s="68"/>
      <c r="W2729" s="68"/>
      <c r="X2729" s="68"/>
      <c r="Y2729" s="130"/>
      <c r="Z2729" s="130"/>
      <c r="AA2729" s="130"/>
      <c r="AB2729" s="68"/>
      <c r="AC2729" s="68"/>
    </row>
    <row r="2730" spans="1:29" s="132" customFormat="1" ht="15.75">
      <c r="A2730" s="292" t="str">
        <f t="shared" si="48"/>
        <v>68-72600-04</v>
      </c>
      <c r="B2730" s="231"/>
      <c r="C2730" s="231">
        <v>0</v>
      </c>
      <c r="D2730" s="231"/>
      <c r="E2730" s="231"/>
      <c r="F2730" s="231"/>
      <c r="G2730" s="232">
        <v>0</v>
      </c>
      <c r="H2730" s="260" t="s">
        <v>2205</v>
      </c>
      <c r="I2730" s="260" t="s">
        <v>2205</v>
      </c>
      <c r="J2730" s="134"/>
      <c r="K2730" s="134"/>
      <c r="L2730" s="134"/>
      <c r="M2730" s="134"/>
      <c r="N2730" s="134"/>
      <c r="O2730" s="134"/>
      <c r="P2730" s="134"/>
      <c r="Q2730" s="134"/>
      <c r="R2730" s="134"/>
      <c r="S2730" s="134"/>
      <c r="T2730" s="134"/>
      <c r="U2730" s="134"/>
      <c r="V2730" s="134"/>
      <c r="W2730" s="134"/>
      <c r="X2730" s="134"/>
      <c r="Y2730" s="134"/>
      <c r="Z2730" s="134"/>
      <c r="AA2730" s="134"/>
      <c r="AB2730" s="134"/>
      <c r="AC2730" s="134"/>
    </row>
    <row r="2731" spans="1:29" s="132" customFormat="1" ht="15.75">
      <c r="A2731" s="292" t="str">
        <f t="shared" si="48"/>
        <v>68-72600-L2</v>
      </c>
      <c r="B2731" s="231"/>
      <c r="C2731" s="231">
        <v>0</v>
      </c>
      <c r="D2731" s="231"/>
      <c r="E2731" s="231"/>
      <c r="F2731" s="231"/>
      <c r="G2731" s="232">
        <v>0</v>
      </c>
      <c r="H2731" s="254" t="s">
        <v>2206</v>
      </c>
      <c r="I2731" s="254" t="s">
        <v>2206</v>
      </c>
      <c r="J2731" s="131"/>
      <c r="K2731" s="130"/>
      <c r="L2731" s="130"/>
      <c r="M2731" s="130"/>
      <c r="N2731" s="68"/>
      <c r="O2731" s="68"/>
      <c r="P2731" s="68"/>
      <c r="Q2731" s="68"/>
      <c r="R2731" s="130"/>
      <c r="S2731" s="130"/>
      <c r="T2731" s="130"/>
      <c r="U2731" s="130"/>
      <c r="V2731" s="68"/>
      <c r="W2731" s="68"/>
      <c r="X2731" s="68"/>
      <c r="Y2731" s="130"/>
      <c r="Z2731" s="130"/>
      <c r="AA2731" s="130"/>
      <c r="AB2731" s="68"/>
      <c r="AC2731" s="68"/>
    </row>
    <row r="2732" spans="1:29" s="132" customFormat="1" ht="15.75">
      <c r="A2732" s="292" t="str">
        <f t="shared" si="48"/>
        <v>68-72600-L3</v>
      </c>
      <c r="B2732" s="231"/>
      <c r="C2732" s="231">
        <v>0</v>
      </c>
      <c r="D2732" s="231"/>
      <c r="E2732" s="231"/>
      <c r="F2732" s="231"/>
      <c r="G2732" s="232">
        <v>0</v>
      </c>
      <c r="H2732" s="255" t="s">
        <v>2207</v>
      </c>
      <c r="I2732" s="255" t="s">
        <v>2207</v>
      </c>
      <c r="J2732" s="131"/>
      <c r="K2732" s="130"/>
      <c r="L2732" s="130"/>
      <c r="M2732" s="130"/>
      <c r="N2732" s="68"/>
      <c r="O2732" s="68"/>
      <c r="P2732" s="68"/>
      <c r="Q2732" s="68"/>
      <c r="R2732" s="130"/>
      <c r="S2732" s="130"/>
      <c r="T2732" s="130"/>
      <c r="U2732" s="130"/>
      <c r="V2732" s="68"/>
      <c r="W2732" s="68"/>
      <c r="X2732" s="68"/>
      <c r="Y2732" s="130"/>
      <c r="Z2732" s="130"/>
      <c r="AA2732" s="130"/>
      <c r="AB2732" s="68"/>
      <c r="AC2732" s="68"/>
    </row>
    <row r="2733" spans="1:29" s="132" customFormat="1" ht="15.75">
      <c r="A2733" s="292" t="str">
        <f t="shared" si="48"/>
        <v>68-72600-B2</v>
      </c>
      <c r="B2733" s="231"/>
      <c r="C2733" s="231">
        <v>0</v>
      </c>
      <c r="D2733" s="231"/>
      <c r="E2733" s="231"/>
      <c r="F2733" s="231"/>
      <c r="G2733" s="232">
        <v>0</v>
      </c>
      <c r="H2733" s="255" t="s">
        <v>2208</v>
      </c>
      <c r="I2733" s="255" t="s">
        <v>2208</v>
      </c>
      <c r="J2733" s="131"/>
      <c r="K2733" s="130"/>
      <c r="L2733" s="130"/>
      <c r="M2733" s="130"/>
      <c r="N2733" s="68"/>
      <c r="O2733" s="68"/>
      <c r="P2733" s="68"/>
      <c r="Q2733" s="68"/>
      <c r="R2733" s="130"/>
      <c r="S2733" s="130"/>
      <c r="T2733" s="130"/>
      <c r="U2733" s="130"/>
      <c r="V2733" s="68"/>
      <c r="W2733" s="68"/>
      <c r="X2733" s="68"/>
      <c r="Y2733" s="130"/>
      <c r="Z2733" s="130"/>
      <c r="AA2733" s="130"/>
      <c r="AB2733" s="68"/>
      <c r="AC2733" s="68"/>
    </row>
    <row r="2734" spans="1:29" s="132" customFormat="1" ht="15.75">
      <c r="A2734" s="292" t="str">
        <f t="shared" si="48"/>
        <v>68-72600-B3</v>
      </c>
      <c r="B2734" s="231"/>
      <c r="C2734" s="231">
        <v>0</v>
      </c>
      <c r="D2734" s="231"/>
      <c r="E2734" s="231"/>
      <c r="F2734" s="231"/>
      <c r="G2734" s="232">
        <v>0</v>
      </c>
      <c r="H2734" s="255" t="s">
        <v>2209</v>
      </c>
      <c r="I2734" s="255" t="s">
        <v>2209</v>
      </c>
      <c r="J2734" s="131"/>
      <c r="K2734" s="130"/>
      <c r="L2734" s="130"/>
      <c r="M2734" s="130"/>
      <c r="N2734" s="68"/>
      <c r="O2734" s="68"/>
      <c r="P2734" s="68"/>
      <c r="Q2734" s="68"/>
      <c r="R2734" s="130"/>
      <c r="S2734" s="130"/>
      <c r="T2734" s="130"/>
      <c r="U2734" s="130"/>
      <c r="V2734" s="68"/>
      <c r="W2734" s="68"/>
      <c r="X2734" s="68"/>
      <c r="Y2734" s="130"/>
      <c r="Z2734" s="130"/>
      <c r="AA2734" s="130"/>
      <c r="AB2734" s="68"/>
      <c r="AC2734" s="68"/>
    </row>
    <row r="2735" spans="1:29" s="132" customFormat="1" ht="15.75">
      <c r="A2735" s="292" t="str">
        <f t="shared" si="48"/>
        <v>66-00400-S3</v>
      </c>
      <c r="B2735" s="231">
        <v>25888.944570000003</v>
      </c>
      <c r="C2735" s="231">
        <v>33357.687975000008</v>
      </c>
      <c r="D2735" s="231"/>
      <c r="E2735" s="231"/>
      <c r="F2735" s="231"/>
      <c r="G2735" s="232">
        <v>39064.961171250005</v>
      </c>
      <c r="H2735" s="254" t="s">
        <v>1710</v>
      </c>
      <c r="I2735" s="254" t="s">
        <v>1710</v>
      </c>
      <c r="J2735" s="131"/>
      <c r="K2735" s="130"/>
      <c r="L2735" s="130"/>
      <c r="M2735" s="130"/>
      <c r="N2735" s="68"/>
      <c r="O2735" s="68"/>
      <c r="P2735" s="68"/>
      <c r="Q2735" s="68"/>
      <c r="R2735" s="130"/>
      <c r="S2735" s="130"/>
      <c r="T2735" s="130"/>
      <c r="U2735" s="130"/>
      <c r="V2735" s="68"/>
      <c r="W2735" s="68"/>
      <c r="X2735" s="68"/>
      <c r="Y2735" s="130"/>
      <c r="Z2735" s="130"/>
      <c r="AA2735" s="130"/>
      <c r="AB2735" s="68"/>
      <c r="AC2735" s="68"/>
    </row>
    <row r="2736" spans="1:29" s="132" customFormat="1" ht="15.75">
      <c r="A2736" s="292" t="str">
        <f t="shared" si="48"/>
        <v>66-00400-01</v>
      </c>
      <c r="B2736" s="231">
        <v>10844.842919999999</v>
      </c>
      <c r="C2736" s="231">
        <v>13973.999100000001</v>
      </c>
      <c r="D2736" s="231"/>
      <c r="E2736" s="231"/>
      <c r="F2736" s="231"/>
      <c r="G2736" s="232">
        <v>16407.178964999999</v>
      </c>
      <c r="H2736" s="254" t="s">
        <v>1713</v>
      </c>
      <c r="I2736" s="254" t="s">
        <v>1713</v>
      </c>
      <c r="J2736" s="131"/>
      <c r="K2736" s="130"/>
      <c r="L2736" s="130"/>
      <c r="M2736" s="130"/>
      <c r="N2736" s="68"/>
      <c r="O2736" s="68"/>
      <c r="P2736" s="68"/>
      <c r="Q2736" s="68"/>
      <c r="R2736" s="130"/>
      <c r="S2736" s="130"/>
      <c r="T2736" s="130"/>
      <c r="U2736" s="130"/>
      <c r="V2736" s="68"/>
      <c r="W2736" s="68"/>
      <c r="X2736" s="68"/>
      <c r="Y2736" s="130"/>
      <c r="Z2736" s="130"/>
      <c r="AA2736" s="130"/>
      <c r="AB2736" s="68"/>
      <c r="AC2736" s="68"/>
    </row>
    <row r="2737" spans="1:29" s="132" customFormat="1" ht="15.75">
      <c r="A2737" s="292" t="str">
        <f t="shared" si="48"/>
        <v>66-00400-02</v>
      </c>
      <c r="B2737" s="231">
        <v>7902.911250000001</v>
      </c>
      <c r="C2737" s="231">
        <v>10183.096874999999</v>
      </c>
      <c r="D2737" s="231"/>
      <c r="E2737" s="231"/>
      <c r="F2737" s="231"/>
      <c r="G2737" s="232">
        <v>11935.501406249999</v>
      </c>
      <c r="H2737" s="254" t="s">
        <v>1714</v>
      </c>
      <c r="I2737" s="254" t="s">
        <v>1714</v>
      </c>
      <c r="J2737" s="131"/>
      <c r="K2737" s="130"/>
      <c r="L2737" s="130"/>
      <c r="M2737" s="130"/>
      <c r="N2737" s="68"/>
      <c r="O2737" s="68"/>
      <c r="P2737" s="68"/>
      <c r="Q2737" s="68"/>
      <c r="R2737" s="130"/>
      <c r="S2737" s="130"/>
      <c r="T2737" s="130"/>
      <c r="U2737" s="130"/>
      <c r="V2737" s="68"/>
      <c r="W2737" s="68"/>
      <c r="X2737" s="68"/>
      <c r="Y2737" s="130"/>
      <c r="Z2737" s="130"/>
      <c r="AA2737" s="130"/>
      <c r="AB2737" s="68"/>
      <c r="AC2737" s="68"/>
    </row>
    <row r="2738" spans="1:29" s="132" customFormat="1" ht="15.75">
      <c r="A2738" s="292" t="str">
        <f t="shared" si="48"/>
        <v>66-00400-03</v>
      </c>
      <c r="B2738" s="231">
        <v>7141.1904000000013</v>
      </c>
      <c r="C2738" s="231">
        <v>9200.5920000000078</v>
      </c>
      <c r="D2738" s="231"/>
      <c r="E2738" s="231"/>
      <c r="F2738" s="231"/>
      <c r="G2738" s="232">
        <v>10722.28080000001</v>
      </c>
      <c r="H2738" s="255" t="s">
        <v>1715</v>
      </c>
      <c r="I2738" s="255" t="s">
        <v>1715</v>
      </c>
      <c r="J2738" s="131"/>
      <c r="K2738" s="130"/>
      <c r="L2738" s="130"/>
      <c r="M2738" s="130"/>
      <c r="N2738" s="68"/>
      <c r="O2738" s="68"/>
      <c r="P2738" s="68"/>
      <c r="Q2738" s="68"/>
      <c r="R2738" s="130"/>
      <c r="S2738" s="130"/>
      <c r="T2738" s="130"/>
      <c r="U2738" s="130"/>
      <c r="V2738" s="68"/>
      <c r="W2738" s="68"/>
      <c r="X2738" s="68"/>
      <c r="Y2738" s="130"/>
      <c r="Z2738" s="130"/>
      <c r="AA2738" s="130"/>
      <c r="AB2738" s="68"/>
      <c r="AC2738" s="68"/>
    </row>
    <row r="2739" spans="1:29" s="132" customFormat="1" ht="15.75">
      <c r="A2739" s="292" t="str">
        <f t="shared" si="48"/>
        <v>66-00400-B2</v>
      </c>
      <c r="B2739" s="231">
        <v>15044.101650000004</v>
      </c>
      <c r="C2739" s="231">
        <v>19383.688875000007</v>
      </c>
      <c r="D2739" s="231"/>
      <c r="E2739" s="231"/>
      <c r="F2739" s="231"/>
      <c r="G2739" s="232">
        <v>22657.782206250009</v>
      </c>
      <c r="H2739" s="255" t="s">
        <v>1712</v>
      </c>
      <c r="I2739" s="255" t="s">
        <v>1712</v>
      </c>
      <c r="J2739" s="131"/>
      <c r="K2739" s="130"/>
      <c r="L2739" s="130"/>
      <c r="M2739" s="130"/>
      <c r="N2739" s="68"/>
      <c r="O2739" s="68"/>
      <c r="P2739" s="68"/>
      <c r="Q2739" s="68"/>
      <c r="R2739" s="130"/>
      <c r="S2739" s="130"/>
      <c r="T2739" s="130"/>
      <c r="U2739" s="130"/>
      <c r="V2739" s="68"/>
      <c r="W2739" s="68"/>
      <c r="X2739" s="68"/>
      <c r="Y2739" s="130"/>
      <c r="Z2739" s="130"/>
      <c r="AA2739" s="130"/>
      <c r="AB2739" s="68"/>
      <c r="AC2739" s="68"/>
    </row>
    <row r="2740" spans="1:29" s="132" customFormat="1" ht="15.75">
      <c r="A2740" s="292" t="str">
        <f t="shared" si="48"/>
        <v>66-00400-L2</v>
      </c>
      <c r="B2740" s="231">
        <v>18747.75417</v>
      </c>
      <c r="C2740" s="231">
        <v>24157.095975</v>
      </c>
      <c r="D2740" s="231"/>
      <c r="E2740" s="231"/>
      <c r="F2740" s="231"/>
      <c r="G2740" s="232">
        <v>28342.68037125</v>
      </c>
      <c r="H2740" s="255" t="s">
        <v>1711</v>
      </c>
      <c r="I2740" s="255" t="s">
        <v>1711</v>
      </c>
      <c r="J2740" s="131"/>
      <c r="K2740" s="130"/>
      <c r="L2740" s="130"/>
      <c r="M2740" s="130"/>
      <c r="N2740" s="68"/>
      <c r="O2740" s="68"/>
      <c r="P2740" s="68"/>
      <c r="Q2740" s="68"/>
      <c r="R2740" s="130"/>
      <c r="S2740" s="130"/>
      <c r="T2740" s="130"/>
      <c r="U2740" s="130"/>
      <c r="V2740" s="68"/>
      <c r="W2740" s="68"/>
      <c r="X2740" s="68"/>
      <c r="Y2740" s="130"/>
      <c r="Z2740" s="130"/>
      <c r="AA2740" s="130"/>
      <c r="AB2740" s="68"/>
      <c r="AC2740" s="68"/>
    </row>
    <row r="2741" spans="1:29" s="132" customFormat="1" ht="15.75">
      <c r="A2741" s="292" t="str">
        <f t="shared" si="48"/>
        <v>66-00400-S3</v>
      </c>
      <c r="B2741" s="231">
        <v>25888.944570000003</v>
      </c>
      <c r="C2741" s="231">
        <v>33357.687975000008</v>
      </c>
      <c r="D2741" s="231"/>
      <c r="E2741" s="231"/>
      <c r="F2741" s="231"/>
      <c r="G2741" s="232">
        <v>39064.961171250005</v>
      </c>
      <c r="H2741" s="254" t="s">
        <v>1716</v>
      </c>
      <c r="I2741" s="254" t="s">
        <v>1716</v>
      </c>
      <c r="J2741" s="134"/>
      <c r="K2741" s="134"/>
      <c r="L2741" s="134"/>
      <c r="M2741" s="134"/>
      <c r="N2741" s="134"/>
      <c r="O2741" s="134"/>
      <c r="P2741" s="134"/>
      <c r="Q2741" s="134"/>
      <c r="R2741" s="134"/>
      <c r="S2741" s="134"/>
      <c r="T2741" s="134"/>
      <c r="U2741" s="134"/>
      <c r="V2741" s="134"/>
      <c r="W2741" s="134"/>
      <c r="X2741" s="134"/>
      <c r="Y2741" s="134"/>
      <c r="Z2741" s="134"/>
      <c r="AA2741" s="134"/>
      <c r="AB2741" s="134"/>
      <c r="AC2741" s="134"/>
    </row>
    <row r="2742" spans="1:29" s="132" customFormat="1" ht="15.75">
      <c r="A2742" s="292" t="str">
        <f t="shared" si="48"/>
        <v>66-00400-01</v>
      </c>
      <c r="B2742" s="231">
        <v>10844.842919999999</v>
      </c>
      <c r="C2742" s="231">
        <v>13973.999100000001</v>
      </c>
      <c r="D2742" s="231"/>
      <c r="E2742" s="231"/>
      <c r="F2742" s="231"/>
      <c r="G2742" s="232">
        <v>16407.178964999999</v>
      </c>
      <c r="H2742" s="254" t="s">
        <v>1719</v>
      </c>
      <c r="I2742" s="254" t="s">
        <v>1719</v>
      </c>
      <c r="J2742" s="131"/>
      <c r="K2742" s="130"/>
      <c r="L2742" s="130"/>
      <c r="M2742" s="130"/>
      <c r="N2742" s="68"/>
      <c r="O2742" s="68"/>
      <c r="P2742" s="68"/>
      <c r="Q2742" s="68"/>
      <c r="R2742" s="130"/>
      <c r="S2742" s="130"/>
      <c r="T2742" s="130"/>
      <c r="U2742" s="130"/>
      <c r="V2742" s="68"/>
      <c r="W2742" s="68"/>
      <c r="X2742" s="68"/>
      <c r="Y2742" s="130"/>
      <c r="Z2742" s="130"/>
      <c r="AA2742" s="130"/>
      <c r="AB2742" s="68"/>
      <c r="AC2742" s="68"/>
    </row>
    <row r="2743" spans="1:29" s="132" customFormat="1" ht="15.75">
      <c r="A2743" s="292" t="str">
        <f t="shared" si="48"/>
        <v>66-00400-02</v>
      </c>
      <c r="B2743" s="231">
        <v>7902.911250000001</v>
      </c>
      <c r="C2743" s="231">
        <v>10183.096874999999</v>
      </c>
      <c r="D2743" s="231"/>
      <c r="E2743" s="231"/>
      <c r="F2743" s="231"/>
      <c r="G2743" s="232">
        <v>11935.501406249999</v>
      </c>
      <c r="H2743" s="254" t="s">
        <v>1720</v>
      </c>
      <c r="I2743" s="254" t="s">
        <v>1720</v>
      </c>
      <c r="J2743" s="131"/>
      <c r="K2743" s="130"/>
      <c r="L2743" s="130"/>
      <c r="M2743" s="130"/>
      <c r="N2743" s="68"/>
      <c r="O2743" s="68"/>
      <c r="P2743" s="68"/>
      <c r="Q2743" s="68"/>
      <c r="R2743" s="130"/>
      <c r="S2743" s="130"/>
      <c r="T2743" s="130"/>
      <c r="U2743" s="130"/>
      <c r="V2743" s="68"/>
      <c r="W2743" s="68"/>
      <c r="X2743" s="68"/>
      <c r="Y2743" s="130"/>
      <c r="Z2743" s="130"/>
      <c r="AA2743" s="130"/>
      <c r="AB2743" s="68"/>
      <c r="AC2743" s="68"/>
    </row>
    <row r="2744" spans="1:29" s="132" customFormat="1" ht="15.75">
      <c r="A2744" s="292" t="str">
        <f t="shared" si="48"/>
        <v>66-00400-03</v>
      </c>
      <c r="B2744" s="231">
        <v>7141.1904000000013</v>
      </c>
      <c r="C2744" s="231">
        <v>9200.5920000000078</v>
      </c>
      <c r="D2744" s="231"/>
      <c r="E2744" s="231"/>
      <c r="F2744" s="231"/>
      <c r="G2744" s="232">
        <v>10722.28080000001</v>
      </c>
      <c r="H2744" s="255" t="s">
        <v>1721</v>
      </c>
      <c r="I2744" s="255" t="s">
        <v>1721</v>
      </c>
      <c r="J2744" s="134"/>
      <c r="K2744" s="134"/>
      <c r="L2744" s="134"/>
      <c r="M2744" s="134"/>
      <c r="N2744" s="134"/>
      <c r="O2744" s="134"/>
      <c r="P2744" s="134"/>
      <c r="Q2744" s="134"/>
      <c r="R2744" s="134"/>
      <c r="S2744" s="134"/>
      <c r="T2744" s="134"/>
      <c r="U2744" s="134"/>
      <c r="V2744" s="134"/>
      <c r="W2744" s="134"/>
      <c r="X2744" s="134"/>
      <c r="Y2744" s="134"/>
      <c r="Z2744" s="134"/>
      <c r="AA2744" s="134"/>
      <c r="AB2744" s="134"/>
      <c r="AC2744" s="134"/>
    </row>
    <row r="2745" spans="1:29" s="132" customFormat="1" ht="15.75">
      <c r="A2745" s="292" t="str">
        <f t="shared" si="48"/>
        <v>66-00400-B2</v>
      </c>
      <c r="B2745" s="231">
        <v>15044.101650000004</v>
      </c>
      <c r="C2745" s="231">
        <v>19383.688875000007</v>
      </c>
      <c r="D2745" s="231"/>
      <c r="E2745" s="231"/>
      <c r="F2745" s="231"/>
      <c r="G2745" s="232">
        <v>22657.782206250009</v>
      </c>
      <c r="H2745" s="255" t="s">
        <v>1718</v>
      </c>
      <c r="I2745" s="255" t="s">
        <v>1718</v>
      </c>
      <c r="J2745" s="131"/>
      <c r="K2745" s="130"/>
      <c r="L2745" s="130"/>
      <c r="M2745" s="130"/>
      <c r="N2745" s="68"/>
      <c r="O2745" s="68"/>
      <c r="P2745" s="68"/>
      <c r="Q2745" s="68"/>
      <c r="R2745" s="130"/>
      <c r="S2745" s="130"/>
      <c r="T2745" s="130"/>
      <c r="U2745" s="130"/>
      <c r="V2745" s="68"/>
      <c r="W2745" s="68"/>
      <c r="X2745" s="68"/>
      <c r="Y2745" s="130"/>
      <c r="Z2745" s="130"/>
      <c r="AA2745" s="130"/>
      <c r="AB2745" s="68"/>
      <c r="AC2745" s="68"/>
    </row>
    <row r="2746" spans="1:29" s="132" customFormat="1" ht="15.75">
      <c r="A2746" s="292" t="str">
        <f t="shared" si="48"/>
        <v>66-00400-L2</v>
      </c>
      <c r="B2746" s="231">
        <v>18747.75417</v>
      </c>
      <c r="C2746" s="231">
        <v>24157.095975</v>
      </c>
      <c r="D2746" s="231"/>
      <c r="E2746" s="231"/>
      <c r="F2746" s="231"/>
      <c r="G2746" s="232">
        <v>28342.68037125</v>
      </c>
      <c r="H2746" s="255" t="s">
        <v>1717</v>
      </c>
      <c r="I2746" s="255" t="s">
        <v>1717</v>
      </c>
      <c r="J2746" s="131"/>
      <c r="K2746" s="130"/>
      <c r="L2746" s="130"/>
      <c r="M2746" s="130"/>
      <c r="N2746" s="68"/>
      <c r="O2746" s="68"/>
      <c r="P2746" s="68"/>
      <c r="Q2746" s="68"/>
      <c r="R2746" s="130"/>
      <c r="S2746" s="130"/>
      <c r="T2746" s="130"/>
      <c r="U2746" s="130"/>
      <c r="V2746" s="68"/>
      <c r="W2746" s="68"/>
      <c r="X2746" s="68"/>
      <c r="Y2746" s="130"/>
      <c r="Z2746" s="130"/>
      <c r="AA2746" s="130"/>
      <c r="AB2746" s="68"/>
      <c r="AC2746" s="68"/>
    </row>
    <row r="2747" spans="1:29" s="132" customFormat="1" ht="15.75">
      <c r="A2747" s="292" t="str">
        <f t="shared" si="48"/>
        <v>66-22500-S1</v>
      </c>
      <c r="B2747" s="231">
        <v>3732.96</v>
      </c>
      <c r="C2747" s="231">
        <v>4867.7798399999992</v>
      </c>
      <c r="D2747" s="231"/>
      <c r="E2747" s="231"/>
      <c r="F2747" s="231"/>
      <c r="G2747" s="232">
        <v>5597.9468159999988</v>
      </c>
      <c r="H2747" s="254" t="s">
        <v>1787</v>
      </c>
      <c r="I2747" s="254" t="s">
        <v>1787</v>
      </c>
      <c r="J2747" s="131"/>
      <c r="K2747" s="130"/>
      <c r="L2747" s="130"/>
      <c r="M2747" s="130"/>
      <c r="N2747" s="68"/>
      <c r="O2747" s="68"/>
      <c r="P2747" s="68"/>
      <c r="Q2747" s="68"/>
      <c r="R2747" s="130"/>
      <c r="S2747" s="130"/>
      <c r="T2747" s="130"/>
      <c r="U2747" s="130"/>
      <c r="V2747" s="68"/>
      <c r="W2747" s="68"/>
      <c r="X2747" s="68"/>
      <c r="Y2747" s="130"/>
      <c r="Z2747" s="130"/>
      <c r="AA2747" s="130"/>
      <c r="AB2747" s="68"/>
      <c r="AC2747" s="68"/>
    </row>
    <row r="2748" spans="1:29" s="132" customFormat="1" ht="15.75">
      <c r="A2748" s="292" t="str">
        <f t="shared" si="48"/>
        <v>66-22500-S1</v>
      </c>
      <c r="B2748" s="231">
        <v>3732.96</v>
      </c>
      <c r="C2748" s="231">
        <v>4867.7798399999992</v>
      </c>
      <c r="D2748" s="231"/>
      <c r="E2748" s="231"/>
      <c r="F2748" s="231"/>
      <c r="G2748" s="232">
        <v>5597.9468159999988</v>
      </c>
      <c r="H2748" s="260" t="s">
        <v>1788</v>
      </c>
      <c r="I2748" s="260" t="s">
        <v>1788</v>
      </c>
      <c r="J2748" s="131"/>
      <c r="K2748" s="130"/>
      <c r="L2748" s="130"/>
      <c r="M2748" s="130"/>
      <c r="N2748" s="68"/>
      <c r="O2748" s="68"/>
      <c r="P2748" s="68"/>
      <c r="Q2748" s="68"/>
      <c r="R2748" s="130"/>
      <c r="S2748" s="130"/>
      <c r="T2748" s="130"/>
      <c r="U2748" s="130"/>
      <c r="V2748" s="68"/>
      <c r="W2748" s="68"/>
      <c r="X2748" s="68"/>
      <c r="Y2748" s="130"/>
      <c r="Z2748" s="130"/>
      <c r="AA2748" s="130"/>
      <c r="AB2748" s="68"/>
      <c r="AC2748" s="68"/>
    </row>
    <row r="2749" spans="1:29" s="132" customFormat="1" ht="15.75">
      <c r="A2749" s="292" t="str">
        <f t="shared" si="48"/>
        <v>66-71600-01</v>
      </c>
      <c r="B2749" s="231">
        <v>11931.112068965518</v>
      </c>
      <c r="C2749" s="231">
        <v>15558.170137931033</v>
      </c>
      <c r="D2749" s="231"/>
      <c r="E2749" s="231"/>
      <c r="F2749" s="231"/>
      <c r="G2749" s="232">
        <v>17891.895658620688</v>
      </c>
      <c r="H2749" s="254" t="s">
        <v>1471</v>
      </c>
      <c r="I2749" s="254" t="s">
        <v>1471</v>
      </c>
      <c r="J2749" s="134"/>
      <c r="K2749" s="134"/>
      <c r="L2749" s="134"/>
      <c r="M2749" s="134"/>
      <c r="N2749" s="134"/>
      <c r="O2749" s="134"/>
      <c r="P2749" s="134"/>
      <c r="Q2749" s="134"/>
      <c r="R2749" s="134"/>
      <c r="S2749" s="134"/>
      <c r="T2749" s="134"/>
      <c r="U2749" s="134"/>
      <c r="V2749" s="134"/>
      <c r="W2749" s="134"/>
      <c r="X2749" s="134"/>
      <c r="Y2749" s="134"/>
      <c r="Z2749" s="134"/>
      <c r="AA2749" s="134"/>
      <c r="AB2749" s="134"/>
      <c r="AC2749" s="134"/>
    </row>
    <row r="2750" spans="1:29" s="132" customFormat="1" ht="15.75">
      <c r="A2750" s="292" t="str">
        <f t="shared" si="48"/>
        <v>66-71700-02</v>
      </c>
      <c r="B2750" s="231">
        <v>5731.5689655172418</v>
      </c>
      <c r="C2750" s="231">
        <v>7473.9659310344832</v>
      </c>
      <c r="D2750" s="231"/>
      <c r="E2750" s="231"/>
      <c r="F2750" s="231"/>
      <c r="G2750" s="232">
        <v>8595.0608206896559</v>
      </c>
      <c r="H2750" s="255" t="s">
        <v>1472</v>
      </c>
      <c r="I2750" s="255" t="s">
        <v>1472</v>
      </c>
      <c r="J2750" s="131"/>
      <c r="K2750" s="130"/>
      <c r="L2750" s="130"/>
      <c r="M2750" s="130"/>
      <c r="N2750" s="68"/>
      <c r="O2750" s="68"/>
      <c r="P2750" s="68"/>
      <c r="Q2750" s="68"/>
      <c r="R2750" s="130"/>
      <c r="S2750" s="130"/>
      <c r="T2750" s="130"/>
      <c r="U2750" s="130"/>
      <c r="V2750" s="68"/>
      <c r="W2750" s="68"/>
      <c r="X2750" s="68"/>
      <c r="Y2750" s="130"/>
      <c r="Z2750" s="130"/>
      <c r="AA2750" s="130"/>
      <c r="AB2750" s="68"/>
      <c r="AC2750" s="68"/>
    </row>
    <row r="2751" spans="1:29" s="132" customFormat="1" ht="15.75">
      <c r="A2751" s="292" t="str">
        <f t="shared" si="48"/>
        <v>66-63500-S2</v>
      </c>
      <c r="B2751" s="231">
        <v>34812.818965517246</v>
      </c>
      <c r="C2751" s="231">
        <v>45395.915931034484</v>
      </c>
      <c r="D2751" s="231"/>
      <c r="E2751" s="231"/>
      <c r="F2751" s="231"/>
      <c r="G2751" s="232">
        <v>52205.303320689651</v>
      </c>
      <c r="H2751" s="255" t="s">
        <v>1473</v>
      </c>
      <c r="I2751" s="255" t="s">
        <v>1473</v>
      </c>
      <c r="J2751" s="131"/>
      <c r="K2751" s="130"/>
      <c r="L2751" s="130"/>
      <c r="M2751" s="130"/>
      <c r="N2751" s="68"/>
      <c r="O2751" s="68"/>
      <c r="P2751" s="68"/>
      <c r="Q2751" s="68"/>
      <c r="R2751" s="130"/>
      <c r="S2751" s="130"/>
      <c r="T2751" s="130"/>
      <c r="U2751" s="130"/>
      <c r="V2751" s="68"/>
      <c r="W2751" s="68"/>
      <c r="X2751" s="68"/>
      <c r="Y2751" s="130"/>
      <c r="Z2751" s="130"/>
      <c r="AA2751" s="130"/>
      <c r="AB2751" s="68"/>
      <c r="AC2751" s="68"/>
    </row>
    <row r="2752" spans="1:29" s="132" customFormat="1" ht="15.75">
      <c r="A2752" s="292" t="str">
        <f t="shared" si="48"/>
        <v>66-63500-01</v>
      </c>
      <c r="B2752" s="231">
        <v>20942.956896551728</v>
      </c>
      <c r="C2752" s="231">
        <v>27309.61579310345</v>
      </c>
      <c r="D2752" s="231"/>
      <c r="E2752" s="231"/>
      <c r="F2752" s="231"/>
      <c r="G2752" s="232">
        <v>31406.058162068963</v>
      </c>
      <c r="H2752" s="255" t="s">
        <v>1474</v>
      </c>
      <c r="I2752" s="255" t="s">
        <v>1474</v>
      </c>
      <c r="J2752" s="131"/>
      <c r="K2752" s="130"/>
      <c r="L2752" s="130"/>
      <c r="M2752" s="130"/>
      <c r="N2752" s="68"/>
      <c r="O2752" s="68"/>
      <c r="P2752" s="68"/>
      <c r="Q2752" s="68"/>
      <c r="R2752" s="130"/>
      <c r="S2752" s="130"/>
      <c r="T2752" s="130"/>
      <c r="U2752" s="130"/>
      <c r="V2752" s="68"/>
      <c r="W2752" s="68"/>
      <c r="X2752" s="68"/>
      <c r="Y2752" s="130"/>
      <c r="Z2752" s="130"/>
      <c r="AA2752" s="130"/>
      <c r="AB2752" s="68"/>
      <c r="AC2752" s="68"/>
    </row>
    <row r="2753" spans="1:29" s="132" customFormat="1" ht="15.75">
      <c r="A2753" s="292" t="str">
        <f t="shared" si="48"/>
        <v>66-63500-02</v>
      </c>
      <c r="B2753" s="231">
        <v>13869.862068965518</v>
      </c>
      <c r="C2753" s="231">
        <v>18086.300137931034</v>
      </c>
      <c r="D2753" s="231"/>
      <c r="E2753" s="231"/>
      <c r="F2753" s="231"/>
      <c r="G2753" s="232">
        <v>20799.245158620684</v>
      </c>
      <c r="H2753" s="254" t="s">
        <v>1475</v>
      </c>
      <c r="I2753" s="254" t="s">
        <v>1475</v>
      </c>
      <c r="J2753" s="131"/>
      <c r="K2753" s="130"/>
      <c r="L2753" s="130"/>
      <c r="M2753" s="130"/>
      <c r="N2753" s="68"/>
      <c r="O2753" s="68"/>
      <c r="P2753" s="68"/>
      <c r="Q2753" s="68"/>
      <c r="R2753" s="130"/>
      <c r="S2753" s="130"/>
      <c r="T2753" s="130"/>
      <c r="U2753" s="130"/>
      <c r="V2753" s="68"/>
      <c r="W2753" s="68"/>
      <c r="X2753" s="68"/>
      <c r="Y2753" s="130"/>
      <c r="Z2753" s="130"/>
      <c r="AA2753" s="130"/>
      <c r="AB2753" s="68"/>
      <c r="AC2753" s="68"/>
    </row>
    <row r="2754" spans="1:29" s="132" customFormat="1" ht="15.75">
      <c r="A2754" s="292" t="str">
        <f t="shared" si="48"/>
        <v>66-64300-S2</v>
      </c>
      <c r="B2754" s="231">
        <v>31768.758620689659</v>
      </c>
      <c r="C2754" s="231">
        <v>41426.461241379307</v>
      </c>
      <c r="D2754" s="231"/>
      <c r="E2754" s="231"/>
      <c r="F2754" s="231"/>
      <c r="G2754" s="232">
        <v>47640.430427586201</v>
      </c>
      <c r="H2754" s="260" t="s">
        <v>1476</v>
      </c>
      <c r="I2754" s="260" t="s">
        <v>1476</v>
      </c>
      <c r="J2754" s="131"/>
      <c r="K2754" s="130"/>
      <c r="L2754" s="130"/>
      <c r="M2754" s="130"/>
      <c r="N2754" s="68"/>
      <c r="O2754" s="68"/>
      <c r="P2754" s="68"/>
      <c r="Q2754" s="68"/>
      <c r="R2754" s="130"/>
      <c r="S2754" s="130"/>
      <c r="T2754" s="130"/>
      <c r="U2754" s="130"/>
      <c r="V2754" s="68"/>
      <c r="W2754" s="68"/>
      <c r="X2754" s="68"/>
      <c r="Y2754" s="130"/>
      <c r="Z2754" s="130"/>
      <c r="AA2754" s="130"/>
      <c r="AB2754" s="68"/>
      <c r="AC2754" s="68"/>
    </row>
    <row r="2755" spans="1:29" s="132" customFormat="1" ht="15.75">
      <c r="A2755" s="292" t="str">
        <f t="shared" si="48"/>
        <v>66-64300-01</v>
      </c>
      <c r="B2755" s="231">
        <v>19427.612068965518</v>
      </c>
      <c r="C2755" s="231">
        <v>25333.60613793103</v>
      </c>
      <c r="D2755" s="231"/>
      <c r="E2755" s="231"/>
      <c r="F2755" s="231"/>
      <c r="G2755" s="232">
        <v>29133.647058620685</v>
      </c>
      <c r="H2755" s="254" t="s">
        <v>1477</v>
      </c>
      <c r="I2755" s="254" t="s">
        <v>1477</v>
      </c>
      <c r="J2755" s="131"/>
      <c r="K2755" s="130"/>
      <c r="L2755" s="130"/>
      <c r="M2755" s="130"/>
      <c r="N2755" s="68"/>
      <c r="O2755" s="68"/>
      <c r="P2755" s="68"/>
      <c r="Q2755" s="68"/>
      <c r="R2755" s="130"/>
      <c r="S2755" s="130"/>
      <c r="T2755" s="130"/>
      <c r="U2755" s="130"/>
      <c r="V2755" s="68"/>
      <c r="W2755" s="68"/>
      <c r="X2755" s="68"/>
      <c r="Y2755" s="130"/>
      <c r="Z2755" s="130"/>
      <c r="AA2755" s="130"/>
      <c r="AB2755" s="68"/>
      <c r="AC2755" s="68"/>
    </row>
    <row r="2756" spans="1:29" s="132" customFormat="1" ht="15.75">
      <c r="A2756" s="292" t="str">
        <f t="shared" si="48"/>
        <v>66-64300-02</v>
      </c>
      <c r="B2756" s="231">
        <v>12341.146551724139</v>
      </c>
      <c r="C2756" s="231">
        <v>16092.855103448277</v>
      </c>
      <c r="D2756" s="231"/>
      <c r="E2756" s="231"/>
      <c r="F2756" s="231"/>
      <c r="G2756" s="232">
        <v>18506.783368965516</v>
      </c>
      <c r="H2756" s="254" t="s">
        <v>1478</v>
      </c>
      <c r="I2756" s="254" t="s">
        <v>1478</v>
      </c>
      <c r="J2756" s="134"/>
      <c r="K2756" s="134"/>
      <c r="L2756" s="134"/>
      <c r="M2756" s="134"/>
      <c r="N2756" s="134"/>
      <c r="O2756" s="134"/>
      <c r="P2756" s="134"/>
      <c r="Q2756" s="134"/>
      <c r="R2756" s="134"/>
      <c r="S2756" s="134"/>
      <c r="T2756" s="134"/>
      <c r="U2756" s="134"/>
      <c r="V2756" s="134"/>
      <c r="W2756" s="134"/>
      <c r="X2756" s="134"/>
      <c r="Y2756" s="134"/>
      <c r="Z2756" s="134"/>
      <c r="AA2756" s="134"/>
      <c r="AB2756" s="134"/>
      <c r="AC2756" s="134"/>
    </row>
    <row r="2757" spans="1:29" s="132" customFormat="1" ht="15.75">
      <c r="A2757" s="292" t="str">
        <f t="shared" si="48"/>
        <v>66-64400-S2</v>
      </c>
      <c r="B2757" s="231">
        <v>30667.905172413797</v>
      </c>
      <c r="C2757" s="231">
        <v>39990.948344827586</v>
      </c>
      <c r="D2757" s="231"/>
      <c r="E2757" s="231"/>
      <c r="F2757" s="231"/>
      <c r="G2757" s="232">
        <v>45989.59059655173</v>
      </c>
      <c r="H2757" s="254" t="s">
        <v>1479</v>
      </c>
      <c r="I2757" s="254" t="s">
        <v>1479</v>
      </c>
      <c r="J2757" s="131"/>
      <c r="K2757" s="130"/>
      <c r="L2757" s="130"/>
      <c r="M2757" s="130"/>
      <c r="N2757" s="68"/>
      <c r="O2757" s="68"/>
      <c r="P2757" s="68"/>
      <c r="Q2757" s="68"/>
      <c r="R2757" s="130"/>
      <c r="S2757" s="130"/>
      <c r="T2757" s="130"/>
      <c r="U2757" s="130"/>
      <c r="V2757" s="68"/>
      <c r="W2757" s="68"/>
      <c r="X2757" s="68"/>
      <c r="Y2757" s="130"/>
      <c r="Z2757" s="130"/>
      <c r="AA2757" s="130"/>
      <c r="AB2757" s="68"/>
      <c r="AC2757" s="68"/>
    </row>
    <row r="2758" spans="1:29" s="132" customFormat="1" ht="15.75">
      <c r="A2758" s="292" t="str">
        <f t="shared" si="48"/>
        <v>66-64400-01</v>
      </c>
      <c r="B2758" s="231">
        <v>18505.034482758623</v>
      </c>
      <c r="C2758" s="231">
        <v>24130.564965517246</v>
      </c>
      <c r="D2758" s="231"/>
      <c r="E2758" s="231"/>
      <c r="F2758" s="231"/>
      <c r="G2758" s="232">
        <v>27750.149710344831</v>
      </c>
      <c r="H2758" s="261" t="s">
        <v>1480</v>
      </c>
      <c r="I2758" s="261" t="s">
        <v>1480</v>
      </c>
      <c r="J2758" s="131"/>
      <c r="K2758" s="130"/>
      <c r="L2758" s="130"/>
      <c r="M2758" s="130"/>
      <c r="N2758" s="68"/>
      <c r="O2758" s="68"/>
      <c r="P2758" s="68"/>
      <c r="Q2758" s="68"/>
      <c r="R2758" s="130"/>
      <c r="S2758" s="130"/>
      <c r="T2758" s="130"/>
      <c r="U2758" s="130"/>
      <c r="V2758" s="68"/>
      <c r="W2758" s="68"/>
      <c r="X2758" s="68"/>
      <c r="Y2758" s="130"/>
      <c r="Z2758" s="130"/>
      <c r="AA2758" s="130"/>
      <c r="AB2758" s="68"/>
      <c r="AC2758" s="68"/>
    </row>
    <row r="2759" spans="1:29" s="132" customFormat="1" ht="15.75">
      <c r="A2759" s="292" t="str">
        <f t="shared" si="48"/>
        <v>66-64400-02</v>
      </c>
      <c r="B2759" s="231">
        <v>12162.870689655174</v>
      </c>
      <c r="C2759" s="231">
        <v>15860.383379310344</v>
      </c>
      <c r="D2759" s="231"/>
      <c r="E2759" s="231"/>
      <c r="F2759" s="231"/>
      <c r="G2759" s="232">
        <v>18239.440886206896</v>
      </c>
      <c r="H2759" s="261" t="s">
        <v>1481</v>
      </c>
      <c r="I2759" s="261" t="s">
        <v>1481</v>
      </c>
      <c r="J2759" s="131"/>
      <c r="K2759" s="130"/>
      <c r="L2759" s="130"/>
      <c r="M2759" s="130"/>
      <c r="N2759" s="68"/>
      <c r="O2759" s="68"/>
      <c r="P2759" s="68"/>
      <c r="Q2759" s="68"/>
      <c r="R2759" s="130"/>
      <c r="S2759" s="130"/>
      <c r="T2759" s="130"/>
      <c r="U2759" s="130"/>
      <c r="V2759" s="68"/>
      <c r="W2759" s="68"/>
      <c r="X2759" s="68"/>
      <c r="Y2759" s="130"/>
      <c r="Z2759" s="130"/>
      <c r="AA2759" s="130"/>
      <c r="AB2759" s="68"/>
      <c r="AC2759" s="68"/>
    </row>
    <row r="2760" spans="1:29" s="132" customFormat="1" ht="15.75">
      <c r="A2760" s="292" t="str">
        <f t="shared" si="48"/>
        <v>66-64500-S4</v>
      </c>
      <c r="B2760" s="231">
        <v>47519.431034482768</v>
      </c>
      <c r="C2760" s="231">
        <v>61965.338068965517</v>
      </c>
      <c r="D2760" s="231"/>
      <c r="E2760" s="231"/>
      <c r="F2760" s="231"/>
      <c r="G2760" s="232">
        <v>71260.13877931032</v>
      </c>
      <c r="H2760" s="261" t="s">
        <v>1482</v>
      </c>
      <c r="I2760" s="261" t="s">
        <v>1482</v>
      </c>
      <c r="J2760" s="134"/>
      <c r="K2760" s="134"/>
      <c r="L2760" s="134"/>
      <c r="M2760" s="134"/>
      <c r="N2760" s="134"/>
      <c r="O2760" s="134"/>
      <c r="P2760" s="134"/>
      <c r="Q2760" s="134"/>
      <c r="R2760" s="134"/>
      <c r="S2760" s="134"/>
      <c r="T2760" s="134"/>
      <c r="U2760" s="134"/>
      <c r="V2760" s="134"/>
      <c r="W2760" s="134"/>
      <c r="X2760" s="134"/>
      <c r="Y2760" s="134"/>
      <c r="Z2760" s="134"/>
      <c r="AA2760" s="134"/>
      <c r="AB2760" s="134"/>
      <c r="AC2760" s="68"/>
    </row>
    <row r="2761" spans="1:29" s="132" customFormat="1" ht="15.75">
      <c r="A2761" s="292" t="str">
        <f t="shared" si="48"/>
        <v>66-64500-01</v>
      </c>
      <c r="B2761" s="231">
        <v>17141.22413793104</v>
      </c>
      <c r="C2761" s="231">
        <v>22352.156275862064</v>
      </c>
      <c r="D2761" s="231"/>
      <c r="E2761" s="231"/>
      <c r="F2761" s="231"/>
      <c r="G2761" s="232">
        <v>25704.979717241371</v>
      </c>
      <c r="H2761" s="261" t="s">
        <v>1484</v>
      </c>
      <c r="I2761" s="261" t="s">
        <v>1484</v>
      </c>
      <c r="J2761" s="131"/>
      <c r="K2761" s="130"/>
      <c r="L2761" s="130"/>
      <c r="M2761" s="130"/>
      <c r="N2761" s="68"/>
      <c r="O2761" s="68"/>
      <c r="P2761" s="68"/>
      <c r="Q2761" s="68"/>
      <c r="R2761" s="130"/>
      <c r="S2761" s="130"/>
      <c r="T2761" s="130"/>
      <c r="U2761" s="130"/>
      <c r="V2761" s="68"/>
      <c r="W2761" s="68"/>
      <c r="X2761" s="68"/>
      <c r="Y2761" s="130"/>
      <c r="Z2761" s="130"/>
      <c r="AA2761" s="130"/>
      <c r="AB2761" s="68"/>
      <c r="AC2761" s="68"/>
    </row>
    <row r="2762" spans="1:29" s="132" customFormat="1" ht="15.75">
      <c r="A2762" s="292" t="str">
        <f t="shared" si="48"/>
        <v>66-64500-02</v>
      </c>
      <c r="B2762" s="231">
        <v>12755.637931034484</v>
      </c>
      <c r="C2762" s="231">
        <v>16633.351862068961</v>
      </c>
      <c r="D2762" s="231"/>
      <c r="E2762" s="231"/>
      <c r="F2762" s="231"/>
      <c r="G2762" s="232">
        <v>19128.354641379305</v>
      </c>
      <c r="H2762" s="261" t="s">
        <v>1485</v>
      </c>
      <c r="I2762" s="261" t="s">
        <v>1485</v>
      </c>
      <c r="J2762" s="131"/>
      <c r="K2762" s="130"/>
      <c r="L2762" s="130"/>
      <c r="M2762" s="130"/>
      <c r="N2762" s="68"/>
      <c r="O2762" s="68"/>
      <c r="P2762" s="68"/>
      <c r="Q2762" s="68"/>
      <c r="R2762" s="130"/>
      <c r="S2762" s="130"/>
      <c r="T2762" s="130"/>
      <c r="U2762" s="130"/>
      <c r="V2762" s="68"/>
      <c r="W2762" s="68"/>
      <c r="X2762" s="68"/>
      <c r="Y2762" s="130"/>
      <c r="Z2762" s="130"/>
      <c r="AA2762" s="130"/>
      <c r="AB2762" s="68"/>
      <c r="AC2762" s="68"/>
    </row>
    <row r="2763" spans="1:29" s="132" customFormat="1" ht="15.75">
      <c r="A2763" s="292" t="str">
        <f t="shared" si="48"/>
        <v>66-64500-03</v>
      </c>
      <c r="B2763" s="231">
        <v>10478.163793103451</v>
      </c>
      <c r="C2763" s="231">
        <v>13663.525586206893</v>
      </c>
      <c r="D2763" s="231"/>
      <c r="E2763" s="231"/>
      <c r="F2763" s="231"/>
      <c r="G2763" s="232">
        <v>15713.054424137927</v>
      </c>
      <c r="H2763" s="261" t="s">
        <v>1486</v>
      </c>
      <c r="I2763" s="261" t="s">
        <v>1486</v>
      </c>
      <c r="J2763" s="131"/>
      <c r="K2763" s="130"/>
      <c r="L2763" s="130"/>
      <c r="M2763" s="130"/>
      <c r="N2763" s="68"/>
      <c r="O2763" s="68"/>
      <c r="P2763" s="68"/>
      <c r="Q2763" s="68"/>
      <c r="R2763" s="130"/>
      <c r="S2763" s="130"/>
      <c r="T2763" s="130"/>
      <c r="U2763" s="130"/>
      <c r="V2763" s="68"/>
      <c r="W2763" s="68"/>
      <c r="X2763" s="68"/>
      <c r="Y2763" s="130"/>
      <c r="Z2763" s="130"/>
      <c r="AA2763" s="130"/>
      <c r="AB2763" s="134"/>
      <c r="AC2763" s="68"/>
    </row>
    <row r="2764" spans="1:29" s="132" customFormat="1" ht="15.75">
      <c r="A2764" s="292" t="str">
        <f t="shared" si="48"/>
        <v>66-64500-04</v>
      </c>
      <c r="B2764" s="231">
        <v>7144.4051724137944</v>
      </c>
      <c r="C2764" s="231">
        <v>9316.3043448275894</v>
      </c>
      <c r="D2764" s="231"/>
      <c r="E2764" s="231"/>
      <c r="F2764" s="231"/>
      <c r="G2764" s="232">
        <v>10713.749996551725</v>
      </c>
      <c r="H2764" s="261" t="s">
        <v>1487</v>
      </c>
      <c r="I2764" s="261" t="s">
        <v>1487</v>
      </c>
      <c r="J2764" s="131"/>
      <c r="K2764" s="130"/>
      <c r="L2764" s="130"/>
      <c r="M2764" s="130"/>
      <c r="N2764" s="68"/>
      <c r="O2764" s="68"/>
      <c r="P2764" s="68"/>
      <c r="Q2764" s="68"/>
      <c r="R2764" s="130"/>
      <c r="S2764" s="130"/>
      <c r="T2764" s="130"/>
      <c r="U2764" s="130"/>
      <c r="V2764" s="68"/>
      <c r="W2764" s="68"/>
      <c r="X2764" s="68"/>
      <c r="Y2764" s="130"/>
      <c r="Z2764" s="130"/>
      <c r="AA2764" s="130"/>
      <c r="AB2764" s="68"/>
      <c r="AC2764" s="68"/>
    </row>
    <row r="2765" spans="1:29" s="132" customFormat="1" ht="15.75">
      <c r="A2765" s="292" t="str">
        <f t="shared" si="48"/>
        <v>66-64500-L2</v>
      </c>
      <c r="B2765" s="231">
        <v>29896.862068965522</v>
      </c>
      <c r="C2765" s="231">
        <v>38985.508137931029</v>
      </c>
      <c r="D2765" s="231"/>
      <c r="E2765" s="231"/>
      <c r="F2765" s="231"/>
      <c r="G2765" s="232">
        <v>44833.334358620676</v>
      </c>
      <c r="H2765" s="261" t="s">
        <v>2750</v>
      </c>
      <c r="I2765" s="261" t="s">
        <v>2750</v>
      </c>
      <c r="J2765" s="131"/>
      <c r="K2765" s="130"/>
      <c r="L2765" s="130"/>
      <c r="M2765" s="130"/>
      <c r="N2765" s="68"/>
      <c r="O2765" s="68"/>
      <c r="P2765" s="68"/>
      <c r="Q2765" s="68"/>
      <c r="R2765" s="130"/>
      <c r="S2765" s="130"/>
      <c r="T2765" s="130"/>
      <c r="U2765" s="130"/>
      <c r="V2765" s="68"/>
      <c r="W2765" s="68"/>
      <c r="X2765" s="68"/>
      <c r="Y2765" s="130"/>
      <c r="Z2765" s="130"/>
      <c r="AA2765" s="130"/>
      <c r="AB2765" s="68"/>
      <c r="AC2765" s="68"/>
    </row>
    <row r="2766" spans="1:29" s="132" customFormat="1" ht="15.75">
      <c r="A2766" s="292" t="str">
        <f t="shared" si="48"/>
        <v>66-64500-L3</v>
      </c>
      <c r="B2766" s="231">
        <v>40375.025862068971</v>
      </c>
      <c r="C2766" s="231">
        <v>52649.033724137924</v>
      </c>
      <c r="D2766" s="231"/>
      <c r="E2766" s="231"/>
      <c r="F2766" s="231"/>
      <c r="G2766" s="232">
        <v>60546.3887827586</v>
      </c>
      <c r="H2766" s="261" t="s">
        <v>2751</v>
      </c>
      <c r="I2766" s="261" t="s">
        <v>2751</v>
      </c>
      <c r="J2766" s="131"/>
      <c r="K2766" s="130"/>
      <c r="L2766" s="130"/>
      <c r="M2766" s="130"/>
      <c r="N2766" s="68"/>
      <c r="O2766" s="68"/>
      <c r="P2766" s="68"/>
      <c r="Q2766" s="68"/>
      <c r="R2766" s="130"/>
      <c r="S2766" s="130"/>
      <c r="T2766" s="130"/>
      <c r="U2766" s="130"/>
      <c r="V2766" s="68"/>
      <c r="W2766" s="68"/>
      <c r="X2766" s="68"/>
      <c r="Y2766" s="130"/>
      <c r="Z2766" s="130"/>
      <c r="AA2766" s="130"/>
      <c r="AB2766" s="68"/>
      <c r="AC2766" s="68"/>
    </row>
    <row r="2767" spans="1:29" s="132" customFormat="1" ht="15.75">
      <c r="A2767" s="292" t="str">
        <f t="shared" si="48"/>
        <v>66-64500-B2</v>
      </c>
      <c r="B2767" s="231">
        <v>17622.568965517246</v>
      </c>
      <c r="C2767" s="231">
        <v>22979.829931034481</v>
      </c>
      <c r="D2767" s="231"/>
      <c r="E2767" s="231"/>
      <c r="F2767" s="231"/>
      <c r="G2767" s="232">
        <v>26426.804420689652</v>
      </c>
      <c r="H2767" s="261" t="s">
        <v>1483</v>
      </c>
      <c r="I2767" s="261" t="s">
        <v>1483</v>
      </c>
      <c r="J2767" s="131"/>
      <c r="K2767" s="130"/>
      <c r="L2767" s="130"/>
      <c r="M2767" s="130"/>
      <c r="N2767" s="68"/>
      <c r="O2767" s="68"/>
      <c r="P2767" s="68"/>
      <c r="Q2767" s="68"/>
      <c r="R2767" s="130"/>
      <c r="S2767" s="130"/>
      <c r="T2767" s="130"/>
      <c r="U2767" s="130"/>
      <c r="V2767" s="68"/>
      <c r="W2767" s="68"/>
      <c r="X2767" s="68"/>
      <c r="Y2767" s="130"/>
      <c r="Z2767" s="130"/>
      <c r="AA2767" s="130"/>
      <c r="AB2767" s="68"/>
      <c r="AC2767" s="68"/>
    </row>
    <row r="2768" spans="1:29" s="132" customFormat="1" ht="15.75">
      <c r="A2768" s="292" t="str">
        <f t="shared" si="48"/>
        <v>66-64500-B3</v>
      </c>
      <c r="B2768" s="231">
        <v>30378.206896551732</v>
      </c>
      <c r="C2768" s="231">
        <v>39613.181793103446</v>
      </c>
      <c r="D2768" s="231"/>
      <c r="E2768" s="231"/>
      <c r="F2768" s="231"/>
      <c r="G2768" s="232">
        <v>45555.159062068953</v>
      </c>
      <c r="H2768" s="261" t="s">
        <v>2752</v>
      </c>
      <c r="I2768" s="261" t="s">
        <v>2752</v>
      </c>
      <c r="J2768" s="134"/>
      <c r="K2768" s="134"/>
      <c r="L2768" s="134"/>
      <c r="M2768" s="134"/>
      <c r="N2768" s="134"/>
      <c r="O2768" s="134"/>
      <c r="P2768" s="134"/>
      <c r="Q2768" s="134"/>
      <c r="R2768" s="134"/>
      <c r="S2768" s="134"/>
      <c r="T2768" s="134"/>
      <c r="U2768" s="134"/>
      <c r="V2768" s="134"/>
      <c r="W2768" s="134"/>
      <c r="X2768" s="134"/>
      <c r="Y2768" s="134"/>
      <c r="Z2768" s="134"/>
      <c r="AA2768" s="134"/>
      <c r="AB2768" s="134"/>
      <c r="AC2768" s="68"/>
    </row>
    <row r="2769" spans="1:29" s="132" customFormat="1" ht="15.75">
      <c r="A2769" s="292" t="str">
        <f t="shared" si="48"/>
        <v>66-64500-X1</v>
      </c>
      <c r="B2769" s="231">
        <v>23233.801724137935</v>
      </c>
      <c r="C2769" s="231">
        <v>30296.877448275853</v>
      </c>
      <c r="D2769" s="231"/>
      <c r="E2769" s="231"/>
      <c r="F2769" s="231"/>
      <c r="G2769" s="232">
        <v>34841.409065517233</v>
      </c>
      <c r="H2769" s="261" t="s">
        <v>2753</v>
      </c>
      <c r="I2769" s="261" t="s">
        <v>2753</v>
      </c>
      <c r="J2769" s="131"/>
      <c r="K2769" s="130"/>
      <c r="L2769" s="130"/>
      <c r="M2769" s="130"/>
      <c r="N2769" s="68"/>
      <c r="O2769" s="68"/>
      <c r="P2769" s="68"/>
      <c r="Q2769" s="68"/>
      <c r="R2769" s="130"/>
      <c r="S2769" s="130"/>
      <c r="T2769" s="130"/>
      <c r="U2769" s="130"/>
      <c r="V2769" s="68"/>
      <c r="W2769" s="68"/>
      <c r="X2769" s="68"/>
      <c r="Y2769" s="130"/>
      <c r="Z2769" s="130"/>
      <c r="AA2769" s="130"/>
      <c r="AB2769" s="68"/>
      <c r="AC2769" s="68"/>
    </row>
    <row r="2770" spans="1:29" s="132" customFormat="1" ht="15.75">
      <c r="A2770" s="292" t="str">
        <f t="shared" si="48"/>
        <v>66-65000-S4</v>
      </c>
      <c r="B2770" s="231">
        <v>34052.517930000002</v>
      </c>
      <c r="C2770" s="231">
        <v>43941.005775000005</v>
      </c>
      <c r="D2770" s="231"/>
      <c r="E2770" s="231"/>
      <c r="F2770" s="231"/>
      <c r="G2770" s="232">
        <v>51742.896641249994</v>
      </c>
      <c r="H2770" s="262" t="s">
        <v>1488</v>
      </c>
      <c r="I2770" s="262" t="s">
        <v>1488</v>
      </c>
      <c r="J2770" s="131"/>
      <c r="K2770" s="130"/>
      <c r="L2770" s="130"/>
      <c r="M2770" s="130"/>
      <c r="N2770" s="68"/>
      <c r="O2770" s="68"/>
      <c r="P2770" s="68"/>
      <c r="Q2770" s="68"/>
      <c r="R2770" s="130"/>
      <c r="S2770" s="130"/>
      <c r="T2770" s="130"/>
      <c r="U2770" s="130"/>
      <c r="V2770" s="68"/>
      <c r="W2770" s="68"/>
      <c r="X2770" s="68"/>
      <c r="Y2770" s="130"/>
      <c r="Z2770" s="130"/>
      <c r="AA2770" s="130"/>
      <c r="AB2770" s="68"/>
      <c r="AC2770" s="68"/>
    </row>
    <row r="2771" spans="1:29" s="132" customFormat="1" ht="15.75">
      <c r="A2771" s="292" t="str">
        <f t="shared" si="48"/>
        <v>66-65000-01</v>
      </c>
      <c r="B2771" s="231">
        <v>15079.734479999999</v>
      </c>
      <c r="C2771" s="231">
        <v>19453.865399999999</v>
      </c>
      <c r="D2771" s="231"/>
      <c r="E2771" s="231"/>
      <c r="F2771" s="231"/>
      <c r="G2771" s="232">
        <v>23188.785209999998</v>
      </c>
      <c r="H2771" s="262" t="s">
        <v>1489</v>
      </c>
      <c r="I2771" s="262" t="s">
        <v>1489</v>
      </c>
      <c r="J2771" s="131"/>
      <c r="K2771" s="130"/>
      <c r="L2771" s="130"/>
      <c r="M2771" s="130"/>
      <c r="N2771" s="68"/>
      <c r="O2771" s="68"/>
      <c r="P2771" s="68"/>
      <c r="Q2771" s="68"/>
      <c r="R2771" s="130"/>
      <c r="S2771" s="130"/>
      <c r="T2771" s="130"/>
      <c r="U2771" s="130"/>
      <c r="V2771" s="68"/>
      <c r="W2771" s="68"/>
      <c r="X2771" s="68"/>
      <c r="Y2771" s="130"/>
      <c r="Z2771" s="130"/>
      <c r="AA2771" s="130"/>
      <c r="AB2771" s="68"/>
      <c r="AC2771" s="68"/>
    </row>
    <row r="2772" spans="1:29" s="132" customFormat="1" ht="15.75">
      <c r="A2772" s="292" t="str">
        <f t="shared" si="48"/>
        <v>66-65000-02</v>
      </c>
      <c r="B2772" s="231">
        <v>9763.1962500000009</v>
      </c>
      <c r="C2772" s="231">
        <v>12579.684374999999</v>
      </c>
      <c r="D2772" s="231"/>
      <c r="E2772" s="231"/>
      <c r="F2772" s="231"/>
      <c r="G2772" s="232">
        <v>14728.53703125</v>
      </c>
      <c r="H2772" s="261" t="s">
        <v>1490</v>
      </c>
      <c r="I2772" s="261" t="s">
        <v>1490</v>
      </c>
      <c r="J2772" s="131"/>
      <c r="K2772" s="130"/>
      <c r="L2772" s="130"/>
      <c r="M2772" s="130"/>
      <c r="N2772" s="68"/>
      <c r="O2772" s="68"/>
      <c r="P2772" s="68"/>
      <c r="Q2772" s="68"/>
      <c r="R2772" s="130"/>
      <c r="S2772" s="130"/>
      <c r="T2772" s="130"/>
      <c r="U2772" s="130"/>
      <c r="V2772" s="68"/>
      <c r="W2772" s="68"/>
      <c r="X2772" s="68"/>
      <c r="Y2772" s="130"/>
      <c r="Z2772" s="130"/>
      <c r="AA2772" s="130"/>
      <c r="AB2772" s="68"/>
      <c r="AC2772" s="68"/>
    </row>
    <row r="2773" spans="1:29" s="132" customFormat="1" ht="15.75">
      <c r="A2773" s="292" t="str">
        <f t="shared" si="48"/>
        <v>66-65000-03</v>
      </c>
      <c r="B2773" s="231">
        <v>6546.0911999999998</v>
      </c>
      <c r="C2773" s="231">
        <v>8433.8760000000038</v>
      </c>
      <c r="D2773" s="231"/>
      <c r="E2773" s="231"/>
      <c r="F2773" s="231"/>
      <c r="G2773" s="232">
        <v>9830.9574000000011</v>
      </c>
      <c r="H2773" s="261" t="s">
        <v>1491</v>
      </c>
      <c r="I2773" s="261" t="s">
        <v>1491</v>
      </c>
      <c r="J2773" s="131"/>
      <c r="K2773" s="130"/>
      <c r="L2773" s="130"/>
      <c r="M2773" s="130"/>
      <c r="N2773" s="68"/>
      <c r="O2773" s="68"/>
      <c r="P2773" s="68"/>
      <c r="Q2773" s="68"/>
      <c r="R2773" s="130"/>
      <c r="S2773" s="130"/>
      <c r="T2773" s="130"/>
      <c r="U2773" s="130"/>
      <c r="V2773" s="68"/>
      <c r="W2773" s="68"/>
      <c r="X2773" s="68"/>
      <c r="Y2773" s="130"/>
      <c r="Z2773" s="130"/>
      <c r="AA2773" s="130"/>
      <c r="AB2773" s="68"/>
      <c r="AC2773" s="68"/>
    </row>
    <row r="2774" spans="1:29" s="132" customFormat="1" ht="15.75">
      <c r="A2774" s="292" t="str">
        <f t="shared" si="48"/>
        <v>66-65000-04</v>
      </c>
      <c r="B2774" s="231">
        <v>2663.4959999999996</v>
      </c>
      <c r="C2774" s="231">
        <v>3473.579999999999</v>
      </c>
      <c r="D2774" s="231"/>
      <c r="E2774" s="231"/>
      <c r="F2774" s="231"/>
      <c r="G2774" s="232">
        <v>3994.6169999999984</v>
      </c>
      <c r="H2774" s="261" t="s">
        <v>1492</v>
      </c>
      <c r="I2774" s="261" t="s">
        <v>1492</v>
      </c>
      <c r="J2774" s="68"/>
      <c r="K2774" s="68"/>
      <c r="L2774" s="68"/>
      <c r="M2774" s="68"/>
      <c r="N2774" s="68"/>
      <c r="O2774" s="68"/>
      <c r="P2774" s="68"/>
      <c r="Q2774" s="68"/>
      <c r="R2774" s="68"/>
      <c r="S2774" s="68"/>
      <c r="T2774" s="68"/>
      <c r="U2774" s="68"/>
      <c r="V2774" s="68"/>
      <c r="W2774" s="68"/>
      <c r="X2774" s="68"/>
      <c r="Y2774" s="68"/>
      <c r="Z2774" s="68"/>
      <c r="AA2774" s="68"/>
      <c r="AB2774" s="68"/>
      <c r="AC2774" s="68"/>
    </row>
    <row r="2775" spans="1:29" s="132" customFormat="1" ht="15.75">
      <c r="A2775" s="292" t="str">
        <f t="shared" si="48"/>
        <v>66-65000-B2</v>
      </c>
      <c r="B2775" s="231">
        <v>9209.5871999999999</v>
      </c>
      <c r="C2775" s="231">
        <v>11907.456000000002</v>
      </c>
      <c r="D2775" s="231"/>
      <c r="E2775" s="231"/>
      <c r="F2775" s="231"/>
      <c r="G2775" s="232">
        <v>13825.5744</v>
      </c>
      <c r="H2775" s="261" t="s">
        <v>2754</v>
      </c>
      <c r="I2775" s="261" t="s">
        <v>2754</v>
      </c>
      <c r="J2775" s="131"/>
      <c r="K2775" s="130"/>
      <c r="L2775" s="130"/>
      <c r="M2775" s="130"/>
      <c r="N2775" s="68"/>
      <c r="O2775" s="68"/>
      <c r="P2775" s="68"/>
      <c r="Q2775" s="68"/>
      <c r="R2775" s="130"/>
      <c r="S2775" s="130"/>
      <c r="T2775" s="130"/>
      <c r="U2775" s="130"/>
      <c r="V2775" s="137"/>
      <c r="W2775" s="137"/>
      <c r="X2775" s="137"/>
      <c r="Y2775" s="130"/>
      <c r="Z2775" s="130"/>
      <c r="AA2775" s="130"/>
      <c r="AB2775" s="68"/>
      <c r="AC2775" s="68"/>
    </row>
    <row r="2776" spans="1:29" s="132" customFormat="1" ht="15.75">
      <c r="A2776" s="292" t="str">
        <f t="shared" si="48"/>
        <v>66-65000-B3</v>
      </c>
      <c r="B2776" s="231">
        <v>18972.783450000003</v>
      </c>
      <c r="C2776" s="231">
        <v>24487.140375000003</v>
      </c>
      <c r="D2776" s="231"/>
      <c r="E2776" s="231"/>
      <c r="F2776" s="231"/>
      <c r="G2776" s="232">
        <v>28554.111431249999</v>
      </c>
      <c r="H2776" s="263" t="s">
        <v>2755</v>
      </c>
      <c r="I2776" s="263" t="s">
        <v>2755</v>
      </c>
      <c r="J2776" s="131"/>
      <c r="K2776" s="130"/>
      <c r="L2776" s="130"/>
      <c r="M2776" s="130"/>
      <c r="N2776" s="68"/>
      <c r="O2776" s="68"/>
      <c r="P2776" s="68"/>
      <c r="Q2776" s="68"/>
      <c r="R2776" s="130"/>
      <c r="S2776" s="130"/>
      <c r="T2776" s="130"/>
      <c r="U2776" s="130"/>
      <c r="V2776" s="137"/>
      <c r="W2776" s="137"/>
      <c r="X2776" s="137"/>
      <c r="Y2776" s="130"/>
      <c r="Z2776" s="130"/>
      <c r="AA2776" s="130"/>
      <c r="AB2776" s="68"/>
      <c r="AC2776" s="68"/>
    </row>
    <row r="2777" spans="1:29" s="132" customFormat="1" ht="15.75">
      <c r="A2777" s="292" t="str">
        <f t="shared" si="48"/>
        <v>66-65000-L2</v>
      </c>
      <c r="B2777" s="231">
        <v>24842.93073</v>
      </c>
      <c r="C2777" s="231">
        <v>32033.549774999999</v>
      </c>
      <c r="D2777" s="231"/>
      <c r="E2777" s="231"/>
      <c r="F2777" s="231"/>
      <c r="G2777" s="232">
        <v>37917.322241249996</v>
      </c>
      <c r="H2777" s="263" t="s">
        <v>2756</v>
      </c>
      <c r="I2777" s="263" t="s">
        <v>2756</v>
      </c>
      <c r="J2777" s="131"/>
      <c r="K2777" s="130"/>
      <c r="L2777" s="130"/>
      <c r="M2777" s="130"/>
      <c r="N2777" s="68"/>
      <c r="O2777" s="68"/>
      <c r="P2777" s="68"/>
      <c r="Q2777" s="68"/>
      <c r="R2777" s="130"/>
      <c r="S2777" s="130"/>
      <c r="T2777" s="130"/>
      <c r="U2777" s="130"/>
      <c r="V2777" s="68"/>
      <c r="W2777" s="68"/>
      <c r="X2777" s="68"/>
      <c r="Y2777" s="130"/>
      <c r="Z2777" s="130"/>
      <c r="AA2777" s="130"/>
      <c r="AB2777" s="68"/>
      <c r="AC2777" s="68"/>
    </row>
    <row r="2778" spans="1:29" s="132" customFormat="1" ht="15.75">
      <c r="A2778" s="292" t="str">
        <f t="shared" si="48"/>
        <v>66-65000-L3</v>
      </c>
      <c r="B2778" s="231">
        <v>31389.021929999999</v>
      </c>
      <c r="C2778" s="231">
        <v>40467.425775000003</v>
      </c>
      <c r="D2778" s="231"/>
      <c r="E2778" s="231"/>
      <c r="F2778" s="231"/>
      <c r="G2778" s="232">
        <v>47748.279641249996</v>
      </c>
      <c r="H2778" s="263" t="s">
        <v>1548</v>
      </c>
      <c r="I2778" s="263" t="s">
        <v>1548</v>
      </c>
      <c r="J2778" s="68"/>
      <c r="K2778" s="68"/>
      <c r="L2778" s="68"/>
      <c r="M2778" s="68"/>
      <c r="N2778" s="68"/>
      <c r="O2778" s="68"/>
      <c r="P2778" s="68"/>
      <c r="Q2778" s="68"/>
      <c r="R2778" s="68"/>
      <c r="S2778" s="68"/>
      <c r="T2778" s="68"/>
      <c r="U2778" s="68"/>
      <c r="V2778" s="68"/>
      <c r="W2778" s="68"/>
      <c r="X2778" s="68"/>
      <c r="Y2778" s="68"/>
      <c r="Z2778" s="68"/>
      <c r="AA2778" s="68"/>
      <c r="AB2778" s="68"/>
      <c r="AC2778" s="68"/>
    </row>
    <row r="2779" spans="1:29" s="132" customFormat="1" ht="15.75">
      <c r="A2779" s="292" t="str">
        <f t="shared" si="48"/>
        <v>66-65000-X1</v>
      </c>
      <c r="B2779" s="231">
        <v>16309.28745</v>
      </c>
      <c r="C2779" s="231">
        <v>21013.560375000001</v>
      </c>
      <c r="D2779" s="231"/>
      <c r="E2779" s="231"/>
      <c r="F2779" s="231"/>
      <c r="G2779" s="232">
        <v>24559.494431250001</v>
      </c>
      <c r="H2779" s="261" t="s">
        <v>1596</v>
      </c>
      <c r="I2779" s="261" t="s">
        <v>1596</v>
      </c>
      <c r="J2779" s="68"/>
      <c r="K2779" s="68"/>
      <c r="L2779" s="68"/>
      <c r="M2779" s="68"/>
      <c r="N2779" s="68"/>
      <c r="O2779" s="68"/>
      <c r="P2779" s="68"/>
      <c r="Q2779" s="68"/>
      <c r="R2779" s="68"/>
      <c r="S2779" s="68"/>
      <c r="T2779" s="68"/>
      <c r="U2779" s="68"/>
      <c r="V2779" s="68"/>
      <c r="W2779" s="68"/>
      <c r="X2779" s="68"/>
      <c r="Y2779" s="68"/>
      <c r="Z2779" s="68"/>
      <c r="AA2779" s="68"/>
      <c r="AB2779" s="68"/>
      <c r="AC2779" s="68"/>
    </row>
    <row r="2780" spans="1:29" s="132" customFormat="1" ht="15.75">
      <c r="A2780" s="292" t="str">
        <f t="shared" si="48"/>
        <v>66-66700-S1</v>
      </c>
      <c r="B2780" s="231">
        <v>17279.387931034482</v>
      </c>
      <c r="C2780" s="231">
        <v>22532.321862068955</v>
      </c>
      <c r="D2780" s="231"/>
      <c r="E2780" s="231"/>
      <c r="F2780" s="231"/>
      <c r="G2780" s="232">
        <v>25912.170141379294</v>
      </c>
      <c r="H2780" s="261" t="s">
        <v>1499</v>
      </c>
      <c r="I2780" s="261" t="s">
        <v>1499</v>
      </c>
      <c r="J2780" s="68"/>
      <c r="K2780" s="68"/>
      <c r="L2780" s="68"/>
      <c r="M2780" s="68"/>
      <c r="N2780" s="68"/>
      <c r="O2780" s="68"/>
      <c r="P2780" s="68"/>
      <c r="Q2780" s="68"/>
      <c r="R2780" s="68"/>
      <c r="S2780" s="68"/>
      <c r="T2780" s="68"/>
      <c r="U2780" s="68"/>
      <c r="V2780" s="68"/>
      <c r="W2780" s="68"/>
      <c r="X2780" s="68"/>
      <c r="Y2780" s="68"/>
      <c r="Z2780" s="68"/>
      <c r="AA2780" s="68"/>
      <c r="AB2780" s="68"/>
      <c r="AC2780" s="68"/>
    </row>
    <row r="2781" spans="1:29" s="132" customFormat="1" ht="15.75">
      <c r="A2781" s="292" t="str">
        <f t="shared" si="48"/>
        <v>66-66800-S1</v>
      </c>
      <c r="B2781" s="231">
        <v>11231.37931034483</v>
      </c>
      <c r="C2781" s="231">
        <v>14645.718620689653</v>
      </c>
      <c r="D2781" s="231"/>
      <c r="E2781" s="231"/>
      <c r="F2781" s="231"/>
      <c r="G2781" s="232">
        <v>16842.5764137931</v>
      </c>
      <c r="H2781" s="261" t="s">
        <v>1500</v>
      </c>
      <c r="I2781" s="261" t="s">
        <v>1500</v>
      </c>
      <c r="J2781" s="131"/>
      <c r="K2781" s="130"/>
      <c r="L2781" s="130"/>
      <c r="M2781" s="130"/>
      <c r="N2781" s="68"/>
      <c r="O2781" s="68"/>
      <c r="P2781" s="68"/>
      <c r="Q2781" s="68"/>
      <c r="R2781" s="130"/>
      <c r="S2781" s="130"/>
      <c r="T2781" s="130"/>
      <c r="U2781" s="130"/>
      <c r="V2781" s="137"/>
      <c r="W2781" s="137"/>
      <c r="X2781" s="137"/>
      <c r="Y2781" s="130"/>
      <c r="Z2781" s="130"/>
      <c r="AA2781" s="130"/>
      <c r="AB2781" s="68"/>
      <c r="AC2781" s="68"/>
    </row>
    <row r="2782" spans="1:29" s="132" customFormat="1" ht="15.75">
      <c r="A2782" s="292" t="str">
        <f t="shared" si="48"/>
        <v>66-63600-S4</v>
      </c>
      <c r="B2782" s="231">
        <v>66599.405172413797</v>
      </c>
      <c r="C2782" s="231">
        <v>86845.624344827578</v>
      </c>
      <c r="D2782" s="231"/>
      <c r="E2782" s="231"/>
      <c r="F2782" s="231"/>
      <c r="G2782" s="232">
        <v>99872.467996551713</v>
      </c>
      <c r="H2782" s="261" t="s">
        <v>1503</v>
      </c>
      <c r="I2782" s="261" t="s">
        <v>1503</v>
      </c>
      <c r="J2782" s="131"/>
      <c r="K2782" s="130"/>
      <c r="L2782" s="130"/>
      <c r="M2782" s="130"/>
      <c r="N2782" s="68"/>
      <c r="O2782" s="68"/>
      <c r="P2782" s="68"/>
      <c r="Q2782" s="68"/>
      <c r="R2782" s="130"/>
      <c r="S2782" s="130"/>
      <c r="T2782" s="130"/>
      <c r="U2782" s="130"/>
      <c r="V2782" s="137"/>
      <c r="W2782" s="137"/>
      <c r="X2782" s="137"/>
      <c r="Y2782" s="130"/>
      <c r="Z2782" s="130"/>
      <c r="AA2782" s="130"/>
      <c r="AB2782" s="68"/>
      <c r="AC2782" s="68"/>
    </row>
    <row r="2783" spans="1:29" s="132" customFormat="1" ht="15.75">
      <c r="A2783" s="292" t="str">
        <f t="shared" si="48"/>
        <v>66-63600-01</v>
      </c>
      <c r="B2783" s="231">
        <v>26964.224137931036</v>
      </c>
      <c r="C2783" s="231">
        <v>35161.348275862059</v>
      </c>
      <c r="D2783" s="231"/>
      <c r="E2783" s="231"/>
      <c r="F2783" s="231"/>
      <c r="G2783" s="232">
        <v>40435.550517241361</v>
      </c>
      <c r="H2783" s="263" t="s">
        <v>1505</v>
      </c>
      <c r="I2783" s="263" t="s">
        <v>1505</v>
      </c>
      <c r="J2783" s="131"/>
      <c r="K2783" s="130"/>
      <c r="L2783" s="130"/>
      <c r="M2783" s="130"/>
      <c r="N2783" s="68"/>
      <c r="O2783" s="68"/>
      <c r="P2783" s="68"/>
      <c r="Q2783" s="68"/>
      <c r="R2783" s="130"/>
      <c r="S2783" s="130"/>
      <c r="T2783" s="130"/>
      <c r="U2783" s="130"/>
      <c r="V2783" s="68"/>
      <c r="W2783" s="68"/>
      <c r="X2783" s="68"/>
      <c r="Y2783" s="130"/>
      <c r="Z2783" s="130"/>
      <c r="AA2783" s="130"/>
      <c r="AB2783" s="68"/>
      <c r="AC2783" s="68"/>
    </row>
    <row r="2784" spans="1:29" s="132" customFormat="1" ht="15.75">
      <c r="A2784" s="292" t="str">
        <f t="shared" si="48"/>
        <v>66-63600-02</v>
      </c>
      <c r="B2784" s="231">
        <v>19539.034482758623</v>
      </c>
      <c r="C2784" s="231">
        <v>25478.900965517241</v>
      </c>
      <c r="D2784" s="231"/>
      <c r="E2784" s="231"/>
      <c r="F2784" s="231"/>
      <c r="G2784" s="232">
        <v>29300.736110344827</v>
      </c>
      <c r="H2784" s="263" t="s">
        <v>1506</v>
      </c>
      <c r="I2784" s="263" t="s">
        <v>1506</v>
      </c>
      <c r="J2784" s="68"/>
      <c r="K2784" s="68"/>
      <c r="L2784" s="68"/>
      <c r="M2784" s="68"/>
      <c r="N2784" s="68"/>
      <c r="O2784" s="68"/>
      <c r="P2784" s="68"/>
      <c r="Q2784" s="68"/>
      <c r="R2784" s="68"/>
      <c r="S2784" s="68"/>
      <c r="T2784" s="68"/>
      <c r="U2784" s="68"/>
      <c r="V2784" s="68"/>
      <c r="W2784" s="68"/>
      <c r="X2784" s="68"/>
      <c r="Y2784" s="68"/>
      <c r="Z2784" s="68"/>
      <c r="AA2784" s="68"/>
      <c r="AB2784" s="68"/>
      <c r="AC2784" s="68"/>
    </row>
    <row r="2785" spans="1:29" s="132" customFormat="1" ht="15.75">
      <c r="A2785" s="292" t="str">
        <f t="shared" si="48"/>
        <v>66-63600-03</v>
      </c>
      <c r="B2785" s="231">
        <v>12096.017241379312</v>
      </c>
      <c r="C2785" s="231">
        <v>15773.206482758624</v>
      </c>
      <c r="D2785" s="231"/>
      <c r="E2785" s="231"/>
      <c r="F2785" s="231"/>
      <c r="G2785" s="232">
        <v>18139.187455172418</v>
      </c>
      <c r="H2785" s="263" t="s">
        <v>1507</v>
      </c>
      <c r="I2785" s="263" t="s">
        <v>1507</v>
      </c>
      <c r="J2785" s="68"/>
      <c r="K2785" s="68"/>
      <c r="L2785" s="68"/>
      <c r="M2785" s="68"/>
      <c r="N2785" s="68"/>
      <c r="O2785" s="68"/>
      <c r="P2785" s="68"/>
      <c r="Q2785" s="68"/>
      <c r="R2785" s="68"/>
      <c r="S2785" s="68"/>
      <c r="T2785" s="68"/>
      <c r="U2785" s="68"/>
      <c r="V2785" s="68"/>
      <c r="W2785" s="68"/>
      <c r="X2785" s="68"/>
      <c r="Y2785" s="68"/>
      <c r="Z2785" s="68"/>
      <c r="AA2785" s="68"/>
      <c r="AB2785" s="68"/>
      <c r="AC2785" s="68"/>
    </row>
    <row r="2786" spans="1:29" s="132" customFormat="1" ht="15.75">
      <c r="A2786" s="292" t="str">
        <f t="shared" si="48"/>
        <v>66-63600-04</v>
      </c>
      <c r="B2786" s="231">
        <v>8000.1293103448279</v>
      </c>
      <c r="C2786" s="231">
        <v>10432.168620689654</v>
      </c>
      <c r="D2786" s="231"/>
      <c r="E2786" s="231"/>
      <c r="F2786" s="231"/>
      <c r="G2786" s="232">
        <v>11996.9939137931</v>
      </c>
      <c r="H2786" s="261" t="s">
        <v>1508</v>
      </c>
      <c r="I2786" s="261" t="s">
        <v>1508</v>
      </c>
      <c r="J2786" s="68"/>
      <c r="K2786" s="68"/>
      <c r="L2786" s="68"/>
      <c r="M2786" s="68"/>
      <c r="N2786" s="68"/>
      <c r="O2786" s="68"/>
      <c r="P2786" s="68"/>
      <c r="Q2786" s="68"/>
      <c r="R2786" s="68"/>
      <c r="S2786" s="68"/>
      <c r="T2786" s="68"/>
      <c r="U2786" s="68"/>
      <c r="V2786" s="68"/>
      <c r="W2786" s="68"/>
      <c r="X2786" s="68"/>
      <c r="Y2786" s="68"/>
      <c r="Z2786" s="68"/>
      <c r="AA2786" s="68"/>
      <c r="AB2786" s="68"/>
      <c r="AC2786" s="68"/>
    </row>
    <row r="2787" spans="1:29" s="132" customFormat="1" ht="15.75">
      <c r="A2787" s="292" t="str">
        <f t="shared" si="48"/>
        <v>66-63600-L2</v>
      </c>
      <c r="B2787" s="231">
        <v>46503.258620689659</v>
      </c>
      <c r="C2787" s="231">
        <v>60640.249241379301</v>
      </c>
      <c r="D2787" s="231"/>
      <c r="E2787" s="231"/>
      <c r="F2787" s="231"/>
      <c r="G2787" s="232">
        <v>69736.286627586189</v>
      </c>
      <c r="H2787" s="261" t="s">
        <v>2757</v>
      </c>
      <c r="I2787" s="261" t="s">
        <v>2757</v>
      </c>
      <c r="J2787" s="131"/>
      <c r="K2787" s="130"/>
      <c r="L2787" s="130"/>
      <c r="M2787" s="130"/>
      <c r="N2787" s="68"/>
      <c r="O2787" s="68"/>
      <c r="P2787" s="68"/>
      <c r="Q2787" s="68"/>
      <c r="R2787" s="130"/>
      <c r="S2787" s="130"/>
      <c r="T2787" s="130"/>
      <c r="U2787" s="130"/>
      <c r="V2787" s="137"/>
      <c r="W2787" s="137"/>
      <c r="X2787" s="137"/>
      <c r="Y2787" s="130"/>
      <c r="Z2787" s="130"/>
      <c r="AA2787" s="130"/>
      <c r="AB2787" s="68"/>
      <c r="AC2787" s="68"/>
    </row>
    <row r="2788" spans="1:29" s="132" customFormat="1" ht="15.75">
      <c r="A2788" s="292" t="str">
        <f t="shared" ref="A2788:A2851" si="49">LEFT(H2788,6)&amp;"00"&amp;RIGHT(H2788,3)</f>
        <v>66-63600-L3</v>
      </c>
      <c r="B2788" s="231">
        <v>58599.275862068971</v>
      </c>
      <c r="C2788" s="231">
        <v>76413.455724137923</v>
      </c>
      <c r="D2788" s="231"/>
      <c r="E2788" s="231"/>
      <c r="F2788" s="231"/>
      <c r="G2788" s="232">
        <v>87875.474082758607</v>
      </c>
      <c r="H2788" s="261" t="s">
        <v>2758</v>
      </c>
      <c r="I2788" s="261" t="s">
        <v>2758</v>
      </c>
      <c r="J2788" s="131"/>
      <c r="K2788" s="130"/>
      <c r="L2788" s="130"/>
      <c r="M2788" s="130"/>
      <c r="N2788" s="68"/>
      <c r="O2788" s="68"/>
      <c r="P2788" s="68"/>
      <c r="Q2788" s="68"/>
      <c r="R2788" s="130"/>
      <c r="S2788" s="130"/>
      <c r="T2788" s="130"/>
      <c r="U2788" s="130"/>
      <c r="V2788" s="137"/>
      <c r="W2788" s="137"/>
      <c r="X2788" s="137"/>
      <c r="Y2788" s="130"/>
      <c r="Z2788" s="130"/>
      <c r="AA2788" s="130"/>
      <c r="AB2788" s="68"/>
      <c r="AC2788" s="68"/>
    </row>
    <row r="2789" spans="1:29" s="132" customFormat="1" ht="15.75">
      <c r="A2789" s="292" t="str">
        <f t="shared" si="49"/>
        <v>66-63600-B2</v>
      </c>
      <c r="B2789" s="231">
        <v>20096.146551724138</v>
      </c>
      <c r="C2789" s="231">
        <v>26205.375103448278</v>
      </c>
      <c r="D2789" s="231"/>
      <c r="E2789" s="231"/>
      <c r="F2789" s="231"/>
      <c r="G2789" s="232">
        <v>30136.181368965517</v>
      </c>
      <c r="H2789" s="261" t="s">
        <v>1504</v>
      </c>
      <c r="I2789" s="261" t="s">
        <v>1504</v>
      </c>
      <c r="J2789" s="131"/>
      <c r="K2789" s="130"/>
      <c r="L2789" s="130"/>
      <c r="M2789" s="130"/>
      <c r="N2789" s="68"/>
      <c r="O2789" s="68"/>
      <c r="P2789" s="68"/>
      <c r="Q2789" s="68"/>
      <c r="R2789" s="130"/>
      <c r="S2789" s="130"/>
      <c r="T2789" s="130"/>
      <c r="U2789" s="130"/>
      <c r="V2789" s="68"/>
      <c r="W2789" s="68"/>
      <c r="X2789" s="68"/>
      <c r="Y2789" s="130"/>
      <c r="Z2789" s="130"/>
      <c r="AA2789" s="130"/>
      <c r="AB2789" s="68"/>
      <c r="AC2789" s="68"/>
    </row>
    <row r="2790" spans="1:29" s="132" customFormat="1" ht="15.75">
      <c r="A2790" s="292" t="str">
        <f t="shared" si="49"/>
        <v>66-63600-B3</v>
      </c>
      <c r="B2790" s="231">
        <v>39635.181034482761</v>
      </c>
      <c r="C2790" s="231">
        <v>51684.276068965519</v>
      </c>
      <c r="D2790" s="231"/>
      <c r="E2790" s="231"/>
      <c r="F2790" s="231"/>
      <c r="G2790" s="232">
        <v>59436.917479310345</v>
      </c>
      <c r="H2790" s="263" t="s">
        <v>2759</v>
      </c>
      <c r="I2790" s="263" t="s">
        <v>2759</v>
      </c>
      <c r="J2790" s="68"/>
      <c r="K2790" s="68"/>
      <c r="L2790" s="68"/>
      <c r="M2790" s="68"/>
      <c r="N2790" s="68"/>
      <c r="O2790" s="68"/>
      <c r="P2790" s="68"/>
      <c r="Q2790" s="68"/>
      <c r="R2790" s="68"/>
      <c r="S2790" s="68"/>
      <c r="T2790" s="68"/>
      <c r="U2790" s="68"/>
      <c r="V2790" s="68"/>
      <c r="W2790" s="68"/>
      <c r="X2790" s="68"/>
      <c r="Y2790" s="68"/>
      <c r="Z2790" s="68"/>
      <c r="AA2790" s="68"/>
      <c r="AB2790" s="68"/>
      <c r="AC2790" s="68"/>
    </row>
    <row r="2791" spans="1:29" s="132" customFormat="1" ht="15.75">
      <c r="A2791" s="292" t="str">
        <f t="shared" si="49"/>
        <v>66-20700-S3</v>
      </c>
      <c r="B2791" s="231">
        <v>29342.013060000001</v>
      </c>
      <c r="C2791" s="231">
        <v>37929.392549999997</v>
      </c>
      <c r="D2791" s="231"/>
      <c r="E2791" s="231"/>
      <c r="F2791" s="231"/>
      <c r="G2791" s="232">
        <v>44550.841432500005</v>
      </c>
      <c r="H2791" s="263" t="s">
        <v>1781</v>
      </c>
      <c r="I2791" s="263" t="s">
        <v>1781</v>
      </c>
      <c r="J2791" s="68"/>
      <c r="K2791" s="68"/>
      <c r="L2791" s="68"/>
      <c r="M2791" s="68"/>
      <c r="N2791" s="68"/>
      <c r="O2791" s="68"/>
      <c r="P2791" s="68"/>
      <c r="Q2791" s="68"/>
      <c r="R2791" s="68"/>
      <c r="S2791" s="68"/>
      <c r="T2791" s="68"/>
      <c r="U2791" s="68"/>
      <c r="V2791" s="68"/>
      <c r="W2791" s="68"/>
      <c r="X2791" s="68"/>
      <c r="Y2791" s="68"/>
      <c r="Z2791" s="68"/>
      <c r="AA2791" s="68"/>
      <c r="AB2791" s="68"/>
      <c r="AC2791" s="68"/>
    </row>
    <row r="2792" spans="1:29" s="132" customFormat="1" ht="15.75">
      <c r="A2792" s="292" t="str">
        <f t="shared" si="49"/>
        <v>66-20700-01</v>
      </c>
      <c r="B2792" s="231">
        <v>14286.190559999999</v>
      </c>
      <c r="C2792" s="231">
        <v>18430.7988</v>
      </c>
      <c r="D2792" s="231"/>
      <c r="E2792" s="231"/>
      <c r="F2792" s="231"/>
      <c r="G2792" s="232">
        <v>21762.23862</v>
      </c>
      <c r="H2792" s="263" t="s">
        <v>1784</v>
      </c>
      <c r="I2792" s="263" t="s">
        <v>1784</v>
      </c>
      <c r="J2792" s="68"/>
      <c r="K2792" s="68"/>
      <c r="L2792" s="68"/>
      <c r="M2792" s="68"/>
      <c r="N2792" s="68"/>
      <c r="O2792" s="68"/>
      <c r="P2792" s="68"/>
      <c r="Q2792" s="68"/>
      <c r="R2792" s="68"/>
      <c r="S2792" s="68"/>
      <c r="T2792" s="68"/>
      <c r="U2792" s="68"/>
      <c r="V2792" s="68"/>
      <c r="W2792" s="68"/>
      <c r="X2792" s="68"/>
      <c r="Y2792" s="68"/>
      <c r="Z2792" s="68"/>
      <c r="AA2792" s="68"/>
      <c r="AB2792" s="68"/>
      <c r="AC2792" s="68"/>
    </row>
    <row r="2793" spans="1:29" s="132" customFormat="1" ht="15.75">
      <c r="A2793" s="292" t="str">
        <f t="shared" si="49"/>
        <v>66-20700-02</v>
      </c>
      <c r="B2793" s="231">
        <v>9645.5962499999987</v>
      </c>
      <c r="C2793" s="231">
        <v>12442.884375</v>
      </c>
      <c r="D2793" s="231"/>
      <c r="E2793" s="231"/>
      <c r="F2793" s="231"/>
      <c r="G2793" s="232">
        <v>14674.53703125</v>
      </c>
      <c r="H2793" s="261" t="s">
        <v>1785</v>
      </c>
      <c r="I2793" s="261" t="s">
        <v>1785</v>
      </c>
      <c r="J2793" s="131"/>
      <c r="K2793" s="130"/>
      <c r="L2793" s="130"/>
      <c r="M2793" s="130"/>
      <c r="N2793" s="68"/>
      <c r="O2793" s="68"/>
      <c r="P2793" s="68"/>
      <c r="Q2793" s="68"/>
      <c r="R2793" s="130"/>
      <c r="S2793" s="130"/>
      <c r="T2793" s="130"/>
      <c r="U2793" s="130"/>
      <c r="V2793" s="137"/>
      <c r="W2793" s="137"/>
      <c r="X2793" s="137"/>
      <c r="Y2793" s="130"/>
      <c r="Z2793" s="130"/>
      <c r="AA2793" s="130"/>
      <c r="AB2793" s="68"/>
      <c r="AC2793" s="68"/>
    </row>
    <row r="2794" spans="1:29" s="132" customFormat="1" ht="15.75">
      <c r="A2794" s="292" t="str">
        <f t="shared" si="49"/>
        <v>66-20700-03</v>
      </c>
      <c r="B2794" s="231">
        <v>5410.2262500000006</v>
      </c>
      <c r="C2794" s="231">
        <v>7055.7093750000013</v>
      </c>
      <c r="D2794" s="231"/>
      <c r="E2794" s="231"/>
      <c r="F2794" s="231"/>
      <c r="G2794" s="232">
        <v>8114.0657812500003</v>
      </c>
      <c r="H2794" s="261" t="s">
        <v>1786</v>
      </c>
      <c r="I2794" s="261" t="s">
        <v>1786</v>
      </c>
      <c r="J2794" s="131"/>
      <c r="K2794" s="130"/>
      <c r="L2794" s="130"/>
      <c r="M2794" s="130"/>
      <c r="N2794" s="68"/>
      <c r="O2794" s="68"/>
      <c r="P2794" s="68"/>
      <c r="Q2794" s="68"/>
      <c r="R2794" s="130"/>
      <c r="S2794" s="130"/>
      <c r="T2794" s="130"/>
      <c r="U2794" s="130"/>
      <c r="V2794" s="137"/>
      <c r="W2794" s="137"/>
      <c r="X2794" s="137"/>
      <c r="Y2794" s="130"/>
      <c r="Z2794" s="130"/>
      <c r="AA2794" s="130"/>
      <c r="AB2794" s="68"/>
      <c r="AC2794" s="68"/>
    </row>
    <row r="2795" spans="1:29" s="132" customFormat="1" ht="15.75">
      <c r="A2795" s="292" t="str">
        <f t="shared" si="49"/>
        <v>66-20700-L2</v>
      </c>
      <c r="B2795" s="231">
        <v>23931.786809999998</v>
      </c>
      <c r="C2795" s="231">
        <v>30873.683174999998</v>
      </c>
      <c r="D2795" s="231"/>
      <c r="E2795" s="231"/>
      <c r="F2795" s="231"/>
      <c r="G2795" s="232">
        <v>36436.775651249998</v>
      </c>
      <c r="H2795" s="261" t="s">
        <v>1782</v>
      </c>
      <c r="I2795" s="261" t="s">
        <v>1782</v>
      </c>
      <c r="J2795" s="131"/>
      <c r="K2795" s="130"/>
      <c r="L2795" s="130"/>
      <c r="M2795" s="130"/>
      <c r="N2795" s="68"/>
      <c r="O2795" s="68"/>
      <c r="P2795" s="68"/>
      <c r="Q2795" s="68"/>
      <c r="R2795" s="130"/>
      <c r="S2795" s="130"/>
      <c r="T2795" s="130"/>
      <c r="U2795" s="130"/>
      <c r="V2795" s="68"/>
      <c r="W2795" s="68"/>
      <c r="X2795" s="68"/>
      <c r="Y2795" s="130"/>
      <c r="Z2795" s="130"/>
      <c r="AA2795" s="130"/>
      <c r="AB2795" s="68"/>
      <c r="AC2795" s="68"/>
    </row>
    <row r="2796" spans="1:29" s="132" customFormat="1" ht="15.75">
      <c r="A2796" s="292" t="str">
        <f t="shared" si="49"/>
        <v>66-20700-B2</v>
      </c>
      <c r="B2796" s="231">
        <v>15055.822499999998</v>
      </c>
      <c r="C2796" s="231">
        <v>19498.59375</v>
      </c>
      <c r="D2796" s="231"/>
      <c r="E2796" s="231"/>
      <c r="F2796" s="231"/>
      <c r="G2796" s="232">
        <v>22788.602812499998</v>
      </c>
      <c r="H2796" s="254" t="s">
        <v>1783</v>
      </c>
      <c r="I2796" s="254" t="s">
        <v>1783</v>
      </c>
      <c r="J2796" s="68"/>
      <c r="K2796" s="68"/>
      <c r="L2796" s="68"/>
      <c r="M2796" s="68"/>
      <c r="N2796" s="68"/>
      <c r="O2796" s="68"/>
      <c r="P2796" s="68"/>
      <c r="Q2796" s="68"/>
      <c r="R2796" s="68"/>
      <c r="S2796" s="68"/>
      <c r="T2796" s="68"/>
      <c r="U2796" s="68"/>
      <c r="V2796" s="68"/>
      <c r="W2796" s="68"/>
      <c r="X2796" s="68"/>
      <c r="Y2796" s="68"/>
      <c r="Z2796" s="68"/>
      <c r="AA2796" s="68"/>
      <c r="AB2796" s="68"/>
      <c r="AC2796" s="68"/>
    </row>
    <row r="2797" spans="1:29" s="132" customFormat="1" ht="15.75">
      <c r="A2797" s="292" t="str">
        <f t="shared" si="49"/>
        <v>66-65000-S4</v>
      </c>
      <c r="B2797" s="231">
        <v>34052.517930000002</v>
      </c>
      <c r="C2797" s="231">
        <v>43941.005775000005</v>
      </c>
      <c r="D2797" s="231"/>
      <c r="E2797" s="231"/>
      <c r="F2797" s="231"/>
      <c r="G2797" s="232">
        <v>51742.896641249994</v>
      </c>
      <c r="H2797" s="255" t="s">
        <v>2023</v>
      </c>
      <c r="I2797" s="255" t="s">
        <v>2023</v>
      </c>
      <c r="J2797" s="68"/>
      <c r="K2797" s="68"/>
      <c r="L2797" s="68"/>
      <c r="M2797" s="68"/>
      <c r="N2797" s="68"/>
      <c r="O2797" s="68"/>
      <c r="P2797" s="68"/>
      <c r="Q2797" s="68"/>
      <c r="R2797" s="68"/>
      <c r="S2797" s="68"/>
      <c r="T2797" s="68"/>
      <c r="U2797" s="68"/>
      <c r="V2797" s="68"/>
      <c r="W2797" s="68"/>
      <c r="X2797" s="68"/>
      <c r="Y2797" s="68"/>
      <c r="Z2797" s="68"/>
      <c r="AA2797" s="68"/>
      <c r="AB2797" s="68"/>
      <c r="AC2797" s="68"/>
    </row>
    <row r="2798" spans="1:29" s="132" customFormat="1" ht="15.75">
      <c r="A2798" s="292" t="str">
        <f t="shared" si="49"/>
        <v>66-65000-01</v>
      </c>
      <c r="B2798" s="231">
        <v>15079.734479999999</v>
      </c>
      <c r="C2798" s="231">
        <v>19453.865399999999</v>
      </c>
      <c r="D2798" s="231"/>
      <c r="E2798" s="231"/>
      <c r="F2798" s="231"/>
      <c r="G2798" s="232">
        <v>23188.785209999998</v>
      </c>
      <c r="H2798" s="255" t="s">
        <v>2026</v>
      </c>
      <c r="I2798" s="255" t="s">
        <v>2026</v>
      </c>
      <c r="J2798" s="68"/>
      <c r="K2798" s="68"/>
      <c r="L2798" s="68"/>
      <c r="M2798" s="68"/>
      <c r="N2798" s="68"/>
      <c r="O2798" s="68"/>
      <c r="P2798" s="68"/>
      <c r="Q2798" s="68"/>
      <c r="R2798" s="68"/>
      <c r="S2798" s="68"/>
      <c r="T2798" s="68"/>
      <c r="U2798" s="68"/>
      <c r="V2798" s="68"/>
      <c r="W2798" s="68"/>
      <c r="X2798" s="68"/>
      <c r="Y2798" s="68"/>
      <c r="Z2798" s="68"/>
      <c r="AA2798" s="68"/>
      <c r="AB2798" s="68"/>
      <c r="AC2798" s="68"/>
    </row>
    <row r="2799" spans="1:29" s="132" customFormat="1" ht="15.75">
      <c r="A2799" s="292" t="str">
        <f t="shared" si="49"/>
        <v>66-65000-02</v>
      </c>
      <c r="B2799" s="231">
        <v>9763.1962500000009</v>
      </c>
      <c r="C2799" s="231">
        <v>12579.684374999999</v>
      </c>
      <c r="D2799" s="231"/>
      <c r="E2799" s="231"/>
      <c r="F2799" s="231"/>
      <c r="G2799" s="232">
        <v>14728.53703125</v>
      </c>
      <c r="H2799" s="255" t="s">
        <v>2027</v>
      </c>
      <c r="I2799" s="255" t="s">
        <v>2027</v>
      </c>
      <c r="J2799" s="131"/>
      <c r="K2799" s="130"/>
      <c r="L2799" s="130"/>
      <c r="M2799" s="130"/>
      <c r="N2799" s="68"/>
      <c r="O2799" s="68"/>
      <c r="P2799" s="68"/>
      <c r="Q2799" s="68"/>
      <c r="R2799" s="130"/>
      <c r="S2799" s="130"/>
      <c r="T2799" s="130"/>
      <c r="U2799" s="130"/>
      <c r="V2799" s="137"/>
      <c r="W2799" s="137"/>
      <c r="X2799" s="137"/>
      <c r="Y2799" s="130"/>
      <c r="Z2799" s="130"/>
      <c r="AA2799" s="130"/>
      <c r="AB2799" s="68"/>
      <c r="AC2799" s="68"/>
    </row>
    <row r="2800" spans="1:29" s="132" customFormat="1" ht="15.75">
      <c r="A2800" s="292" t="str">
        <f t="shared" si="49"/>
        <v>66-65000-03</v>
      </c>
      <c r="B2800" s="231">
        <v>6546.0911999999998</v>
      </c>
      <c r="C2800" s="231">
        <v>8433.8760000000038</v>
      </c>
      <c r="D2800" s="231"/>
      <c r="E2800" s="231"/>
      <c r="F2800" s="231"/>
      <c r="G2800" s="232">
        <v>9830.9574000000011</v>
      </c>
      <c r="H2800" s="255" t="s">
        <v>2028</v>
      </c>
      <c r="I2800" s="255" t="s">
        <v>2028</v>
      </c>
      <c r="J2800" s="131"/>
      <c r="K2800" s="130"/>
      <c r="L2800" s="130"/>
      <c r="M2800" s="130"/>
      <c r="N2800" s="68"/>
      <c r="O2800" s="68"/>
      <c r="P2800" s="68"/>
      <c r="Q2800" s="68"/>
      <c r="R2800" s="130"/>
      <c r="S2800" s="130"/>
      <c r="T2800" s="130"/>
      <c r="U2800" s="130"/>
      <c r="V2800" s="137"/>
      <c r="W2800" s="137"/>
      <c r="X2800" s="137"/>
      <c r="Y2800" s="130"/>
      <c r="Z2800" s="130"/>
      <c r="AA2800" s="130"/>
      <c r="AB2800" s="68"/>
      <c r="AC2800" s="68"/>
    </row>
    <row r="2801" spans="1:29" s="132" customFormat="1" ht="15.75">
      <c r="A2801" s="292" t="str">
        <f t="shared" si="49"/>
        <v>66-65000-04</v>
      </c>
      <c r="B2801" s="231">
        <v>2663.4959999999996</v>
      </c>
      <c r="C2801" s="231">
        <v>3473.579999999999</v>
      </c>
      <c r="D2801" s="231"/>
      <c r="E2801" s="231"/>
      <c r="F2801" s="231"/>
      <c r="G2801" s="232">
        <v>3994.6169999999984</v>
      </c>
      <c r="H2801" s="255" t="s">
        <v>2029</v>
      </c>
      <c r="I2801" s="255" t="s">
        <v>2029</v>
      </c>
      <c r="J2801" s="131"/>
      <c r="K2801" s="130"/>
      <c r="L2801" s="130"/>
      <c r="M2801" s="130"/>
      <c r="N2801" s="68"/>
      <c r="O2801" s="68"/>
      <c r="P2801" s="68"/>
      <c r="Q2801" s="68"/>
      <c r="R2801" s="130"/>
      <c r="S2801" s="130"/>
      <c r="T2801" s="130"/>
      <c r="U2801" s="130"/>
      <c r="V2801" s="68"/>
      <c r="W2801" s="68"/>
      <c r="X2801" s="68"/>
      <c r="Y2801" s="130"/>
      <c r="Z2801" s="130"/>
      <c r="AA2801" s="130"/>
      <c r="AB2801" s="68"/>
      <c r="AC2801" s="68"/>
    </row>
    <row r="2802" spans="1:29" s="132" customFormat="1" ht="15.75">
      <c r="A2802" s="292" t="str">
        <f t="shared" si="49"/>
        <v>66-65000-B2</v>
      </c>
      <c r="B2802" s="231">
        <v>9209.5871999999999</v>
      </c>
      <c r="C2802" s="231">
        <v>11907.456000000002</v>
      </c>
      <c r="D2802" s="231"/>
      <c r="E2802" s="231"/>
      <c r="F2802" s="231"/>
      <c r="G2802" s="232">
        <v>13825.5744</v>
      </c>
      <c r="H2802" s="255" t="s">
        <v>2760</v>
      </c>
      <c r="I2802" s="255" t="s">
        <v>2760</v>
      </c>
      <c r="J2802" s="68"/>
      <c r="K2802" s="68"/>
      <c r="L2802" s="68"/>
      <c r="M2802" s="68"/>
      <c r="N2802" s="68"/>
      <c r="O2802" s="68"/>
      <c r="P2802" s="68"/>
      <c r="Q2802" s="68"/>
      <c r="R2802" s="68"/>
      <c r="S2802" s="68"/>
      <c r="T2802" s="68"/>
      <c r="U2802" s="68"/>
      <c r="V2802" s="68"/>
      <c r="W2802" s="68"/>
      <c r="X2802" s="68"/>
      <c r="Y2802" s="68"/>
      <c r="Z2802" s="68"/>
      <c r="AA2802" s="68"/>
      <c r="AB2802" s="68"/>
      <c r="AC2802" s="68"/>
    </row>
    <row r="2803" spans="1:29" s="132" customFormat="1" ht="15.75">
      <c r="A2803" s="292" t="str">
        <f t="shared" si="49"/>
        <v>66-65000-B3</v>
      </c>
      <c r="B2803" s="231">
        <v>18972.783449999999</v>
      </c>
      <c r="C2803" s="231">
        <v>24487.140374999999</v>
      </c>
      <c r="D2803" s="231"/>
      <c r="E2803" s="231"/>
      <c r="F2803" s="231"/>
      <c r="G2803" s="232">
        <v>28554.111431249999</v>
      </c>
      <c r="H2803" s="259" t="s">
        <v>2031</v>
      </c>
      <c r="I2803" s="259" t="s">
        <v>2031</v>
      </c>
      <c r="J2803" s="68"/>
      <c r="K2803" s="68"/>
      <c r="L2803" s="68"/>
      <c r="M2803" s="68"/>
      <c r="N2803" s="68"/>
      <c r="O2803" s="68"/>
      <c r="P2803" s="68"/>
      <c r="Q2803" s="68"/>
      <c r="R2803" s="68"/>
      <c r="S2803" s="68"/>
      <c r="T2803" s="68"/>
      <c r="U2803" s="68"/>
      <c r="V2803" s="68"/>
      <c r="W2803" s="68"/>
      <c r="X2803" s="68"/>
      <c r="Y2803" s="68"/>
      <c r="Z2803" s="68"/>
      <c r="AA2803" s="68"/>
      <c r="AB2803" s="68"/>
      <c r="AC2803" s="68"/>
    </row>
    <row r="2804" spans="1:29" s="132" customFormat="1" ht="15.75">
      <c r="A2804" s="292" t="str">
        <f t="shared" si="49"/>
        <v>66-65000-L2</v>
      </c>
      <c r="B2804" s="231">
        <v>24842.93073</v>
      </c>
      <c r="C2804" s="231">
        <v>32033.549774999999</v>
      </c>
      <c r="D2804" s="231"/>
      <c r="E2804" s="231"/>
      <c r="F2804" s="231"/>
      <c r="G2804" s="232">
        <v>37917.322241249996</v>
      </c>
      <c r="H2804" s="255" t="s">
        <v>2024</v>
      </c>
      <c r="I2804" s="255" t="s">
        <v>2024</v>
      </c>
      <c r="J2804" s="68"/>
      <c r="K2804" s="68"/>
      <c r="L2804" s="68"/>
      <c r="M2804" s="68"/>
      <c r="N2804" s="68"/>
      <c r="O2804" s="68"/>
      <c r="P2804" s="68"/>
      <c r="Q2804" s="68"/>
      <c r="R2804" s="68"/>
      <c r="S2804" s="68"/>
      <c r="T2804" s="68"/>
      <c r="U2804" s="68"/>
      <c r="V2804" s="68"/>
      <c r="W2804" s="68"/>
      <c r="X2804" s="68"/>
      <c r="Y2804" s="68"/>
      <c r="Z2804" s="68"/>
      <c r="AA2804" s="68"/>
      <c r="AB2804" s="68"/>
      <c r="AC2804" s="68"/>
    </row>
    <row r="2805" spans="1:29" s="132" customFormat="1" ht="15.75">
      <c r="A2805" s="292" t="str">
        <f t="shared" si="49"/>
        <v>66-65000-L3</v>
      </c>
      <c r="B2805" s="231">
        <v>31389.021929999999</v>
      </c>
      <c r="C2805" s="231">
        <v>40467.425775000003</v>
      </c>
      <c r="D2805" s="231"/>
      <c r="E2805" s="231"/>
      <c r="F2805" s="231"/>
      <c r="G2805" s="232">
        <v>47748.279641249996</v>
      </c>
      <c r="H2805" s="255" t="s">
        <v>2030</v>
      </c>
      <c r="I2805" s="255" t="s">
        <v>2030</v>
      </c>
      <c r="J2805" s="131"/>
      <c r="K2805" s="130"/>
      <c r="L2805" s="130"/>
      <c r="M2805" s="130"/>
      <c r="N2805" s="68"/>
      <c r="O2805" s="68"/>
      <c r="P2805" s="68"/>
      <c r="Q2805" s="68"/>
      <c r="R2805" s="130"/>
      <c r="S2805" s="130"/>
      <c r="T2805" s="130"/>
      <c r="U2805" s="130"/>
      <c r="V2805" s="68"/>
      <c r="W2805" s="68"/>
      <c r="X2805" s="68"/>
      <c r="Y2805" s="130"/>
      <c r="Z2805" s="130"/>
      <c r="AA2805" s="130"/>
      <c r="AB2805" s="68"/>
      <c r="AC2805" s="68"/>
    </row>
    <row r="2806" spans="1:29" s="132" customFormat="1" ht="15.75">
      <c r="A2806" s="292" t="str">
        <f t="shared" si="49"/>
        <v>66-65000-X1</v>
      </c>
      <c r="B2806" s="231">
        <v>16309.28745</v>
      </c>
      <c r="C2806" s="231">
        <v>21013.560375000001</v>
      </c>
      <c r="D2806" s="231"/>
      <c r="E2806" s="231"/>
      <c r="F2806" s="231"/>
      <c r="G2806" s="232">
        <v>24559.494431250001</v>
      </c>
      <c r="H2806" s="255" t="s">
        <v>2025</v>
      </c>
      <c r="I2806" s="255" t="s">
        <v>2025</v>
      </c>
      <c r="J2806" s="131"/>
      <c r="K2806" s="130"/>
      <c r="L2806" s="130"/>
      <c r="M2806" s="130"/>
      <c r="N2806" s="68"/>
      <c r="O2806" s="68"/>
      <c r="P2806" s="68"/>
      <c r="Q2806" s="68"/>
      <c r="R2806" s="130"/>
      <c r="S2806" s="130"/>
      <c r="T2806" s="130"/>
      <c r="U2806" s="130"/>
      <c r="V2806" s="68"/>
      <c r="W2806" s="68"/>
      <c r="X2806" s="68"/>
      <c r="Y2806" s="130"/>
      <c r="Z2806" s="130"/>
      <c r="AA2806" s="130"/>
      <c r="AB2806" s="68"/>
      <c r="AC2806" s="68"/>
    </row>
    <row r="2807" spans="1:29" s="132" customFormat="1" ht="15.75">
      <c r="A2807" s="292" t="str">
        <f t="shared" si="49"/>
        <v>66-61900-S1</v>
      </c>
      <c r="B2807" s="231">
        <v>8615.1810344827572</v>
      </c>
      <c r="C2807" s="231">
        <v>11234.196068965515</v>
      </c>
      <c r="D2807" s="231"/>
      <c r="E2807" s="231"/>
      <c r="F2807" s="231"/>
      <c r="G2807" s="232">
        <v>12919.325479310342</v>
      </c>
      <c r="H2807" s="255" t="s">
        <v>1514</v>
      </c>
      <c r="I2807" s="255" t="s">
        <v>1514</v>
      </c>
      <c r="J2807" s="131"/>
      <c r="K2807" s="130"/>
      <c r="L2807" s="130"/>
      <c r="M2807" s="130"/>
      <c r="N2807" s="68"/>
      <c r="O2807" s="68"/>
      <c r="P2807" s="68"/>
      <c r="Q2807" s="68"/>
      <c r="R2807" s="130"/>
      <c r="S2807" s="130"/>
      <c r="T2807" s="130"/>
      <c r="U2807" s="130"/>
      <c r="V2807" s="68"/>
      <c r="W2807" s="68"/>
      <c r="X2807" s="68"/>
      <c r="Y2807" s="130"/>
      <c r="Z2807" s="130"/>
      <c r="AA2807" s="130"/>
      <c r="AB2807" s="68"/>
      <c r="AC2807" s="68"/>
    </row>
    <row r="2808" spans="1:29" s="132" customFormat="1" ht="15.75">
      <c r="A2808" s="292" t="str">
        <f t="shared" si="49"/>
        <v>66-65100-S4</v>
      </c>
      <c r="B2808" s="231">
        <v>39240.884174999999</v>
      </c>
      <c r="C2808" s="231">
        <v>51653.483667150002</v>
      </c>
      <c r="D2808" s="231"/>
      <c r="E2808" s="231"/>
      <c r="F2808" s="231"/>
      <c r="G2808" s="232">
        <v>59436.47956003499</v>
      </c>
      <c r="H2808" s="255" t="s">
        <v>1537</v>
      </c>
      <c r="I2808" s="255" t="s">
        <v>1537</v>
      </c>
      <c r="J2808" s="131"/>
      <c r="K2808" s="130"/>
      <c r="L2808" s="130"/>
      <c r="M2808" s="130"/>
      <c r="N2808" s="68"/>
      <c r="O2808" s="68"/>
      <c r="P2808" s="68"/>
      <c r="Q2808" s="68"/>
      <c r="R2808" s="130"/>
      <c r="S2808" s="130"/>
      <c r="T2808" s="130"/>
      <c r="U2808" s="130"/>
      <c r="V2808" s="68"/>
      <c r="W2808" s="68"/>
      <c r="X2808" s="68"/>
      <c r="Y2808" s="130"/>
      <c r="Z2808" s="130"/>
      <c r="AA2808" s="130"/>
      <c r="AB2808" s="68"/>
      <c r="AC2808" s="68"/>
    </row>
    <row r="2809" spans="1:29" s="132" customFormat="1" ht="15.75">
      <c r="A2809" s="292" t="str">
        <f t="shared" si="49"/>
        <v>66-65100-01</v>
      </c>
      <c r="B2809" s="231">
        <v>16204.1217</v>
      </c>
      <c r="C2809" s="231">
        <v>21062.920725000007</v>
      </c>
      <c r="D2809" s="231"/>
      <c r="E2809" s="231"/>
      <c r="F2809" s="231"/>
      <c r="G2809" s="232">
        <v>24827.126212499999</v>
      </c>
      <c r="H2809" s="259" t="s">
        <v>1542</v>
      </c>
      <c r="I2809" s="259" t="s">
        <v>1542</v>
      </c>
      <c r="J2809" s="134"/>
      <c r="K2809" s="134"/>
      <c r="L2809" s="134"/>
      <c r="M2809" s="134"/>
      <c r="N2809" s="134"/>
      <c r="O2809" s="134"/>
      <c r="P2809" s="134"/>
      <c r="Q2809" s="134"/>
      <c r="R2809" s="134"/>
      <c r="S2809" s="134"/>
      <c r="T2809" s="134"/>
      <c r="U2809" s="134"/>
      <c r="V2809" s="134"/>
      <c r="W2809" s="134"/>
      <c r="X2809" s="134"/>
      <c r="Y2809" s="134"/>
      <c r="Z2809" s="134"/>
      <c r="AA2809" s="134"/>
      <c r="AB2809" s="134"/>
      <c r="AC2809" s="134"/>
    </row>
    <row r="2810" spans="1:29" s="132" customFormat="1" ht="15.75">
      <c r="A2810" s="292" t="str">
        <f t="shared" si="49"/>
        <v>66-65100-02</v>
      </c>
      <c r="B2810" s="231">
        <v>11227.7356875</v>
      </c>
      <c r="C2810" s="231">
        <v>14418.070734375002</v>
      </c>
      <c r="D2810" s="231"/>
      <c r="E2810" s="231"/>
      <c r="F2810" s="231"/>
      <c r="G2810" s="232">
        <v>16893.837585937497</v>
      </c>
      <c r="H2810" s="255" t="s">
        <v>1543</v>
      </c>
      <c r="I2810" s="255" t="s">
        <v>1543</v>
      </c>
      <c r="J2810" s="134"/>
      <c r="K2810" s="134"/>
      <c r="L2810" s="134"/>
      <c r="M2810" s="134"/>
      <c r="N2810" s="134"/>
      <c r="O2810" s="134"/>
      <c r="P2810" s="134"/>
      <c r="Q2810" s="134"/>
      <c r="R2810" s="134"/>
      <c r="S2810" s="134"/>
      <c r="T2810" s="134"/>
      <c r="U2810" s="134"/>
      <c r="V2810" s="134"/>
      <c r="W2810" s="134"/>
      <c r="X2810" s="134"/>
      <c r="Y2810" s="134"/>
      <c r="Z2810" s="134"/>
      <c r="AA2810" s="134"/>
      <c r="AB2810" s="134"/>
      <c r="AC2810" s="134"/>
    </row>
    <row r="2811" spans="1:29" s="132" customFormat="1" ht="15.75">
      <c r="A2811" s="292" t="str">
        <f t="shared" si="49"/>
        <v>66-65100-03</v>
      </c>
      <c r="B2811" s="231">
        <v>6554.6971875000017</v>
      </c>
      <c r="C2811" s="231">
        <v>9403.089609374998</v>
      </c>
      <c r="D2811" s="231"/>
      <c r="E2811" s="231"/>
      <c r="F2811" s="231"/>
      <c r="G2811" s="232">
        <v>9830.5027734374962</v>
      </c>
      <c r="H2811" s="255" t="s">
        <v>1544</v>
      </c>
      <c r="I2811" s="255" t="s">
        <v>1544</v>
      </c>
      <c r="J2811" s="134"/>
      <c r="K2811" s="134"/>
      <c r="L2811" s="134"/>
      <c r="M2811" s="134"/>
      <c r="N2811" s="134"/>
      <c r="O2811" s="134"/>
      <c r="P2811" s="134"/>
      <c r="Q2811" s="134"/>
      <c r="R2811" s="134"/>
      <c r="S2811" s="134"/>
      <c r="T2811" s="134"/>
      <c r="U2811" s="134"/>
      <c r="V2811" s="134"/>
      <c r="W2811" s="134"/>
      <c r="X2811" s="134"/>
      <c r="Y2811" s="134"/>
      <c r="Z2811" s="134"/>
      <c r="AA2811" s="134"/>
      <c r="AB2811" s="134"/>
      <c r="AC2811" s="134"/>
    </row>
    <row r="2812" spans="1:29" s="132" customFormat="1" ht="15.75">
      <c r="A2812" s="292" t="str">
        <f t="shared" si="49"/>
        <v>66-65100-04</v>
      </c>
      <c r="B2812" s="231">
        <v>5254.3296</v>
      </c>
      <c r="C2812" s="231">
        <v>6769.4025983999982</v>
      </c>
      <c r="D2812" s="231"/>
      <c r="E2812" s="231"/>
      <c r="F2812" s="231"/>
      <c r="G2812" s="232">
        <v>7885.0129881599969</v>
      </c>
      <c r="H2812" s="255" t="s">
        <v>1545</v>
      </c>
      <c r="I2812" s="255" t="s">
        <v>1545</v>
      </c>
      <c r="J2812" s="134"/>
      <c r="K2812" s="134"/>
      <c r="L2812" s="134"/>
      <c r="M2812" s="134"/>
      <c r="N2812" s="134"/>
      <c r="O2812" s="134"/>
      <c r="P2812" s="134"/>
      <c r="Q2812" s="134"/>
      <c r="R2812" s="134"/>
      <c r="S2812" s="134"/>
      <c r="T2812" s="134"/>
      <c r="U2812" s="134"/>
      <c r="V2812" s="134"/>
      <c r="W2812" s="134"/>
      <c r="X2812" s="134"/>
      <c r="Y2812" s="134"/>
      <c r="Z2812" s="134"/>
      <c r="AA2812" s="134"/>
      <c r="AB2812" s="134"/>
      <c r="AC2812" s="134"/>
    </row>
    <row r="2813" spans="1:29" s="132" customFormat="1" ht="15.75">
      <c r="A2813" s="292" t="str">
        <f t="shared" si="49"/>
        <v>66-65100-L2</v>
      </c>
      <c r="B2813" s="231">
        <v>27431.8573875</v>
      </c>
      <c r="C2813" s="231">
        <v>35480.991459375007</v>
      </c>
      <c r="D2813" s="231"/>
      <c r="E2813" s="231"/>
      <c r="F2813" s="231"/>
      <c r="G2813" s="232">
        <v>41720.9637984375</v>
      </c>
      <c r="H2813" s="255" t="s">
        <v>1538</v>
      </c>
      <c r="I2813" s="255" t="s">
        <v>1538</v>
      </c>
      <c r="J2813" s="131"/>
      <c r="K2813" s="130"/>
      <c r="L2813" s="130"/>
      <c r="M2813" s="130"/>
      <c r="N2813" s="68"/>
      <c r="O2813" s="68"/>
      <c r="P2813" s="68"/>
      <c r="Q2813" s="68"/>
      <c r="R2813" s="130"/>
      <c r="S2813" s="130"/>
      <c r="T2813" s="130"/>
      <c r="U2813" s="130"/>
      <c r="V2813" s="68"/>
      <c r="W2813" s="68"/>
      <c r="X2813" s="68"/>
      <c r="Y2813" s="130"/>
      <c r="Z2813" s="130"/>
      <c r="AA2813" s="130"/>
      <c r="AB2813" s="68"/>
      <c r="AC2813" s="68"/>
    </row>
    <row r="2814" spans="1:29" s="132" customFormat="1" ht="15.75">
      <c r="A2814" s="292" t="str">
        <f t="shared" si="49"/>
        <v>66-65100-L3</v>
      </c>
      <c r="B2814" s="231">
        <v>33986.554575000002</v>
      </c>
      <c r="C2814" s="231">
        <v>44884.081068750005</v>
      </c>
      <c r="D2814" s="231"/>
      <c r="E2814" s="231"/>
      <c r="F2814" s="231"/>
      <c r="G2814" s="232">
        <v>51551.466571874997</v>
      </c>
      <c r="H2814" s="255" t="s">
        <v>1539</v>
      </c>
      <c r="I2814" s="255" t="s">
        <v>1539</v>
      </c>
      <c r="J2814" s="131"/>
      <c r="K2814" s="130"/>
      <c r="L2814" s="130"/>
      <c r="M2814" s="130"/>
      <c r="N2814" s="68"/>
      <c r="O2814" s="68"/>
      <c r="P2814" s="68"/>
      <c r="Q2814" s="68"/>
      <c r="R2814" s="130"/>
      <c r="S2814" s="130"/>
      <c r="T2814" s="148"/>
      <c r="U2814" s="130"/>
      <c r="V2814" s="68"/>
      <c r="W2814" s="68"/>
      <c r="X2814" s="68"/>
      <c r="Y2814" s="130"/>
      <c r="Z2814" s="130"/>
      <c r="AA2814" s="130"/>
      <c r="AB2814" s="68"/>
      <c r="AC2814" s="68"/>
    </row>
    <row r="2815" spans="1:29" s="132" customFormat="1" ht="15.75">
      <c r="A2815" s="292" t="str">
        <f t="shared" si="49"/>
        <v>66-65100-B2</v>
      </c>
      <c r="B2815" s="231">
        <v>11809.026787500003</v>
      </c>
      <c r="C2815" s="231">
        <v>16172.492207774996</v>
      </c>
      <c r="D2815" s="231"/>
      <c r="E2815" s="231"/>
      <c r="F2815" s="231"/>
      <c r="G2815" s="232">
        <v>17715.515761597493</v>
      </c>
      <c r="H2815" s="255" t="s">
        <v>1540</v>
      </c>
      <c r="I2815" s="255" t="s">
        <v>1540</v>
      </c>
      <c r="J2815" s="131"/>
      <c r="K2815" s="130"/>
      <c r="L2815" s="130"/>
      <c r="M2815" s="130"/>
      <c r="N2815" s="68"/>
      <c r="O2815" s="68"/>
      <c r="P2815" s="68"/>
      <c r="Q2815" s="68"/>
      <c r="R2815" s="130"/>
      <c r="S2815" s="130"/>
      <c r="T2815" s="130"/>
      <c r="U2815" s="130"/>
      <c r="V2815" s="68"/>
      <c r="W2815" s="68"/>
      <c r="X2815" s="68"/>
      <c r="Y2815" s="130"/>
      <c r="Z2815" s="130"/>
      <c r="AA2815" s="130"/>
      <c r="AB2815" s="68"/>
      <c r="AC2815" s="68"/>
    </row>
    <row r="2816" spans="1:29" s="132" customFormat="1" ht="15.75">
      <c r="A2816" s="292" t="str">
        <f t="shared" si="49"/>
        <v>66-65100-B3</v>
      </c>
      <c r="B2816" s="231">
        <v>23036.762475000003</v>
      </c>
      <c r="C2816" s="231">
        <v>30590.562942149998</v>
      </c>
      <c r="D2816" s="231"/>
      <c r="E2816" s="231"/>
      <c r="F2816" s="231"/>
      <c r="G2816" s="232">
        <v>34609.35334753499</v>
      </c>
      <c r="H2816" s="255" t="s">
        <v>1541</v>
      </c>
      <c r="I2816" s="255" t="s">
        <v>1541</v>
      </c>
      <c r="J2816" s="131"/>
      <c r="K2816" s="130"/>
      <c r="L2816" s="130"/>
      <c r="M2816" s="130"/>
      <c r="N2816" s="68"/>
      <c r="O2816" s="68"/>
      <c r="P2816" s="68"/>
      <c r="Q2816" s="68"/>
      <c r="R2816" s="130"/>
      <c r="S2816" s="130"/>
      <c r="T2816" s="130"/>
      <c r="U2816" s="130"/>
      <c r="V2816" s="68"/>
      <c r="W2816" s="68"/>
      <c r="X2816" s="68"/>
      <c r="Y2816" s="130"/>
      <c r="Z2816" s="130"/>
      <c r="AA2816" s="130"/>
      <c r="AB2816" s="68"/>
      <c r="AC2816" s="68"/>
    </row>
    <row r="2817" spans="1:29" s="132" customFormat="1" ht="15.75">
      <c r="A2817" s="292" t="str">
        <f t="shared" si="49"/>
        <v>66-65300-03</v>
      </c>
      <c r="B2817" s="231"/>
      <c r="C2817" s="231">
        <v>2940.7673103448278</v>
      </c>
      <c r="D2817" s="231"/>
      <c r="E2817" s="231"/>
      <c r="F2817" s="231"/>
      <c r="G2817" s="232"/>
      <c r="H2817" s="254" t="s">
        <v>1515</v>
      </c>
      <c r="I2817" s="254" t="s">
        <v>1515</v>
      </c>
      <c r="J2817" s="131"/>
      <c r="K2817" s="130"/>
      <c r="L2817" s="130"/>
      <c r="M2817" s="130"/>
      <c r="N2817" s="68"/>
      <c r="O2817" s="68"/>
      <c r="P2817" s="68"/>
      <c r="Q2817" s="68"/>
      <c r="R2817" s="130"/>
      <c r="S2817" s="130"/>
      <c r="T2817" s="130"/>
      <c r="U2817" s="130"/>
      <c r="V2817" s="68"/>
      <c r="W2817" s="68"/>
      <c r="X2817" s="68"/>
      <c r="Y2817" s="130"/>
      <c r="Z2817" s="130"/>
      <c r="AA2817" s="130"/>
      <c r="AB2817" s="68"/>
      <c r="AC2817" s="68"/>
    </row>
    <row r="2818" spans="1:29" s="132" customFormat="1" ht="15.75">
      <c r="A2818" s="292" t="str">
        <f t="shared" si="49"/>
        <v>66-66400-S3</v>
      </c>
      <c r="B2818" s="231">
        <v>15006.370689655174</v>
      </c>
      <c r="C2818" s="231">
        <v>19568.307379310339</v>
      </c>
      <c r="D2818" s="231"/>
      <c r="E2818" s="231"/>
      <c r="F2818" s="231"/>
      <c r="G2818" s="232">
        <v>22503.553486206893</v>
      </c>
      <c r="H2818" s="254" t="s">
        <v>1516</v>
      </c>
      <c r="I2818" s="254" t="s">
        <v>1516</v>
      </c>
      <c r="J2818" s="131"/>
      <c r="K2818" s="130"/>
      <c r="L2818" s="130"/>
      <c r="M2818" s="130"/>
      <c r="N2818" s="68"/>
      <c r="O2818" s="68"/>
      <c r="P2818" s="68"/>
      <c r="Q2818" s="68"/>
      <c r="R2818" s="130"/>
      <c r="S2818" s="130"/>
      <c r="T2818" s="130"/>
      <c r="U2818" s="130"/>
      <c r="V2818" s="68"/>
      <c r="W2818" s="68"/>
      <c r="X2818" s="68"/>
      <c r="Y2818" s="130"/>
      <c r="Z2818" s="130"/>
      <c r="AA2818" s="130"/>
      <c r="AB2818" s="68"/>
      <c r="AC2818" s="68"/>
    </row>
    <row r="2819" spans="1:29" s="132" customFormat="1" ht="15.75">
      <c r="A2819" s="292" t="str">
        <f t="shared" si="49"/>
        <v>66-66400-01</v>
      </c>
      <c r="B2819" s="231">
        <v>6475.870689655173</v>
      </c>
      <c r="C2819" s="231">
        <v>8444.5353793103423</v>
      </c>
      <c r="D2819" s="231"/>
      <c r="E2819" s="231"/>
      <c r="F2819" s="231"/>
      <c r="G2819" s="232">
        <v>9711.2156862068932</v>
      </c>
      <c r="H2819" s="254" t="s">
        <v>1517</v>
      </c>
      <c r="I2819" s="254" t="s">
        <v>1517</v>
      </c>
      <c r="J2819" s="68"/>
      <c r="K2819" s="68"/>
      <c r="L2819" s="68"/>
      <c r="M2819" s="68"/>
      <c r="N2819" s="68"/>
      <c r="O2819" s="68"/>
      <c r="P2819" s="68"/>
      <c r="Q2819" s="68"/>
      <c r="R2819" s="68"/>
      <c r="S2819" s="68"/>
      <c r="T2819" s="68"/>
      <c r="U2819" s="68"/>
      <c r="V2819" s="68"/>
      <c r="W2819" s="68"/>
      <c r="X2819" s="68"/>
      <c r="Y2819" s="68"/>
      <c r="Z2819" s="68"/>
      <c r="AA2819" s="68"/>
      <c r="AB2819" s="68"/>
      <c r="AC2819" s="68"/>
    </row>
    <row r="2820" spans="1:29" s="132" customFormat="1" ht="15.75">
      <c r="A2820" s="292" t="str">
        <f t="shared" si="49"/>
        <v>66-66400-02</v>
      </c>
      <c r="B2820" s="231">
        <v>5241.3103448275861</v>
      </c>
      <c r="C2820" s="231">
        <v>6834.6686896551701</v>
      </c>
      <c r="D2820" s="231"/>
      <c r="E2820" s="231"/>
      <c r="F2820" s="231"/>
      <c r="G2820" s="232">
        <v>7859.868993103446</v>
      </c>
      <c r="H2820" s="254" t="s">
        <v>1518</v>
      </c>
      <c r="I2820" s="254" t="s">
        <v>1518</v>
      </c>
      <c r="J2820" s="131"/>
      <c r="K2820" s="130"/>
      <c r="L2820" s="130"/>
      <c r="M2820" s="130"/>
      <c r="N2820" s="68"/>
      <c r="O2820" s="68"/>
      <c r="P2820" s="68"/>
      <c r="Q2820" s="68"/>
      <c r="R2820" s="130"/>
      <c r="S2820" s="130"/>
      <c r="T2820" s="130"/>
      <c r="U2820" s="130"/>
      <c r="V2820" s="68"/>
      <c r="W2820" s="68"/>
      <c r="X2820" s="68"/>
      <c r="Y2820" s="130"/>
      <c r="Z2820" s="130"/>
      <c r="AA2820" s="130"/>
      <c r="AB2820" s="68"/>
      <c r="AC2820" s="68"/>
    </row>
    <row r="2821" spans="1:29" s="132" customFormat="1" ht="15.75">
      <c r="A2821" s="292" t="str">
        <f t="shared" si="49"/>
        <v>66-66400-03</v>
      </c>
      <c r="B2821" s="231">
        <v>3289.1896551724144</v>
      </c>
      <c r="C2821" s="231">
        <v>4289.1033103448272</v>
      </c>
      <c r="D2821" s="231"/>
      <c r="E2821" s="231"/>
      <c r="F2821" s="231"/>
      <c r="G2821" s="232">
        <v>4932.4688068965515</v>
      </c>
      <c r="H2821" s="254" t="s">
        <v>1519</v>
      </c>
      <c r="I2821" s="254" t="s">
        <v>1519</v>
      </c>
      <c r="J2821" s="131"/>
      <c r="K2821" s="130"/>
      <c r="L2821" s="130"/>
      <c r="M2821" s="130"/>
      <c r="N2821" s="68"/>
      <c r="O2821" s="68"/>
      <c r="P2821" s="68"/>
      <c r="Q2821" s="68"/>
      <c r="R2821" s="130"/>
      <c r="S2821" s="130"/>
      <c r="T2821" s="130"/>
      <c r="U2821" s="130"/>
      <c r="V2821" s="68"/>
      <c r="W2821" s="68"/>
      <c r="X2821" s="68"/>
      <c r="Y2821" s="130"/>
      <c r="Z2821" s="130"/>
      <c r="AA2821" s="130"/>
      <c r="AB2821" s="68"/>
      <c r="AC2821" s="68"/>
    </row>
    <row r="2822" spans="1:29" s="132" customFormat="1" ht="15.75">
      <c r="A2822" s="292" t="str">
        <f t="shared" si="49"/>
        <v>66-66400-L2</v>
      </c>
      <c r="B2822" s="231">
        <v>11717.181034482759</v>
      </c>
      <c r="C2822" s="231">
        <v>15279.204068965511</v>
      </c>
      <c r="D2822" s="231"/>
      <c r="E2822" s="231"/>
      <c r="F2822" s="231"/>
      <c r="G2822" s="232">
        <v>17571.084679310341</v>
      </c>
      <c r="H2822" s="254" t="s">
        <v>1520</v>
      </c>
      <c r="I2822" s="254" t="s">
        <v>1520</v>
      </c>
      <c r="J2822" s="68"/>
      <c r="K2822" s="68"/>
      <c r="L2822" s="68"/>
      <c r="M2822" s="68"/>
      <c r="N2822" s="68"/>
      <c r="O2822" s="68"/>
      <c r="P2822" s="68"/>
      <c r="Q2822" s="68"/>
      <c r="R2822" s="68"/>
      <c r="S2822" s="68"/>
      <c r="T2822" s="68"/>
      <c r="U2822" s="68"/>
      <c r="V2822" s="68"/>
      <c r="W2822" s="68"/>
      <c r="X2822" s="68"/>
      <c r="Y2822" s="68"/>
      <c r="Z2822" s="68"/>
      <c r="AA2822" s="68"/>
      <c r="AB2822" s="68"/>
      <c r="AC2822" s="68"/>
    </row>
    <row r="2823" spans="1:29" s="132" customFormat="1" ht="15.75">
      <c r="A2823" s="292" t="str">
        <f t="shared" si="49"/>
        <v>66-66400-B2</v>
      </c>
      <c r="B2823" s="231">
        <v>8530.5</v>
      </c>
      <c r="C2823" s="231">
        <v>11123.771999999997</v>
      </c>
      <c r="D2823" s="231"/>
      <c r="E2823" s="231"/>
      <c r="F2823" s="231"/>
      <c r="G2823" s="232">
        <v>12792.337799999998</v>
      </c>
      <c r="H2823" s="254" t="s">
        <v>1521</v>
      </c>
      <c r="I2823" s="254" t="s">
        <v>1521</v>
      </c>
      <c r="J2823" s="131"/>
      <c r="K2823" s="130"/>
      <c r="L2823" s="130"/>
      <c r="M2823" s="130"/>
      <c r="N2823" s="68"/>
      <c r="O2823" s="68"/>
      <c r="P2823" s="68"/>
      <c r="Q2823" s="68"/>
      <c r="R2823" s="130"/>
      <c r="S2823" s="130"/>
      <c r="T2823" s="130"/>
      <c r="U2823" s="130"/>
      <c r="V2823" s="68"/>
      <c r="W2823" s="68"/>
      <c r="X2823" s="68"/>
      <c r="Y2823" s="130"/>
      <c r="Z2823" s="130"/>
      <c r="AA2823" s="130"/>
      <c r="AB2823" s="68"/>
      <c r="AC2823" s="68"/>
    </row>
    <row r="2824" spans="1:29" s="132" customFormat="1" ht="15.75">
      <c r="A2824" s="292" t="str">
        <f t="shared" si="49"/>
        <v>66-66400-S3</v>
      </c>
      <c r="B2824" s="231">
        <v>15006.370689655174</v>
      </c>
      <c r="C2824" s="231">
        <v>19568.307379310339</v>
      </c>
      <c r="D2824" s="231"/>
      <c r="E2824" s="231"/>
      <c r="F2824" s="231"/>
      <c r="G2824" s="232">
        <v>22503.553486206893</v>
      </c>
      <c r="H2824" s="254" t="s">
        <v>1522</v>
      </c>
      <c r="I2824" s="254" t="s">
        <v>1522</v>
      </c>
      <c r="J2824" s="131"/>
      <c r="K2824" s="130"/>
      <c r="L2824" s="130"/>
      <c r="M2824" s="130"/>
      <c r="N2824" s="68"/>
      <c r="O2824" s="68"/>
      <c r="P2824" s="68"/>
      <c r="Q2824" s="68"/>
      <c r="R2824" s="130"/>
      <c r="S2824" s="130"/>
      <c r="T2824" s="130"/>
      <c r="U2824" s="130"/>
      <c r="V2824" s="68"/>
      <c r="W2824" s="68"/>
      <c r="X2824" s="68"/>
      <c r="Y2824" s="130"/>
      <c r="Z2824" s="130"/>
      <c r="AA2824" s="130"/>
      <c r="AB2824" s="68"/>
      <c r="AC2824" s="68"/>
    </row>
    <row r="2825" spans="1:29" s="132" customFormat="1" ht="15.75">
      <c r="A2825" s="292" t="str">
        <f t="shared" si="49"/>
        <v>66-66400-01</v>
      </c>
      <c r="B2825" s="231">
        <v>6475.870689655173</v>
      </c>
      <c r="C2825" s="231">
        <v>8444.5353793103423</v>
      </c>
      <c r="D2825" s="231"/>
      <c r="E2825" s="231"/>
      <c r="F2825" s="231"/>
      <c r="G2825" s="232">
        <v>9711.2156862068932</v>
      </c>
      <c r="H2825" s="254" t="s">
        <v>1523</v>
      </c>
      <c r="I2825" s="254" t="s">
        <v>1523</v>
      </c>
      <c r="J2825" s="131"/>
      <c r="K2825" s="130"/>
      <c r="L2825" s="130"/>
      <c r="M2825" s="130"/>
      <c r="N2825" s="68"/>
      <c r="O2825" s="68"/>
      <c r="P2825" s="68"/>
      <c r="Q2825" s="68"/>
      <c r="R2825" s="130"/>
      <c r="S2825" s="130"/>
      <c r="T2825" s="130"/>
      <c r="U2825" s="130"/>
      <c r="V2825" s="68"/>
      <c r="W2825" s="68"/>
      <c r="X2825" s="68"/>
      <c r="Y2825" s="130"/>
      <c r="Z2825" s="130"/>
      <c r="AA2825" s="130"/>
      <c r="AB2825" s="68"/>
      <c r="AC2825" s="68"/>
    </row>
    <row r="2826" spans="1:29" s="132" customFormat="1" ht="15.75">
      <c r="A2826" s="292" t="str">
        <f t="shared" si="49"/>
        <v>66-66400-02</v>
      </c>
      <c r="B2826" s="231">
        <v>5241.3103448275861</v>
      </c>
      <c r="C2826" s="231">
        <v>6834.6686896551701</v>
      </c>
      <c r="D2826" s="231"/>
      <c r="E2826" s="231"/>
      <c r="F2826" s="231"/>
      <c r="G2826" s="232">
        <v>7859.868993103446</v>
      </c>
      <c r="H2826" s="254" t="s">
        <v>1524</v>
      </c>
      <c r="I2826" s="254" t="s">
        <v>1524</v>
      </c>
      <c r="J2826" s="131"/>
      <c r="K2826" s="130"/>
      <c r="L2826" s="130"/>
      <c r="M2826" s="130"/>
      <c r="N2826" s="68"/>
      <c r="O2826" s="68"/>
      <c r="P2826" s="68"/>
      <c r="Q2826" s="68"/>
      <c r="R2826" s="130"/>
      <c r="S2826" s="130"/>
      <c r="T2826" s="130"/>
      <c r="U2826" s="130"/>
      <c r="V2826" s="68"/>
      <c r="W2826" s="68"/>
      <c r="X2826" s="68"/>
      <c r="Y2826" s="130"/>
      <c r="Z2826" s="130"/>
      <c r="AA2826" s="130"/>
      <c r="AB2826" s="68"/>
      <c r="AC2826" s="68"/>
    </row>
    <row r="2827" spans="1:29" s="132" customFormat="1" ht="15.75">
      <c r="A2827" s="292" t="str">
        <f t="shared" si="49"/>
        <v>66-66400-03</v>
      </c>
      <c r="B2827" s="231">
        <v>3289.1896551724144</v>
      </c>
      <c r="C2827" s="231">
        <v>4289.1033103448272</v>
      </c>
      <c r="D2827" s="231"/>
      <c r="E2827" s="231"/>
      <c r="F2827" s="231"/>
      <c r="G2827" s="232">
        <v>4932.4688068965515</v>
      </c>
      <c r="H2827" s="254" t="s">
        <v>1525</v>
      </c>
      <c r="I2827" s="254" t="s">
        <v>1525</v>
      </c>
      <c r="J2827" s="131"/>
      <c r="K2827" s="130"/>
      <c r="L2827" s="130"/>
      <c r="M2827" s="130"/>
      <c r="N2827" s="68"/>
      <c r="O2827" s="68"/>
      <c r="P2827" s="68"/>
      <c r="Q2827" s="68"/>
      <c r="R2827" s="130"/>
      <c r="S2827" s="130"/>
      <c r="T2827" s="130"/>
      <c r="U2827" s="130"/>
      <c r="V2827" s="68"/>
      <c r="W2827" s="68"/>
      <c r="X2827" s="68"/>
      <c r="Y2827" s="130"/>
      <c r="Z2827" s="130"/>
      <c r="AA2827" s="130"/>
      <c r="AB2827" s="68"/>
      <c r="AC2827" s="68"/>
    </row>
    <row r="2828" spans="1:29" s="132" customFormat="1" ht="15.75">
      <c r="A2828" s="292" t="str">
        <f t="shared" si="49"/>
        <v>66-66400-L2</v>
      </c>
      <c r="B2828" s="231">
        <v>11717.181034482759</v>
      </c>
      <c r="C2828" s="231">
        <v>15279.204068965511</v>
      </c>
      <c r="D2828" s="231"/>
      <c r="E2828" s="231"/>
      <c r="F2828" s="231"/>
      <c r="G2828" s="232">
        <v>17571.084679310341</v>
      </c>
      <c r="H2828" s="254" t="s">
        <v>1526</v>
      </c>
      <c r="I2828" s="254" t="s">
        <v>1526</v>
      </c>
      <c r="J2828" s="131"/>
      <c r="K2828" s="130"/>
      <c r="L2828" s="130"/>
      <c r="M2828" s="130"/>
      <c r="N2828" s="68"/>
      <c r="O2828" s="68"/>
      <c r="P2828" s="68"/>
      <c r="Q2828" s="68"/>
      <c r="R2828" s="130"/>
      <c r="S2828" s="130"/>
      <c r="T2828" s="130"/>
      <c r="U2828" s="130"/>
      <c r="V2828" s="68"/>
      <c r="W2828" s="68"/>
      <c r="X2828" s="68"/>
      <c r="Y2828" s="130"/>
      <c r="Z2828" s="130"/>
      <c r="AA2828" s="130"/>
      <c r="AB2828" s="68"/>
      <c r="AC2828" s="68"/>
    </row>
    <row r="2829" spans="1:29" s="132" customFormat="1" ht="15.75">
      <c r="A2829" s="292" t="str">
        <f t="shared" si="49"/>
        <v>66-66400-B2</v>
      </c>
      <c r="B2829" s="231">
        <v>8530.5</v>
      </c>
      <c r="C2829" s="231">
        <v>11123.771999999997</v>
      </c>
      <c r="D2829" s="231"/>
      <c r="E2829" s="231"/>
      <c r="F2829" s="231"/>
      <c r="G2829" s="232">
        <v>12792.337799999998</v>
      </c>
      <c r="H2829" s="254" t="s">
        <v>1527</v>
      </c>
      <c r="I2829" s="254" t="s">
        <v>1527</v>
      </c>
      <c r="J2829" s="131"/>
      <c r="K2829" s="130"/>
      <c r="L2829" s="130"/>
      <c r="M2829" s="130"/>
      <c r="N2829" s="68"/>
      <c r="O2829" s="68"/>
      <c r="P2829" s="68"/>
      <c r="Q2829" s="68"/>
      <c r="R2829" s="130"/>
      <c r="S2829" s="130"/>
      <c r="T2829" s="130"/>
      <c r="U2829" s="130"/>
      <c r="V2829" s="68"/>
      <c r="W2829" s="68"/>
      <c r="X2829" s="68"/>
      <c r="Y2829" s="130"/>
      <c r="Z2829" s="130"/>
      <c r="AA2829" s="130"/>
      <c r="AB2829" s="68"/>
      <c r="AC2829" s="68"/>
    </row>
    <row r="2830" spans="1:29" s="132" customFormat="1" ht="15.75">
      <c r="A2830" s="292" t="str">
        <f t="shared" si="49"/>
        <v>66-66500-S2</v>
      </c>
      <c r="B2830" s="231">
        <v>18857.12931034483</v>
      </c>
      <c r="C2830" s="231">
        <v>24589.696620689658</v>
      </c>
      <c r="D2830" s="231"/>
      <c r="E2830" s="231"/>
      <c r="F2830" s="231"/>
      <c r="G2830" s="232">
        <v>28278.151113793101</v>
      </c>
      <c r="H2830" s="254" t="s">
        <v>1528</v>
      </c>
      <c r="I2830" s="254" t="s">
        <v>1528</v>
      </c>
      <c r="J2830" s="131"/>
      <c r="K2830" s="130"/>
      <c r="L2830" s="130"/>
      <c r="M2830" s="130"/>
      <c r="N2830" s="68"/>
      <c r="O2830" s="68"/>
      <c r="P2830" s="68"/>
      <c r="Q2830" s="68"/>
      <c r="R2830" s="130"/>
      <c r="S2830" s="130"/>
      <c r="T2830" s="130"/>
      <c r="U2830" s="130"/>
      <c r="V2830" s="68"/>
      <c r="W2830" s="68"/>
      <c r="X2830" s="68"/>
      <c r="Y2830" s="130"/>
      <c r="Z2830" s="130"/>
      <c r="AA2830" s="130"/>
      <c r="AB2830" s="68"/>
      <c r="AC2830" s="68"/>
    </row>
    <row r="2831" spans="1:29" s="132" customFormat="1" ht="15.75">
      <c r="A2831" s="292" t="str">
        <f t="shared" si="49"/>
        <v>66-66500-01</v>
      </c>
      <c r="B2831" s="231">
        <v>11048.646551724139</v>
      </c>
      <c r="C2831" s="231">
        <v>14407.435103448277</v>
      </c>
      <c r="D2831" s="231"/>
      <c r="E2831" s="231"/>
      <c r="F2831" s="231"/>
      <c r="G2831" s="232">
        <v>16568.550368965516</v>
      </c>
      <c r="H2831" s="254" t="s">
        <v>1529</v>
      </c>
      <c r="I2831" s="254" t="s">
        <v>1529</v>
      </c>
      <c r="J2831" s="131"/>
      <c r="K2831" s="130"/>
      <c r="L2831" s="130"/>
      <c r="M2831" s="130"/>
      <c r="N2831" s="68"/>
      <c r="O2831" s="68"/>
      <c r="P2831" s="68"/>
      <c r="Q2831" s="68"/>
      <c r="R2831" s="130"/>
      <c r="S2831" s="130"/>
      <c r="T2831" s="130"/>
      <c r="U2831" s="130"/>
      <c r="V2831" s="68"/>
      <c r="W2831" s="68"/>
      <c r="X2831" s="68"/>
      <c r="Y2831" s="130"/>
      <c r="Z2831" s="130"/>
      <c r="AA2831" s="130"/>
      <c r="AB2831" s="68"/>
      <c r="AC2831" s="68"/>
    </row>
    <row r="2832" spans="1:29" s="132" customFormat="1" ht="15.75">
      <c r="A2832" s="292" t="str">
        <f t="shared" si="49"/>
        <v>66-66500-02</v>
      </c>
      <c r="B2832" s="231">
        <v>7808.4827586206902</v>
      </c>
      <c r="C2832" s="231">
        <v>10182.261517241381</v>
      </c>
      <c r="D2832" s="231">
        <v>7808.4827586206902</v>
      </c>
      <c r="E2832" s="231"/>
      <c r="F2832" s="231"/>
      <c r="G2832" s="232">
        <v>11709.600744827587</v>
      </c>
      <c r="H2832" s="254" t="s">
        <v>1530</v>
      </c>
      <c r="I2832" s="254" t="s">
        <v>1530</v>
      </c>
      <c r="J2832" s="131"/>
      <c r="K2832" s="130"/>
      <c r="L2832" s="130"/>
      <c r="M2832" s="130"/>
      <c r="N2832" s="68"/>
      <c r="O2832" s="68"/>
      <c r="P2832" s="68"/>
      <c r="Q2832" s="68"/>
      <c r="R2832" s="130"/>
      <c r="S2832" s="130"/>
      <c r="T2832" s="130"/>
      <c r="U2832" s="130"/>
      <c r="V2832" s="68"/>
      <c r="W2832" s="68"/>
      <c r="X2832" s="68"/>
      <c r="Y2832" s="130"/>
      <c r="Z2832" s="130"/>
      <c r="AA2832" s="130"/>
      <c r="AB2832" s="68"/>
      <c r="AC2832" s="68"/>
    </row>
    <row r="2833" spans="1:29" s="132" customFormat="1" ht="15.75">
      <c r="A2833" s="292" t="str">
        <f t="shared" si="49"/>
        <v>66-66600-S3</v>
      </c>
      <c r="B2833" s="231">
        <v>24383.681034482757</v>
      </c>
      <c r="C2833" s="231">
        <v>31796.320068965517</v>
      </c>
      <c r="D2833" s="231"/>
      <c r="E2833" s="231"/>
      <c r="F2833" s="231"/>
      <c r="G2833" s="232">
        <v>36565.768079310343</v>
      </c>
      <c r="H2833" s="254" t="s">
        <v>1531</v>
      </c>
      <c r="I2833" s="254" t="s">
        <v>1531</v>
      </c>
      <c r="J2833" s="131"/>
      <c r="K2833" s="130"/>
      <c r="L2833" s="130"/>
      <c r="M2833" s="130"/>
      <c r="N2833" s="68"/>
      <c r="O2833" s="68"/>
      <c r="P2833" s="68"/>
      <c r="Q2833" s="68"/>
      <c r="R2833" s="130"/>
      <c r="S2833" s="130"/>
      <c r="T2833" s="130"/>
      <c r="U2833" s="130"/>
      <c r="V2833" s="68"/>
      <c r="W2833" s="68"/>
      <c r="X2833" s="68"/>
      <c r="Y2833" s="130"/>
      <c r="Z2833" s="130"/>
      <c r="AA2833" s="130"/>
      <c r="AB2833" s="68"/>
      <c r="AC2833" s="68"/>
    </row>
    <row r="2834" spans="1:29" s="132" customFormat="1" ht="15.75">
      <c r="A2834" s="292" t="str">
        <f t="shared" si="49"/>
        <v>66-66600-01</v>
      </c>
      <c r="B2834" s="231">
        <v>11298.232758620688</v>
      </c>
      <c r="C2834" s="231">
        <v>14732.895517241379</v>
      </c>
      <c r="D2834" s="231"/>
      <c r="E2834" s="231"/>
      <c r="F2834" s="231"/>
      <c r="G2834" s="232">
        <v>16942.829844827585</v>
      </c>
      <c r="H2834" s="254" t="s">
        <v>1532</v>
      </c>
      <c r="I2834" s="254" t="s">
        <v>1532</v>
      </c>
      <c r="J2834" s="131"/>
      <c r="K2834" s="130"/>
      <c r="L2834" s="130"/>
      <c r="M2834" s="130"/>
      <c r="N2834" s="68"/>
      <c r="O2834" s="68"/>
      <c r="P2834" s="68"/>
      <c r="Q2834" s="68"/>
      <c r="R2834" s="130"/>
      <c r="S2834" s="130"/>
      <c r="T2834" s="130"/>
      <c r="U2834" s="130"/>
      <c r="V2834" s="68"/>
      <c r="W2834" s="68"/>
      <c r="X2834" s="68"/>
      <c r="Y2834" s="130"/>
      <c r="Z2834" s="130"/>
      <c r="AA2834" s="130"/>
      <c r="AB2834" s="68"/>
      <c r="AC2834" s="68"/>
    </row>
    <row r="2835" spans="1:29" s="132" customFormat="1" ht="15.75">
      <c r="A2835" s="292" t="str">
        <f t="shared" si="49"/>
        <v>66-66600-02</v>
      </c>
      <c r="B2835" s="231">
        <v>7197.8879310344828</v>
      </c>
      <c r="C2835" s="231">
        <v>9386.0458620689624</v>
      </c>
      <c r="D2835" s="231"/>
      <c r="E2835" s="231"/>
      <c r="F2835" s="231"/>
      <c r="G2835" s="232">
        <v>10793.952741379306</v>
      </c>
      <c r="H2835" s="254" t="s">
        <v>1533</v>
      </c>
      <c r="I2835" s="254" t="s">
        <v>1533</v>
      </c>
      <c r="J2835" s="131"/>
      <c r="K2835" s="130"/>
      <c r="L2835" s="130"/>
      <c r="M2835" s="130"/>
      <c r="N2835" s="68"/>
      <c r="O2835" s="68"/>
      <c r="P2835" s="68"/>
      <c r="Q2835" s="68"/>
      <c r="R2835" s="130"/>
      <c r="S2835" s="130"/>
      <c r="T2835" s="130"/>
      <c r="U2835" s="130"/>
      <c r="V2835" s="68"/>
      <c r="W2835" s="68"/>
      <c r="X2835" s="68"/>
      <c r="Y2835" s="130"/>
      <c r="Z2835" s="130"/>
      <c r="AA2835" s="130"/>
      <c r="AB2835" s="68"/>
      <c r="AC2835" s="68"/>
    </row>
    <row r="2836" spans="1:29" s="132" customFormat="1" ht="15.75">
      <c r="A2836" s="292" t="str">
        <f t="shared" si="49"/>
        <v>66-66600-03</v>
      </c>
      <c r="B2836" s="231">
        <v>5887.560344827587</v>
      </c>
      <c r="C2836" s="231">
        <v>7677.3786896551746</v>
      </c>
      <c r="D2836" s="231"/>
      <c r="E2836" s="231"/>
      <c r="F2836" s="231"/>
      <c r="G2836" s="232">
        <v>8828.9854931034497</v>
      </c>
      <c r="H2836" s="254" t="s">
        <v>1534</v>
      </c>
      <c r="I2836" s="254" t="s">
        <v>1534</v>
      </c>
      <c r="J2836" s="131"/>
      <c r="K2836" s="130"/>
      <c r="L2836" s="130"/>
      <c r="M2836" s="130"/>
      <c r="N2836" s="68"/>
      <c r="O2836" s="68"/>
      <c r="P2836" s="68"/>
      <c r="Q2836" s="68"/>
      <c r="R2836" s="130"/>
      <c r="S2836" s="130"/>
      <c r="T2836" s="130"/>
      <c r="U2836" s="130"/>
      <c r="V2836" s="68"/>
      <c r="W2836" s="68"/>
      <c r="X2836" s="68"/>
      <c r="Y2836" s="130"/>
      <c r="Z2836" s="130"/>
      <c r="AA2836" s="130"/>
      <c r="AB2836" s="68"/>
      <c r="AC2836" s="68"/>
    </row>
    <row r="2837" spans="1:29" s="132" customFormat="1" ht="15.75">
      <c r="A2837" s="292" t="str">
        <f t="shared" si="49"/>
        <v>66-66600-L2</v>
      </c>
      <c r="B2837" s="231">
        <v>18496.12068965517</v>
      </c>
      <c r="C2837" s="231">
        <v>24118.941379310341</v>
      </c>
      <c r="D2837" s="231"/>
      <c r="E2837" s="231"/>
      <c r="F2837" s="231"/>
      <c r="G2837" s="232">
        <v>27736.782586206893</v>
      </c>
      <c r="H2837" s="254" t="s">
        <v>1535</v>
      </c>
      <c r="I2837" s="254" t="s">
        <v>1535</v>
      </c>
      <c r="J2837" s="131"/>
      <c r="K2837" s="130"/>
      <c r="L2837" s="130"/>
      <c r="M2837" s="130"/>
      <c r="N2837" s="68"/>
      <c r="O2837" s="68"/>
      <c r="P2837" s="68"/>
      <c r="Q2837" s="68"/>
      <c r="R2837" s="130"/>
      <c r="S2837" s="130"/>
      <c r="T2837" s="130"/>
      <c r="U2837" s="130"/>
      <c r="V2837" s="68"/>
      <c r="W2837" s="68"/>
      <c r="X2837" s="68"/>
      <c r="Y2837" s="130"/>
      <c r="Z2837" s="130"/>
      <c r="AA2837" s="130"/>
      <c r="AB2837" s="68"/>
      <c r="AC2837" s="68"/>
    </row>
    <row r="2838" spans="1:29" s="132" customFormat="1" ht="15.75">
      <c r="A2838" s="292" t="str">
        <f t="shared" si="49"/>
        <v>66-66600-B2</v>
      </c>
      <c r="B2838" s="231">
        <v>13085.448275862069</v>
      </c>
      <c r="C2838" s="231">
        <v>17063.424551724136</v>
      </c>
      <c r="D2838" s="231"/>
      <c r="E2838" s="231"/>
      <c r="F2838" s="231"/>
      <c r="G2838" s="232">
        <v>19622.938234482754</v>
      </c>
      <c r="H2838" s="254" t="s">
        <v>1536</v>
      </c>
      <c r="I2838" s="254" t="s">
        <v>1536</v>
      </c>
      <c r="J2838" s="131"/>
      <c r="K2838" s="130"/>
      <c r="L2838" s="130"/>
      <c r="M2838" s="130"/>
      <c r="N2838" s="68"/>
      <c r="O2838" s="68"/>
      <c r="P2838" s="68"/>
      <c r="Q2838" s="68"/>
      <c r="R2838" s="130"/>
      <c r="S2838" s="130"/>
      <c r="T2838" s="130"/>
      <c r="U2838" s="130"/>
      <c r="V2838" s="68"/>
      <c r="W2838" s="68"/>
      <c r="X2838" s="68"/>
      <c r="Y2838" s="130"/>
      <c r="Z2838" s="130"/>
      <c r="AA2838" s="130"/>
      <c r="AB2838" s="68"/>
      <c r="AC2838" s="68"/>
    </row>
    <row r="2839" spans="1:29" s="132" customFormat="1" ht="15.75">
      <c r="A2839" s="292" t="str">
        <f t="shared" si="49"/>
        <v>66-66000-S1</v>
      </c>
      <c r="B2839" s="231">
        <v>10799.060344827589</v>
      </c>
      <c r="C2839" s="231">
        <v>14081.974689655175</v>
      </c>
      <c r="D2839" s="231"/>
      <c r="E2839" s="231"/>
      <c r="F2839" s="231"/>
      <c r="G2839" s="232">
        <v>16194.27089310345</v>
      </c>
      <c r="H2839" s="254" t="s">
        <v>1432</v>
      </c>
      <c r="I2839" s="254" t="s">
        <v>1432</v>
      </c>
      <c r="J2839" s="131"/>
      <c r="K2839" s="130"/>
      <c r="L2839" s="130"/>
      <c r="M2839" s="130"/>
      <c r="N2839" s="68"/>
      <c r="O2839" s="68"/>
      <c r="P2839" s="68"/>
      <c r="Q2839" s="68"/>
      <c r="R2839" s="130"/>
      <c r="S2839" s="130"/>
      <c r="T2839" s="130"/>
      <c r="U2839" s="130"/>
      <c r="V2839" s="68"/>
      <c r="W2839" s="68"/>
      <c r="X2839" s="68"/>
      <c r="Y2839" s="130"/>
      <c r="Z2839" s="130"/>
      <c r="AA2839" s="130"/>
      <c r="AB2839" s="68"/>
      <c r="AC2839" s="68"/>
    </row>
    <row r="2840" spans="1:29" s="132" customFormat="1" ht="15.75">
      <c r="A2840" s="292" t="str">
        <f t="shared" si="49"/>
        <v>66-66100-S1</v>
      </c>
      <c r="B2840" s="231">
        <v>7804.0258620689647</v>
      </c>
      <c r="C2840" s="231">
        <v>10176.449724137929</v>
      </c>
      <c r="D2840" s="231"/>
      <c r="E2840" s="231"/>
      <c r="F2840" s="231"/>
      <c r="G2840" s="232">
        <v>11702.917182758618</v>
      </c>
      <c r="H2840" s="254" t="s">
        <v>1433</v>
      </c>
      <c r="I2840" s="254" t="s">
        <v>1433</v>
      </c>
      <c r="J2840" s="131"/>
      <c r="K2840" s="130"/>
      <c r="L2840" s="130"/>
      <c r="M2840" s="130"/>
      <c r="N2840" s="68"/>
      <c r="O2840" s="68"/>
      <c r="P2840" s="68"/>
      <c r="Q2840" s="68"/>
      <c r="R2840" s="130"/>
      <c r="S2840" s="130"/>
      <c r="T2840" s="130"/>
      <c r="U2840" s="130"/>
      <c r="V2840" s="68"/>
      <c r="W2840" s="68"/>
      <c r="X2840" s="68"/>
      <c r="Y2840" s="130"/>
      <c r="Z2840" s="130"/>
      <c r="AA2840" s="130"/>
      <c r="AB2840" s="68"/>
      <c r="AC2840" s="68"/>
    </row>
    <row r="2841" spans="1:29" s="132" customFormat="1" ht="15.75">
      <c r="A2841" s="292" t="str">
        <f t="shared" si="49"/>
        <v>66-66200-S1</v>
      </c>
      <c r="B2841" s="231">
        <v>8824.6551724137935</v>
      </c>
      <c r="C2841" s="231">
        <v>11507.350344827586</v>
      </c>
      <c r="D2841" s="231"/>
      <c r="E2841" s="231"/>
      <c r="F2841" s="231"/>
      <c r="G2841" s="232">
        <v>13233.452896551722</v>
      </c>
      <c r="H2841" s="254" t="s">
        <v>1434</v>
      </c>
      <c r="I2841" s="254" t="s">
        <v>1434</v>
      </c>
      <c r="J2841" s="131"/>
      <c r="K2841" s="130"/>
      <c r="L2841" s="130"/>
      <c r="M2841" s="130"/>
      <c r="N2841" s="68"/>
      <c r="O2841" s="68"/>
      <c r="P2841" s="68"/>
      <c r="Q2841" s="68"/>
      <c r="R2841" s="130"/>
      <c r="S2841" s="130"/>
      <c r="T2841" s="130"/>
      <c r="U2841" s="130"/>
      <c r="V2841" s="68"/>
      <c r="W2841" s="68"/>
      <c r="X2841" s="68"/>
      <c r="Y2841" s="130"/>
      <c r="Z2841" s="130"/>
      <c r="AA2841" s="130"/>
      <c r="AB2841" s="68"/>
      <c r="AC2841" s="68"/>
    </row>
    <row r="2842" spans="1:29" s="132" customFormat="1" ht="15.75">
      <c r="A2842" s="292" t="str">
        <f t="shared" si="49"/>
        <v>66-66300-S1</v>
      </c>
      <c r="B2842" s="231">
        <v>6083.6637931034484</v>
      </c>
      <c r="C2842" s="231">
        <v>7933.0975862068954</v>
      </c>
      <c r="D2842" s="231"/>
      <c r="E2842" s="231"/>
      <c r="F2842" s="231"/>
      <c r="G2842" s="232">
        <v>9123.0622241379297</v>
      </c>
      <c r="H2842" s="254" t="s">
        <v>1435</v>
      </c>
      <c r="I2842" s="254" t="s">
        <v>1435</v>
      </c>
      <c r="J2842" s="131"/>
      <c r="K2842" s="130"/>
      <c r="L2842" s="130"/>
      <c r="M2842" s="130"/>
      <c r="N2842" s="68"/>
      <c r="O2842" s="68"/>
      <c r="P2842" s="68"/>
      <c r="Q2842" s="68"/>
      <c r="R2842" s="130"/>
      <c r="S2842" s="130"/>
      <c r="T2842" s="130"/>
      <c r="U2842" s="130"/>
      <c r="V2842" s="68"/>
      <c r="W2842" s="68"/>
      <c r="X2842" s="68"/>
      <c r="Y2842" s="130"/>
      <c r="Z2842" s="130"/>
      <c r="AA2842" s="130"/>
      <c r="AB2842" s="68"/>
      <c r="AC2842" s="68"/>
    </row>
    <row r="2843" spans="1:29" s="132" customFormat="1" ht="15.75">
      <c r="A2843" s="292" t="str">
        <f t="shared" si="49"/>
        <v>66-54100-L2</v>
      </c>
      <c r="B2843" s="231">
        <v>49745.875679999997</v>
      </c>
      <c r="C2843" s="231">
        <v>64077.159486720004</v>
      </c>
      <c r="D2843" s="231"/>
      <c r="E2843" s="231"/>
      <c r="F2843" s="231"/>
      <c r="G2843" s="232">
        <v>75069.513409727995</v>
      </c>
      <c r="H2843" s="255" t="s">
        <v>2761</v>
      </c>
      <c r="I2843" s="255" t="s">
        <v>2761</v>
      </c>
      <c r="J2843" s="131"/>
      <c r="K2843" s="130"/>
      <c r="L2843" s="130"/>
      <c r="M2843" s="130"/>
      <c r="N2843" s="68"/>
      <c r="O2843" s="68"/>
      <c r="P2843" s="68"/>
      <c r="Q2843" s="68"/>
      <c r="R2843" s="130"/>
      <c r="S2843" s="130"/>
      <c r="T2843" s="130"/>
      <c r="U2843" s="130"/>
      <c r="V2843" s="68"/>
      <c r="W2843" s="68"/>
      <c r="X2843" s="68"/>
      <c r="Y2843" s="130"/>
      <c r="Z2843" s="130"/>
      <c r="AA2843" s="130"/>
      <c r="AB2843" s="68"/>
      <c r="AC2843" s="68"/>
    </row>
    <row r="2844" spans="1:29" s="132" customFormat="1" ht="15.75">
      <c r="A2844" s="292" t="str">
        <f t="shared" si="49"/>
        <v>66-54100-01</v>
      </c>
      <c r="B2844" s="231">
        <v>31526.28</v>
      </c>
      <c r="C2844" s="231">
        <v>40318.80672</v>
      </c>
      <c r="D2844" s="231"/>
      <c r="E2844" s="231"/>
      <c r="F2844" s="231"/>
      <c r="G2844" s="232">
        <v>47747.407727999998</v>
      </c>
      <c r="H2844" s="255" t="s">
        <v>2762</v>
      </c>
      <c r="I2844" s="255" t="s">
        <v>2762</v>
      </c>
      <c r="J2844" s="134"/>
      <c r="K2844" s="134"/>
      <c r="L2844" s="134"/>
      <c r="M2844" s="134"/>
      <c r="N2844" s="134"/>
      <c r="O2844" s="134"/>
      <c r="P2844" s="134"/>
      <c r="Q2844" s="134"/>
      <c r="R2844" s="134"/>
      <c r="S2844" s="134"/>
      <c r="T2844" s="134"/>
      <c r="U2844" s="134"/>
      <c r="V2844" s="134"/>
      <c r="W2844" s="134"/>
      <c r="X2844" s="134"/>
      <c r="Y2844" s="134"/>
      <c r="Z2844" s="134"/>
      <c r="AA2844" s="134"/>
      <c r="AB2844" s="134"/>
      <c r="AC2844" s="134"/>
    </row>
    <row r="2845" spans="1:29" s="132" customFormat="1" ht="15.75">
      <c r="A2845" s="292" t="str">
        <f t="shared" si="49"/>
        <v>66-54100-02</v>
      </c>
      <c r="B2845" s="231">
        <v>18219.595680000002</v>
      </c>
      <c r="C2845" s="231">
        <v>23758.35276672</v>
      </c>
      <c r="D2845" s="231"/>
      <c r="E2845" s="232">
        <v>27322.105681728</v>
      </c>
      <c r="F2845" s="231"/>
      <c r="G2845" s="232">
        <v>27322.105681728</v>
      </c>
      <c r="H2845" s="255" t="s">
        <v>2763</v>
      </c>
      <c r="I2845" s="255" t="s">
        <v>2763</v>
      </c>
      <c r="J2845" s="131"/>
      <c r="K2845" s="130"/>
      <c r="L2845" s="130"/>
      <c r="M2845" s="130"/>
      <c r="N2845" s="68"/>
      <c r="O2845" s="68"/>
      <c r="P2845" s="68"/>
      <c r="Q2845" s="68"/>
      <c r="R2845" s="130"/>
      <c r="S2845" s="130"/>
      <c r="T2845" s="130"/>
      <c r="U2845" s="130"/>
      <c r="V2845" s="68"/>
      <c r="W2845" s="68"/>
      <c r="X2845" s="68"/>
      <c r="Y2845" s="130"/>
      <c r="Z2845" s="130"/>
      <c r="AA2845" s="130"/>
      <c r="AB2845" s="68"/>
      <c r="AC2845" s="68"/>
    </row>
    <row r="2846" spans="1:29" s="132" customFormat="1" ht="15.75">
      <c r="A2846" s="292" t="str">
        <f t="shared" si="49"/>
        <v>66-63800-S1</v>
      </c>
      <c r="B2846" s="231">
        <v>6199.5431034482754</v>
      </c>
      <c r="C2846" s="231">
        <v>8084.2042068965502</v>
      </c>
      <c r="D2846" s="231"/>
      <c r="E2846" s="231"/>
      <c r="F2846" s="231"/>
      <c r="G2846" s="232">
        <v>9296.8348379310319</v>
      </c>
      <c r="H2846" s="254" t="s">
        <v>1565</v>
      </c>
      <c r="I2846" s="254" t="s">
        <v>1565</v>
      </c>
      <c r="J2846" s="131"/>
      <c r="K2846" s="130"/>
      <c r="L2846" s="130"/>
      <c r="M2846" s="130"/>
      <c r="N2846" s="68"/>
      <c r="O2846" s="68"/>
      <c r="P2846" s="68"/>
      <c r="Q2846" s="68"/>
      <c r="R2846" s="130"/>
      <c r="S2846" s="130"/>
      <c r="T2846" s="130"/>
      <c r="U2846" s="130"/>
      <c r="V2846" s="68"/>
      <c r="W2846" s="68"/>
      <c r="X2846" s="68"/>
      <c r="Y2846" s="130"/>
      <c r="Z2846" s="130"/>
      <c r="AA2846" s="130"/>
      <c r="AB2846" s="68"/>
      <c r="AC2846" s="68"/>
    </row>
    <row r="2847" spans="1:29" s="132" customFormat="1" ht="15.75">
      <c r="A2847" s="292" t="str">
        <f t="shared" si="49"/>
        <v>66-63900-S1</v>
      </c>
      <c r="B2847" s="231">
        <v>35253.543103448275</v>
      </c>
      <c r="C2847" s="231">
        <v>49882.620206896558</v>
      </c>
      <c r="D2847" s="231"/>
      <c r="E2847" s="231"/>
      <c r="F2847" s="231"/>
      <c r="G2847" s="232">
        <v>57365.013237931023</v>
      </c>
      <c r="H2847" s="254" t="s">
        <v>1566</v>
      </c>
      <c r="I2847" s="254" t="s">
        <v>1566</v>
      </c>
      <c r="J2847" s="134"/>
      <c r="K2847" s="134"/>
      <c r="L2847" s="134"/>
      <c r="M2847" s="134"/>
      <c r="N2847" s="134"/>
      <c r="O2847" s="134"/>
      <c r="P2847" s="134"/>
      <c r="Q2847" s="134"/>
      <c r="R2847" s="134"/>
      <c r="S2847" s="134"/>
      <c r="T2847" s="134"/>
      <c r="U2847" s="134"/>
      <c r="V2847" s="134"/>
      <c r="W2847" s="134"/>
      <c r="X2847" s="134"/>
      <c r="Y2847" s="134"/>
      <c r="Z2847" s="134"/>
      <c r="AA2847" s="134"/>
      <c r="AB2847" s="134"/>
      <c r="AC2847" s="134"/>
    </row>
    <row r="2848" spans="1:29" s="132" customFormat="1" ht="15.75">
      <c r="A2848" s="292" t="str">
        <f t="shared" si="49"/>
        <v>66-64000-S1</v>
      </c>
      <c r="B2848" s="231">
        <v>26171.482758620637</v>
      </c>
      <c r="C2848" s="231">
        <v>36474.813517241397</v>
      </c>
      <c r="D2848" s="231"/>
      <c r="E2848" s="231"/>
      <c r="F2848" s="231"/>
      <c r="G2848" s="232">
        <v>41946.035544827573</v>
      </c>
      <c r="H2848" s="254" t="s">
        <v>1567</v>
      </c>
      <c r="I2848" s="254" t="s">
        <v>1567</v>
      </c>
      <c r="J2848" s="134"/>
      <c r="K2848" s="134"/>
      <c r="L2848" s="134"/>
      <c r="M2848" s="134"/>
      <c r="N2848" s="134"/>
      <c r="O2848" s="134"/>
      <c r="P2848" s="134"/>
      <c r="Q2848" s="134"/>
      <c r="R2848" s="134"/>
      <c r="S2848" s="134"/>
      <c r="T2848" s="134"/>
      <c r="U2848" s="134"/>
      <c r="V2848" s="134"/>
      <c r="W2848" s="134"/>
      <c r="X2848" s="134"/>
      <c r="Y2848" s="134"/>
      <c r="Z2848" s="134"/>
      <c r="AA2848" s="134"/>
      <c r="AB2848" s="134"/>
      <c r="AC2848" s="134"/>
    </row>
    <row r="2849" spans="1:29" s="132" customFormat="1" ht="15.75">
      <c r="A2849" s="292" t="str">
        <f t="shared" si="49"/>
        <v>66-64100-S3</v>
      </c>
      <c r="B2849" s="231">
        <v>31581.56896551725</v>
      </c>
      <c r="C2849" s="231">
        <v>41182.365931034481</v>
      </c>
      <c r="D2849" s="231"/>
      <c r="E2849" s="231"/>
      <c r="F2849" s="231"/>
      <c r="G2849" s="232">
        <v>47359.720820689647</v>
      </c>
      <c r="H2849" s="255" t="s">
        <v>1597</v>
      </c>
      <c r="I2849" s="255" t="s">
        <v>1597</v>
      </c>
      <c r="J2849" s="131"/>
      <c r="K2849" s="130"/>
      <c r="L2849" s="130"/>
      <c r="M2849" s="130"/>
      <c r="N2849" s="68"/>
      <c r="O2849" s="68"/>
      <c r="P2849" s="68"/>
      <c r="Q2849" s="68"/>
      <c r="R2849" s="130"/>
      <c r="S2849" s="130"/>
      <c r="T2849" s="130"/>
      <c r="U2849" s="130"/>
      <c r="V2849" s="68"/>
      <c r="W2849" s="68"/>
      <c r="X2849" s="68"/>
      <c r="Y2849" s="130"/>
      <c r="Z2849" s="130"/>
      <c r="AA2849" s="130"/>
      <c r="AB2849" s="68"/>
      <c r="AC2849" s="68"/>
    </row>
    <row r="2850" spans="1:29" s="132" customFormat="1" ht="15.75">
      <c r="A2850" s="292" t="str">
        <f t="shared" si="49"/>
        <v>66-64100-01</v>
      </c>
      <c r="B2850" s="231">
        <v>14400.232758620694</v>
      </c>
      <c r="C2850" s="231">
        <v>18777.903517241379</v>
      </c>
      <c r="D2850" s="231"/>
      <c r="E2850" s="231"/>
      <c r="F2850" s="231"/>
      <c r="G2850" s="232">
        <v>21594.589044827582</v>
      </c>
      <c r="H2850" s="255" t="s">
        <v>1568</v>
      </c>
      <c r="I2850" s="255" t="s">
        <v>1568</v>
      </c>
      <c r="J2850" s="131"/>
      <c r="K2850" s="130"/>
      <c r="L2850" s="130"/>
      <c r="M2850" s="130"/>
      <c r="N2850" s="68"/>
      <c r="O2850" s="68"/>
      <c r="P2850" s="68"/>
      <c r="Q2850" s="68"/>
      <c r="R2850" s="130"/>
      <c r="S2850" s="130"/>
      <c r="T2850" s="130"/>
      <c r="U2850" s="130"/>
      <c r="V2850" s="68"/>
      <c r="W2850" s="68"/>
      <c r="X2850" s="68"/>
      <c r="Y2850" s="130"/>
      <c r="Z2850" s="130"/>
      <c r="AA2850" s="130"/>
      <c r="AB2850" s="68"/>
      <c r="AC2850" s="68"/>
    </row>
    <row r="2851" spans="1:29" s="132" customFormat="1" ht="15.75">
      <c r="A2851" s="292" t="str">
        <f t="shared" si="49"/>
        <v>66-64100-02</v>
      </c>
      <c r="B2851" s="231">
        <v>10478.163793103451</v>
      </c>
      <c r="C2851" s="231">
        <v>13663.525586206893</v>
      </c>
      <c r="D2851" s="231"/>
      <c r="E2851" s="231"/>
      <c r="F2851" s="231"/>
      <c r="G2851" s="232">
        <v>15713.054424137927</v>
      </c>
      <c r="H2851" s="255" t="s">
        <v>1569</v>
      </c>
      <c r="I2851" s="255" t="s">
        <v>1569</v>
      </c>
      <c r="J2851" s="131"/>
      <c r="K2851" s="130"/>
      <c r="L2851" s="130"/>
      <c r="M2851" s="130"/>
      <c r="N2851" s="68"/>
      <c r="O2851" s="68"/>
      <c r="P2851" s="68"/>
      <c r="Q2851" s="68"/>
      <c r="R2851" s="130"/>
      <c r="S2851" s="130"/>
      <c r="T2851" s="130"/>
      <c r="U2851" s="130"/>
      <c r="V2851" s="68"/>
      <c r="W2851" s="68"/>
      <c r="X2851" s="68"/>
      <c r="Y2851" s="130"/>
      <c r="Z2851" s="130"/>
      <c r="AA2851" s="130"/>
      <c r="AB2851" s="68"/>
      <c r="AC2851" s="68"/>
    </row>
    <row r="2852" spans="1:29" s="132" customFormat="1" ht="15.75">
      <c r="A2852" s="292" t="str">
        <f t="shared" ref="A2852:A2916" si="50">LEFT(H2852,6)&amp;"00"&amp;RIGHT(H2852,3)</f>
        <v>66-64100-03</v>
      </c>
      <c r="B2852" s="231">
        <v>6703.1724137931042</v>
      </c>
      <c r="C2852" s="231">
        <v>8740.9368275862089</v>
      </c>
      <c r="D2852" s="231"/>
      <c r="E2852" s="231"/>
      <c r="F2852" s="231"/>
      <c r="G2852" s="232">
        <v>10052.07735172414</v>
      </c>
      <c r="H2852" s="254" t="s">
        <v>1570</v>
      </c>
      <c r="I2852" s="254" t="s">
        <v>1570</v>
      </c>
      <c r="J2852" s="134"/>
      <c r="K2852" s="134"/>
      <c r="L2852" s="134"/>
      <c r="M2852" s="134"/>
      <c r="N2852" s="134"/>
      <c r="O2852" s="134"/>
      <c r="P2852" s="134"/>
      <c r="Q2852" s="134"/>
      <c r="R2852" s="134"/>
      <c r="S2852" s="134"/>
      <c r="T2852" s="134"/>
      <c r="U2852" s="134"/>
      <c r="V2852" s="134"/>
      <c r="W2852" s="134"/>
      <c r="X2852" s="134"/>
      <c r="Y2852" s="134"/>
      <c r="Z2852" s="134"/>
      <c r="AA2852" s="134"/>
      <c r="AB2852" s="134"/>
      <c r="AC2852" s="134"/>
    </row>
    <row r="2853" spans="1:29" s="132" customFormat="1" ht="15.75">
      <c r="A2853" s="292" t="str">
        <f t="shared" si="50"/>
        <v>66-64100-L2</v>
      </c>
      <c r="B2853" s="231">
        <v>24878.396551724145</v>
      </c>
      <c r="C2853" s="231">
        <v>32441.429103448274</v>
      </c>
      <c r="D2853" s="231"/>
      <c r="E2853" s="231"/>
      <c r="F2853" s="231"/>
      <c r="G2853" s="232">
        <v>37307.643468965507</v>
      </c>
      <c r="H2853" s="254" t="s">
        <v>1598</v>
      </c>
      <c r="I2853" s="254" t="s">
        <v>1598</v>
      </c>
      <c r="J2853" s="134"/>
      <c r="K2853" s="134"/>
      <c r="L2853" s="134"/>
      <c r="M2853" s="134"/>
      <c r="N2853" s="134"/>
      <c r="O2853" s="134"/>
      <c r="P2853" s="134"/>
      <c r="Q2853" s="134"/>
      <c r="R2853" s="134"/>
      <c r="S2853" s="134"/>
      <c r="T2853" s="134"/>
      <c r="U2853" s="134"/>
      <c r="V2853" s="134"/>
      <c r="W2853" s="134"/>
      <c r="X2853" s="134"/>
      <c r="Y2853" s="134"/>
      <c r="Z2853" s="134"/>
      <c r="AA2853" s="134"/>
      <c r="AB2853" s="134"/>
      <c r="AC2853" s="134"/>
    </row>
    <row r="2854" spans="1:29" s="132" customFormat="1" ht="15.75">
      <c r="A2854" s="292" t="str">
        <f t="shared" si="50"/>
        <v>66-64100-B2</v>
      </c>
      <c r="B2854" s="231">
        <v>17181.336206896554</v>
      </c>
      <c r="C2854" s="231">
        <v>22404.462413793102</v>
      </c>
      <c r="D2854" s="231"/>
      <c r="E2854" s="231"/>
      <c r="F2854" s="231"/>
      <c r="G2854" s="232">
        <v>25765.131775862064</v>
      </c>
      <c r="H2854" s="254" t="s">
        <v>2764</v>
      </c>
      <c r="I2854" s="254" t="s">
        <v>2764</v>
      </c>
      <c r="J2854" s="134"/>
      <c r="K2854" s="134"/>
      <c r="L2854" s="134"/>
      <c r="M2854" s="134"/>
      <c r="N2854" s="134"/>
      <c r="O2854" s="134"/>
      <c r="P2854" s="134"/>
      <c r="Q2854" s="134"/>
      <c r="R2854" s="134"/>
      <c r="S2854" s="134"/>
      <c r="T2854" s="134"/>
      <c r="U2854" s="134"/>
      <c r="V2854" s="134"/>
      <c r="W2854" s="134"/>
      <c r="X2854" s="134"/>
      <c r="Y2854" s="134"/>
      <c r="Z2854" s="134"/>
      <c r="AA2854" s="134"/>
      <c r="AB2854" s="134"/>
      <c r="AC2854" s="134"/>
    </row>
    <row r="2855" spans="1:29" s="132" customFormat="1" ht="15.75">
      <c r="A2855" s="292" t="str">
        <f t="shared" si="50"/>
        <v>66-64200-S2</v>
      </c>
      <c r="B2855" s="231">
        <v>28461.741379310348</v>
      </c>
      <c r="C2855" s="231">
        <v>37114.110758620685</v>
      </c>
      <c r="D2855" s="231"/>
      <c r="E2855" s="231"/>
      <c r="F2855" s="231"/>
      <c r="G2855" s="232">
        <v>42681.227372413792</v>
      </c>
      <c r="H2855" s="255" t="s">
        <v>1599</v>
      </c>
      <c r="I2855" s="255" t="s">
        <v>1599</v>
      </c>
      <c r="J2855" s="131"/>
      <c r="K2855" s="130"/>
      <c r="L2855" s="130"/>
      <c r="M2855" s="130"/>
      <c r="N2855" s="68"/>
      <c r="O2855" s="68"/>
      <c r="P2855" s="68"/>
      <c r="Q2855" s="68"/>
      <c r="R2855" s="130"/>
      <c r="S2855" s="130"/>
      <c r="T2855" s="130"/>
      <c r="U2855" s="130"/>
      <c r="V2855" s="68"/>
      <c r="W2855" s="68"/>
      <c r="X2855" s="68"/>
      <c r="Y2855" s="130"/>
      <c r="Z2855" s="130"/>
      <c r="AA2855" s="130"/>
      <c r="AB2855" s="68"/>
      <c r="AC2855" s="68"/>
    </row>
    <row r="2856" spans="1:29" s="132" customFormat="1" ht="15.75">
      <c r="A2856" s="292" t="str">
        <f t="shared" si="50"/>
        <v>66-64200-01</v>
      </c>
      <c r="B2856" s="231">
        <v>16896.09482758621</v>
      </c>
      <c r="C2856" s="231">
        <v>22032.507655172409</v>
      </c>
      <c r="D2856" s="231"/>
      <c r="E2856" s="231"/>
      <c r="F2856" s="231"/>
      <c r="G2856" s="232">
        <v>25337.383803448269</v>
      </c>
      <c r="H2856" s="255" t="s">
        <v>1571</v>
      </c>
      <c r="I2856" s="255" t="s">
        <v>1571</v>
      </c>
      <c r="J2856" s="131"/>
      <c r="K2856" s="130"/>
      <c r="L2856" s="130"/>
      <c r="M2856" s="130"/>
      <c r="N2856" s="68"/>
      <c r="O2856" s="68"/>
      <c r="P2856" s="68"/>
      <c r="Q2856" s="68"/>
      <c r="R2856" s="130"/>
      <c r="S2856" s="130"/>
      <c r="T2856" s="130"/>
      <c r="U2856" s="130"/>
      <c r="V2856" s="68"/>
      <c r="W2856" s="68"/>
      <c r="X2856" s="68"/>
      <c r="Y2856" s="130"/>
      <c r="Z2856" s="130"/>
      <c r="AA2856" s="130"/>
      <c r="AB2856" s="68"/>
      <c r="AC2856" s="68"/>
    </row>
    <row r="2857" spans="1:29" s="132" customFormat="1" ht="15.75">
      <c r="A2857" s="292" t="str">
        <f t="shared" si="50"/>
        <v>66-64200-02</v>
      </c>
      <c r="B2857" s="231">
        <v>11565.646551724139</v>
      </c>
      <c r="C2857" s="231">
        <v>15081.603103448278</v>
      </c>
      <c r="D2857" s="231"/>
      <c r="E2857" s="231"/>
      <c r="F2857" s="231"/>
      <c r="G2857" s="232">
        <v>17343.84356896552</v>
      </c>
      <c r="H2857" s="255" t="s">
        <v>1572</v>
      </c>
      <c r="I2857" s="255" t="s">
        <v>1572</v>
      </c>
      <c r="J2857" s="131"/>
      <c r="K2857" s="130"/>
      <c r="L2857" s="130"/>
      <c r="M2857" s="130"/>
      <c r="N2857" s="68"/>
      <c r="O2857" s="68"/>
      <c r="P2857" s="68"/>
      <c r="Q2857" s="68"/>
      <c r="R2857" s="130"/>
      <c r="S2857" s="130"/>
      <c r="T2857" s="130"/>
      <c r="U2857" s="130"/>
      <c r="V2857" s="68"/>
      <c r="W2857" s="68"/>
      <c r="X2857" s="68"/>
      <c r="Y2857" s="130"/>
      <c r="Z2857" s="130"/>
      <c r="AA2857" s="130"/>
      <c r="AB2857" s="68"/>
      <c r="AC2857" s="68"/>
    </row>
    <row r="2858" spans="1:29" s="132" customFormat="1" ht="15.75">
      <c r="A2858" s="292" t="str">
        <f t="shared" si="50"/>
        <v>66-65000-S4</v>
      </c>
      <c r="B2858" s="231">
        <v>34052.517930000002</v>
      </c>
      <c r="C2858" s="231">
        <v>43941.005775000005</v>
      </c>
      <c r="D2858" s="231"/>
      <c r="E2858" s="231"/>
      <c r="F2858" s="231"/>
      <c r="G2858" s="232">
        <v>51742.896641249994</v>
      </c>
      <c r="H2858" s="254" t="s">
        <v>2014</v>
      </c>
      <c r="I2858" s="254" t="s">
        <v>2014</v>
      </c>
      <c r="J2858" s="131"/>
      <c r="K2858" s="130"/>
      <c r="L2858" s="130"/>
      <c r="M2858" s="130"/>
      <c r="N2858" s="68"/>
      <c r="O2858" s="68"/>
      <c r="P2858" s="68"/>
      <c r="Q2858" s="68"/>
      <c r="R2858" s="130"/>
      <c r="S2858" s="130"/>
      <c r="T2858" s="130"/>
      <c r="U2858" s="130"/>
      <c r="V2858" s="68"/>
      <c r="W2858" s="68"/>
      <c r="X2858" s="68"/>
      <c r="Y2858" s="130"/>
      <c r="Z2858" s="130"/>
      <c r="AA2858" s="130"/>
      <c r="AB2858" s="68"/>
      <c r="AC2858" s="68"/>
    </row>
    <row r="2859" spans="1:29" s="132" customFormat="1" ht="15.75">
      <c r="A2859" s="292" t="str">
        <f t="shared" si="50"/>
        <v>66-65000-01</v>
      </c>
      <c r="B2859" s="231">
        <v>15079.734479999999</v>
      </c>
      <c r="C2859" s="231">
        <v>19453.865399999999</v>
      </c>
      <c r="D2859" s="231"/>
      <c r="E2859" s="231"/>
      <c r="F2859" s="231"/>
      <c r="G2859" s="232">
        <v>23188.785209999998</v>
      </c>
      <c r="H2859" s="254" t="s">
        <v>2017</v>
      </c>
      <c r="I2859" s="254" t="s">
        <v>2017</v>
      </c>
      <c r="J2859" s="131"/>
      <c r="K2859" s="130"/>
      <c r="L2859" s="130"/>
      <c r="M2859" s="130"/>
      <c r="N2859" s="68"/>
      <c r="O2859" s="68"/>
      <c r="P2859" s="68"/>
      <c r="Q2859" s="68"/>
      <c r="R2859" s="130"/>
      <c r="S2859" s="130"/>
      <c r="T2859" s="130"/>
      <c r="U2859" s="130"/>
      <c r="V2859" s="68"/>
      <c r="W2859" s="68"/>
      <c r="X2859" s="68"/>
      <c r="Y2859" s="130"/>
      <c r="Z2859" s="130"/>
      <c r="AA2859" s="130"/>
      <c r="AB2859" s="68"/>
      <c r="AC2859" s="68"/>
    </row>
    <row r="2860" spans="1:29" s="132" customFormat="1" ht="15.75">
      <c r="A2860" s="292" t="str">
        <f t="shared" si="50"/>
        <v>66-65000-02</v>
      </c>
      <c r="B2860" s="231">
        <v>9763.1962500000009</v>
      </c>
      <c r="C2860" s="231">
        <v>12579.684374999999</v>
      </c>
      <c r="D2860" s="231"/>
      <c r="E2860" s="231"/>
      <c r="F2860" s="231"/>
      <c r="G2860" s="232">
        <v>14728.53703125</v>
      </c>
      <c r="H2860" s="254" t="s">
        <v>2018</v>
      </c>
      <c r="I2860" s="254" t="s">
        <v>2018</v>
      </c>
      <c r="J2860" s="134"/>
      <c r="K2860" s="134"/>
      <c r="L2860" s="134"/>
      <c r="M2860" s="134"/>
      <c r="N2860" s="134"/>
      <c r="O2860" s="134"/>
      <c r="P2860" s="134"/>
      <c r="Q2860" s="134"/>
      <c r="R2860" s="134"/>
      <c r="S2860" s="134"/>
      <c r="T2860" s="134"/>
      <c r="U2860" s="134"/>
      <c r="V2860" s="134"/>
      <c r="W2860" s="134"/>
      <c r="X2860" s="134"/>
      <c r="Y2860" s="134"/>
      <c r="Z2860" s="134"/>
      <c r="AA2860" s="134"/>
      <c r="AB2860" s="134"/>
      <c r="AC2860" s="134"/>
    </row>
    <row r="2861" spans="1:29" s="132" customFormat="1" ht="15.75">
      <c r="A2861" s="292" t="str">
        <f t="shared" si="50"/>
        <v>66-65000-03</v>
      </c>
      <c r="B2861" s="231">
        <v>6546.0911999999998</v>
      </c>
      <c r="C2861" s="231">
        <v>8433.8760000000038</v>
      </c>
      <c r="D2861" s="231"/>
      <c r="E2861" s="231"/>
      <c r="F2861" s="231"/>
      <c r="G2861" s="232">
        <v>9830.9574000000011</v>
      </c>
      <c r="H2861" s="255" t="s">
        <v>2019</v>
      </c>
      <c r="I2861" s="255" t="s">
        <v>2019</v>
      </c>
      <c r="J2861" s="131"/>
      <c r="K2861" s="130"/>
      <c r="L2861" s="130"/>
      <c r="M2861" s="130"/>
      <c r="N2861" s="68"/>
      <c r="O2861" s="68"/>
      <c r="P2861" s="68"/>
      <c r="Q2861" s="68"/>
      <c r="R2861" s="130"/>
      <c r="S2861" s="130"/>
      <c r="T2861" s="130"/>
      <c r="U2861" s="130"/>
      <c r="V2861" s="68"/>
      <c r="W2861" s="68"/>
      <c r="X2861" s="68"/>
      <c r="Y2861" s="130"/>
      <c r="Z2861" s="130"/>
      <c r="AA2861" s="130"/>
      <c r="AB2861" s="68"/>
      <c r="AC2861" s="68"/>
    </row>
    <row r="2862" spans="1:29" s="132" customFormat="1" ht="15.75">
      <c r="A2862" s="292" t="str">
        <f t="shared" si="50"/>
        <v>66-65000-04</v>
      </c>
      <c r="B2862" s="231">
        <v>2663.4959999999996</v>
      </c>
      <c r="C2862" s="231">
        <v>3473.579999999999</v>
      </c>
      <c r="D2862" s="231"/>
      <c r="E2862" s="231"/>
      <c r="F2862" s="231"/>
      <c r="G2862" s="232">
        <v>3994.6169999999984</v>
      </c>
      <c r="H2862" s="255" t="s">
        <v>2020</v>
      </c>
      <c r="I2862" s="255" t="s">
        <v>2020</v>
      </c>
      <c r="J2862" s="131"/>
      <c r="K2862" s="130"/>
      <c r="L2862" s="130"/>
      <c r="M2862" s="130"/>
      <c r="N2862" s="68"/>
      <c r="O2862" s="68"/>
      <c r="P2862" s="68"/>
      <c r="Q2862" s="68"/>
      <c r="R2862" s="130"/>
      <c r="S2862" s="130"/>
      <c r="T2862" s="130"/>
      <c r="U2862" s="130"/>
      <c r="V2862" s="68"/>
      <c r="W2862" s="68"/>
      <c r="X2862" s="68"/>
      <c r="Y2862" s="130"/>
      <c r="Z2862" s="130"/>
      <c r="AA2862" s="130"/>
      <c r="AB2862" s="68"/>
      <c r="AC2862" s="68"/>
    </row>
    <row r="2863" spans="1:29" s="132" customFormat="1" ht="15.75">
      <c r="A2863" s="292" t="str">
        <f t="shared" si="50"/>
        <v>66-65000-B2</v>
      </c>
      <c r="B2863" s="231">
        <v>9209.5871999999999</v>
      </c>
      <c r="C2863" s="231">
        <v>11907.456000000002</v>
      </c>
      <c r="D2863" s="231"/>
      <c r="E2863" s="231"/>
      <c r="F2863" s="231"/>
      <c r="G2863" s="232">
        <v>13825.5744</v>
      </c>
      <c r="H2863" s="255" t="s">
        <v>2765</v>
      </c>
      <c r="I2863" s="255" t="s">
        <v>2765</v>
      </c>
      <c r="J2863" s="134"/>
      <c r="K2863" s="134"/>
      <c r="L2863" s="134"/>
      <c r="M2863" s="134"/>
      <c r="N2863" s="134"/>
      <c r="O2863" s="134"/>
      <c r="P2863" s="134"/>
      <c r="Q2863" s="134"/>
      <c r="R2863" s="134"/>
      <c r="S2863" s="134"/>
      <c r="T2863" s="134"/>
      <c r="U2863" s="134"/>
      <c r="V2863" s="134"/>
      <c r="W2863" s="134"/>
      <c r="X2863" s="134"/>
      <c r="Y2863" s="134"/>
      <c r="Z2863" s="134"/>
      <c r="AA2863" s="134"/>
      <c r="AB2863" s="134"/>
      <c r="AC2863" s="134"/>
    </row>
    <row r="2864" spans="1:29" s="132" customFormat="1" ht="15.75">
      <c r="A2864" s="292" t="str">
        <f t="shared" si="50"/>
        <v>66-65000-B3</v>
      </c>
      <c r="B2864" s="231">
        <v>18972.783449999999</v>
      </c>
      <c r="C2864" s="231">
        <v>24487.140374999999</v>
      </c>
      <c r="D2864" s="231"/>
      <c r="E2864" s="231"/>
      <c r="F2864" s="231"/>
      <c r="G2864" s="232">
        <v>28554.111431249999</v>
      </c>
      <c r="H2864" s="254" t="s">
        <v>2022</v>
      </c>
      <c r="I2864" s="254" t="s">
        <v>2022</v>
      </c>
      <c r="J2864" s="131"/>
      <c r="K2864" s="130"/>
      <c r="L2864" s="130"/>
      <c r="M2864" s="130"/>
      <c r="N2864" s="68"/>
      <c r="O2864" s="68"/>
      <c r="P2864" s="68"/>
      <c r="Q2864" s="68"/>
      <c r="R2864" s="130"/>
      <c r="S2864" s="130"/>
      <c r="T2864" s="130"/>
      <c r="U2864" s="130"/>
      <c r="V2864" s="68"/>
      <c r="W2864" s="68"/>
      <c r="X2864" s="68"/>
      <c r="Y2864" s="130"/>
      <c r="Z2864" s="130"/>
      <c r="AA2864" s="130"/>
      <c r="AB2864" s="68"/>
      <c r="AC2864" s="68"/>
    </row>
    <row r="2865" spans="1:29" s="132" customFormat="1" ht="15.75">
      <c r="A2865" s="292" t="str">
        <f t="shared" si="50"/>
        <v>66-65000-L2</v>
      </c>
      <c r="B2865" s="231">
        <v>24842.93073</v>
      </c>
      <c r="C2865" s="231">
        <v>32033.549774999999</v>
      </c>
      <c r="D2865" s="231"/>
      <c r="E2865" s="231"/>
      <c r="F2865" s="231"/>
      <c r="G2865" s="232">
        <v>37917.322241249996</v>
      </c>
      <c r="H2865" s="254" t="s">
        <v>2015</v>
      </c>
      <c r="I2865" s="254" t="s">
        <v>2015</v>
      </c>
      <c r="J2865" s="131"/>
      <c r="K2865" s="130"/>
      <c r="L2865" s="130"/>
      <c r="M2865" s="130"/>
      <c r="N2865" s="68"/>
      <c r="O2865" s="68"/>
      <c r="P2865" s="68"/>
      <c r="Q2865" s="68"/>
      <c r="R2865" s="130"/>
      <c r="S2865" s="130"/>
      <c r="T2865" s="130"/>
      <c r="U2865" s="130"/>
      <c r="V2865" s="68"/>
      <c r="W2865" s="68"/>
      <c r="X2865" s="68"/>
      <c r="Y2865" s="130"/>
      <c r="Z2865" s="130"/>
      <c r="AA2865" s="130"/>
      <c r="AB2865" s="68"/>
      <c r="AC2865" s="68"/>
    </row>
    <row r="2866" spans="1:29" s="132" customFormat="1" ht="15.75">
      <c r="A2866" s="292" t="str">
        <f t="shared" si="50"/>
        <v>66-65000-L3</v>
      </c>
      <c r="B2866" s="231">
        <v>31389.021929999999</v>
      </c>
      <c r="C2866" s="231">
        <v>40467.425775000003</v>
      </c>
      <c r="D2866" s="231"/>
      <c r="E2866" s="231"/>
      <c r="F2866" s="231"/>
      <c r="G2866" s="232">
        <v>47748.279641249996</v>
      </c>
      <c r="H2866" s="254" t="s">
        <v>2021</v>
      </c>
      <c r="I2866" s="254" t="s">
        <v>2021</v>
      </c>
      <c r="J2866" s="134"/>
      <c r="K2866" s="134"/>
      <c r="L2866" s="134"/>
      <c r="M2866" s="134"/>
      <c r="N2866" s="134"/>
      <c r="O2866" s="134"/>
      <c r="P2866" s="134"/>
      <c r="Q2866" s="134"/>
      <c r="R2866" s="134"/>
      <c r="S2866" s="134"/>
      <c r="T2866" s="134"/>
      <c r="U2866" s="134"/>
      <c r="V2866" s="134"/>
      <c r="W2866" s="134"/>
      <c r="X2866" s="134"/>
      <c r="Y2866" s="134"/>
      <c r="Z2866" s="134"/>
      <c r="AA2866" s="134"/>
      <c r="AB2866" s="134"/>
      <c r="AC2866" s="134"/>
    </row>
    <row r="2867" spans="1:29" s="132" customFormat="1" ht="15.75">
      <c r="A2867" s="292" t="str">
        <f t="shared" si="50"/>
        <v>66-65000-X1</v>
      </c>
      <c r="B2867" s="231">
        <v>16309.28745</v>
      </c>
      <c r="C2867" s="231">
        <v>21013.560375000001</v>
      </c>
      <c r="D2867" s="231"/>
      <c r="E2867" s="231"/>
      <c r="F2867" s="231"/>
      <c r="G2867" s="232">
        <v>24559.494431250001</v>
      </c>
      <c r="H2867" s="255" t="s">
        <v>2016</v>
      </c>
      <c r="I2867" s="255" t="s">
        <v>2016</v>
      </c>
      <c r="J2867" s="131"/>
      <c r="K2867" s="130"/>
      <c r="L2867" s="130"/>
      <c r="M2867" s="130"/>
      <c r="N2867" s="68"/>
      <c r="O2867" s="68"/>
      <c r="P2867" s="68"/>
      <c r="Q2867" s="68"/>
      <c r="R2867" s="130"/>
      <c r="S2867" s="130"/>
      <c r="T2867" s="130"/>
      <c r="U2867" s="130"/>
      <c r="V2867" s="68"/>
      <c r="W2867" s="68"/>
      <c r="X2867" s="68"/>
      <c r="Y2867" s="130"/>
      <c r="Z2867" s="130"/>
      <c r="AA2867" s="130"/>
      <c r="AB2867" s="68"/>
      <c r="AC2867" s="68"/>
    </row>
    <row r="2868" spans="1:29" s="132" customFormat="1" ht="15.75">
      <c r="A2868" s="292" t="str">
        <f t="shared" si="50"/>
        <v>66-67200-S3</v>
      </c>
      <c r="B2868" s="231">
        <v>31605.448275862116</v>
      </c>
      <c r="C2868" s="231">
        <v>44030.144551724137</v>
      </c>
      <c r="D2868" s="231"/>
      <c r="E2868" s="231"/>
      <c r="F2868" s="231"/>
      <c r="G2868" s="232">
        <v>50634.666234482749</v>
      </c>
      <c r="H2868" s="255" t="s">
        <v>2042</v>
      </c>
      <c r="I2868" s="255" t="s">
        <v>2042</v>
      </c>
      <c r="J2868" s="131"/>
      <c r="K2868" s="130"/>
      <c r="L2868" s="130"/>
      <c r="M2868" s="130"/>
      <c r="N2868" s="68"/>
      <c r="O2868" s="68"/>
      <c r="P2868" s="68"/>
      <c r="Q2868" s="68"/>
      <c r="R2868" s="130"/>
      <c r="S2868" s="130"/>
      <c r="T2868" s="130"/>
      <c r="U2868" s="130"/>
      <c r="V2868" s="68"/>
      <c r="W2868" s="68"/>
      <c r="X2868" s="68"/>
      <c r="Y2868" s="130"/>
      <c r="Z2868" s="130"/>
      <c r="AA2868" s="130"/>
      <c r="AB2868" s="68"/>
      <c r="AC2868" s="68"/>
    </row>
    <row r="2869" spans="1:29" s="132" customFormat="1" ht="15.75">
      <c r="A2869" s="292" t="str">
        <f t="shared" si="50"/>
        <v>66-67200-01</v>
      </c>
      <c r="B2869" s="231">
        <v>14674.793103448319</v>
      </c>
      <c r="C2869" s="231">
        <v>20387.770206896555</v>
      </c>
      <c r="D2869" s="231"/>
      <c r="E2869" s="231"/>
      <c r="F2869" s="231"/>
      <c r="G2869" s="232">
        <v>23445.935737931035</v>
      </c>
      <c r="H2869" s="255" t="s">
        <v>1573</v>
      </c>
      <c r="I2869" s="255" t="s">
        <v>1573</v>
      </c>
      <c r="J2869" s="134"/>
      <c r="K2869" s="134"/>
      <c r="L2869" s="134"/>
      <c r="M2869" s="134"/>
      <c r="N2869" s="134"/>
      <c r="O2869" s="134"/>
      <c r="P2869" s="134"/>
      <c r="Q2869" s="134"/>
      <c r="R2869" s="134"/>
      <c r="S2869" s="134"/>
      <c r="T2869" s="134"/>
      <c r="U2869" s="134"/>
      <c r="V2869" s="134"/>
      <c r="W2869" s="134"/>
      <c r="X2869" s="134"/>
      <c r="Y2869" s="134"/>
      <c r="Z2869" s="134"/>
      <c r="AA2869" s="134"/>
      <c r="AB2869" s="134"/>
      <c r="AC2869" s="134"/>
    </row>
    <row r="2870" spans="1:29" s="132" customFormat="1" ht="15.75">
      <c r="A2870" s="292" t="str">
        <f t="shared" si="50"/>
        <v>66-67200-02</v>
      </c>
      <c r="B2870" s="231">
        <v>9436.9310344827591</v>
      </c>
      <c r="C2870" s="231">
        <v>13088.158068965511</v>
      </c>
      <c r="D2870" s="231"/>
      <c r="E2870" s="231"/>
      <c r="F2870" s="231"/>
      <c r="G2870" s="232">
        <v>15051.381779310337</v>
      </c>
      <c r="H2870" s="254" t="s">
        <v>1574</v>
      </c>
      <c r="I2870" s="254" t="s">
        <v>1574</v>
      </c>
      <c r="J2870" s="131"/>
      <c r="K2870" s="130"/>
      <c r="L2870" s="130"/>
      <c r="M2870" s="130"/>
      <c r="N2870" s="68"/>
      <c r="O2870" s="68"/>
      <c r="P2870" s="68"/>
      <c r="Q2870" s="68"/>
      <c r="R2870" s="130"/>
      <c r="S2870" s="130"/>
      <c r="T2870" s="130"/>
      <c r="U2870" s="130"/>
      <c r="V2870" s="68"/>
      <c r="W2870" s="68"/>
      <c r="X2870" s="68"/>
      <c r="Y2870" s="130"/>
      <c r="Z2870" s="130"/>
      <c r="AA2870" s="130"/>
      <c r="AB2870" s="68"/>
      <c r="AC2870" s="68"/>
    </row>
    <row r="2871" spans="1:29" s="132" customFormat="1" ht="15.75">
      <c r="A2871" s="292" t="str">
        <f t="shared" si="50"/>
        <v>66-67200-03</v>
      </c>
      <c r="B2871" s="231">
        <v>7493.7241379310362</v>
      </c>
      <c r="C2871" s="231">
        <v>10554.216275862067</v>
      </c>
      <c r="D2871" s="231"/>
      <c r="E2871" s="231"/>
      <c r="F2871" s="231"/>
      <c r="G2871" s="232">
        <v>12137.348717241375</v>
      </c>
      <c r="H2871" s="254" t="s">
        <v>1575</v>
      </c>
      <c r="I2871" s="254" t="s">
        <v>1575</v>
      </c>
      <c r="J2871" s="131"/>
      <c r="K2871" s="130"/>
      <c r="L2871" s="130"/>
      <c r="M2871" s="130"/>
      <c r="N2871" s="68"/>
      <c r="O2871" s="68"/>
      <c r="P2871" s="68"/>
      <c r="Q2871" s="68"/>
      <c r="R2871" s="130"/>
      <c r="S2871" s="130"/>
      <c r="T2871" s="130"/>
      <c r="U2871" s="130"/>
      <c r="V2871" s="68"/>
      <c r="W2871" s="68"/>
      <c r="X2871" s="68"/>
      <c r="Y2871" s="130"/>
      <c r="Z2871" s="130"/>
      <c r="AA2871" s="130"/>
      <c r="AB2871" s="68"/>
      <c r="AC2871" s="68"/>
    </row>
    <row r="2872" spans="1:29" s="132" customFormat="1" ht="15.75">
      <c r="A2872" s="292" t="str">
        <f t="shared" si="50"/>
        <v>66-67200-L2</v>
      </c>
      <c r="B2872" s="231">
        <v>24111.72413793108</v>
      </c>
      <c r="C2872" s="231">
        <v>33475.928275862068</v>
      </c>
      <c r="D2872" s="231"/>
      <c r="E2872" s="231"/>
      <c r="F2872" s="231"/>
      <c r="G2872" s="232">
        <v>38497.317517241376</v>
      </c>
      <c r="H2872" s="254" t="s">
        <v>2766</v>
      </c>
      <c r="I2872" s="254" t="s">
        <v>2766</v>
      </c>
      <c r="J2872" s="134"/>
      <c r="K2872" s="134"/>
      <c r="L2872" s="134"/>
      <c r="M2872" s="134"/>
      <c r="N2872" s="134"/>
      <c r="O2872" s="134"/>
      <c r="P2872" s="134"/>
      <c r="Q2872" s="134"/>
      <c r="R2872" s="134"/>
      <c r="S2872" s="134"/>
      <c r="T2872" s="134"/>
      <c r="U2872" s="134"/>
      <c r="V2872" s="134"/>
      <c r="W2872" s="134"/>
      <c r="X2872" s="134"/>
      <c r="Y2872" s="134"/>
      <c r="Z2872" s="134"/>
      <c r="AA2872" s="134"/>
      <c r="AB2872" s="134"/>
      <c r="AC2872" s="134"/>
    </row>
    <row r="2873" spans="1:29" s="132" customFormat="1" ht="15.75">
      <c r="A2873" s="292" t="str">
        <f t="shared" si="50"/>
        <v>66-67200-B2</v>
      </c>
      <c r="B2873" s="231">
        <v>16930.655172413797</v>
      </c>
      <c r="C2873" s="231">
        <v>23642.374344827578</v>
      </c>
      <c r="D2873" s="231"/>
      <c r="E2873" s="231"/>
      <c r="F2873" s="231"/>
      <c r="G2873" s="232">
        <v>27188.730496551711</v>
      </c>
      <c r="H2873" s="255" t="s">
        <v>1600</v>
      </c>
      <c r="I2873" s="255" t="s">
        <v>1600</v>
      </c>
      <c r="J2873" s="131"/>
      <c r="K2873" s="130"/>
      <c r="L2873" s="130"/>
      <c r="M2873" s="130"/>
      <c r="N2873" s="68"/>
      <c r="O2873" s="68"/>
      <c r="P2873" s="68"/>
      <c r="Q2873" s="68"/>
      <c r="R2873" s="130"/>
      <c r="S2873" s="130"/>
      <c r="T2873" s="130"/>
      <c r="U2873" s="130"/>
      <c r="V2873" s="68"/>
      <c r="W2873" s="68"/>
      <c r="X2873" s="68"/>
      <c r="Y2873" s="130"/>
      <c r="Z2873" s="130"/>
      <c r="AA2873" s="130"/>
      <c r="AB2873" s="68"/>
      <c r="AC2873" s="68"/>
    </row>
    <row r="2874" spans="1:29" s="132" customFormat="1" ht="15.75">
      <c r="A2874" s="292" t="str">
        <f t="shared" si="50"/>
        <v>66-67300-S2</v>
      </c>
      <c r="B2874" s="231">
        <v>41951.50000000008</v>
      </c>
      <c r="C2874" s="231">
        <v>60338.035999999993</v>
      </c>
      <c r="D2874" s="231"/>
      <c r="E2874" s="231"/>
      <c r="F2874" s="231"/>
      <c r="G2874" s="232">
        <v>69388.741399999984</v>
      </c>
      <c r="H2874" s="255" t="s">
        <v>2767</v>
      </c>
      <c r="I2874" s="255" t="s">
        <v>2767</v>
      </c>
      <c r="J2874" s="131"/>
      <c r="K2874" s="130"/>
      <c r="L2874" s="130"/>
      <c r="M2874" s="130"/>
      <c r="N2874" s="68"/>
      <c r="O2874" s="68"/>
      <c r="P2874" s="68"/>
      <c r="Q2874" s="68"/>
      <c r="R2874" s="130"/>
      <c r="S2874" s="130"/>
      <c r="T2874" s="130"/>
      <c r="U2874" s="130"/>
      <c r="V2874" s="68"/>
      <c r="W2874" s="68"/>
      <c r="X2874" s="68"/>
      <c r="Y2874" s="130"/>
      <c r="Z2874" s="130"/>
      <c r="AA2874" s="130"/>
      <c r="AB2874" s="68"/>
      <c r="AC2874" s="68"/>
    </row>
    <row r="2875" spans="1:29" s="132" customFormat="1" ht="15.75">
      <c r="A2875" s="292" t="str">
        <f t="shared" si="50"/>
        <v>66-67300-01</v>
      </c>
      <c r="B2875" s="231">
        <v>26686.043103448319</v>
      </c>
      <c r="C2875" s="231">
        <v>38084.680206896548</v>
      </c>
      <c r="D2875" s="231"/>
      <c r="E2875" s="231"/>
      <c r="F2875" s="231"/>
      <c r="G2875" s="232">
        <v>43797.38223793103</v>
      </c>
      <c r="H2875" s="255" t="s">
        <v>1576</v>
      </c>
      <c r="I2875" s="255" t="s">
        <v>1576</v>
      </c>
      <c r="J2875" s="134"/>
      <c r="K2875" s="134"/>
      <c r="L2875" s="134"/>
      <c r="M2875" s="134"/>
      <c r="N2875" s="134"/>
      <c r="O2875" s="134"/>
      <c r="P2875" s="134"/>
      <c r="Q2875" s="134"/>
      <c r="R2875" s="134"/>
      <c r="S2875" s="134"/>
      <c r="T2875" s="134"/>
      <c r="U2875" s="134"/>
      <c r="V2875" s="134"/>
      <c r="W2875" s="134"/>
      <c r="X2875" s="134"/>
      <c r="Y2875" s="134"/>
      <c r="Z2875" s="134"/>
      <c r="AA2875" s="134"/>
      <c r="AB2875" s="134"/>
      <c r="AC2875" s="134"/>
    </row>
    <row r="2876" spans="1:29" s="132" customFormat="1" ht="15.75">
      <c r="A2876" s="292" t="str">
        <f t="shared" si="50"/>
        <v>66-67300-02</v>
      </c>
      <c r="B2876" s="231">
        <v>15265.456896551759</v>
      </c>
      <c r="C2876" s="231">
        <v>22253.355793103441</v>
      </c>
      <c r="D2876" s="231"/>
      <c r="E2876" s="231"/>
      <c r="F2876" s="231"/>
      <c r="G2876" s="232">
        <v>25591.359162068955</v>
      </c>
      <c r="H2876" s="254" t="s">
        <v>1577</v>
      </c>
      <c r="I2876" s="254" t="s">
        <v>1577</v>
      </c>
      <c r="J2876" s="131"/>
      <c r="K2876" s="130"/>
      <c r="L2876" s="130"/>
      <c r="M2876" s="130"/>
      <c r="N2876" s="68"/>
      <c r="O2876" s="68"/>
      <c r="P2876" s="68"/>
      <c r="Q2876" s="68"/>
      <c r="R2876" s="130"/>
      <c r="S2876" s="130"/>
      <c r="T2876" s="130"/>
      <c r="U2876" s="130"/>
      <c r="V2876" s="68"/>
      <c r="W2876" s="68"/>
      <c r="X2876" s="68"/>
      <c r="Y2876" s="130"/>
      <c r="Z2876" s="130"/>
      <c r="AA2876" s="130"/>
      <c r="AB2876" s="68"/>
      <c r="AC2876" s="68"/>
    </row>
    <row r="2877" spans="1:29" s="132" customFormat="1" ht="15.75">
      <c r="A2877" s="292" t="str">
        <f t="shared" si="50"/>
        <v>66-67400-S4</v>
      </c>
      <c r="B2877" s="231">
        <v>59956.912191379321</v>
      </c>
      <c r="C2877" s="231">
        <v>80784.640107758605</v>
      </c>
      <c r="D2877" s="231"/>
      <c r="E2877" s="231"/>
      <c r="F2877" s="231"/>
      <c r="G2877" s="232">
        <v>93728.05612392239</v>
      </c>
      <c r="H2877" s="254" t="s">
        <v>2041</v>
      </c>
      <c r="I2877" s="254" t="s">
        <v>2041</v>
      </c>
      <c r="J2877" s="131"/>
      <c r="K2877" s="130"/>
      <c r="L2877" s="130"/>
      <c r="M2877" s="130"/>
      <c r="N2877" s="68"/>
      <c r="O2877" s="68"/>
      <c r="P2877" s="68"/>
      <c r="Q2877" s="68"/>
      <c r="R2877" s="130"/>
      <c r="S2877" s="130"/>
      <c r="T2877" s="130"/>
      <c r="U2877" s="130"/>
      <c r="V2877" s="68"/>
      <c r="W2877" s="68"/>
      <c r="X2877" s="68"/>
      <c r="Y2877" s="130"/>
      <c r="Z2877" s="130"/>
      <c r="AA2877" s="130"/>
      <c r="AB2877" s="68"/>
      <c r="AC2877" s="68"/>
    </row>
    <row r="2878" spans="1:29" s="132" customFormat="1" ht="15.75">
      <c r="A2878" s="292" t="str">
        <f t="shared" si="50"/>
        <v>66-67400-01</v>
      </c>
      <c r="B2878" s="231">
        <v>25981.517241379319</v>
      </c>
      <c r="C2878" s="231">
        <v>37009.498482758609</v>
      </c>
      <c r="D2878" s="231"/>
      <c r="E2878" s="231"/>
      <c r="F2878" s="231"/>
      <c r="G2878" s="232">
        <v>42560.923255172405</v>
      </c>
      <c r="H2878" s="254" t="s">
        <v>1578</v>
      </c>
      <c r="I2878" s="254" t="s">
        <v>1578</v>
      </c>
      <c r="J2878" s="134"/>
      <c r="K2878" s="134"/>
      <c r="L2878" s="134"/>
      <c r="M2878" s="134"/>
      <c r="N2878" s="134"/>
      <c r="O2878" s="134"/>
      <c r="P2878" s="134"/>
      <c r="Q2878" s="134"/>
      <c r="R2878" s="134"/>
      <c r="S2878" s="134"/>
      <c r="T2878" s="134"/>
      <c r="U2878" s="134"/>
      <c r="V2878" s="134"/>
      <c r="W2878" s="134"/>
      <c r="X2878" s="134"/>
      <c r="Y2878" s="134"/>
      <c r="Z2878" s="134"/>
      <c r="AA2878" s="134"/>
      <c r="AB2878" s="134"/>
      <c r="AC2878" s="134"/>
    </row>
    <row r="2879" spans="1:29" s="132" customFormat="1" ht="15.75">
      <c r="A2879" s="292" t="str">
        <f t="shared" si="50"/>
        <v>66-67400-02</v>
      </c>
      <c r="B2879" s="231">
        <v>16402.1217</v>
      </c>
      <c r="C2879" s="231">
        <v>21132.909749999999</v>
      </c>
      <c r="D2879" s="231"/>
      <c r="E2879" s="231"/>
      <c r="F2879" s="231"/>
      <c r="G2879" s="232">
        <v>24726.3262125</v>
      </c>
      <c r="H2879" s="255" t="s">
        <v>1550</v>
      </c>
      <c r="I2879" s="255" t="s">
        <v>1550</v>
      </c>
      <c r="J2879" s="131"/>
      <c r="K2879" s="130"/>
      <c r="L2879" s="130"/>
      <c r="M2879" s="130"/>
      <c r="N2879" s="68"/>
      <c r="O2879" s="68"/>
      <c r="P2879" s="68"/>
      <c r="Q2879" s="68"/>
      <c r="R2879" s="130"/>
      <c r="S2879" s="130"/>
      <c r="T2879" s="130"/>
      <c r="U2879" s="130"/>
      <c r="V2879" s="68"/>
      <c r="W2879" s="68"/>
      <c r="X2879" s="68"/>
      <c r="Y2879" s="130"/>
      <c r="Z2879" s="130"/>
      <c r="AA2879" s="130"/>
      <c r="AB2879" s="68"/>
      <c r="AC2879" s="68"/>
    </row>
    <row r="2880" spans="1:29" s="132" customFormat="1" ht="15.75">
      <c r="A2880" s="292" t="str">
        <f t="shared" si="50"/>
        <v>66-67400-03</v>
      </c>
      <c r="B2880" s="231">
        <v>11227.7356875</v>
      </c>
      <c r="C2880" s="231">
        <v>14465.737031249999</v>
      </c>
      <c r="D2880" s="231"/>
      <c r="E2880" s="231"/>
      <c r="F2880" s="231"/>
      <c r="G2880" s="232">
        <v>16893.837585937497</v>
      </c>
      <c r="H2880" s="255" t="s">
        <v>1551</v>
      </c>
      <c r="I2880" s="255" t="s">
        <v>1551</v>
      </c>
      <c r="J2880" s="131"/>
      <c r="K2880" s="130"/>
      <c r="L2880" s="130"/>
      <c r="M2880" s="130"/>
      <c r="N2880" s="68"/>
      <c r="O2880" s="68"/>
      <c r="P2880" s="68"/>
      <c r="Q2880" s="68"/>
      <c r="R2880" s="130"/>
      <c r="S2880" s="130"/>
      <c r="T2880" s="130"/>
      <c r="U2880" s="130"/>
      <c r="V2880" s="68"/>
      <c r="W2880" s="68"/>
      <c r="X2880" s="68"/>
      <c r="Y2880" s="130"/>
      <c r="Z2880" s="130"/>
      <c r="AA2880" s="130"/>
      <c r="AB2880" s="68"/>
      <c r="AC2880" s="68"/>
    </row>
    <row r="2881" spans="1:29" s="132" customFormat="1" ht="15.75">
      <c r="A2881" s="292" t="str">
        <f t="shared" si="50"/>
        <v>66-67400-04</v>
      </c>
      <c r="B2881" s="231">
        <v>6345.5375625000006</v>
      </c>
      <c r="C2881" s="231">
        <v>8176.4948437499988</v>
      </c>
      <c r="D2881" s="231"/>
      <c r="E2881" s="231"/>
      <c r="F2881" s="231"/>
      <c r="G2881" s="232">
        <v>9546.9690703124979</v>
      </c>
      <c r="H2881" s="255" t="s">
        <v>1552</v>
      </c>
      <c r="I2881" s="255" t="s">
        <v>1552</v>
      </c>
      <c r="J2881" s="134"/>
      <c r="K2881" s="134"/>
      <c r="L2881" s="134"/>
      <c r="M2881" s="134"/>
      <c r="N2881" s="134"/>
      <c r="O2881" s="134"/>
      <c r="P2881" s="134"/>
      <c r="Q2881" s="134"/>
      <c r="R2881" s="134"/>
      <c r="S2881" s="134"/>
      <c r="T2881" s="134"/>
      <c r="U2881" s="134"/>
      <c r="V2881" s="134"/>
      <c r="W2881" s="134"/>
      <c r="X2881" s="134"/>
      <c r="Y2881" s="134"/>
      <c r="Z2881" s="134"/>
      <c r="AA2881" s="134"/>
      <c r="AB2881" s="134"/>
      <c r="AC2881" s="134"/>
    </row>
    <row r="2882" spans="1:29" s="132" customFormat="1" ht="15.75">
      <c r="A2882" s="292" t="str">
        <f t="shared" si="50"/>
        <v>66-67400-L2</v>
      </c>
      <c r="B2882" s="231">
        <v>42383.638941379322</v>
      </c>
      <c r="C2882" s="231">
        <v>58142.408232758607</v>
      </c>
      <c r="D2882" s="231"/>
      <c r="E2882" s="231"/>
      <c r="F2882" s="231"/>
      <c r="G2882" s="232">
        <v>67287.249467672402</v>
      </c>
      <c r="H2882" s="254" t="s">
        <v>2768</v>
      </c>
      <c r="I2882" s="254" t="s">
        <v>2768</v>
      </c>
      <c r="J2882" s="131"/>
      <c r="K2882" s="130"/>
      <c r="L2882" s="130"/>
      <c r="M2882" s="130"/>
      <c r="N2882" s="68"/>
      <c r="O2882" s="68"/>
      <c r="P2882" s="68"/>
      <c r="Q2882" s="68"/>
      <c r="R2882" s="130"/>
      <c r="S2882" s="130"/>
      <c r="T2882" s="130"/>
      <c r="U2882" s="130"/>
      <c r="V2882" s="68"/>
      <c r="W2882" s="68"/>
      <c r="X2882" s="68"/>
      <c r="Y2882" s="130"/>
      <c r="Z2882" s="130"/>
      <c r="AA2882" s="130"/>
      <c r="AB2882" s="68"/>
      <c r="AC2882" s="68"/>
    </row>
    <row r="2883" spans="1:29" s="132" customFormat="1" ht="15.75">
      <c r="A2883" s="292" t="str">
        <f t="shared" si="50"/>
        <v>66-67400-L3</v>
      </c>
      <c r="B2883" s="231">
        <v>53611.374628879319</v>
      </c>
      <c r="C2883" s="231">
        <v>72608.145264008606</v>
      </c>
      <c r="D2883" s="231"/>
      <c r="E2883" s="231"/>
      <c r="F2883" s="231"/>
      <c r="G2883" s="232">
        <v>84181.087053609896</v>
      </c>
      <c r="H2883" s="254" t="s">
        <v>2769</v>
      </c>
      <c r="I2883" s="254" t="s">
        <v>2769</v>
      </c>
      <c r="J2883" s="131"/>
      <c r="K2883" s="130"/>
      <c r="L2883" s="130"/>
      <c r="M2883" s="130"/>
      <c r="N2883" s="68"/>
      <c r="O2883" s="68"/>
      <c r="P2883" s="68"/>
      <c r="Q2883" s="68"/>
      <c r="R2883" s="130"/>
      <c r="S2883" s="130"/>
      <c r="T2883" s="130"/>
      <c r="U2883" s="130"/>
      <c r="V2883" s="68"/>
      <c r="W2883" s="68"/>
      <c r="X2883" s="68"/>
      <c r="Y2883" s="130"/>
      <c r="Z2883" s="130"/>
      <c r="AA2883" s="130"/>
      <c r="AB2883" s="68"/>
      <c r="AC2883" s="68"/>
    </row>
    <row r="2884" spans="1:29" s="132" customFormat="1" ht="15.75">
      <c r="A2884" s="292" t="str">
        <f t="shared" si="50"/>
        <v>66-67400-B2</v>
      </c>
      <c r="B2884" s="231">
        <v>17573.273250000002</v>
      </c>
      <c r="C2884" s="231">
        <v>22642.231874999998</v>
      </c>
      <c r="D2884" s="231"/>
      <c r="E2884" s="231"/>
      <c r="F2884" s="231"/>
      <c r="G2884" s="232">
        <v>26440.806656249995</v>
      </c>
      <c r="H2884" s="254" t="s">
        <v>2770</v>
      </c>
      <c r="I2884" s="254" t="s">
        <v>2770</v>
      </c>
      <c r="J2884" s="134"/>
      <c r="K2884" s="134"/>
      <c r="L2884" s="134"/>
      <c r="M2884" s="134"/>
      <c r="N2884" s="134"/>
      <c r="O2884" s="134"/>
      <c r="P2884" s="134"/>
      <c r="Q2884" s="134"/>
      <c r="R2884" s="134"/>
      <c r="S2884" s="134"/>
      <c r="T2884" s="134"/>
      <c r="U2884" s="134"/>
      <c r="V2884" s="134"/>
      <c r="W2884" s="134"/>
      <c r="X2884" s="134"/>
      <c r="Y2884" s="134"/>
      <c r="Z2884" s="134"/>
      <c r="AA2884" s="134"/>
      <c r="AB2884" s="134"/>
      <c r="AC2884" s="134"/>
    </row>
    <row r="2885" spans="1:29" s="132" customFormat="1" ht="15.75">
      <c r="A2885" s="292" t="str">
        <f t="shared" si="50"/>
        <v>66-67400-B3</v>
      </c>
      <c r="B2885" s="231">
        <v>33975.394950000002</v>
      </c>
      <c r="C2885" s="231">
        <v>43775.141624999997</v>
      </c>
      <c r="D2885" s="231"/>
      <c r="E2885" s="231"/>
      <c r="F2885" s="231"/>
      <c r="G2885" s="232">
        <v>51167.132868749992</v>
      </c>
      <c r="H2885" s="254" t="s">
        <v>2771</v>
      </c>
      <c r="I2885" s="254" t="s">
        <v>2771</v>
      </c>
      <c r="J2885" s="131"/>
      <c r="K2885" s="130"/>
      <c r="L2885" s="130"/>
      <c r="M2885" s="130"/>
      <c r="N2885" s="68"/>
      <c r="O2885" s="68"/>
      <c r="P2885" s="68"/>
      <c r="Q2885" s="68"/>
      <c r="R2885" s="130"/>
      <c r="S2885" s="130"/>
      <c r="T2885" s="130"/>
      <c r="U2885" s="130"/>
      <c r="V2885" s="68"/>
      <c r="W2885" s="68"/>
      <c r="X2885" s="68"/>
      <c r="Y2885" s="130"/>
      <c r="Z2885" s="130"/>
      <c r="AA2885" s="130"/>
      <c r="AB2885" s="68"/>
      <c r="AC2885" s="68"/>
    </row>
    <row r="2886" spans="1:29" s="132" customFormat="1" ht="15.75">
      <c r="A2886" s="292" t="str">
        <f t="shared" si="50"/>
        <v>66-67500-S1</v>
      </c>
      <c r="B2886" s="231">
        <v>16322.413793103478</v>
      </c>
      <c r="C2886" s="231">
        <v>23944.587586206897</v>
      </c>
      <c r="D2886" s="231"/>
      <c r="E2886" s="231"/>
      <c r="F2886" s="231"/>
      <c r="G2886" s="232">
        <v>27536.27572413793</v>
      </c>
      <c r="H2886" s="254" t="s">
        <v>1579</v>
      </c>
      <c r="I2886" s="254" t="s">
        <v>1579</v>
      </c>
      <c r="J2886" s="131"/>
      <c r="K2886" s="130"/>
      <c r="L2886" s="130"/>
      <c r="M2886" s="130"/>
      <c r="N2886" s="68"/>
      <c r="O2886" s="68"/>
      <c r="P2886" s="68"/>
      <c r="Q2886" s="68"/>
      <c r="R2886" s="130"/>
      <c r="S2886" s="130"/>
      <c r="T2886" s="130"/>
      <c r="U2886" s="130"/>
      <c r="V2886" s="68"/>
      <c r="W2886" s="68"/>
      <c r="X2886" s="68"/>
      <c r="Y2886" s="130"/>
      <c r="Z2886" s="130"/>
      <c r="AA2886" s="130"/>
      <c r="AB2886" s="68"/>
      <c r="AC2886" s="68"/>
    </row>
    <row r="2887" spans="1:29" s="132" customFormat="1" ht="15.75">
      <c r="A2887" s="292" t="str">
        <f t="shared" si="50"/>
        <v>66-67600-S1</v>
      </c>
      <c r="B2887" s="231">
        <v>15239.38793103444</v>
      </c>
      <c r="C2887" s="231">
        <v>22532.321862068955</v>
      </c>
      <c r="D2887" s="231"/>
      <c r="E2887" s="231"/>
      <c r="F2887" s="231"/>
      <c r="G2887" s="232">
        <v>25912.170141379294</v>
      </c>
      <c r="H2887" s="254" t="s">
        <v>1580</v>
      </c>
      <c r="I2887" s="254" t="s">
        <v>1580</v>
      </c>
      <c r="J2887" s="131"/>
      <c r="K2887" s="130"/>
      <c r="L2887" s="130"/>
      <c r="M2887" s="130"/>
      <c r="N2887" s="68"/>
      <c r="O2887" s="68"/>
      <c r="P2887" s="68"/>
      <c r="Q2887" s="68"/>
      <c r="R2887" s="130"/>
      <c r="S2887" s="130"/>
      <c r="T2887" s="130"/>
      <c r="U2887" s="130"/>
      <c r="V2887" s="68"/>
      <c r="W2887" s="68"/>
      <c r="X2887" s="68"/>
      <c r="Y2887" s="130"/>
      <c r="Z2887" s="130"/>
      <c r="AA2887" s="130"/>
      <c r="AB2887" s="68"/>
      <c r="AC2887" s="68"/>
    </row>
    <row r="2888" spans="1:29" s="132" customFormat="1" ht="15.75">
      <c r="A2888" s="292" t="str">
        <f t="shared" si="50"/>
        <v>66-67700-S1</v>
      </c>
      <c r="B2888" s="231">
        <v>11760.655172413799</v>
      </c>
      <c r="C2888" s="231">
        <v>16900.694344827592</v>
      </c>
      <c r="D2888" s="231"/>
      <c r="E2888" s="231"/>
      <c r="F2888" s="231"/>
      <c r="G2888" s="232">
        <v>19435.798496551728</v>
      </c>
      <c r="H2888" s="254" t="s">
        <v>1581</v>
      </c>
      <c r="I2888" s="254" t="s">
        <v>1581</v>
      </c>
      <c r="J2888" s="131"/>
      <c r="K2888" s="130"/>
      <c r="L2888" s="130"/>
      <c r="M2888" s="130"/>
      <c r="N2888" s="68"/>
      <c r="O2888" s="68"/>
      <c r="P2888" s="68"/>
      <c r="Q2888" s="68"/>
      <c r="R2888" s="130"/>
      <c r="S2888" s="130"/>
      <c r="T2888" s="130"/>
      <c r="U2888" s="130"/>
      <c r="V2888" s="68"/>
      <c r="W2888" s="68"/>
      <c r="X2888" s="68"/>
      <c r="Y2888" s="130"/>
      <c r="Z2888" s="130"/>
      <c r="AA2888" s="130"/>
      <c r="AB2888" s="68"/>
      <c r="AC2888" s="68"/>
    </row>
    <row r="2889" spans="1:29" s="142" customFormat="1" ht="15.75">
      <c r="A2889" s="292" t="str">
        <f t="shared" si="50"/>
        <v>66-67800-S1</v>
      </c>
      <c r="B2889" s="231">
        <v>10500.448275862069</v>
      </c>
      <c r="C2889" s="231">
        <v>13692.58455172414</v>
      </c>
      <c r="D2889" s="231"/>
      <c r="E2889" s="231"/>
      <c r="F2889" s="231"/>
      <c r="G2889" s="232">
        <v>15746.472234482757</v>
      </c>
      <c r="H2889" s="254" t="s">
        <v>1582</v>
      </c>
      <c r="I2889" s="254" t="s">
        <v>1582</v>
      </c>
      <c r="J2889" s="149"/>
      <c r="K2889" s="149"/>
      <c r="L2889" s="149"/>
      <c r="M2889" s="149"/>
      <c r="N2889" s="149"/>
      <c r="O2889" s="149"/>
      <c r="P2889" s="149"/>
      <c r="Q2889" s="149"/>
      <c r="R2889" s="149"/>
      <c r="S2889" s="149"/>
      <c r="T2889" s="149"/>
      <c r="U2889" s="149"/>
      <c r="V2889" s="149"/>
      <c r="W2889" s="149"/>
      <c r="X2889" s="149"/>
      <c r="Y2889" s="149"/>
      <c r="Z2889" s="149"/>
      <c r="AA2889" s="149"/>
      <c r="AB2889" s="149"/>
      <c r="AC2889" s="149"/>
    </row>
    <row r="2890" spans="1:29" s="132" customFormat="1" ht="15.75">
      <c r="A2890" s="292" t="str">
        <f t="shared" si="50"/>
        <v>66-67900-S1</v>
      </c>
      <c r="B2890" s="231">
        <v>8298.741379310346</v>
      </c>
      <c r="C2890" s="231">
        <v>10821.558758620688</v>
      </c>
      <c r="D2890" s="231"/>
      <c r="E2890" s="231"/>
      <c r="F2890" s="231"/>
      <c r="G2890" s="232">
        <v>12444.792572413789</v>
      </c>
      <c r="H2890" s="254" t="s">
        <v>1583</v>
      </c>
      <c r="I2890" s="254" t="s">
        <v>1583</v>
      </c>
      <c r="J2890" s="131"/>
      <c r="K2890" s="130"/>
      <c r="L2890" s="130"/>
      <c r="M2890" s="130"/>
      <c r="N2890" s="68"/>
      <c r="O2890" s="68"/>
      <c r="P2890" s="68"/>
      <c r="Q2890" s="68"/>
      <c r="R2890" s="130"/>
      <c r="S2890" s="130"/>
      <c r="T2890" s="130"/>
      <c r="U2890" s="130"/>
      <c r="V2890" s="68"/>
      <c r="W2890" s="68"/>
      <c r="X2890" s="68"/>
      <c r="Y2890" s="130"/>
      <c r="Z2890" s="130"/>
      <c r="AA2890" s="130"/>
      <c r="AB2890" s="68"/>
      <c r="AC2890" s="68"/>
    </row>
    <row r="2891" spans="1:29" s="132" customFormat="1" ht="15.75">
      <c r="A2891" s="292" t="str">
        <f t="shared" si="50"/>
        <v>66-70300-S4</v>
      </c>
      <c r="B2891" s="231">
        <v>46232.964894671997</v>
      </c>
      <c r="C2891" s="231">
        <v>63999.389977895989</v>
      </c>
      <c r="D2891" s="231"/>
      <c r="E2891" s="231"/>
      <c r="F2891" s="231"/>
      <c r="G2891" s="232">
        <v>74678.578474580383</v>
      </c>
      <c r="H2891" s="254" t="s">
        <v>1589</v>
      </c>
      <c r="I2891" s="254" t="s">
        <v>1589</v>
      </c>
      <c r="J2891" s="131"/>
      <c r="K2891" s="130"/>
      <c r="L2891" s="130"/>
      <c r="M2891" s="130"/>
      <c r="N2891" s="68"/>
      <c r="O2891" s="68"/>
      <c r="P2891" s="68"/>
      <c r="Q2891" s="68"/>
      <c r="R2891" s="130"/>
      <c r="S2891" s="130"/>
      <c r="T2891" s="130"/>
      <c r="U2891" s="130"/>
      <c r="V2891" s="68"/>
      <c r="W2891" s="68"/>
      <c r="X2891" s="68"/>
      <c r="Y2891" s="130"/>
      <c r="Z2891" s="130"/>
      <c r="AA2891" s="130"/>
      <c r="AB2891" s="68"/>
      <c r="AC2891" s="68"/>
    </row>
    <row r="2892" spans="1:29" s="142" customFormat="1" ht="15.75">
      <c r="A2892" s="292" t="str">
        <f t="shared" si="50"/>
        <v>66-70300-01</v>
      </c>
      <c r="B2892" s="231">
        <v>20872.414991999998</v>
      </c>
      <c r="C2892" s="231">
        <v>29573.000902895994</v>
      </c>
      <c r="D2892" s="232">
        <v>34008.951038330386</v>
      </c>
      <c r="E2892" s="232">
        <v>34008.951038330386</v>
      </c>
      <c r="F2892" s="231"/>
      <c r="G2892" s="232">
        <v>34008.951038330386</v>
      </c>
      <c r="H2892" s="254" t="s">
        <v>1546</v>
      </c>
      <c r="I2892" s="254" t="s">
        <v>1546</v>
      </c>
      <c r="J2892" s="149"/>
      <c r="K2892" s="149"/>
      <c r="L2892" s="149"/>
      <c r="M2892" s="149"/>
      <c r="N2892" s="149"/>
      <c r="O2892" s="149"/>
      <c r="P2892" s="149"/>
      <c r="Q2892" s="149"/>
      <c r="R2892" s="149"/>
      <c r="S2892" s="149"/>
      <c r="T2892" s="149"/>
      <c r="U2892" s="149"/>
      <c r="V2892" s="149"/>
      <c r="W2892" s="149"/>
      <c r="X2892" s="149"/>
      <c r="Y2892" s="149"/>
      <c r="Z2892" s="149"/>
      <c r="AA2892" s="149"/>
      <c r="AB2892" s="149"/>
      <c r="AC2892" s="149"/>
    </row>
    <row r="2893" spans="1:29" s="132" customFormat="1" ht="15.75">
      <c r="A2893" s="292" t="str">
        <f t="shared" si="50"/>
        <v>66-70300-02</v>
      </c>
      <c r="B2893" s="231">
        <v>12225.446652672001</v>
      </c>
      <c r="C2893" s="231">
        <v>17406.532199999998</v>
      </c>
      <c r="D2893" s="232">
        <v>20708.892029999995</v>
      </c>
      <c r="E2893" s="232">
        <v>20708.892029999995</v>
      </c>
      <c r="F2893" s="231"/>
      <c r="G2893" s="232">
        <v>20708.892029999995</v>
      </c>
      <c r="H2893" s="254" t="s">
        <v>1584</v>
      </c>
      <c r="I2893" s="254" t="s">
        <v>1584</v>
      </c>
      <c r="J2893" s="131"/>
      <c r="K2893" s="130"/>
      <c r="L2893" s="130"/>
      <c r="M2893" s="130"/>
      <c r="N2893" s="68"/>
      <c r="O2893" s="68"/>
      <c r="P2893" s="68"/>
      <c r="Q2893" s="68"/>
      <c r="R2893" s="130"/>
      <c r="S2893" s="130"/>
      <c r="T2893" s="130"/>
      <c r="U2893" s="130"/>
      <c r="V2893" s="68"/>
      <c r="W2893" s="68"/>
      <c r="X2893" s="68"/>
      <c r="Y2893" s="130"/>
      <c r="Z2893" s="130"/>
      <c r="AA2893" s="130"/>
      <c r="AB2893" s="68"/>
      <c r="AC2893" s="68"/>
    </row>
    <row r="2894" spans="1:29" s="132" customFormat="1" ht="15.75">
      <c r="A2894" s="292" t="str">
        <f t="shared" si="50"/>
        <v>66-70300-03</v>
      </c>
      <c r="B2894" s="231">
        <v>7808.111249999999</v>
      </c>
      <c r="C2894" s="231">
        <v>10072.696875</v>
      </c>
      <c r="D2894" s="232">
        <v>11971.501406249999</v>
      </c>
      <c r="E2894" s="232">
        <v>11971.501406249999</v>
      </c>
      <c r="F2894" s="231"/>
      <c r="G2894" s="232">
        <v>11971.501406249999</v>
      </c>
      <c r="H2894" s="254" t="s">
        <v>1585</v>
      </c>
      <c r="I2894" s="254" t="s">
        <v>1585</v>
      </c>
      <c r="J2894" s="131"/>
      <c r="K2894" s="130"/>
      <c r="L2894" s="130"/>
      <c r="M2894" s="130"/>
      <c r="N2894" s="68"/>
      <c r="O2894" s="68"/>
      <c r="P2894" s="68"/>
      <c r="Q2894" s="68"/>
      <c r="R2894" s="130"/>
      <c r="S2894" s="130"/>
      <c r="T2894" s="130"/>
      <c r="U2894" s="130"/>
      <c r="V2894" s="68"/>
      <c r="W2894" s="68"/>
      <c r="X2894" s="68"/>
      <c r="Y2894" s="130"/>
      <c r="Z2894" s="130"/>
      <c r="AA2894" s="130"/>
      <c r="AB2894" s="68"/>
      <c r="AC2894" s="68"/>
    </row>
    <row r="2895" spans="1:29" s="142" customFormat="1" ht="15.75">
      <c r="A2895" s="292" t="str">
        <f t="shared" si="50"/>
        <v>66-70300-04</v>
      </c>
      <c r="B2895" s="231">
        <v>5326.9919999999993</v>
      </c>
      <c r="C2895" s="231">
        <v>6947.1599999999989</v>
      </c>
      <c r="D2895" s="232">
        <v>7989.2339999999986</v>
      </c>
      <c r="E2895" s="232">
        <v>7989.2339999999986</v>
      </c>
      <c r="F2895" s="231"/>
      <c r="G2895" s="232">
        <v>7989.2339999999986</v>
      </c>
      <c r="H2895" s="254" t="s">
        <v>1586</v>
      </c>
      <c r="I2895" s="254" t="s">
        <v>1586</v>
      </c>
      <c r="J2895" s="149"/>
      <c r="K2895" s="149"/>
      <c r="L2895" s="149"/>
      <c r="M2895" s="149"/>
      <c r="N2895" s="149"/>
      <c r="O2895" s="149"/>
      <c r="P2895" s="149"/>
      <c r="Q2895" s="149"/>
      <c r="R2895" s="149"/>
      <c r="S2895" s="149"/>
      <c r="T2895" s="149"/>
      <c r="U2895" s="149"/>
      <c r="V2895" s="149"/>
      <c r="W2895" s="149"/>
      <c r="X2895" s="149"/>
      <c r="Y2895" s="149"/>
      <c r="Z2895" s="149"/>
      <c r="AA2895" s="149"/>
      <c r="AB2895" s="149"/>
      <c r="AC2895" s="149"/>
    </row>
    <row r="2896" spans="1:29" s="132" customFormat="1" ht="15.75">
      <c r="A2896" s="292" t="str">
        <f t="shared" si="50"/>
        <v>66-70300-L2</v>
      </c>
      <c r="B2896" s="231">
        <v>33097.861644671997</v>
      </c>
      <c r="C2896" s="231">
        <v>46979.533102895992</v>
      </c>
      <c r="D2896" s="232">
        <v>54717.843068330381</v>
      </c>
      <c r="E2896" s="232">
        <v>54717.843068330381</v>
      </c>
      <c r="F2896" s="231"/>
      <c r="G2896" s="232">
        <v>54717.843068330381</v>
      </c>
      <c r="H2896" s="254" t="s">
        <v>2772</v>
      </c>
      <c r="I2896" s="254" t="s">
        <v>2772</v>
      </c>
      <c r="J2896" s="131"/>
      <c r="K2896" s="130"/>
      <c r="L2896" s="130"/>
      <c r="M2896" s="130"/>
      <c r="N2896" s="68"/>
      <c r="O2896" s="68"/>
      <c r="P2896" s="68"/>
      <c r="Q2896" s="68"/>
      <c r="R2896" s="130"/>
      <c r="S2896" s="130"/>
      <c r="T2896" s="130"/>
      <c r="U2896" s="130"/>
      <c r="V2896" s="68"/>
      <c r="W2896" s="68"/>
      <c r="X2896" s="68"/>
      <c r="Y2896" s="130"/>
      <c r="Z2896" s="130"/>
      <c r="AA2896" s="130"/>
      <c r="AB2896" s="68"/>
      <c r="AC2896" s="68"/>
    </row>
    <row r="2897" spans="1:33" s="132" customFormat="1" ht="15.75">
      <c r="A2897" s="292" t="str">
        <f t="shared" si="50"/>
        <v>66-70300-L3</v>
      </c>
      <c r="B2897" s="231">
        <v>40905.972894671999</v>
      </c>
      <c r="C2897" s="231">
        <v>57052.229977895993</v>
      </c>
      <c r="D2897" s="232">
        <v>66689.344474580386</v>
      </c>
      <c r="E2897" s="232">
        <v>66689.344474580386</v>
      </c>
      <c r="F2897" s="231"/>
      <c r="G2897" s="232">
        <v>66689.344474580386</v>
      </c>
      <c r="H2897" s="255" t="s">
        <v>2773</v>
      </c>
      <c r="I2897" s="255" t="s">
        <v>2773</v>
      </c>
      <c r="J2897" s="131"/>
      <c r="K2897" s="130"/>
      <c r="L2897" s="130"/>
      <c r="M2897" s="130"/>
      <c r="N2897" s="68"/>
      <c r="O2897" s="68"/>
      <c r="P2897" s="68"/>
      <c r="Q2897" s="68"/>
      <c r="R2897" s="130"/>
      <c r="S2897" s="130"/>
      <c r="T2897" s="130"/>
      <c r="U2897" s="130"/>
      <c r="V2897" s="68"/>
      <c r="W2897" s="68"/>
      <c r="X2897" s="68"/>
      <c r="Y2897" s="130"/>
      <c r="Z2897" s="130"/>
      <c r="AA2897" s="130"/>
      <c r="AB2897" s="68"/>
      <c r="AC2897" s="68"/>
    </row>
    <row r="2898" spans="1:33" s="142" customFormat="1" ht="15.75">
      <c r="A2898" s="292" t="str">
        <f t="shared" si="50"/>
        <v>66-70300-B2</v>
      </c>
      <c r="B2898" s="231">
        <v>13135.103249999998</v>
      </c>
      <c r="C2898" s="231">
        <v>17019.856874999998</v>
      </c>
      <c r="D2898" s="232">
        <v>19960.735406249998</v>
      </c>
      <c r="E2898" s="232">
        <v>19960.735406249998</v>
      </c>
      <c r="F2898" s="231"/>
      <c r="G2898" s="232">
        <v>19960.735406249998</v>
      </c>
      <c r="H2898" s="255" t="s">
        <v>1587</v>
      </c>
      <c r="I2898" s="255" t="s">
        <v>1587</v>
      </c>
      <c r="J2898" s="134"/>
      <c r="K2898" s="134"/>
      <c r="L2898" s="134"/>
      <c r="M2898" s="134"/>
      <c r="N2898" s="134"/>
      <c r="O2898" s="134"/>
      <c r="P2898" s="134"/>
      <c r="Q2898" s="134"/>
      <c r="R2898" s="134"/>
      <c r="S2898" s="134"/>
      <c r="T2898" s="134"/>
      <c r="U2898" s="134"/>
      <c r="V2898" s="134"/>
      <c r="W2898" s="134"/>
      <c r="X2898" s="134"/>
      <c r="Y2898" s="134"/>
      <c r="Z2898" s="134"/>
      <c r="AA2898" s="134"/>
      <c r="AB2898" s="134"/>
      <c r="AC2898" s="134"/>
    </row>
    <row r="2899" spans="1:33" s="142" customFormat="1" ht="15.75">
      <c r="A2899" s="292" t="str">
        <f t="shared" si="50"/>
        <v>66-70300-B3</v>
      </c>
      <c r="B2899" s="231">
        <v>25360.549902671999</v>
      </c>
      <c r="C2899" s="231">
        <v>34426.389074999999</v>
      </c>
      <c r="D2899" s="232">
        <v>40669.627436249997</v>
      </c>
      <c r="E2899" s="232">
        <v>40669.627436249997</v>
      </c>
      <c r="F2899" s="231"/>
      <c r="G2899" s="232">
        <v>40669.627436249997</v>
      </c>
      <c r="H2899" s="255" t="s">
        <v>1588</v>
      </c>
      <c r="I2899" s="255" t="s">
        <v>1588</v>
      </c>
      <c r="J2899" s="134"/>
      <c r="K2899" s="134"/>
      <c r="L2899" s="134"/>
      <c r="M2899" s="134"/>
      <c r="N2899" s="134"/>
      <c r="O2899" s="134"/>
      <c r="P2899" s="134"/>
      <c r="Q2899" s="134"/>
      <c r="R2899" s="134"/>
      <c r="S2899" s="134"/>
      <c r="T2899" s="134"/>
      <c r="U2899" s="134"/>
      <c r="V2899" s="134"/>
      <c r="W2899" s="134"/>
      <c r="X2899" s="134"/>
      <c r="Y2899" s="134"/>
      <c r="Z2899" s="134"/>
      <c r="AA2899" s="134"/>
      <c r="AB2899" s="134"/>
      <c r="AC2899" s="134"/>
    </row>
    <row r="2900" spans="1:33" s="132" customFormat="1" ht="15.75">
      <c r="A2900" s="292" t="str">
        <f>LEFT(H2900,6)&amp;"00"&amp;RIGHT(H2900,3)</f>
        <v>66-70300-B2</v>
      </c>
      <c r="B2900" s="231">
        <v>13135.103249999998</v>
      </c>
      <c r="C2900" s="231">
        <v>17019.856874999998</v>
      </c>
      <c r="D2900" s="232">
        <v>19960.735406249998</v>
      </c>
      <c r="E2900" s="232">
        <v>19960.735406249998</v>
      </c>
      <c r="F2900" s="231"/>
      <c r="G2900" s="232">
        <v>19960.735406249998</v>
      </c>
      <c r="H2900" s="254" t="s">
        <v>1934</v>
      </c>
      <c r="I2900" s="254" t="s">
        <v>1934</v>
      </c>
      <c r="J2900" s="131"/>
      <c r="K2900" s="130"/>
      <c r="L2900" s="130"/>
      <c r="M2900" s="130"/>
      <c r="N2900" s="68"/>
      <c r="O2900" s="68"/>
      <c r="P2900" s="68"/>
      <c r="Q2900" s="68"/>
      <c r="R2900" s="130"/>
      <c r="S2900" s="130"/>
      <c r="T2900" s="130"/>
      <c r="U2900" s="130"/>
      <c r="V2900" s="68"/>
      <c r="W2900" s="68"/>
      <c r="X2900" s="68"/>
      <c r="Y2900" s="130"/>
      <c r="Z2900" s="130"/>
      <c r="AA2900" s="130"/>
      <c r="AB2900" s="68"/>
      <c r="AC2900" s="68"/>
    </row>
    <row r="2901" spans="1:33" s="132" customFormat="1" ht="15.75">
      <c r="A2901" s="292" t="s">
        <v>3416</v>
      </c>
      <c r="B2901" s="231">
        <f>B2893+B2894</f>
        <v>20033.557902672001</v>
      </c>
      <c r="C2901" s="231">
        <f t="shared" ref="C2901:G2901" si="51">C2893+C2894</f>
        <v>27479.229074999996</v>
      </c>
      <c r="D2901" s="231">
        <f t="shared" si="51"/>
        <v>32680.393436249993</v>
      </c>
      <c r="E2901" s="231">
        <f t="shared" si="51"/>
        <v>32680.393436249993</v>
      </c>
      <c r="F2901" s="231">
        <f t="shared" si="51"/>
        <v>0</v>
      </c>
      <c r="G2901" s="231">
        <f t="shared" si="51"/>
        <v>32680.393436249993</v>
      </c>
      <c r="H2901" s="231"/>
      <c r="I2901" s="254"/>
      <c r="J2901" s="131"/>
      <c r="K2901" s="130"/>
      <c r="L2901" s="130"/>
      <c r="M2901" s="130"/>
      <c r="N2901" s="68"/>
      <c r="O2901" s="68"/>
      <c r="P2901" s="68"/>
      <c r="Q2901" s="68"/>
      <c r="R2901" s="130"/>
      <c r="S2901" s="130"/>
      <c r="T2901" s="130"/>
      <c r="U2901" s="130"/>
      <c r="V2901" s="68"/>
      <c r="W2901" s="68"/>
      <c r="X2901" s="68"/>
      <c r="Y2901" s="130"/>
      <c r="Z2901" s="130"/>
      <c r="AA2901" s="130"/>
      <c r="AB2901" s="68"/>
      <c r="AC2901" s="68"/>
    </row>
    <row r="2902" spans="1:33" s="132" customFormat="1" ht="15.75">
      <c r="A2902" s="292" t="str">
        <f>LEFT(H2902,6)&amp;"00"&amp;RIGHT(H2902,3)</f>
        <v>66-61800-S1</v>
      </c>
      <c r="B2902" s="231">
        <v>10357.827586206899</v>
      </c>
      <c r="C2902" s="231">
        <v>15578.172689655174</v>
      </c>
      <c r="D2902" s="231"/>
      <c r="E2902" s="231"/>
      <c r="F2902" s="231"/>
      <c r="G2902" s="232">
        <v>17914.898593103448</v>
      </c>
      <c r="H2902" s="254" t="s">
        <v>1553</v>
      </c>
      <c r="I2902" s="254" t="s">
        <v>1553</v>
      </c>
      <c r="J2902" s="131"/>
      <c r="K2902" s="130"/>
      <c r="L2902" s="130"/>
      <c r="M2902" s="130"/>
      <c r="N2902" s="68"/>
      <c r="O2902" s="68"/>
      <c r="P2902" s="68"/>
      <c r="Q2902" s="68"/>
      <c r="R2902" s="130"/>
      <c r="S2902" s="130"/>
      <c r="T2902" s="130"/>
      <c r="U2902" s="130"/>
      <c r="V2902" s="68"/>
      <c r="W2902" s="68"/>
      <c r="X2902" s="68"/>
      <c r="Y2902" s="130"/>
      <c r="Z2902" s="130"/>
      <c r="AA2902" s="130"/>
      <c r="AB2902" s="68"/>
      <c r="AC2902" s="68"/>
    </row>
    <row r="2903" spans="1:33" s="132" customFormat="1" ht="15.75">
      <c r="A2903" s="292" t="str">
        <f t="shared" si="50"/>
        <v>66-65700-S1</v>
      </c>
      <c r="B2903" s="231">
        <v>7068.6379310344828</v>
      </c>
      <c r="C2903" s="231">
        <v>9217.5038620689629</v>
      </c>
      <c r="D2903" s="231"/>
      <c r="E2903" s="231"/>
      <c r="F2903" s="231"/>
      <c r="G2903" s="232">
        <v>10600.129441379306</v>
      </c>
      <c r="H2903" s="254" t="s">
        <v>1561</v>
      </c>
      <c r="I2903" s="254" t="s">
        <v>1561</v>
      </c>
      <c r="J2903" s="131"/>
      <c r="K2903" s="130"/>
      <c r="L2903" s="130"/>
      <c r="M2903" s="130"/>
      <c r="N2903" s="68"/>
      <c r="O2903" s="68"/>
      <c r="P2903" s="68"/>
      <c r="Q2903" s="68"/>
      <c r="R2903" s="130"/>
      <c r="S2903" s="130"/>
      <c r="T2903" s="130"/>
      <c r="U2903" s="130"/>
      <c r="V2903" s="68"/>
      <c r="W2903" s="68"/>
      <c r="X2903" s="68"/>
      <c r="Y2903" s="130"/>
      <c r="Z2903" s="130"/>
      <c r="AA2903" s="130"/>
      <c r="AB2903" s="68"/>
      <c r="AC2903" s="68"/>
    </row>
    <row r="2904" spans="1:33" s="132" customFormat="1" ht="15.75">
      <c r="A2904" s="292" t="str">
        <f t="shared" si="50"/>
        <v>66-65800-S1</v>
      </c>
      <c r="B2904" s="231">
        <v>13901.060344827589</v>
      </c>
      <c r="C2904" s="231">
        <v>18126.982689655171</v>
      </c>
      <c r="D2904" s="231"/>
      <c r="E2904" s="231"/>
      <c r="F2904" s="231"/>
      <c r="G2904" s="232">
        <v>20846.030093103447</v>
      </c>
      <c r="H2904" s="255" t="s">
        <v>1562</v>
      </c>
      <c r="I2904" s="255" t="s">
        <v>1562</v>
      </c>
      <c r="J2904" s="131"/>
      <c r="K2904" s="130"/>
      <c r="L2904" s="130"/>
      <c r="M2904" s="130"/>
      <c r="N2904" s="68"/>
      <c r="O2904" s="68"/>
      <c r="P2904" s="68"/>
      <c r="Q2904" s="68"/>
      <c r="R2904" s="130"/>
      <c r="S2904" s="130"/>
      <c r="T2904" s="130"/>
      <c r="U2904" s="130"/>
      <c r="V2904" s="68"/>
      <c r="W2904" s="68"/>
      <c r="X2904" s="68"/>
      <c r="Y2904" s="130"/>
      <c r="Z2904" s="130"/>
      <c r="AA2904" s="130"/>
      <c r="AB2904" s="68"/>
      <c r="AC2904" s="68"/>
    </row>
    <row r="2905" spans="1:33" s="142" customFormat="1" ht="15.75">
      <c r="A2905" s="292" t="str">
        <f t="shared" si="50"/>
        <v>66-65200-02</v>
      </c>
      <c r="B2905" s="231"/>
      <c r="C2905" s="231">
        <v>15312.592998620692</v>
      </c>
      <c r="D2905" s="231"/>
      <c r="E2905" s="231"/>
      <c r="F2905" s="231"/>
      <c r="G2905" s="232"/>
      <c r="H2905" s="254" t="s">
        <v>1554</v>
      </c>
      <c r="I2905" s="254" t="s">
        <v>1554</v>
      </c>
      <c r="J2905" s="134"/>
      <c r="K2905" s="134"/>
      <c r="L2905" s="134"/>
      <c r="M2905" s="134"/>
      <c r="N2905" s="134"/>
      <c r="O2905" s="134"/>
      <c r="P2905" s="134"/>
      <c r="Q2905" s="134"/>
      <c r="R2905" s="134"/>
      <c r="S2905" s="134"/>
      <c r="T2905" s="134"/>
      <c r="U2905" s="134"/>
      <c r="V2905" s="134"/>
      <c r="W2905" s="134"/>
      <c r="X2905" s="134"/>
      <c r="Y2905" s="134"/>
      <c r="Z2905" s="134"/>
      <c r="AA2905" s="134"/>
      <c r="AB2905" s="134"/>
      <c r="AC2905" s="134"/>
    </row>
    <row r="2906" spans="1:33" s="142" customFormat="1" ht="15.75">
      <c r="A2906" s="292" t="str">
        <f t="shared" si="50"/>
        <v>66-65200-03</v>
      </c>
      <c r="B2906" s="231"/>
      <c r="C2906" s="231">
        <v>3829.3883365517249</v>
      </c>
      <c r="D2906" s="231"/>
      <c r="E2906" s="231"/>
      <c r="F2906" s="231"/>
      <c r="G2906" s="232"/>
      <c r="H2906" s="254" t="s">
        <v>1555</v>
      </c>
      <c r="I2906" s="254" t="s">
        <v>1555</v>
      </c>
      <c r="J2906" s="134"/>
      <c r="K2906" s="134"/>
      <c r="L2906" s="134"/>
      <c r="M2906" s="134"/>
      <c r="N2906" s="134"/>
      <c r="O2906" s="134"/>
      <c r="P2906" s="134"/>
      <c r="Q2906" s="134"/>
      <c r="R2906" s="134"/>
      <c r="S2906" s="134"/>
      <c r="T2906" s="134"/>
      <c r="U2906" s="134"/>
      <c r="V2906" s="134"/>
      <c r="W2906" s="134"/>
      <c r="X2906" s="134"/>
      <c r="Y2906" s="134"/>
      <c r="Z2906" s="134"/>
      <c r="AA2906" s="134"/>
      <c r="AB2906" s="134"/>
      <c r="AC2906" s="134"/>
    </row>
    <row r="2907" spans="1:33" s="132" customFormat="1" ht="15.75">
      <c r="A2907" s="292" t="str">
        <f t="shared" si="50"/>
        <v>66-65400-01</v>
      </c>
      <c r="B2907" s="231"/>
      <c r="C2907" s="231">
        <v>57420.983657931029</v>
      </c>
      <c r="D2907" s="231"/>
      <c r="E2907" s="231"/>
      <c r="F2907" s="231"/>
      <c r="G2907" s="232"/>
      <c r="H2907" s="255" t="s">
        <v>1556</v>
      </c>
      <c r="I2907" s="255" t="s">
        <v>1556</v>
      </c>
      <c r="J2907" s="131"/>
      <c r="K2907" s="130"/>
      <c r="L2907" s="130"/>
      <c r="M2907" s="130"/>
      <c r="N2907" s="68"/>
      <c r="O2907" s="68"/>
      <c r="P2907" s="68"/>
      <c r="Q2907" s="68"/>
      <c r="R2907" s="130"/>
      <c r="S2907" s="130"/>
      <c r="T2907" s="130"/>
      <c r="U2907" s="130"/>
      <c r="V2907" s="68"/>
      <c r="W2907" s="68"/>
      <c r="X2907" s="68"/>
      <c r="Y2907" s="130"/>
      <c r="Z2907" s="130"/>
      <c r="AA2907" s="130"/>
      <c r="AB2907" s="68"/>
      <c r="AC2907" s="68"/>
    </row>
    <row r="2908" spans="1:33" s="132" customFormat="1" ht="15.75">
      <c r="A2908" s="292" t="str">
        <f t="shared" si="50"/>
        <v>66-65400-02</v>
      </c>
      <c r="B2908" s="231"/>
      <c r="C2908" s="231">
        <v>20099.32841931035</v>
      </c>
      <c r="D2908" s="231"/>
      <c r="E2908" s="231"/>
      <c r="F2908" s="231"/>
      <c r="G2908" s="232"/>
      <c r="H2908" s="255" t="s">
        <v>1557</v>
      </c>
      <c r="I2908" s="255" t="s">
        <v>1557</v>
      </c>
      <c r="J2908" s="131"/>
      <c r="K2908" s="130"/>
      <c r="L2908" s="130"/>
      <c r="M2908" s="130"/>
      <c r="N2908" s="68"/>
      <c r="O2908" s="68"/>
      <c r="P2908" s="68"/>
      <c r="Q2908" s="68"/>
      <c r="R2908" s="130"/>
      <c r="S2908" s="130"/>
      <c r="T2908" s="130"/>
      <c r="U2908" s="130"/>
      <c r="V2908" s="68"/>
      <c r="W2908" s="68"/>
      <c r="X2908" s="68"/>
      <c r="Y2908" s="130"/>
      <c r="Z2908" s="130"/>
      <c r="AA2908" s="130"/>
      <c r="AB2908" s="68"/>
      <c r="AC2908" s="68"/>
    </row>
    <row r="2909" spans="1:33" s="132" customFormat="1" ht="15.75">
      <c r="A2909" s="292" t="str">
        <f t="shared" si="50"/>
        <v>66-65400-03</v>
      </c>
      <c r="B2909" s="231"/>
      <c r="C2909" s="231">
        <v>4399.828308965517</v>
      </c>
      <c r="D2909" s="231"/>
      <c r="E2909" s="231"/>
      <c r="F2909" s="231"/>
      <c r="G2909" s="232"/>
      <c r="H2909" s="255" t="s">
        <v>1558</v>
      </c>
      <c r="I2909" s="255" t="s">
        <v>1558</v>
      </c>
      <c r="J2909" s="131"/>
      <c r="K2909" s="130"/>
      <c r="L2909" s="130"/>
      <c r="M2909" s="130"/>
      <c r="N2909" s="68"/>
      <c r="O2909" s="68"/>
      <c r="P2909" s="68"/>
      <c r="Q2909" s="68"/>
      <c r="R2909" s="130"/>
      <c r="S2909" s="130"/>
      <c r="T2909" s="130"/>
      <c r="U2909" s="130"/>
      <c r="V2909" s="68"/>
      <c r="W2909" s="68"/>
      <c r="X2909" s="68"/>
      <c r="Y2909" s="130"/>
      <c r="Z2909" s="130"/>
      <c r="AA2909" s="130"/>
      <c r="AB2909" s="68"/>
      <c r="AC2909" s="68"/>
    </row>
    <row r="2910" spans="1:33" ht="15.75">
      <c r="A2910" s="292" t="str">
        <f t="shared" si="50"/>
        <v>66-65500-01</v>
      </c>
      <c r="B2910" s="231"/>
      <c r="C2910" s="231">
        <v>10972.288860689654</v>
      </c>
      <c r="D2910" s="231"/>
      <c r="E2910" s="231"/>
      <c r="F2910" s="231"/>
      <c r="G2910" s="232"/>
      <c r="H2910" s="254" t="s">
        <v>1559</v>
      </c>
      <c r="I2910" s="254" t="s">
        <v>1559</v>
      </c>
      <c r="J2910" s="114"/>
      <c r="K2910" s="108"/>
      <c r="L2910" s="108"/>
      <c r="M2910" s="108"/>
      <c r="N2910" s="109"/>
      <c r="O2910" s="110"/>
      <c r="P2910" s="108"/>
      <c r="Q2910" s="108"/>
      <c r="R2910" s="108"/>
      <c r="S2910" s="108"/>
      <c r="T2910" s="108"/>
      <c r="U2910" s="108"/>
      <c r="V2910" s="109"/>
      <c r="W2910" s="109"/>
      <c r="X2910" s="109"/>
      <c r="Y2910" s="108"/>
      <c r="Z2910" s="108"/>
      <c r="AA2910" s="108"/>
      <c r="AB2910" s="109"/>
      <c r="AC2910" s="109"/>
      <c r="AD2910" s="111"/>
      <c r="AG2910" s="111"/>
    </row>
    <row r="2911" spans="1:33" ht="15.75">
      <c r="A2911" s="292" t="str">
        <f t="shared" si="50"/>
        <v>66-65500-02</v>
      </c>
      <c r="B2911" s="231"/>
      <c r="C2911" s="231">
        <v>6195.4741351724142</v>
      </c>
      <c r="D2911" s="231"/>
      <c r="E2911" s="231"/>
      <c r="F2911" s="231"/>
      <c r="G2911" s="232"/>
      <c r="H2911" s="254" t="s">
        <v>1560</v>
      </c>
      <c r="I2911" s="254" t="s">
        <v>1560</v>
      </c>
      <c r="J2911" s="109"/>
      <c r="K2911" s="109"/>
      <c r="L2911" s="109"/>
      <c r="M2911" s="109"/>
      <c r="N2911" s="109"/>
      <c r="O2911" s="109"/>
      <c r="P2911" s="109"/>
      <c r="Q2911" s="109"/>
      <c r="R2911" s="109"/>
      <c r="S2911" s="109"/>
      <c r="T2911" s="109"/>
      <c r="U2911" s="109"/>
      <c r="V2911" s="109"/>
      <c r="W2911" s="109"/>
      <c r="X2911" s="109"/>
      <c r="Y2911" s="109"/>
      <c r="Z2911" s="109"/>
      <c r="AA2911" s="109"/>
      <c r="AB2911" s="109"/>
      <c r="AC2911" s="109"/>
      <c r="AD2911" s="111"/>
      <c r="AG2911" s="111"/>
    </row>
    <row r="2912" spans="1:33" ht="15.75">
      <c r="A2912" s="292" t="str">
        <f t="shared" si="50"/>
        <v>66-02600-S3</v>
      </c>
      <c r="B2912" s="231">
        <v>33975.394950000002</v>
      </c>
      <c r="C2912" s="231">
        <v>43775.141625000004</v>
      </c>
      <c r="D2912" s="231"/>
      <c r="E2912" s="231"/>
      <c r="F2912" s="231"/>
      <c r="G2912" s="232">
        <v>51167.132868749992</v>
      </c>
      <c r="H2912" s="255" t="s">
        <v>1734</v>
      </c>
      <c r="I2912" s="255" t="s">
        <v>1734</v>
      </c>
      <c r="J2912" s="109"/>
      <c r="K2912" s="109"/>
      <c r="L2912" s="109"/>
      <c r="M2912" s="109"/>
      <c r="N2912" s="109"/>
      <c r="O2912" s="109"/>
      <c r="P2912" s="109"/>
      <c r="Q2912" s="109"/>
      <c r="R2912" s="109"/>
      <c r="S2912" s="109"/>
      <c r="T2912" s="109"/>
      <c r="U2912" s="109"/>
      <c r="V2912" s="109"/>
      <c r="W2912" s="109"/>
      <c r="X2912" s="109"/>
      <c r="Y2912" s="109"/>
      <c r="Z2912" s="109"/>
      <c r="AA2912" s="109"/>
      <c r="AB2912" s="109"/>
      <c r="AC2912" s="109"/>
      <c r="AD2912" s="111"/>
      <c r="AG2912" s="111"/>
    </row>
    <row r="2913" spans="1:33" s="142" customFormat="1" ht="15.75">
      <c r="A2913" s="292" t="str">
        <f t="shared" si="50"/>
        <v>66-02600-01</v>
      </c>
      <c r="B2913" s="231">
        <v>16402.1217</v>
      </c>
      <c r="C2913" s="231">
        <v>21132.909749999999</v>
      </c>
      <c r="D2913" s="231"/>
      <c r="E2913" s="231"/>
      <c r="F2913" s="232">
        <v>24726.3262125</v>
      </c>
      <c r="G2913" s="232">
        <v>24726.3262125</v>
      </c>
      <c r="H2913" s="255" t="s">
        <v>1737</v>
      </c>
      <c r="I2913" s="255" t="s">
        <v>1737</v>
      </c>
      <c r="J2913" s="134"/>
      <c r="K2913" s="134"/>
      <c r="L2913" s="134"/>
      <c r="M2913" s="134"/>
      <c r="N2913" s="134"/>
      <c r="O2913" s="134"/>
      <c r="P2913" s="134"/>
      <c r="Q2913" s="134"/>
      <c r="R2913" s="134"/>
      <c r="S2913" s="134"/>
      <c r="T2913" s="134"/>
      <c r="U2913" s="134"/>
      <c r="V2913" s="134"/>
      <c r="W2913" s="134"/>
      <c r="X2913" s="134"/>
      <c r="Y2913" s="134"/>
      <c r="Z2913" s="134"/>
      <c r="AA2913" s="134"/>
      <c r="AB2913" s="134"/>
      <c r="AC2913" s="134"/>
    </row>
    <row r="2914" spans="1:33" s="142" customFormat="1" ht="15.75">
      <c r="A2914" s="292" t="str">
        <f t="shared" si="50"/>
        <v>66-02600-02</v>
      </c>
      <c r="B2914" s="231">
        <v>11227.7356875</v>
      </c>
      <c r="C2914" s="231">
        <v>14465.737031249999</v>
      </c>
      <c r="D2914" s="231"/>
      <c r="E2914" s="231"/>
      <c r="F2914" s="232">
        <v>16893.837585937497</v>
      </c>
      <c r="G2914" s="232">
        <v>16893.837585937497</v>
      </c>
      <c r="H2914" s="255" t="s">
        <v>1738</v>
      </c>
      <c r="I2914" s="255" t="s">
        <v>1738</v>
      </c>
      <c r="J2914" s="134"/>
      <c r="K2914" s="134"/>
      <c r="L2914" s="134"/>
      <c r="M2914" s="134"/>
      <c r="N2914" s="134"/>
      <c r="O2914" s="134"/>
      <c r="P2914" s="134"/>
      <c r="Q2914" s="134"/>
      <c r="R2914" s="134"/>
      <c r="S2914" s="134"/>
      <c r="T2914" s="134"/>
      <c r="U2914" s="134"/>
      <c r="V2914" s="134"/>
      <c r="W2914" s="134"/>
      <c r="X2914" s="134"/>
      <c r="Y2914" s="134"/>
      <c r="Z2914" s="134"/>
      <c r="AA2914" s="134"/>
      <c r="AB2914" s="134"/>
      <c r="AC2914" s="134"/>
    </row>
    <row r="2915" spans="1:33" s="142" customFormat="1" ht="15.75">
      <c r="A2915" s="292" t="str">
        <f t="shared" si="50"/>
        <v>66-02600-03</v>
      </c>
      <c r="B2915" s="231">
        <v>6345.5375625000006</v>
      </c>
      <c r="C2915" s="231">
        <v>8176.4948437499988</v>
      </c>
      <c r="D2915" s="231"/>
      <c r="E2915" s="231"/>
      <c r="F2915" s="231"/>
      <c r="G2915" s="232">
        <v>9546.9690703124979</v>
      </c>
      <c r="H2915" s="254" t="s">
        <v>2774</v>
      </c>
      <c r="I2915" s="254" t="s">
        <v>2774</v>
      </c>
      <c r="J2915" s="134"/>
      <c r="K2915" s="134"/>
      <c r="L2915" s="134"/>
      <c r="M2915" s="134"/>
      <c r="N2915" s="134"/>
      <c r="O2915" s="134"/>
      <c r="P2915" s="134"/>
      <c r="Q2915" s="134"/>
      <c r="R2915" s="134"/>
      <c r="S2915" s="134"/>
      <c r="T2915" s="134"/>
      <c r="U2915" s="134"/>
      <c r="V2915" s="134"/>
      <c r="W2915" s="134"/>
      <c r="X2915" s="134"/>
      <c r="Y2915" s="134"/>
      <c r="Z2915" s="134"/>
      <c r="AA2915" s="134"/>
      <c r="AB2915" s="134"/>
      <c r="AC2915" s="134"/>
    </row>
    <row r="2916" spans="1:33" s="142" customFormat="1" ht="15.75">
      <c r="A2916" s="292" t="str">
        <f t="shared" si="50"/>
        <v>66-02600-B2</v>
      </c>
      <c r="B2916" s="231">
        <v>17573.273250000002</v>
      </c>
      <c r="C2916" s="231">
        <v>22642.231874999998</v>
      </c>
      <c r="D2916" s="231"/>
      <c r="E2916" s="231"/>
      <c r="F2916" s="231"/>
      <c r="G2916" s="232">
        <v>26440.806656249995</v>
      </c>
      <c r="H2916" s="254" t="s">
        <v>1736</v>
      </c>
      <c r="I2916" s="254" t="s">
        <v>1736</v>
      </c>
      <c r="J2916" s="134"/>
      <c r="K2916" s="134"/>
      <c r="L2916" s="134"/>
      <c r="M2916" s="134"/>
      <c r="N2916" s="134"/>
      <c r="O2916" s="134"/>
      <c r="P2916" s="134"/>
      <c r="Q2916" s="134"/>
      <c r="R2916" s="134"/>
      <c r="S2916" s="134"/>
      <c r="T2916" s="134"/>
      <c r="U2916" s="134"/>
      <c r="V2916" s="134"/>
      <c r="W2916" s="134"/>
      <c r="X2916" s="134"/>
      <c r="Y2916" s="134"/>
      <c r="Z2916" s="134"/>
      <c r="AA2916" s="134"/>
      <c r="AB2916" s="134"/>
      <c r="AC2916" s="134"/>
    </row>
    <row r="2917" spans="1:33" s="132" customFormat="1" ht="15.75">
      <c r="A2917" s="292" t="str">
        <f t="shared" ref="A2917:A2980" si="52">LEFT(H2917,6)&amp;"00"&amp;RIGHT(H2917,3)</f>
        <v>66-02600-L2</v>
      </c>
      <c r="B2917" s="231">
        <v>27629.8573875</v>
      </c>
      <c r="C2917" s="231">
        <v>35598.646781249998</v>
      </c>
      <c r="D2917" s="231"/>
      <c r="E2917" s="231"/>
      <c r="F2917" s="231"/>
      <c r="G2917" s="232">
        <v>41620.16379843749</v>
      </c>
      <c r="H2917" s="254" t="s">
        <v>1735</v>
      </c>
      <c r="I2917" s="254" t="s">
        <v>1735</v>
      </c>
      <c r="J2917" s="131"/>
      <c r="K2917" s="130"/>
      <c r="L2917" s="130"/>
      <c r="M2917" s="130"/>
      <c r="N2917" s="68"/>
      <c r="O2917" s="68"/>
      <c r="P2917" s="68"/>
      <c r="Q2917" s="68"/>
      <c r="R2917" s="130"/>
      <c r="S2917" s="130"/>
      <c r="T2917" s="130"/>
      <c r="U2917" s="130"/>
      <c r="V2917" s="68"/>
      <c r="W2917" s="68"/>
      <c r="X2917" s="68"/>
      <c r="Y2917" s="130"/>
      <c r="Z2917" s="130"/>
      <c r="AA2917" s="130"/>
      <c r="AB2917" s="68"/>
      <c r="AC2917" s="68"/>
    </row>
    <row r="2918" spans="1:33" s="132" customFormat="1" ht="15.75">
      <c r="A2918" s="292" t="str">
        <f t="shared" si="52"/>
        <v>66-57400-S2</v>
      </c>
      <c r="B2918" s="231">
        <v>15414.224137931036</v>
      </c>
      <c r="C2918" s="231">
        <v>20100.148275862073</v>
      </c>
      <c r="D2918" s="231"/>
      <c r="E2918" s="231"/>
      <c r="F2918" s="231"/>
      <c r="G2918" s="232">
        <v>23115.170517241386</v>
      </c>
      <c r="H2918" s="255" t="s">
        <v>1953</v>
      </c>
      <c r="I2918" s="255" t="s">
        <v>1953</v>
      </c>
      <c r="J2918" s="131"/>
      <c r="K2918" s="130"/>
      <c r="L2918" s="130"/>
      <c r="M2918" s="130"/>
      <c r="N2918" s="68"/>
      <c r="O2918" s="68"/>
      <c r="P2918" s="68"/>
      <c r="Q2918" s="68"/>
      <c r="R2918" s="130"/>
      <c r="S2918" s="130"/>
      <c r="T2918" s="130"/>
      <c r="U2918" s="130"/>
      <c r="V2918" s="68"/>
      <c r="W2918" s="68"/>
      <c r="X2918" s="68"/>
      <c r="Y2918" s="130"/>
      <c r="Z2918" s="130"/>
      <c r="AA2918" s="130"/>
      <c r="AB2918" s="68"/>
      <c r="AC2918" s="68"/>
    </row>
    <row r="2919" spans="1:33" s="132" customFormat="1" ht="15.75">
      <c r="A2919" s="292" t="str">
        <f t="shared" si="52"/>
        <v>66-57400-01</v>
      </c>
      <c r="B2919" s="231">
        <v>10602.956896551726</v>
      </c>
      <c r="C2919" s="231">
        <v>13826.255793103448</v>
      </c>
      <c r="D2919" s="231"/>
      <c r="E2919" s="231"/>
      <c r="F2919" s="231"/>
      <c r="G2919" s="232">
        <v>15900.194162068963</v>
      </c>
      <c r="H2919" s="254" t="s">
        <v>1954</v>
      </c>
      <c r="I2919" s="254" t="s">
        <v>1954</v>
      </c>
      <c r="J2919" s="131"/>
      <c r="K2919" s="130"/>
      <c r="L2919" s="130"/>
      <c r="M2919" s="130"/>
      <c r="N2919" s="68"/>
      <c r="O2919" s="68"/>
      <c r="P2919" s="68"/>
      <c r="Q2919" s="68"/>
      <c r="R2919" s="130"/>
      <c r="S2919" s="130"/>
      <c r="T2919" s="130"/>
      <c r="U2919" s="130"/>
      <c r="V2919" s="68"/>
      <c r="W2919" s="68"/>
      <c r="X2919" s="68"/>
      <c r="Y2919" s="130"/>
      <c r="Z2919" s="130"/>
      <c r="AA2919" s="130"/>
      <c r="AB2919" s="68"/>
      <c r="AC2919" s="68"/>
    </row>
    <row r="2920" spans="1:33" ht="15.75">
      <c r="A2920" s="292" t="str">
        <f t="shared" si="52"/>
        <v>66-57400-02</v>
      </c>
      <c r="B2920" s="231">
        <v>6556.0948275862074</v>
      </c>
      <c r="C2920" s="231">
        <v>8549.1476551724136</v>
      </c>
      <c r="D2920" s="231"/>
      <c r="E2920" s="231"/>
      <c r="F2920" s="231"/>
      <c r="G2920" s="232">
        <v>9831.5198034482746</v>
      </c>
      <c r="H2920" s="254" t="s">
        <v>1955</v>
      </c>
      <c r="I2920" s="254" t="s">
        <v>1955</v>
      </c>
      <c r="J2920" s="114"/>
      <c r="K2920" s="108"/>
      <c r="L2920" s="108"/>
      <c r="M2920" s="108"/>
      <c r="N2920" s="109"/>
      <c r="O2920" s="110"/>
      <c r="P2920" s="108"/>
      <c r="Q2920" s="108"/>
      <c r="R2920" s="108"/>
      <c r="S2920" s="108"/>
      <c r="T2920" s="108"/>
      <c r="U2920" s="108"/>
      <c r="V2920" s="109"/>
      <c r="W2920" s="109"/>
      <c r="X2920" s="109"/>
      <c r="Y2920" s="108"/>
      <c r="Z2920" s="108"/>
      <c r="AA2920" s="108"/>
      <c r="AB2920" s="109"/>
      <c r="AC2920" s="109"/>
      <c r="AD2920" s="111"/>
      <c r="AG2920" s="111"/>
    </row>
    <row r="2921" spans="1:33" ht="15.75">
      <c r="A2921" s="292" t="str">
        <f t="shared" si="52"/>
        <v>66-59000-S2</v>
      </c>
      <c r="B2921" s="231">
        <v>25918.567639257293</v>
      </c>
      <c r="C2921" s="231">
        <v>33797.8122015915</v>
      </c>
      <c r="D2921" s="231"/>
      <c r="E2921" s="231"/>
      <c r="F2921" s="231"/>
      <c r="G2921" s="232">
        <v>38867.48403183023</v>
      </c>
      <c r="H2921" s="255" t="s">
        <v>1960</v>
      </c>
      <c r="I2921" s="255" t="s">
        <v>1960</v>
      </c>
      <c r="J2921" s="109"/>
      <c r="K2921" s="109"/>
      <c r="L2921" s="109"/>
      <c r="M2921" s="109"/>
      <c r="N2921" s="109"/>
      <c r="O2921" s="109"/>
      <c r="P2921" s="109"/>
      <c r="Q2921" s="109"/>
      <c r="R2921" s="109"/>
      <c r="S2921" s="109"/>
      <c r="T2921" s="109"/>
      <c r="U2921" s="109"/>
      <c r="V2921" s="109"/>
      <c r="W2921" s="109"/>
      <c r="X2921" s="109"/>
      <c r="Y2921" s="109"/>
      <c r="Z2921" s="109"/>
      <c r="AA2921" s="109"/>
      <c r="AB2921" s="109"/>
      <c r="AC2921" s="109"/>
      <c r="AD2921" s="111"/>
      <c r="AG2921" s="111"/>
    </row>
    <row r="2922" spans="1:33" ht="15.75">
      <c r="A2922" s="292" t="str">
        <f t="shared" si="52"/>
        <v>66-59000-01</v>
      </c>
      <c r="B2922" s="231">
        <v>15950.204244031827</v>
      </c>
      <c r="C2922" s="231">
        <v>20799.066334217499</v>
      </c>
      <c r="D2922" s="231"/>
      <c r="E2922" s="231"/>
      <c r="F2922" s="231"/>
      <c r="G2922" s="232">
        <v>23918.926284350124</v>
      </c>
      <c r="H2922" s="255" t="s">
        <v>1961</v>
      </c>
      <c r="I2922" s="255" t="s">
        <v>1961</v>
      </c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8"/>
      <c r="AD2922" s="111"/>
      <c r="AG2922" s="111"/>
    </row>
    <row r="2923" spans="1:33" s="142" customFormat="1" ht="15.75">
      <c r="A2923" s="292" t="str">
        <f t="shared" si="52"/>
        <v>66-59000-02</v>
      </c>
      <c r="B2923" s="231">
        <v>9968.3633952254659</v>
      </c>
      <c r="C2923" s="231">
        <v>12998.745867374004</v>
      </c>
      <c r="D2923" s="231"/>
      <c r="E2923" s="231"/>
      <c r="F2923" s="231"/>
      <c r="G2923" s="232">
        <v>14948.557747480105</v>
      </c>
      <c r="H2923" s="255" t="s">
        <v>1962</v>
      </c>
      <c r="I2923" s="255" t="s">
        <v>1962</v>
      </c>
      <c r="J2923" s="134"/>
      <c r="K2923" s="134"/>
      <c r="L2923" s="134"/>
      <c r="M2923" s="134"/>
      <c r="N2923" s="134"/>
      <c r="O2923" s="134"/>
      <c r="P2923" s="134"/>
      <c r="Q2923" s="134"/>
      <c r="R2923" s="134"/>
      <c r="S2923" s="134"/>
      <c r="T2923" s="134"/>
      <c r="U2923" s="134"/>
      <c r="V2923" s="134"/>
      <c r="W2923" s="134"/>
      <c r="X2923" s="134"/>
      <c r="Y2923" s="134"/>
      <c r="Z2923" s="134"/>
      <c r="AA2923" s="134"/>
      <c r="AB2923" s="134"/>
      <c r="AC2923" s="134"/>
    </row>
    <row r="2924" spans="1:33" s="142" customFormat="1" ht="15.75">
      <c r="A2924" s="292" t="str">
        <f t="shared" si="52"/>
        <v>66-60100-S3</v>
      </c>
      <c r="B2924" s="231">
        <v>27012.907161803712</v>
      </c>
      <c r="C2924" s="231">
        <v>35224.83093899204</v>
      </c>
      <c r="D2924" s="231"/>
      <c r="E2924" s="231"/>
      <c r="F2924" s="231"/>
      <c r="G2924" s="232">
        <v>40508.555579840846</v>
      </c>
      <c r="H2924" s="254" t="s">
        <v>1984</v>
      </c>
      <c r="I2924" s="254" t="s">
        <v>1984</v>
      </c>
      <c r="J2924" s="134"/>
      <c r="K2924" s="134"/>
      <c r="L2924" s="134"/>
      <c r="M2924" s="134"/>
      <c r="N2924" s="134"/>
      <c r="O2924" s="134"/>
      <c r="P2924" s="134"/>
      <c r="Q2924" s="134"/>
      <c r="R2924" s="134"/>
      <c r="S2924" s="134"/>
      <c r="T2924" s="134"/>
      <c r="U2924" s="134"/>
      <c r="V2924" s="134"/>
      <c r="W2924" s="134"/>
      <c r="X2924" s="134"/>
      <c r="Y2924" s="134"/>
      <c r="Z2924" s="134"/>
      <c r="AA2924" s="134"/>
      <c r="AB2924" s="134"/>
      <c r="AC2924" s="134"/>
    </row>
    <row r="2925" spans="1:33" s="142" customFormat="1" ht="15.75">
      <c r="A2925" s="292" t="str">
        <f t="shared" si="52"/>
        <v>66-60100-01</v>
      </c>
      <c r="B2925" s="231">
        <v>11165.554376657825</v>
      </c>
      <c r="C2925" s="231">
        <v>14559.882907161804</v>
      </c>
      <c r="D2925" s="231"/>
      <c r="E2925" s="231"/>
      <c r="F2925" s="231"/>
      <c r="G2925" s="232">
        <v>16743.865343236073</v>
      </c>
      <c r="H2925" s="254" t="s">
        <v>1985</v>
      </c>
      <c r="I2925" s="254" t="s">
        <v>1985</v>
      </c>
      <c r="J2925" s="134"/>
      <c r="K2925" s="134"/>
      <c r="L2925" s="134"/>
      <c r="M2925" s="134"/>
      <c r="N2925" s="134"/>
      <c r="O2925" s="134"/>
      <c r="P2925" s="134"/>
      <c r="Q2925" s="134"/>
      <c r="R2925" s="134"/>
      <c r="S2925" s="134"/>
      <c r="T2925" s="134"/>
      <c r="U2925" s="134"/>
      <c r="V2925" s="134"/>
      <c r="W2925" s="134"/>
      <c r="X2925" s="134"/>
      <c r="Y2925" s="134"/>
      <c r="Z2925" s="134"/>
      <c r="AA2925" s="134"/>
      <c r="AB2925" s="134"/>
      <c r="AC2925" s="134"/>
    </row>
    <row r="2926" spans="1:33" s="142" customFormat="1" ht="15.75">
      <c r="A2926" s="292" t="str">
        <f t="shared" si="52"/>
        <v>66-60100-02</v>
      </c>
      <c r="B2926" s="231">
        <v>9231.9469496021211</v>
      </c>
      <c r="C2926" s="231">
        <v>12038.458822281164</v>
      </c>
      <c r="D2926" s="231"/>
      <c r="E2926" s="231"/>
      <c r="F2926" s="231"/>
      <c r="G2926" s="232">
        <v>13844.227645623338</v>
      </c>
      <c r="H2926" s="254" t="s">
        <v>1986</v>
      </c>
      <c r="I2926" s="254" t="s">
        <v>1986</v>
      </c>
      <c r="J2926" s="134"/>
      <c r="K2926" s="134"/>
      <c r="L2926" s="134"/>
      <c r="M2926" s="134"/>
      <c r="N2926" s="134"/>
      <c r="O2926" s="134"/>
      <c r="P2926" s="134"/>
      <c r="Q2926" s="134"/>
      <c r="R2926" s="134"/>
      <c r="S2926" s="134"/>
      <c r="T2926" s="134"/>
      <c r="U2926" s="134"/>
      <c r="V2926" s="134"/>
      <c r="W2926" s="134"/>
      <c r="X2926" s="134"/>
      <c r="Y2926" s="134"/>
      <c r="Z2926" s="134"/>
      <c r="AA2926" s="134"/>
      <c r="AB2926" s="134"/>
      <c r="AC2926" s="134"/>
    </row>
    <row r="2927" spans="1:33" s="132" customFormat="1" ht="15.75">
      <c r="A2927" s="292" t="str">
        <f t="shared" si="52"/>
        <v>66-60100-03</v>
      </c>
      <c r="B2927" s="231">
        <v>6615.4058355437664</v>
      </c>
      <c r="C2927" s="231">
        <v>8626.4892095490704</v>
      </c>
      <c r="D2927" s="231"/>
      <c r="E2927" s="231"/>
      <c r="F2927" s="231"/>
      <c r="G2927" s="232">
        <v>9920.4625909814313</v>
      </c>
      <c r="H2927" s="254" t="s">
        <v>1987</v>
      </c>
      <c r="I2927" s="254" t="s">
        <v>1987</v>
      </c>
      <c r="J2927" s="131"/>
      <c r="K2927" s="130"/>
      <c r="L2927" s="130"/>
      <c r="M2927" s="130"/>
      <c r="N2927" s="68"/>
      <c r="O2927" s="68"/>
      <c r="P2927" s="68"/>
      <c r="Q2927" s="68"/>
      <c r="R2927" s="130"/>
      <c r="S2927" s="130"/>
      <c r="T2927" s="130"/>
      <c r="U2927" s="130"/>
      <c r="V2927" s="68"/>
      <c r="W2927" s="68"/>
      <c r="X2927" s="68"/>
      <c r="Y2927" s="130"/>
      <c r="Z2927" s="130"/>
      <c r="AA2927" s="130"/>
      <c r="AB2927" s="68"/>
      <c r="AC2927" s="68"/>
    </row>
    <row r="2928" spans="1:33" s="132" customFormat="1" ht="15.75">
      <c r="A2928" s="292" t="str">
        <f t="shared" si="52"/>
        <v>66-60100-L2</v>
      </c>
      <c r="B2928" s="231">
        <v>20397.501326259946</v>
      </c>
      <c r="C2928" s="231">
        <v>26598.341729442967</v>
      </c>
      <c r="D2928" s="231"/>
      <c r="E2928" s="231"/>
      <c r="F2928" s="231"/>
      <c r="G2928" s="232">
        <v>30588.092988859411</v>
      </c>
      <c r="H2928" s="264" t="s">
        <v>2775</v>
      </c>
      <c r="I2928" s="264" t="s">
        <v>2775</v>
      </c>
      <c r="J2928" s="131"/>
      <c r="K2928" s="130"/>
      <c r="L2928" s="130"/>
      <c r="M2928" s="130"/>
      <c r="N2928" s="68"/>
      <c r="O2928" s="68"/>
      <c r="P2928" s="68"/>
      <c r="Q2928" s="68"/>
      <c r="R2928" s="130"/>
      <c r="S2928" s="130"/>
      <c r="T2928" s="130"/>
      <c r="U2928" s="130"/>
      <c r="V2928" s="68"/>
      <c r="W2928" s="68"/>
      <c r="X2928" s="68"/>
      <c r="Y2928" s="130"/>
      <c r="Z2928" s="130"/>
      <c r="AA2928" s="130"/>
      <c r="AB2928" s="68"/>
      <c r="AC2928" s="68"/>
    </row>
    <row r="2929" spans="1:33" s="132" customFormat="1" ht="15.75">
      <c r="A2929" s="292" t="str">
        <f t="shared" si="52"/>
        <v>66-60100-B2</v>
      </c>
      <c r="B2929" s="231">
        <v>15847.352785145888</v>
      </c>
      <c r="C2929" s="231">
        <v>20664.948031830234</v>
      </c>
      <c r="D2929" s="231"/>
      <c r="E2929" s="231"/>
      <c r="F2929" s="231"/>
      <c r="G2929" s="232">
        <v>23764.690236604769</v>
      </c>
      <c r="H2929" s="264" t="s">
        <v>2776</v>
      </c>
      <c r="I2929" s="264" t="s">
        <v>2776</v>
      </c>
      <c r="J2929" s="131"/>
      <c r="K2929" s="130"/>
      <c r="L2929" s="130"/>
      <c r="M2929" s="130"/>
      <c r="N2929" s="68"/>
      <c r="O2929" s="68"/>
      <c r="P2929" s="68"/>
      <c r="Q2929" s="68"/>
      <c r="R2929" s="130"/>
      <c r="S2929" s="130"/>
      <c r="T2929" s="130"/>
      <c r="U2929" s="130"/>
      <c r="V2929" s="68"/>
      <c r="W2929" s="68"/>
      <c r="X2929" s="68"/>
      <c r="Y2929" s="130"/>
      <c r="Z2929" s="130"/>
      <c r="AA2929" s="130"/>
      <c r="AB2929" s="68"/>
      <c r="AC2929" s="68"/>
    </row>
    <row r="2930" spans="1:33" ht="15.75">
      <c r="A2930" s="292" t="str">
        <f t="shared" si="52"/>
        <v>66-60100-S3</v>
      </c>
      <c r="B2930" s="231">
        <v>27012.907161803712</v>
      </c>
      <c r="C2930" s="231">
        <v>35224.83093899204</v>
      </c>
      <c r="D2930" s="231"/>
      <c r="E2930" s="231"/>
      <c r="F2930" s="231"/>
      <c r="G2930" s="232">
        <v>40508.555579840846</v>
      </c>
      <c r="H2930" s="254" t="s">
        <v>1988</v>
      </c>
      <c r="I2930" s="254" t="s">
        <v>1988</v>
      </c>
      <c r="J2930" s="114"/>
      <c r="K2930" s="108"/>
      <c r="L2930" s="108"/>
      <c r="M2930" s="108"/>
      <c r="N2930" s="109"/>
      <c r="O2930" s="110"/>
      <c r="P2930" s="108"/>
      <c r="Q2930" s="108"/>
      <c r="R2930" s="108"/>
      <c r="S2930" s="108"/>
      <c r="T2930" s="108"/>
      <c r="U2930" s="108"/>
      <c r="V2930" s="109"/>
      <c r="W2930" s="109"/>
      <c r="X2930" s="109"/>
      <c r="Y2930" s="108"/>
      <c r="Z2930" s="108"/>
      <c r="AA2930" s="108"/>
      <c r="AB2930" s="109"/>
      <c r="AC2930" s="109"/>
      <c r="AD2930" s="111"/>
      <c r="AG2930" s="111"/>
    </row>
    <row r="2931" spans="1:33" ht="15.75">
      <c r="A2931" s="292" t="str">
        <f t="shared" si="52"/>
        <v>66-60100-01</v>
      </c>
      <c r="B2931" s="231">
        <v>11165.554376657825</v>
      </c>
      <c r="C2931" s="231">
        <v>14559.882907161804</v>
      </c>
      <c r="D2931" s="231"/>
      <c r="E2931" s="231"/>
      <c r="F2931" s="231"/>
      <c r="G2931" s="232">
        <v>16743.865343236073</v>
      </c>
      <c r="H2931" s="254" t="s">
        <v>1989</v>
      </c>
      <c r="I2931" s="254" t="s">
        <v>1989</v>
      </c>
      <c r="J2931" s="109"/>
      <c r="K2931" s="109"/>
      <c r="L2931" s="109"/>
      <c r="M2931" s="109"/>
      <c r="N2931" s="109"/>
      <c r="O2931" s="109"/>
      <c r="P2931" s="109"/>
      <c r="Q2931" s="109"/>
      <c r="R2931" s="109"/>
      <c r="S2931" s="109"/>
      <c r="T2931" s="109"/>
      <c r="U2931" s="109"/>
      <c r="V2931" s="109"/>
      <c r="W2931" s="109"/>
      <c r="X2931" s="109"/>
      <c r="Y2931" s="109"/>
      <c r="Z2931" s="109"/>
      <c r="AA2931" s="109"/>
      <c r="AB2931" s="109"/>
      <c r="AC2931" s="109"/>
      <c r="AD2931" s="111"/>
      <c r="AG2931" s="111"/>
    </row>
    <row r="2932" spans="1:33" ht="15.75">
      <c r="A2932" s="292" t="str">
        <f t="shared" si="52"/>
        <v>66-60100-02</v>
      </c>
      <c r="B2932" s="231">
        <v>9231.9469496021211</v>
      </c>
      <c r="C2932" s="231">
        <v>12038.458822281164</v>
      </c>
      <c r="D2932" s="231"/>
      <c r="E2932" s="231"/>
      <c r="F2932" s="231"/>
      <c r="G2932" s="232">
        <v>13844.227645623338</v>
      </c>
      <c r="H2932" s="254" t="s">
        <v>1990</v>
      </c>
      <c r="I2932" s="254" t="s">
        <v>1990</v>
      </c>
      <c r="J2932" s="8"/>
      <c r="K2932" s="8"/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8"/>
      <c r="AD2932" s="111"/>
      <c r="AG2932" s="111"/>
    </row>
    <row r="2933" spans="1:33" s="142" customFormat="1" ht="15.75">
      <c r="A2933" s="292" t="str">
        <f t="shared" si="52"/>
        <v>66-60100-03</v>
      </c>
      <c r="B2933" s="231">
        <v>6615.4058355437664</v>
      </c>
      <c r="C2933" s="231">
        <v>8626.4892095490704</v>
      </c>
      <c r="D2933" s="231"/>
      <c r="E2933" s="231"/>
      <c r="F2933" s="231"/>
      <c r="G2933" s="232">
        <v>9920.4625909814313</v>
      </c>
      <c r="H2933" s="254" t="s">
        <v>1991</v>
      </c>
      <c r="I2933" s="254" t="s">
        <v>1991</v>
      </c>
      <c r="J2933" s="134"/>
      <c r="K2933" s="134"/>
      <c r="L2933" s="134"/>
      <c r="M2933" s="134"/>
      <c r="N2933" s="134"/>
      <c r="O2933" s="134"/>
      <c r="P2933" s="134"/>
      <c r="Q2933" s="134"/>
      <c r="R2933" s="134"/>
      <c r="S2933" s="134"/>
      <c r="T2933" s="134"/>
      <c r="U2933" s="134"/>
      <c r="V2933" s="134"/>
      <c r="W2933" s="134"/>
      <c r="X2933" s="134"/>
      <c r="Y2933" s="134"/>
      <c r="Z2933" s="134"/>
      <c r="AA2933" s="134"/>
      <c r="AB2933" s="134"/>
      <c r="AC2933" s="134"/>
    </row>
    <row r="2934" spans="1:33" s="142" customFormat="1" ht="15.75">
      <c r="A2934" s="292" t="str">
        <f t="shared" si="52"/>
        <v>66-60100-L2</v>
      </c>
      <c r="B2934" s="231">
        <v>20397.501326259946</v>
      </c>
      <c r="C2934" s="231">
        <v>26598.341729442967</v>
      </c>
      <c r="D2934" s="231"/>
      <c r="E2934" s="231"/>
      <c r="F2934" s="231"/>
      <c r="G2934" s="232">
        <v>30588.092988859411</v>
      </c>
      <c r="H2934" s="254" t="s">
        <v>2777</v>
      </c>
      <c r="I2934" s="254" t="s">
        <v>2777</v>
      </c>
      <c r="J2934" s="134"/>
      <c r="K2934" s="134"/>
      <c r="L2934" s="134"/>
      <c r="M2934" s="134"/>
      <c r="N2934" s="134"/>
      <c r="O2934" s="134"/>
      <c r="P2934" s="134"/>
      <c r="Q2934" s="134"/>
      <c r="R2934" s="134"/>
      <c r="S2934" s="134"/>
      <c r="T2934" s="134"/>
      <c r="U2934" s="134"/>
      <c r="V2934" s="134"/>
      <c r="W2934" s="134"/>
      <c r="X2934" s="134"/>
      <c r="Y2934" s="134"/>
      <c r="Z2934" s="134"/>
      <c r="AA2934" s="134"/>
      <c r="AB2934" s="134"/>
      <c r="AC2934" s="134"/>
    </row>
    <row r="2935" spans="1:33" s="142" customFormat="1" ht="15.75">
      <c r="A2935" s="292" t="str">
        <f t="shared" si="52"/>
        <v>66-60100-B2</v>
      </c>
      <c r="B2935" s="231">
        <v>15847.352785145888</v>
      </c>
      <c r="C2935" s="231">
        <v>20664.948031830234</v>
      </c>
      <c r="D2935" s="231"/>
      <c r="E2935" s="231"/>
      <c r="F2935" s="231"/>
      <c r="G2935" s="232">
        <v>23764.690236604769</v>
      </c>
      <c r="H2935" s="254" t="s">
        <v>2778</v>
      </c>
      <c r="I2935" s="254" t="s">
        <v>2778</v>
      </c>
      <c r="J2935" s="134"/>
      <c r="K2935" s="134"/>
      <c r="L2935" s="134"/>
      <c r="M2935" s="134"/>
      <c r="N2935" s="134"/>
      <c r="O2935" s="134"/>
      <c r="P2935" s="134"/>
      <c r="Q2935" s="134"/>
      <c r="R2935" s="134"/>
      <c r="S2935" s="134"/>
      <c r="T2935" s="134"/>
      <c r="U2935" s="134"/>
      <c r="V2935" s="134"/>
      <c r="W2935" s="134"/>
      <c r="X2935" s="134"/>
      <c r="Y2935" s="134"/>
      <c r="Z2935" s="134"/>
      <c r="AA2935" s="134"/>
      <c r="AB2935" s="134"/>
      <c r="AC2935" s="134"/>
    </row>
    <row r="2936" spans="1:33" s="142" customFormat="1" ht="15.75">
      <c r="A2936" s="292" t="str">
        <f t="shared" si="52"/>
        <v>66-65900-S1</v>
      </c>
      <c r="B2936" s="231">
        <v>8855.8534482758623</v>
      </c>
      <c r="C2936" s="231">
        <v>11548.032896551724</v>
      </c>
      <c r="D2936" s="231"/>
      <c r="E2936" s="231"/>
      <c r="F2936" s="231"/>
      <c r="G2936" s="232">
        <v>13280.237831034481</v>
      </c>
      <c r="H2936" s="254" t="s">
        <v>1563</v>
      </c>
      <c r="I2936" s="254" t="s">
        <v>1563</v>
      </c>
      <c r="J2936" s="134"/>
      <c r="K2936" s="134"/>
      <c r="L2936" s="134"/>
      <c r="M2936" s="134"/>
      <c r="N2936" s="134"/>
      <c r="O2936" s="134"/>
      <c r="P2936" s="134"/>
      <c r="Q2936" s="134"/>
      <c r="R2936" s="134"/>
      <c r="S2936" s="134"/>
      <c r="T2936" s="134"/>
      <c r="U2936" s="134"/>
      <c r="V2936" s="134"/>
      <c r="W2936" s="134"/>
      <c r="X2936" s="134"/>
      <c r="Y2936" s="134"/>
      <c r="Z2936" s="134"/>
      <c r="AA2936" s="134"/>
      <c r="AB2936" s="134"/>
      <c r="AC2936" s="134"/>
    </row>
    <row r="2937" spans="1:33" s="132" customFormat="1" ht="15.75">
      <c r="A2937" s="292" t="str">
        <f t="shared" si="52"/>
        <v>66-02700-S3</v>
      </c>
      <c r="B2937" s="231">
        <v>37186.325498999999</v>
      </c>
      <c r="C2937" s="231">
        <v>48027.186832500003</v>
      </c>
      <c r="D2937" s="231"/>
      <c r="E2937" s="231"/>
      <c r="F2937" s="231"/>
      <c r="G2937" s="232">
        <v>56826.844857374999</v>
      </c>
      <c r="H2937" s="254" t="s">
        <v>1739</v>
      </c>
      <c r="I2937" s="254" t="s">
        <v>1739</v>
      </c>
      <c r="J2937" s="131"/>
      <c r="K2937" s="130"/>
      <c r="L2937" s="130"/>
      <c r="M2937" s="130"/>
      <c r="N2937" s="68"/>
      <c r="O2937" s="68"/>
      <c r="P2937" s="68"/>
      <c r="Q2937" s="68"/>
      <c r="R2937" s="130"/>
      <c r="S2937" s="130"/>
      <c r="T2937" s="130"/>
      <c r="U2937" s="130"/>
      <c r="V2937" s="68"/>
      <c r="W2937" s="68"/>
      <c r="X2937" s="68"/>
      <c r="Y2937" s="130"/>
      <c r="Z2937" s="130"/>
      <c r="AA2937" s="130"/>
      <c r="AB2937" s="68"/>
      <c r="AC2937" s="68"/>
    </row>
    <row r="2938" spans="1:33" s="132" customFormat="1" ht="15.75">
      <c r="A2938" s="292" t="str">
        <f t="shared" si="52"/>
        <v>66-02700-01</v>
      </c>
      <c r="B2938" s="231">
        <v>19401.592499999999</v>
      </c>
      <c r="C2938" s="231">
        <v>24997.368749999998</v>
      </c>
      <c r="D2938" s="231"/>
      <c r="E2938" s="231"/>
      <c r="F2938" s="231"/>
      <c r="G2938" s="232">
        <v>29753.474062499998</v>
      </c>
      <c r="H2938" s="254" t="s">
        <v>1742</v>
      </c>
      <c r="I2938" s="254" t="s">
        <v>1742</v>
      </c>
      <c r="J2938" s="131"/>
      <c r="K2938" s="130"/>
      <c r="L2938" s="130"/>
      <c r="M2938" s="130"/>
      <c r="N2938" s="68"/>
      <c r="O2938" s="68"/>
      <c r="P2938" s="68"/>
      <c r="Q2938" s="68"/>
      <c r="R2938" s="130"/>
      <c r="S2938" s="130"/>
      <c r="T2938" s="130"/>
      <c r="U2938" s="130"/>
      <c r="V2938" s="68"/>
      <c r="W2938" s="68"/>
      <c r="X2938" s="68"/>
      <c r="Y2938" s="130"/>
      <c r="Z2938" s="130"/>
      <c r="AA2938" s="130"/>
      <c r="AB2938" s="68"/>
      <c r="AC2938" s="68"/>
    </row>
    <row r="2939" spans="1:33" s="132" customFormat="1" ht="15.75">
      <c r="A2939" s="292" t="str">
        <f t="shared" si="52"/>
        <v>66-02700-02</v>
      </c>
      <c r="B2939" s="231">
        <v>11667.015624</v>
      </c>
      <c r="C2939" s="231">
        <v>15051.43902</v>
      </c>
      <c r="D2939" s="231"/>
      <c r="E2939" s="231"/>
      <c r="F2939" s="231"/>
      <c r="G2939" s="232">
        <v>17898.234873000001</v>
      </c>
      <c r="H2939" s="254" t="s">
        <v>1743</v>
      </c>
      <c r="I2939" s="254" t="s">
        <v>1743</v>
      </c>
      <c r="J2939" s="131"/>
      <c r="K2939" s="130"/>
      <c r="L2939" s="130"/>
      <c r="M2939" s="130"/>
      <c r="N2939" s="68"/>
      <c r="O2939" s="68"/>
      <c r="P2939" s="68"/>
      <c r="Q2939" s="68"/>
      <c r="R2939" s="130"/>
      <c r="S2939" s="130"/>
      <c r="T2939" s="130"/>
      <c r="U2939" s="130"/>
      <c r="V2939" s="68"/>
      <c r="W2939" s="68"/>
      <c r="X2939" s="68"/>
      <c r="Y2939" s="130"/>
      <c r="Z2939" s="130"/>
      <c r="AA2939" s="130"/>
      <c r="AB2939" s="68"/>
      <c r="AC2939" s="68"/>
    </row>
    <row r="2940" spans="1:33" ht="15.75">
      <c r="A2940" s="292" t="str">
        <f t="shared" si="52"/>
        <v>66-02700-03</v>
      </c>
      <c r="B2940" s="231">
        <v>6117.7173750000002</v>
      </c>
      <c r="C2940" s="231">
        <v>7978.3790625000029</v>
      </c>
      <c r="D2940" s="231"/>
      <c r="E2940" s="231"/>
      <c r="F2940" s="231"/>
      <c r="G2940" s="232">
        <v>9175.1359218750022</v>
      </c>
      <c r="H2940" s="254" t="s">
        <v>1744</v>
      </c>
      <c r="I2940" s="254" t="s">
        <v>1744</v>
      </c>
      <c r="J2940" s="114"/>
      <c r="K2940" s="108"/>
      <c r="L2940" s="108"/>
      <c r="M2940" s="108"/>
      <c r="N2940" s="109"/>
      <c r="O2940" s="110"/>
      <c r="P2940" s="108"/>
      <c r="Q2940" s="108"/>
      <c r="R2940" s="108"/>
      <c r="S2940" s="108"/>
      <c r="T2940" s="108"/>
      <c r="U2940" s="108"/>
      <c r="V2940" s="109"/>
      <c r="W2940" s="109"/>
      <c r="X2940" s="109"/>
      <c r="Y2940" s="108"/>
      <c r="Z2940" s="108"/>
      <c r="AA2940" s="108"/>
      <c r="AB2940" s="109"/>
      <c r="AC2940" s="109"/>
      <c r="AD2940" s="111"/>
      <c r="AG2940" s="111"/>
    </row>
    <row r="2941" spans="1:33" ht="15.75">
      <c r="A2941" s="292" t="str">
        <f t="shared" si="52"/>
        <v>66-02700-L2</v>
      </c>
      <c r="B2941" s="231">
        <v>31068.608123999998</v>
      </c>
      <c r="C2941" s="231">
        <v>40048.807769999999</v>
      </c>
      <c r="D2941" s="231"/>
      <c r="E2941" s="231"/>
      <c r="F2941" s="231"/>
      <c r="G2941" s="232">
        <v>47651.708935499999</v>
      </c>
      <c r="H2941" s="254" t="s">
        <v>1740</v>
      </c>
      <c r="I2941" s="254" t="s">
        <v>1740</v>
      </c>
      <c r="J2941" s="109"/>
      <c r="K2941" s="109"/>
      <c r="L2941" s="109"/>
      <c r="M2941" s="109"/>
      <c r="N2941" s="109"/>
      <c r="O2941" s="109"/>
      <c r="P2941" s="109"/>
      <c r="Q2941" s="109"/>
      <c r="R2941" s="109"/>
      <c r="S2941" s="109"/>
      <c r="T2941" s="109"/>
      <c r="U2941" s="109"/>
      <c r="V2941" s="109"/>
      <c r="W2941" s="109"/>
      <c r="X2941" s="109"/>
      <c r="Y2941" s="109"/>
      <c r="Z2941" s="109"/>
      <c r="AA2941" s="109"/>
      <c r="AB2941" s="109"/>
      <c r="AC2941" s="109"/>
      <c r="AD2941" s="111"/>
      <c r="AG2941" s="111"/>
    </row>
    <row r="2942" spans="1:33" ht="15.75">
      <c r="A2942" s="292" t="str">
        <f t="shared" si="52"/>
        <v>66-02700-B2</v>
      </c>
      <c r="B2942" s="231">
        <v>17784.732999</v>
      </c>
      <c r="C2942" s="231">
        <v>23029.818082500002</v>
      </c>
      <c r="D2942" s="231"/>
      <c r="E2942" s="231"/>
      <c r="F2942" s="231"/>
      <c r="G2942" s="232">
        <v>27073.370794875002</v>
      </c>
      <c r="H2942" s="254" t="s">
        <v>1741</v>
      </c>
      <c r="I2942" s="254" t="s">
        <v>1741</v>
      </c>
      <c r="J2942" s="8"/>
      <c r="K2942" s="8"/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111"/>
      <c r="AG2942" s="111"/>
    </row>
    <row r="2943" spans="1:33" s="142" customFormat="1" ht="15.75">
      <c r="A2943" s="292" t="str">
        <f t="shared" si="52"/>
        <v>66-58200-S1</v>
      </c>
      <c r="B2943" s="231">
        <v>6614.2241379310353</v>
      </c>
      <c r="C2943" s="231">
        <v>8624.9482758620707</v>
      </c>
      <c r="D2943" s="231"/>
      <c r="E2943" s="231"/>
      <c r="F2943" s="231"/>
      <c r="G2943" s="232">
        <v>9918.6905172413826</v>
      </c>
      <c r="H2943" s="254" t="s">
        <v>1956</v>
      </c>
      <c r="I2943" s="254" t="s">
        <v>1956</v>
      </c>
      <c r="J2943" s="130"/>
      <c r="K2943" s="130"/>
      <c r="L2943" s="130"/>
      <c r="M2943" s="130"/>
      <c r="N2943" s="134"/>
      <c r="O2943" s="134"/>
      <c r="P2943" s="134"/>
      <c r="Q2943" s="134"/>
      <c r="R2943" s="130"/>
      <c r="S2943" s="130"/>
      <c r="T2943" s="130"/>
      <c r="U2943" s="130"/>
      <c r="V2943" s="134"/>
      <c r="W2943" s="134"/>
      <c r="X2943" s="134"/>
      <c r="Y2943" s="130"/>
      <c r="Z2943" s="130"/>
      <c r="AA2943" s="130"/>
      <c r="AB2943" s="134"/>
      <c r="AC2943" s="134"/>
    </row>
    <row r="2944" spans="1:33" s="142" customFormat="1" ht="15.75">
      <c r="A2944" s="292" t="str">
        <f t="shared" si="52"/>
        <v>66-58100-S1</v>
      </c>
      <c r="B2944" s="231">
        <v>8615.0862068965525</v>
      </c>
      <c r="C2944" s="231">
        <v>10560.028068965514</v>
      </c>
      <c r="D2944" s="231"/>
      <c r="E2944" s="231"/>
      <c r="F2944" s="231"/>
      <c r="G2944" s="232">
        <v>12144.032279310341</v>
      </c>
      <c r="H2944" s="254" t="s">
        <v>2779</v>
      </c>
      <c r="I2944" s="254" t="s">
        <v>2779</v>
      </c>
      <c r="J2944" s="130"/>
      <c r="K2944" s="130"/>
      <c r="L2944" s="130"/>
      <c r="M2944" s="130"/>
      <c r="N2944" s="134"/>
      <c r="O2944" s="134"/>
      <c r="P2944" s="134"/>
      <c r="Q2944" s="134"/>
      <c r="R2944" s="130"/>
      <c r="S2944" s="130"/>
      <c r="T2944" s="130"/>
      <c r="U2944" s="130"/>
      <c r="V2944" s="134"/>
      <c r="W2944" s="134"/>
      <c r="X2944" s="134"/>
      <c r="Y2944" s="130"/>
      <c r="Z2944" s="130"/>
      <c r="AA2944" s="130"/>
      <c r="AB2944" s="134"/>
      <c r="AC2944" s="134"/>
    </row>
    <row r="2945" spans="1:32" s="142" customFormat="1" ht="15.75">
      <c r="A2945" s="292" t="str">
        <f t="shared" si="52"/>
        <v>66-55400-S3</v>
      </c>
      <c r="B2945" s="231">
        <v>31257.140632300885</v>
      </c>
      <c r="C2945" s="231">
        <v>40512.81796792036</v>
      </c>
      <c r="D2945" s="231"/>
      <c r="E2945" s="231"/>
      <c r="F2945" s="231"/>
      <c r="G2945" s="232">
        <v>47179.360663108411</v>
      </c>
      <c r="H2945" s="255" t="s">
        <v>1945</v>
      </c>
      <c r="I2945" s="255" t="s">
        <v>1945</v>
      </c>
      <c r="J2945" s="130"/>
      <c r="K2945" s="130"/>
      <c r="L2945" s="130"/>
      <c r="M2945" s="130"/>
      <c r="N2945" s="134"/>
      <c r="O2945" s="134"/>
      <c r="P2945" s="134"/>
      <c r="Q2945" s="134"/>
      <c r="R2945" s="130"/>
      <c r="S2945" s="130"/>
      <c r="T2945" s="130"/>
      <c r="U2945" s="130"/>
      <c r="V2945" s="134"/>
      <c r="W2945" s="134"/>
      <c r="X2945" s="134"/>
      <c r="Y2945" s="130"/>
      <c r="Z2945" s="130"/>
      <c r="AA2945" s="130"/>
      <c r="AB2945" s="134"/>
      <c r="AC2945" s="134"/>
      <c r="AF2945" s="139"/>
    </row>
    <row r="2946" spans="1:32" s="142" customFormat="1" ht="15.75">
      <c r="A2946" s="292" t="str">
        <f t="shared" si="52"/>
        <v>66-55400-01</v>
      </c>
      <c r="B2946" s="231">
        <v>14470.353982300887</v>
      </c>
      <c r="C2946" s="231">
        <v>18869.341592920355</v>
      </c>
      <c r="D2946" s="231"/>
      <c r="E2946" s="231"/>
      <c r="F2946" s="231"/>
      <c r="G2946" s="232">
        <v>21699.742831858406</v>
      </c>
      <c r="H2946" s="255" t="s">
        <v>1948</v>
      </c>
      <c r="I2946" s="255" t="s">
        <v>1948</v>
      </c>
      <c r="J2946" s="130"/>
      <c r="K2946" s="130"/>
      <c r="L2946" s="130"/>
      <c r="M2946" s="130"/>
      <c r="N2946" s="134"/>
      <c r="O2946" s="134"/>
      <c r="P2946" s="134"/>
      <c r="Q2946" s="134"/>
      <c r="R2946" s="130"/>
      <c r="S2946" s="130"/>
      <c r="T2946" s="130"/>
      <c r="U2946" s="130"/>
      <c r="V2946" s="134"/>
      <c r="W2946" s="134"/>
      <c r="X2946" s="134"/>
      <c r="Y2946" s="130"/>
      <c r="Z2946" s="130"/>
      <c r="AA2946" s="130"/>
      <c r="AB2946" s="134"/>
      <c r="AC2946" s="134"/>
      <c r="AF2946" s="139"/>
    </row>
    <row r="2947" spans="1:32" s="142" customFormat="1" ht="15.75">
      <c r="A2947" s="292" t="str">
        <f t="shared" si="52"/>
        <v>66-55400-02</v>
      </c>
      <c r="B2947" s="231">
        <v>9645.5962499999987</v>
      </c>
      <c r="C2947" s="231">
        <v>12442.884375</v>
      </c>
      <c r="D2947" s="231"/>
      <c r="E2947" s="231"/>
      <c r="F2947" s="231"/>
      <c r="G2947" s="232">
        <v>14751.337031249999</v>
      </c>
      <c r="H2947" s="254" t="s">
        <v>1949</v>
      </c>
      <c r="I2947" s="254" t="s">
        <v>1949</v>
      </c>
      <c r="J2947" s="134"/>
      <c r="K2947" s="134"/>
      <c r="L2947" s="134"/>
      <c r="M2947" s="134"/>
      <c r="N2947" s="134"/>
      <c r="O2947" s="134"/>
      <c r="P2947" s="134"/>
      <c r="Q2947" s="134"/>
      <c r="R2947" s="134"/>
      <c r="S2947" s="134"/>
      <c r="T2947" s="134"/>
      <c r="U2947" s="134"/>
      <c r="V2947" s="134"/>
      <c r="W2947" s="134"/>
      <c r="X2947" s="134"/>
      <c r="Y2947" s="134"/>
      <c r="Z2947" s="134"/>
      <c r="AA2947" s="134"/>
      <c r="AB2947" s="134"/>
      <c r="AC2947" s="134"/>
    </row>
    <row r="2948" spans="1:32" s="142" customFormat="1" ht="15.75">
      <c r="A2948" s="292" t="str">
        <f t="shared" si="52"/>
        <v>66-55400-03</v>
      </c>
      <c r="B2948" s="231">
        <v>7141.1904000000013</v>
      </c>
      <c r="C2948" s="231">
        <v>9200.5920000000078</v>
      </c>
      <c r="D2948" s="231"/>
      <c r="E2948" s="231"/>
      <c r="F2948" s="231"/>
      <c r="G2948" s="232">
        <v>10728.28080000001</v>
      </c>
      <c r="H2948" s="254" t="s">
        <v>1950</v>
      </c>
      <c r="I2948" s="254" t="s">
        <v>1950</v>
      </c>
      <c r="J2948" s="134"/>
      <c r="K2948" s="134"/>
      <c r="L2948" s="134"/>
      <c r="M2948" s="134"/>
      <c r="N2948" s="134"/>
      <c r="O2948" s="134"/>
      <c r="P2948" s="134"/>
      <c r="Q2948" s="134"/>
      <c r="R2948" s="134"/>
      <c r="S2948" s="134"/>
      <c r="T2948" s="134"/>
      <c r="U2948" s="134"/>
      <c r="V2948" s="134"/>
      <c r="W2948" s="134"/>
      <c r="X2948" s="134"/>
      <c r="Y2948" s="134"/>
      <c r="Z2948" s="134"/>
      <c r="AA2948" s="134"/>
      <c r="AB2948" s="134"/>
      <c r="AC2948" s="134"/>
    </row>
    <row r="2949" spans="1:32" s="132" customFormat="1" ht="15.75">
      <c r="A2949" s="292" t="str">
        <f t="shared" si="52"/>
        <v>66-55400-L2</v>
      </c>
      <c r="B2949" s="231">
        <v>24115.950232300886</v>
      </c>
      <c r="C2949" s="231">
        <v>31312.225967920356</v>
      </c>
      <c r="D2949" s="231"/>
      <c r="E2949" s="231"/>
      <c r="F2949" s="231"/>
      <c r="G2949" s="232">
        <v>36451.079863108404</v>
      </c>
      <c r="H2949" s="254" t="s">
        <v>1946</v>
      </c>
      <c r="I2949" s="254" t="s">
        <v>1946</v>
      </c>
      <c r="J2949" s="131"/>
      <c r="K2949" s="130"/>
      <c r="L2949" s="130"/>
      <c r="M2949" s="130"/>
      <c r="N2949" s="68"/>
      <c r="O2949" s="68"/>
      <c r="P2949" s="68"/>
      <c r="Q2949" s="68"/>
      <c r="R2949" s="130"/>
      <c r="S2949" s="130"/>
      <c r="T2949" s="130"/>
      <c r="U2949" s="130"/>
      <c r="V2949" s="68"/>
      <c r="W2949" s="68"/>
      <c r="X2949" s="68"/>
      <c r="Y2949" s="130"/>
      <c r="Z2949" s="130"/>
      <c r="AA2949" s="130"/>
      <c r="AB2949" s="68"/>
      <c r="AC2949" s="68"/>
    </row>
    <row r="2950" spans="1:32" s="132" customFormat="1" ht="15.75">
      <c r="A2950" s="292" t="str">
        <f t="shared" si="52"/>
        <v>66-55400-B2</v>
      </c>
      <c r="B2950" s="231">
        <v>16786.786650000002</v>
      </c>
      <c r="C2950" s="231">
        <v>21643.476375000006</v>
      </c>
      <c r="D2950" s="231"/>
      <c r="E2950" s="231"/>
      <c r="F2950" s="231"/>
      <c r="G2950" s="232">
        <v>25479.617831250009</v>
      </c>
      <c r="H2950" s="254" t="s">
        <v>1947</v>
      </c>
      <c r="I2950" s="254" t="s">
        <v>1947</v>
      </c>
      <c r="J2950" s="131"/>
      <c r="K2950" s="130"/>
      <c r="L2950" s="130"/>
      <c r="M2950" s="130"/>
      <c r="N2950" s="68"/>
      <c r="O2950" s="68"/>
      <c r="P2950" s="68"/>
      <c r="Q2950" s="68"/>
      <c r="R2950" s="130"/>
      <c r="S2950" s="130"/>
      <c r="T2950" s="130"/>
      <c r="U2950" s="130"/>
      <c r="V2950" s="68"/>
      <c r="W2950" s="68"/>
      <c r="X2950" s="68"/>
      <c r="Y2950" s="130"/>
      <c r="Z2950" s="130"/>
      <c r="AA2950" s="130"/>
      <c r="AB2950" s="68"/>
      <c r="AC2950" s="68"/>
    </row>
    <row r="2951" spans="1:32" s="132" customFormat="1" ht="15.75">
      <c r="A2951" s="292" t="str">
        <f t="shared" si="52"/>
        <v>66-68100-S1</v>
      </c>
      <c r="B2951" s="231">
        <v>3544.913793103452</v>
      </c>
      <c r="C2951" s="231">
        <v>5404.9675862068971</v>
      </c>
      <c r="D2951" s="231"/>
      <c r="E2951" s="231"/>
      <c r="F2951" s="231"/>
      <c r="G2951" s="232">
        <v>6215.7127241379321</v>
      </c>
      <c r="H2951" s="254" t="s">
        <v>1601</v>
      </c>
      <c r="I2951" s="254" t="s">
        <v>1601</v>
      </c>
      <c r="J2951" s="131"/>
      <c r="K2951" s="130"/>
      <c r="L2951" s="130"/>
      <c r="M2951" s="130"/>
      <c r="N2951" s="68"/>
      <c r="O2951" s="68"/>
      <c r="P2951" s="68"/>
      <c r="Q2951" s="68"/>
      <c r="R2951" s="130"/>
      <c r="S2951" s="130"/>
      <c r="T2951" s="130"/>
      <c r="U2951" s="130"/>
      <c r="V2951" s="68"/>
      <c r="W2951" s="68"/>
      <c r="X2951" s="68"/>
      <c r="Y2951" s="130"/>
      <c r="Z2951" s="130"/>
      <c r="AA2951" s="130"/>
      <c r="AB2951" s="68"/>
      <c r="AC2951" s="68"/>
    </row>
    <row r="2952" spans="1:32" s="132" customFormat="1" ht="15.75">
      <c r="A2952" s="292" t="str">
        <f t="shared" si="52"/>
        <v>66-72100-S1</v>
      </c>
      <c r="B2952" s="231">
        <v>21682.293103448279</v>
      </c>
      <c r="C2952" s="231">
        <v>30385.710206896561</v>
      </c>
      <c r="D2952" s="231"/>
      <c r="E2952" s="231"/>
      <c r="F2952" s="231"/>
      <c r="G2952" s="232">
        <v>35213.566737931076</v>
      </c>
      <c r="H2952" s="254" t="s">
        <v>1615</v>
      </c>
      <c r="I2952" s="254" t="s">
        <v>1615</v>
      </c>
      <c r="J2952" s="131"/>
      <c r="K2952" s="130"/>
      <c r="L2952" s="130"/>
      <c r="M2952" s="130"/>
      <c r="N2952" s="68"/>
      <c r="O2952" s="68"/>
      <c r="P2952" s="68"/>
      <c r="Q2952" s="68"/>
      <c r="R2952" s="130"/>
      <c r="S2952" s="130"/>
      <c r="T2952" s="130"/>
      <c r="U2952" s="130"/>
      <c r="V2952" s="68"/>
      <c r="W2952" s="68"/>
      <c r="X2952" s="68"/>
      <c r="Y2952" s="130"/>
      <c r="Z2952" s="130"/>
      <c r="AA2952" s="130"/>
      <c r="AB2952" s="68"/>
      <c r="AC2952" s="68"/>
    </row>
    <row r="2953" spans="1:32" s="142" customFormat="1" ht="15.75">
      <c r="A2953" s="292" t="str">
        <f t="shared" si="52"/>
        <v>66-72100-S1</v>
      </c>
      <c r="B2953" s="231">
        <v>21682.293103448279</v>
      </c>
      <c r="C2953" s="231">
        <v>30385.710206896561</v>
      </c>
      <c r="D2953" s="231"/>
      <c r="E2953" s="231"/>
      <c r="F2953" s="231"/>
      <c r="G2953" s="232">
        <v>35213.566737931076</v>
      </c>
      <c r="H2953" s="254" t="s">
        <v>1616</v>
      </c>
      <c r="I2953" s="254" t="s">
        <v>1616</v>
      </c>
      <c r="J2953" s="134"/>
      <c r="K2953" s="134"/>
      <c r="L2953" s="134"/>
      <c r="M2953" s="134"/>
      <c r="N2953" s="134"/>
      <c r="O2953" s="134"/>
      <c r="P2953" s="134"/>
      <c r="Q2953" s="134"/>
      <c r="R2953" s="134"/>
      <c r="S2953" s="134"/>
      <c r="T2953" s="134"/>
      <c r="U2953" s="134"/>
      <c r="V2953" s="134"/>
      <c r="W2953" s="134"/>
      <c r="X2953" s="134"/>
      <c r="Y2953" s="134"/>
      <c r="Z2953" s="134"/>
      <c r="AA2953" s="134"/>
      <c r="AB2953" s="134"/>
      <c r="AC2953" s="134"/>
    </row>
    <row r="2954" spans="1:32" s="142" customFormat="1" ht="15.75">
      <c r="A2954" s="292" t="str">
        <f t="shared" si="52"/>
        <v>66-65300-02</v>
      </c>
      <c r="B2954" s="231"/>
      <c r="C2954" s="231">
        <v>12517.395809929116</v>
      </c>
      <c r="D2954" s="231"/>
      <c r="E2954" s="231"/>
      <c r="F2954" s="231"/>
      <c r="G2954" s="232"/>
      <c r="H2954" s="254" t="s">
        <v>1617</v>
      </c>
      <c r="I2954" s="254" t="s">
        <v>1617</v>
      </c>
      <c r="J2954" s="134"/>
      <c r="K2954" s="134"/>
      <c r="L2954" s="134"/>
      <c r="M2954" s="134"/>
      <c r="N2954" s="134"/>
      <c r="O2954" s="134"/>
      <c r="P2954" s="134"/>
      <c r="Q2954" s="134"/>
      <c r="R2954" s="134"/>
      <c r="S2954" s="134"/>
      <c r="T2954" s="134"/>
      <c r="U2954" s="134"/>
      <c r="V2954" s="134"/>
      <c r="W2954" s="134"/>
      <c r="X2954" s="134"/>
      <c r="Y2954" s="134"/>
      <c r="Z2954" s="134"/>
      <c r="AA2954" s="134"/>
      <c r="AB2954" s="134"/>
      <c r="AC2954" s="134"/>
    </row>
    <row r="2955" spans="1:32" s="132" customFormat="1" ht="15.75">
      <c r="A2955" s="292" t="str">
        <f t="shared" si="52"/>
        <v>66-66900-S1</v>
      </c>
      <c r="B2955" s="231">
        <v>25320.075000000004</v>
      </c>
      <c r="C2955" s="231">
        <v>34155.908068965524</v>
      </c>
      <c r="D2955" s="231"/>
      <c r="E2955" s="231"/>
      <c r="F2955" s="231"/>
      <c r="G2955" s="232">
        <v>39279.29427931035</v>
      </c>
      <c r="H2955" s="254" t="s">
        <v>1501</v>
      </c>
      <c r="I2955" s="254" t="s">
        <v>1501</v>
      </c>
      <c r="J2955" s="131"/>
      <c r="K2955" s="130"/>
      <c r="L2955" s="130"/>
      <c r="M2955" s="130"/>
      <c r="N2955" s="68"/>
      <c r="O2955" s="68"/>
      <c r="P2955" s="68"/>
      <c r="Q2955" s="68"/>
      <c r="R2955" s="130"/>
      <c r="S2955" s="130"/>
      <c r="T2955" s="130"/>
      <c r="U2955" s="130"/>
      <c r="V2955" s="68"/>
      <c r="W2955" s="68"/>
      <c r="X2955" s="68"/>
      <c r="Y2955" s="130"/>
      <c r="Z2955" s="130"/>
      <c r="AA2955" s="130"/>
      <c r="AB2955" s="68"/>
      <c r="AC2955" s="68"/>
    </row>
    <row r="2956" spans="1:32" s="132" customFormat="1" ht="15.75">
      <c r="A2956" s="292" t="str">
        <f t="shared" si="52"/>
        <v>66-67000-S1</v>
      </c>
      <c r="B2956" s="231">
        <v>11908.233333333334</v>
      </c>
      <c r="C2956" s="231">
        <v>16063.796137931035</v>
      </c>
      <c r="D2956" s="231"/>
      <c r="E2956" s="231"/>
      <c r="F2956" s="231"/>
      <c r="G2956" s="232">
        <v>18473.365558620688</v>
      </c>
      <c r="H2956" s="254" t="s">
        <v>1502</v>
      </c>
      <c r="I2956" s="254" t="s">
        <v>1502</v>
      </c>
      <c r="J2956" s="131"/>
      <c r="K2956" s="130"/>
      <c r="L2956" s="130"/>
      <c r="M2956" s="130"/>
      <c r="N2956" s="68"/>
      <c r="O2956" s="68"/>
      <c r="P2956" s="68"/>
      <c r="Q2956" s="68"/>
      <c r="R2956" s="130"/>
      <c r="S2956" s="130"/>
      <c r="T2956" s="130"/>
      <c r="U2956" s="130"/>
      <c r="V2956" s="68"/>
      <c r="W2956" s="68"/>
      <c r="X2956" s="68"/>
      <c r="Y2956" s="130"/>
      <c r="Z2956" s="130"/>
      <c r="AA2956" s="130"/>
      <c r="AB2956" s="68"/>
      <c r="AC2956" s="68"/>
    </row>
    <row r="2957" spans="1:32" s="132" customFormat="1" ht="15.75">
      <c r="A2957" s="292" t="str">
        <f t="shared" si="52"/>
        <v>66-67100-S1</v>
      </c>
      <c r="B2957" s="231">
        <v>13610.025</v>
      </c>
      <c r="C2957" s="231">
        <v>21175.321655172407</v>
      </c>
      <c r="D2957" s="231"/>
      <c r="E2957" s="231"/>
      <c r="F2957" s="231"/>
      <c r="G2957" s="232">
        <v>24351.619903448267</v>
      </c>
      <c r="H2957" s="254" t="s">
        <v>1564</v>
      </c>
      <c r="I2957" s="254" t="s">
        <v>1564</v>
      </c>
      <c r="J2957" s="131"/>
      <c r="K2957" s="130"/>
      <c r="L2957" s="130"/>
      <c r="M2957" s="130"/>
      <c r="N2957" s="68"/>
      <c r="O2957" s="68"/>
      <c r="P2957" s="68"/>
      <c r="Q2957" s="68"/>
      <c r="R2957" s="130"/>
      <c r="S2957" s="130"/>
      <c r="T2957" s="130"/>
      <c r="U2957" s="130"/>
      <c r="V2957" s="68"/>
      <c r="W2957" s="68"/>
      <c r="X2957" s="68"/>
      <c r="Y2957" s="130"/>
      <c r="Z2957" s="130"/>
      <c r="AA2957" s="130"/>
      <c r="AB2957" s="68"/>
      <c r="AC2957" s="68"/>
    </row>
    <row r="2958" spans="1:32" s="132" customFormat="1" ht="15.75">
      <c r="A2958" s="292" t="str">
        <f t="shared" si="52"/>
        <v>66-60200-S2</v>
      </c>
      <c r="B2958" s="231">
        <v>16039.925000000001</v>
      </c>
      <c r="C2958" s="231">
        <v>21637.305724137932</v>
      </c>
      <c r="D2958" s="231"/>
      <c r="E2958" s="231"/>
      <c r="F2958" s="231"/>
      <c r="G2958" s="232">
        <v>24882.901582758623</v>
      </c>
      <c r="H2958" s="254" t="s">
        <v>1618</v>
      </c>
      <c r="I2958" s="254" t="s">
        <v>1618</v>
      </c>
      <c r="J2958" s="131"/>
      <c r="K2958" s="130"/>
      <c r="L2958" s="130"/>
      <c r="M2958" s="130"/>
      <c r="N2958" s="68"/>
      <c r="O2958" s="68"/>
      <c r="P2958" s="68"/>
      <c r="Q2958" s="68"/>
      <c r="R2958" s="130"/>
      <c r="S2958" s="130"/>
      <c r="T2958" s="130"/>
      <c r="U2958" s="130"/>
      <c r="V2958" s="68"/>
      <c r="W2958" s="68"/>
      <c r="X2958" s="68"/>
      <c r="Y2958" s="130"/>
      <c r="Z2958" s="130"/>
      <c r="AA2958" s="130"/>
      <c r="AB2958" s="68"/>
      <c r="AC2958" s="68"/>
    </row>
    <row r="2959" spans="1:32" s="132" customFormat="1" ht="15.75">
      <c r="A2959" s="292" t="str">
        <f t="shared" si="52"/>
        <v>66-60200-01</v>
      </c>
      <c r="B2959" s="231">
        <v>9206.9083333333328</v>
      </c>
      <c r="C2959" s="231">
        <v>12419.801862068965</v>
      </c>
      <c r="D2959" s="231"/>
      <c r="E2959" s="231"/>
      <c r="F2959" s="231"/>
      <c r="G2959" s="232">
        <v>14282.772141379308</v>
      </c>
      <c r="H2959" s="254" t="s">
        <v>1619</v>
      </c>
      <c r="I2959" s="254" t="s">
        <v>1619</v>
      </c>
      <c r="J2959" s="149"/>
      <c r="K2959" s="149"/>
      <c r="L2959" s="149"/>
      <c r="M2959" s="149"/>
      <c r="N2959" s="149"/>
      <c r="O2959" s="149"/>
      <c r="P2959" s="149"/>
      <c r="Q2959" s="149"/>
      <c r="R2959" s="149"/>
      <c r="S2959" s="149"/>
      <c r="T2959" s="149"/>
      <c r="U2959" s="149"/>
      <c r="V2959" s="149"/>
      <c r="W2959" s="149"/>
      <c r="X2959" s="149"/>
      <c r="Y2959" s="149"/>
      <c r="Z2959" s="149"/>
      <c r="AA2959" s="149"/>
      <c r="AB2959" s="149"/>
      <c r="AC2959" s="149"/>
    </row>
    <row r="2960" spans="1:32" s="132" customFormat="1" ht="15.75">
      <c r="A2960" s="292" t="str">
        <f t="shared" si="52"/>
        <v>66-60200-02</v>
      </c>
      <c r="B2960" s="231">
        <v>6833.0166666666664</v>
      </c>
      <c r="C2960" s="231">
        <v>9217.5038620689647</v>
      </c>
      <c r="D2960" s="231"/>
      <c r="E2960" s="231"/>
      <c r="F2960" s="231"/>
      <c r="G2960" s="232">
        <v>10600.129441379309</v>
      </c>
      <c r="H2960" s="254" t="s">
        <v>1620</v>
      </c>
      <c r="I2960" s="254" t="s">
        <v>1620</v>
      </c>
      <c r="J2960" s="131"/>
      <c r="K2960" s="130"/>
      <c r="L2960" s="130"/>
      <c r="M2960" s="130"/>
      <c r="N2960" s="68"/>
      <c r="O2960" s="68"/>
      <c r="P2960" s="68"/>
      <c r="Q2960" s="68"/>
      <c r="R2960" s="130"/>
      <c r="S2960" s="130"/>
      <c r="T2960" s="130"/>
      <c r="U2960" s="130"/>
      <c r="V2960" s="68"/>
      <c r="W2960" s="68"/>
      <c r="X2960" s="68"/>
      <c r="Y2960" s="130"/>
      <c r="Z2960" s="130"/>
      <c r="AA2960" s="130"/>
      <c r="AB2960" s="68"/>
      <c r="AC2960" s="68"/>
    </row>
    <row r="2961" spans="1:29" s="132" customFormat="1" ht="15.75">
      <c r="A2961" s="292" t="str">
        <f t="shared" si="52"/>
        <v>66-60300-S3</v>
      </c>
      <c r="B2961" s="231">
        <v>14575.091666666669</v>
      </c>
      <c r="C2961" s="231">
        <v>19661.296068965512</v>
      </c>
      <c r="D2961" s="231"/>
      <c r="E2961" s="231"/>
      <c r="F2961" s="231"/>
      <c r="G2961" s="232">
        <v>22610.490479310341</v>
      </c>
      <c r="H2961" s="254" t="s">
        <v>1621</v>
      </c>
      <c r="I2961" s="254" t="s">
        <v>1621</v>
      </c>
      <c r="J2961" s="131"/>
      <c r="K2961" s="130"/>
      <c r="L2961" s="130"/>
      <c r="M2961" s="130"/>
      <c r="N2961" s="68"/>
      <c r="O2961" s="68"/>
      <c r="P2961" s="68"/>
      <c r="Q2961" s="68"/>
      <c r="R2961" s="130"/>
      <c r="S2961" s="130"/>
      <c r="T2961" s="130"/>
      <c r="U2961" s="130"/>
      <c r="V2961" s="68"/>
      <c r="W2961" s="68"/>
      <c r="X2961" s="68"/>
      <c r="Y2961" s="130"/>
      <c r="Z2961" s="130"/>
      <c r="AA2961" s="130"/>
      <c r="AB2961" s="68"/>
      <c r="AC2961" s="68"/>
    </row>
    <row r="2962" spans="1:29" s="132" customFormat="1" ht="15.75">
      <c r="A2962" s="292" t="str">
        <f t="shared" si="52"/>
        <v>66-60300-01</v>
      </c>
      <c r="B2962" s="231">
        <v>5984.2750000000015</v>
      </c>
      <c r="C2962" s="231">
        <v>8072.5806206896559</v>
      </c>
      <c r="D2962" s="231"/>
      <c r="E2962" s="231"/>
      <c r="F2962" s="231"/>
      <c r="G2962" s="232">
        <v>9283.467713793103</v>
      </c>
      <c r="H2962" s="260" t="s">
        <v>1622</v>
      </c>
      <c r="I2962" s="260" t="s">
        <v>1622</v>
      </c>
      <c r="J2962" s="131"/>
      <c r="K2962" s="130"/>
      <c r="L2962" s="130"/>
      <c r="M2962" s="130"/>
      <c r="N2962" s="68"/>
      <c r="O2962" s="68"/>
      <c r="P2962" s="68"/>
      <c r="Q2962" s="68"/>
      <c r="R2962" s="130"/>
      <c r="S2962" s="130"/>
      <c r="T2962" s="130"/>
      <c r="U2962" s="130"/>
      <c r="V2962" s="68"/>
      <c r="W2962" s="68"/>
      <c r="X2962" s="68"/>
      <c r="Y2962" s="130"/>
      <c r="Z2962" s="130"/>
      <c r="AA2962" s="130"/>
      <c r="AB2962" s="68"/>
      <c r="AC2962" s="68"/>
    </row>
    <row r="2963" spans="1:29" s="142" customFormat="1" ht="15.75">
      <c r="A2963" s="292" t="str">
        <f t="shared" si="52"/>
        <v>66-60300-02</v>
      </c>
      <c r="B2963" s="231">
        <v>5092.45</v>
      </c>
      <c r="C2963" s="231">
        <v>6869.5394482758584</v>
      </c>
      <c r="D2963" s="231"/>
      <c r="E2963" s="231"/>
      <c r="F2963" s="231"/>
      <c r="G2963" s="232">
        <v>7899.9703655172361</v>
      </c>
      <c r="H2963" s="260" t="s">
        <v>1623</v>
      </c>
      <c r="I2963" s="260" t="s">
        <v>1623</v>
      </c>
      <c r="J2963" s="134"/>
      <c r="K2963" s="134"/>
      <c r="L2963" s="134"/>
      <c r="M2963" s="134"/>
      <c r="N2963" s="134"/>
      <c r="O2963" s="134"/>
      <c r="P2963" s="134"/>
      <c r="Q2963" s="134"/>
      <c r="R2963" s="134"/>
      <c r="S2963" s="134"/>
      <c r="T2963" s="134"/>
      <c r="U2963" s="134"/>
      <c r="V2963" s="134"/>
      <c r="W2963" s="134"/>
      <c r="X2963" s="134"/>
      <c r="Y2963" s="134"/>
      <c r="Z2963" s="134"/>
      <c r="AA2963" s="134"/>
      <c r="AB2963" s="134"/>
      <c r="AC2963" s="134"/>
    </row>
    <row r="2964" spans="1:29" s="132" customFormat="1" ht="15.75">
      <c r="A2964" s="292" t="str">
        <f t="shared" si="52"/>
        <v>66-60300-03</v>
      </c>
      <c r="B2964" s="231">
        <v>3498.3666666666672</v>
      </c>
      <c r="C2964" s="231">
        <v>4719.1759999999995</v>
      </c>
      <c r="D2964" s="231"/>
      <c r="E2964" s="231"/>
      <c r="F2964" s="231"/>
      <c r="G2964" s="232">
        <v>5427.0523999999996</v>
      </c>
      <c r="H2964" s="254" t="s">
        <v>1624</v>
      </c>
      <c r="I2964" s="254" t="s">
        <v>1624</v>
      </c>
      <c r="J2964" s="131"/>
      <c r="K2964" s="130"/>
      <c r="L2964" s="130"/>
      <c r="M2964" s="130"/>
      <c r="N2964" s="68"/>
      <c r="O2964" s="68"/>
      <c r="P2964" s="68"/>
      <c r="Q2964" s="68"/>
      <c r="R2964" s="130"/>
      <c r="S2964" s="130"/>
      <c r="T2964" s="130"/>
      <c r="U2964" s="130"/>
      <c r="V2964" s="68"/>
      <c r="W2964" s="68"/>
      <c r="X2964" s="68"/>
      <c r="Y2964" s="130"/>
      <c r="Z2964" s="130"/>
      <c r="AA2964" s="130"/>
      <c r="AB2964" s="68"/>
      <c r="AC2964" s="68"/>
    </row>
    <row r="2965" spans="1:29" s="132" customFormat="1" ht="15.75">
      <c r="A2965" s="292" t="str">
        <f t="shared" si="52"/>
        <v>66-60300-L2</v>
      </c>
      <c r="B2965" s="231">
        <v>11076.724999999999</v>
      </c>
      <c r="C2965" s="231">
        <v>14942.120068965512</v>
      </c>
      <c r="D2965" s="231"/>
      <c r="E2965" s="231"/>
      <c r="F2965" s="231"/>
      <c r="G2965" s="232">
        <v>17183.438079310337</v>
      </c>
      <c r="H2965" s="254" t="s">
        <v>1625</v>
      </c>
      <c r="I2965" s="254" t="s">
        <v>1625</v>
      </c>
      <c r="J2965" s="131"/>
      <c r="K2965" s="130"/>
      <c r="L2965" s="130"/>
      <c r="M2965" s="130"/>
      <c r="N2965" s="68"/>
      <c r="O2965" s="68"/>
      <c r="P2965" s="68"/>
      <c r="Q2965" s="68"/>
      <c r="R2965" s="130"/>
      <c r="S2965" s="130"/>
      <c r="T2965" s="130"/>
      <c r="U2965" s="130"/>
      <c r="V2965" s="68"/>
      <c r="W2965" s="68"/>
      <c r="X2965" s="68"/>
      <c r="Y2965" s="130"/>
      <c r="Z2965" s="130"/>
      <c r="AA2965" s="130"/>
      <c r="AB2965" s="68"/>
      <c r="AC2965" s="68"/>
    </row>
    <row r="2966" spans="1:29" s="132" customFormat="1" ht="15.75">
      <c r="A2966" s="292" t="str">
        <f t="shared" si="52"/>
        <v>66-60300-B2</v>
      </c>
      <c r="B2966" s="231">
        <v>8590.8166666666675</v>
      </c>
      <c r="C2966" s="231">
        <v>11588.715448275861</v>
      </c>
      <c r="D2966" s="231"/>
      <c r="E2966" s="231"/>
      <c r="F2966" s="231"/>
      <c r="G2966" s="232">
        <v>13327.02276551724</v>
      </c>
      <c r="H2966" s="254" t="s">
        <v>1626</v>
      </c>
      <c r="I2966" s="254" t="s">
        <v>1626</v>
      </c>
      <c r="J2966" s="131"/>
      <c r="K2966" s="130"/>
      <c r="L2966" s="130"/>
      <c r="M2966" s="130"/>
      <c r="N2966" s="68"/>
      <c r="O2966" s="68"/>
      <c r="P2966" s="68"/>
      <c r="Q2966" s="68"/>
      <c r="R2966" s="130"/>
      <c r="S2966" s="130"/>
      <c r="T2966" s="130"/>
      <c r="U2966" s="130"/>
      <c r="V2966" s="68"/>
      <c r="W2966" s="68"/>
      <c r="X2966" s="68"/>
      <c r="Y2966" s="130"/>
      <c r="Z2966" s="130"/>
      <c r="AA2966" s="130"/>
      <c r="AB2966" s="68"/>
      <c r="AC2966" s="68"/>
    </row>
    <row r="2967" spans="1:29" s="142" customFormat="1" ht="15.75">
      <c r="A2967" s="292" t="str">
        <f t="shared" si="52"/>
        <v>66-60400-S3</v>
      </c>
      <c r="B2967" s="231">
        <v>10857.000000000002</v>
      </c>
      <c r="C2967" s="231">
        <v>14645.718620689653</v>
      </c>
      <c r="D2967" s="231"/>
      <c r="E2967" s="231"/>
      <c r="F2967" s="231"/>
      <c r="G2967" s="232">
        <v>16842.5764137931</v>
      </c>
      <c r="H2967" s="254" t="s">
        <v>1627</v>
      </c>
      <c r="I2967" s="254" t="s">
        <v>1627</v>
      </c>
      <c r="J2967" s="134"/>
      <c r="K2967" s="134"/>
      <c r="L2967" s="134"/>
      <c r="M2967" s="134"/>
      <c r="N2967" s="134"/>
      <c r="O2967" s="134"/>
      <c r="P2967" s="134"/>
      <c r="Q2967" s="134"/>
      <c r="R2967" s="134"/>
      <c r="S2967" s="134"/>
      <c r="T2967" s="134"/>
      <c r="U2967" s="134"/>
      <c r="V2967" s="134"/>
      <c r="W2967" s="134"/>
      <c r="X2967" s="134"/>
      <c r="Y2967" s="134"/>
      <c r="Z2967" s="134"/>
      <c r="AA2967" s="134"/>
      <c r="AB2967" s="134"/>
      <c r="AC2967" s="134"/>
    </row>
    <row r="2968" spans="1:29" s="142" customFormat="1" ht="15.75">
      <c r="A2968" s="292" t="str">
        <f t="shared" si="52"/>
        <v>66-60400-01</v>
      </c>
      <c r="B2968" s="231">
        <v>5182.9250000000011</v>
      </c>
      <c r="C2968" s="231">
        <v>6991.587103448277</v>
      </c>
      <c r="D2968" s="231"/>
      <c r="E2968" s="231"/>
      <c r="F2968" s="231"/>
      <c r="G2968" s="232">
        <v>8040.3251689655172</v>
      </c>
      <c r="H2968" s="254" t="s">
        <v>1628</v>
      </c>
      <c r="I2968" s="254" t="s">
        <v>1628</v>
      </c>
      <c r="J2968" s="134"/>
      <c r="K2968" s="134"/>
      <c r="L2968" s="134"/>
      <c r="M2968" s="134"/>
      <c r="N2968" s="134"/>
      <c r="O2968" s="134"/>
      <c r="P2968" s="134"/>
      <c r="Q2968" s="134"/>
      <c r="R2968" s="134"/>
      <c r="S2968" s="134"/>
      <c r="T2968" s="134"/>
      <c r="U2968" s="134"/>
      <c r="V2968" s="134"/>
      <c r="W2968" s="134"/>
      <c r="X2968" s="134"/>
      <c r="Y2968" s="134"/>
      <c r="Z2968" s="134"/>
      <c r="AA2968" s="134"/>
      <c r="AB2968" s="134"/>
      <c r="AC2968" s="134"/>
    </row>
    <row r="2969" spans="1:29" s="142" customFormat="1" ht="15.75">
      <c r="A2969" s="292" t="str">
        <f t="shared" si="52"/>
        <v>66-60400-02</v>
      </c>
      <c r="B2969" s="231">
        <v>3537.1416666666673</v>
      </c>
      <c r="C2969" s="231">
        <v>4771.4821379310333</v>
      </c>
      <c r="D2969" s="231"/>
      <c r="E2969" s="231"/>
      <c r="F2969" s="231"/>
      <c r="G2969" s="232">
        <v>5487.2044586206885</v>
      </c>
      <c r="H2969" s="254" t="s">
        <v>1629</v>
      </c>
      <c r="I2969" s="254" t="s">
        <v>1629</v>
      </c>
      <c r="J2969" s="134"/>
      <c r="K2969" s="134"/>
      <c r="L2969" s="134"/>
      <c r="M2969" s="134"/>
      <c r="N2969" s="134"/>
      <c r="O2969" s="134"/>
      <c r="P2969" s="134"/>
      <c r="Q2969" s="134"/>
      <c r="R2969" s="134"/>
      <c r="S2969" s="134"/>
      <c r="T2969" s="134"/>
      <c r="U2969" s="134"/>
      <c r="V2969" s="134"/>
      <c r="W2969" s="134"/>
      <c r="X2969" s="134"/>
      <c r="Y2969" s="134"/>
      <c r="Z2969" s="134"/>
      <c r="AA2969" s="134"/>
      <c r="AB2969" s="134"/>
      <c r="AC2969" s="134"/>
    </row>
    <row r="2970" spans="1:29" s="132" customFormat="1" ht="15.75">
      <c r="A2970" s="292" t="str">
        <f t="shared" si="52"/>
        <v>66-60400-03</v>
      </c>
      <c r="B2970" s="231">
        <v>2136.9333333333329</v>
      </c>
      <c r="C2970" s="231">
        <v>2882.649379310345</v>
      </c>
      <c r="D2970" s="231"/>
      <c r="E2970" s="231"/>
      <c r="F2970" s="231"/>
      <c r="G2970" s="232">
        <v>3315.0467862068963</v>
      </c>
      <c r="H2970" s="254" t="s">
        <v>1630</v>
      </c>
      <c r="I2970" s="254" t="s">
        <v>1630</v>
      </c>
      <c r="J2970" s="131"/>
      <c r="K2970" s="130"/>
      <c r="L2970" s="130"/>
      <c r="M2970" s="130"/>
      <c r="N2970" s="68"/>
      <c r="O2970" s="68"/>
      <c r="P2970" s="68"/>
      <c r="Q2970" s="68"/>
      <c r="R2970" s="130"/>
      <c r="S2970" s="130"/>
      <c r="T2970" s="130"/>
      <c r="U2970" s="130"/>
      <c r="V2970" s="68"/>
      <c r="W2970" s="68"/>
      <c r="X2970" s="68"/>
      <c r="Y2970" s="130"/>
      <c r="Z2970" s="130"/>
      <c r="AA2970" s="130"/>
      <c r="AB2970" s="68"/>
      <c r="AC2970" s="68"/>
    </row>
    <row r="2971" spans="1:29" s="132" customFormat="1" ht="15.75">
      <c r="A2971" s="292" t="str">
        <f t="shared" si="52"/>
        <v>66-60400-L2</v>
      </c>
      <c r="B2971" s="231">
        <v>8720.0666666666675</v>
      </c>
      <c r="C2971" s="231">
        <v>11763.069241379315</v>
      </c>
      <c r="D2971" s="231"/>
      <c r="E2971" s="231"/>
      <c r="F2971" s="231"/>
      <c r="G2971" s="232">
        <v>13527.529627586213</v>
      </c>
      <c r="H2971" s="254" t="s">
        <v>1631</v>
      </c>
      <c r="I2971" s="254" t="s">
        <v>1631</v>
      </c>
      <c r="J2971" s="131"/>
      <c r="K2971" s="130"/>
      <c r="L2971" s="130"/>
      <c r="M2971" s="130"/>
      <c r="N2971" s="68"/>
      <c r="O2971" s="68"/>
      <c r="P2971" s="68"/>
      <c r="Q2971" s="68"/>
      <c r="R2971" s="130"/>
      <c r="S2971" s="130"/>
      <c r="T2971" s="130"/>
      <c r="U2971" s="130"/>
      <c r="V2971" s="68"/>
      <c r="W2971" s="68"/>
      <c r="X2971" s="68"/>
      <c r="Y2971" s="130"/>
      <c r="Z2971" s="130"/>
      <c r="AA2971" s="130"/>
      <c r="AB2971" s="68"/>
      <c r="AC2971" s="68"/>
    </row>
    <row r="2972" spans="1:29" s="132" customFormat="1" ht="15.75">
      <c r="A2972" s="292" t="str">
        <f t="shared" si="52"/>
        <v>66-60400-B2</v>
      </c>
      <c r="B2972" s="231">
        <v>5674.0749999999998</v>
      </c>
      <c r="C2972" s="231">
        <v>7654.1315172413761</v>
      </c>
      <c r="D2972" s="231"/>
      <c r="E2972" s="231"/>
      <c r="F2972" s="231"/>
      <c r="G2972" s="232">
        <v>8802.2512448275829</v>
      </c>
      <c r="H2972" s="254" t="s">
        <v>1632</v>
      </c>
      <c r="I2972" s="254" t="s">
        <v>1632</v>
      </c>
      <c r="J2972" s="131"/>
      <c r="K2972" s="130"/>
      <c r="L2972" s="130"/>
      <c r="M2972" s="130"/>
      <c r="N2972" s="68"/>
      <c r="O2972" s="68"/>
      <c r="P2972" s="68"/>
      <c r="Q2972" s="68"/>
      <c r="R2972" s="130"/>
      <c r="S2972" s="130"/>
      <c r="T2972" s="130"/>
      <c r="U2972" s="130"/>
      <c r="V2972" s="68"/>
      <c r="W2972" s="68"/>
      <c r="X2972" s="68"/>
      <c r="Y2972" s="130"/>
      <c r="Z2972" s="130"/>
      <c r="AA2972" s="130"/>
      <c r="AB2972" s="68"/>
      <c r="AC2972" s="68"/>
    </row>
    <row r="2973" spans="1:29" s="142" customFormat="1" ht="15.75">
      <c r="A2973" s="292" t="str">
        <f t="shared" si="52"/>
        <v>66-60200-S2</v>
      </c>
      <c r="B2973" s="231">
        <v>16039.925000000001</v>
      </c>
      <c r="C2973" s="231">
        <v>21637.305724137932</v>
      </c>
      <c r="D2973" s="231"/>
      <c r="E2973" s="231"/>
      <c r="F2973" s="231"/>
      <c r="G2973" s="232">
        <v>24882.901582758623</v>
      </c>
      <c r="H2973" s="254" t="s">
        <v>1633</v>
      </c>
      <c r="I2973" s="254" t="s">
        <v>1633</v>
      </c>
      <c r="J2973" s="134"/>
      <c r="K2973" s="134"/>
      <c r="L2973" s="134"/>
      <c r="M2973" s="134"/>
      <c r="N2973" s="134"/>
      <c r="O2973" s="134"/>
      <c r="P2973" s="134"/>
      <c r="Q2973" s="134"/>
      <c r="R2973" s="134"/>
      <c r="S2973" s="134"/>
      <c r="T2973" s="134"/>
      <c r="U2973" s="134"/>
      <c r="V2973" s="134"/>
      <c r="W2973" s="134"/>
      <c r="X2973" s="134"/>
      <c r="Y2973" s="134"/>
      <c r="Z2973" s="134"/>
      <c r="AA2973" s="134"/>
      <c r="AB2973" s="134"/>
      <c r="AC2973" s="134"/>
    </row>
    <row r="2974" spans="1:29" s="142" customFormat="1" ht="15.75">
      <c r="A2974" s="292" t="str">
        <f t="shared" si="52"/>
        <v>66-60200-01</v>
      </c>
      <c r="B2974" s="231">
        <v>9206.9083333333328</v>
      </c>
      <c r="C2974" s="231">
        <v>12419.801862068965</v>
      </c>
      <c r="D2974" s="231"/>
      <c r="E2974" s="231"/>
      <c r="F2974" s="231"/>
      <c r="G2974" s="232">
        <v>14282.772141379308</v>
      </c>
      <c r="H2974" s="254" t="s">
        <v>1634</v>
      </c>
      <c r="I2974" s="254" t="s">
        <v>1634</v>
      </c>
      <c r="J2974" s="134"/>
      <c r="K2974" s="134"/>
      <c r="L2974" s="134"/>
      <c r="M2974" s="134"/>
      <c r="N2974" s="134"/>
      <c r="O2974" s="134"/>
      <c r="P2974" s="134"/>
      <c r="Q2974" s="134"/>
      <c r="R2974" s="134"/>
      <c r="S2974" s="134"/>
      <c r="T2974" s="134"/>
      <c r="U2974" s="134"/>
      <c r="V2974" s="134"/>
      <c r="W2974" s="134"/>
      <c r="X2974" s="134"/>
      <c r="Y2974" s="134"/>
      <c r="Z2974" s="134"/>
      <c r="AA2974" s="134"/>
      <c r="AB2974" s="134"/>
      <c r="AC2974" s="134"/>
    </row>
    <row r="2975" spans="1:29" s="142" customFormat="1" ht="15.75">
      <c r="A2975" s="292" t="str">
        <f t="shared" si="52"/>
        <v>66-60200-02</v>
      </c>
      <c r="B2975" s="231">
        <v>6833.0166666666664</v>
      </c>
      <c r="C2975" s="231">
        <v>9217.5038620689647</v>
      </c>
      <c r="D2975" s="231"/>
      <c r="E2975" s="231"/>
      <c r="F2975" s="231"/>
      <c r="G2975" s="232">
        <v>10600.129441379309</v>
      </c>
      <c r="H2975" s="254" t="s">
        <v>1635</v>
      </c>
      <c r="I2975" s="254" t="s">
        <v>1635</v>
      </c>
      <c r="J2975" s="134"/>
      <c r="K2975" s="134"/>
      <c r="L2975" s="134"/>
      <c r="M2975" s="134"/>
      <c r="N2975" s="134"/>
      <c r="O2975" s="134"/>
      <c r="P2975" s="134"/>
      <c r="Q2975" s="134"/>
      <c r="R2975" s="134"/>
      <c r="S2975" s="134"/>
      <c r="T2975" s="134"/>
      <c r="U2975" s="134"/>
      <c r="V2975" s="134"/>
      <c r="W2975" s="134"/>
      <c r="X2975" s="134"/>
      <c r="Y2975" s="134"/>
      <c r="Z2975" s="134"/>
      <c r="AA2975" s="134"/>
      <c r="AB2975" s="134"/>
      <c r="AC2975" s="134"/>
    </row>
    <row r="2976" spans="1:29" s="132" customFormat="1" ht="15.75">
      <c r="A2976" s="292" t="str">
        <f t="shared" si="52"/>
        <v>66-60300-S3</v>
      </c>
      <c r="B2976" s="231">
        <v>14575.091666666669</v>
      </c>
      <c r="C2976" s="231">
        <v>19661.296068965512</v>
      </c>
      <c r="D2976" s="231"/>
      <c r="E2976" s="231"/>
      <c r="F2976" s="231"/>
      <c r="G2976" s="232">
        <v>22610.490479310341</v>
      </c>
      <c r="H2976" s="254" t="s">
        <v>1636</v>
      </c>
      <c r="I2976" s="254" t="s">
        <v>1636</v>
      </c>
      <c r="J2976" s="131"/>
      <c r="K2976" s="130"/>
      <c r="L2976" s="130"/>
      <c r="M2976" s="130"/>
      <c r="N2976" s="68"/>
      <c r="O2976" s="68"/>
      <c r="P2976" s="68"/>
      <c r="Q2976" s="68"/>
      <c r="R2976" s="130"/>
      <c r="S2976" s="130"/>
      <c r="T2976" s="130"/>
      <c r="U2976" s="130"/>
      <c r="V2976" s="68"/>
      <c r="W2976" s="68"/>
      <c r="X2976" s="68"/>
      <c r="Y2976" s="130"/>
      <c r="Z2976" s="130"/>
      <c r="AA2976" s="130"/>
      <c r="AB2976" s="68"/>
      <c r="AC2976" s="68"/>
    </row>
    <row r="2977" spans="1:33" s="132" customFormat="1" ht="15.75">
      <c r="A2977" s="292" t="str">
        <f t="shared" si="52"/>
        <v>66-60300-01</v>
      </c>
      <c r="B2977" s="231">
        <v>5984.2750000000015</v>
      </c>
      <c r="C2977" s="231">
        <v>8072.5806206896559</v>
      </c>
      <c r="D2977" s="231"/>
      <c r="E2977" s="231"/>
      <c r="F2977" s="231"/>
      <c r="G2977" s="232">
        <v>9283.467713793103</v>
      </c>
      <c r="H2977" s="254" t="s">
        <v>1637</v>
      </c>
      <c r="I2977" s="254" t="s">
        <v>1637</v>
      </c>
      <c r="J2977" s="131"/>
      <c r="K2977" s="130"/>
      <c r="L2977" s="130"/>
      <c r="M2977" s="130"/>
      <c r="N2977" s="68"/>
      <c r="O2977" s="68"/>
      <c r="P2977" s="68"/>
      <c r="Q2977" s="68"/>
      <c r="R2977" s="130"/>
      <c r="S2977" s="130"/>
      <c r="T2977" s="130"/>
      <c r="U2977" s="130"/>
      <c r="V2977" s="68"/>
      <c r="W2977" s="68"/>
      <c r="X2977" s="68"/>
      <c r="Y2977" s="130"/>
      <c r="Z2977" s="130"/>
      <c r="AA2977" s="130"/>
      <c r="AB2977" s="68"/>
      <c r="AC2977" s="68"/>
    </row>
    <row r="2978" spans="1:33" s="142" customFormat="1" ht="15.75">
      <c r="A2978" s="292" t="str">
        <f t="shared" si="52"/>
        <v>66-60300-02</v>
      </c>
      <c r="B2978" s="231">
        <v>5092.45</v>
      </c>
      <c r="C2978" s="231">
        <v>6869.5394482758584</v>
      </c>
      <c r="D2978" s="231"/>
      <c r="E2978" s="231"/>
      <c r="F2978" s="231"/>
      <c r="G2978" s="232">
        <v>7899.9703655172361</v>
      </c>
      <c r="H2978" s="254" t="s">
        <v>1638</v>
      </c>
      <c r="I2978" s="254" t="s">
        <v>1638</v>
      </c>
      <c r="J2978" s="134"/>
      <c r="K2978" s="134"/>
      <c r="L2978" s="134"/>
      <c r="M2978" s="134"/>
      <c r="N2978" s="134"/>
      <c r="O2978" s="134"/>
      <c r="P2978" s="134"/>
      <c r="Q2978" s="134"/>
      <c r="R2978" s="134"/>
      <c r="S2978" s="134"/>
      <c r="T2978" s="134"/>
      <c r="U2978" s="134"/>
      <c r="V2978" s="134"/>
      <c r="W2978" s="134"/>
      <c r="X2978" s="134"/>
      <c r="Y2978" s="134"/>
      <c r="Z2978" s="134"/>
      <c r="AA2978" s="134"/>
      <c r="AB2978" s="134"/>
      <c r="AC2978" s="134"/>
    </row>
    <row r="2979" spans="1:33" s="132" customFormat="1" ht="15.75">
      <c r="A2979" s="292" t="str">
        <f t="shared" si="52"/>
        <v>66-60300-03</v>
      </c>
      <c r="B2979" s="231">
        <v>3498.3666666666672</v>
      </c>
      <c r="C2979" s="231">
        <v>4719.1759999999995</v>
      </c>
      <c r="D2979" s="231"/>
      <c r="E2979" s="231"/>
      <c r="F2979" s="231"/>
      <c r="G2979" s="232">
        <v>5427.0523999999996</v>
      </c>
      <c r="H2979" s="254" t="s">
        <v>1639</v>
      </c>
      <c r="I2979" s="254" t="s">
        <v>1639</v>
      </c>
      <c r="J2979" s="131"/>
      <c r="K2979" s="130"/>
      <c r="L2979" s="130"/>
      <c r="M2979" s="130"/>
      <c r="N2979" s="68"/>
      <c r="O2979" s="68"/>
      <c r="P2979" s="68"/>
      <c r="Q2979" s="68"/>
      <c r="R2979" s="130"/>
      <c r="S2979" s="130"/>
      <c r="T2979" s="130"/>
      <c r="U2979" s="130"/>
      <c r="V2979" s="68"/>
      <c r="W2979" s="68"/>
      <c r="X2979" s="68"/>
      <c r="Y2979" s="130"/>
      <c r="Z2979" s="130"/>
      <c r="AA2979" s="130"/>
      <c r="AB2979" s="68"/>
      <c r="AC2979" s="68"/>
    </row>
    <row r="2980" spans="1:33" s="132" customFormat="1" ht="15.75">
      <c r="A2980" s="292" t="str">
        <f t="shared" si="52"/>
        <v>66-60300-L2</v>
      </c>
      <c r="B2980" s="231">
        <v>11076.724999999999</v>
      </c>
      <c r="C2980" s="231">
        <v>14942.120068965512</v>
      </c>
      <c r="D2980" s="231"/>
      <c r="E2980" s="231"/>
      <c r="F2980" s="231"/>
      <c r="G2980" s="232">
        <v>17183.438079310337</v>
      </c>
      <c r="H2980" s="254" t="s">
        <v>1640</v>
      </c>
      <c r="I2980" s="254" t="s">
        <v>1640</v>
      </c>
      <c r="J2980" s="131"/>
      <c r="K2980" s="130"/>
      <c r="L2980" s="130"/>
      <c r="M2980" s="130"/>
      <c r="N2980" s="68"/>
      <c r="O2980" s="68"/>
      <c r="P2980" s="68"/>
      <c r="Q2980" s="68"/>
      <c r="R2980" s="130"/>
      <c r="S2980" s="130"/>
      <c r="T2980" s="130"/>
      <c r="U2980" s="130"/>
      <c r="V2980" s="68"/>
      <c r="W2980" s="68"/>
      <c r="X2980" s="68"/>
      <c r="Y2980" s="130"/>
      <c r="Z2980" s="130"/>
      <c r="AA2980" s="130"/>
      <c r="AB2980" s="68"/>
      <c r="AC2980" s="68"/>
    </row>
    <row r="2981" spans="1:33" s="132" customFormat="1" ht="15.75">
      <c r="A2981" s="292" t="str">
        <f t="shared" ref="A2981:A3044" si="53">LEFT(H2981,6)&amp;"00"&amp;RIGHT(H2981,3)</f>
        <v>66-60300-B2</v>
      </c>
      <c r="B2981" s="231">
        <v>8590.8166666666675</v>
      </c>
      <c r="C2981" s="231">
        <v>11588.715448275861</v>
      </c>
      <c r="D2981" s="231"/>
      <c r="E2981" s="231"/>
      <c r="F2981" s="231"/>
      <c r="G2981" s="232">
        <v>13327.02276551724</v>
      </c>
      <c r="H2981" s="255" t="s">
        <v>1641</v>
      </c>
      <c r="I2981" s="255" t="s">
        <v>1641</v>
      </c>
      <c r="J2981" s="131"/>
      <c r="K2981" s="130"/>
      <c r="L2981" s="130"/>
      <c r="M2981" s="130"/>
      <c r="N2981" s="68"/>
      <c r="O2981" s="68"/>
      <c r="P2981" s="68"/>
      <c r="Q2981" s="68"/>
      <c r="R2981" s="130"/>
      <c r="S2981" s="130"/>
      <c r="T2981" s="130"/>
      <c r="U2981" s="130"/>
      <c r="V2981" s="68"/>
      <c r="W2981" s="68"/>
      <c r="X2981" s="68"/>
      <c r="Y2981" s="130"/>
      <c r="Z2981" s="130"/>
      <c r="AA2981" s="130"/>
      <c r="AB2981" s="68"/>
      <c r="AC2981" s="68"/>
    </row>
    <row r="2982" spans="1:33" s="142" customFormat="1" ht="15.75">
      <c r="A2982" s="292" t="str">
        <f t="shared" si="53"/>
        <v>66-60400-S3</v>
      </c>
      <c r="B2982" s="231">
        <v>10857.000000000002</v>
      </c>
      <c r="C2982" s="231">
        <v>14645.718620689653</v>
      </c>
      <c r="D2982" s="231"/>
      <c r="E2982" s="231"/>
      <c r="F2982" s="231"/>
      <c r="G2982" s="232">
        <v>16842.5764137931</v>
      </c>
      <c r="H2982" s="254" t="s">
        <v>1642</v>
      </c>
      <c r="I2982" s="254" t="s">
        <v>1642</v>
      </c>
      <c r="J2982" s="134"/>
      <c r="K2982" s="134"/>
      <c r="L2982" s="134"/>
      <c r="M2982" s="134"/>
      <c r="N2982" s="134"/>
      <c r="O2982" s="134"/>
      <c r="P2982" s="134"/>
      <c r="Q2982" s="134"/>
      <c r="R2982" s="134"/>
      <c r="S2982" s="134"/>
      <c r="T2982" s="134"/>
      <c r="U2982" s="134"/>
      <c r="V2982" s="134"/>
      <c r="W2982" s="134"/>
      <c r="X2982" s="134"/>
      <c r="Y2982" s="134"/>
      <c r="Z2982" s="134"/>
      <c r="AA2982" s="134"/>
      <c r="AB2982" s="134"/>
      <c r="AC2982" s="134"/>
    </row>
    <row r="2983" spans="1:33" s="142" customFormat="1" ht="15.75">
      <c r="A2983" s="292" t="str">
        <f t="shared" si="53"/>
        <v>66-60400-01</v>
      </c>
      <c r="B2983" s="231">
        <v>5182.9250000000011</v>
      </c>
      <c r="C2983" s="231">
        <v>6991.587103448277</v>
      </c>
      <c r="D2983" s="231"/>
      <c r="E2983" s="231"/>
      <c r="F2983" s="231"/>
      <c r="G2983" s="232">
        <v>8040.3251689655172</v>
      </c>
      <c r="H2983" s="254" t="s">
        <v>1643</v>
      </c>
      <c r="I2983" s="254" t="s">
        <v>1643</v>
      </c>
      <c r="J2983" s="134"/>
      <c r="K2983" s="134"/>
      <c r="L2983" s="134"/>
      <c r="M2983" s="134"/>
      <c r="N2983" s="134"/>
      <c r="O2983" s="134"/>
      <c r="P2983" s="134"/>
      <c r="Q2983" s="134"/>
      <c r="R2983" s="134"/>
      <c r="S2983" s="134"/>
      <c r="T2983" s="134"/>
      <c r="U2983" s="134"/>
      <c r="V2983" s="134"/>
      <c r="W2983" s="134"/>
      <c r="X2983" s="134"/>
      <c r="Y2983" s="134"/>
      <c r="Z2983" s="134"/>
      <c r="AA2983" s="134"/>
      <c r="AB2983" s="134"/>
      <c r="AC2983" s="134"/>
    </row>
    <row r="2984" spans="1:33" s="132" customFormat="1" ht="15.75">
      <c r="A2984" s="292" t="str">
        <f t="shared" si="53"/>
        <v>66-60400-02</v>
      </c>
      <c r="B2984" s="231">
        <v>3537.1416666666673</v>
      </c>
      <c r="C2984" s="231">
        <v>4771.4821379310333</v>
      </c>
      <c r="D2984" s="231"/>
      <c r="E2984" s="231"/>
      <c r="F2984" s="231"/>
      <c r="G2984" s="232">
        <v>5487.2044586206885</v>
      </c>
      <c r="H2984" s="254" t="s">
        <v>1644</v>
      </c>
      <c r="I2984" s="254" t="s">
        <v>1644</v>
      </c>
      <c r="J2984" s="131"/>
      <c r="K2984" s="130"/>
      <c r="L2984" s="130"/>
      <c r="M2984" s="130"/>
      <c r="N2984" s="68"/>
      <c r="O2984" s="68"/>
      <c r="P2984" s="68"/>
      <c r="Q2984" s="68"/>
      <c r="R2984" s="130"/>
      <c r="S2984" s="130"/>
      <c r="T2984" s="130"/>
      <c r="U2984" s="130"/>
      <c r="V2984" s="68"/>
      <c r="W2984" s="68"/>
      <c r="X2984" s="68"/>
      <c r="Y2984" s="130"/>
      <c r="Z2984" s="130"/>
      <c r="AA2984" s="130"/>
      <c r="AB2984" s="68"/>
      <c r="AC2984" s="68"/>
    </row>
    <row r="2985" spans="1:33" s="132" customFormat="1" ht="15.75">
      <c r="A2985" s="292" t="str">
        <f t="shared" si="53"/>
        <v>66-60400-03</v>
      </c>
      <c r="B2985" s="231">
        <v>2136.9333333333329</v>
      </c>
      <c r="C2985" s="231">
        <v>2882.649379310345</v>
      </c>
      <c r="D2985" s="231"/>
      <c r="E2985" s="231"/>
      <c r="F2985" s="231"/>
      <c r="G2985" s="232">
        <v>3315.0467862068963</v>
      </c>
      <c r="H2985" s="254" t="s">
        <v>1645</v>
      </c>
      <c r="I2985" s="254" t="s">
        <v>1645</v>
      </c>
      <c r="J2985" s="131"/>
      <c r="K2985" s="130"/>
      <c r="L2985" s="130"/>
      <c r="M2985" s="130"/>
      <c r="N2985" s="68"/>
      <c r="O2985" s="68"/>
      <c r="P2985" s="68"/>
      <c r="Q2985" s="68"/>
      <c r="R2985" s="130"/>
      <c r="S2985" s="130"/>
      <c r="T2985" s="130"/>
      <c r="U2985" s="130"/>
      <c r="V2985" s="68"/>
      <c r="W2985" s="68"/>
      <c r="X2985" s="68"/>
      <c r="Y2985" s="130"/>
      <c r="Z2985" s="130"/>
      <c r="AA2985" s="130"/>
      <c r="AB2985" s="68"/>
      <c r="AC2985" s="68"/>
    </row>
    <row r="2986" spans="1:33" s="132" customFormat="1" ht="15.75">
      <c r="A2986" s="292" t="str">
        <f t="shared" si="53"/>
        <v>66-60400-L2</v>
      </c>
      <c r="B2986" s="231">
        <v>8720.0666666666675</v>
      </c>
      <c r="C2986" s="231">
        <v>11763.069241379315</v>
      </c>
      <c r="D2986" s="231"/>
      <c r="E2986" s="231"/>
      <c r="F2986" s="231"/>
      <c r="G2986" s="232">
        <v>13527.529627586213</v>
      </c>
      <c r="H2986" s="254" t="s">
        <v>1646</v>
      </c>
      <c r="I2986" s="254" t="s">
        <v>1646</v>
      </c>
      <c r="J2986" s="131"/>
      <c r="K2986" s="130"/>
      <c r="L2986" s="130"/>
      <c r="M2986" s="130"/>
      <c r="N2986" s="68"/>
      <c r="O2986" s="68"/>
      <c r="P2986" s="68"/>
      <c r="Q2986" s="68"/>
      <c r="R2986" s="130"/>
      <c r="S2986" s="130"/>
      <c r="T2986" s="130"/>
      <c r="U2986" s="130"/>
      <c r="V2986" s="68"/>
      <c r="W2986" s="68"/>
      <c r="X2986" s="68"/>
      <c r="Y2986" s="130"/>
      <c r="Z2986" s="130"/>
      <c r="AA2986" s="130"/>
      <c r="AB2986" s="68"/>
      <c r="AC2986" s="68"/>
    </row>
    <row r="2987" spans="1:33" s="132" customFormat="1" ht="15.75">
      <c r="A2987" s="292" t="str">
        <f t="shared" si="53"/>
        <v>66-60400-B2</v>
      </c>
      <c r="B2987" s="231">
        <v>5674.0749999999998</v>
      </c>
      <c r="C2987" s="231">
        <v>7654.1315172413761</v>
      </c>
      <c r="D2987" s="231"/>
      <c r="E2987" s="231"/>
      <c r="F2987" s="231"/>
      <c r="G2987" s="232">
        <v>8802.2512448275829</v>
      </c>
      <c r="H2987" s="254" t="s">
        <v>1647</v>
      </c>
      <c r="I2987" s="254" t="s">
        <v>1647</v>
      </c>
      <c r="J2987" s="131"/>
      <c r="K2987" s="130"/>
      <c r="L2987" s="130"/>
      <c r="M2987" s="130"/>
      <c r="N2987" s="68"/>
      <c r="O2987" s="68"/>
      <c r="P2987" s="68"/>
      <c r="Q2987" s="68"/>
      <c r="R2987" s="130"/>
      <c r="S2987" s="130"/>
      <c r="T2987" s="130"/>
      <c r="U2987" s="130"/>
      <c r="V2987" s="68"/>
      <c r="W2987" s="68"/>
      <c r="X2987" s="68"/>
      <c r="Y2987" s="130"/>
      <c r="Z2987" s="130"/>
      <c r="AA2987" s="130"/>
      <c r="AB2987" s="68"/>
      <c r="AC2987" s="68"/>
    </row>
    <row r="2988" spans="1:33" ht="15.75">
      <c r="A2988" s="292" t="str">
        <f t="shared" si="53"/>
        <v>66-60200-S2</v>
      </c>
      <c r="B2988" s="231">
        <v>16039.925000000001</v>
      </c>
      <c r="C2988" s="231">
        <v>21637.305724137932</v>
      </c>
      <c r="D2988" s="231"/>
      <c r="E2988" s="231"/>
      <c r="F2988" s="231"/>
      <c r="G2988" s="232">
        <v>24882.901582758623</v>
      </c>
      <c r="H2988" s="254" t="s">
        <v>1648</v>
      </c>
      <c r="I2988" s="254" t="s">
        <v>1648</v>
      </c>
      <c r="J2988" s="108"/>
      <c r="K2988" s="108"/>
      <c r="L2988" s="108"/>
      <c r="M2988" s="108"/>
      <c r="N2988" s="108"/>
      <c r="O2988" s="108"/>
      <c r="P2988" s="108"/>
      <c r="Q2988" s="108"/>
      <c r="R2988" s="108"/>
      <c r="S2988" s="108"/>
      <c r="T2988" s="108"/>
      <c r="U2988" s="108"/>
      <c r="V2988" s="108"/>
      <c r="W2988" s="108"/>
      <c r="X2988" s="108"/>
      <c r="Y2988" s="108"/>
      <c r="Z2988" s="108"/>
      <c r="AA2988" s="108"/>
      <c r="AB2988" s="108"/>
      <c r="AC2988" s="108"/>
      <c r="AD2988" s="111"/>
      <c r="AG2988" s="111"/>
    </row>
    <row r="2989" spans="1:33" ht="15.75">
      <c r="A2989" s="292" t="str">
        <f t="shared" si="53"/>
        <v>66-60200-01</v>
      </c>
      <c r="B2989" s="231">
        <v>9206.9083333333328</v>
      </c>
      <c r="C2989" s="231">
        <v>12419.801862068965</v>
      </c>
      <c r="D2989" s="231"/>
      <c r="E2989" s="231"/>
      <c r="F2989" s="231"/>
      <c r="G2989" s="232">
        <v>14282.772141379308</v>
      </c>
      <c r="H2989" s="254" t="s">
        <v>1649</v>
      </c>
      <c r="I2989" s="254" t="s">
        <v>1649</v>
      </c>
      <c r="J2989" s="108"/>
      <c r="K2989" s="108"/>
      <c r="L2989" s="108"/>
      <c r="M2989" s="108"/>
      <c r="N2989" s="108"/>
      <c r="O2989" s="108"/>
      <c r="P2989" s="108"/>
      <c r="Q2989" s="108"/>
      <c r="R2989" s="108"/>
      <c r="S2989" s="108"/>
      <c r="T2989" s="108"/>
      <c r="U2989" s="108"/>
      <c r="V2989" s="108"/>
      <c r="W2989" s="108"/>
      <c r="X2989" s="108"/>
      <c r="Y2989" s="108"/>
      <c r="Z2989" s="108"/>
      <c r="AA2989" s="108"/>
      <c r="AB2989" s="108"/>
      <c r="AC2989" s="108"/>
      <c r="AD2989" s="111"/>
      <c r="AG2989" s="111"/>
    </row>
    <row r="2990" spans="1:33" ht="15.75">
      <c r="A2990" s="292" t="str">
        <f t="shared" si="53"/>
        <v>66-60200-02</v>
      </c>
      <c r="B2990" s="231">
        <v>6833.0166666666664</v>
      </c>
      <c r="C2990" s="231">
        <v>9217.5038620689647</v>
      </c>
      <c r="D2990" s="231"/>
      <c r="E2990" s="231"/>
      <c r="F2990" s="231"/>
      <c r="G2990" s="232">
        <v>10600.129441379309</v>
      </c>
      <c r="H2990" s="254" t="s">
        <v>1650</v>
      </c>
      <c r="I2990" s="254" t="s">
        <v>1650</v>
      </c>
      <c r="J2990" s="108"/>
      <c r="K2990" s="108"/>
      <c r="L2990" s="108"/>
      <c r="M2990" s="108"/>
      <c r="N2990" s="108"/>
      <c r="O2990" s="108"/>
      <c r="P2990" s="108"/>
      <c r="Q2990" s="108"/>
      <c r="R2990" s="108"/>
      <c r="S2990" s="108"/>
      <c r="T2990" s="108"/>
      <c r="U2990" s="108"/>
      <c r="V2990" s="108"/>
      <c r="W2990" s="108"/>
      <c r="X2990" s="108"/>
      <c r="Y2990" s="108"/>
      <c r="Z2990" s="108"/>
      <c r="AA2990" s="108"/>
      <c r="AB2990" s="108"/>
      <c r="AC2990" s="108"/>
      <c r="AD2990" s="111"/>
      <c r="AG2990" s="111"/>
    </row>
    <row r="2991" spans="1:33" ht="15.75">
      <c r="A2991" s="292" t="str">
        <f t="shared" si="53"/>
        <v>66-60300-S3</v>
      </c>
      <c r="B2991" s="231">
        <v>14575.091666666669</v>
      </c>
      <c r="C2991" s="231">
        <v>19661.296068965512</v>
      </c>
      <c r="D2991" s="231"/>
      <c r="E2991" s="231"/>
      <c r="F2991" s="231"/>
      <c r="G2991" s="232">
        <v>22610.490479310341</v>
      </c>
      <c r="H2991" s="254" t="s">
        <v>1651</v>
      </c>
      <c r="I2991" s="254" t="s">
        <v>1651</v>
      </c>
      <c r="J2991" s="108"/>
      <c r="K2991" s="108"/>
      <c r="L2991" s="108"/>
      <c r="M2991" s="108"/>
      <c r="N2991" s="108"/>
      <c r="O2991" s="108"/>
      <c r="P2991" s="108"/>
      <c r="Q2991" s="108"/>
      <c r="R2991" s="108"/>
      <c r="S2991" s="108"/>
      <c r="T2991" s="108"/>
      <c r="U2991" s="108"/>
      <c r="V2991" s="108"/>
      <c r="W2991" s="108"/>
      <c r="X2991" s="108"/>
      <c r="Y2991" s="108"/>
      <c r="Z2991" s="108"/>
      <c r="AA2991" s="108"/>
      <c r="AB2991" s="108"/>
      <c r="AC2991" s="108"/>
      <c r="AD2991" s="111"/>
      <c r="AG2991" s="111"/>
    </row>
    <row r="2992" spans="1:33" ht="15.75">
      <c r="A2992" s="292" t="str">
        <f t="shared" si="53"/>
        <v>66-60300-01</v>
      </c>
      <c r="B2992" s="231">
        <v>5984.2750000000015</v>
      </c>
      <c r="C2992" s="231">
        <v>8072.5806206896559</v>
      </c>
      <c r="D2992" s="231"/>
      <c r="E2992" s="231"/>
      <c r="F2992" s="231"/>
      <c r="G2992" s="232">
        <v>9283.467713793103</v>
      </c>
      <c r="H2992" s="254" t="s">
        <v>1652</v>
      </c>
      <c r="I2992" s="254" t="s">
        <v>1652</v>
      </c>
      <c r="J2992" s="108"/>
      <c r="K2992" s="108"/>
      <c r="L2992" s="108"/>
      <c r="M2992" s="108"/>
      <c r="N2992" s="108"/>
      <c r="O2992" s="108"/>
      <c r="P2992" s="108"/>
      <c r="Q2992" s="108"/>
      <c r="R2992" s="108"/>
      <c r="S2992" s="108"/>
      <c r="T2992" s="108"/>
      <c r="U2992" s="108"/>
      <c r="V2992" s="108"/>
      <c r="W2992" s="108"/>
      <c r="X2992" s="108"/>
      <c r="Y2992" s="108"/>
      <c r="Z2992" s="108"/>
      <c r="AA2992" s="108"/>
      <c r="AB2992" s="108"/>
      <c r="AC2992" s="108"/>
      <c r="AD2992" s="111"/>
      <c r="AG2992" s="111"/>
    </row>
    <row r="2993" spans="1:33" ht="15.75">
      <c r="A2993" s="292" t="str">
        <f t="shared" si="53"/>
        <v>66-60300-02</v>
      </c>
      <c r="B2993" s="231">
        <v>5092.45</v>
      </c>
      <c r="C2993" s="231">
        <v>6869.5394482758584</v>
      </c>
      <c r="D2993" s="231"/>
      <c r="E2993" s="231"/>
      <c r="F2993" s="231"/>
      <c r="G2993" s="232">
        <v>7899.9703655172361</v>
      </c>
      <c r="H2993" s="254" t="s">
        <v>1653</v>
      </c>
      <c r="I2993" s="254" t="s">
        <v>1653</v>
      </c>
      <c r="J2993" s="114"/>
      <c r="K2993" s="108"/>
      <c r="L2993" s="108"/>
      <c r="M2993" s="108"/>
      <c r="N2993" s="109"/>
      <c r="O2993" s="110"/>
      <c r="P2993" s="108"/>
      <c r="Q2993" s="108"/>
      <c r="R2993" s="108"/>
      <c r="S2993" s="108"/>
      <c r="T2993" s="108"/>
      <c r="U2993" s="108"/>
      <c r="V2993" s="109"/>
      <c r="W2993" s="109"/>
      <c r="X2993" s="109"/>
      <c r="Y2993" s="108"/>
      <c r="Z2993" s="108"/>
      <c r="AA2993" s="108"/>
      <c r="AB2993" s="109"/>
      <c r="AC2993" s="109"/>
      <c r="AD2993" s="111"/>
      <c r="AG2993" s="111"/>
    </row>
    <row r="2994" spans="1:33" ht="15.75">
      <c r="A2994" s="292" t="str">
        <f t="shared" si="53"/>
        <v>66-60300-03</v>
      </c>
      <c r="B2994" s="231">
        <v>3498.3666666666672</v>
      </c>
      <c r="C2994" s="231">
        <v>4719.1759999999995</v>
      </c>
      <c r="D2994" s="231"/>
      <c r="E2994" s="231"/>
      <c r="F2994" s="231"/>
      <c r="G2994" s="232">
        <v>5427.0523999999996</v>
      </c>
      <c r="H2994" s="254" t="s">
        <v>1654</v>
      </c>
      <c r="I2994" s="254" t="s">
        <v>1654</v>
      </c>
      <c r="J2994" s="114"/>
      <c r="K2994" s="108"/>
      <c r="L2994" s="108"/>
      <c r="M2994" s="108"/>
      <c r="N2994" s="109"/>
      <c r="O2994" s="110"/>
      <c r="P2994" s="108"/>
      <c r="Q2994" s="108"/>
      <c r="R2994" s="108"/>
      <c r="S2994" s="108"/>
      <c r="T2994" s="108"/>
      <c r="U2994" s="108"/>
      <c r="V2994" s="109"/>
      <c r="W2994" s="109"/>
      <c r="X2994" s="109"/>
      <c r="Y2994" s="108"/>
      <c r="Z2994" s="108"/>
      <c r="AA2994" s="108"/>
      <c r="AB2994" s="109"/>
      <c r="AC2994" s="109"/>
      <c r="AD2994" s="111"/>
      <c r="AG2994" s="111"/>
    </row>
    <row r="2995" spans="1:33" ht="15.75">
      <c r="A2995" s="292" t="str">
        <f t="shared" si="53"/>
        <v>66-60300-L2</v>
      </c>
      <c r="B2995" s="231">
        <v>11076.724999999999</v>
      </c>
      <c r="C2995" s="231">
        <v>14942.120068965512</v>
      </c>
      <c r="D2995" s="231"/>
      <c r="E2995" s="231"/>
      <c r="F2995" s="231"/>
      <c r="G2995" s="232">
        <v>17183.438079310337</v>
      </c>
      <c r="H2995" s="254" t="s">
        <v>1655</v>
      </c>
      <c r="I2995" s="254" t="s">
        <v>1655</v>
      </c>
      <c r="J2995" s="114"/>
      <c r="K2995" s="108"/>
      <c r="L2995" s="108"/>
      <c r="M2995" s="108"/>
      <c r="N2995" s="109"/>
      <c r="O2995" s="110"/>
      <c r="P2995" s="108"/>
      <c r="Q2995" s="108"/>
      <c r="R2995" s="108"/>
      <c r="S2995" s="108"/>
      <c r="T2995" s="108"/>
      <c r="U2995" s="108"/>
      <c r="V2995" s="109"/>
      <c r="W2995" s="109"/>
      <c r="X2995" s="109"/>
      <c r="Y2995" s="108"/>
      <c r="Z2995" s="108"/>
      <c r="AA2995" s="108"/>
      <c r="AB2995" s="109"/>
      <c r="AC2995" s="109"/>
      <c r="AD2995" s="111"/>
      <c r="AG2995" s="111"/>
    </row>
    <row r="2996" spans="1:33" ht="15.75">
      <c r="A2996" s="292" t="str">
        <f t="shared" si="53"/>
        <v>66-60300-B2</v>
      </c>
      <c r="B2996" s="231">
        <v>8590.8166666666675</v>
      </c>
      <c r="C2996" s="231">
        <v>11588.715448275861</v>
      </c>
      <c r="D2996" s="231"/>
      <c r="E2996" s="231"/>
      <c r="F2996" s="231"/>
      <c r="G2996" s="232">
        <v>13327.02276551724</v>
      </c>
      <c r="H2996" s="255" t="s">
        <v>1656</v>
      </c>
      <c r="I2996" s="255" t="s">
        <v>1656</v>
      </c>
      <c r="J2996" s="114"/>
      <c r="K2996" s="108"/>
      <c r="L2996" s="108"/>
      <c r="M2996" s="108"/>
      <c r="N2996" s="109"/>
      <c r="O2996" s="110"/>
      <c r="P2996" s="108"/>
      <c r="Q2996" s="108"/>
      <c r="R2996" s="108"/>
      <c r="S2996" s="108"/>
      <c r="T2996" s="108"/>
      <c r="U2996" s="108"/>
      <c r="V2996" s="109"/>
      <c r="W2996" s="109"/>
      <c r="X2996" s="109"/>
      <c r="Y2996" s="108"/>
      <c r="Z2996" s="108"/>
      <c r="AA2996" s="108"/>
      <c r="AB2996" s="109"/>
      <c r="AC2996" s="109"/>
      <c r="AD2996" s="111"/>
      <c r="AG2996" s="111"/>
    </row>
    <row r="2997" spans="1:33" s="132" customFormat="1" ht="15.75">
      <c r="A2997" s="292" t="str">
        <f t="shared" si="53"/>
        <v>66-60400-S3</v>
      </c>
      <c r="B2997" s="231">
        <v>10857.000000000002</v>
      </c>
      <c r="C2997" s="231">
        <v>14645.718620689653</v>
      </c>
      <c r="D2997" s="231"/>
      <c r="E2997" s="231"/>
      <c r="F2997" s="231"/>
      <c r="G2997" s="232">
        <v>16842.5764137931</v>
      </c>
      <c r="H2997" s="254" t="s">
        <v>1657</v>
      </c>
      <c r="I2997" s="254" t="s">
        <v>1657</v>
      </c>
      <c r="J2997" s="131"/>
      <c r="K2997" s="130"/>
      <c r="L2997" s="130"/>
      <c r="M2997" s="130"/>
      <c r="N2997" s="68"/>
      <c r="O2997" s="68"/>
      <c r="P2997" s="68"/>
      <c r="Q2997" s="68"/>
      <c r="R2997" s="130"/>
      <c r="S2997" s="130"/>
      <c r="T2997" s="130"/>
      <c r="U2997" s="130"/>
      <c r="V2997" s="68"/>
      <c r="W2997" s="68"/>
      <c r="X2997" s="68"/>
      <c r="Y2997" s="130"/>
      <c r="Z2997" s="130"/>
      <c r="AA2997" s="130"/>
      <c r="AB2997" s="68"/>
      <c r="AC2997" s="68"/>
    </row>
    <row r="2998" spans="1:33" ht="15.75">
      <c r="A2998" s="292" t="str">
        <f t="shared" si="53"/>
        <v>66-60400-01</v>
      </c>
      <c r="B2998" s="231">
        <v>5182.9250000000011</v>
      </c>
      <c r="C2998" s="231">
        <v>6991.587103448277</v>
      </c>
      <c r="D2998" s="231"/>
      <c r="E2998" s="231"/>
      <c r="F2998" s="231"/>
      <c r="G2998" s="232">
        <v>8040.3251689655172</v>
      </c>
      <c r="H2998" s="254" t="s">
        <v>1658</v>
      </c>
      <c r="I2998" s="254" t="s">
        <v>1658</v>
      </c>
      <c r="J2998" s="108"/>
      <c r="K2998" s="108"/>
      <c r="L2998" s="108"/>
      <c r="M2998" s="108"/>
      <c r="N2998" s="108"/>
      <c r="O2998" s="108"/>
      <c r="P2998" s="108"/>
      <c r="Q2998" s="108"/>
      <c r="R2998" s="108"/>
      <c r="S2998" s="108"/>
      <c r="T2998" s="108"/>
      <c r="U2998" s="108"/>
      <c r="V2998" s="108"/>
      <c r="W2998" s="108"/>
      <c r="X2998" s="108"/>
      <c r="Y2998" s="108"/>
      <c r="Z2998" s="108"/>
      <c r="AA2998" s="108"/>
      <c r="AB2998" s="108"/>
      <c r="AC2998" s="108"/>
      <c r="AD2998" s="111"/>
      <c r="AG2998" s="111"/>
    </row>
    <row r="2999" spans="1:33" ht="15.75">
      <c r="A2999" s="292" t="str">
        <f t="shared" si="53"/>
        <v>66-60400-02</v>
      </c>
      <c r="B2999" s="231">
        <v>3537.1416666666673</v>
      </c>
      <c r="C2999" s="231">
        <v>4771.4821379310333</v>
      </c>
      <c r="D2999" s="231"/>
      <c r="E2999" s="231"/>
      <c r="F2999" s="231"/>
      <c r="G2999" s="232">
        <v>5487.2044586206885</v>
      </c>
      <c r="H2999" s="254" t="s">
        <v>1659</v>
      </c>
      <c r="I2999" s="254" t="s">
        <v>1659</v>
      </c>
      <c r="J2999" s="108"/>
      <c r="K2999" s="108"/>
      <c r="L2999" s="108"/>
      <c r="M2999" s="108"/>
      <c r="N2999" s="108"/>
      <c r="O2999" s="108"/>
      <c r="P2999" s="108"/>
      <c r="Q2999" s="108"/>
      <c r="R2999" s="108"/>
      <c r="S2999" s="108"/>
      <c r="T2999" s="108"/>
      <c r="U2999" s="108"/>
      <c r="V2999" s="108"/>
      <c r="W2999" s="108"/>
      <c r="X2999" s="108"/>
      <c r="Y2999" s="108"/>
      <c r="Z2999" s="108"/>
      <c r="AA2999" s="108"/>
      <c r="AB2999" s="108"/>
      <c r="AC2999" s="108"/>
      <c r="AD2999" s="111"/>
      <c r="AG2999" s="111"/>
    </row>
    <row r="3000" spans="1:33" ht="15.75">
      <c r="A3000" s="292" t="str">
        <f t="shared" si="53"/>
        <v>66-60400-03</v>
      </c>
      <c r="B3000" s="231">
        <v>2136.9333333333329</v>
      </c>
      <c r="C3000" s="231">
        <v>2882.649379310345</v>
      </c>
      <c r="D3000" s="231"/>
      <c r="E3000" s="231"/>
      <c r="F3000" s="231"/>
      <c r="G3000" s="232">
        <v>3315.0467862068963</v>
      </c>
      <c r="H3000" s="254" t="s">
        <v>1660</v>
      </c>
      <c r="I3000" s="254" t="s">
        <v>1660</v>
      </c>
      <c r="J3000" s="108"/>
      <c r="K3000" s="108"/>
      <c r="L3000" s="108"/>
      <c r="M3000" s="108"/>
      <c r="N3000" s="108"/>
      <c r="O3000" s="108"/>
      <c r="P3000" s="108"/>
      <c r="Q3000" s="108"/>
      <c r="R3000" s="108"/>
      <c r="S3000" s="108"/>
      <c r="T3000" s="108"/>
      <c r="U3000" s="108"/>
      <c r="V3000" s="108"/>
      <c r="W3000" s="108"/>
      <c r="X3000" s="108"/>
      <c r="Y3000" s="108"/>
      <c r="Z3000" s="108"/>
      <c r="AA3000" s="108"/>
      <c r="AB3000" s="108"/>
      <c r="AC3000" s="108"/>
      <c r="AD3000" s="111"/>
      <c r="AG3000" s="111"/>
    </row>
    <row r="3001" spans="1:33" ht="15.75">
      <c r="A3001" s="292" t="str">
        <f t="shared" si="53"/>
        <v>66-60400-L2</v>
      </c>
      <c r="B3001" s="231">
        <v>8720.0666666666675</v>
      </c>
      <c r="C3001" s="231">
        <v>11763.069241379315</v>
      </c>
      <c r="D3001" s="231"/>
      <c r="E3001" s="231"/>
      <c r="F3001" s="231"/>
      <c r="G3001" s="232">
        <v>13527.529627586213</v>
      </c>
      <c r="H3001" s="255" t="s">
        <v>1661</v>
      </c>
      <c r="I3001" s="255" t="s">
        <v>1661</v>
      </c>
      <c r="J3001" s="108"/>
      <c r="K3001" s="108"/>
      <c r="L3001" s="108"/>
      <c r="M3001" s="108"/>
      <c r="N3001" s="108"/>
      <c r="O3001" s="108"/>
      <c r="P3001" s="108"/>
      <c r="Q3001" s="108"/>
      <c r="R3001" s="108"/>
      <c r="S3001" s="108"/>
      <c r="T3001" s="108"/>
      <c r="U3001" s="108"/>
      <c r="V3001" s="108"/>
      <c r="W3001" s="108"/>
      <c r="X3001" s="108"/>
      <c r="Y3001" s="108"/>
      <c r="Z3001" s="108"/>
      <c r="AA3001" s="108"/>
      <c r="AB3001" s="108"/>
      <c r="AC3001" s="108"/>
      <c r="AD3001" s="111"/>
      <c r="AG3001" s="111"/>
    </row>
    <row r="3002" spans="1:33" ht="15.75">
      <c r="A3002" s="292" t="str">
        <f t="shared" si="53"/>
        <v>66-60400-B2</v>
      </c>
      <c r="B3002" s="231">
        <v>5674.0749999999998</v>
      </c>
      <c r="C3002" s="231">
        <v>7654.1315172413761</v>
      </c>
      <c r="D3002" s="231"/>
      <c r="E3002" s="231"/>
      <c r="F3002" s="231"/>
      <c r="G3002" s="232">
        <v>8802.2512448275829</v>
      </c>
      <c r="H3002" s="255" t="s">
        <v>1662</v>
      </c>
      <c r="I3002" s="255" t="s">
        <v>1662</v>
      </c>
      <c r="J3002" s="108"/>
      <c r="K3002" s="108"/>
      <c r="L3002" s="108"/>
      <c r="M3002" s="108"/>
      <c r="N3002" s="108"/>
      <c r="O3002" s="108"/>
      <c r="P3002" s="108"/>
      <c r="Q3002" s="108"/>
      <c r="R3002" s="108"/>
      <c r="S3002" s="108"/>
      <c r="T3002" s="108"/>
      <c r="U3002" s="108"/>
      <c r="V3002" s="108"/>
      <c r="W3002" s="108"/>
      <c r="X3002" s="108"/>
      <c r="Y3002" s="108"/>
      <c r="Z3002" s="108"/>
      <c r="AA3002" s="108"/>
      <c r="AB3002" s="108"/>
      <c r="AC3002" s="108"/>
      <c r="AD3002" s="111"/>
      <c r="AG3002" s="111"/>
    </row>
    <row r="3003" spans="1:33" ht="15.75">
      <c r="A3003" s="292" t="str">
        <f t="shared" si="53"/>
        <v>66-60200-S2</v>
      </c>
      <c r="B3003" s="231">
        <v>16039.925000000001</v>
      </c>
      <c r="C3003" s="231">
        <v>21637.305724137932</v>
      </c>
      <c r="D3003" s="231"/>
      <c r="E3003" s="231"/>
      <c r="F3003" s="231"/>
      <c r="G3003" s="232">
        <v>24882.901582758623</v>
      </c>
      <c r="H3003" s="255" t="s">
        <v>1663</v>
      </c>
      <c r="I3003" s="255" t="s">
        <v>1663</v>
      </c>
      <c r="J3003" s="114"/>
      <c r="K3003" s="108"/>
      <c r="L3003" s="108"/>
      <c r="M3003" s="108"/>
      <c r="N3003" s="109"/>
      <c r="O3003" s="110"/>
      <c r="P3003" s="108"/>
      <c r="Q3003" s="108"/>
      <c r="R3003" s="108"/>
      <c r="S3003" s="108"/>
      <c r="T3003" s="108"/>
      <c r="U3003" s="108"/>
      <c r="V3003" s="109"/>
      <c r="W3003" s="109"/>
      <c r="X3003" s="109"/>
      <c r="Y3003" s="108"/>
      <c r="Z3003" s="108"/>
      <c r="AA3003" s="108"/>
      <c r="AB3003" s="109"/>
      <c r="AC3003" s="109"/>
      <c r="AD3003" s="111"/>
      <c r="AG3003" s="111"/>
    </row>
    <row r="3004" spans="1:33" ht="15.75">
      <c r="A3004" s="292" t="str">
        <f t="shared" si="53"/>
        <v>66-60200-01</v>
      </c>
      <c r="B3004" s="231">
        <v>9206.9083333333328</v>
      </c>
      <c r="C3004" s="231">
        <v>12419.801862068965</v>
      </c>
      <c r="D3004" s="231"/>
      <c r="E3004" s="231"/>
      <c r="F3004" s="231"/>
      <c r="G3004" s="232">
        <v>14282.772141379308</v>
      </c>
      <c r="H3004" s="254" t="s">
        <v>1664</v>
      </c>
      <c r="I3004" s="254" t="s">
        <v>1664</v>
      </c>
      <c r="J3004" s="114"/>
      <c r="K3004" s="108"/>
      <c r="L3004" s="108"/>
      <c r="M3004" s="108"/>
      <c r="N3004" s="109"/>
      <c r="O3004" s="110"/>
      <c r="P3004" s="108"/>
      <c r="Q3004" s="108"/>
      <c r="R3004" s="108"/>
      <c r="S3004" s="108"/>
      <c r="T3004" s="108"/>
      <c r="U3004" s="108"/>
      <c r="V3004" s="109"/>
      <c r="W3004" s="109"/>
      <c r="X3004" s="109"/>
      <c r="Y3004" s="108"/>
      <c r="Z3004" s="108"/>
      <c r="AA3004" s="108"/>
      <c r="AB3004" s="109"/>
      <c r="AC3004" s="109"/>
      <c r="AD3004" s="111"/>
      <c r="AG3004" s="111"/>
    </row>
    <row r="3005" spans="1:33" ht="15.75">
      <c r="A3005" s="292" t="str">
        <f t="shared" si="53"/>
        <v>66-60200-02</v>
      </c>
      <c r="B3005" s="231">
        <v>6833.0166666666664</v>
      </c>
      <c r="C3005" s="231">
        <v>9217.5038620689647</v>
      </c>
      <c r="D3005" s="231"/>
      <c r="E3005" s="231"/>
      <c r="F3005" s="231"/>
      <c r="G3005" s="232">
        <v>10600.129441379309</v>
      </c>
      <c r="H3005" s="254" t="s">
        <v>1665</v>
      </c>
      <c r="I3005" s="254" t="s">
        <v>1665</v>
      </c>
      <c r="J3005" s="114"/>
      <c r="K3005" s="108"/>
      <c r="L3005" s="108"/>
      <c r="M3005" s="108"/>
      <c r="N3005" s="109"/>
      <c r="O3005" s="110"/>
      <c r="P3005" s="108"/>
      <c r="Q3005" s="108"/>
      <c r="R3005" s="108"/>
      <c r="S3005" s="108"/>
      <c r="T3005" s="108"/>
      <c r="U3005" s="108"/>
      <c r="V3005" s="109"/>
      <c r="W3005" s="109"/>
      <c r="X3005" s="109"/>
      <c r="Y3005" s="108"/>
      <c r="Z3005" s="108"/>
      <c r="AA3005" s="108"/>
      <c r="AB3005" s="109"/>
      <c r="AC3005" s="109"/>
      <c r="AD3005" s="111"/>
      <c r="AG3005" s="111"/>
    </row>
    <row r="3006" spans="1:33" ht="15.75">
      <c r="A3006" s="292" t="str">
        <f t="shared" si="53"/>
        <v>66-60300-S3</v>
      </c>
      <c r="B3006" s="231">
        <v>14575.091666666669</v>
      </c>
      <c r="C3006" s="231">
        <v>19661.296068965512</v>
      </c>
      <c r="D3006" s="231"/>
      <c r="E3006" s="231"/>
      <c r="F3006" s="231"/>
      <c r="G3006" s="232">
        <v>22610.490479310341</v>
      </c>
      <c r="H3006" s="254" t="s">
        <v>1666</v>
      </c>
      <c r="I3006" s="254" t="s">
        <v>1666</v>
      </c>
      <c r="J3006" s="114"/>
      <c r="K3006" s="108"/>
      <c r="L3006" s="108"/>
      <c r="M3006" s="108"/>
      <c r="N3006" s="109"/>
      <c r="O3006" s="110"/>
      <c r="P3006" s="108"/>
      <c r="Q3006" s="108"/>
      <c r="R3006" s="108"/>
      <c r="S3006" s="108"/>
      <c r="T3006" s="108"/>
      <c r="U3006" s="108"/>
      <c r="V3006" s="109"/>
      <c r="W3006" s="109"/>
      <c r="X3006" s="109"/>
      <c r="Y3006" s="108"/>
      <c r="Z3006" s="108"/>
      <c r="AA3006" s="108"/>
      <c r="AB3006" s="109"/>
      <c r="AC3006" s="109"/>
      <c r="AD3006" s="111"/>
      <c r="AG3006" s="111"/>
    </row>
    <row r="3007" spans="1:33" s="132" customFormat="1" ht="15.75">
      <c r="A3007" s="292" t="str">
        <f t="shared" si="53"/>
        <v>66-60300-01</v>
      </c>
      <c r="B3007" s="231">
        <v>5984.2750000000015</v>
      </c>
      <c r="C3007" s="231">
        <v>8072.5806206896559</v>
      </c>
      <c r="D3007" s="231"/>
      <c r="E3007" s="231"/>
      <c r="F3007" s="231"/>
      <c r="G3007" s="232">
        <v>9283.467713793103</v>
      </c>
      <c r="H3007" s="255" t="s">
        <v>1667</v>
      </c>
      <c r="I3007" s="255" t="s">
        <v>1667</v>
      </c>
      <c r="J3007" s="131"/>
      <c r="K3007" s="130"/>
      <c r="L3007" s="130"/>
      <c r="M3007" s="130"/>
      <c r="N3007" s="68"/>
      <c r="O3007" s="68"/>
      <c r="P3007" s="68"/>
      <c r="Q3007" s="68"/>
      <c r="R3007" s="130"/>
      <c r="S3007" s="130"/>
      <c r="T3007" s="130"/>
      <c r="U3007" s="130"/>
      <c r="V3007" s="68"/>
      <c r="W3007" s="68"/>
      <c r="X3007" s="68"/>
      <c r="Y3007" s="130"/>
      <c r="Z3007" s="130"/>
      <c r="AA3007" s="130"/>
      <c r="AB3007" s="68"/>
      <c r="AC3007" s="68"/>
    </row>
    <row r="3008" spans="1:33" s="142" customFormat="1" ht="15.75">
      <c r="A3008" s="292" t="str">
        <f t="shared" si="53"/>
        <v>66-60300-02</v>
      </c>
      <c r="B3008" s="231">
        <v>5092.45</v>
      </c>
      <c r="C3008" s="231">
        <v>6869.5394482758584</v>
      </c>
      <c r="D3008" s="231"/>
      <c r="E3008" s="231"/>
      <c r="F3008" s="231"/>
      <c r="G3008" s="232">
        <v>7899.9703655172361</v>
      </c>
      <c r="H3008" s="254" t="s">
        <v>1668</v>
      </c>
      <c r="I3008" s="254" t="s">
        <v>1668</v>
      </c>
      <c r="J3008" s="134"/>
      <c r="K3008" s="134"/>
      <c r="L3008" s="134"/>
      <c r="M3008" s="134"/>
      <c r="N3008" s="134"/>
      <c r="O3008" s="134"/>
      <c r="P3008" s="134"/>
      <c r="Q3008" s="134"/>
      <c r="R3008" s="134"/>
      <c r="S3008" s="134"/>
      <c r="T3008" s="134"/>
      <c r="U3008" s="134"/>
      <c r="V3008" s="134"/>
      <c r="W3008" s="134"/>
      <c r="X3008" s="134"/>
      <c r="Y3008" s="134"/>
      <c r="Z3008" s="134"/>
      <c r="AA3008" s="134"/>
      <c r="AB3008" s="134"/>
      <c r="AC3008" s="134"/>
    </row>
    <row r="3009" spans="1:33" s="142" customFormat="1" ht="15.75">
      <c r="A3009" s="292" t="str">
        <f t="shared" si="53"/>
        <v>66-60300-03</v>
      </c>
      <c r="B3009" s="231">
        <v>3498.3666666666672</v>
      </c>
      <c r="C3009" s="231">
        <v>4719.1759999999995</v>
      </c>
      <c r="D3009" s="231"/>
      <c r="E3009" s="231"/>
      <c r="F3009" s="231"/>
      <c r="G3009" s="232">
        <v>5427.0523999999996</v>
      </c>
      <c r="H3009" s="254" t="s">
        <v>1669</v>
      </c>
      <c r="I3009" s="254" t="s">
        <v>1669</v>
      </c>
      <c r="J3009" s="134"/>
      <c r="K3009" s="134"/>
      <c r="L3009" s="134"/>
      <c r="M3009" s="134"/>
      <c r="N3009" s="134"/>
      <c r="O3009" s="134"/>
      <c r="P3009" s="134"/>
      <c r="Q3009" s="134"/>
      <c r="R3009" s="134"/>
      <c r="S3009" s="134"/>
      <c r="T3009" s="134"/>
      <c r="U3009" s="134"/>
      <c r="V3009" s="134"/>
      <c r="W3009" s="134"/>
      <c r="X3009" s="134"/>
      <c r="Y3009" s="134"/>
      <c r="Z3009" s="134"/>
      <c r="AA3009" s="134"/>
      <c r="AB3009" s="134"/>
      <c r="AC3009" s="134"/>
    </row>
    <row r="3010" spans="1:33" s="132" customFormat="1" ht="15.75">
      <c r="A3010" s="292" t="str">
        <f t="shared" si="53"/>
        <v>66-60300-L2</v>
      </c>
      <c r="B3010" s="231">
        <v>11076.724999999999</v>
      </c>
      <c r="C3010" s="231">
        <v>14942.120068965512</v>
      </c>
      <c r="D3010" s="231"/>
      <c r="E3010" s="231"/>
      <c r="F3010" s="231"/>
      <c r="G3010" s="232">
        <v>17183.438079310337</v>
      </c>
      <c r="H3010" s="255" t="s">
        <v>1670</v>
      </c>
      <c r="I3010" s="255" t="s">
        <v>1670</v>
      </c>
      <c r="J3010" s="131"/>
      <c r="K3010" s="130"/>
      <c r="L3010" s="130"/>
      <c r="M3010" s="130"/>
      <c r="N3010" s="146"/>
      <c r="O3010" s="146"/>
      <c r="P3010" s="146"/>
      <c r="Q3010" s="146"/>
      <c r="R3010" s="130"/>
      <c r="S3010" s="130"/>
      <c r="T3010" s="130"/>
      <c r="U3010" s="130"/>
      <c r="V3010" s="68"/>
      <c r="W3010" s="68"/>
      <c r="X3010" s="68"/>
      <c r="Y3010" s="130"/>
      <c r="Z3010" s="130"/>
      <c r="AA3010" s="130"/>
      <c r="AB3010" s="68"/>
      <c r="AC3010" s="68"/>
    </row>
    <row r="3011" spans="1:33" ht="15.75">
      <c r="A3011" s="292" t="str">
        <f t="shared" si="53"/>
        <v>66-60300-B2</v>
      </c>
      <c r="B3011" s="231">
        <v>8590.8166666666675</v>
      </c>
      <c r="C3011" s="231">
        <v>11588.715448275861</v>
      </c>
      <c r="D3011" s="231"/>
      <c r="E3011" s="231"/>
      <c r="F3011" s="231"/>
      <c r="G3011" s="232">
        <v>13327.02276551724</v>
      </c>
      <c r="H3011" s="254" t="s">
        <v>1671</v>
      </c>
      <c r="I3011" s="254" t="s">
        <v>1671</v>
      </c>
      <c r="J3011" s="114"/>
      <c r="K3011" s="108"/>
      <c r="L3011" s="108"/>
      <c r="M3011" s="108"/>
      <c r="N3011" s="109"/>
      <c r="O3011" s="110"/>
      <c r="P3011" s="108"/>
      <c r="Q3011" s="108"/>
      <c r="R3011" s="108"/>
      <c r="S3011" s="108"/>
      <c r="T3011" s="108"/>
      <c r="U3011" s="108"/>
      <c r="V3011" s="109"/>
      <c r="W3011" s="109"/>
      <c r="X3011" s="109"/>
      <c r="Y3011" s="108"/>
      <c r="Z3011" s="108"/>
      <c r="AA3011" s="108"/>
      <c r="AB3011" s="109"/>
      <c r="AC3011" s="109"/>
      <c r="AD3011" s="111"/>
      <c r="AG3011" s="111"/>
    </row>
    <row r="3012" spans="1:33" ht="15.75">
      <c r="A3012" s="292" t="str">
        <f t="shared" si="53"/>
        <v>66-60400-S3</v>
      </c>
      <c r="B3012" s="231">
        <v>10857.000000000002</v>
      </c>
      <c r="C3012" s="231">
        <v>14645.718620689653</v>
      </c>
      <c r="D3012" s="231"/>
      <c r="E3012" s="231"/>
      <c r="F3012" s="231"/>
      <c r="G3012" s="232">
        <v>16842.5764137931</v>
      </c>
      <c r="H3012" s="254" t="s">
        <v>1672</v>
      </c>
      <c r="I3012" s="254" t="s">
        <v>1672</v>
      </c>
      <c r="J3012" s="114"/>
      <c r="K3012" s="108"/>
      <c r="L3012" s="108"/>
      <c r="M3012" s="108"/>
      <c r="N3012" s="109"/>
      <c r="O3012" s="110"/>
      <c r="P3012" s="108"/>
      <c r="Q3012" s="108"/>
      <c r="R3012" s="108"/>
      <c r="S3012" s="108"/>
      <c r="T3012" s="108"/>
      <c r="U3012" s="108"/>
      <c r="V3012" s="109"/>
      <c r="W3012" s="109"/>
      <c r="X3012" s="109"/>
      <c r="Y3012" s="108"/>
      <c r="Z3012" s="108"/>
      <c r="AA3012" s="108"/>
      <c r="AB3012" s="109"/>
      <c r="AC3012" s="109"/>
      <c r="AD3012" s="111"/>
      <c r="AG3012" s="111"/>
    </row>
    <row r="3013" spans="1:33" ht="15.75">
      <c r="A3013" s="292" t="str">
        <f t="shared" si="53"/>
        <v>66-60400-01</v>
      </c>
      <c r="B3013" s="231">
        <v>5182.9250000000011</v>
      </c>
      <c r="C3013" s="231">
        <v>6991.587103448277</v>
      </c>
      <c r="D3013" s="231"/>
      <c r="E3013" s="231"/>
      <c r="F3013" s="231"/>
      <c r="G3013" s="232">
        <v>8040.3251689655172</v>
      </c>
      <c r="H3013" s="255" t="s">
        <v>1673</v>
      </c>
      <c r="I3013" s="255" t="s">
        <v>1673</v>
      </c>
      <c r="J3013" s="114"/>
      <c r="K3013" s="108"/>
      <c r="L3013" s="108"/>
      <c r="M3013" s="108"/>
      <c r="N3013" s="109"/>
      <c r="O3013" s="110"/>
      <c r="P3013" s="108"/>
      <c r="Q3013" s="108"/>
      <c r="R3013" s="108"/>
      <c r="S3013" s="108"/>
      <c r="T3013" s="108"/>
      <c r="U3013" s="108"/>
      <c r="V3013" s="109"/>
      <c r="W3013" s="109"/>
      <c r="X3013" s="109"/>
      <c r="Y3013" s="108"/>
      <c r="Z3013" s="108"/>
      <c r="AA3013" s="108"/>
      <c r="AB3013" s="109"/>
      <c r="AC3013" s="109"/>
      <c r="AD3013" s="111"/>
      <c r="AG3013" s="111"/>
    </row>
    <row r="3014" spans="1:33" s="132" customFormat="1" ht="15.75">
      <c r="A3014" s="292" t="str">
        <f t="shared" si="53"/>
        <v>66-60400-02</v>
      </c>
      <c r="B3014" s="231">
        <v>3537.1416666666673</v>
      </c>
      <c r="C3014" s="231">
        <v>4771.4821379310333</v>
      </c>
      <c r="D3014" s="231"/>
      <c r="E3014" s="231"/>
      <c r="F3014" s="231"/>
      <c r="G3014" s="232">
        <v>5487.2044586206885</v>
      </c>
      <c r="H3014" s="254" t="s">
        <v>1674</v>
      </c>
      <c r="I3014" s="254" t="s">
        <v>1674</v>
      </c>
      <c r="J3014" s="131"/>
      <c r="K3014" s="130"/>
      <c r="L3014" s="130"/>
      <c r="M3014" s="130"/>
      <c r="N3014" s="68"/>
      <c r="O3014" s="68"/>
      <c r="P3014" s="68"/>
      <c r="Q3014" s="68"/>
      <c r="R3014" s="130"/>
      <c r="S3014" s="130"/>
      <c r="T3014" s="130"/>
      <c r="U3014" s="130"/>
      <c r="V3014" s="68"/>
      <c r="W3014" s="68"/>
      <c r="X3014" s="68"/>
      <c r="Y3014" s="130"/>
      <c r="Z3014" s="130"/>
      <c r="AA3014" s="130"/>
      <c r="AB3014" s="68"/>
      <c r="AC3014" s="68"/>
    </row>
    <row r="3015" spans="1:33" s="132" customFormat="1" ht="15.75">
      <c r="A3015" s="292" t="str">
        <f t="shared" si="53"/>
        <v>66-60400-03</v>
      </c>
      <c r="B3015" s="231">
        <v>2136.9333333333329</v>
      </c>
      <c r="C3015" s="231">
        <v>2882.649379310345</v>
      </c>
      <c r="D3015" s="231"/>
      <c r="E3015" s="231"/>
      <c r="F3015" s="231"/>
      <c r="G3015" s="232">
        <v>3315.0467862068963</v>
      </c>
      <c r="H3015" s="254" t="s">
        <v>1675</v>
      </c>
      <c r="I3015" s="254" t="s">
        <v>1675</v>
      </c>
      <c r="J3015" s="131"/>
      <c r="K3015" s="130"/>
      <c r="L3015" s="130"/>
      <c r="M3015" s="130"/>
      <c r="N3015" s="146"/>
      <c r="O3015" s="146"/>
      <c r="P3015" s="146"/>
      <c r="Q3015" s="146"/>
      <c r="R3015" s="130"/>
      <c r="S3015" s="130"/>
      <c r="T3015" s="130"/>
      <c r="U3015" s="130"/>
      <c r="V3015" s="68"/>
      <c r="W3015" s="68"/>
      <c r="X3015" s="68"/>
      <c r="Y3015" s="130"/>
      <c r="Z3015" s="130"/>
      <c r="AA3015" s="130"/>
      <c r="AB3015" s="68"/>
      <c r="AC3015" s="68"/>
    </row>
    <row r="3016" spans="1:33" s="132" customFormat="1" ht="15.75">
      <c r="A3016" s="292" t="str">
        <f t="shared" si="53"/>
        <v>66-60400-L2</v>
      </c>
      <c r="B3016" s="231">
        <v>8720.0666666666675</v>
      </c>
      <c r="C3016" s="231">
        <v>11763.069241379315</v>
      </c>
      <c r="D3016" s="231"/>
      <c r="E3016" s="231"/>
      <c r="F3016" s="231"/>
      <c r="G3016" s="232">
        <v>13527.529627586213</v>
      </c>
      <c r="H3016" s="254" t="s">
        <v>1676</v>
      </c>
      <c r="I3016" s="254" t="s">
        <v>1676</v>
      </c>
      <c r="J3016" s="131"/>
      <c r="K3016" s="130"/>
      <c r="L3016" s="130"/>
      <c r="M3016" s="130"/>
      <c r="N3016" s="146"/>
      <c r="O3016" s="146"/>
      <c r="P3016" s="146"/>
      <c r="Q3016" s="146"/>
      <c r="R3016" s="130"/>
      <c r="S3016" s="130"/>
      <c r="T3016" s="130"/>
      <c r="U3016" s="130"/>
      <c r="V3016" s="68"/>
      <c r="W3016" s="68"/>
      <c r="X3016" s="68"/>
      <c r="Y3016" s="130"/>
      <c r="Z3016" s="130"/>
      <c r="AA3016" s="130"/>
      <c r="AB3016" s="68"/>
      <c r="AC3016" s="68"/>
    </row>
    <row r="3017" spans="1:33" s="132" customFormat="1" ht="15.75">
      <c r="A3017" s="292" t="str">
        <f t="shared" si="53"/>
        <v>66-60400-B2</v>
      </c>
      <c r="B3017" s="231">
        <v>5674.0749999999998</v>
      </c>
      <c r="C3017" s="231">
        <v>7654.1315172413761</v>
      </c>
      <c r="D3017" s="231"/>
      <c r="E3017" s="231"/>
      <c r="F3017" s="231"/>
      <c r="G3017" s="232">
        <v>8802.2512448275829</v>
      </c>
      <c r="H3017" s="254" t="s">
        <v>1677</v>
      </c>
      <c r="I3017" s="254" t="s">
        <v>1677</v>
      </c>
      <c r="J3017" s="131"/>
      <c r="K3017" s="130"/>
      <c r="L3017" s="130"/>
      <c r="M3017" s="130"/>
      <c r="N3017" s="146"/>
      <c r="O3017" s="146"/>
      <c r="P3017" s="146"/>
      <c r="Q3017" s="146"/>
      <c r="R3017" s="130"/>
      <c r="S3017" s="130"/>
      <c r="T3017" s="130"/>
      <c r="U3017" s="130"/>
      <c r="V3017" s="68"/>
      <c r="W3017" s="68"/>
      <c r="X3017" s="68"/>
      <c r="Y3017" s="130"/>
      <c r="Z3017" s="130"/>
      <c r="AA3017" s="130"/>
      <c r="AB3017" s="68"/>
      <c r="AC3017" s="68"/>
    </row>
    <row r="3018" spans="1:33" s="132" customFormat="1" ht="15.75">
      <c r="A3018" s="292" t="str">
        <f t="shared" si="53"/>
        <v>66-06700-S2</v>
      </c>
      <c r="B3018" s="231">
        <v>5326.9920000000011</v>
      </c>
      <c r="C3018" s="231">
        <v>6947.1600000000035</v>
      </c>
      <c r="D3018" s="231"/>
      <c r="E3018" s="231"/>
      <c r="F3018" s="231"/>
      <c r="G3018" s="232">
        <v>7989.234000000004</v>
      </c>
      <c r="H3018" s="254" t="s">
        <v>1753</v>
      </c>
      <c r="I3018" s="254" t="s">
        <v>1753</v>
      </c>
      <c r="J3018" s="131"/>
      <c r="K3018" s="130"/>
      <c r="L3018" s="130"/>
      <c r="M3018" s="130"/>
      <c r="N3018" s="146"/>
      <c r="O3018" s="146"/>
      <c r="P3018" s="146"/>
      <c r="Q3018" s="146"/>
      <c r="R3018" s="130"/>
      <c r="S3018" s="130"/>
      <c r="T3018" s="130"/>
      <c r="U3018" s="130"/>
      <c r="V3018" s="68"/>
      <c r="W3018" s="68"/>
      <c r="X3018" s="68"/>
      <c r="Y3018" s="130"/>
      <c r="Z3018" s="130"/>
      <c r="AA3018" s="130"/>
      <c r="AB3018" s="68"/>
      <c r="AC3018" s="68"/>
    </row>
    <row r="3019" spans="1:33" s="132" customFormat="1" ht="15.75">
      <c r="A3019" s="292" t="str">
        <f t="shared" si="53"/>
        <v>66-06700-01</v>
      </c>
      <c r="B3019" s="231">
        <v>3728.8944000000001</v>
      </c>
      <c r="C3019" s="231">
        <v>4863.0120000000015</v>
      </c>
      <c r="D3019" s="231"/>
      <c r="E3019" s="231"/>
      <c r="F3019" s="231"/>
      <c r="G3019" s="232">
        <v>5592.4638000000014</v>
      </c>
      <c r="H3019" s="254" t="s">
        <v>1754</v>
      </c>
      <c r="I3019" s="254" t="s">
        <v>1754</v>
      </c>
      <c r="J3019" s="131"/>
      <c r="K3019" s="130"/>
      <c r="L3019" s="130"/>
      <c r="M3019" s="130"/>
      <c r="N3019" s="146"/>
      <c r="O3019" s="146"/>
      <c r="P3019" s="146"/>
      <c r="Q3019" s="146"/>
      <c r="R3019" s="130"/>
      <c r="S3019" s="130"/>
      <c r="T3019" s="130"/>
      <c r="U3019" s="130"/>
      <c r="V3019" s="68"/>
      <c r="W3019" s="68"/>
      <c r="X3019" s="68"/>
      <c r="Y3019" s="130"/>
      <c r="Z3019" s="130"/>
      <c r="AA3019" s="130"/>
      <c r="AB3019" s="68"/>
      <c r="AC3019" s="68"/>
    </row>
    <row r="3020" spans="1:33" s="132" customFormat="1" ht="15.75">
      <c r="A3020" s="292" t="str">
        <f t="shared" si="53"/>
        <v>66-06700-02</v>
      </c>
      <c r="B3020" s="231">
        <v>1598.0976000000003</v>
      </c>
      <c r="C3020" s="231">
        <v>2084.148000000002</v>
      </c>
      <c r="D3020" s="231"/>
      <c r="E3020" s="231"/>
      <c r="F3020" s="231"/>
      <c r="G3020" s="232">
        <v>2396.7702000000022</v>
      </c>
      <c r="H3020" s="254" t="s">
        <v>1755</v>
      </c>
      <c r="I3020" s="254" t="s">
        <v>1755</v>
      </c>
      <c r="J3020" s="131"/>
      <c r="K3020" s="130"/>
      <c r="L3020" s="130"/>
      <c r="M3020" s="130"/>
      <c r="N3020" s="146"/>
      <c r="O3020" s="146"/>
      <c r="P3020" s="146"/>
      <c r="Q3020" s="146"/>
      <c r="R3020" s="130"/>
      <c r="S3020" s="130"/>
      <c r="T3020" s="130"/>
      <c r="U3020" s="130"/>
      <c r="V3020" s="68"/>
      <c r="W3020" s="68"/>
      <c r="X3020" s="68"/>
      <c r="Y3020" s="130"/>
      <c r="Z3020" s="130"/>
      <c r="AA3020" s="130"/>
      <c r="AB3020" s="68"/>
      <c r="AC3020" s="68"/>
    </row>
    <row r="3021" spans="1:33" s="132" customFormat="1" ht="15.75">
      <c r="A3021" s="292" t="str">
        <f t="shared" si="53"/>
        <v>66-44200-S1</v>
      </c>
      <c r="B3021" s="231">
        <v>24497.55</v>
      </c>
      <c r="C3021" s="231">
        <v>31944.805200000006</v>
      </c>
      <c r="D3021" s="231"/>
      <c r="E3021" s="231"/>
      <c r="F3021" s="231"/>
      <c r="G3021" s="232">
        <v>36736.525979999999</v>
      </c>
      <c r="H3021" s="254" t="s">
        <v>1831</v>
      </c>
      <c r="I3021" s="254" t="s">
        <v>1831</v>
      </c>
      <c r="J3021" s="131"/>
      <c r="K3021" s="130"/>
      <c r="L3021" s="130"/>
      <c r="M3021" s="130"/>
      <c r="N3021" s="146"/>
      <c r="O3021" s="146"/>
      <c r="P3021" s="146"/>
      <c r="Q3021" s="146"/>
      <c r="R3021" s="130"/>
      <c r="S3021" s="130"/>
      <c r="T3021" s="130"/>
      <c r="U3021" s="130"/>
      <c r="V3021" s="68"/>
      <c r="W3021" s="68"/>
      <c r="X3021" s="68"/>
      <c r="Y3021" s="130"/>
      <c r="Z3021" s="130"/>
      <c r="AA3021" s="130"/>
      <c r="AB3021" s="68"/>
      <c r="AC3021" s="68"/>
    </row>
    <row r="3022" spans="1:33" s="132" customFormat="1" ht="15.75">
      <c r="A3022" s="292" t="str">
        <f t="shared" si="53"/>
        <v>66-33100-S1</v>
      </c>
      <c r="B3022" s="231">
        <v>13102.689600000002</v>
      </c>
      <c r="C3022" s="231">
        <v>17085.907238399999</v>
      </c>
      <c r="D3022" s="231"/>
      <c r="E3022" s="231"/>
      <c r="F3022" s="231"/>
      <c r="G3022" s="232">
        <v>19648.79332416</v>
      </c>
      <c r="H3022" s="254" t="s">
        <v>1791</v>
      </c>
      <c r="I3022" s="254" t="s">
        <v>1791</v>
      </c>
      <c r="J3022" s="131"/>
      <c r="K3022" s="130"/>
      <c r="L3022" s="130"/>
      <c r="M3022" s="130"/>
      <c r="N3022" s="146"/>
      <c r="O3022" s="146"/>
      <c r="P3022" s="146"/>
      <c r="Q3022" s="146"/>
      <c r="R3022" s="130"/>
      <c r="S3022" s="130"/>
      <c r="T3022" s="130"/>
      <c r="U3022" s="130"/>
      <c r="V3022" s="68"/>
      <c r="W3022" s="68"/>
      <c r="X3022" s="68"/>
      <c r="Y3022" s="130"/>
      <c r="Z3022" s="130"/>
      <c r="AA3022" s="130"/>
      <c r="AB3022" s="68"/>
      <c r="AC3022" s="68"/>
    </row>
    <row r="3023" spans="1:33" s="132" customFormat="1" ht="15.75">
      <c r="A3023" s="292" t="str">
        <f t="shared" si="53"/>
        <v>66-33200-S1</v>
      </c>
      <c r="B3023" s="231">
        <v>9791.0208000000002</v>
      </c>
      <c r="C3023" s="231">
        <v>12767.491123199996</v>
      </c>
      <c r="D3023" s="231">
        <v>9791.0208000000002</v>
      </c>
      <c r="E3023" s="231"/>
      <c r="F3023" s="231"/>
      <c r="G3023" s="232">
        <v>14682.614791679995</v>
      </c>
      <c r="H3023" s="254" t="s">
        <v>1792</v>
      </c>
      <c r="I3023" s="254" t="s">
        <v>1792</v>
      </c>
      <c r="J3023" s="131"/>
      <c r="K3023" s="130"/>
      <c r="L3023" s="130"/>
      <c r="M3023" s="130"/>
      <c r="N3023" s="146"/>
      <c r="O3023" s="146"/>
      <c r="P3023" s="146"/>
      <c r="Q3023" s="146"/>
      <c r="R3023" s="130"/>
      <c r="S3023" s="130"/>
      <c r="T3023" s="130"/>
      <c r="U3023" s="130"/>
      <c r="V3023" s="68"/>
      <c r="W3023" s="68"/>
      <c r="X3023" s="68"/>
      <c r="Y3023" s="130"/>
      <c r="Z3023" s="130"/>
      <c r="AA3023" s="130"/>
      <c r="AB3023" s="68"/>
      <c r="AC3023" s="68"/>
    </row>
    <row r="3024" spans="1:33" s="132" customFormat="1" ht="15.75">
      <c r="A3024" s="292" t="str">
        <f t="shared" si="53"/>
        <v>68-70700-S4</v>
      </c>
      <c r="B3024" s="231"/>
      <c r="C3024" s="231">
        <v>0</v>
      </c>
      <c r="D3024" s="231"/>
      <c r="E3024" s="231"/>
      <c r="F3024" s="231"/>
      <c r="G3024" s="232"/>
      <c r="H3024" s="254" t="s">
        <v>1678</v>
      </c>
      <c r="I3024" s="254" t="s">
        <v>1678</v>
      </c>
      <c r="J3024" s="131"/>
      <c r="K3024" s="130"/>
      <c r="L3024" s="130"/>
      <c r="M3024" s="130"/>
      <c r="N3024" s="146"/>
      <c r="O3024" s="146"/>
      <c r="P3024" s="146"/>
      <c r="Q3024" s="146"/>
      <c r="R3024" s="130"/>
      <c r="S3024" s="130"/>
      <c r="T3024" s="130"/>
      <c r="U3024" s="130"/>
      <c r="V3024" s="68"/>
      <c r="W3024" s="68"/>
      <c r="X3024" s="68"/>
      <c r="Y3024" s="130"/>
      <c r="Z3024" s="130"/>
      <c r="AA3024" s="130"/>
      <c r="AB3024" s="68"/>
      <c r="AC3024" s="68"/>
    </row>
    <row r="3025" spans="1:32" s="132" customFormat="1" ht="15.75">
      <c r="A3025" s="292" t="str">
        <f t="shared" si="53"/>
        <v>68-70700-01</v>
      </c>
      <c r="B3025" s="231"/>
      <c r="C3025" s="231">
        <v>0</v>
      </c>
      <c r="D3025" s="231"/>
      <c r="E3025" s="231"/>
      <c r="F3025" s="231"/>
      <c r="G3025" s="232"/>
      <c r="H3025" s="254" t="s">
        <v>1679</v>
      </c>
      <c r="I3025" s="254" t="s">
        <v>1679</v>
      </c>
      <c r="J3025" s="131"/>
      <c r="K3025" s="130"/>
      <c r="L3025" s="130"/>
      <c r="M3025" s="130"/>
      <c r="N3025" s="146"/>
      <c r="O3025" s="146"/>
      <c r="P3025" s="146"/>
      <c r="Q3025" s="146"/>
      <c r="R3025" s="130"/>
      <c r="S3025" s="130"/>
      <c r="T3025" s="130"/>
      <c r="U3025" s="130"/>
      <c r="V3025" s="68"/>
      <c r="W3025" s="68"/>
      <c r="X3025" s="68"/>
      <c r="Y3025" s="130"/>
      <c r="Z3025" s="130"/>
      <c r="AA3025" s="130"/>
      <c r="AB3025" s="68"/>
      <c r="AC3025" s="68"/>
    </row>
    <row r="3026" spans="1:32" s="132" customFormat="1" ht="15.75">
      <c r="A3026" s="292" t="str">
        <f t="shared" si="53"/>
        <v>68-70700-02</v>
      </c>
      <c r="B3026" s="231"/>
      <c r="C3026" s="231">
        <v>0</v>
      </c>
      <c r="D3026" s="231"/>
      <c r="E3026" s="231"/>
      <c r="F3026" s="231"/>
      <c r="G3026" s="232"/>
      <c r="H3026" s="254" t="s">
        <v>1680</v>
      </c>
      <c r="I3026" s="254" t="s">
        <v>1680</v>
      </c>
      <c r="J3026" s="131"/>
      <c r="K3026" s="130"/>
      <c r="L3026" s="130"/>
      <c r="M3026" s="130"/>
      <c r="N3026" s="146"/>
      <c r="O3026" s="146"/>
      <c r="P3026" s="146"/>
      <c r="Q3026" s="146"/>
      <c r="R3026" s="130"/>
      <c r="S3026" s="130"/>
      <c r="T3026" s="130"/>
      <c r="U3026" s="130"/>
      <c r="V3026" s="68"/>
      <c r="W3026" s="68"/>
      <c r="X3026" s="68"/>
      <c r="Y3026" s="130"/>
      <c r="Z3026" s="130"/>
      <c r="AA3026" s="130"/>
      <c r="AB3026" s="68"/>
      <c r="AC3026" s="68"/>
      <c r="AF3026" s="151"/>
    </row>
    <row r="3027" spans="1:32" s="132" customFormat="1" ht="15.75">
      <c r="A3027" s="292" t="str">
        <f t="shared" si="53"/>
        <v>68-70700-03</v>
      </c>
      <c r="B3027" s="231"/>
      <c r="C3027" s="231">
        <v>0</v>
      </c>
      <c r="D3027" s="231"/>
      <c r="E3027" s="231"/>
      <c r="F3027" s="231"/>
      <c r="G3027" s="232"/>
      <c r="H3027" s="254" t="s">
        <v>1681</v>
      </c>
      <c r="I3027" s="254" t="s">
        <v>1681</v>
      </c>
      <c r="J3027" s="131"/>
      <c r="K3027" s="130"/>
      <c r="L3027" s="130"/>
      <c r="M3027" s="130"/>
      <c r="N3027" s="146"/>
      <c r="O3027" s="146"/>
      <c r="P3027" s="146"/>
      <c r="Q3027" s="146"/>
      <c r="R3027" s="130"/>
      <c r="S3027" s="130"/>
      <c r="T3027" s="130"/>
      <c r="U3027" s="130"/>
      <c r="V3027" s="68"/>
      <c r="W3027" s="68"/>
      <c r="X3027" s="68"/>
      <c r="Y3027" s="130"/>
      <c r="Z3027" s="130"/>
      <c r="AA3027" s="130"/>
      <c r="AB3027" s="68"/>
      <c r="AC3027" s="68"/>
    </row>
    <row r="3028" spans="1:32" s="132" customFormat="1" ht="15.75">
      <c r="A3028" s="292" t="str">
        <f t="shared" si="53"/>
        <v>68-70700-04</v>
      </c>
      <c r="B3028" s="231"/>
      <c r="C3028" s="231">
        <v>0</v>
      </c>
      <c r="D3028" s="231"/>
      <c r="E3028" s="231"/>
      <c r="F3028" s="231"/>
      <c r="G3028" s="232"/>
      <c r="H3028" s="254" t="s">
        <v>1682</v>
      </c>
      <c r="I3028" s="254" t="s">
        <v>1682</v>
      </c>
      <c r="J3028" s="131"/>
      <c r="K3028" s="130"/>
      <c r="L3028" s="130"/>
      <c r="M3028" s="130"/>
      <c r="N3028" s="146"/>
      <c r="O3028" s="146"/>
      <c r="P3028" s="146"/>
      <c r="Q3028" s="146"/>
      <c r="R3028" s="130"/>
      <c r="S3028" s="130"/>
      <c r="T3028" s="130"/>
      <c r="U3028" s="130"/>
      <c r="V3028" s="68"/>
      <c r="W3028" s="68"/>
      <c r="X3028" s="68"/>
      <c r="Y3028" s="130"/>
      <c r="Z3028" s="130"/>
      <c r="AA3028" s="130"/>
      <c r="AB3028" s="68"/>
      <c r="AC3028" s="68"/>
    </row>
    <row r="3029" spans="1:32" s="132" customFormat="1" ht="15.75">
      <c r="A3029" s="292" t="str">
        <f t="shared" si="53"/>
        <v>68-70700-L2</v>
      </c>
      <c r="B3029" s="231"/>
      <c r="C3029" s="231">
        <v>0</v>
      </c>
      <c r="D3029" s="231"/>
      <c r="E3029" s="231"/>
      <c r="F3029" s="231"/>
      <c r="G3029" s="232"/>
      <c r="H3029" s="254" t="s">
        <v>1683</v>
      </c>
      <c r="I3029" s="254" t="s">
        <v>1683</v>
      </c>
      <c r="J3029" s="131"/>
      <c r="K3029" s="130"/>
      <c r="L3029" s="130"/>
      <c r="M3029" s="130"/>
      <c r="N3029" s="146"/>
      <c r="O3029" s="146"/>
      <c r="P3029" s="146"/>
      <c r="Q3029" s="146"/>
      <c r="R3029" s="130"/>
      <c r="S3029" s="130"/>
      <c r="T3029" s="130"/>
      <c r="U3029" s="130"/>
      <c r="V3029" s="68"/>
      <c r="W3029" s="68"/>
      <c r="X3029" s="68"/>
      <c r="Y3029" s="130"/>
      <c r="Z3029" s="130"/>
      <c r="AA3029" s="130"/>
      <c r="AB3029" s="68"/>
      <c r="AC3029" s="68"/>
    </row>
    <row r="3030" spans="1:32" s="132" customFormat="1" ht="15.75">
      <c r="A3030" s="292" t="str">
        <f t="shared" si="53"/>
        <v>68-70700-L3</v>
      </c>
      <c r="B3030" s="231"/>
      <c r="C3030" s="231">
        <v>0</v>
      </c>
      <c r="D3030" s="231"/>
      <c r="E3030" s="231"/>
      <c r="F3030" s="231"/>
      <c r="G3030" s="232"/>
      <c r="H3030" s="254" t="s">
        <v>1684</v>
      </c>
      <c r="I3030" s="254" t="s">
        <v>1684</v>
      </c>
      <c r="J3030" s="150"/>
      <c r="K3030" s="150"/>
      <c r="L3030" s="150"/>
      <c r="M3030" s="150"/>
      <c r="N3030" s="150"/>
      <c r="O3030" s="150"/>
      <c r="P3030" s="150"/>
      <c r="Q3030" s="150"/>
      <c r="R3030" s="150"/>
      <c r="S3030" s="150"/>
      <c r="T3030" s="150"/>
      <c r="U3030" s="150"/>
      <c r="V3030" s="150"/>
      <c r="W3030" s="150"/>
      <c r="X3030" s="150"/>
      <c r="Y3030" s="150"/>
      <c r="Z3030" s="150"/>
      <c r="AA3030" s="150"/>
      <c r="AB3030" s="150"/>
      <c r="AC3030" s="150"/>
    </row>
    <row r="3031" spans="1:32" s="132" customFormat="1" ht="15.75">
      <c r="A3031" s="292" t="str">
        <f t="shared" si="53"/>
        <v>68-70700-B2</v>
      </c>
      <c r="B3031" s="231"/>
      <c r="C3031" s="231">
        <v>0</v>
      </c>
      <c r="D3031" s="231"/>
      <c r="E3031" s="231"/>
      <c r="F3031" s="231"/>
      <c r="G3031" s="232"/>
      <c r="H3031" s="254" t="s">
        <v>1685</v>
      </c>
      <c r="I3031" s="254" t="s">
        <v>1685</v>
      </c>
      <c r="J3031" s="150"/>
      <c r="K3031" s="150"/>
      <c r="L3031" s="150"/>
      <c r="M3031" s="150"/>
      <c r="N3031" s="150"/>
      <c r="O3031" s="150"/>
      <c r="P3031" s="150"/>
      <c r="Q3031" s="150"/>
      <c r="R3031" s="150"/>
      <c r="S3031" s="150"/>
      <c r="T3031" s="150"/>
      <c r="U3031" s="150"/>
      <c r="V3031" s="150"/>
      <c r="W3031" s="150"/>
      <c r="X3031" s="150"/>
      <c r="Y3031" s="150"/>
      <c r="Z3031" s="150"/>
      <c r="AA3031" s="150"/>
      <c r="AB3031" s="150"/>
      <c r="AC3031" s="150"/>
    </row>
    <row r="3032" spans="1:32" s="132" customFormat="1" ht="15.75">
      <c r="A3032" s="292" t="str">
        <f t="shared" si="53"/>
        <v>68-70700-B3</v>
      </c>
      <c r="B3032" s="231"/>
      <c r="C3032" s="231">
        <v>0</v>
      </c>
      <c r="D3032" s="231"/>
      <c r="E3032" s="231"/>
      <c r="F3032" s="231"/>
      <c r="G3032" s="232"/>
      <c r="H3032" s="254" t="s">
        <v>1686</v>
      </c>
      <c r="I3032" s="254" t="s">
        <v>1686</v>
      </c>
      <c r="J3032" s="131"/>
      <c r="K3032" s="130"/>
      <c r="L3032" s="130"/>
      <c r="M3032" s="130"/>
      <c r="N3032" s="146"/>
      <c r="O3032" s="146"/>
      <c r="P3032" s="146"/>
      <c r="Q3032" s="146"/>
      <c r="R3032" s="130"/>
      <c r="S3032" s="130"/>
      <c r="T3032" s="130"/>
      <c r="U3032" s="130"/>
      <c r="V3032" s="68"/>
      <c r="W3032" s="68"/>
      <c r="X3032" s="68"/>
      <c r="Y3032" s="130"/>
      <c r="Z3032" s="130"/>
      <c r="AA3032" s="130"/>
      <c r="AB3032" s="68"/>
      <c r="AC3032" s="68"/>
    </row>
    <row r="3033" spans="1:32" s="132" customFormat="1" ht="15.75">
      <c r="A3033" s="292" t="str">
        <f t="shared" si="53"/>
        <v>68-71100-S3</v>
      </c>
      <c r="B3033" s="231"/>
      <c r="C3033" s="231">
        <v>0</v>
      </c>
      <c r="D3033" s="231"/>
      <c r="E3033" s="231"/>
      <c r="F3033" s="231"/>
      <c r="G3033" s="232"/>
      <c r="H3033" s="255" t="s">
        <v>1687</v>
      </c>
      <c r="I3033" s="255" t="s">
        <v>1687</v>
      </c>
      <c r="J3033" s="131"/>
      <c r="K3033" s="130"/>
      <c r="L3033" s="130"/>
      <c r="M3033" s="130"/>
      <c r="N3033" s="146"/>
      <c r="O3033" s="146"/>
      <c r="P3033" s="146"/>
      <c r="Q3033" s="146"/>
      <c r="R3033" s="130"/>
      <c r="S3033" s="130"/>
      <c r="T3033" s="130"/>
      <c r="U3033" s="130"/>
      <c r="V3033" s="68"/>
      <c r="W3033" s="68"/>
      <c r="X3033" s="68"/>
      <c r="Y3033" s="130"/>
      <c r="Z3033" s="130"/>
      <c r="AA3033" s="130"/>
      <c r="AB3033" s="68"/>
      <c r="AC3033" s="68"/>
    </row>
    <row r="3034" spans="1:32" s="132" customFormat="1" ht="15.75">
      <c r="A3034" s="292" t="str">
        <f t="shared" si="53"/>
        <v>68-71100-01</v>
      </c>
      <c r="B3034" s="231"/>
      <c r="C3034" s="231">
        <v>0</v>
      </c>
      <c r="D3034" s="231"/>
      <c r="E3034" s="231"/>
      <c r="F3034" s="231"/>
      <c r="G3034" s="232"/>
      <c r="H3034" s="254" t="s">
        <v>1688</v>
      </c>
      <c r="I3034" s="254" t="s">
        <v>1688</v>
      </c>
      <c r="J3034" s="131"/>
      <c r="K3034" s="130"/>
      <c r="L3034" s="130"/>
      <c r="M3034" s="130"/>
      <c r="N3034" s="146"/>
      <c r="O3034" s="146"/>
      <c r="P3034" s="146"/>
      <c r="Q3034" s="146"/>
      <c r="R3034" s="130"/>
      <c r="S3034" s="130"/>
      <c r="T3034" s="130"/>
      <c r="U3034" s="130"/>
      <c r="V3034" s="68"/>
      <c r="W3034" s="68"/>
      <c r="X3034" s="68"/>
      <c r="Y3034" s="130"/>
      <c r="Z3034" s="130"/>
      <c r="AA3034" s="130"/>
      <c r="AB3034" s="68"/>
      <c r="AC3034" s="68"/>
    </row>
    <row r="3035" spans="1:32" s="132" customFormat="1" ht="15.75">
      <c r="A3035" s="292" t="str">
        <f t="shared" si="53"/>
        <v>68-71100-02</v>
      </c>
      <c r="B3035" s="231"/>
      <c r="C3035" s="231">
        <v>0</v>
      </c>
      <c r="D3035" s="231"/>
      <c r="E3035" s="231"/>
      <c r="F3035" s="231"/>
      <c r="G3035" s="232"/>
      <c r="H3035" s="254" t="s">
        <v>1689</v>
      </c>
      <c r="I3035" s="254" t="s">
        <v>1689</v>
      </c>
      <c r="J3035" s="150"/>
      <c r="K3035" s="150"/>
      <c r="L3035" s="150"/>
      <c r="M3035" s="150"/>
      <c r="N3035" s="150"/>
      <c r="O3035" s="150"/>
      <c r="P3035" s="150"/>
      <c r="Q3035" s="150"/>
      <c r="R3035" s="150"/>
      <c r="S3035" s="150"/>
      <c r="T3035" s="150"/>
      <c r="U3035" s="150"/>
      <c r="V3035" s="150"/>
      <c r="W3035" s="150"/>
      <c r="X3035" s="150"/>
      <c r="Y3035" s="150"/>
      <c r="Z3035" s="150"/>
      <c r="AA3035" s="150"/>
      <c r="AB3035" s="150"/>
      <c r="AC3035" s="150"/>
    </row>
    <row r="3036" spans="1:32" s="132" customFormat="1" ht="15.75">
      <c r="A3036" s="292" t="str">
        <f t="shared" si="53"/>
        <v>68-71100-03</v>
      </c>
      <c r="B3036" s="231"/>
      <c r="C3036" s="231">
        <v>0</v>
      </c>
      <c r="D3036" s="231"/>
      <c r="E3036" s="231"/>
      <c r="F3036" s="231"/>
      <c r="G3036" s="232"/>
      <c r="H3036" s="255" t="s">
        <v>1690</v>
      </c>
      <c r="I3036" s="255" t="s">
        <v>1690</v>
      </c>
      <c r="J3036" s="131"/>
      <c r="K3036" s="130"/>
      <c r="L3036" s="130"/>
      <c r="M3036" s="130"/>
      <c r="N3036" s="146"/>
      <c r="O3036" s="146"/>
      <c r="P3036" s="146"/>
      <c r="Q3036" s="146"/>
      <c r="R3036" s="130"/>
      <c r="S3036" s="130"/>
      <c r="T3036" s="130"/>
      <c r="U3036" s="130"/>
      <c r="V3036" s="68"/>
      <c r="W3036" s="68"/>
      <c r="X3036" s="68"/>
      <c r="Y3036" s="130"/>
      <c r="Z3036" s="130"/>
      <c r="AA3036" s="130"/>
      <c r="AB3036" s="68"/>
      <c r="AC3036" s="68"/>
    </row>
    <row r="3037" spans="1:32" s="132" customFormat="1" ht="15.75">
      <c r="A3037" s="292" t="str">
        <f t="shared" si="53"/>
        <v>68-71100-L2</v>
      </c>
      <c r="B3037" s="231"/>
      <c r="C3037" s="231">
        <v>0</v>
      </c>
      <c r="D3037" s="231"/>
      <c r="E3037" s="231"/>
      <c r="F3037" s="231"/>
      <c r="G3037" s="232"/>
      <c r="H3037" s="254" t="s">
        <v>1691</v>
      </c>
      <c r="I3037" s="254" t="s">
        <v>1691</v>
      </c>
      <c r="J3037" s="131"/>
      <c r="K3037" s="130"/>
      <c r="L3037" s="130"/>
      <c r="M3037" s="130"/>
      <c r="N3037" s="146"/>
      <c r="O3037" s="146"/>
      <c r="P3037" s="146"/>
      <c r="Q3037" s="146"/>
      <c r="R3037" s="130"/>
      <c r="S3037" s="130"/>
      <c r="T3037" s="130"/>
      <c r="U3037" s="130"/>
      <c r="V3037" s="68"/>
      <c r="W3037" s="68"/>
      <c r="X3037" s="68"/>
      <c r="Y3037" s="130"/>
      <c r="Z3037" s="130"/>
      <c r="AA3037" s="130"/>
      <c r="AB3037" s="68"/>
      <c r="AC3037" s="68"/>
    </row>
    <row r="3038" spans="1:32" s="132" customFormat="1" ht="15.75">
      <c r="A3038" s="292" t="str">
        <f t="shared" si="53"/>
        <v>68-71100-B2</v>
      </c>
      <c r="B3038" s="231"/>
      <c r="C3038" s="231">
        <v>0</v>
      </c>
      <c r="D3038" s="231"/>
      <c r="E3038" s="231"/>
      <c r="F3038" s="231"/>
      <c r="G3038" s="232"/>
      <c r="H3038" s="254" t="s">
        <v>1692</v>
      </c>
      <c r="I3038" s="254" t="s">
        <v>1692</v>
      </c>
      <c r="J3038" s="150"/>
      <c r="K3038" s="150"/>
      <c r="L3038" s="150"/>
      <c r="M3038" s="150"/>
      <c r="N3038" s="150"/>
      <c r="O3038" s="150"/>
      <c r="P3038" s="150"/>
      <c r="Q3038" s="150"/>
      <c r="R3038" s="150"/>
      <c r="S3038" s="150"/>
      <c r="T3038" s="150"/>
      <c r="U3038" s="150"/>
      <c r="V3038" s="150"/>
      <c r="W3038" s="150"/>
      <c r="X3038" s="150"/>
      <c r="Y3038" s="150"/>
      <c r="Z3038" s="150"/>
      <c r="AA3038" s="150"/>
      <c r="AB3038" s="150"/>
      <c r="AC3038" s="150"/>
    </row>
    <row r="3039" spans="1:32" s="132" customFormat="1" ht="15.75">
      <c r="A3039" s="292" t="str">
        <f t="shared" si="53"/>
        <v>68-71200-S3</v>
      </c>
      <c r="B3039" s="231"/>
      <c r="C3039" s="231">
        <v>0</v>
      </c>
      <c r="D3039" s="231"/>
      <c r="E3039" s="231"/>
      <c r="F3039" s="231"/>
      <c r="G3039" s="232"/>
      <c r="H3039" s="255" t="s">
        <v>1693</v>
      </c>
      <c r="I3039" s="255" t="s">
        <v>1693</v>
      </c>
      <c r="J3039" s="150"/>
      <c r="K3039" s="150"/>
      <c r="L3039" s="150"/>
      <c r="M3039" s="150"/>
      <c r="N3039" s="150"/>
      <c r="O3039" s="150"/>
      <c r="P3039" s="150"/>
      <c r="Q3039" s="150"/>
      <c r="R3039" s="150"/>
      <c r="S3039" s="150"/>
      <c r="T3039" s="150"/>
      <c r="U3039" s="150"/>
      <c r="V3039" s="150"/>
      <c r="W3039" s="150"/>
      <c r="X3039" s="150"/>
      <c r="Y3039" s="150"/>
      <c r="Z3039" s="150"/>
      <c r="AA3039" s="150"/>
      <c r="AB3039" s="150"/>
      <c r="AC3039" s="150"/>
    </row>
    <row r="3040" spans="1:32" s="132" customFormat="1" ht="15.75">
      <c r="A3040" s="292" t="str">
        <f t="shared" si="53"/>
        <v>68-71200-01</v>
      </c>
      <c r="B3040" s="231"/>
      <c r="C3040" s="231">
        <v>0</v>
      </c>
      <c r="D3040" s="231"/>
      <c r="E3040" s="231"/>
      <c r="F3040" s="231"/>
      <c r="G3040" s="232"/>
      <c r="H3040" s="254" t="s">
        <v>1694</v>
      </c>
      <c r="I3040" s="254" t="s">
        <v>1694</v>
      </c>
      <c r="J3040" s="131"/>
      <c r="K3040" s="130"/>
      <c r="L3040" s="130"/>
      <c r="M3040" s="130"/>
      <c r="N3040" s="146"/>
      <c r="O3040" s="146"/>
      <c r="P3040" s="146"/>
      <c r="Q3040" s="146"/>
      <c r="R3040" s="130"/>
      <c r="S3040" s="130"/>
      <c r="T3040" s="130"/>
      <c r="U3040" s="130"/>
      <c r="V3040" s="68"/>
      <c r="W3040" s="68"/>
      <c r="X3040" s="68"/>
      <c r="Y3040" s="130"/>
      <c r="Z3040" s="130"/>
      <c r="AA3040" s="130"/>
      <c r="AB3040" s="68"/>
      <c r="AC3040" s="68"/>
    </row>
    <row r="3041" spans="1:29" s="132" customFormat="1" ht="15.75">
      <c r="A3041" s="292" t="str">
        <f t="shared" si="53"/>
        <v>68-71200-02</v>
      </c>
      <c r="B3041" s="231"/>
      <c r="C3041" s="231">
        <v>0</v>
      </c>
      <c r="D3041" s="231"/>
      <c r="E3041" s="231"/>
      <c r="F3041" s="231"/>
      <c r="G3041" s="232"/>
      <c r="H3041" s="254" t="s">
        <v>1695</v>
      </c>
      <c r="I3041" s="254" t="s">
        <v>1695</v>
      </c>
      <c r="J3041" s="131"/>
      <c r="K3041" s="130"/>
      <c r="L3041" s="130"/>
      <c r="M3041" s="130"/>
      <c r="N3041" s="146"/>
      <c r="O3041" s="146"/>
      <c r="P3041" s="146"/>
      <c r="Q3041" s="146"/>
      <c r="R3041" s="130"/>
      <c r="S3041" s="130"/>
      <c r="T3041" s="130"/>
      <c r="U3041" s="130"/>
      <c r="V3041" s="68"/>
      <c r="W3041" s="68"/>
      <c r="X3041" s="68"/>
      <c r="Y3041" s="130"/>
      <c r="Z3041" s="130"/>
      <c r="AA3041" s="130"/>
      <c r="AB3041" s="68"/>
      <c r="AC3041" s="68"/>
    </row>
    <row r="3042" spans="1:29" s="132" customFormat="1" ht="15.75">
      <c r="A3042" s="292" t="str">
        <f t="shared" si="53"/>
        <v>68-71200-03</v>
      </c>
      <c r="B3042" s="231"/>
      <c r="C3042" s="231">
        <v>0</v>
      </c>
      <c r="D3042" s="231"/>
      <c r="E3042" s="231"/>
      <c r="F3042" s="231"/>
      <c r="G3042" s="232"/>
      <c r="H3042" s="255" t="s">
        <v>1696</v>
      </c>
      <c r="I3042" s="255" t="s">
        <v>1696</v>
      </c>
      <c r="J3042" s="131"/>
      <c r="K3042" s="130"/>
      <c r="L3042" s="130"/>
      <c r="M3042" s="130"/>
      <c r="N3042" s="146"/>
      <c r="O3042" s="146"/>
      <c r="P3042" s="146"/>
      <c r="Q3042" s="146"/>
      <c r="R3042" s="130"/>
      <c r="S3042" s="130"/>
      <c r="T3042" s="130"/>
      <c r="U3042" s="130"/>
      <c r="V3042" s="68"/>
      <c r="W3042" s="68"/>
      <c r="X3042" s="68"/>
      <c r="Y3042" s="130"/>
      <c r="Z3042" s="130"/>
      <c r="AA3042" s="130"/>
      <c r="AB3042" s="68"/>
      <c r="AC3042" s="68"/>
    </row>
    <row r="3043" spans="1:29" s="132" customFormat="1" ht="15.75">
      <c r="A3043" s="292" t="str">
        <f t="shared" si="53"/>
        <v>68-71200-L2</v>
      </c>
      <c r="B3043" s="231"/>
      <c r="C3043" s="231">
        <v>0</v>
      </c>
      <c r="D3043" s="231"/>
      <c r="E3043" s="231"/>
      <c r="F3043" s="231"/>
      <c r="G3043" s="232"/>
      <c r="H3043" s="255" t="s">
        <v>1697</v>
      </c>
      <c r="I3043" s="255" t="s">
        <v>1697</v>
      </c>
      <c r="J3043" s="150"/>
      <c r="K3043" s="150"/>
      <c r="L3043" s="150"/>
      <c r="M3043" s="150"/>
      <c r="N3043" s="150"/>
      <c r="O3043" s="150"/>
      <c r="P3043" s="150"/>
      <c r="Q3043" s="150"/>
      <c r="R3043" s="150"/>
      <c r="S3043" s="150"/>
      <c r="T3043" s="150"/>
      <c r="U3043" s="150"/>
      <c r="V3043" s="150"/>
      <c r="W3043" s="150"/>
      <c r="X3043" s="150"/>
      <c r="Y3043" s="150"/>
      <c r="Z3043" s="150"/>
      <c r="AA3043" s="150"/>
      <c r="AB3043" s="150"/>
      <c r="AC3043" s="150"/>
    </row>
    <row r="3044" spans="1:29" s="132" customFormat="1" ht="15.75">
      <c r="A3044" s="292" t="str">
        <f t="shared" si="53"/>
        <v>68-71200-B2</v>
      </c>
      <c r="B3044" s="231"/>
      <c r="C3044" s="231">
        <v>0</v>
      </c>
      <c r="D3044" s="231"/>
      <c r="E3044" s="231"/>
      <c r="F3044" s="231"/>
      <c r="G3044" s="232"/>
      <c r="H3044" s="255" t="s">
        <v>1698</v>
      </c>
      <c r="I3044" s="255" t="s">
        <v>1698</v>
      </c>
      <c r="J3044" s="131"/>
      <c r="K3044" s="130"/>
      <c r="L3044" s="130"/>
      <c r="M3044" s="130"/>
      <c r="N3044" s="146"/>
      <c r="O3044" s="146"/>
      <c r="P3044" s="146"/>
      <c r="Q3044" s="146"/>
      <c r="R3044" s="130"/>
      <c r="S3044" s="130"/>
      <c r="T3044" s="130"/>
      <c r="U3044" s="130"/>
      <c r="V3044" s="68"/>
      <c r="W3044" s="68"/>
      <c r="X3044" s="68"/>
      <c r="Y3044" s="130"/>
      <c r="Z3044" s="130"/>
      <c r="AA3044" s="130"/>
      <c r="AB3044" s="68"/>
      <c r="AC3044" s="68"/>
    </row>
    <row r="3045" spans="1:29" s="132" customFormat="1" ht="15.75">
      <c r="A3045" s="292" t="str">
        <f t="shared" ref="A3045:A3108" si="54">LEFT(H3045,6)&amp;"00"&amp;RIGHT(H3045,3)</f>
        <v>66-65000-S4</v>
      </c>
      <c r="B3045" s="231">
        <v>34052.517930000002</v>
      </c>
      <c r="C3045" s="231">
        <v>43941.005775000005</v>
      </c>
      <c r="D3045" s="231"/>
      <c r="E3045" s="231"/>
      <c r="F3045" s="231"/>
      <c r="G3045" s="232">
        <v>51742.896641249994</v>
      </c>
      <c r="H3045" s="254" t="s">
        <v>2780</v>
      </c>
      <c r="I3045" s="254" t="s">
        <v>2780</v>
      </c>
      <c r="J3045" s="131"/>
      <c r="K3045" s="130"/>
      <c r="L3045" s="130"/>
      <c r="M3045" s="130"/>
      <c r="N3045" s="146"/>
      <c r="O3045" s="146"/>
      <c r="P3045" s="146"/>
      <c r="Q3045" s="146"/>
      <c r="R3045" s="130"/>
      <c r="S3045" s="130"/>
      <c r="T3045" s="130"/>
      <c r="U3045" s="130"/>
      <c r="V3045" s="68"/>
      <c r="W3045" s="68"/>
      <c r="X3045" s="68"/>
      <c r="Y3045" s="130"/>
      <c r="Z3045" s="130"/>
      <c r="AA3045" s="130"/>
      <c r="AB3045" s="68"/>
      <c r="AC3045" s="68"/>
    </row>
    <row r="3046" spans="1:29" s="132" customFormat="1" ht="15.75">
      <c r="A3046" s="292" t="str">
        <f t="shared" si="54"/>
        <v>66-65000-01</v>
      </c>
      <c r="B3046" s="231">
        <v>15079.734479999999</v>
      </c>
      <c r="C3046" s="231">
        <v>19453.865399999999</v>
      </c>
      <c r="D3046" s="231"/>
      <c r="E3046" s="231"/>
      <c r="F3046" s="231"/>
      <c r="G3046" s="232">
        <v>23188.785209999998</v>
      </c>
      <c r="H3046" s="254" t="s">
        <v>2781</v>
      </c>
      <c r="I3046" s="254" t="s">
        <v>2781</v>
      </c>
      <c r="J3046" s="131"/>
      <c r="K3046" s="130"/>
      <c r="L3046" s="130"/>
      <c r="M3046" s="130"/>
      <c r="N3046" s="146"/>
      <c r="O3046" s="146"/>
      <c r="P3046" s="146"/>
      <c r="Q3046" s="146"/>
      <c r="R3046" s="130"/>
      <c r="S3046" s="130"/>
      <c r="T3046" s="130"/>
      <c r="U3046" s="130"/>
      <c r="V3046" s="68"/>
      <c r="W3046" s="68"/>
      <c r="X3046" s="68"/>
      <c r="Y3046" s="130"/>
      <c r="Z3046" s="130"/>
      <c r="AA3046" s="130"/>
      <c r="AB3046" s="68"/>
      <c r="AC3046" s="68"/>
    </row>
    <row r="3047" spans="1:29" s="132" customFormat="1" ht="15.75">
      <c r="A3047" s="292" t="str">
        <f t="shared" si="54"/>
        <v>66-65000-02</v>
      </c>
      <c r="B3047" s="231">
        <v>9763.1962500000009</v>
      </c>
      <c r="C3047" s="231">
        <v>12579.684374999999</v>
      </c>
      <c r="D3047" s="231"/>
      <c r="E3047" s="231"/>
      <c r="F3047" s="231"/>
      <c r="G3047" s="232">
        <v>14728.53703125</v>
      </c>
      <c r="H3047" s="254" t="s">
        <v>2782</v>
      </c>
      <c r="I3047" s="254" t="s">
        <v>2782</v>
      </c>
      <c r="J3047" s="131"/>
      <c r="K3047" s="130"/>
      <c r="L3047" s="130"/>
      <c r="M3047" s="130"/>
      <c r="N3047" s="146"/>
      <c r="O3047" s="146"/>
      <c r="P3047" s="146"/>
      <c r="Q3047" s="146"/>
      <c r="R3047" s="130"/>
      <c r="S3047" s="130"/>
      <c r="T3047" s="130"/>
      <c r="U3047" s="130"/>
      <c r="V3047" s="68"/>
      <c r="W3047" s="68"/>
      <c r="X3047" s="68"/>
      <c r="Y3047" s="130"/>
      <c r="Z3047" s="130"/>
      <c r="AA3047" s="130"/>
      <c r="AB3047" s="68"/>
      <c r="AC3047" s="68"/>
    </row>
    <row r="3048" spans="1:29" s="132" customFormat="1" ht="15.75">
      <c r="A3048" s="292" t="str">
        <f t="shared" si="54"/>
        <v>66-65000-03</v>
      </c>
      <c r="B3048" s="231">
        <v>6546.0911999999998</v>
      </c>
      <c r="C3048" s="231">
        <v>8433.8760000000038</v>
      </c>
      <c r="D3048" s="231"/>
      <c r="E3048" s="231"/>
      <c r="F3048" s="231"/>
      <c r="G3048" s="232">
        <v>9830.9574000000011</v>
      </c>
      <c r="H3048" s="254" t="s">
        <v>2783</v>
      </c>
      <c r="I3048" s="254" t="s">
        <v>2783</v>
      </c>
      <c r="J3048" s="131"/>
      <c r="K3048" s="130"/>
      <c r="L3048" s="130"/>
      <c r="M3048" s="130"/>
      <c r="N3048" s="146"/>
      <c r="O3048" s="146"/>
      <c r="P3048" s="146"/>
      <c r="Q3048" s="146"/>
      <c r="R3048" s="130"/>
      <c r="S3048" s="130"/>
      <c r="T3048" s="130"/>
      <c r="U3048" s="130"/>
      <c r="V3048" s="68"/>
      <c r="W3048" s="68"/>
      <c r="X3048" s="68"/>
      <c r="Y3048" s="130"/>
      <c r="Z3048" s="130"/>
      <c r="AA3048" s="130"/>
      <c r="AB3048" s="68"/>
      <c r="AC3048" s="68"/>
    </row>
    <row r="3049" spans="1:29" s="132" customFormat="1" ht="15.75">
      <c r="A3049" s="292" t="str">
        <f t="shared" si="54"/>
        <v>66-65000-04</v>
      </c>
      <c r="B3049" s="231">
        <v>2663.4959999999996</v>
      </c>
      <c r="C3049" s="231">
        <v>3473.579999999999</v>
      </c>
      <c r="D3049" s="231"/>
      <c r="E3049" s="231"/>
      <c r="F3049" s="231"/>
      <c r="G3049" s="232">
        <v>3994.6169999999984</v>
      </c>
      <c r="H3049" s="255" t="s">
        <v>2784</v>
      </c>
      <c r="I3049" s="255" t="s">
        <v>2784</v>
      </c>
      <c r="J3049" s="131"/>
      <c r="K3049" s="130"/>
      <c r="L3049" s="130"/>
      <c r="M3049" s="130"/>
      <c r="N3049" s="146"/>
      <c r="O3049" s="146"/>
      <c r="P3049" s="146"/>
      <c r="Q3049" s="146"/>
      <c r="R3049" s="130"/>
      <c r="S3049" s="130"/>
      <c r="T3049" s="130"/>
      <c r="U3049" s="130"/>
      <c r="V3049" s="68"/>
      <c r="W3049" s="68"/>
      <c r="X3049" s="68"/>
      <c r="Y3049" s="130"/>
      <c r="Z3049" s="130"/>
      <c r="AA3049" s="130"/>
      <c r="AB3049" s="68"/>
      <c r="AC3049" s="68"/>
    </row>
    <row r="3050" spans="1:29" s="132" customFormat="1" ht="15.75">
      <c r="A3050" s="292" t="str">
        <f t="shared" si="54"/>
        <v>66-65000-B2</v>
      </c>
      <c r="B3050" s="231">
        <v>9209.5871999999999</v>
      </c>
      <c r="C3050" s="231">
        <v>11907.456000000002</v>
      </c>
      <c r="D3050" s="231"/>
      <c r="E3050" s="231"/>
      <c r="F3050" s="231"/>
      <c r="G3050" s="232">
        <v>13825.5744</v>
      </c>
      <c r="H3050" s="255" t="s">
        <v>2785</v>
      </c>
      <c r="I3050" s="255" t="s">
        <v>2785</v>
      </c>
      <c r="J3050" s="131"/>
      <c r="K3050" s="130"/>
      <c r="L3050" s="130"/>
      <c r="M3050" s="130"/>
      <c r="N3050" s="146"/>
      <c r="O3050" s="146"/>
      <c r="P3050" s="146"/>
      <c r="Q3050" s="146"/>
      <c r="R3050" s="130"/>
      <c r="S3050" s="130"/>
      <c r="T3050" s="130"/>
      <c r="U3050" s="130"/>
      <c r="V3050" s="68"/>
      <c r="W3050" s="68"/>
      <c r="X3050" s="68"/>
      <c r="Y3050" s="130"/>
      <c r="Z3050" s="130"/>
      <c r="AA3050" s="130"/>
      <c r="AB3050" s="68"/>
      <c r="AC3050" s="68"/>
    </row>
    <row r="3051" spans="1:29" s="132" customFormat="1" ht="15.75">
      <c r="A3051" s="292" t="str">
        <f t="shared" si="54"/>
        <v>66-65000-B3</v>
      </c>
      <c r="B3051" s="231">
        <v>18972.783449999999</v>
      </c>
      <c r="C3051" s="231">
        <v>24487.140374999999</v>
      </c>
      <c r="D3051" s="231"/>
      <c r="E3051" s="231"/>
      <c r="F3051" s="231"/>
      <c r="G3051" s="232">
        <v>28554.111431249999</v>
      </c>
      <c r="H3051" s="255" t="s">
        <v>2786</v>
      </c>
      <c r="I3051" s="255" t="s">
        <v>2786</v>
      </c>
      <c r="J3051" s="131"/>
      <c r="K3051" s="130"/>
      <c r="L3051" s="130"/>
      <c r="M3051" s="130"/>
      <c r="N3051" s="68"/>
      <c r="O3051" s="68"/>
      <c r="P3051" s="68"/>
      <c r="Q3051" s="68"/>
      <c r="R3051" s="130"/>
      <c r="S3051" s="130"/>
      <c r="T3051" s="130"/>
      <c r="U3051" s="130"/>
      <c r="V3051" s="68"/>
      <c r="W3051" s="68"/>
      <c r="X3051" s="68"/>
      <c r="Y3051" s="130"/>
      <c r="Z3051" s="130"/>
      <c r="AA3051" s="130"/>
      <c r="AB3051" s="68"/>
      <c r="AC3051" s="68"/>
    </row>
    <row r="3052" spans="1:29" s="132" customFormat="1" ht="15.75">
      <c r="A3052" s="292" t="str">
        <f t="shared" si="54"/>
        <v>66-65000-L2</v>
      </c>
      <c r="B3052" s="231">
        <v>24842.93073</v>
      </c>
      <c r="C3052" s="231">
        <v>32033.549774999999</v>
      </c>
      <c r="D3052" s="231"/>
      <c r="E3052" s="231"/>
      <c r="F3052" s="231"/>
      <c r="G3052" s="232">
        <v>37917.322241249996</v>
      </c>
      <c r="H3052" s="254" t="s">
        <v>2787</v>
      </c>
      <c r="I3052" s="254" t="s">
        <v>2787</v>
      </c>
      <c r="J3052" s="131"/>
      <c r="K3052" s="130"/>
      <c r="L3052" s="130"/>
      <c r="M3052" s="130"/>
      <c r="N3052" s="68"/>
      <c r="O3052" s="68"/>
      <c r="P3052" s="68"/>
      <c r="Q3052" s="68"/>
      <c r="R3052" s="130"/>
      <c r="S3052" s="130"/>
      <c r="T3052" s="130"/>
      <c r="U3052" s="130"/>
      <c r="V3052" s="68"/>
      <c r="W3052" s="68"/>
      <c r="X3052" s="68"/>
      <c r="Y3052" s="130"/>
      <c r="Z3052" s="130"/>
      <c r="AA3052" s="130"/>
      <c r="AB3052" s="68"/>
      <c r="AC3052" s="68"/>
    </row>
    <row r="3053" spans="1:29" s="132" customFormat="1" ht="15.75">
      <c r="A3053" s="292" t="str">
        <f t="shared" si="54"/>
        <v>66-65000-L3</v>
      </c>
      <c r="B3053" s="231">
        <v>31389.021929999999</v>
      </c>
      <c r="C3053" s="231">
        <v>40467.425775000003</v>
      </c>
      <c r="D3053" s="231"/>
      <c r="E3053" s="231"/>
      <c r="F3053" s="231"/>
      <c r="G3053" s="232">
        <v>47748.279641249996</v>
      </c>
      <c r="H3053" s="254" t="s">
        <v>2788</v>
      </c>
      <c r="I3053" s="254" t="s">
        <v>2788</v>
      </c>
      <c r="J3053" s="131"/>
      <c r="K3053" s="130"/>
      <c r="L3053" s="130"/>
      <c r="M3053" s="130"/>
      <c r="N3053" s="68"/>
      <c r="O3053" s="68"/>
      <c r="P3053" s="68"/>
      <c r="Q3053" s="68"/>
      <c r="R3053" s="130"/>
      <c r="S3053" s="130"/>
      <c r="T3053" s="130"/>
      <c r="U3053" s="130"/>
      <c r="V3053" s="68"/>
      <c r="W3053" s="68"/>
      <c r="X3053" s="68"/>
      <c r="Y3053" s="130"/>
      <c r="Z3053" s="130"/>
      <c r="AA3053" s="130"/>
      <c r="AB3053" s="68"/>
      <c r="AC3053" s="68"/>
    </row>
    <row r="3054" spans="1:29" s="132" customFormat="1" ht="15.75">
      <c r="A3054" s="292" t="str">
        <f t="shared" si="54"/>
        <v>66-65000-X1</v>
      </c>
      <c r="B3054" s="231">
        <v>16309.28745</v>
      </c>
      <c r="C3054" s="231">
        <v>21013.560375000001</v>
      </c>
      <c r="D3054" s="231"/>
      <c r="E3054" s="231"/>
      <c r="F3054" s="231"/>
      <c r="G3054" s="232">
        <v>24559.494431250001</v>
      </c>
      <c r="H3054" s="254" t="s">
        <v>2789</v>
      </c>
      <c r="I3054" s="254" t="s">
        <v>2789</v>
      </c>
      <c r="J3054" s="131"/>
      <c r="K3054" s="130"/>
      <c r="L3054" s="130"/>
      <c r="M3054" s="130"/>
      <c r="N3054" s="68"/>
      <c r="O3054" s="68"/>
      <c r="P3054" s="68"/>
      <c r="Q3054" s="68"/>
      <c r="R3054" s="130"/>
      <c r="S3054" s="130"/>
      <c r="T3054" s="130"/>
      <c r="U3054" s="130"/>
      <c r="V3054" s="68"/>
      <c r="W3054" s="68"/>
      <c r="X3054" s="68"/>
      <c r="Y3054" s="130"/>
      <c r="Z3054" s="130"/>
      <c r="AA3054" s="130"/>
      <c r="AB3054" s="68"/>
      <c r="AC3054" s="68"/>
    </row>
    <row r="3055" spans="1:29" s="132" customFormat="1" ht="15.75">
      <c r="A3055" s="292" t="str">
        <f t="shared" si="54"/>
        <v>66-72600-S2</v>
      </c>
      <c r="B3055" s="231">
        <v>10513.818965517243</v>
      </c>
      <c r="C3055" s="231">
        <v>13710.019931034483</v>
      </c>
      <c r="D3055" s="231"/>
      <c r="E3055" s="231"/>
      <c r="F3055" s="231"/>
      <c r="G3055" s="232">
        <v>15766.522920689655</v>
      </c>
      <c r="H3055" s="254" t="s">
        <v>2790</v>
      </c>
      <c r="I3055" s="254" t="s">
        <v>2790</v>
      </c>
      <c r="J3055" s="131"/>
      <c r="K3055" s="130"/>
      <c r="L3055" s="130"/>
      <c r="M3055" s="130"/>
      <c r="N3055" s="68"/>
      <c r="O3055" s="68"/>
      <c r="P3055" s="68"/>
      <c r="Q3055" s="68"/>
      <c r="R3055" s="130"/>
      <c r="S3055" s="130"/>
      <c r="T3055" s="130"/>
      <c r="U3055" s="130"/>
      <c r="V3055" s="68"/>
      <c r="W3055" s="68"/>
      <c r="X3055" s="68"/>
      <c r="Y3055" s="130"/>
      <c r="Z3055" s="130"/>
      <c r="AA3055" s="130"/>
      <c r="AB3055" s="68"/>
      <c r="AC3055" s="68"/>
    </row>
    <row r="3056" spans="1:29" s="132" customFormat="1" ht="15.75">
      <c r="A3056" s="292" t="str">
        <f t="shared" si="54"/>
        <v>66-72600-01</v>
      </c>
      <c r="B3056" s="231">
        <v>5749.3965517241386</v>
      </c>
      <c r="C3056" s="231">
        <v>7497.2131034482763</v>
      </c>
      <c r="D3056" s="231"/>
      <c r="E3056" s="231"/>
      <c r="F3056" s="231"/>
      <c r="G3056" s="232">
        <v>8621.7950689655172</v>
      </c>
      <c r="H3056" s="255" t="s">
        <v>2045</v>
      </c>
      <c r="I3056" s="255" t="s">
        <v>2045</v>
      </c>
      <c r="J3056" s="131"/>
      <c r="K3056" s="130"/>
      <c r="L3056" s="130"/>
      <c r="M3056" s="130"/>
      <c r="N3056" s="68"/>
      <c r="O3056" s="68"/>
      <c r="P3056" s="68"/>
      <c r="Q3056" s="68"/>
      <c r="R3056" s="130"/>
      <c r="S3056" s="130"/>
      <c r="T3056" s="130"/>
      <c r="U3056" s="130"/>
      <c r="V3056" s="68"/>
      <c r="W3056" s="68"/>
      <c r="X3056" s="68"/>
      <c r="Y3056" s="130"/>
      <c r="Z3056" s="130"/>
      <c r="AA3056" s="130"/>
      <c r="AB3056" s="68"/>
      <c r="AC3056" s="68"/>
    </row>
    <row r="3057" spans="1:32" s="132" customFormat="1" ht="15.75">
      <c r="A3057" s="292" t="str">
        <f t="shared" si="54"/>
        <v>66-72600-02</v>
      </c>
      <c r="B3057" s="231">
        <v>4764.4224137931042</v>
      </c>
      <c r="C3057" s="231">
        <v>6212.806827586207</v>
      </c>
      <c r="D3057" s="231"/>
      <c r="E3057" s="231"/>
      <c r="F3057" s="231"/>
      <c r="G3057" s="232">
        <v>7144.7278517241375</v>
      </c>
      <c r="H3057" s="255" t="s">
        <v>2046</v>
      </c>
      <c r="I3057" s="255" t="s">
        <v>2046</v>
      </c>
      <c r="J3057" s="131"/>
      <c r="K3057" s="130"/>
      <c r="L3057" s="130"/>
      <c r="M3057" s="130"/>
      <c r="N3057" s="68"/>
      <c r="O3057" s="68"/>
      <c r="P3057" s="68"/>
      <c r="Q3057" s="68"/>
      <c r="R3057" s="130"/>
      <c r="S3057" s="130"/>
      <c r="T3057" s="130"/>
      <c r="U3057" s="130"/>
      <c r="V3057" s="68"/>
      <c r="W3057" s="68"/>
      <c r="X3057" s="68"/>
      <c r="Y3057" s="130"/>
      <c r="Z3057" s="130"/>
      <c r="AA3057" s="130"/>
      <c r="AB3057" s="68"/>
      <c r="AC3057" s="68"/>
    </row>
    <row r="3058" spans="1:32" s="132" customFormat="1" ht="15.75">
      <c r="A3058" s="292" t="str">
        <f t="shared" si="54"/>
        <v>66-66900-T1</v>
      </c>
      <c r="B3058" s="231">
        <v>7948.8750000000018</v>
      </c>
      <c r="C3058" s="231">
        <v>10722.758275862067</v>
      </c>
      <c r="D3058" s="231"/>
      <c r="E3058" s="231"/>
      <c r="F3058" s="231"/>
      <c r="G3058" s="232">
        <v>12331.172017241375</v>
      </c>
      <c r="H3058" s="255" t="s">
        <v>2791</v>
      </c>
      <c r="I3058" s="255" t="s">
        <v>2791</v>
      </c>
      <c r="J3058" s="131"/>
      <c r="K3058" s="130"/>
      <c r="L3058" s="130"/>
      <c r="M3058" s="130"/>
      <c r="N3058" s="68"/>
      <c r="O3058" s="68"/>
      <c r="P3058" s="68"/>
      <c r="Q3058" s="68"/>
      <c r="R3058" s="130"/>
      <c r="S3058" s="130"/>
      <c r="T3058" s="130"/>
      <c r="U3058" s="130"/>
      <c r="V3058" s="68"/>
      <c r="W3058" s="68"/>
      <c r="X3058" s="68"/>
      <c r="Y3058" s="130"/>
      <c r="Z3058" s="130"/>
      <c r="AA3058" s="130"/>
      <c r="AB3058" s="68"/>
      <c r="AC3058" s="68"/>
    </row>
    <row r="3059" spans="1:32" s="132" customFormat="1" ht="15.75">
      <c r="A3059" s="292" t="str">
        <f t="shared" si="54"/>
        <v>66-66900-Đ1</v>
      </c>
      <c r="B3059" s="231">
        <v>17371.199999999997</v>
      </c>
      <c r="C3059" s="231">
        <v>23433.149793103446</v>
      </c>
      <c r="D3059" s="231"/>
      <c r="E3059" s="231"/>
      <c r="F3059" s="231"/>
      <c r="G3059" s="232">
        <v>26948.122262068959</v>
      </c>
      <c r="H3059" s="254" t="s">
        <v>2792</v>
      </c>
      <c r="I3059" s="254" t="s">
        <v>2792</v>
      </c>
      <c r="J3059" s="131"/>
      <c r="K3059" s="130"/>
      <c r="L3059" s="130"/>
      <c r="M3059" s="130"/>
      <c r="N3059" s="68"/>
      <c r="O3059" s="68"/>
      <c r="P3059" s="68"/>
      <c r="Q3059" s="68"/>
      <c r="R3059" s="130"/>
      <c r="S3059" s="130"/>
      <c r="T3059" s="130"/>
      <c r="U3059" s="130"/>
      <c r="V3059" s="68"/>
      <c r="W3059" s="68"/>
      <c r="X3059" s="68"/>
      <c r="Y3059" s="130"/>
      <c r="Z3059" s="130"/>
      <c r="AA3059" s="130"/>
      <c r="AB3059" s="68"/>
      <c r="AC3059" s="68"/>
    </row>
    <row r="3060" spans="1:32" s="132" customFormat="1" ht="15.75">
      <c r="A3060" s="292" t="str">
        <f t="shared" si="54"/>
        <v>66-67000-T1</v>
      </c>
      <c r="B3060" s="231">
        <v>7948.8750000000018</v>
      </c>
      <c r="C3060" s="231">
        <v>10722.75827586207</v>
      </c>
      <c r="D3060" s="231"/>
      <c r="E3060" s="231"/>
      <c r="F3060" s="231"/>
      <c r="G3060" s="232">
        <v>12331.172017241381</v>
      </c>
      <c r="H3060" s="254" t="s">
        <v>2793</v>
      </c>
      <c r="I3060" s="254" t="s">
        <v>2793</v>
      </c>
      <c r="J3060" s="131"/>
      <c r="K3060" s="130"/>
      <c r="L3060" s="130"/>
      <c r="M3060" s="130"/>
      <c r="N3060" s="68"/>
      <c r="O3060" s="68"/>
      <c r="P3060" s="68"/>
      <c r="Q3060" s="68"/>
      <c r="R3060" s="130"/>
      <c r="S3060" s="130"/>
      <c r="T3060" s="130"/>
      <c r="U3060" s="130"/>
      <c r="V3060" s="68"/>
      <c r="W3060" s="68"/>
      <c r="X3060" s="68"/>
      <c r="Y3060" s="130"/>
      <c r="Z3060" s="130"/>
      <c r="AA3060" s="130"/>
      <c r="AB3060" s="68"/>
      <c r="AC3060" s="68"/>
    </row>
    <row r="3061" spans="1:32" s="132" customFormat="1" ht="15.75">
      <c r="A3061" s="292" t="str">
        <f t="shared" si="54"/>
        <v>66-67000-Đ1</v>
      </c>
      <c r="B3061" s="231">
        <v>3959.3583333333327</v>
      </c>
      <c r="C3061" s="231">
        <v>5341.0378620689635</v>
      </c>
      <c r="D3061" s="231"/>
      <c r="E3061" s="231"/>
      <c r="F3061" s="231"/>
      <c r="G3061" s="232">
        <v>6142.193541379308</v>
      </c>
      <c r="H3061" s="254" t="s">
        <v>2794</v>
      </c>
      <c r="I3061" s="254" t="s">
        <v>2794</v>
      </c>
      <c r="J3061" s="131"/>
      <c r="K3061" s="130"/>
      <c r="L3061" s="130"/>
      <c r="M3061" s="130"/>
      <c r="N3061" s="68"/>
      <c r="O3061" s="68"/>
      <c r="P3061" s="68"/>
      <c r="Q3061" s="68"/>
      <c r="R3061" s="130"/>
      <c r="S3061" s="130"/>
      <c r="T3061" s="130"/>
      <c r="U3061" s="130"/>
      <c r="V3061" s="68"/>
      <c r="W3061" s="68"/>
      <c r="X3061" s="68"/>
      <c r="Y3061" s="130"/>
      <c r="Z3061" s="130"/>
      <c r="AA3061" s="130"/>
      <c r="AB3061" s="68"/>
      <c r="AC3061" s="68"/>
    </row>
    <row r="3062" spans="1:32" s="142" customFormat="1" ht="15.75">
      <c r="A3062" s="292" t="str">
        <f t="shared" si="54"/>
        <v>66-67100-T1</v>
      </c>
      <c r="B3062" s="231">
        <v>7948.8750000000018</v>
      </c>
      <c r="C3062" s="231">
        <v>12367.353103448277</v>
      </c>
      <c r="D3062" s="231"/>
      <c r="E3062" s="231"/>
      <c r="F3062" s="231"/>
      <c r="G3062" s="232">
        <v>14222.456068965517</v>
      </c>
      <c r="H3062" s="254" t="s">
        <v>2795</v>
      </c>
      <c r="I3062" s="254" t="s">
        <v>2795</v>
      </c>
      <c r="J3062" s="130"/>
      <c r="K3062" s="130"/>
      <c r="L3062" s="130"/>
      <c r="M3062" s="130"/>
      <c r="N3062" s="134"/>
      <c r="O3062" s="134"/>
      <c r="P3062" s="134"/>
      <c r="Q3062" s="134"/>
      <c r="R3062" s="130"/>
      <c r="S3062" s="130"/>
      <c r="T3062" s="130"/>
      <c r="U3062" s="130"/>
      <c r="V3062" s="134"/>
      <c r="W3062" s="134"/>
      <c r="X3062" s="134"/>
      <c r="Y3062" s="130"/>
      <c r="Z3062" s="130"/>
      <c r="AA3062" s="130"/>
      <c r="AB3062" s="134"/>
      <c r="AC3062" s="134"/>
      <c r="AF3062" s="139"/>
    </row>
    <row r="3063" spans="1:32" s="142" customFormat="1" ht="15.75">
      <c r="A3063" s="292" t="str">
        <f t="shared" si="54"/>
        <v>66-67100-Đ1</v>
      </c>
      <c r="B3063" s="231">
        <v>5661.15</v>
      </c>
      <c r="C3063" s="231">
        <v>8807.968551724136</v>
      </c>
      <c r="D3063" s="231"/>
      <c r="E3063" s="231"/>
      <c r="F3063" s="231"/>
      <c r="G3063" s="232">
        <v>10129.163834482755</v>
      </c>
      <c r="H3063" s="255" t="s">
        <v>2796</v>
      </c>
      <c r="I3063" s="255" t="s">
        <v>2796</v>
      </c>
      <c r="J3063" s="130"/>
      <c r="K3063" s="130"/>
      <c r="L3063" s="130"/>
      <c r="M3063" s="130"/>
      <c r="N3063" s="134"/>
      <c r="O3063" s="134"/>
      <c r="P3063" s="134"/>
      <c r="Q3063" s="134"/>
      <c r="R3063" s="130"/>
      <c r="S3063" s="130"/>
      <c r="T3063" s="130"/>
      <c r="U3063" s="130"/>
      <c r="V3063" s="134"/>
      <c r="W3063" s="134"/>
      <c r="X3063" s="134"/>
      <c r="Y3063" s="130"/>
      <c r="Z3063" s="130"/>
      <c r="AA3063" s="130"/>
      <c r="AB3063" s="134"/>
      <c r="AC3063" s="134"/>
      <c r="AF3063" s="139"/>
    </row>
    <row r="3064" spans="1:32" s="132" customFormat="1" ht="15.75">
      <c r="A3064" s="292" t="str">
        <f t="shared" si="54"/>
        <v>66-72200-S4</v>
      </c>
      <c r="B3064" s="231">
        <v>13428.629310344828</v>
      </c>
      <c r="C3064" s="231">
        <v>17510.932620689655</v>
      </c>
      <c r="D3064" s="231"/>
      <c r="E3064" s="231"/>
      <c r="F3064" s="231"/>
      <c r="G3064" s="232">
        <v>20137.572513793104</v>
      </c>
      <c r="H3064" s="255" t="s">
        <v>2797</v>
      </c>
      <c r="I3064" s="255" t="s">
        <v>2797</v>
      </c>
      <c r="J3064" s="131"/>
      <c r="K3064" s="130"/>
      <c r="L3064" s="130"/>
      <c r="M3064" s="130"/>
      <c r="N3064" s="146"/>
      <c r="O3064" s="146"/>
      <c r="P3064" s="146"/>
      <c r="Q3064" s="146"/>
      <c r="R3064" s="130"/>
      <c r="S3064" s="130"/>
      <c r="T3064" s="130"/>
      <c r="U3064" s="130"/>
      <c r="V3064" s="68"/>
      <c r="W3064" s="68"/>
      <c r="X3064" s="68"/>
      <c r="Y3064" s="130"/>
      <c r="Z3064" s="130"/>
      <c r="AA3064" s="130"/>
      <c r="AB3064" s="68"/>
      <c r="AC3064" s="68"/>
    </row>
    <row r="3065" spans="1:32" s="132" customFormat="1" ht="15.75">
      <c r="A3065" s="292" t="str">
        <f t="shared" si="54"/>
        <v>66-72200-01</v>
      </c>
      <c r="B3065" s="231">
        <v>5334.9051724137935</v>
      </c>
      <c r="C3065" s="231">
        <v>6956.7163448275851</v>
      </c>
      <c r="D3065" s="231"/>
      <c r="E3065" s="231"/>
      <c r="F3065" s="231"/>
      <c r="G3065" s="232">
        <v>8000.2237965517215</v>
      </c>
      <c r="H3065" s="255" t="s">
        <v>2798</v>
      </c>
      <c r="I3065" s="255" t="s">
        <v>2798</v>
      </c>
      <c r="J3065" s="131"/>
      <c r="K3065" s="152"/>
      <c r="L3065" s="130"/>
      <c r="M3065" s="130"/>
      <c r="N3065" s="68"/>
      <c r="O3065" s="68"/>
      <c r="P3065" s="68"/>
      <c r="Q3065" s="68"/>
      <c r="R3065" s="130"/>
      <c r="S3065" s="130"/>
      <c r="T3065" s="130"/>
      <c r="U3065" s="130"/>
      <c r="V3065" s="68"/>
      <c r="W3065" s="68"/>
      <c r="X3065" s="68"/>
      <c r="Y3065" s="130"/>
      <c r="Z3065" s="130"/>
      <c r="AA3065" s="130"/>
      <c r="AB3065" s="68"/>
      <c r="AC3065" s="68"/>
    </row>
    <row r="3066" spans="1:32" s="132" customFormat="1" ht="15.75">
      <c r="A3066" s="292" t="str">
        <f t="shared" si="54"/>
        <v>66-72200-02</v>
      </c>
      <c r="B3066" s="231">
        <v>4291.9913793103442</v>
      </c>
      <c r="C3066" s="231">
        <v>5596.7567586206906</v>
      </c>
      <c r="D3066" s="231"/>
      <c r="E3066" s="231"/>
      <c r="F3066" s="231"/>
      <c r="G3066" s="232">
        <v>6436.2702724137935</v>
      </c>
      <c r="H3066" s="254" t="s">
        <v>2799</v>
      </c>
      <c r="I3066" s="254" t="s">
        <v>2799</v>
      </c>
      <c r="J3066" s="131"/>
      <c r="K3066" s="152"/>
      <c r="L3066" s="130"/>
      <c r="M3066" s="130"/>
      <c r="N3066" s="68"/>
      <c r="O3066" s="68"/>
      <c r="P3066" s="68"/>
      <c r="Q3066" s="68"/>
      <c r="R3066" s="130"/>
      <c r="S3066" s="130"/>
      <c r="T3066" s="130"/>
      <c r="U3066" s="130"/>
      <c r="V3066" s="68"/>
      <c r="W3066" s="68"/>
      <c r="X3066" s="68"/>
      <c r="Y3066" s="130"/>
      <c r="Z3066" s="130"/>
      <c r="AA3066" s="130"/>
      <c r="AB3066" s="68"/>
      <c r="AC3066" s="68"/>
    </row>
    <row r="3067" spans="1:32" s="132" customFormat="1" ht="15.75">
      <c r="A3067" s="292" t="str">
        <f t="shared" si="54"/>
        <v>66-72200-03</v>
      </c>
      <c r="B3067" s="231">
        <v>2535.9741379310349</v>
      </c>
      <c r="C3067" s="231">
        <v>3306.9102758620688</v>
      </c>
      <c r="D3067" s="231"/>
      <c r="E3067" s="231"/>
      <c r="F3067" s="231"/>
      <c r="G3067" s="232">
        <v>3802.946817241379</v>
      </c>
      <c r="H3067" s="254" t="s">
        <v>2800</v>
      </c>
      <c r="I3067" s="254" t="s">
        <v>2800</v>
      </c>
      <c r="J3067" s="161"/>
      <c r="K3067" s="152"/>
      <c r="L3067" s="130"/>
      <c r="M3067" s="130"/>
      <c r="N3067" s="68"/>
      <c r="O3067" s="68"/>
      <c r="P3067" s="68"/>
      <c r="Q3067" s="68"/>
      <c r="R3067" s="130"/>
      <c r="S3067" s="130"/>
      <c r="T3067" s="130"/>
      <c r="U3067" s="130"/>
      <c r="V3067" s="68"/>
      <c r="W3067" s="68"/>
      <c r="X3067" s="68"/>
      <c r="Y3067" s="130"/>
      <c r="Z3067" s="130"/>
      <c r="AA3067" s="130"/>
      <c r="AB3067" s="68"/>
      <c r="AC3067" s="68"/>
    </row>
    <row r="3068" spans="1:32" s="132" customFormat="1" ht="15.75">
      <c r="A3068" s="292" t="str">
        <f t="shared" si="54"/>
        <v>66-72200-04</v>
      </c>
      <c r="B3068" s="231">
        <v>1265.7586206896553</v>
      </c>
      <c r="C3068" s="231">
        <v>1650.5492413793102</v>
      </c>
      <c r="D3068" s="231"/>
      <c r="E3068" s="231"/>
      <c r="F3068" s="231"/>
      <c r="G3068" s="232">
        <v>1898.1316275862066</v>
      </c>
      <c r="H3068" s="254" t="s">
        <v>2801</v>
      </c>
      <c r="I3068" s="254" t="s">
        <v>2801</v>
      </c>
      <c r="J3068" s="131"/>
      <c r="K3068" s="152"/>
      <c r="L3068" s="130"/>
      <c r="M3068" s="130"/>
      <c r="N3068" s="68"/>
      <c r="O3068" s="68"/>
      <c r="P3068" s="68"/>
      <c r="Q3068" s="68"/>
      <c r="R3068" s="130"/>
      <c r="S3068" s="130"/>
      <c r="T3068" s="130"/>
      <c r="U3068" s="130"/>
      <c r="V3068" s="68"/>
      <c r="W3068" s="68"/>
      <c r="X3068" s="68"/>
      <c r="Y3068" s="130"/>
      <c r="Z3068" s="130"/>
      <c r="AA3068" s="130"/>
      <c r="AB3068" s="68"/>
      <c r="AC3068" s="68"/>
    </row>
    <row r="3069" spans="1:32" s="132" customFormat="1" ht="15.75">
      <c r="A3069" s="292" t="str">
        <f t="shared" si="54"/>
        <v>66-72200-B2</v>
      </c>
      <c r="B3069" s="231">
        <v>3801.7327586206902</v>
      </c>
      <c r="C3069" s="231">
        <v>4957.4595172413792</v>
      </c>
      <c r="D3069" s="231"/>
      <c r="E3069" s="231"/>
      <c r="F3069" s="231"/>
      <c r="G3069" s="232">
        <v>5701.0784448275854</v>
      </c>
      <c r="H3069" s="254" t="s">
        <v>2802</v>
      </c>
      <c r="I3069" s="254" t="s">
        <v>2802</v>
      </c>
      <c r="J3069" s="131"/>
      <c r="K3069" s="152"/>
      <c r="L3069" s="130"/>
      <c r="M3069" s="130"/>
      <c r="N3069" s="68"/>
      <c r="O3069" s="68"/>
      <c r="P3069" s="68"/>
      <c r="Q3069" s="68"/>
      <c r="R3069" s="130"/>
      <c r="S3069" s="130"/>
      <c r="T3069" s="130"/>
      <c r="U3069" s="130"/>
      <c r="V3069" s="68"/>
      <c r="W3069" s="68"/>
      <c r="X3069" s="68"/>
      <c r="Y3069" s="130"/>
      <c r="Z3069" s="130"/>
      <c r="AA3069" s="130"/>
      <c r="AB3069" s="68"/>
      <c r="AC3069" s="68"/>
    </row>
    <row r="3070" spans="1:32" s="132" customFormat="1" ht="15.75">
      <c r="A3070" s="292" t="str">
        <f t="shared" si="54"/>
        <v>66-72200-B3</v>
      </c>
      <c r="B3070" s="231">
        <v>8093.7241379310344</v>
      </c>
      <c r="C3070" s="231">
        <v>10554.216275862069</v>
      </c>
      <c r="D3070" s="231"/>
      <c r="E3070" s="231"/>
      <c r="F3070" s="231"/>
      <c r="G3070" s="232">
        <v>12137.348717241379</v>
      </c>
      <c r="H3070" s="255" t="s">
        <v>2803</v>
      </c>
      <c r="I3070" s="255" t="s">
        <v>2803</v>
      </c>
      <c r="J3070" s="131"/>
      <c r="K3070" s="152"/>
      <c r="L3070" s="130"/>
      <c r="M3070" s="130"/>
      <c r="N3070" s="68"/>
      <c r="O3070" s="68"/>
      <c r="P3070" s="68"/>
      <c r="Q3070" s="68"/>
      <c r="R3070" s="130"/>
      <c r="S3070" s="130"/>
      <c r="T3070" s="130"/>
      <c r="U3070" s="130"/>
      <c r="V3070" s="68"/>
      <c r="W3070" s="68"/>
      <c r="X3070" s="68"/>
      <c r="Y3070" s="130"/>
      <c r="Z3070" s="130"/>
      <c r="AA3070" s="130"/>
      <c r="AB3070" s="68"/>
      <c r="AC3070" s="68"/>
    </row>
    <row r="3071" spans="1:32" s="132" customFormat="1" ht="15.75">
      <c r="A3071" s="292" t="str">
        <f t="shared" si="54"/>
        <v>66-72200-L2</v>
      </c>
      <c r="B3071" s="231">
        <v>9626.8965517241377</v>
      </c>
      <c r="C3071" s="231">
        <v>12553.473103448276</v>
      </c>
      <c r="D3071" s="231"/>
      <c r="E3071" s="231"/>
      <c r="F3071" s="231"/>
      <c r="G3071" s="232">
        <v>14436.494068965516</v>
      </c>
      <c r="H3071" s="255" t="s">
        <v>2804</v>
      </c>
      <c r="I3071" s="255" t="s">
        <v>2804</v>
      </c>
      <c r="J3071" s="131"/>
      <c r="K3071" s="152"/>
      <c r="L3071" s="130"/>
      <c r="M3071" s="130"/>
      <c r="N3071" s="68"/>
      <c r="O3071" s="68"/>
      <c r="P3071" s="68"/>
      <c r="Q3071" s="68"/>
      <c r="R3071" s="130"/>
      <c r="S3071" s="130"/>
      <c r="T3071" s="130"/>
      <c r="U3071" s="130"/>
      <c r="V3071" s="68"/>
      <c r="W3071" s="68"/>
      <c r="X3071" s="68"/>
      <c r="Y3071" s="130"/>
      <c r="Z3071" s="130"/>
      <c r="AA3071" s="130"/>
      <c r="AB3071" s="68"/>
      <c r="AC3071" s="68"/>
    </row>
    <row r="3072" spans="1:32" s="132" customFormat="1" ht="15.75">
      <c r="A3072" s="292" t="str">
        <f t="shared" si="54"/>
        <v>66-72200-L3</v>
      </c>
      <c r="B3072" s="231">
        <v>12162.870689655172</v>
      </c>
      <c r="C3072" s="231">
        <v>15860.383379310344</v>
      </c>
      <c r="D3072" s="231"/>
      <c r="E3072" s="231"/>
      <c r="F3072" s="231"/>
      <c r="G3072" s="232">
        <v>18239.440886206896</v>
      </c>
      <c r="H3072" s="255" t="s">
        <v>2805</v>
      </c>
      <c r="I3072" s="255" t="s">
        <v>2805</v>
      </c>
      <c r="J3072" s="131"/>
      <c r="K3072" s="152"/>
      <c r="L3072" s="130"/>
      <c r="M3072" s="130"/>
      <c r="N3072" s="68"/>
      <c r="O3072" s="68"/>
      <c r="P3072" s="68"/>
      <c r="Q3072" s="68"/>
      <c r="R3072" s="130"/>
      <c r="S3072" s="130"/>
      <c r="T3072" s="130"/>
      <c r="U3072" s="130"/>
      <c r="V3072" s="68"/>
      <c r="W3072" s="68"/>
      <c r="X3072" s="68"/>
      <c r="Y3072" s="130"/>
      <c r="Z3072" s="130"/>
      <c r="AA3072" s="130"/>
      <c r="AB3072" s="68"/>
      <c r="AC3072" s="68"/>
    </row>
    <row r="3073" spans="1:29" s="132" customFormat="1" ht="15.75">
      <c r="A3073" s="292" t="str">
        <f t="shared" si="54"/>
        <v>66-68400-S2</v>
      </c>
      <c r="B3073" s="231">
        <v>25190.379310344833</v>
      </c>
      <c r="C3073" s="231">
        <v>32848.254620689659</v>
      </c>
      <c r="D3073" s="231"/>
      <c r="E3073" s="231"/>
      <c r="F3073" s="231"/>
      <c r="G3073" s="232">
        <v>37775.492813793106</v>
      </c>
      <c r="H3073" s="254" t="s">
        <v>1602</v>
      </c>
      <c r="I3073" s="254" t="s">
        <v>1602</v>
      </c>
      <c r="J3073" s="131"/>
      <c r="K3073" s="152"/>
      <c r="L3073" s="130"/>
      <c r="M3073" s="130"/>
      <c r="N3073" s="68"/>
      <c r="O3073" s="68"/>
      <c r="P3073" s="68"/>
      <c r="Q3073" s="68"/>
      <c r="R3073" s="130"/>
      <c r="S3073" s="130"/>
      <c r="T3073" s="130"/>
      <c r="U3073" s="130"/>
      <c r="V3073" s="68"/>
      <c r="W3073" s="68"/>
      <c r="X3073" s="68"/>
      <c r="Y3073" s="130"/>
      <c r="Z3073" s="130"/>
      <c r="AA3073" s="130"/>
      <c r="AB3073" s="68"/>
      <c r="AC3073" s="68"/>
    </row>
    <row r="3074" spans="1:29" s="132" customFormat="1" ht="15.75">
      <c r="A3074" s="292" t="str">
        <f t="shared" si="54"/>
        <v>66-68400-01</v>
      </c>
      <c r="B3074" s="231">
        <v>15331.724137931036</v>
      </c>
      <c r="C3074" s="231">
        <v>19992.568275862071</v>
      </c>
      <c r="D3074" s="231"/>
      <c r="E3074" s="231"/>
      <c r="F3074" s="231"/>
      <c r="G3074" s="232">
        <v>22991.453517241382</v>
      </c>
      <c r="H3074" s="254" t="s">
        <v>1603</v>
      </c>
      <c r="I3074" s="254" t="s">
        <v>1603</v>
      </c>
      <c r="J3074" s="131"/>
      <c r="K3074" s="152"/>
      <c r="L3074" s="130"/>
      <c r="M3074" s="130"/>
      <c r="N3074" s="68"/>
      <c r="O3074" s="68"/>
      <c r="P3074" s="68"/>
      <c r="Q3074" s="68"/>
      <c r="R3074" s="130"/>
      <c r="S3074" s="130"/>
      <c r="T3074" s="130"/>
      <c r="U3074" s="130"/>
      <c r="V3074" s="68"/>
      <c r="W3074" s="68"/>
      <c r="X3074" s="68"/>
      <c r="Y3074" s="130"/>
      <c r="Z3074" s="130"/>
      <c r="AA3074" s="130"/>
      <c r="AB3074" s="68"/>
      <c r="AC3074" s="68"/>
    </row>
    <row r="3075" spans="1:29" s="132" customFormat="1" ht="15.75">
      <c r="A3075" s="292" t="str">
        <f t="shared" si="54"/>
        <v>66-68400-02</v>
      </c>
      <c r="B3075" s="231">
        <v>9858.6551724137953</v>
      </c>
      <c r="C3075" s="231">
        <v>12855.686344827585</v>
      </c>
      <c r="D3075" s="231"/>
      <c r="E3075" s="231"/>
      <c r="F3075" s="231"/>
      <c r="G3075" s="232">
        <v>14784.039296551722</v>
      </c>
      <c r="H3075" s="254" t="s">
        <v>1604</v>
      </c>
      <c r="I3075" s="254" t="s">
        <v>1604</v>
      </c>
      <c r="J3075" s="131"/>
      <c r="K3075" s="152"/>
      <c r="L3075" s="130"/>
      <c r="M3075" s="130"/>
      <c r="N3075" s="68"/>
      <c r="O3075" s="68"/>
      <c r="P3075" s="68"/>
      <c r="Q3075" s="68"/>
      <c r="R3075" s="130"/>
      <c r="S3075" s="130"/>
      <c r="T3075" s="130"/>
      <c r="U3075" s="130"/>
      <c r="V3075" s="68"/>
      <c r="W3075" s="68"/>
      <c r="X3075" s="68"/>
      <c r="Y3075" s="130"/>
      <c r="Z3075" s="130"/>
      <c r="AA3075" s="130"/>
      <c r="AB3075" s="68"/>
      <c r="AC3075" s="68"/>
    </row>
    <row r="3076" spans="1:29" s="132" customFormat="1" ht="15.75">
      <c r="A3076" s="292" t="str">
        <f t="shared" si="54"/>
        <v>66-68600-S2</v>
      </c>
      <c r="B3076" s="231">
        <v>18184.137931034486</v>
      </c>
      <c r="C3076" s="231">
        <v>23712.115862068964</v>
      </c>
      <c r="D3076" s="231"/>
      <c r="E3076" s="231"/>
      <c r="F3076" s="231"/>
      <c r="G3076" s="232">
        <v>27268.933241379305</v>
      </c>
      <c r="H3076" s="254" t="s">
        <v>1605</v>
      </c>
      <c r="I3076" s="254" t="s">
        <v>1605</v>
      </c>
      <c r="J3076" s="131"/>
      <c r="K3076" s="152"/>
      <c r="L3076" s="130"/>
      <c r="M3076" s="130"/>
      <c r="N3076" s="68"/>
      <c r="O3076" s="68"/>
      <c r="P3076" s="68"/>
      <c r="Q3076" s="68"/>
      <c r="R3076" s="130"/>
      <c r="S3076" s="130"/>
      <c r="T3076" s="130"/>
      <c r="U3076" s="130"/>
      <c r="V3076" s="68"/>
      <c r="W3076" s="68"/>
      <c r="X3076" s="68"/>
      <c r="Y3076" s="130"/>
      <c r="Z3076" s="130"/>
      <c r="AA3076" s="130"/>
      <c r="AB3076" s="68"/>
      <c r="AC3076" s="68"/>
    </row>
    <row r="3077" spans="1:29" s="132" customFormat="1" ht="15.75">
      <c r="A3077" s="292" t="str">
        <f t="shared" si="54"/>
        <v>66-68600-01</v>
      </c>
      <c r="B3077" s="231">
        <v>11391.827586206897</v>
      </c>
      <c r="C3077" s="231">
        <v>14854.943172413792</v>
      </c>
      <c r="D3077" s="231"/>
      <c r="E3077" s="231"/>
      <c r="F3077" s="231"/>
      <c r="G3077" s="232">
        <v>17083.184648275859</v>
      </c>
      <c r="H3077" s="255" t="s">
        <v>1606</v>
      </c>
      <c r="I3077" s="255" t="s">
        <v>1606</v>
      </c>
      <c r="J3077" s="131"/>
      <c r="K3077" s="152"/>
      <c r="L3077" s="130"/>
      <c r="M3077" s="130"/>
      <c r="N3077" s="68"/>
      <c r="O3077" s="68"/>
      <c r="P3077" s="68"/>
      <c r="Q3077" s="68"/>
      <c r="R3077" s="130"/>
      <c r="S3077" s="130"/>
      <c r="T3077" s="130"/>
      <c r="U3077" s="130"/>
      <c r="V3077" s="68"/>
      <c r="W3077" s="68"/>
      <c r="X3077" s="68"/>
      <c r="Y3077" s="130"/>
      <c r="Z3077" s="130"/>
      <c r="AA3077" s="130"/>
      <c r="AB3077" s="68"/>
      <c r="AC3077" s="68"/>
    </row>
    <row r="3078" spans="1:29" s="132" customFormat="1" ht="15.75">
      <c r="A3078" s="292" t="str">
        <f t="shared" si="54"/>
        <v>66-68600-02</v>
      </c>
      <c r="B3078" s="231">
        <v>6792.310344827587</v>
      </c>
      <c r="C3078" s="231">
        <v>8857.1726896551718</v>
      </c>
      <c r="D3078" s="231"/>
      <c r="E3078" s="231"/>
      <c r="F3078" s="231"/>
      <c r="G3078" s="232">
        <v>10185.748593103446</v>
      </c>
      <c r="H3078" s="255" t="s">
        <v>1607</v>
      </c>
      <c r="I3078" s="255" t="s">
        <v>1607</v>
      </c>
      <c r="J3078" s="131"/>
      <c r="K3078" s="152"/>
      <c r="L3078" s="130"/>
      <c r="M3078" s="130"/>
      <c r="N3078" s="68"/>
      <c r="O3078" s="68"/>
      <c r="P3078" s="68"/>
      <c r="Q3078" s="68"/>
      <c r="R3078" s="130"/>
      <c r="S3078" s="130"/>
      <c r="T3078" s="130"/>
      <c r="U3078" s="130"/>
      <c r="V3078" s="68"/>
      <c r="W3078" s="68"/>
      <c r="X3078" s="68"/>
      <c r="Y3078" s="130"/>
      <c r="Z3078" s="130"/>
      <c r="AA3078" s="130"/>
      <c r="AB3078" s="68"/>
      <c r="AC3078" s="68"/>
    </row>
    <row r="3079" spans="1:29" s="132" customFormat="1" ht="15.75">
      <c r="A3079" s="292" t="str">
        <f t="shared" si="54"/>
        <v>66-00100-S2</v>
      </c>
      <c r="B3079" s="231">
        <v>16786.786650000002</v>
      </c>
      <c r="C3079" s="231">
        <v>21643.476374999998</v>
      </c>
      <c r="D3079" s="231"/>
      <c r="E3079" s="231"/>
      <c r="F3079" s="231"/>
      <c r="G3079" s="232">
        <v>25479.617831250005</v>
      </c>
      <c r="H3079" s="254" t="s">
        <v>1701</v>
      </c>
      <c r="I3079" s="254" t="s">
        <v>1701</v>
      </c>
      <c r="J3079" s="131"/>
      <c r="K3079" s="152"/>
      <c r="L3079" s="130"/>
      <c r="M3079" s="130"/>
      <c r="N3079" s="68"/>
      <c r="O3079" s="68"/>
      <c r="P3079" s="68"/>
      <c r="Q3079" s="68"/>
      <c r="R3079" s="130"/>
      <c r="S3079" s="130"/>
      <c r="T3079" s="130"/>
      <c r="U3079" s="130"/>
      <c r="V3079" s="68"/>
      <c r="W3079" s="68"/>
      <c r="X3079" s="68"/>
      <c r="Y3079" s="130"/>
      <c r="Z3079" s="130"/>
      <c r="AA3079" s="130"/>
      <c r="AB3079" s="68"/>
      <c r="AC3079" s="68"/>
    </row>
    <row r="3080" spans="1:29" s="132" customFormat="1" ht="15.75">
      <c r="A3080" s="292" t="str">
        <f t="shared" si="54"/>
        <v>66-00100-01</v>
      </c>
      <c r="B3080" s="231">
        <v>9645.5962499999987</v>
      </c>
      <c r="C3080" s="231">
        <v>12442.884375</v>
      </c>
      <c r="D3080" s="231"/>
      <c r="E3080" s="231"/>
      <c r="F3080" s="231"/>
      <c r="G3080" s="232">
        <v>14751.337031249999</v>
      </c>
      <c r="H3080" s="254" t="s">
        <v>1702</v>
      </c>
      <c r="I3080" s="254" t="s">
        <v>1702</v>
      </c>
      <c r="J3080" s="131"/>
      <c r="K3080" s="152"/>
      <c r="L3080" s="130"/>
      <c r="M3080" s="130"/>
      <c r="N3080" s="68"/>
      <c r="O3080" s="68"/>
      <c r="P3080" s="68"/>
      <c r="Q3080" s="68"/>
      <c r="R3080" s="130"/>
      <c r="S3080" s="130"/>
      <c r="T3080" s="130"/>
      <c r="U3080" s="130"/>
      <c r="V3080" s="68"/>
      <c r="W3080" s="68"/>
      <c r="X3080" s="68"/>
      <c r="Y3080" s="130"/>
      <c r="Z3080" s="130"/>
      <c r="AA3080" s="130"/>
      <c r="AB3080" s="68"/>
      <c r="AC3080" s="68"/>
    </row>
    <row r="3081" spans="1:29" s="132" customFormat="1" ht="15.75">
      <c r="A3081" s="292" t="str">
        <f t="shared" si="54"/>
        <v>66-00100-02</v>
      </c>
      <c r="B3081" s="231">
        <v>7141.1904000000013</v>
      </c>
      <c r="C3081" s="231">
        <v>9200.5920000000078</v>
      </c>
      <c r="D3081" s="231"/>
      <c r="E3081" s="231"/>
      <c r="F3081" s="231"/>
      <c r="G3081" s="232">
        <v>10728.28080000001</v>
      </c>
      <c r="H3081" s="254" t="s">
        <v>1703</v>
      </c>
      <c r="I3081" s="254" t="s">
        <v>1703</v>
      </c>
      <c r="J3081" s="131"/>
      <c r="K3081" s="152"/>
      <c r="L3081" s="130"/>
      <c r="M3081" s="130"/>
      <c r="N3081" s="68"/>
      <c r="O3081" s="68"/>
      <c r="P3081" s="68"/>
      <c r="Q3081" s="68"/>
      <c r="R3081" s="130"/>
      <c r="S3081" s="130"/>
      <c r="T3081" s="130"/>
      <c r="U3081" s="130"/>
      <c r="V3081" s="68"/>
      <c r="W3081" s="68"/>
      <c r="X3081" s="68"/>
      <c r="Y3081" s="130"/>
      <c r="Z3081" s="130"/>
      <c r="AA3081" s="130"/>
      <c r="AB3081" s="68"/>
      <c r="AC3081" s="68"/>
    </row>
    <row r="3082" spans="1:29" s="132" customFormat="1" ht="15.75">
      <c r="A3082" s="292" t="str">
        <f t="shared" si="54"/>
        <v>66-34700-S1</v>
      </c>
      <c r="B3082" s="231">
        <v>8332.5</v>
      </c>
      <c r="C3082" s="231">
        <v>10865.58</v>
      </c>
      <c r="D3082" s="231"/>
      <c r="E3082" s="231"/>
      <c r="F3082" s="231"/>
      <c r="G3082" s="232">
        <v>12495.416999999998</v>
      </c>
      <c r="H3082" s="255" t="s">
        <v>1794</v>
      </c>
      <c r="I3082" s="255" t="s">
        <v>1794</v>
      </c>
      <c r="J3082" s="131"/>
      <c r="K3082" s="152"/>
      <c r="L3082" s="130"/>
      <c r="M3082" s="130"/>
      <c r="N3082" s="68"/>
      <c r="O3082" s="68"/>
      <c r="P3082" s="68"/>
      <c r="Q3082" s="68"/>
      <c r="R3082" s="130"/>
      <c r="S3082" s="130"/>
      <c r="T3082" s="130"/>
      <c r="U3082" s="130"/>
      <c r="V3082" s="68"/>
      <c r="W3082" s="68"/>
      <c r="X3082" s="68"/>
      <c r="Y3082" s="130"/>
      <c r="Z3082" s="130"/>
      <c r="AA3082" s="130"/>
      <c r="AB3082" s="68"/>
      <c r="AC3082" s="68"/>
    </row>
    <row r="3083" spans="1:29" s="132" customFormat="1" ht="15.75">
      <c r="A3083" s="292" t="str">
        <f t="shared" si="54"/>
        <v>66-73000-S1</v>
      </c>
      <c r="B3083" s="231">
        <v>10478.163793103451</v>
      </c>
      <c r="C3083" s="231">
        <v>13663.525586206893</v>
      </c>
      <c r="D3083" s="231"/>
      <c r="E3083" s="231"/>
      <c r="F3083" s="231"/>
      <c r="G3083" s="232">
        <v>15712.8</v>
      </c>
      <c r="H3083" s="254" t="s">
        <v>2806</v>
      </c>
      <c r="I3083" s="254" t="s">
        <v>2806</v>
      </c>
      <c r="J3083" s="131"/>
      <c r="K3083" s="152"/>
      <c r="L3083" s="130"/>
      <c r="M3083" s="130"/>
      <c r="N3083" s="68"/>
      <c r="O3083" s="68"/>
      <c r="P3083" s="68"/>
      <c r="Q3083" s="68"/>
      <c r="R3083" s="130"/>
      <c r="S3083" s="130"/>
      <c r="T3083" s="130"/>
      <c r="U3083" s="130"/>
      <c r="V3083" s="68"/>
      <c r="W3083" s="68"/>
      <c r="X3083" s="68"/>
      <c r="Y3083" s="130"/>
      <c r="Z3083" s="130"/>
      <c r="AA3083" s="130"/>
      <c r="AB3083" s="68"/>
      <c r="AC3083" s="68"/>
    </row>
    <row r="3084" spans="1:29" s="132" customFormat="1" ht="15.75">
      <c r="A3084" s="292" t="str">
        <f t="shared" si="54"/>
        <v>66-44600-S1</v>
      </c>
      <c r="B3084" s="231" t="e">
        <v>#N/A</v>
      </c>
      <c r="C3084" s="231" t="e">
        <v>#N/A</v>
      </c>
      <c r="D3084" s="231"/>
      <c r="E3084" s="231"/>
      <c r="F3084" s="231"/>
      <c r="G3084" s="232" t="e">
        <v>#N/A</v>
      </c>
      <c r="H3084" s="254" t="s">
        <v>2807</v>
      </c>
      <c r="I3084" s="254" t="s">
        <v>2807</v>
      </c>
      <c r="J3084" s="131"/>
      <c r="K3084" s="152"/>
      <c r="L3084" s="130"/>
      <c r="M3084" s="130"/>
      <c r="N3084" s="68"/>
      <c r="O3084" s="68"/>
      <c r="P3084" s="68"/>
      <c r="Q3084" s="68"/>
      <c r="R3084" s="130"/>
      <c r="S3084" s="130"/>
      <c r="T3084" s="130"/>
      <c r="U3084" s="130"/>
      <c r="V3084" s="68"/>
      <c r="W3084" s="68"/>
      <c r="X3084" s="68"/>
      <c r="Y3084" s="130"/>
      <c r="Z3084" s="130"/>
      <c r="AA3084" s="130"/>
      <c r="AB3084" s="68"/>
      <c r="AC3084" s="68"/>
    </row>
    <row r="3085" spans="1:29" s="132" customFormat="1" ht="15.75">
      <c r="A3085" s="292" t="str">
        <f t="shared" si="54"/>
        <v>66-52700-S3</v>
      </c>
      <c r="B3085" s="231">
        <v>31843.539823008858</v>
      </c>
      <c r="C3085" s="231">
        <v>41523.975929203552</v>
      </c>
      <c r="D3085" s="231"/>
      <c r="E3085" s="231"/>
      <c r="F3085" s="231"/>
      <c r="G3085" s="232">
        <v>47752.572318584076</v>
      </c>
      <c r="H3085" s="254" t="s">
        <v>1867</v>
      </c>
      <c r="I3085" s="254" t="s">
        <v>1867</v>
      </c>
      <c r="J3085" s="131"/>
      <c r="K3085" s="152"/>
      <c r="L3085" s="130"/>
      <c r="M3085" s="130"/>
      <c r="N3085" s="68"/>
      <c r="O3085" s="68"/>
      <c r="P3085" s="68"/>
      <c r="Q3085" s="68"/>
      <c r="R3085" s="130"/>
      <c r="S3085" s="130"/>
      <c r="T3085" s="130"/>
      <c r="U3085" s="130"/>
      <c r="V3085" s="68"/>
      <c r="W3085" s="68"/>
      <c r="X3085" s="68"/>
      <c r="Y3085" s="130"/>
      <c r="Z3085" s="130"/>
      <c r="AA3085" s="130"/>
      <c r="AB3085" s="68"/>
      <c r="AC3085" s="68"/>
    </row>
    <row r="3086" spans="1:29" s="132" customFormat="1" ht="15.75">
      <c r="A3086" s="292" t="str">
        <f t="shared" si="54"/>
        <v>66-52700-01</v>
      </c>
      <c r="B3086" s="231">
        <v>14280.53097345133</v>
      </c>
      <c r="C3086" s="231">
        <v>18621.812389380539</v>
      </c>
      <c r="D3086" s="231"/>
      <c r="E3086" s="231"/>
      <c r="F3086" s="231"/>
      <c r="G3086" s="232">
        <v>21415.084247787618</v>
      </c>
      <c r="H3086" s="255" t="s">
        <v>1870</v>
      </c>
      <c r="I3086" s="255" t="s">
        <v>1870</v>
      </c>
      <c r="J3086" s="131"/>
      <c r="K3086" s="152"/>
      <c r="L3086" s="130"/>
      <c r="M3086" s="130"/>
      <c r="N3086" s="68"/>
      <c r="O3086" s="68"/>
      <c r="P3086" s="68"/>
      <c r="Q3086" s="68"/>
      <c r="R3086" s="130"/>
      <c r="S3086" s="130"/>
      <c r="T3086" s="130"/>
      <c r="U3086" s="130"/>
      <c r="V3086" s="68"/>
      <c r="W3086" s="68"/>
      <c r="X3086" s="68"/>
      <c r="Y3086" s="130"/>
      <c r="Z3086" s="130"/>
      <c r="AA3086" s="130"/>
      <c r="AB3086" s="68"/>
      <c r="AC3086" s="68"/>
    </row>
    <row r="3087" spans="1:29" s="132" customFormat="1" ht="15.75">
      <c r="A3087" s="292" t="str">
        <f t="shared" si="54"/>
        <v>66-52700-02</v>
      </c>
      <c r="B3087" s="231">
        <v>10332.212389380531</v>
      </c>
      <c r="C3087" s="231">
        <v>13473.204955752215</v>
      </c>
      <c r="D3087" s="231"/>
      <c r="E3087" s="231"/>
      <c r="F3087" s="231"/>
      <c r="G3087" s="232">
        <v>15494.185699115045</v>
      </c>
      <c r="H3087" s="254" t="s">
        <v>1871</v>
      </c>
      <c r="I3087" s="254" t="s">
        <v>1871</v>
      </c>
      <c r="J3087" s="131"/>
      <c r="K3087" s="152"/>
      <c r="L3087" s="130"/>
      <c r="M3087" s="130"/>
      <c r="N3087" s="68"/>
      <c r="O3087" s="68"/>
      <c r="P3087" s="68"/>
      <c r="Q3087" s="68"/>
      <c r="R3087" s="130"/>
      <c r="S3087" s="130"/>
      <c r="T3087" s="130"/>
      <c r="U3087" s="130"/>
      <c r="V3087" s="68"/>
      <c r="W3087" s="68"/>
      <c r="X3087" s="68"/>
      <c r="Y3087" s="130"/>
      <c r="Z3087" s="130"/>
      <c r="AA3087" s="130"/>
      <c r="AB3087" s="68"/>
      <c r="AC3087" s="68"/>
    </row>
    <row r="3088" spans="1:29" s="132" customFormat="1" ht="15.75">
      <c r="A3088" s="292" t="str">
        <f t="shared" si="54"/>
        <v>66-52700-03</v>
      </c>
      <c r="B3088" s="231">
        <v>7230.7964601769927</v>
      </c>
      <c r="C3088" s="231">
        <v>9428.958584070795</v>
      </c>
      <c r="D3088" s="231"/>
      <c r="E3088" s="231"/>
      <c r="F3088" s="231"/>
      <c r="G3088" s="232">
        <v>10843.302371681413</v>
      </c>
      <c r="H3088" s="254" t="s">
        <v>2808</v>
      </c>
      <c r="I3088" s="254" t="s">
        <v>2808</v>
      </c>
      <c r="J3088" s="131"/>
      <c r="K3088" s="152"/>
      <c r="L3088" s="130"/>
      <c r="M3088" s="130"/>
      <c r="N3088" s="68"/>
      <c r="O3088" s="68"/>
      <c r="P3088" s="68"/>
      <c r="Q3088" s="68"/>
      <c r="R3088" s="130"/>
      <c r="S3088" s="130"/>
      <c r="T3088" s="130"/>
      <c r="U3088" s="130"/>
      <c r="V3088" s="68"/>
      <c r="W3088" s="68"/>
      <c r="X3088" s="68"/>
      <c r="Y3088" s="130"/>
      <c r="Z3088" s="130"/>
      <c r="AA3088" s="130"/>
      <c r="AB3088" s="68"/>
      <c r="AC3088" s="68"/>
    </row>
    <row r="3089" spans="1:29" s="132" customFormat="1" ht="15.75">
      <c r="A3089" s="292" t="str">
        <f t="shared" si="54"/>
        <v>66-52700-L2</v>
      </c>
      <c r="B3089" s="231">
        <v>24612.743362831861</v>
      </c>
      <c r="C3089" s="231">
        <v>32095.017345132754</v>
      </c>
      <c r="D3089" s="231"/>
      <c r="E3089" s="231"/>
      <c r="F3089" s="231"/>
      <c r="G3089" s="232">
        <v>36909.269946902663</v>
      </c>
      <c r="H3089" s="254" t="s">
        <v>1868</v>
      </c>
      <c r="I3089" s="254" t="s">
        <v>1868</v>
      </c>
      <c r="J3089" s="131"/>
      <c r="K3089" s="152"/>
      <c r="L3089" s="130"/>
      <c r="M3089" s="130"/>
      <c r="N3089" s="68"/>
      <c r="O3089" s="68"/>
      <c r="P3089" s="68"/>
      <c r="Q3089" s="68"/>
      <c r="R3089" s="130"/>
      <c r="S3089" s="130"/>
      <c r="T3089" s="130"/>
      <c r="U3089" s="130"/>
      <c r="V3089" s="68"/>
      <c r="W3089" s="68"/>
      <c r="X3089" s="68"/>
      <c r="Y3089" s="130"/>
      <c r="Z3089" s="130"/>
      <c r="AA3089" s="130"/>
      <c r="AB3089" s="68"/>
      <c r="AC3089" s="68"/>
    </row>
    <row r="3090" spans="1:29" s="132" customFormat="1" ht="15.75">
      <c r="A3090" s="292" t="str">
        <f t="shared" si="54"/>
        <v>66-52700-B2</v>
      </c>
      <c r="B3090" s="231">
        <v>17563.008849557526</v>
      </c>
      <c r="C3090" s="231">
        <v>22902.16353982301</v>
      </c>
      <c r="D3090" s="231"/>
      <c r="E3090" s="231"/>
      <c r="F3090" s="231"/>
      <c r="G3090" s="232">
        <v>26337.488070796458</v>
      </c>
      <c r="H3090" s="255" t="s">
        <v>1869</v>
      </c>
      <c r="I3090" s="255" t="s">
        <v>1869</v>
      </c>
      <c r="J3090" s="131"/>
      <c r="K3090" s="152"/>
      <c r="L3090" s="130"/>
      <c r="M3090" s="130"/>
      <c r="N3090" s="68"/>
      <c r="O3090" s="68"/>
      <c r="P3090" s="68"/>
      <c r="Q3090" s="68"/>
      <c r="R3090" s="130"/>
      <c r="S3090" s="130"/>
      <c r="T3090" s="130"/>
      <c r="U3090" s="130"/>
      <c r="V3090" s="68"/>
      <c r="W3090" s="68"/>
      <c r="X3090" s="68"/>
      <c r="Y3090" s="130"/>
      <c r="Z3090" s="130"/>
      <c r="AA3090" s="130"/>
      <c r="AB3090" s="68"/>
      <c r="AC3090" s="68"/>
    </row>
    <row r="3091" spans="1:29" s="132" customFormat="1" ht="15.75">
      <c r="A3091" s="292" t="str">
        <f t="shared" si="54"/>
        <v>66-73100-S1</v>
      </c>
      <c r="B3091" s="231">
        <v>4265.25</v>
      </c>
      <c r="C3091" s="231">
        <v>5561.8859999999995</v>
      </c>
      <c r="D3091" s="231"/>
      <c r="E3091" s="231"/>
      <c r="F3091" s="231"/>
      <c r="G3091" s="232">
        <v>6396.1688999999997</v>
      </c>
      <c r="H3091" s="254" t="s">
        <v>2384</v>
      </c>
      <c r="I3091" s="254" t="s">
        <v>2384</v>
      </c>
      <c r="J3091" s="131"/>
      <c r="K3091" s="152"/>
      <c r="L3091" s="130"/>
      <c r="M3091" s="130"/>
      <c r="N3091" s="68"/>
      <c r="O3091" s="68"/>
      <c r="P3091" s="68"/>
      <c r="Q3091" s="68"/>
      <c r="R3091" s="130"/>
      <c r="S3091" s="130"/>
      <c r="T3091" s="130"/>
      <c r="U3091" s="130"/>
      <c r="V3091" s="68"/>
      <c r="W3091" s="68"/>
      <c r="X3091" s="68"/>
      <c r="Y3091" s="130"/>
      <c r="Z3091" s="130"/>
      <c r="AA3091" s="130"/>
      <c r="AB3091" s="68"/>
      <c r="AC3091" s="68"/>
    </row>
    <row r="3092" spans="1:29" s="132" customFormat="1" ht="15.75">
      <c r="A3092" s="292" t="str">
        <f t="shared" si="54"/>
        <v>66-73200-S1</v>
      </c>
      <c r="B3092" s="231">
        <v>30485.172413793101</v>
      </c>
      <c r="C3092" s="231">
        <v>39752.664827586203</v>
      </c>
      <c r="D3092" s="231"/>
      <c r="E3092" s="231"/>
      <c r="F3092" s="231"/>
      <c r="G3092" s="232">
        <v>45715.564551724136</v>
      </c>
      <c r="H3092" s="254" t="s">
        <v>2385</v>
      </c>
      <c r="I3092" s="254" t="s">
        <v>2385</v>
      </c>
      <c r="J3092" s="131"/>
      <c r="K3092" s="152"/>
      <c r="L3092" s="130"/>
      <c r="M3092" s="130"/>
      <c r="N3092" s="68"/>
      <c r="O3092" s="68"/>
      <c r="P3092" s="68"/>
      <c r="Q3092" s="68"/>
      <c r="R3092" s="130"/>
      <c r="S3092" s="130"/>
      <c r="T3092" s="130"/>
      <c r="U3092" s="130"/>
      <c r="V3092" s="68"/>
      <c r="W3092" s="68"/>
      <c r="X3092" s="68"/>
      <c r="Y3092" s="130"/>
      <c r="Z3092" s="130"/>
      <c r="AA3092" s="130"/>
      <c r="AB3092" s="68"/>
      <c r="AC3092" s="68"/>
    </row>
    <row r="3093" spans="1:29" s="132" customFormat="1" ht="15.75">
      <c r="A3093" s="292" t="str">
        <f t="shared" si="54"/>
        <v>66-72700-S1</v>
      </c>
      <c r="B3093" s="231">
        <v>4737.6810344827591</v>
      </c>
      <c r="C3093" s="231">
        <v>6177.9360689655186</v>
      </c>
      <c r="D3093" s="231"/>
      <c r="E3093" s="231"/>
      <c r="F3093" s="231"/>
      <c r="G3093" s="232">
        <v>7104.6264793103455</v>
      </c>
      <c r="H3093" s="254" t="s">
        <v>2809</v>
      </c>
      <c r="I3093" s="254" t="s">
        <v>2809</v>
      </c>
      <c r="J3093" s="131"/>
      <c r="K3093" s="152"/>
      <c r="L3093" s="130"/>
      <c r="M3093" s="130"/>
      <c r="N3093" s="68"/>
      <c r="O3093" s="68"/>
      <c r="P3093" s="68"/>
      <c r="Q3093" s="68"/>
      <c r="R3093" s="130"/>
      <c r="S3093" s="130"/>
      <c r="T3093" s="130"/>
      <c r="U3093" s="130"/>
      <c r="V3093" s="68"/>
      <c r="W3093" s="68"/>
      <c r="X3093" s="68"/>
      <c r="Y3093" s="130"/>
      <c r="Z3093" s="130"/>
      <c r="AA3093" s="130"/>
      <c r="AB3093" s="68"/>
      <c r="AC3093" s="68"/>
    </row>
    <row r="3094" spans="1:29" s="132" customFormat="1" ht="15.75">
      <c r="A3094" s="292" t="str">
        <f t="shared" si="54"/>
        <v>66-72800-S1</v>
      </c>
      <c r="B3094" s="231">
        <v>1782.7586206896551</v>
      </c>
      <c r="C3094" s="231">
        <v>2324.7172413793091</v>
      </c>
      <c r="D3094" s="231"/>
      <c r="E3094" s="231"/>
      <c r="F3094" s="231"/>
      <c r="G3094" s="232">
        <v>2673.4248275862055</v>
      </c>
      <c r="H3094" s="254" t="s">
        <v>2810</v>
      </c>
      <c r="I3094" s="254" t="s">
        <v>2810</v>
      </c>
      <c r="J3094" s="131"/>
      <c r="K3094" s="152"/>
      <c r="L3094" s="130"/>
      <c r="M3094" s="130"/>
      <c r="N3094" s="68"/>
      <c r="O3094" s="68"/>
      <c r="P3094" s="68"/>
      <c r="Q3094" s="68"/>
      <c r="R3094" s="130"/>
      <c r="S3094" s="130"/>
      <c r="T3094" s="130"/>
      <c r="U3094" s="130"/>
      <c r="V3094" s="68"/>
      <c r="W3094" s="68"/>
      <c r="X3094" s="68"/>
      <c r="Y3094" s="130"/>
      <c r="Z3094" s="130"/>
      <c r="AA3094" s="130"/>
      <c r="AB3094" s="68"/>
      <c r="AC3094" s="68"/>
    </row>
    <row r="3095" spans="1:29" s="132" customFormat="1" ht="15.75">
      <c r="A3095" s="292" t="str">
        <f t="shared" si="54"/>
        <v>66-73300-S3</v>
      </c>
      <c r="B3095" s="231">
        <v>31572.655172413797</v>
      </c>
      <c r="C3095" s="231">
        <v>41170.742344827588</v>
      </c>
      <c r="D3095" s="231"/>
      <c r="E3095" s="231"/>
      <c r="F3095" s="231"/>
      <c r="G3095" s="232">
        <v>47346.35369655172</v>
      </c>
      <c r="H3095" s="254" t="s">
        <v>2354</v>
      </c>
      <c r="I3095" s="254" t="s">
        <v>2354</v>
      </c>
      <c r="J3095" s="131"/>
      <c r="K3095" s="152"/>
      <c r="L3095" s="130"/>
      <c r="M3095" s="130"/>
      <c r="N3095" s="68"/>
      <c r="O3095" s="68"/>
      <c r="P3095" s="68"/>
      <c r="Q3095" s="68"/>
      <c r="R3095" s="130"/>
      <c r="S3095" s="130"/>
      <c r="T3095" s="130"/>
      <c r="U3095" s="130"/>
      <c r="V3095" s="68"/>
      <c r="W3095" s="68"/>
      <c r="X3095" s="68"/>
      <c r="Y3095" s="130"/>
      <c r="Z3095" s="130"/>
      <c r="AA3095" s="130"/>
      <c r="AB3095" s="68"/>
      <c r="AC3095" s="68"/>
    </row>
    <row r="3096" spans="1:29" s="132" customFormat="1" ht="15.75">
      <c r="A3096" s="292" t="str">
        <f t="shared" si="54"/>
        <v>66-73300-01</v>
      </c>
      <c r="B3096" s="231">
        <v>13575.706896551725</v>
      </c>
      <c r="C3096" s="231">
        <v>17702.721793103443</v>
      </c>
      <c r="D3096" s="231"/>
      <c r="E3096" s="231"/>
      <c r="F3096" s="231"/>
      <c r="G3096" s="232">
        <v>20358.130062068958</v>
      </c>
      <c r="H3096" s="254" t="s">
        <v>2355</v>
      </c>
      <c r="I3096" s="254" t="s">
        <v>2355</v>
      </c>
      <c r="J3096" s="131"/>
      <c r="K3096" s="152"/>
      <c r="L3096" s="130"/>
      <c r="M3096" s="130"/>
      <c r="N3096" s="68"/>
      <c r="O3096" s="68"/>
      <c r="P3096" s="68"/>
      <c r="Q3096" s="68"/>
      <c r="R3096" s="130"/>
      <c r="S3096" s="130"/>
      <c r="T3096" s="130"/>
      <c r="U3096" s="130"/>
      <c r="V3096" s="68"/>
      <c r="W3096" s="68"/>
      <c r="X3096" s="68"/>
      <c r="Y3096" s="130"/>
      <c r="Z3096" s="130"/>
      <c r="AA3096" s="130"/>
      <c r="AB3096" s="68"/>
      <c r="AC3096" s="68"/>
    </row>
    <row r="3097" spans="1:29" s="132" customFormat="1" ht="15.75">
      <c r="A3097" s="292" t="str">
        <f t="shared" si="54"/>
        <v>66-73300-02</v>
      </c>
      <c r="B3097" s="231">
        <v>10950.59482758621</v>
      </c>
      <c r="C3097" s="231">
        <v>14279.575655172415</v>
      </c>
      <c r="D3097" s="231"/>
      <c r="E3097" s="231"/>
      <c r="F3097" s="231"/>
      <c r="G3097" s="232">
        <v>16421.512003448275</v>
      </c>
      <c r="H3097" s="254" t="s">
        <v>2356</v>
      </c>
      <c r="I3097" s="254" t="s">
        <v>2356</v>
      </c>
      <c r="J3097" s="131"/>
      <c r="K3097" s="152"/>
      <c r="L3097" s="130"/>
      <c r="M3097" s="130"/>
      <c r="N3097" s="68"/>
      <c r="O3097" s="68"/>
      <c r="P3097" s="68"/>
      <c r="Q3097" s="68"/>
      <c r="R3097" s="130"/>
      <c r="S3097" s="130"/>
      <c r="T3097" s="130"/>
      <c r="U3097" s="130"/>
      <c r="V3097" s="68"/>
      <c r="W3097" s="68"/>
      <c r="X3097" s="68"/>
      <c r="Y3097" s="130"/>
      <c r="Z3097" s="130"/>
      <c r="AA3097" s="130"/>
      <c r="AB3097" s="68"/>
      <c r="AC3097" s="68"/>
    </row>
    <row r="3098" spans="1:29" s="132" customFormat="1" ht="15.75">
      <c r="A3098" s="292" t="str">
        <f t="shared" si="54"/>
        <v>66-73300-03</v>
      </c>
      <c r="B3098" s="231">
        <v>7046.3534482758614</v>
      </c>
      <c r="C3098" s="231">
        <v>9188.444896551724</v>
      </c>
      <c r="D3098" s="231"/>
      <c r="E3098" s="231"/>
      <c r="F3098" s="231"/>
      <c r="G3098" s="232">
        <v>10566.711631034481</v>
      </c>
      <c r="H3098" s="254" t="s">
        <v>2357</v>
      </c>
      <c r="I3098" s="254" t="s">
        <v>2357</v>
      </c>
      <c r="J3098" s="131"/>
      <c r="K3098" s="152"/>
      <c r="L3098" s="130"/>
      <c r="M3098" s="130"/>
      <c r="N3098" s="68"/>
      <c r="O3098" s="68"/>
      <c r="P3098" s="68"/>
      <c r="Q3098" s="68"/>
      <c r="R3098" s="130"/>
      <c r="S3098" s="130"/>
      <c r="T3098" s="130"/>
      <c r="U3098" s="130"/>
      <c r="V3098" s="68"/>
      <c r="W3098" s="68"/>
      <c r="X3098" s="68"/>
      <c r="Y3098" s="130"/>
      <c r="Z3098" s="130"/>
      <c r="AA3098" s="130"/>
      <c r="AB3098" s="68"/>
      <c r="AC3098" s="68"/>
    </row>
    <row r="3099" spans="1:29" s="132" customFormat="1" ht="15.75">
      <c r="A3099" s="292" t="str">
        <f t="shared" si="54"/>
        <v>66-73300-L2</v>
      </c>
      <c r="B3099" s="231">
        <v>24526.301724137935</v>
      </c>
      <c r="C3099" s="231">
        <v>31982.297448275869</v>
      </c>
      <c r="D3099" s="231"/>
      <c r="E3099" s="231"/>
      <c r="F3099" s="231"/>
      <c r="G3099" s="232">
        <v>36779.642065517248</v>
      </c>
      <c r="H3099" s="254" t="s">
        <v>2358</v>
      </c>
      <c r="I3099" s="254" t="s">
        <v>2358</v>
      </c>
      <c r="J3099" s="131"/>
      <c r="K3099" s="152"/>
      <c r="L3099" s="130"/>
      <c r="M3099" s="130"/>
      <c r="N3099" s="68"/>
      <c r="O3099" s="68"/>
      <c r="P3099" s="68"/>
      <c r="Q3099" s="68"/>
      <c r="R3099" s="130"/>
      <c r="S3099" s="130"/>
      <c r="T3099" s="130"/>
      <c r="U3099" s="130"/>
      <c r="V3099" s="68"/>
      <c r="W3099" s="68"/>
      <c r="X3099" s="68"/>
      <c r="Y3099" s="130"/>
      <c r="Z3099" s="130"/>
      <c r="AA3099" s="130"/>
      <c r="AB3099" s="68"/>
      <c r="AC3099" s="68"/>
    </row>
    <row r="3100" spans="1:29" s="132" customFormat="1" ht="15.75">
      <c r="A3100" s="292" t="str">
        <f t="shared" si="54"/>
        <v>66-73300-B2</v>
      </c>
      <c r="B3100" s="231">
        <v>17996.948275862072</v>
      </c>
      <c r="C3100" s="231">
        <v>23468.020551724137</v>
      </c>
      <c r="D3100" s="231"/>
      <c r="E3100" s="231"/>
      <c r="F3100" s="231"/>
      <c r="G3100" s="232">
        <v>26988.223634482758</v>
      </c>
      <c r="H3100" s="254" t="s">
        <v>2359</v>
      </c>
      <c r="I3100" s="254" t="s">
        <v>2359</v>
      </c>
      <c r="J3100" s="131"/>
      <c r="K3100" s="152"/>
      <c r="L3100" s="130"/>
      <c r="M3100" s="130"/>
      <c r="N3100" s="68"/>
      <c r="O3100" s="68"/>
      <c r="P3100" s="68"/>
      <c r="Q3100" s="68"/>
      <c r="R3100" s="130"/>
      <c r="S3100" s="130"/>
      <c r="T3100" s="130"/>
      <c r="U3100" s="130"/>
      <c r="V3100" s="68"/>
      <c r="W3100" s="68"/>
      <c r="X3100" s="68"/>
      <c r="Y3100" s="130"/>
      <c r="Z3100" s="130"/>
      <c r="AA3100" s="130"/>
      <c r="AB3100" s="68"/>
      <c r="AC3100" s="68"/>
    </row>
    <row r="3101" spans="1:29" s="132" customFormat="1" ht="15.75">
      <c r="A3101" s="292" t="str">
        <f t="shared" si="54"/>
        <v>66-34800-S1</v>
      </c>
      <c r="B3101" s="231">
        <v>6249.375</v>
      </c>
      <c r="C3101" s="231">
        <v>8149.1849999999986</v>
      </c>
      <c r="D3101" s="231"/>
      <c r="E3101" s="231"/>
      <c r="F3101" s="231"/>
      <c r="G3101" s="232">
        <v>9371.5627499999991</v>
      </c>
      <c r="H3101" s="254" t="s">
        <v>1796</v>
      </c>
      <c r="I3101" s="254" t="s">
        <v>1796</v>
      </c>
      <c r="J3101" s="131"/>
      <c r="K3101" s="152"/>
      <c r="L3101" s="130"/>
      <c r="M3101" s="130"/>
      <c r="N3101" s="68"/>
      <c r="O3101" s="68"/>
      <c r="P3101" s="68"/>
      <c r="Q3101" s="68"/>
      <c r="R3101" s="130"/>
      <c r="S3101" s="130"/>
      <c r="T3101" s="130"/>
      <c r="U3101" s="130"/>
      <c r="V3101" s="68"/>
      <c r="W3101" s="68"/>
      <c r="X3101" s="68"/>
      <c r="Y3101" s="130"/>
      <c r="Z3101" s="130"/>
      <c r="AA3101" s="130"/>
      <c r="AB3101" s="68"/>
      <c r="AC3101" s="68"/>
    </row>
    <row r="3102" spans="1:29" s="132" customFormat="1" ht="15" customHeight="1">
      <c r="A3102" s="292" t="str">
        <f t="shared" si="54"/>
        <v>66-72900-S2</v>
      </c>
      <c r="B3102" s="231">
        <v>46614.681034482761</v>
      </c>
      <c r="C3102" s="231">
        <v>60785.544068965522</v>
      </c>
      <c r="D3102" s="231"/>
      <c r="E3102" s="231"/>
      <c r="F3102" s="231"/>
      <c r="G3102" s="232">
        <v>69903.375679310338</v>
      </c>
      <c r="H3102" s="254" t="s">
        <v>2811</v>
      </c>
      <c r="I3102" s="254" t="s">
        <v>2811</v>
      </c>
      <c r="J3102" s="131"/>
      <c r="K3102" s="152"/>
      <c r="L3102" s="130"/>
      <c r="M3102" s="130"/>
      <c r="N3102" s="68"/>
      <c r="O3102" s="68"/>
      <c r="P3102" s="68"/>
      <c r="Q3102" s="68"/>
      <c r="R3102" s="130"/>
      <c r="S3102" s="130"/>
      <c r="T3102" s="130"/>
      <c r="U3102" s="130"/>
      <c r="V3102" s="68"/>
      <c r="W3102" s="68"/>
      <c r="X3102" s="68"/>
      <c r="Y3102" s="130"/>
      <c r="Z3102" s="130"/>
      <c r="AA3102" s="130"/>
      <c r="AB3102" s="68"/>
      <c r="AC3102" s="68"/>
    </row>
    <row r="3103" spans="1:29" s="132" customFormat="1" ht="15.75">
      <c r="A3103" s="292" t="str">
        <f t="shared" si="54"/>
        <v>66-72900-01</v>
      </c>
      <c r="B3103" s="231">
        <v>30088.508620689656</v>
      </c>
      <c r="C3103" s="231">
        <v>39235.415241379313</v>
      </c>
      <c r="D3103" s="231"/>
      <c r="E3103" s="231"/>
      <c r="F3103" s="231"/>
      <c r="G3103" s="232">
        <v>45120.727527586198</v>
      </c>
      <c r="H3103" s="254" t="s">
        <v>2812</v>
      </c>
      <c r="I3103" s="254" t="s">
        <v>2812</v>
      </c>
      <c r="J3103" s="131"/>
      <c r="K3103" s="152"/>
      <c r="L3103" s="130"/>
      <c r="M3103" s="130"/>
      <c r="N3103" s="68"/>
      <c r="O3103" s="68"/>
      <c r="P3103" s="68"/>
      <c r="Q3103" s="68"/>
      <c r="R3103" s="130"/>
      <c r="S3103" s="130"/>
      <c r="T3103" s="130"/>
      <c r="U3103" s="130"/>
      <c r="V3103" s="68"/>
      <c r="W3103" s="68"/>
      <c r="X3103" s="68"/>
      <c r="Y3103" s="130"/>
      <c r="Z3103" s="130"/>
      <c r="AA3103" s="130"/>
      <c r="AB3103" s="68"/>
      <c r="AC3103" s="68"/>
    </row>
    <row r="3104" spans="1:29" s="132" customFormat="1" ht="15.75">
      <c r="A3104" s="292" t="str">
        <f t="shared" si="54"/>
        <v>66-72900-02</v>
      </c>
      <c r="B3104" s="231">
        <v>16526.172413793105</v>
      </c>
      <c r="C3104" s="231">
        <v>21550.128827586206</v>
      </c>
      <c r="D3104" s="231"/>
      <c r="E3104" s="231"/>
      <c r="F3104" s="231"/>
      <c r="G3104" s="232">
        <v>24782.648151724137</v>
      </c>
      <c r="H3104" s="254" t="s">
        <v>2813</v>
      </c>
      <c r="I3104" s="254" t="s">
        <v>2813</v>
      </c>
      <c r="J3104" s="131"/>
      <c r="K3104" s="152"/>
      <c r="L3104" s="130"/>
      <c r="M3104" s="130"/>
      <c r="N3104" s="68"/>
      <c r="O3104" s="68"/>
      <c r="P3104" s="68"/>
      <c r="Q3104" s="68"/>
      <c r="R3104" s="130"/>
      <c r="S3104" s="130"/>
      <c r="T3104" s="130"/>
      <c r="U3104" s="130"/>
      <c r="V3104" s="68"/>
      <c r="W3104" s="68"/>
      <c r="X3104" s="68"/>
      <c r="Y3104" s="130"/>
      <c r="Z3104" s="130"/>
      <c r="AA3104" s="130"/>
      <c r="AB3104" s="68"/>
      <c r="AC3104" s="68"/>
    </row>
    <row r="3105" spans="1:29" s="132" customFormat="1" ht="15.75">
      <c r="A3105" s="292" t="str">
        <f t="shared" si="54"/>
        <v>66-54500-01</v>
      </c>
      <c r="B3105" s="231"/>
      <c r="C3105" s="231">
        <v>29843.433931034484</v>
      </c>
      <c r="D3105" s="231"/>
      <c r="E3105" s="231"/>
      <c r="F3105" s="231"/>
      <c r="G3105" s="232"/>
      <c r="H3105" s="254" t="s">
        <v>1249</v>
      </c>
      <c r="I3105" s="254" t="s">
        <v>1249</v>
      </c>
      <c r="J3105" s="131"/>
      <c r="K3105" s="152"/>
      <c r="L3105" s="130"/>
      <c r="M3105" s="130"/>
      <c r="N3105" s="68"/>
      <c r="O3105" s="68"/>
      <c r="P3105" s="68"/>
      <c r="Q3105" s="68"/>
      <c r="R3105" s="130"/>
      <c r="S3105" s="130"/>
      <c r="T3105" s="130"/>
      <c r="U3105" s="130"/>
      <c r="V3105" s="68"/>
      <c r="W3105" s="68"/>
      <c r="X3105" s="68"/>
      <c r="Y3105" s="130"/>
      <c r="Z3105" s="130"/>
      <c r="AA3105" s="130"/>
      <c r="AB3105" s="68"/>
      <c r="AC3105" s="68"/>
    </row>
    <row r="3106" spans="1:29" s="132" customFormat="1" ht="15.75">
      <c r="A3106" s="292" t="str">
        <f t="shared" si="54"/>
        <v>66-54500-02</v>
      </c>
      <c r="B3106" s="231"/>
      <c r="C3106" s="231">
        <v>12976.373793103445</v>
      </c>
      <c r="D3106" s="231"/>
      <c r="E3106" s="231"/>
      <c r="F3106" s="231"/>
      <c r="G3106" s="232"/>
      <c r="H3106" s="254" t="s">
        <v>1250</v>
      </c>
      <c r="I3106" s="254" t="s">
        <v>1250</v>
      </c>
      <c r="J3106" s="131"/>
      <c r="K3106" s="152"/>
      <c r="L3106" s="130"/>
      <c r="M3106" s="130"/>
      <c r="N3106" s="68"/>
      <c r="O3106" s="68"/>
      <c r="P3106" s="68"/>
      <c r="Q3106" s="68"/>
      <c r="R3106" s="130"/>
      <c r="S3106" s="130"/>
      <c r="T3106" s="130"/>
      <c r="U3106" s="130"/>
      <c r="V3106" s="68"/>
      <c r="W3106" s="68"/>
      <c r="X3106" s="68"/>
      <c r="Y3106" s="130"/>
      <c r="Z3106" s="130"/>
      <c r="AA3106" s="130"/>
      <c r="AB3106" s="68"/>
      <c r="AC3106" s="68"/>
    </row>
    <row r="3107" spans="1:29" s="132" customFormat="1" ht="15.75">
      <c r="A3107" s="292" t="str">
        <f t="shared" si="54"/>
        <v>66-54500-S2</v>
      </c>
      <c r="B3107" s="231"/>
      <c r="C3107" s="231">
        <v>42819.807724137929</v>
      </c>
      <c r="D3107" s="231"/>
      <c r="E3107" s="231"/>
      <c r="F3107" s="231"/>
      <c r="G3107" s="232"/>
      <c r="H3107" s="254" t="s">
        <v>1248</v>
      </c>
      <c r="I3107" s="254" t="s">
        <v>1248</v>
      </c>
      <c r="J3107" s="131"/>
      <c r="K3107" s="152"/>
      <c r="L3107" s="130"/>
      <c r="M3107" s="130"/>
      <c r="N3107" s="68"/>
      <c r="O3107" s="68"/>
      <c r="P3107" s="68"/>
      <c r="Q3107" s="68"/>
      <c r="R3107" s="130"/>
      <c r="S3107" s="130"/>
      <c r="T3107" s="130"/>
      <c r="U3107" s="130"/>
      <c r="V3107" s="68"/>
      <c r="W3107" s="68"/>
      <c r="X3107" s="68"/>
      <c r="Y3107" s="130"/>
      <c r="Z3107" s="130"/>
      <c r="AA3107" s="130"/>
      <c r="AB3107" s="68"/>
      <c r="AC3107" s="68"/>
    </row>
    <row r="3108" spans="1:29" s="132" customFormat="1" ht="15.75">
      <c r="A3108" s="292" t="str">
        <f t="shared" si="54"/>
        <v>66-73600-S1</v>
      </c>
      <c r="B3108" s="231">
        <v>7672.2800000000007</v>
      </c>
      <c r="C3108" s="231">
        <v>9754.7560000000012</v>
      </c>
      <c r="D3108" s="232">
        <v>11217.9694</v>
      </c>
      <c r="E3108" s="231">
        <v>9754.7560000000012</v>
      </c>
      <c r="F3108" s="231"/>
      <c r="G3108" s="232">
        <v>11217.9694</v>
      </c>
      <c r="H3108" s="254" t="s">
        <v>2814</v>
      </c>
      <c r="I3108" s="254" t="s">
        <v>2814</v>
      </c>
      <c r="J3108" s="131"/>
      <c r="K3108" s="152"/>
      <c r="L3108" s="130"/>
      <c r="M3108" s="130"/>
      <c r="N3108" s="68"/>
      <c r="O3108" s="68"/>
      <c r="P3108" s="68"/>
      <c r="Q3108" s="68"/>
      <c r="R3108" s="130"/>
      <c r="S3108" s="130"/>
      <c r="T3108" s="130"/>
      <c r="U3108" s="130"/>
      <c r="V3108" s="68"/>
      <c r="W3108" s="68"/>
      <c r="X3108" s="68"/>
      <c r="Y3108" s="130"/>
      <c r="Z3108" s="130"/>
      <c r="AA3108" s="130"/>
      <c r="AB3108" s="68"/>
      <c r="AC3108" s="68"/>
    </row>
    <row r="3109" spans="1:29" s="132" customFormat="1" ht="15.75">
      <c r="A3109" s="292" t="str">
        <f t="shared" ref="A3109:A3172" si="55">LEFT(H3109,6)&amp;"00"&amp;RIGHT(H3109,3)</f>
        <v>66-73700-S1</v>
      </c>
      <c r="B3109" s="231">
        <v>6668.9434482758634</v>
      </c>
      <c r="C3109" s="231">
        <v>8479.0852413793109</v>
      </c>
      <c r="D3109" s="231"/>
      <c r="E3109" s="231"/>
      <c r="F3109" s="231"/>
      <c r="G3109" s="232">
        <v>9750.9480275862079</v>
      </c>
      <c r="H3109" s="254" t="s">
        <v>2815</v>
      </c>
      <c r="I3109" s="254" t="s">
        <v>2815</v>
      </c>
      <c r="J3109" s="131"/>
      <c r="K3109" s="152"/>
      <c r="L3109" s="130"/>
      <c r="M3109" s="130"/>
      <c r="N3109" s="68"/>
      <c r="O3109" s="68"/>
      <c r="P3109" s="68"/>
      <c r="Q3109" s="68"/>
      <c r="R3109" s="130"/>
      <c r="S3109" s="130"/>
      <c r="T3109" s="130"/>
      <c r="U3109" s="130"/>
      <c r="V3109" s="68"/>
      <c r="W3109" s="68"/>
      <c r="X3109" s="68"/>
      <c r="Y3109" s="130"/>
      <c r="Z3109" s="130"/>
      <c r="AA3109" s="130"/>
      <c r="AB3109" s="68"/>
      <c r="AC3109" s="68"/>
    </row>
    <row r="3110" spans="1:29" s="132" customFormat="1" ht="15.75">
      <c r="A3110" s="292" t="str">
        <f t="shared" si="55"/>
        <v>66-73400-S4</v>
      </c>
      <c r="B3110" s="231">
        <v>43441.370689655174</v>
      </c>
      <c r="C3110" s="231">
        <v>80178</v>
      </c>
      <c r="D3110" s="231"/>
      <c r="E3110" s="231"/>
      <c r="F3110" s="231"/>
      <c r="G3110" s="232">
        <v>65144.679486206885</v>
      </c>
      <c r="H3110" s="254" t="s">
        <v>2361</v>
      </c>
      <c r="I3110" s="254" t="s">
        <v>2361</v>
      </c>
      <c r="J3110" s="131"/>
      <c r="K3110" s="152"/>
      <c r="L3110" s="130"/>
      <c r="M3110" s="130"/>
      <c r="N3110" s="68"/>
      <c r="O3110" s="68"/>
      <c r="P3110" s="68"/>
      <c r="Q3110" s="68"/>
      <c r="R3110" s="130"/>
      <c r="S3110" s="130"/>
      <c r="T3110" s="130"/>
      <c r="U3110" s="130"/>
      <c r="V3110" s="68"/>
      <c r="W3110" s="68"/>
      <c r="X3110" s="68"/>
      <c r="Y3110" s="130"/>
      <c r="Z3110" s="130"/>
      <c r="AA3110" s="130"/>
      <c r="AB3110" s="68"/>
      <c r="AC3110" s="68"/>
    </row>
    <row r="3111" spans="1:29" s="132" customFormat="1" ht="15.75">
      <c r="A3111" s="292" t="str">
        <f t="shared" si="55"/>
        <v>66-73400-01</v>
      </c>
      <c r="B3111" s="231">
        <v>14395.775862068966</v>
      </c>
      <c r="C3111" s="231">
        <v>25422</v>
      </c>
      <c r="D3111" s="231"/>
      <c r="E3111" s="231"/>
      <c r="F3111" s="231"/>
      <c r="G3111" s="232">
        <v>21587.905482758611</v>
      </c>
      <c r="H3111" s="254" t="s">
        <v>2362</v>
      </c>
      <c r="I3111" s="254" t="s">
        <v>2362</v>
      </c>
      <c r="J3111" s="131"/>
      <c r="K3111" s="152"/>
      <c r="L3111" s="130"/>
      <c r="M3111" s="130"/>
      <c r="N3111" s="68"/>
      <c r="O3111" s="68"/>
      <c r="P3111" s="68"/>
      <c r="Q3111" s="68"/>
      <c r="R3111" s="130"/>
      <c r="S3111" s="130"/>
      <c r="T3111" s="130"/>
      <c r="U3111" s="130"/>
      <c r="V3111" s="68"/>
      <c r="W3111" s="68"/>
      <c r="X3111" s="68"/>
      <c r="Y3111" s="130"/>
      <c r="Z3111" s="130"/>
      <c r="AA3111" s="130"/>
      <c r="AB3111" s="68"/>
      <c r="AC3111" s="68"/>
    </row>
    <row r="3112" spans="1:29" s="132" customFormat="1" ht="15.75">
      <c r="A3112" s="292" t="str">
        <f t="shared" si="55"/>
        <v>66-73400-02</v>
      </c>
      <c r="B3112" s="231">
        <v>12171.784482758621</v>
      </c>
      <c r="C3112" s="231">
        <v>21511</v>
      </c>
      <c r="D3112" s="231"/>
      <c r="E3112" s="231"/>
      <c r="F3112" s="231"/>
      <c r="G3112" s="232">
        <v>18252.808010344823</v>
      </c>
      <c r="H3112" s="254" t="s">
        <v>2363</v>
      </c>
      <c r="I3112" s="254" t="s">
        <v>2363</v>
      </c>
      <c r="J3112" s="131"/>
      <c r="K3112" s="152"/>
      <c r="L3112" s="130"/>
      <c r="M3112" s="130"/>
      <c r="N3112" s="68"/>
      <c r="O3112" s="68"/>
      <c r="P3112" s="68"/>
      <c r="Q3112" s="68"/>
      <c r="R3112" s="130"/>
      <c r="S3112" s="130"/>
      <c r="T3112" s="130"/>
      <c r="U3112" s="130"/>
      <c r="V3112" s="68"/>
      <c r="W3112" s="68"/>
      <c r="X3112" s="68"/>
      <c r="Y3112" s="130"/>
      <c r="Z3112" s="130"/>
      <c r="AA3112" s="130"/>
      <c r="AB3112" s="68"/>
      <c r="AC3112" s="68"/>
    </row>
    <row r="3113" spans="1:29" s="132" customFormat="1" ht="15.75">
      <c r="A3113" s="292" t="str">
        <f t="shared" si="55"/>
        <v>66-73400-03</v>
      </c>
      <c r="B3113" s="231">
        <v>9323.8275862068986</v>
      </c>
      <c r="C3113" s="231">
        <v>18578</v>
      </c>
      <c r="D3113" s="231"/>
      <c r="E3113" s="231"/>
      <c r="F3113" s="231"/>
      <c r="G3113" s="232">
        <v>13982.011848275861</v>
      </c>
      <c r="H3113" s="254" t="s">
        <v>2364</v>
      </c>
      <c r="I3113" s="254" t="s">
        <v>2364</v>
      </c>
      <c r="J3113" s="131"/>
      <c r="K3113" s="152"/>
      <c r="L3113" s="130"/>
      <c r="M3113" s="130"/>
      <c r="N3113" s="68"/>
      <c r="O3113" s="68"/>
      <c r="P3113" s="68"/>
      <c r="Q3113" s="68"/>
      <c r="R3113" s="130"/>
      <c r="S3113" s="130"/>
      <c r="T3113" s="130"/>
      <c r="U3113" s="130"/>
      <c r="V3113" s="68"/>
      <c r="W3113" s="68"/>
      <c r="X3113" s="68"/>
      <c r="Y3113" s="130"/>
      <c r="Z3113" s="130"/>
      <c r="AA3113" s="130"/>
      <c r="AB3113" s="68"/>
      <c r="AC3113" s="68"/>
    </row>
    <row r="3114" spans="1:29" s="132" customFormat="1" ht="15.75">
      <c r="A3114" s="292" t="str">
        <f t="shared" si="55"/>
        <v>66-73400-04</v>
      </c>
      <c r="B3114" s="231">
        <v>7549.9827586206902</v>
      </c>
      <c r="C3114" s="231">
        <v>14667</v>
      </c>
      <c r="D3114" s="231"/>
      <c r="E3114" s="231"/>
      <c r="F3114" s="231"/>
      <c r="G3114" s="232">
        <v>11321.954144827583</v>
      </c>
      <c r="H3114" s="254" t="s">
        <v>2365</v>
      </c>
      <c r="I3114" s="254" t="s">
        <v>2365</v>
      </c>
      <c r="J3114" s="131"/>
      <c r="K3114" s="152"/>
      <c r="L3114" s="130"/>
      <c r="M3114" s="130"/>
      <c r="N3114" s="68"/>
      <c r="O3114" s="68"/>
      <c r="P3114" s="68"/>
      <c r="Q3114" s="68"/>
      <c r="R3114" s="130"/>
      <c r="S3114" s="130"/>
      <c r="T3114" s="130"/>
      <c r="U3114" s="130"/>
      <c r="V3114" s="68"/>
      <c r="W3114" s="68"/>
      <c r="X3114" s="68"/>
      <c r="Y3114" s="130"/>
      <c r="Z3114" s="130"/>
      <c r="AA3114" s="130"/>
      <c r="AB3114" s="68"/>
      <c r="AC3114" s="68"/>
    </row>
    <row r="3115" spans="1:29" s="132" customFormat="1" ht="15.75">
      <c r="A3115" s="292" t="str">
        <f t="shared" si="55"/>
        <v>66-73400-L2</v>
      </c>
      <c r="B3115" s="231">
        <v>26567.560344827587</v>
      </c>
      <c r="C3115" s="231">
        <v>46933</v>
      </c>
      <c r="D3115" s="231"/>
      <c r="E3115" s="231"/>
      <c r="F3115" s="231"/>
      <c r="G3115" s="232">
        <v>39840.713493103438</v>
      </c>
      <c r="H3115" s="254" t="s">
        <v>2366</v>
      </c>
      <c r="I3115" s="254" t="s">
        <v>2366</v>
      </c>
      <c r="J3115" s="131"/>
      <c r="K3115" s="152"/>
      <c r="L3115" s="130"/>
      <c r="M3115" s="130"/>
      <c r="N3115" s="68"/>
      <c r="O3115" s="68"/>
      <c r="P3115" s="68"/>
      <c r="Q3115" s="68"/>
      <c r="R3115" s="130"/>
      <c r="S3115" s="130"/>
      <c r="T3115" s="130"/>
      <c r="U3115" s="130"/>
      <c r="V3115" s="68"/>
      <c r="W3115" s="68"/>
      <c r="X3115" s="68"/>
      <c r="Y3115" s="130"/>
      <c r="Z3115" s="130"/>
      <c r="AA3115" s="130"/>
      <c r="AB3115" s="68"/>
      <c r="AC3115" s="68"/>
    </row>
    <row r="3116" spans="1:29" s="132" customFormat="1" ht="15.75">
      <c r="A3116" s="292" t="str">
        <f t="shared" si="55"/>
        <v>66-73400-L3</v>
      </c>
      <c r="B3116" s="231">
        <v>35891.387931034486</v>
      </c>
      <c r="C3116" s="231">
        <v>65511</v>
      </c>
      <c r="D3116" s="231"/>
      <c r="E3116" s="231"/>
      <c r="F3116" s="231"/>
      <c r="G3116" s="232">
        <v>53822.725341379301</v>
      </c>
      <c r="H3116" s="254" t="s">
        <v>2367</v>
      </c>
      <c r="I3116" s="254" t="s">
        <v>2367</v>
      </c>
      <c r="J3116" s="131"/>
      <c r="K3116" s="152"/>
      <c r="L3116" s="130"/>
      <c r="M3116" s="130"/>
      <c r="N3116" s="68"/>
      <c r="O3116" s="68"/>
      <c r="P3116" s="68"/>
      <c r="Q3116" s="68"/>
      <c r="R3116" s="130"/>
      <c r="S3116" s="130"/>
      <c r="T3116" s="130"/>
      <c r="U3116" s="130"/>
      <c r="V3116" s="68"/>
      <c r="W3116" s="68"/>
      <c r="X3116" s="68"/>
      <c r="Y3116" s="130"/>
      <c r="Z3116" s="130"/>
      <c r="AA3116" s="130"/>
      <c r="AB3116" s="68"/>
      <c r="AC3116" s="68"/>
    </row>
    <row r="3117" spans="1:29" s="132" customFormat="1" ht="15.75">
      <c r="A3117" s="292" t="str">
        <f t="shared" si="55"/>
        <v>66-73400-B2</v>
      </c>
      <c r="B3117" s="231">
        <v>16873.810344827587</v>
      </c>
      <c r="C3117" s="231">
        <v>33245</v>
      </c>
      <c r="D3117" s="231"/>
      <c r="E3117" s="231"/>
      <c r="F3117" s="231"/>
      <c r="G3117" s="232">
        <v>25303.965993103444</v>
      </c>
      <c r="H3117" s="254" t="s">
        <v>2368</v>
      </c>
      <c r="I3117" s="254" t="s">
        <v>2368</v>
      </c>
      <c r="J3117" s="131"/>
      <c r="K3117" s="152"/>
      <c r="L3117" s="130"/>
      <c r="M3117" s="130"/>
      <c r="N3117" s="68"/>
      <c r="O3117" s="68"/>
      <c r="P3117" s="68"/>
      <c r="Q3117" s="68"/>
      <c r="R3117" s="130"/>
      <c r="S3117" s="130"/>
      <c r="T3117" s="130"/>
      <c r="U3117" s="130"/>
      <c r="V3117" s="68"/>
      <c r="W3117" s="68"/>
      <c r="X3117" s="68"/>
      <c r="Y3117" s="130"/>
      <c r="Z3117" s="130"/>
      <c r="AA3117" s="130"/>
      <c r="AB3117" s="68"/>
      <c r="AC3117" s="68"/>
    </row>
    <row r="3118" spans="1:29" s="132" customFormat="1" ht="15.75">
      <c r="A3118" s="292" t="str">
        <f t="shared" si="55"/>
        <v>66-73400-B3</v>
      </c>
      <c r="B3118" s="231">
        <v>29045.59482758621</v>
      </c>
      <c r="C3118" s="231">
        <v>54756</v>
      </c>
      <c r="D3118" s="231"/>
      <c r="E3118" s="231"/>
      <c r="F3118" s="231"/>
      <c r="G3118" s="232">
        <v>43556.77400344827</v>
      </c>
      <c r="H3118" s="254" t="s">
        <v>2369</v>
      </c>
      <c r="I3118" s="254" t="s">
        <v>2369</v>
      </c>
      <c r="J3118" s="131"/>
      <c r="K3118" s="152"/>
      <c r="L3118" s="130"/>
      <c r="M3118" s="130"/>
      <c r="N3118" s="68"/>
      <c r="O3118" s="68"/>
      <c r="P3118" s="68"/>
      <c r="Q3118" s="68"/>
      <c r="R3118" s="130"/>
      <c r="S3118" s="130"/>
      <c r="T3118" s="130"/>
      <c r="U3118" s="130"/>
      <c r="V3118" s="68"/>
      <c r="W3118" s="68"/>
      <c r="X3118" s="68"/>
      <c r="Y3118" s="130"/>
      <c r="Z3118" s="130"/>
      <c r="AA3118" s="130"/>
      <c r="AB3118" s="68"/>
      <c r="AC3118" s="68"/>
    </row>
    <row r="3119" spans="1:29" s="132" customFormat="1" ht="15.75">
      <c r="A3119" s="292" t="str">
        <f t="shared" si="55"/>
        <v>66-73400-X1</v>
      </c>
      <c r="B3119" s="231">
        <v>21495.612068965522</v>
      </c>
      <c r="C3119" s="231">
        <v>40089</v>
      </c>
      <c r="D3119" s="231"/>
      <c r="E3119" s="231"/>
      <c r="F3119" s="231"/>
      <c r="G3119" s="232">
        <v>32234.819858620685</v>
      </c>
      <c r="H3119" s="254" t="s">
        <v>2370</v>
      </c>
      <c r="I3119" s="254" t="s">
        <v>2370</v>
      </c>
      <c r="J3119" s="131"/>
      <c r="K3119" s="152"/>
      <c r="L3119" s="130"/>
      <c r="M3119" s="130"/>
      <c r="N3119" s="68"/>
      <c r="O3119" s="68"/>
      <c r="P3119" s="68"/>
      <c r="Q3119" s="68"/>
      <c r="R3119" s="130"/>
      <c r="S3119" s="130"/>
      <c r="T3119" s="130"/>
      <c r="U3119" s="130"/>
      <c r="V3119" s="68"/>
      <c r="W3119" s="68"/>
      <c r="X3119" s="68"/>
      <c r="Y3119" s="130"/>
      <c r="Z3119" s="130"/>
      <c r="AA3119" s="130"/>
      <c r="AB3119" s="68"/>
      <c r="AC3119" s="68"/>
    </row>
    <row r="3120" spans="1:29" s="132" customFormat="1" ht="15.75">
      <c r="A3120" s="292" t="str">
        <f t="shared" si="55"/>
        <v>66-73500-S4</v>
      </c>
      <c r="B3120" s="231">
        <v>35833.448275862072</v>
      </c>
      <c r="C3120" s="231">
        <v>63471</v>
      </c>
      <c r="D3120" s="231"/>
      <c r="E3120" s="231"/>
      <c r="F3120" s="231"/>
      <c r="G3120" s="232">
        <v>53735.839034482757</v>
      </c>
      <c r="H3120" s="254" t="s">
        <v>2371</v>
      </c>
      <c r="I3120" s="254" t="s">
        <v>2371</v>
      </c>
      <c r="J3120" s="131"/>
      <c r="K3120" s="152"/>
      <c r="L3120" s="130"/>
      <c r="M3120" s="130"/>
      <c r="N3120" s="68"/>
      <c r="O3120" s="68"/>
      <c r="P3120" s="68"/>
      <c r="Q3120" s="68"/>
      <c r="R3120" s="130"/>
      <c r="S3120" s="130"/>
      <c r="T3120" s="130"/>
      <c r="U3120" s="130"/>
      <c r="V3120" s="68"/>
      <c r="W3120" s="68"/>
      <c r="X3120" s="68"/>
      <c r="Y3120" s="130"/>
      <c r="Z3120" s="130"/>
      <c r="AA3120" s="130"/>
      <c r="AB3120" s="68"/>
      <c r="AC3120" s="68"/>
    </row>
    <row r="3121" spans="1:29" s="132" customFormat="1" ht="15.75">
      <c r="A3121" s="292" t="str">
        <f t="shared" si="55"/>
        <v>66-73500-01</v>
      </c>
      <c r="B3121" s="231">
        <v>11748.379310344828</v>
      </c>
      <c r="C3121" s="231">
        <v>21171</v>
      </c>
      <c r="D3121" s="231"/>
      <c r="E3121" s="231"/>
      <c r="F3121" s="231"/>
      <c r="G3121" s="232">
        <v>17617.869613793104</v>
      </c>
      <c r="H3121" s="254" t="s">
        <v>2372</v>
      </c>
      <c r="I3121" s="254" t="s">
        <v>2372</v>
      </c>
      <c r="J3121" s="131"/>
      <c r="K3121" s="152"/>
      <c r="L3121" s="130"/>
      <c r="M3121" s="130"/>
      <c r="N3121" s="68"/>
      <c r="O3121" s="68"/>
      <c r="P3121" s="68"/>
      <c r="Q3121" s="68"/>
      <c r="R3121" s="130"/>
      <c r="S3121" s="130"/>
      <c r="T3121" s="130"/>
      <c r="U3121" s="130"/>
      <c r="V3121" s="68"/>
      <c r="W3121" s="68"/>
      <c r="X3121" s="68"/>
      <c r="Y3121" s="130"/>
      <c r="Z3121" s="130"/>
      <c r="AA3121" s="130"/>
      <c r="AB3121" s="68"/>
      <c r="AC3121" s="68"/>
    </row>
    <row r="3122" spans="1:29" s="132" customFormat="1" ht="15.75">
      <c r="A3122" s="292" t="str">
        <f t="shared" si="55"/>
        <v>66-73500-02</v>
      </c>
      <c r="B3122" s="231">
        <v>9791.801724137933</v>
      </c>
      <c r="C3122" s="231">
        <v>16654</v>
      </c>
      <c r="D3122" s="231"/>
      <c r="E3122" s="231"/>
      <c r="F3122" s="231"/>
      <c r="G3122" s="232">
        <v>14683.785865517239</v>
      </c>
      <c r="H3122" s="254" t="s">
        <v>2373</v>
      </c>
      <c r="I3122" s="254" t="s">
        <v>2373</v>
      </c>
      <c r="J3122" s="131"/>
      <c r="K3122" s="152"/>
      <c r="L3122" s="130"/>
      <c r="M3122" s="130"/>
      <c r="N3122" s="68"/>
      <c r="O3122" s="68"/>
      <c r="P3122" s="68"/>
      <c r="Q3122" s="68"/>
      <c r="R3122" s="130"/>
      <c r="S3122" s="130"/>
      <c r="T3122" s="130"/>
      <c r="U3122" s="130"/>
      <c r="V3122" s="68"/>
      <c r="W3122" s="68"/>
      <c r="X3122" s="68"/>
      <c r="Y3122" s="130"/>
      <c r="Z3122" s="130"/>
      <c r="AA3122" s="130"/>
      <c r="AB3122" s="68"/>
      <c r="AC3122" s="68"/>
    </row>
    <row r="3123" spans="1:29" s="132" customFormat="1" ht="15.75">
      <c r="A3123" s="292" t="str">
        <f t="shared" si="55"/>
        <v>66-73500-03</v>
      </c>
      <c r="B3123" s="231">
        <v>7951.1034482758623</v>
      </c>
      <c r="C3123" s="231">
        <v>14291</v>
      </c>
      <c r="D3123" s="231"/>
      <c r="E3123" s="231"/>
      <c r="F3123" s="231"/>
      <c r="G3123" s="232">
        <v>11923.474731034479</v>
      </c>
      <c r="H3123" s="254" t="s">
        <v>2374</v>
      </c>
      <c r="I3123" s="254" t="s">
        <v>2374</v>
      </c>
      <c r="J3123" s="131"/>
      <c r="K3123" s="152"/>
      <c r="L3123" s="130"/>
      <c r="M3123" s="130"/>
      <c r="N3123" s="68"/>
      <c r="O3123" s="68"/>
      <c r="P3123" s="68"/>
      <c r="Q3123" s="68"/>
      <c r="R3123" s="130"/>
      <c r="S3123" s="130"/>
      <c r="T3123" s="130"/>
      <c r="U3123" s="130"/>
      <c r="V3123" s="68"/>
      <c r="W3123" s="68"/>
      <c r="X3123" s="68"/>
      <c r="Y3123" s="130"/>
      <c r="Z3123" s="130"/>
      <c r="AA3123" s="130"/>
      <c r="AB3123" s="68"/>
      <c r="AC3123" s="68"/>
    </row>
    <row r="3124" spans="1:29" s="132" customFormat="1" ht="15.75">
      <c r="A3124" s="292" t="str">
        <f t="shared" si="55"/>
        <v>66-73500-04</v>
      </c>
      <c r="B3124" s="231">
        <v>6342.1637931034493</v>
      </c>
      <c r="C3124" s="231">
        <v>11355</v>
      </c>
      <c r="D3124" s="231">
        <f>SUM(D3126:D3127)</f>
        <v>0</v>
      </c>
      <c r="E3124" s="231">
        <f>SUM(E3126:E3127)</f>
        <v>0</v>
      </c>
      <c r="F3124" s="231">
        <f>SUM(F3126:F3127)</f>
        <v>0</v>
      </c>
      <c r="G3124" s="232">
        <v>9510.7088241379315</v>
      </c>
      <c r="H3124" s="254" t="s">
        <v>2375</v>
      </c>
      <c r="I3124" s="254" t="s">
        <v>2375</v>
      </c>
      <c r="J3124" s="131"/>
      <c r="K3124" s="152"/>
      <c r="L3124" s="130"/>
      <c r="M3124" s="130"/>
      <c r="N3124" s="68"/>
      <c r="O3124" s="68"/>
      <c r="P3124" s="68"/>
      <c r="Q3124" s="68"/>
      <c r="R3124" s="130"/>
      <c r="S3124" s="130"/>
      <c r="T3124" s="130"/>
      <c r="U3124" s="130"/>
      <c r="V3124" s="68"/>
      <c r="W3124" s="68"/>
      <c r="X3124" s="68"/>
      <c r="Y3124" s="130"/>
      <c r="Z3124" s="130"/>
      <c r="AA3124" s="130"/>
      <c r="AB3124" s="68"/>
      <c r="AC3124" s="68"/>
    </row>
    <row r="3125" spans="1:29" s="132" customFormat="1" ht="15.75">
      <c r="A3125" s="292" t="str">
        <f t="shared" si="55"/>
        <v>66-73500-L2</v>
      </c>
      <c r="B3125" s="231">
        <v>21540.181034482761</v>
      </c>
      <c r="C3125" s="231">
        <v>37825</v>
      </c>
      <c r="D3125" s="231"/>
      <c r="E3125" s="231"/>
      <c r="F3125" s="231"/>
      <c r="G3125" s="232">
        <v>32301.655479310342</v>
      </c>
      <c r="H3125" s="254" t="s">
        <v>2376</v>
      </c>
      <c r="I3125" s="254" t="s">
        <v>2376</v>
      </c>
      <c r="J3125" s="131"/>
      <c r="K3125" s="152"/>
      <c r="L3125" s="130"/>
      <c r="M3125" s="130"/>
      <c r="N3125" s="68"/>
      <c r="O3125" s="68"/>
      <c r="P3125" s="68"/>
      <c r="Q3125" s="68"/>
      <c r="R3125" s="130"/>
      <c r="S3125" s="130"/>
      <c r="T3125" s="130"/>
      <c r="U3125" s="130"/>
      <c r="V3125" s="68"/>
      <c r="W3125" s="68"/>
      <c r="X3125" s="68"/>
      <c r="Y3125" s="130"/>
      <c r="Z3125" s="130"/>
      <c r="AA3125" s="130"/>
      <c r="AB3125" s="68"/>
      <c r="AC3125" s="68"/>
    </row>
    <row r="3126" spans="1:29" s="132" customFormat="1" ht="15.75">
      <c r="A3126" s="292" t="str">
        <f t="shared" si="55"/>
        <v>66-73500-L3</v>
      </c>
      <c r="B3126" s="231">
        <v>29491.284482758623</v>
      </c>
      <c r="C3126" s="231">
        <v>52116</v>
      </c>
      <c r="D3126" s="231"/>
      <c r="E3126" s="231"/>
      <c r="F3126" s="231"/>
      <c r="G3126" s="232">
        <v>44225.130210344825</v>
      </c>
      <c r="H3126" s="254" t="s">
        <v>2377</v>
      </c>
      <c r="I3126" s="254" t="s">
        <v>2377</v>
      </c>
      <c r="J3126" s="131"/>
      <c r="K3126" s="152"/>
      <c r="L3126" s="130"/>
      <c r="M3126" s="130"/>
      <c r="N3126" s="68"/>
      <c r="O3126" s="68"/>
      <c r="P3126" s="68"/>
      <c r="Q3126" s="68"/>
      <c r="R3126" s="130"/>
      <c r="S3126" s="130"/>
      <c r="T3126" s="130"/>
      <c r="U3126" s="130"/>
      <c r="V3126" s="68"/>
      <c r="W3126" s="68"/>
      <c r="X3126" s="68"/>
      <c r="Y3126" s="130"/>
      <c r="Z3126" s="130"/>
      <c r="AA3126" s="130"/>
      <c r="AB3126" s="68"/>
      <c r="AC3126" s="68"/>
    </row>
    <row r="3127" spans="1:29" s="132" customFormat="1" ht="15.75">
      <c r="A3127" s="292" t="str">
        <f t="shared" si="55"/>
        <v>66-73500-B2</v>
      </c>
      <c r="B3127" s="231">
        <v>14293.267241379312</v>
      </c>
      <c r="C3127" s="231">
        <v>25646</v>
      </c>
      <c r="D3127" s="231"/>
      <c r="E3127" s="231"/>
      <c r="F3127" s="231"/>
      <c r="G3127" s="232">
        <v>21434.183555172411</v>
      </c>
      <c r="H3127" s="254" t="s">
        <v>2378</v>
      </c>
      <c r="I3127" s="254" t="s">
        <v>2378</v>
      </c>
      <c r="J3127" s="131"/>
      <c r="K3127" s="152"/>
      <c r="L3127" s="130"/>
      <c r="M3127" s="130"/>
      <c r="N3127" s="68"/>
      <c r="O3127" s="68"/>
      <c r="P3127" s="68"/>
      <c r="Q3127" s="68"/>
      <c r="R3127" s="130"/>
      <c r="S3127" s="130"/>
      <c r="T3127" s="130"/>
      <c r="U3127" s="130"/>
      <c r="V3127" s="68"/>
      <c r="W3127" s="68"/>
      <c r="X3127" s="68"/>
      <c r="Y3127" s="130"/>
      <c r="Z3127" s="130"/>
      <c r="AA3127" s="130"/>
      <c r="AB3127" s="68"/>
      <c r="AC3127" s="68"/>
    </row>
    <row r="3128" spans="1:29" s="132" customFormat="1" ht="15.75">
      <c r="A3128" s="292" t="str">
        <f t="shared" si="55"/>
        <v>66-73500-B3</v>
      </c>
      <c r="B3128" s="231">
        <v>24085.068965517246</v>
      </c>
      <c r="C3128" s="231">
        <v>42300</v>
      </c>
      <c r="D3128" s="231"/>
      <c r="E3128" s="231"/>
      <c r="F3128" s="231"/>
      <c r="G3128" s="232">
        <v>36117.969420689653</v>
      </c>
      <c r="H3128" s="254" t="s">
        <v>2379</v>
      </c>
      <c r="I3128" s="254" t="s">
        <v>2379</v>
      </c>
      <c r="J3128" s="131"/>
      <c r="K3128" s="152"/>
      <c r="L3128" s="130"/>
      <c r="M3128" s="130"/>
      <c r="N3128" s="68"/>
      <c r="O3128" s="68"/>
      <c r="P3128" s="68"/>
      <c r="Q3128" s="68"/>
      <c r="R3128" s="130"/>
      <c r="S3128" s="130"/>
      <c r="T3128" s="130"/>
      <c r="U3128" s="130"/>
      <c r="V3128" s="68"/>
      <c r="W3128" s="68"/>
      <c r="X3128" s="68"/>
      <c r="Y3128" s="130"/>
      <c r="Z3128" s="130"/>
      <c r="AA3128" s="130"/>
      <c r="AB3128" s="68"/>
      <c r="AC3128" s="68"/>
    </row>
    <row r="3129" spans="1:29" s="132" customFormat="1" ht="15.75">
      <c r="A3129" s="292" t="str">
        <f t="shared" si="55"/>
        <v>66-73500-X1</v>
      </c>
      <c r="B3129" s="231">
        <v>17742.905172413797</v>
      </c>
      <c r="C3129" s="231">
        <v>30945</v>
      </c>
      <c r="D3129" s="231"/>
      <c r="E3129" s="231"/>
      <c r="F3129" s="231"/>
      <c r="G3129" s="232">
        <v>26607.260596551718</v>
      </c>
      <c r="H3129" s="254" t="s">
        <v>2380</v>
      </c>
      <c r="I3129" s="254" t="s">
        <v>2380</v>
      </c>
      <c r="J3129" s="131"/>
      <c r="K3129" s="152"/>
      <c r="L3129" s="130"/>
      <c r="M3129" s="130"/>
      <c r="N3129" s="68"/>
      <c r="O3129" s="68"/>
      <c r="P3129" s="68"/>
      <c r="Q3129" s="68"/>
      <c r="R3129" s="130"/>
      <c r="S3129" s="130"/>
      <c r="T3129" s="130"/>
      <c r="U3129" s="130"/>
      <c r="V3129" s="68"/>
      <c r="W3129" s="68"/>
      <c r="X3129" s="68"/>
      <c r="Y3129" s="130"/>
      <c r="Z3129" s="130"/>
      <c r="AA3129" s="130"/>
      <c r="AB3129" s="68"/>
      <c r="AC3129" s="68"/>
    </row>
    <row r="3130" spans="1:29" s="132" customFormat="1" ht="15.75">
      <c r="A3130" s="292" t="str">
        <f t="shared" si="55"/>
        <v>66-69400-S1</v>
      </c>
      <c r="B3130" s="231"/>
      <c r="C3130" s="231">
        <v>13200</v>
      </c>
      <c r="D3130" s="231"/>
      <c r="E3130" s="231"/>
      <c r="F3130" s="231"/>
      <c r="G3130" s="232"/>
      <c r="H3130" s="254" t="s">
        <v>2816</v>
      </c>
      <c r="I3130" s="254" t="s">
        <v>2816</v>
      </c>
      <c r="J3130" s="131"/>
      <c r="K3130" s="130"/>
      <c r="L3130" s="130"/>
      <c r="M3130" s="130"/>
      <c r="N3130" s="68"/>
      <c r="O3130" s="68"/>
      <c r="P3130" s="68"/>
      <c r="Q3130" s="68"/>
      <c r="R3130" s="130"/>
      <c r="S3130" s="130"/>
      <c r="T3130" s="130"/>
      <c r="U3130" s="130"/>
      <c r="V3130" s="68"/>
      <c r="W3130" s="68"/>
      <c r="X3130" s="68"/>
      <c r="Y3130" s="130"/>
      <c r="Z3130" s="130"/>
      <c r="AA3130" s="130"/>
      <c r="AB3130" s="68"/>
      <c r="AC3130" s="68"/>
    </row>
    <row r="3131" spans="1:29" s="132" customFormat="1" ht="15.75">
      <c r="A3131" s="292" t="str">
        <f t="shared" si="55"/>
        <v>66-69500-S1</v>
      </c>
      <c r="B3131" s="231"/>
      <c r="C3131" s="231">
        <v>13750</v>
      </c>
      <c r="D3131" s="231"/>
      <c r="E3131" s="231"/>
      <c r="F3131" s="231"/>
      <c r="G3131" s="232"/>
      <c r="H3131" s="254" t="s">
        <v>2817</v>
      </c>
      <c r="I3131" s="254" t="s">
        <v>2817</v>
      </c>
      <c r="J3131" s="131"/>
      <c r="K3131" s="130"/>
      <c r="L3131" s="130"/>
      <c r="M3131" s="130"/>
      <c r="N3131" s="68"/>
      <c r="O3131" s="68"/>
      <c r="P3131" s="68"/>
      <c r="Q3131" s="68"/>
      <c r="R3131" s="130"/>
      <c r="S3131" s="130"/>
      <c r="T3131" s="130"/>
      <c r="U3131" s="130"/>
      <c r="V3131" s="68"/>
      <c r="W3131" s="68"/>
      <c r="X3131" s="68"/>
      <c r="Y3131" s="130"/>
      <c r="Z3131" s="130"/>
      <c r="AA3131" s="130"/>
      <c r="AB3131" s="68"/>
      <c r="AC3131" s="68"/>
    </row>
    <row r="3132" spans="1:29" s="132" customFormat="1" ht="15.75">
      <c r="A3132" s="292" t="str">
        <f t="shared" si="55"/>
        <v>66-69600-S1</v>
      </c>
      <c r="B3132" s="231"/>
      <c r="C3132" s="231">
        <v>11825</v>
      </c>
      <c r="D3132" s="231"/>
      <c r="E3132" s="231"/>
      <c r="F3132" s="231"/>
      <c r="G3132" s="232"/>
      <c r="H3132" s="254" t="s">
        <v>2818</v>
      </c>
      <c r="I3132" s="254" t="s">
        <v>2818</v>
      </c>
      <c r="J3132" s="131"/>
      <c r="K3132" s="130"/>
      <c r="L3132" s="130"/>
      <c r="M3132" s="130"/>
      <c r="N3132" s="68"/>
      <c r="O3132" s="68"/>
      <c r="P3132" s="68"/>
      <c r="Q3132" s="68"/>
      <c r="R3132" s="130"/>
      <c r="S3132" s="130"/>
      <c r="T3132" s="130"/>
      <c r="U3132" s="130"/>
      <c r="V3132" s="68"/>
      <c r="W3132" s="68"/>
      <c r="X3132" s="68"/>
      <c r="Y3132" s="130"/>
      <c r="Z3132" s="130"/>
      <c r="AA3132" s="130"/>
      <c r="AB3132" s="68"/>
      <c r="AC3132" s="68"/>
    </row>
    <row r="3133" spans="1:29" s="132" customFormat="1" ht="15.75">
      <c r="A3133" s="292" t="str">
        <f t="shared" si="55"/>
        <v>66-69700-S1</v>
      </c>
      <c r="B3133" s="231"/>
      <c r="C3133" s="231">
        <v>12100</v>
      </c>
      <c r="D3133" s="231"/>
      <c r="E3133" s="231"/>
      <c r="F3133" s="231"/>
      <c r="G3133" s="232"/>
      <c r="H3133" s="254" t="s">
        <v>2819</v>
      </c>
      <c r="I3133" s="254" t="s">
        <v>2819</v>
      </c>
      <c r="J3133" s="131"/>
      <c r="K3133" s="130"/>
      <c r="L3133" s="130"/>
      <c r="M3133" s="130"/>
      <c r="N3133" s="68"/>
      <c r="O3133" s="68"/>
      <c r="P3133" s="68"/>
      <c r="Q3133" s="68"/>
      <c r="R3133" s="130"/>
      <c r="S3133" s="130"/>
      <c r="T3133" s="130"/>
      <c r="U3133" s="130"/>
      <c r="V3133" s="68"/>
      <c r="W3133" s="68"/>
      <c r="X3133" s="68"/>
      <c r="Y3133" s="130"/>
      <c r="Z3133" s="130"/>
      <c r="AA3133" s="130"/>
      <c r="AB3133" s="68"/>
      <c r="AC3133" s="68"/>
    </row>
    <row r="3134" spans="1:29" s="132" customFormat="1" ht="15.75">
      <c r="A3134" s="292" t="str">
        <f t="shared" si="55"/>
        <v>66-69800-S1</v>
      </c>
      <c r="B3134" s="231"/>
      <c r="C3134" s="231">
        <v>11550</v>
      </c>
      <c r="D3134" s="231"/>
      <c r="E3134" s="231"/>
      <c r="F3134" s="231"/>
      <c r="G3134" s="232"/>
      <c r="H3134" s="254" t="s">
        <v>2820</v>
      </c>
      <c r="I3134" s="254" t="s">
        <v>2820</v>
      </c>
      <c r="J3134" s="131"/>
      <c r="K3134" s="130"/>
      <c r="L3134" s="130"/>
      <c r="M3134" s="130"/>
      <c r="N3134" s="68"/>
      <c r="O3134" s="68"/>
      <c r="P3134" s="68"/>
      <c r="Q3134" s="68"/>
      <c r="R3134" s="130"/>
      <c r="S3134" s="130"/>
      <c r="T3134" s="130"/>
      <c r="U3134" s="130"/>
      <c r="V3134" s="68"/>
      <c r="W3134" s="68"/>
      <c r="X3134" s="68"/>
      <c r="Y3134" s="130"/>
      <c r="Z3134" s="130"/>
      <c r="AA3134" s="130"/>
      <c r="AB3134" s="68"/>
      <c r="AC3134" s="68"/>
    </row>
    <row r="3135" spans="1:29" s="132" customFormat="1" ht="15.75">
      <c r="A3135" s="292" t="str">
        <f t="shared" si="55"/>
        <v>66-69900-S1</v>
      </c>
      <c r="B3135" s="231"/>
      <c r="C3135" s="231">
        <v>12100</v>
      </c>
      <c r="D3135" s="231"/>
      <c r="E3135" s="231"/>
      <c r="F3135" s="231"/>
      <c r="G3135" s="232"/>
      <c r="H3135" s="255" t="s">
        <v>2821</v>
      </c>
      <c r="I3135" s="255" t="s">
        <v>2821</v>
      </c>
      <c r="J3135" s="131"/>
      <c r="K3135" s="130"/>
      <c r="L3135" s="130"/>
      <c r="M3135" s="130"/>
      <c r="N3135" s="68"/>
      <c r="O3135" s="68"/>
      <c r="P3135" s="68"/>
      <c r="Q3135" s="68"/>
      <c r="R3135" s="130"/>
      <c r="S3135" s="130"/>
      <c r="T3135" s="130"/>
      <c r="U3135" s="130"/>
      <c r="V3135" s="68"/>
      <c r="W3135" s="68"/>
      <c r="X3135" s="68"/>
      <c r="Y3135" s="130"/>
      <c r="Z3135" s="130"/>
      <c r="AA3135" s="130"/>
      <c r="AB3135" s="68"/>
      <c r="AC3135" s="68"/>
    </row>
    <row r="3136" spans="1:29" s="132" customFormat="1" ht="15.75">
      <c r="A3136" s="292" t="str">
        <f t="shared" si="55"/>
        <v>66-57700-S3</v>
      </c>
      <c r="B3136" s="231">
        <v>49873.134482758622</v>
      </c>
      <c r="C3136" s="231">
        <v>65034.00096551724</v>
      </c>
      <c r="D3136" s="231"/>
      <c r="E3136" s="231"/>
      <c r="F3136" s="231"/>
      <c r="G3136" s="232">
        <v>74789.101110344811</v>
      </c>
      <c r="H3136" s="254" t="s">
        <v>2822</v>
      </c>
      <c r="I3136" s="254" t="s">
        <v>2822</v>
      </c>
      <c r="J3136" s="131"/>
      <c r="K3136" s="130"/>
      <c r="L3136" s="130"/>
      <c r="M3136" s="130"/>
      <c r="N3136" s="68"/>
      <c r="O3136" s="68"/>
      <c r="P3136" s="68"/>
      <c r="Q3136" s="68"/>
      <c r="R3136" s="130"/>
      <c r="S3136" s="130"/>
      <c r="T3136" s="130"/>
      <c r="U3136" s="130"/>
      <c r="V3136" s="68"/>
      <c r="W3136" s="68"/>
      <c r="X3136" s="68"/>
      <c r="Y3136" s="130"/>
      <c r="Z3136" s="130"/>
      <c r="AA3136" s="130"/>
      <c r="AB3136" s="68"/>
      <c r="AC3136" s="68"/>
    </row>
    <row r="3137" spans="1:29" s="132" customFormat="1" ht="15.75">
      <c r="A3137" s="292" t="str">
        <f t="shared" si="55"/>
        <v>66-57700-01</v>
      </c>
      <c r="B3137" s="231">
        <v>23871.599999999999</v>
      </c>
      <c r="C3137" s="231">
        <v>31128</v>
      </c>
      <c r="D3137" s="231"/>
      <c r="E3137" s="231"/>
      <c r="F3137" s="231"/>
      <c r="G3137" s="232">
        <v>35797.199999999997</v>
      </c>
      <c r="H3137" s="254" t="s">
        <v>2823</v>
      </c>
      <c r="I3137" s="254" t="s">
        <v>2823</v>
      </c>
      <c r="J3137" s="131"/>
      <c r="K3137" s="130"/>
      <c r="L3137" s="130"/>
      <c r="M3137" s="130"/>
      <c r="N3137" s="68"/>
      <c r="O3137" s="68"/>
      <c r="P3137" s="68"/>
      <c r="Q3137" s="68"/>
      <c r="R3137" s="130"/>
      <c r="S3137" s="130"/>
      <c r="T3137" s="130"/>
      <c r="U3137" s="130"/>
      <c r="V3137" s="68"/>
      <c r="W3137" s="68"/>
      <c r="X3137" s="68"/>
      <c r="Y3137" s="130"/>
      <c r="Z3137" s="130"/>
      <c r="AA3137" s="130"/>
      <c r="AB3137" s="68"/>
      <c r="AC3137" s="68"/>
    </row>
    <row r="3138" spans="1:29" s="132" customFormat="1" ht="15.75">
      <c r="A3138" s="292" t="str">
        <f t="shared" si="55"/>
        <v>66-57700-02</v>
      </c>
      <c r="B3138" s="231">
        <v>14868.206896551723</v>
      </c>
      <c r="C3138" s="231">
        <v>19388.141793103445</v>
      </c>
      <c r="D3138" s="231"/>
      <c r="E3138" s="231"/>
      <c r="F3138" s="231"/>
      <c r="G3138" s="232">
        <v>22296.363062068958</v>
      </c>
      <c r="H3138" s="254" t="s">
        <v>2824</v>
      </c>
      <c r="I3138" s="254" t="s">
        <v>2824</v>
      </c>
      <c r="J3138" s="131"/>
      <c r="K3138" s="130"/>
      <c r="L3138" s="130"/>
      <c r="M3138" s="130"/>
      <c r="N3138" s="68"/>
      <c r="O3138" s="68"/>
      <c r="P3138" s="68"/>
      <c r="Q3138" s="68"/>
      <c r="R3138" s="130"/>
      <c r="S3138" s="130"/>
      <c r="T3138" s="130"/>
      <c r="U3138" s="130"/>
      <c r="V3138" s="68"/>
      <c r="W3138" s="68"/>
      <c r="X3138" s="68"/>
      <c r="Y3138" s="130"/>
      <c r="Z3138" s="130"/>
      <c r="AA3138" s="130"/>
      <c r="AB3138" s="68"/>
      <c r="AC3138" s="68"/>
    </row>
    <row r="3139" spans="1:29" s="132" customFormat="1" ht="15.75">
      <c r="A3139" s="292" t="str">
        <f t="shared" si="55"/>
        <v>66-57700-03</v>
      </c>
      <c r="B3139" s="231">
        <v>11133.327586206899</v>
      </c>
      <c r="C3139" s="231">
        <v>14517.859172413793</v>
      </c>
      <c r="D3139" s="231"/>
      <c r="E3139" s="231"/>
      <c r="F3139" s="231"/>
      <c r="G3139" s="232">
        <v>16695.538048275859</v>
      </c>
      <c r="H3139" s="255" t="s">
        <v>2825</v>
      </c>
      <c r="I3139" s="255" t="s">
        <v>2825</v>
      </c>
      <c r="J3139" s="131"/>
      <c r="K3139" s="130"/>
      <c r="L3139" s="130"/>
      <c r="M3139" s="130"/>
      <c r="N3139" s="68"/>
      <c r="O3139" s="68"/>
      <c r="P3139" s="68"/>
      <c r="Q3139" s="68"/>
      <c r="R3139" s="130"/>
      <c r="S3139" s="130"/>
      <c r="T3139" s="130"/>
      <c r="U3139" s="130"/>
      <c r="V3139" s="68"/>
      <c r="W3139" s="68"/>
      <c r="X3139" s="68"/>
      <c r="Y3139" s="130"/>
      <c r="Z3139" s="130"/>
      <c r="AA3139" s="130"/>
      <c r="AB3139" s="68"/>
      <c r="AC3139" s="68"/>
    </row>
    <row r="3140" spans="1:29" s="132" customFormat="1" ht="15.75">
      <c r="A3140" s="292" t="str">
        <f t="shared" si="55"/>
        <v>66-57700-L2</v>
      </c>
      <c r="B3140" s="231">
        <v>38739.806896551723</v>
      </c>
      <c r="C3140" s="231">
        <v>50516.141793103445</v>
      </c>
      <c r="D3140" s="231"/>
      <c r="E3140" s="231"/>
      <c r="F3140" s="231"/>
      <c r="G3140" s="232">
        <v>58093.563062068955</v>
      </c>
      <c r="H3140" s="255" t="s">
        <v>2826</v>
      </c>
      <c r="I3140" s="255" t="s">
        <v>2826</v>
      </c>
      <c r="J3140" s="131"/>
      <c r="K3140" s="130"/>
      <c r="L3140" s="130"/>
      <c r="M3140" s="130"/>
      <c r="N3140" s="68"/>
      <c r="O3140" s="68"/>
      <c r="P3140" s="68"/>
      <c r="Q3140" s="68"/>
      <c r="R3140" s="130"/>
      <c r="S3140" s="130"/>
      <c r="T3140" s="130"/>
      <c r="U3140" s="130"/>
      <c r="V3140" s="68"/>
      <c r="W3140" s="68"/>
      <c r="X3140" s="68"/>
      <c r="Y3140" s="130"/>
      <c r="Z3140" s="130"/>
      <c r="AA3140" s="130"/>
      <c r="AB3140" s="68"/>
      <c r="AC3140" s="68"/>
    </row>
    <row r="3141" spans="1:29" s="132" customFormat="1" ht="15.75">
      <c r="A3141" s="292" t="str">
        <f t="shared" si="55"/>
        <v>66-57700-B2</v>
      </c>
      <c r="B3141" s="231">
        <v>26001.534482758623</v>
      </c>
      <c r="C3141" s="231">
        <v>33906.00096551724</v>
      </c>
      <c r="D3141" s="231"/>
      <c r="E3141" s="231"/>
      <c r="F3141" s="231"/>
      <c r="G3141" s="232">
        <v>38991.901110344814</v>
      </c>
      <c r="H3141" s="255" t="s">
        <v>2827</v>
      </c>
      <c r="I3141" s="255" t="s">
        <v>2827</v>
      </c>
      <c r="J3141" s="131"/>
      <c r="K3141" s="130"/>
      <c r="L3141" s="130"/>
      <c r="M3141" s="130"/>
      <c r="N3141" s="68"/>
      <c r="O3141" s="68"/>
      <c r="P3141" s="68"/>
      <c r="Q3141" s="68"/>
      <c r="R3141" s="130"/>
      <c r="S3141" s="130"/>
      <c r="T3141" s="130"/>
      <c r="U3141" s="130"/>
      <c r="V3141" s="68"/>
      <c r="W3141" s="68"/>
      <c r="X3141" s="68"/>
      <c r="Y3141" s="130"/>
      <c r="Z3141" s="130"/>
      <c r="AA3141" s="130"/>
      <c r="AB3141" s="68"/>
      <c r="AC3141" s="68"/>
    </row>
    <row r="3142" spans="1:29" s="132" customFormat="1" ht="15.75">
      <c r="A3142" s="292" t="str">
        <f t="shared" si="55"/>
        <v>66-34600-S1</v>
      </c>
      <c r="B3142" s="231">
        <v>9359.0640000000003</v>
      </c>
      <c r="C3142" s="231">
        <v>12204.219456000004</v>
      </c>
      <c r="D3142" s="231"/>
      <c r="E3142" s="231"/>
      <c r="F3142" s="231"/>
      <c r="G3142" s="232">
        <v>14034.852374400003</v>
      </c>
      <c r="H3142" s="254" t="s">
        <v>1793</v>
      </c>
      <c r="I3142" s="254" t="s">
        <v>1793</v>
      </c>
      <c r="J3142" s="131"/>
      <c r="K3142" s="130"/>
      <c r="L3142" s="130"/>
      <c r="M3142" s="130"/>
      <c r="N3142" s="68"/>
      <c r="O3142" s="68"/>
      <c r="P3142" s="68"/>
      <c r="Q3142" s="68"/>
      <c r="R3142" s="130"/>
      <c r="S3142" s="130"/>
      <c r="T3142" s="130"/>
      <c r="U3142" s="130"/>
      <c r="V3142" s="68"/>
      <c r="W3142" s="68"/>
      <c r="X3142" s="68"/>
      <c r="Y3142" s="130"/>
      <c r="Z3142" s="130"/>
      <c r="AA3142" s="130"/>
      <c r="AB3142" s="68"/>
      <c r="AC3142" s="68"/>
    </row>
    <row r="3143" spans="1:29" s="132" customFormat="1" ht="15.75">
      <c r="A3143" s="292" t="str">
        <f t="shared" si="55"/>
        <v>66-57300-S1</v>
      </c>
      <c r="B3143" s="231">
        <v>7402.9051724137953</v>
      </c>
      <c r="C3143" s="231">
        <v>9653.3883448275847</v>
      </c>
      <c r="D3143" s="231"/>
      <c r="E3143" s="231"/>
      <c r="F3143" s="231"/>
      <c r="G3143" s="232">
        <v>11101.396596551722</v>
      </c>
      <c r="H3143" s="254" t="s">
        <v>1952</v>
      </c>
      <c r="I3143" s="254" t="s">
        <v>1952</v>
      </c>
      <c r="J3143" s="131"/>
      <c r="K3143" s="130"/>
      <c r="L3143" s="130"/>
      <c r="M3143" s="130"/>
      <c r="N3143" s="68"/>
      <c r="O3143" s="68"/>
      <c r="P3143" s="68"/>
      <c r="Q3143" s="68"/>
      <c r="R3143" s="130"/>
      <c r="S3143" s="130"/>
      <c r="T3143" s="130"/>
      <c r="U3143" s="130"/>
      <c r="V3143" s="68"/>
      <c r="W3143" s="68"/>
      <c r="X3143" s="68"/>
      <c r="Y3143" s="130"/>
      <c r="Z3143" s="130"/>
      <c r="AA3143" s="130"/>
      <c r="AB3143" s="68"/>
      <c r="AC3143" s="68"/>
    </row>
    <row r="3144" spans="1:29" s="132" customFormat="1" ht="15.75">
      <c r="A3144" s="292" t="str">
        <f t="shared" si="55"/>
        <v>66-70900-S5</v>
      </c>
      <c r="B3144" s="231">
        <v>39002.301724137935</v>
      </c>
      <c r="C3144" s="231">
        <v>50859.001448275842</v>
      </c>
      <c r="D3144" s="231"/>
      <c r="E3144" s="231"/>
      <c r="F3144" s="231"/>
      <c r="G3144" s="232">
        <v>58487.851665517221</v>
      </c>
      <c r="H3144" s="254" t="s">
        <v>2387</v>
      </c>
      <c r="I3144" s="254" t="s">
        <v>2387</v>
      </c>
      <c r="J3144" s="131"/>
      <c r="K3144" s="130"/>
      <c r="L3144" s="130"/>
      <c r="M3144" s="130"/>
      <c r="N3144" s="68"/>
      <c r="O3144" s="68"/>
      <c r="P3144" s="68"/>
      <c r="Q3144" s="68"/>
      <c r="R3144" s="130"/>
      <c r="S3144" s="130"/>
      <c r="T3144" s="130"/>
      <c r="U3144" s="130"/>
      <c r="V3144" s="68"/>
      <c r="W3144" s="68"/>
      <c r="X3144" s="68"/>
      <c r="Y3144" s="130"/>
      <c r="Z3144" s="130"/>
      <c r="AA3144" s="130"/>
      <c r="AB3144" s="68"/>
      <c r="AC3144" s="68"/>
    </row>
    <row r="3145" spans="1:29" s="132" customFormat="1" ht="15.75">
      <c r="A3145" s="292" t="str">
        <f t="shared" si="55"/>
        <v>66-70900-01</v>
      </c>
      <c r="B3145" s="231">
        <v>13165.672413793103</v>
      </c>
      <c r="C3145" s="231">
        <v>17168.036827586202</v>
      </c>
      <c r="D3145" s="232">
        <v>19743.242351724133</v>
      </c>
      <c r="E3145" s="231"/>
      <c r="F3145" s="231"/>
      <c r="G3145" s="232">
        <v>19743.242351724133</v>
      </c>
      <c r="H3145" s="255" t="s">
        <v>2388</v>
      </c>
      <c r="I3145" s="255" t="s">
        <v>2388</v>
      </c>
      <c r="J3145" s="131"/>
      <c r="K3145" s="130"/>
      <c r="L3145" s="130"/>
      <c r="M3145" s="130"/>
      <c r="N3145" s="68"/>
      <c r="O3145" s="68"/>
      <c r="P3145" s="68"/>
      <c r="Q3145" s="68"/>
      <c r="R3145" s="130"/>
      <c r="S3145" s="130"/>
      <c r="T3145" s="130"/>
      <c r="U3145" s="130"/>
      <c r="V3145" s="68"/>
      <c r="W3145" s="68"/>
      <c r="X3145" s="68"/>
      <c r="Y3145" s="130"/>
      <c r="Z3145" s="130"/>
      <c r="AA3145" s="130"/>
      <c r="AB3145" s="68"/>
      <c r="AC3145" s="68"/>
    </row>
    <row r="3146" spans="1:29" s="132" customFormat="1" ht="15.75">
      <c r="A3146" s="292" t="str">
        <f t="shared" si="55"/>
        <v>66-70900-02</v>
      </c>
      <c r="B3146" s="231">
        <v>10094.870689655174</v>
      </c>
      <c r="C3146" s="231">
        <v>13163.711379310342</v>
      </c>
      <c r="D3146" s="232">
        <v>15138.268086206892</v>
      </c>
      <c r="E3146" s="231"/>
      <c r="F3146" s="231"/>
      <c r="G3146" s="232">
        <v>15138.268086206892</v>
      </c>
      <c r="H3146" s="255" t="s">
        <v>2389</v>
      </c>
      <c r="I3146" s="255" t="s">
        <v>2389</v>
      </c>
      <c r="J3146" s="131"/>
      <c r="K3146" s="130"/>
      <c r="L3146" s="130"/>
      <c r="M3146" s="130"/>
      <c r="N3146" s="68"/>
      <c r="O3146" s="68"/>
      <c r="P3146" s="68"/>
      <c r="Q3146" s="68"/>
      <c r="R3146" s="130"/>
      <c r="S3146" s="130"/>
      <c r="T3146" s="130"/>
      <c r="U3146" s="130"/>
      <c r="V3146" s="68"/>
      <c r="W3146" s="68"/>
      <c r="X3146" s="68"/>
      <c r="Y3146" s="130"/>
      <c r="Z3146" s="130"/>
      <c r="AA3146" s="130"/>
      <c r="AB3146" s="68"/>
      <c r="AC3146" s="68"/>
    </row>
    <row r="3147" spans="1:29" s="132" customFormat="1" ht="15.75">
      <c r="A3147" s="292" t="str">
        <f t="shared" si="55"/>
        <v>66-70900-03</v>
      </c>
      <c r="B3147" s="231">
        <v>6475.870689655173</v>
      </c>
      <c r="C3147" s="231">
        <v>8444.5353793103423</v>
      </c>
      <c r="D3147" s="231"/>
      <c r="E3147" s="231"/>
      <c r="F3147" s="232">
        <v>9711.2156862068932</v>
      </c>
      <c r="G3147" s="232">
        <v>9711.2156862068932</v>
      </c>
      <c r="H3147" s="255" t="s">
        <v>2390</v>
      </c>
      <c r="I3147" s="255" t="s">
        <v>2390</v>
      </c>
      <c r="J3147" s="131"/>
      <c r="K3147" s="130"/>
      <c r="L3147" s="130"/>
      <c r="M3147" s="130"/>
      <c r="N3147" s="68"/>
      <c r="O3147" s="68"/>
      <c r="P3147" s="68"/>
      <c r="Q3147" s="68"/>
      <c r="R3147" s="130"/>
      <c r="S3147" s="130"/>
      <c r="T3147" s="130"/>
      <c r="U3147" s="130"/>
      <c r="V3147" s="68"/>
      <c r="W3147" s="68"/>
      <c r="X3147" s="68"/>
      <c r="Y3147" s="130"/>
      <c r="Z3147" s="130"/>
      <c r="AA3147" s="130"/>
      <c r="AB3147" s="68"/>
      <c r="AC3147" s="68"/>
    </row>
    <row r="3148" spans="1:29" s="132" customFormat="1" ht="15.75">
      <c r="A3148" s="292" t="str">
        <f t="shared" si="55"/>
        <v>66-70900-04</v>
      </c>
      <c r="B3148" s="231">
        <v>5606.7758620689656</v>
      </c>
      <c r="C3148" s="231">
        <v>7311.2357241379304</v>
      </c>
      <c r="D3148" s="232">
        <v>8407.9210827586194</v>
      </c>
      <c r="E3148" s="231"/>
      <c r="F3148" s="232">
        <v>8407.9210827586194</v>
      </c>
      <c r="G3148" s="232">
        <v>8407.9210827586194</v>
      </c>
      <c r="H3148" s="254" t="s">
        <v>2391</v>
      </c>
      <c r="I3148" s="254" t="s">
        <v>2391</v>
      </c>
      <c r="J3148" s="131"/>
      <c r="K3148" s="130"/>
      <c r="L3148" s="130"/>
      <c r="M3148" s="130"/>
      <c r="N3148" s="68"/>
      <c r="O3148" s="68"/>
      <c r="P3148" s="68"/>
      <c r="Q3148" s="68"/>
      <c r="R3148" s="130"/>
      <c r="S3148" s="130"/>
      <c r="T3148" s="130"/>
      <c r="U3148" s="130"/>
      <c r="V3148" s="68"/>
      <c r="W3148" s="68"/>
      <c r="X3148" s="68"/>
      <c r="Y3148" s="130"/>
      <c r="Z3148" s="130"/>
      <c r="AA3148" s="130"/>
      <c r="AB3148" s="68"/>
      <c r="AC3148" s="68"/>
    </row>
    <row r="3149" spans="1:29" s="132" customFormat="1" ht="15.75">
      <c r="A3149" s="292" t="str">
        <f t="shared" si="55"/>
        <v>66-70900-05</v>
      </c>
      <c r="B3149" s="231">
        <v>3659.1120689655181</v>
      </c>
      <c r="C3149" s="231">
        <v>4771.4821379310333</v>
      </c>
      <c r="D3149" s="231"/>
      <c r="E3149" s="231"/>
      <c r="F3149" s="231"/>
      <c r="G3149" s="232">
        <v>5487.2044586206885</v>
      </c>
      <c r="H3149" s="254" t="s">
        <v>2392</v>
      </c>
      <c r="I3149" s="254" t="s">
        <v>2392</v>
      </c>
      <c r="J3149" s="131"/>
      <c r="K3149" s="130"/>
      <c r="L3149" s="130"/>
      <c r="M3149" s="130"/>
      <c r="N3149" s="68"/>
      <c r="O3149" s="68"/>
      <c r="P3149" s="68"/>
      <c r="Q3149" s="68"/>
      <c r="R3149" s="130"/>
      <c r="S3149" s="130"/>
      <c r="T3149" s="130"/>
      <c r="U3149" s="130"/>
      <c r="V3149" s="68"/>
      <c r="W3149" s="68"/>
      <c r="X3149" s="68"/>
      <c r="Y3149" s="130"/>
      <c r="Z3149" s="130"/>
      <c r="AA3149" s="130"/>
      <c r="AB3149" s="68"/>
      <c r="AC3149" s="68"/>
    </row>
    <row r="3150" spans="1:29" s="132" customFormat="1" ht="15.75">
      <c r="A3150" s="292" t="str">
        <f t="shared" si="55"/>
        <v>66-70900-L2</v>
      </c>
      <c r="B3150" s="231">
        <v>23260.543103448275</v>
      </c>
      <c r="C3150" s="231">
        <v>30331.748206896544</v>
      </c>
      <c r="D3150" s="231"/>
      <c r="E3150" s="231"/>
      <c r="F3150" s="231"/>
      <c r="G3150" s="232">
        <v>34881.510437931021</v>
      </c>
      <c r="H3150" s="254" t="s">
        <v>2393</v>
      </c>
      <c r="I3150" s="254" t="s">
        <v>2393</v>
      </c>
      <c r="J3150" s="131"/>
      <c r="K3150" s="130"/>
      <c r="L3150" s="130"/>
      <c r="M3150" s="130"/>
      <c r="N3150" s="68"/>
      <c r="O3150" s="68"/>
      <c r="P3150" s="68"/>
      <c r="Q3150" s="68"/>
      <c r="R3150" s="130"/>
      <c r="S3150" s="130"/>
      <c r="T3150" s="130"/>
      <c r="U3150" s="130"/>
      <c r="V3150" s="68"/>
      <c r="W3150" s="68"/>
      <c r="X3150" s="68"/>
      <c r="Y3150" s="130"/>
      <c r="Z3150" s="130"/>
      <c r="AA3150" s="130"/>
      <c r="AB3150" s="68"/>
      <c r="AC3150" s="68"/>
    </row>
    <row r="3151" spans="1:29" s="142" customFormat="1" ht="15.75">
      <c r="A3151" s="292" t="str">
        <f t="shared" si="55"/>
        <v>66-70900-L3</v>
      </c>
      <c r="B3151" s="231">
        <v>29736.413793103449</v>
      </c>
      <c r="C3151" s="231">
        <v>38776.28358620689</v>
      </c>
      <c r="D3151" s="231"/>
      <c r="E3151" s="231"/>
      <c r="F3151" s="231"/>
      <c r="G3151" s="232">
        <v>44592.726124137916</v>
      </c>
      <c r="H3151" s="255" t="s">
        <v>2394</v>
      </c>
      <c r="I3151" s="255" t="s">
        <v>2394</v>
      </c>
      <c r="J3151" s="134"/>
      <c r="K3151" s="134"/>
      <c r="L3151" s="134"/>
      <c r="M3151" s="134"/>
      <c r="N3151" s="134"/>
      <c r="O3151" s="134"/>
      <c r="P3151" s="134"/>
      <c r="Q3151" s="134"/>
      <c r="R3151" s="134"/>
      <c r="S3151" s="134"/>
      <c r="T3151" s="134"/>
      <c r="U3151" s="134"/>
      <c r="V3151" s="134"/>
      <c r="W3151" s="134"/>
      <c r="X3151" s="134"/>
      <c r="Y3151" s="134"/>
      <c r="Z3151" s="134"/>
      <c r="AA3151" s="134"/>
      <c r="AB3151" s="134"/>
      <c r="AC3151" s="134"/>
    </row>
    <row r="3152" spans="1:29" s="132" customFormat="1" ht="15.75">
      <c r="A3152" s="292" t="str">
        <f t="shared" si="55"/>
        <v>66-70900-L4</v>
      </c>
      <c r="B3152" s="231">
        <v>35343.189655172413</v>
      </c>
      <c r="C3152" s="231">
        <v>46087.519310344818</v>
      </c>
      <c r="D3152" s="231"/>
      <c r="E3152" s="231"/>
      <c r="F3152" s="231"/>
      <c r="G3152" s="232">
        <v>53000.647206896538</v>
      </c>
      <c r="H3152" s="255" t="s">
        <v>2395</v>
      </c>
      <c r="I3152" s="255" t="s">
        <v>2395</v>
      </c>
      <c r="J3152" s="131"/>
      <c r="K3152" s="130"/>
      <c r="L3152" s="130"/>
      <c r="M3152" s="130"/>
      <c r="N3152" s="68"/>
      <c r="O3152" s="68"/>
      <c r="P3152" s="68"/>
      <c r="Q3152" s="68"/>
      <c r="R3152" s="130"/>
      <c r="S3152" s="130"/>
      <c r="T3152" s="130"/>
      <c r="U3152" s="130"/>
      <c r="V3152" s="68"/>
      <c r="W3152" s="68"/>
      <c r="X3152" s="68"/>
      <c r="Y3152" s="130"/>
      <c r="Z3152" s="130"/>
      <c r="AA3152" s="130"/>
      <c r="AB3152" s="68"/>
      <c r="AC3152" s="68"/>
    </row>
    <row r="3153" spans="1:29" s="132" customFormat="1" ht="15.75">
      <c r="A3153" s="292" t="str">
        <f t="shared" si="55"/>
        <v>66-70900-B2</v>
      </c>
      <c r="B3153" s="231">
        <v>9265.8879310344837</v>
      </c>
      <c r="C3153" s="231">
        <v>12082.717862068963</v>
      </c>
      <c r="D3153" s="231"/>
      <c r="E3153" s="231"/>
      <c r="F3153" s="231"/>
      <c r="G3153" s="232">
        <v>13895.125541379308</v>
      </c>
      <c r="H3153" s="255" t="s">
        <v>2396</v>
      </c>
      <c r="I3153" s="255" t="s">
        <v>2396</v>
      </c>
      <c r="J3153" s="131"/>
      <c r="K3153" s="130"/>
      <c r="L3153" s="130"/>
      <c r="M3153" s="130"/>
      <c r="N3153" s="68"/>
      <c r="O3153" s="68"/>
      <c r="P3153" s="68"/>
      <c r="Q3153" s="68"/>
      <c r="R3153" s="130"/>
      <c r="S3153" s="130"/>
      <c r="T3153" s="130"/>
      <c r="U3153" s="130"/>
      <c r="V3153" s="68"/>
      <c r="W3153" s="68"/>
      <c r="X3153" s="68"/>
      <c r="Y3153" s="130"/>
      <c r="Z3153" s="130"/>
      <c r="AA3153" s="130"/>
      <c r="AB3153" s="68"/>
      <c r="AC3153" s="68"/>
    </row>
    <row r="3154" spans="1:29" s="132" customFormat="1" ht="15.75">
      <c r="A3154" s="292" t="str">
        <f t="shared" si="55"/>
        <v>66-70900-B3</v>
      </c>
      <c r="B3154" s="231">
        <v>15741.758620689656</v>
      </c>
      <c r="C3154" s="231">
        <v>20527.253241379305</v>
      </c>
      <c r="D3154" s="231"/>
      <c r="E3154" s="231"/>
      <c r="F3154" s="231"/>
      <c r="G3154" s="232">
        <v>23606.341227586199</v>
      </c>
      <c r="H3154" s="254" t="s">
        <v>2397</v>
      </c>
      <c r="I3154" s="254" t="s">
        <v>2397</v>
      </c>
      <c r="J3154" s="131"/>
      <c r="K3154" s="152"/>
      <c r="L3154" s="130"/>
      <c r="M3154" s="130"/>
      <c r="N3154" s="68"/>
      <c r="O3154" s="68"/>
      <c r="P3154" s="68"/>
      <c r="Q3154" s="68"/>
      <c r="R3154" s="130"/>
      <c r="S3154" s="130"/>
      <c r="T3154" s="130"/>
      <c r="U3154" s="130"/>
      <c r="V3154" s="68"/>
      <c r="W3154" s="68"/>
      <c r="X3154" s="68"/>
      <c r="Y3154" s="130"/>
      <c r="Z3154" s="130"/>
      <c r="AA3154" s="130"/>
      <c r="AB3154" s="68"/>
      <c r="AC3154" s="68"/>
    </row>
    <row r="3155" spans="1:29" s="132" customFormat="1" ht="15.75">
      <c r="A3155" s="292" t="str">
        <f t="shared" si="55"/>
        <v>66-70900-B4</v>
      </c>
      <c r="B3155" s="231">
        <v>25836.62931034483</v>
      </c>
      <c r="C3155" s="231">
        <v>33690.964620689643</v>
      </c>
      <c r="D3155" s="231"/>
      <c r="E3155" s="231"/>
      <c r="F3155" s="231"/>
      <c r="G3155" s="232">
        <v>38744.609313793087</v>
      </c>
      <c r="H3155" s="254" t="s">
        <v>2398</v>
      </c>
      <c r="I3155" s="254" t="s">
        <v>2398</v>
      </c>
      <c r="J3155" s="131"/>
      <c r="K3155" s="152"/>
      <c r="L3155" s="130"/>
      <c r="M3155" s="130"/>
      <c r="N3155" s="68"/>
      <c r="O3155" s="68"/>
      <c r="P3155" s="68"/>
      <c r="Q3155" s="68"/>
      <c r="R3155" s="130"/>
      <c r="S3155" s="130"/>
      <c r="T3155" s="130"/>
      <c r="U3155" s="130"/>
      <c r="V3155" s="68"/>
      <c r="W3155" s="68"/>
      <c r="X3155" s="68"/>
      <c r="Y3155" s="130"/>
      <c r="Z3155" s="130"/>
      <c r="AA3155" s="130"/>
      <c r="AB3155" s="68"/>
      <c r="AC3155" s="68"/>
    </row>
    <row r="3156" spans="1:29" s="132" customFormat="1" ht="15.75">
      <c r="A3156" s="292" t="str">
        <f t="shared" si="55"/>
        <v>66-70900-X1</v>
      </c>
      <c r="B3156" s="231">
        <v>16570.741379310348</v>
      </c>
      <c r="C3156" s="231">
        <v>21608.246758620684</v>
      </c>
      <c r="D3156" s="231"/>
      <c r="E3156" s="231"/>
      <c r="F3156" s="231"/>
      <c r="G3156" s="232">
        <v>24849.483772413783</v>
      </c>
      <c r="H3156" s="254" t="s">
        <v>2399</v>
      </c>
      <c r="I3156" s="254" t="s">
        <v>2399</v>
      </c>
      <c r="J3156" s="131"/>
      <c r="K3156" s="152"/>
      <c r="L3156" s="130"/>
      <c r="M3156" s="130"/>
      <c r="N3156" s="68"/>
      <c r="O3156" s="68"/>
      <c r="P3156" s="68"/>
      <c r="Q3156" s="68"/>
      <c r="R3156" s="130"/>
      <c r="S3156" s="130"/>
      <c r="T3156" s="130"/>
      <c r="U3156" s="130"/>
      <c r="V3156" s="68"/>
      <c r="W3156" s="68"/>
      <c r="X3156" s="68"/>
      <c r="Y3156" s="130"/>
      <c r="Z3156" s="130"/>
      <c r="AA3156" s="130"/>
      <c r="AB3156" s="68"/>
      <c r="AC3156" s="68"/>
    </row>
    <row r="3157" spans="1:29" s="132" customFormat="1" ht="15.75">
      <c r="A3157" s="292" t="str">
        <f t="shared" si="55"/>
        <v>66-70900-X2</v>
      </c>
      <c r="B3157" s="231">
        <v>12082.646551724138</v>
      </c>
      <c r="C3157" s="231">
        <v>15755.771103448273</v>
      </c>
      <c r="D3157" s="231"/>
      <c r="E3157" s="231"/>
      <c r="F3157" s="231"/>
      <c r="G3157" s="232">
        <v>18119.136768965513</v>
      </c>
      <c r="H3157" s="255" t="s">
        <v>2400</v>
      </c>
      <c r="I3157" s="255" t="s">
        <v>2400</v>
      </c>
      <c r="J3157" s="131"/>
      <c r="K3157" s="131"/>
      <c r="L3157" s="131"/>
      <c r="M3157" s="131"/>
      <c r="N3157" s="131"/>
      <c r="O3157" s="131"/>
      <c r="P3157" s="131"/>
      <c r="Q3157" s="131"/>
      <c r="R3157" s="131"/>
      <c r="S3157" s="131"/>
      <c r="T3157" s="131"/>
      <c r="U3157" s="131"/>
      <c r="V3157" s="131"/>
      <c r="W3157" s="131"/>
      <c r="X3157" s="131"/>
      <c r="Y3157" s="131"/>
      <c r="Z3157" s="131"/>
      <c r="AA3157" s="131"/>
      <c r="AB3157" s="131"/>
      <c r="AC3157" s="131"/>
    </row>
    <row r="3158" spans="1:29" s="132" customFormat="1" ht="15.75">
      <c r="A3158" s="292" t="str">
        <f t="shared" si="55"/>
        <v>66-57500-S3</v>
      </c>
      <c r="B3158" s="231">
        <v>36773.85344827587</v>
      </c>
      <c r="C3158" s="231">
        <v>47953.104896551718</v>
      </c>
      <c r="D3158" s="231"/>
      <c r="E3158" s="231"/>
      <c r="F3158" s="231"/>
      <c r="G3158" s="232">
        <v>55146.070631034483</v>
      </c>
      <c r="H3158" s="255" t="s">
        <v>2828</v>
      </c>
      <c r="I3158" s="255" t="s">
        <v>2828</v>
      </c>
      <c r="J3158" s="131"/>
      <c r="K3158" s="152"/>
      <c r="L3158" s="130"/>
      <c r="M3158" s="130"/>
      <c r="N3158" s="68"/>
      <c r="O3158" s="68"/>
      <c r="P3158" s="68"/>
      <c r="Q3158" s="68"/>
      <c r="R3158" s="153"/>
      <c r="S3158" s="153"/>
      <c r="T3158" s="153"/>
      <c r="U3158" s="153"/>
      <c r="V3158" s="68"/>
      <c r="W3158" s="68"/>
      <c r="X3158" s="68"/>
      <c r="Y3158" s="130"/>
      <c r="Z3158" s="130"/>
      <c r="AA3158" s="130"/>
      <c r="AB3158" s="68"/>
      <c r="AC3158" s="68"/>
    </row>
    <row r="3159" spans="1:29" s="132" customFormat="1" ht="15.75">
      <c r="A3159" s="292" t="str">
        <f t="shared" si="55"/>
        <v>66-57500-L2</v>
      </c>
      <c r="B3159" s="231">
        <v>27904.629310344833</v>
      </c>
      <c r="C3159" s="231">
        <v>36387.636620689649</v>
      </c>
      <c r="D3159" s="231"/>
      <c r="E3159" s="231"/>
      <c r="F3159" s="231"/>
      <c r="G3159" s="232">
        <v>41845.782113793102</v>
      </c>
      <c r="H3159" s="255" t="s">
        <v>2829</v>
      </c>
      <c r="I3159" s="255" t="s">
        <v>2829</v>
      </c>
      <c r="J3159" s="131"/>
      <c r="K3159" s="152"/>
      <c r="L3159" s="130"/>
      <c r="M3159" s="130"/>
      <c r="N3159" s="68"/>
      <c r="O3159" s="68"/>
      <c r="P3159" s="68"/>
      <c r="Q3159" s="68"/>
      <c r="R3159" s="153"/>
      <c r="S3159" s="153"/>
      <c r="T3159" s="153"/>
      <c r="U3159" s="153"/>
      <c r="V3159" s="68"/>
      <c r="W3159" s="68"/>
      <c r="X3159" s="68"/>
      <c r="Y3159" s="130"/>
      <c r="Z3159" s="130"/>
      <c r="AA3159" s="130"/>
      <c r="AB3159" s="68"/>
      <c r="AC3159" s="68"/>
    </row>
    <row r="3160" spans="1:29" s="132" customFormat="1" ht="15.75">
      <c r="A3160" s="292" t="str">
        <f t="shared" si="55"/>
        <v>66-57500-B2</v>
      </c>
      <c r="B3160" s="231">
        <v>20532.922413793109</v>
      </c>
      <c r="C3160" s="231">
        <v>26774.930827586206</v>
      </c>
      <c r="D3160" s="231"/>
      <c r="E3160" s="231"/>
      <c r="F3160" s="231"/>
      <c r="G3160" s="232">
        <v>30791.170451724134</v>
      </c>
      <c r="H3160" s="254" t="s">
        <v>2830</v>
      </c>
      <c r="I3160" s="254" t="s">
        <v>2830</v>
      </c>
      <c r="J3160" s="134"/>
      <c r="K3160" s="134"/>
      <c r="L3160" s="134"/>
      <c r="M3160" s="134"/>
      <c r="N3160" s="134"/>
      <c r="O3160" s="134"/>
      <c r="P3160" s="134"/>
      <c r="Q3160" s="134"/>
      <c r="R3160" s="134"/>
      <c r="S3160" s="134"/>
      <c r="T3160" s="134"/>
      <c r="U3160" s="134"/>
      <c r="V3160" s="134"/>
      <c r="W3160" s="134"/>
      <c r="X3160" s="134"/>
      <c r="Y3160" s="134"/>
      <c r="Z3160" s="134"/>
      <c r="AA3160" s="134"/>
      <c r="AB3160" s="134"/>
      <c r="AC3160" s="134"/>
    </row>
    <row r="3161" spans="1:29" s="132" customFormat="1" ht="15.75">
      <c r="A3161" s="292" t="str">
        <f t="shared" si="55"/>
        <v>66-57500-01</v>
      </c>
      <c r="B3161" s="231">
        <v>16240.931034482761</v>
      </c>
      <c r="C3161" s="231">
        <v>21178.174068965516</v>
      </c>
      <c r="D3161" s="231"/>
      <c r="E3161" s="231"/>
      <c r="F3161" s="231"/>
      <c r="G3161" s="232">
        <v>24354.900179310342</v>
      </c>
      <c r="H3161" s="254" t="s">
        <v>2831</v>
      </c>
      <c r="I3161" s="254" t="s">
        <v>2831</v>
      </c>
      <c r="J3161" s="131"/>
      <c r="K3161" s="130"/>
      <c r="L3161" s="130"/>
      <c r="M3161" s="130"/>
      <c r="N3161" s="68"/>
      <c r="O3161" s="68"/>
      <c r="P3161" s="68"/>
      <c r="Q3161" s="68"/>
      <c r="R3161" s="130"/>
      <c r="S3161" s="130"/>
      <c r="T3161" s="130"/>
      <c r="U3161" s="130"/>
      <c r="V3161" s="68"/>
      <c r="W3161" s="68"/>
      <c r="X3161" s="68"/>
      <c r="Y3161" s="130"/>
      <c r="Z3161" s="130"/>
      <c r="AA3161" s="130"/>
      <c r="AB3161" s="68"/>
      <c r="AC3161" s="68"/>
    </row>
    <row r="3162" spans="1:29" s="132" customFormat="1" ht="15.75">
      <c r="A3162" s="292" t="str">
        <f t="shared" si="55"/>
        <v>66-57500-02</v>
      </c>
      <c r="B3162" s="231">
        <v>11663.698275862071</v>
      </c>
      <c r="C3162" s="231">
        <v>15209.462551724137</v>
      </c>
      <c r="D3162" s="231"/>
      <c r="E3162" s="231"/>
      <c r="F3162" s="231"/>
      <c r="G3162" s="232">
        <v>17490.881934482757</v>
      </c>
      <c r="H3162" s="254" t="s">
        <v>2832</v>
      </c>
      <c r="I3162" s="254" t="s">
        <v>2832</v>
      </c>
      <c r="J3162" s="131"/>
      <c r="K3162" s="130"/>
      <c r="L3162" s="130"/>
      <c r="M3162" s="130"/>
      <c r="N3162" s="68"/>
      <c r="O3162" s="68"/>
      <c r="P3162" s="68"/>
      <c r="Q3162" s="68"/>
      <c r="R3162" s="130"/>
      <c r="S3162" s="130"/>
      <c r="T3162" s="130"/>
      <c r="U3162" s="130"/>
      <c r="V3162" s="68"/>
      <c r="W3162" s="68"/>
      <c r="X3162" s="68"/>
      <c r="Y3162" s="130"/>
      <c r="Z3162" s="130"/>
      <c r="AA3162" s="130"/>
      <c r="AB3162" s="68"/>
      <c r="AC3162" s="68"/>
    </row>
    <row r="3163" spans="1:29" s="132" customFormat="1" ht="15.75">
      <c r="A3163" s="292" t="str">
        <f t="shared" si="55"/>
        <v>66-57500-03</v>
      </c>
      <c r="B3163" s="231">
        <v>8869.2241379310362</v>
      </c>
      <c r="C3163" s="231">
        <v>11565.468275862067</v>
      </c>
      <c r="D3163" s="231"/>
      <c r="E3163" s="231"/>
      <c r="F3163" s="231"/>
      <c r="G3163" s="232">
        <v>13300.288517241377</v>
      </c>
      <c r="H3163" s="255" t="s">
        <v>2833</v>
      </c>
      <c r="I3163" s="255" t="s">
        <v>2833</v>
      </c>
      <c r="J3163" s="131"/>
      <c r="K3163" s="130"/>
      <c r="L3163" s="130"/>
      <c r="M3163" s="130"/>
      <c r="N3163" s="68"/>
      <c r="O3163" s="68"/>
      <c r="P3163" s="68"/>
      <c r="Q3163" s="68"/>
      <c r="R3163" s="130"/>
      <c r="S3163" s="130"/>
      <c r="T3163" s="130"/>
      <c r="U3163" s="130"/>
      <c r="V3163" s="68"/>
      <c r="W3163" s="68"/>
      <c r="X3163" s="68"/>
      <c r="Y3163" s="130"/>
      <c r="Z3163" s="130"/>
      <c r="AA3163" s="130"/>
      <c r="AB3163" s="68"/>
      <c r="AC3163" s="68"/>
    </row>
    <row r="3164" spans="1:29" s="132" customFormat="1" ht="15.75">
      <c r="A3164" s="292" t="str">
        <f t="shared" si="55"/>
        <v>66-63700-S1</v>
      </c>
      <c r="B3164" s="231">
        <v>8000.1293103448279</v>
      </c>
      <c r="C3164" s="231">
        <v>10432.168620689654</v>
      </c>
      <c r="D3164" s="231"/>
      <c r="E3164" s="231"/>
      <c r="F3164" s="231"/>
      <c r="G3164" s="232">
        <v>11996.9939137931</v>
      </c>
      <c r="H3164" s="255" t="s">
        <v>2834</v>
      </c>
      <c r="I3164" s="255" t="s">
        <v>2834</v>
      </c>
      <c r="J3164" s="131"/>
      <c r="K3164" s="130"/>
      <c r="L3164" s="130"/>
      <c r="M3164" s="130"/>
      <c r="N3164" s="68"/>
      <c r="O3164" s="68"/>
      <c r="P3164" s="68"/>
      <c r="Q3164" s="68"/>
      <c r="R3164" s="130"/>
      <c r="S3164" s="130"/>
      <c r="T3164" s="130"/>
      <c r="U3164" s="130"/>
      <c r="V3164" s="68"/>
      <c r="W3164" s="68"/>
      <c r="X3164" s="68"/>
      <c r="Y3164" s="130"/>
      <c r="Z3164" s="130"/>
      <c r="AA3164" s="130"/>
      <c r="AB3164" s="68"/>
      <c r="AC3164" s="68"/>
    </row>
    <row r="3165" spans="1:29" s="132" customFormat="1" ht="15.75">
      <c r="A3165" s="292" t="str">
        <f t="shared" si="55"/>
        <v>66-68000-S2</v>
      </c>
      <c r="B3165" s="231">
        <v>28510.767241379312</v>
      </c>
      <c r="C3165" s="231">
        <v>37178.040482758617</v>
      </c>
      <c r="D3165" s="231"/>
      <c r="E3165" s="231"/>
      <c r="F3165" s="231"/>
      <c r="G3165" s="232">
        <v>42754.746555172409</v>
      </c>
      <c r="H3165" s="254" t="s">
        <v>2835</v>
      </c>
      <c r="I3165" s="254" t="s">
        <v>2835</v>
      </c>
      <c r="J3165" s="131"/>
      <c r="K3165" s="130"/>
      <c r="L3165" s="130"/>
      <c r="M3165" s="130"/>
      <c r="N3165" s="68"/>
      <c r="O3165" s="68"/>
      <c r="P3165" s="68"/>
      <c r="Q3165" s="68"/>
      <c r="R3165" s="130"/>
      <c r="S3165" s="130"/>
      <c r="T3165" s="130"/>
      <c r="U3165" s="130"/>
      <c r="V3165" s="68"/>
      <c r="W3165" s="68"/>
      <c r="X3165" s="68"/>
      <c r="Y3165" s="130"/>
      <c r="Z3165" s="130"/>
      <c r="AA3165" s="130"/>
      <c r="AB3165" s="68"/>
      <c r="AC3165" s="68"/>
    </row>
    <row r="3166" spans="1:29" s="132" customFormat="1" ht="15.75">
      <c r="A3166" s="292" t="str">
        <f t="shared" si="55"/>
        <v>66-68000-01</v>
      </c>
      <c r="B3166" s="231">
        <v>17279.387931034482</v>
      </c>
      <c r="C3166" s="231">
        <v>22532.321862068966</v>
      </c>
      <c r="D3166" s="231"/>
      <c r="E3166" s="231"/>
      <c r="F3166" s="231"/>
      <c r="G3166" s="232">
        <v>25912.170141379309</v>
      </c>
      <c r="H3166" s="254" t="s">
        <v>2836</v>
      </c>
      <c r="I3166" s="254" t="s">
        <v>2836</v>
      </c>
      <c r="J3166" s="131"/>
      <c r="K3166" s="130"/>
      <c r="L3166" s="130"/>
      <c r="M3166" s="130"/>
      <c r="N3166" s="68"/>
      <c r="O3166" s="68"/>
      <c r="P3166" s="68"/>
      <c r="Q3166" s="68"/>
      <c r="R3166" s="130"/>
      <c r="S3166" s="130"/>
      <c r="T3166" s="130"/>
      <c r="U3166" s="130"/>
      <c r="V3166" s="68"/>
      <c r="W3166" s="68"/>
      <c r="X3166" s="68"/>
      <c r="Y3166" s="130"/>
      <c r="Z3166" s="130"/>
      <c r="AA3166" s="130"/>
      <c r="AB3166" s="68"/>
      <c r="AC3166" s="68"/>
    </row>
    <row r="3167" spans="1:29" s="132" customFormat="1" ht="15.75">
      <c r="A3167" s="292" t="str">
        <f t="shared" si="55"/>
        <v>66-68000-02</v>
      </c>
      <c r="B3167" s="231">
        <v>11231.37931034483</v>
      </c>
      <c r="C3167" s="231">
        <v>14645.718620689653</v>
      </c>
      <c r="D3167" s="231"/>
      <c r="E3167" s="231"/>
      <c r="F3167" s="231"/>
      <c r="G3167" s="232">
        <v>16842.5764137931</v>
      </c>
      <c r="H3167" s="254" t="s">
        <v>2837</v>
      </c>
      <c r="I3167" s="254" t="s">
        <v>2837</v>
      </c>
      <c r="J3167" s="131"/>
      <c r="K3167" s="130"/>
      <c r="L3167" s="130"/>
      <c r="M3167" s="130"/>
      <c r="N3167" s="68"/>
      <c r="O3167" s="68"/>
      <c r="P3167" s="68"/>
      <c r="Q3167" s="68"/>
      <c r="R3167" s="130"/>
      <c r="S3167" s="130"/>
      <c r="T3167" s="130"/>
      <c r="U3167" s="130"/>
      <c r="V3167" s="68"/>
      <c r="W3167" s="68"/>
      <c r="X3167" s="68"/>
      <c r="Y3167" s="130"/>
      <c r="Z3167" s="130"/>
      <c r="AA3167" s="130"/>
      <c r="AB3167" s="68"/>
      <c r="AC3167" s="68"/>
    </row>
    <row r="3168" spans="1:29" s="132" customFormat="1" ht="15.75">
      <c r="A3168" s="292" t="str">
        <f t="shared" si="55"/>
        <v>66-68200-S2</v>
      </c>
      <c r="B3168" s="231">
        <v>25382.025862068967</v>
      </c>
      <c r="C3168" s="231">
        <v>33098.161724137928</v>
      </c>
      <c r="D3168" s="231"/>
      <c r="E3168" s="231"/>
      <c r="F3168" s="231"/>
      <c r="G3168" s="232">
        <v>38062.885982758613</v>
      </c>
      <c r="H3168" s="254" t="s">
        <v>2838</v>
      </c>
      <c r="I3168" s="254" t="s">
        <v>2838</v>
      </c>
      <c r="J3168" s="131"/>
      <c r="K3168" s="130"/>
      <c r="L3168" s="130"/>
      <c r="M3168" s="130"/>
      <c r="N3168" s="68"/>
      <c r="O3168" s="68"/>
      <c r="P3168" s="68"/>
      <c r="Q3168" s="68"/>
      <c r="R3168" s="130"/>
      <c r="S3168" s="130"/>
      <c r="T3168" s="130"/>
      <c r="U3168" s="130"/>
      <c r="V3168" s="68"/>
      <c r="W3168" s="68"/>
      <c r="X3168" s="68"/>
      <c r="Y3168" s="130"/>
      <c r="Z3168" s="130"/>
      <c r="AA3168" s="130"/>
      <c r="AB3168" s="68"/>
      <c r="AC3168" s="68"/>
    </row>
    <row r="3169" spans="1:29" s="132" customFormat="1" ht="15.75">
      <c r="A3169" s="292" t="str">
        <f t="shared" si="55"/>
        <v>66-68200-01</v>
      </c>
      <c r="B3169" s="231">
        <v>15772.956896551726</v>
      </c>
      <c r="C3169" s="231">
        <v>20567.935793103446</v>
      </c>
      <c r="D3169" s="231"/>
      <c r="E3169" s="231"/>
      <c r="F3169" s="231"/>
      <c r="G3169" s="232">
        <v>23653.126162068962</v>
      </c>
      <c r="H3169" s="254" t="s">
        <v>2839</v>
      </c>
      <c r="I3169" s="254" t="s">
        <v>2839</v>
      </c>
      <c r="J3169" s="131"/>
      <c r="K3169" s="130"/>
      <c r="L3169" s="130"/>
      <c r="M3169" s="130"/>
      <c r="N3169" s="68"/>
      <c r="O3169" s="68"/>
      <c r="P3169" s="68"/>
      <c r="Q3169" s="68"/>
      <c r="R3169" s="130"/>
      <c r="S3169" s="130"/>
      <c r="T3169" s="130"/>
      <c r="U3169" s="130"/>
      <c r="V3169" s="68"/>
      <c r="W3169" s="68"/>
      <c r="X3169" s="68"/>
      <c r="Y3169" s="130"/>
      <c r="Z3169" s="130"/>
      <c r="AA3169" s="130"/>
      <c r="AB3169" s="68"/>
      <c r="AC3169" s="68"/>
    </row>
    <row r="3170" spans="1:29" s="132" customFormat="1" ht="15.75">
      <c r="A3170" s="292" t="str">
        <f t="shared" si="55"/>
        <v>66-68200-02</v>
      </c>
      <c r="B3170" s="231">
        <v>9609.0689655172409</v>
      </c>
      <c r="C3170" s="231">
        <v>12530.22593103448</v>
      </c>
      <c r="D3170" s="231"/>
      <c r="E3170" s="231"/>
      <c r="F3170" s="231"/>
      <c r="G3170" s="232">
        <v>14409.759820689649</v>
      </c>
      <c r="H3170" s="254" t="s">
        <v>2840</v>
      </c>
      <c r="I3170" s="254" t="s">
        <v>2840</v>
      </c>
      <c r="J3170" s="131"/>
      <c r="K3170" s="130"/>
      <c r="L3170" s="130"/>
      <c r="M3170" s="130"/>
      <c r="N3170" s="68"/>
      <c r="O3170" s="68"/>
      <c r="P3170" s="68"/>
      <c r="Q3170" s="68"/>
      <c r="R3170" s="130"/>
      <c r="S3170" s="130"/>
      <c r="T3170" s="130"/>
      <c r="U3170" s="130"/>
      <c r="V3170" s="68"/>
      <c r="W3170" s="68"/>
      <c r="X3170" s="68"/>
      <c r="Y3170" s="130"/>
      <c r="Z3170" s="130"/>
      <c r="AA3170" s="130"/>
      <c r="AB3170" s="68"/>
      <c r="AC3170" s="68"/>
    </row>
    <row r="3171" spans="1:29" s="132" customFormat="1" ht="15.75">
      <c r="A3171" s="292" t="str">
        <f t="shared" si="55"/>
        <v>66-68300-S3</v>
      </c>
      <c r="B3171" s="231">
        <v>29852.293103448279</v>
      </c>
      <c r="C3171" s="231">
        <v>38927.390206896547</v>
      </c>
      <c r="D3171" s="231"/>
      <c r="E3171" s="231"/>
      <c r="F3171" s="231"/>
      <c r="G3171" s="232">
        <v>44766.498737931019</v>
      </c>
      <c r="H3171" s="254" t="s">
        <v>2841</v>
      </c>
      <c r="I3171" s="254" t="s">
        <v>2841</v>
      </c>
      <c r="J3171" s="131"/>
      <c r="K3171" s="130"/>
      <c r="L3171" s="130"/>
      <c r="M3171" s="130"/>
      <c r="N3171" s="68"/>
      <c r="O3171" s="68"/>
      <c r="P3171" s="68"/>
      <c r="Q3171" s="68"/>
      <c r="R3171" s="130"/>
      <c r="S3171" s="130"/>
      <c r="T3171" s="130"/>
      <c r="U3171" s="130"/>
      <c r="V3171" s="68"/>
      <c r="W3171" s="68"/>
      <c r="X3171" s="68"/>
      <c r="Y3171" s="130"/>
      <c r="Z3171" s="130"/>
      <c r="AA3171" s="130"/>
      <c r="AB3171" s="68"/>
      <c r="AC3171" s="68"/>
    </row>
    <row r="3172" spans="1:29" s="132" customFormat="1" ht="15.75">
      <c r="A3172" s="292" t="str">
        <f t="shared" si="55"/>
        <v>66-68300-01</v>
      </c>
      <c r="B3172" s="231">
        <v>13250.353448275862</v>
      </c>
      <c r="C3172" s="231">
        <v>17278.460896551718</v>
      </c>
      <c r="D3172" s="231"/>
      <c r="E3172" s="231"/>
      <c r="F3172" s="231"/>
      <c r="G3172" s="232">
        <v>19870.230031034473</v>
      </c>
      <c r="H3172" s="254" t="s">
        <v>2842</v>
      </c>
      <c r="I3172" s="254" t="s">
        <v>2842</v>
      </c>
      <c r="J3172" s="131"/>
      <c r="K3172" s="130"/>
      <c r="L3172" s="130"/>
      <c r="M3172" s="130"/>
      <c r="N3172" s="68"/>
      <c r="O3172" s="68"/>
      <c r="P3172" s="68"/>
      <c r="Q3172" s="68"/>
      <c r="R3172" s="130"/>
      <c r="S3172" s="130"/>
      <c r="T3172" s="130"/>
      <c r="U3172" s="130"/>
      <c r="V3172" s="68"/>
      <c r="W3172" s="68"/>
      <c r="X3172" s="68"/>
      <c r="Y3172" s="130"/>
      <c r="Z3172" s="130"/>
      <c r="AA3172" s="130"/>
      <c r="AB3172" s="68"/>
      <c r="AC3172" s="68"/>
    </row>
    <row r="3173" spans="1:29" s="132" customFormat="1" ht="15.75">
      <c r="A3173" s="292" t="str">
        <f t="shared" ref="A3173:A3236" si="56">LEFT(H3173,6)&amp;"00"&amp;RIGHT(H3173,3)</f>
        <v>66-68300-02</v>
      </c>
      <c r="B3173" s="231">
        <v>9582.3275862068967</v>
      </c>
      <c r="C3173" s="231">
        <v>12495.355172413796</v>
      </c>
      <c r="D3173" s="231"/>
      <c r="E3173" s="231"/>
      <c r="F3173" s="231"/>
      <c r="G3173" s="232">
        <v>14369.658448275866</v>
      </c>
      <c r="H3173" s="254" t="s">
        <v>2843</v>
      </c>
      <c r="I3173" s="254" t="s">
        <v>2843</v>
      </c>
      <c r="J3173" s="131"/>
      <c r="K3173" s="130"/>
      <c r="L3173" s="130"/>
      <c r="M3173" s="130"/>
      <c r="N3173" s="68"/>
      <c r="O3173" s="68"/>
      <c r="P3173" s="68"/>
      <c r="Q3173" s="68"/>
      <c r="R3173" s="130"/>
      <c r="S3173" s="130"/>
      <c r="T3173" s="130"/>
      <c r="U3173" s="130"/>
      <c r="V3173" s="68"/>
      <c r="W3173" s="68"/>
      <c r="X3173" s="68"/>
      <c r="Y3173" s="130"/>
      <c r="Z3173" s="130"/>
      <c r="AA3173" s="130"/>
      <c r="AB3173" s="68"/>
      <c r="AC3173" s="68"/>
    </row>
    <row r="3174" spans="1:29" s="132" customFormat="1" ht="15.75">
      <c r="A3174" s="292" t="str">
        <f t="shared" si="56"/>
        <v>66-68300-03</v>
      </c>
      <c r="B3174" s="231">
        <v>7019.6120689655172</v>
      </c>
      <c r="C3174" s="231">
        <v>9153.574137931033</v>
      </c>
      <c r="D3174" s="231"/>
      <c r="E3174" s="231"/>
      <c r="F3174" s="231"/>
      <c r="G3174" s="232">
        <v>10526.610258620685</v>
      </c>
      <c r="H3174" s="254" t="s">
        <v>2844</v>
      </c>
      <c r="I3174" s="254" t="s">
        <v>2844</v>
      </c>
      <c r="J3174" s="131"/>
      <c r="K3174" s="130"/>
      <c r="L3174" s="130"/>
      <c r="M3174" s="130"/>
      <c r="N3174" s="68"/>
      <c r="O3174" s="68"/>
      <c r="P3174" s="68"/>
      <c r="Q3174" s="68"/>
      <c r="R3174" s="130"/>
      <c r="S3174" s="130"/>
      <c r="T3174" s="130"/>
      <c r="U3174" s="130"/>
      <c r="V3174" s="68"/>
      <c r="W3174" s="68"/>
      <c r="X3174" s="68"/>
      <c r="Y3174" s="130"/>
      <c r="Z3174" s="130"/>
      <c r="AA3174" s="130"/>
      <c r="AB3174" s="68"/>
      <c r="AC3174" s="68"/>
    </row>
    <row r="3175" spans="1:29" s="132" customFormat="1" ht="15.75">
      <c r="A3175" s="292" t="str">
        <f t="shared" si="56"/>
        <v>66-68300-L2</v>
      </c>
      <c r="B3175" s="231">
        <v>22832.681034482761</v>
      </c>
      <c r="C3175" s="231">
        <v>29773.816068965512</v>
      </c>
      <c r="D3175" s="231"/>
      <c r="E3175" s="231"/>
      <c r="F3175" s="231"/>
      <c r="G3175" s="232">
        <v>34239.888479310335</v>
      </c>
      <c r="H3175" s="254" t="s">
        <v>2845</v>
      </c>
      <c r="I3175" s="254" t="s">
        <v>2845</v>
      </c>
      <c r="J3175" s="131"/>
      <c r="K3175" s="130"/>
      <c r="L3175" s="130"/>
      <c r="M3175" s="130"/>
      <c r="N3175" s="68"/>
      <c r="O3175" s="68"/>
      <c r="P3175" s="68"/>
      <c r="Q3175" s="68"/>
      <c r="R3175" s="130"/>
      <c r="S3175" s="130"/>
      <c r="T3175" s="130"/>
      <c r="U3175" s="130"/>
      <c r="V3175" s="68"/>
      <c r="W3175" s="68"/>
      <c r="X3175" s="68"/>
      <c r="Y3175" s="130"/>
      <c r="Z3175" s="130"/>
      <c r="AA3175" s="130"/>
      <c r="AB3175" s="68"/>
      <c r="AC3175" s="68"/>
    </row>
    <row r="3176" spans="1:29" s="132" customFormat="1" ht="15.75">
      <c r="A3176" s="292" t="str">
        <f t="shared" si="56"/>
        <v>66-68300-B2</v>
      </c>
      <c r="B3176" s="231">
        <v>16601.939655172413</v>
      </c>
      <c r="C3176" s="231">
        <v>21648.929310344829</v>
      </c>
      <c r="D3176" s="231"/>
      <c r="E3176" s="231"/>
      <c r="F3176" s="231"/>
      <c r="G3176" s="232">
        <v>24896.268706896553</v>
      </c>
      <c r="H3176" s="254" t="s">
        <v>2846</v>
      </c>
      <c r="I3176" s="254" t="s">
        <v>2846</v>
      </c>
      <c r="J3176" s="131"/>
      <c r="K3176" s="130"/>
      <c r="L3176" s="130"/>
      <c r="M3176" s="130"/>
      <c r="N3176" s="68"/>
      <c r="O3176" s="68"/>
      <c r="P3176" s="68"/>
      <c r="Q3176" s="68"/>
      <c r="R3176" s="130"/>
      <c r="S3176" s="130"/>
      <c r="T3176" s="130"/>
      <c r="U3176" s="130"/>
      <c r="V3176" s="68"/>
      <c r="W3176" s="68"/>
      <c r="X3176" s="68"/>
      <c r="Y3176" s="130"/>
      <c r="Z3176" s="130"/>
      <c r="AA3176" s="130"/>
      <c r="AB3176" s="68"/>
      <c r="AC3176" s="68"/>
    </row>
    <row r="3177" spans="1:29" s="132" customFormat="1" ht="15.75">
      <c r="A3177" s="292" t="str">
        <f t="shared" si="56"/>
        <v xml:space="preserve"> 68-1300S1 </v>
      </c>
      <c r="B3177" s="231">
        <v>16846.612200000003</v>
      </c>
      <c r="C3177" s="231"/>
      <c r="D3177" s="231"/>
      <c r="E3177" s="231"/>
      <c r="F3177" s="231"/>
      <c r="G3177" s="232"/>
      <c r="H3177" s="254" t="s">
        <v>2847</v>
      </c>
      <c r="I3177" s="254" t="s">
        <v>2847</v>
      </c>
      <c r="J3177" s="131"/>
      <c r="K3177" s="130"/>
      <c r="L3177" s="130"/>
      <c r="M3177" s="130"/>
      <c r="N3177" s="68"/>
      <c r="O3177" s="68"/>
      <c r="P3177" s="68"/>
      <c r="Q3177" s="68"/>
      <c r="R3177" s="130"/>
      <c r="S3177" s="130"/>
      <c r="T3177" s="130"/>
      <c r="U3177" s="130"/>
      <c r="V3177" s="68"/>
      <c r="W3177" s="68"/>
      <c r="X3177" s="68"/>
      <c r="Y3177" s="130"/>
      <c r="Z3177" s="130"/>
      <c r="AA3177" s="130"/>
      <c r="AB3177" s="68"/>
      <c r="AC3177" s="68"/>
    </row>
    <row r="3178" spans="1:29" s="132" customFormat="1" ht="15.75">
      <c r="A3178" s="292" t="str">
        <f t="shared" si="56"/>
        <v xml:space="preserve"> 68-1300S1 </v>
      </c>
      <c r="B3178" s="231">
        <v>10950.297930000002</v>
      </c>
      <c r="C3178" s="231"/>
      <c r="D3178" s="231"/>
      <c r="E3178" s="231"/>
      <c r="F3178" s="231"/>
      <c r="G3178" s="232"/>
      <c r="H3178" s="254" t="s">
        <v>2848</v>
      </c>
      <c r="I3178" s="254" t="s">
        <v>2848</v>
      </c>
      <c r="J3178" s="131"/>
      <c r="K3178" s="130"/>
      <c r="L3178" s="130"/>
      <c r="M3178" s="130"/>
      <c r="N3178" s="68"/>
      <c r="O3178" s="68"/>
      <c r="P3178" s="68"/>
      <c r="Q3178" s="68"/>
      <c r="R3178" s="130"/>
      <c r="S3178" s="130"/>
      <c r="T3178" s="130"/>
      <c r="U3178" s="130"/>
      <c r="V3178" s="68"/>
      <c r="W3178" s="68"/>
      <c r="X3178" s="68"/>
      <c r="Y3178" s="130"/>
      <c r="Z3178" s="130"/>
      <c r="AA3178" s="130"/>
      <c r="AB3178" s="68"/>
      <c r="AC3178" s="68"/>
    </row>
    <row r="3179" spans="1:29" s="132" customFormat="1" ht="15.75">
      <c r="A3179" s="292" t="str">
        <f t="shared" si="56"/>
        <v xml:space="preserve"> 68-1300S1 </v>
      </c>
      <c r="B3179" s="231">
        <v>7251.3678600000021</v>
      </c>
      <c r="C3179" s="231"/>
      <c r="D3179" s="231"/>
      <c r="E3179" s="231"/>
      <c r="F3179" s="231"/>
      <c r="G3179" s="232"/>
      <c r="H3179" s="254" t="s">
        <v>2849</v>
      </c>
      <c r="I3179" s="254" t="s">
        <v>2849</v>
      </c>
      <c r="J3179" s="131"/>
      <c r="K3179" s="130"/>
      <c r="L3179" s="130"/>
      <c r="M3179" s="130"/>
      <c r="N3179" s="68"/>
      <c r="O3179" s="68"/>
      <c r="P3179" s="68"/>
      <c r="Q3179" s="68"/>
      <c r="R3179" s="130"/>
      <c r="S3179" s="130"/>
      <c r="T3179" s="130"/>
      <c r="U3179" s="130"/>
      <c r="V3179" s="68"/>
      <c r="W3179" s="68"/>
      <c r="X3179" s="68"/>
      <c r="Y3179" s="130"/>
      <c r="Z3179" s="130"/>
      <c r="AA3179" s="130"/>
      <c r="AB3179" s="68"/>
      <c r="AC3179" s="68"/>
    </row>
    <row r="3180" spans="1:29" s="132" customFormat="1" ht="15.75">
      <c r="A3180" s="292" t="str">
        <f>LEFT(H3180,6)&amp;"00"&amp;RIGHT(H3180,3)</f>
        <v xml:space="preserve"> 68-1800S1 </v>
      </c>
      <c r="B3180" s="231">
        <v>19003.731000000003</v>
      </c>
      <c r="C3180" s="231"/>
      <c r="D3180" s="231"/>
      <c r="E3180" s="231"/>
      <c r="F3180" s="231"/>
      <c r="G3180" s="232"/>
      <c r="H3180" s="254" t="s">
        <v>2850</v>
      </c>
      <c r="I3180" s="254" t="s">
        <v>2850</v>
      </c>
      <c r="J3180" s="131"/>
      <c r="K3180" s="130"/>
      <c r="L3180" s="130"/>
      <c r="M3180" s="130"/>
      <c r="N3180" s="68"/>
      <c r="O3180" s="68"/>
      <c r="P3180" s="68"/>
      <c r="Q3180" s="68"/>
      <c r="R3180" s="130"/>
      <c r="S3180" s="130"/>
      <c r="T3180" s="130"/>
      <c r="U3180" s="130"/>
      <c r="V3180" s="68"/>
      <c r="W3180" s="68"/>
      <c r="X3180" s="68"/>
      <c r="Y3180" s="130"/>
      <c r="Z3180" s="130"/>
      <c r="AA3180" s="130"/>
      <c r="AB3180" s="68"/>
      <c r="AC3180" s="68"/>
    </row>
    <row r="3181" spans="1:29" s="132" customFormat="1" ht="15.75">
      <c r="A3181" s="292" t="str">
        <f t="shared" si="56"/>
        <v xml:space="preserve"> 68-5400S2 </v>
      </c>
      <c r="B3181" s="231">
        <v>32498.227080000004</v>
      </c>
      <c r="C3181" s="231"/>
      <c r="D3181" s="231"/>
      <c r="E3181" s="231"/>
      <c r="F3181" s="231"/>
      <c r="G3181" s="232"/>
      <c r="H3181" s="254" t="s">
        <v>2851</v>
      </c>
      <c r="I3181" s="254" t="s">
        <v>2851</v>
      </c>
      <c r="J3181" s="131"/>
      <c r="K3181" s="130"/>
      <c r="L3181" s="130"/>
      <c r="M3181" s="130"/>
      <c r="N3181" s="68"/>
      <c r="O3181" s="68"/>
      <c r="P3181" s="68"/>
      <c r="Q3181" s="68"/>
      <c r="R3181" s="130"/>
      <c r="S3181" s="130"/>
      <c r="T3181" s="130"/>
      <c r="U3181" s="130"/>
      <c r="V3181" s="68"/>
      <c r="W3181" s="68"/>
      <c r="X3181" s="68"/>
      <c r="Y3181" s="130"/>
      <c r="Z3181" s="130"/>
      <c r="AA3181" s="130"/>
      <c r="AB3181" s="68"/>
      <c r="AC3181" s="68"/>
    </row>
    <row r="3182" spans="1:29" s="132" customFormat="1" ht="15.75">
      <c r="A3182" s="292" t="str">
        <f t="shared" si="56"/>
        <v xml:space="preserve"> 68-540001 </v>
      </c>
      <c r="B3182" s="231">
        <v>20310.717240000002</v>
      </c>
      <c r="C3182" s="231"/>
      <c r="D3182" s="231"/>
      <c r="E3182" s="231"/>
      <c r="F3182" s="231"/>
      <c r="G3182" s="232"/>
      <c r="H3182" s="254" t="s">
        <v>2852</v>
      </c>
      <c r="I3182" s="254" t="s">
        <v>2852</v>
      </c>
      <c r="J3182" s="131"/>
      <c r="K3182" s="130"/>
      <c r="L3182" s="130"/>
      <c r="M3182" s="130"/>
      <c r="N3182" s="68"/>
      <c r="O3182" s="68"/>
      <c r="P3182" s="68"/>
      <c r="Q3182" s="68"/>
      <c r="R3182" s="130"/>
      <c r="S3182" s="130"/>
      <c r="T3182" s="130"/>
      <c r="U3182" s="130"/>
      <c r="V3182" s="68"/>
      <c r="W3182" s="68"/>
      <c r="X3182" s="68"/>
      <c r="Y3182" s="130"/>
      <c r="Z3182" s="130"/>
      <c r="AA3182" s="130"/>
      <c r="AB3182" s="68"/>
      <c r="AC3182" s="68"/>
    </row>
    <row r="3183" spans="1:29" s="132" customFormat="1" ht="15.75">
      <c r="A3183" s="292" t="str">
        <f t="shared" si="56"/>
        <v xml:space="preserve"> 68-540002 </v>
      </c>
      <c r="B3183" s="231">
        <v>12187.509840000001</v>
      </c>
      <c r="C3183" s="231"/>
      <c r="D3183" s="231"/>
      <c r="E3183" s="231"/>
      <c r="F3183" s="231"/>
      <c r="G3183" s="232"/>
      <c r="H3183" s="254" t="s">
        <v>2853</v>
      </c>
      <c r="I3183" s="254" t="s">
        <v>2853</v>
      </c>
      <c r="J3183" s="131"/>
      <c r="K3183" s="130"/>
      <c r="L3183" s="130"/>
      <c r="M3183" s="130"/>
      <c r="N3183" s="68"/>
      <c r="O3183" s="68"/>
      <c r="P3183" s="68"/>
      <c r="Q3183" s="68"/>
      <c r="R3183" s="130"/>
      <c r="S3183" s="130"/>
      <c r="T3183" s="130"/>
      <c r="U3183" s="130"/>
      <c r="V3183" s="68"/>
      <c r="W3183" s="68"/>
      <c r="X3183" s="68"/>
      <c r="Y3183" s="130"/>
      <c r="Z3183" s="130"/>
      <c r="AA3183" s="130"/>
      <c r="AB3183" s="68"/>
      <c r="AC3183" s="68"/>
    </row>
    <row r="3184" spans="1:29" s="132" customFormat="1" ht="15.75">
      <c r="A3184" s="292" t="str">
        <f t="shared" si="56"/>
        <v xml:space="preserve"> 68-5400S2 </v>
      </c>
      <c r="B3184" s="231">
        <v>32837.275862068971</v>
      </c>
      <c r="C3184" s="231"/>
      <c r="D3184" s="231"/>
      <c r="E3184" s="231"/>
      <c r="F3184" s="231"/>
      <c r="G3184" s="232"/>
      <c r="H3184" s="254" t="s">
        <v>2854</v>
      </c>
      <c r="I3184" s="254" t="s">
        <v>2854</v>
      </c>
      <c r="J3184" s="131"/>
      <c r="K3184" s="130"/>
      <c r="L3184" s="130"/>
      <c r="M3184" s="130"/>
      <c r="N3184" s="68"/>
      <c r="O3184" s="68"/>
      <c r="P3184" s="68"/>
      <c r="Q3184" s="68"/>
      <c r="R3184" s="130"/>
      <c r="S3184" s="130"/>
      <c r="T3184" s="130"/>
      <c r="U3184" s="130"/>
      <c r="V3184" s="68"/>
      <c r="W3184" s="68"/>
      <c r="X3184" s="68"/>
      <c r="Y3184" s="130"/>
      <c r="Z3184" s="130"/>
      <c r="AA3184" s="130"/>
      <c r="AB3184" s="68"/>
      <c r="AC3184" s="68"/>
    </row>
    <row r="3185" spans="1:29" s="132" customFormat="1" ht="15.75">
      <c r="A3185" s="292" t="str">
        <f t="shared" si="56"/>
        <v xml:space="preserve"> 68-540001 </v>
      </c>
      <c r="B3185" s="231">
        <v>22886.068965517246</v>
      </c>
      <c r="C3185" s="231"/>
      <c r="D3185" s="231"/>
      <c r="E3185" s="231"/>
      <c r="F3185" s="231"/>
      <c r="G3185" s="232"/>
      <c r="H3185" s="254" t="s">
        <v>2855</v>
      </c>
      <c r="I3185" s="254" t="s">
        <v>2855</v>
      </c>
      <c r="J3185" s="131"/>
      <c r="K3185" s="130"/>
      <c r="L3185" s="130"/>
      <c r="M3185" s="130"/>
      <c r="N3185" s="68"/>
      <c r="O3185" s="68"/>
      <c r="P3185" s="68"/>
      <c r="Q3185" s="68"/>
      <c r="R3185" s="130"/>
      <c r="S3185" s="130"/>
      <c r="T3185" s="130"/>
      <c r="U3185" s="130"/>
      <c r="V3185" s="68"/>
      <c r="W3185" s="68"/>
      <c r="X3185" s="68"/>
      <c r="Y3185" s="130"/>
      <c r="Z3185" s="130"/>
      <c r="AA3185" s="130"/>
      <c r="AB3185" s="68"/>
      <c r="AC3185" s="68"/>
    </row>
    <row r="3186" spans="1:29" s="132" customFormat="1" ht="15.75">
      <c r="A3186" s="292" t="str">
        <f t="shared" si="56"/>
        <v xml:space="preserve"> 68-540002 </v>
      </c>
      <c r="B3186" s="231">
        <v>9951.2068965517265</v>
      </c>
      <c r="C3186" s="231"/>
      <c r="D3186" s="231"/>
      <c r="E3186" s="231"/>
      <c r="F3186" s="231"/>
      <c r="G3186" s="232"/>
      <c r="H3186" s="254" t="s">
        <v>2856</v>
      </c>
      <c r="I3186" s="254" t="s">
        <v>2856</v>
      </c>
      <c r="J3186" s="131"/>
      <c r="K3186" s="130"/>
      <c r="L3186" s="130"/>
      <c r="M3186" s="130"/>
      <c r="N3186" s="68"/>
      <c r="O3186" s="68"/>
      <c r="P3186" s="68"/>
      <c r="Q3186" s="68"/>
      <c r="R3186" s="130"/>
      <c r="S3186" s="130"/>
      <c r="T3186" s="130"/>
      <c r="U3186" s="130"/>
      <c r="V3186" s="68"/>
      <c r="W3186" s="68"/>
      <c r="X3186" s="68"/>
      <c r="Y3186" s="130"/>
      <c r="Z3186" s="130"/>
      <c r="AA3186" s="130"/>
      <c r="AB3186" s="68"/>
      <c r="AC3186" s="68"/>
    </row>
    <row r="3187" spans="1:29" s="132" customFormat="1" ht="15.75">
      <c r="A3187" s="292" t="str">
        <f t="shared" si="56"/>
        <v xml:space="preserve"> 68-4700S1 </v>
      </c>
      <c r="B3187" s="231">
        <v>30440.220335921986</v>
      </c>
      <c r="C3187" s="231"/>
      <c r="D3187" s="231"/>
      <c r="E3187" s="231"/>
      <c r="F3187" s="231"/>
      <c r="G3187" s="232"/>
      <c r="H3187" s="254" t="s">
        <v>2857</v>
      </c>
      <c r="I3187" s="254" t="s">
        <v>2857</v>
      </c>
      <c r="J3187" s="131"/>
      <c r="K3187" s="130"/>
      <c r="L3187" s="130"/>
      <c r="M3187" s="130"/>
      <c r="N3187" s="68"/>
      <c r="O3187" s="68"/>
      <c r="P3187" s="68"/>
      <c r="Q3187" s="68"/>
      <c r="R3187" s="130"/>
      <c r="S3187" s="130"/>
      <c r="T3187" s="130"/>
      <c r="U3187" s="130"/>
      <c r="V3187" s="68"/>
      <c r="W3187" s="68"/>
      <c r="X3187" s="68"/>
      <c r="Y3187" s="130"/>
      <c r="Z3187" s="130"/>
      <c r="AA3187" s="130"/>
      <c r="AB3187" s="68"/>
      <c r="AC3187" s="68"/>
    </row>
    <row r="3188" spans="1:29" s="132" customFormat="1" ht="15.75">
      <c r="A3188" s="292" t="str">
        <f t="shared" si="56"/>
        <v xml:space="preserve"> 68-4700S1 </v>
      </c>
      <c r="B3188" s="231">
        <v>7499.4690265486734</v>
      </c>
      <c r="C3188" s="231"/>
      <c r="D3188" s="231"/>
      <c r="E3188" s="231"/>
      <c r="F3188" s="231"/>
      <c r="G3188" s="232"/>
      <c r="H3188" s="254" t="s">
        <v>2858</v>
      </c>
      <c r="I3188" s="254" t="s">
        <v>2858</v>
      </c>
      <c r="J3188" s="131"/>
      <c r="K3188" s="130"/>
      <c r="L3188" s="130"/>
      <c r="M3188" s="130"/>
      <c r="N3188" s="68"/>
      <c r="O3188" s="68"/>
      <c r="P3188" s="68"/>
      <c r="Q3188" s="68"/>
      <c r="R3188" s="130"/>
      <c r="S3188" s="130"/>
      <c r="T3188" s="130"/>
      <c r="U3188" s="130"/>
      <c r="V3188" s="68"/>
      <c r="W3188" s="68"/>
      <c r="X3188" s="68"/>
      <c r="Y3188" s="130"/>
      <c r="Z3188" s="130"/>
      <c r="AA3188" s="130"/>
      <c r="AB3188" s="68"/>
      <c r="AC3188" s="68"/>
    </row>
    <row r="3189" spans="1:29" s="132" customFormat="1" ht="15.75">
      <c r="A3189" s="292" t="str">
        <f t="shared" si="56"/>
        <v xml:space="preserve"> 68-5300S1 </v>
      </c>
      <c r="B3189" s="231">
        <v>8648.8300799999997</v>
      </c>
      <c r="C3189" s="231"/>
      <c r="D3189" s="231"/>
      <c r="E3189" s="231"/>
      <c r="F3189" s="231"/>
      <c r="G3189" s="232"/>
      <c r="H3189" s="254" t="s">
        <v>2859</v>
      </c>
      <c r="I3189" s="254" t="s">
        <v>2859</v>
      </c>
      <c r="J3189" s="131"/>
      <c r="K3189" s="130"/>
      <c r="L3189" s="130"/>
      <c r="M3189" s="130"/>
      <c r="N3189" s="68"/>
      <c r="O3189" s="68"/>
      <c r="P3189" s="68"/>
      <c r="Q3189" s="68"/>
      <c r="R3189" s="130"/>
      <c r="S3189" s="130"/>
      <c r="T3189" s="130"/>
      <c r="U3189" s="130"/>
      <c r="V3189" s="68"/>
      <c r="W3189" s="68"/>
      <c r="X3189" s="68"/>
      <c r="Y3189" s="130"/>
      <c r="Z3189" s="130"/>
      <c r="AA3189" s="130"/>
      <c r="AB3189" s="68"/>
      <c r="AC3189" s="68"/>
    </row>
    <row r="3190" spans="1:29" s="132" customFormat="1" ht="15.75">
      <c r="A3190" s="292" t="str">
        <f t="shared" si="56"/>
        <v xml:space="preserve"> 68-7500S1 </v>
      </c>
      <c r="B3190" s="231">
        <v>10580.672413793105</v>
      </c>
      <c r="C3190" s="231">
        <v>0</v>
      </c>
      <c r="D3190" s="231"/>
      <c r="E3190" s="231"/>
      <c r="F3190" s="231"/>
      <c r="G3190" s="232">
        <v>0</v>
      </c>
      <c r="H3190" s="254" t="s">
        <v>2860</v>
      </c>
      <c r="I3190" s="254" t="s">
        <v>2860</v>
      </c>
      <c r="J3190" s="131"/>
      <c r="K3190" s="130"/>
      <c r="L3190" s="130"/>
      <c r="M3190" s="130"/>
      <c r="N3190" s="68"/>
      <c r="O3190" s="68"/>
      <c r="P3190" s="68"/>
      <c r="Q3190" s="68"/>
      <c r="R3190" s="130"/>
      <c r="S3190" s="130"/>
      <c r="T3190" s="130"/>
      <c r="U3190" s="130"/>
      <c r="V3190" s="68"/>
      <c r="W3190" s="68"/>
      <c r="X3190" s="68"/>
      <c r="Y3190" s="130"/>
      <c r="Z3190" s="130"/>
      <c r="AA3190" s="130"/>
      <c r="AB3190" s="68"/>
      <c r="AC3190" s="68"/>
    </row>
    <row r="3191" spans="1:29" s="132" customFormat="1" ht="15.75">
      <c r="A3191" s="292" t="str">
        <f t="shared" si="56"/>
        <v xml:space="preserve"> 68-7500S1 </v>
      </c>
      <c r="B3191" s="231">
        <v>14694.387931034484</v>
      </c>
      <c r="C3191" s="231">
        <v>0</v>
      </c>
      <c r="D3191" s="231"/>
      <c r="E3191" s="231"/>
      <c r="F3191" s="231"/>
      <c r="G3191" s="232">
        <v>0</v>
      </c>
      <c r="H3191" s="254" t="s">
        <v>2861</v>
      </c>
      <c r="I3191" s="254" t="s">
        <v>2861</v>
      </c>
      <c r="J3191" s="131"/>
      <c r="K3191" s="130"/>
      <c r="L3191" s="130"/>
      <c r="M3191" s="130"/>
      <c r="N3191" s="68"/>
      <c r="O3191" s="68"/>
      <c r="P3191" s="68"/>
      <c r="Q3191" s="68"/>
      <c r="R3191" s="130"/>
      <c r="S3191" s="130"/>
      <c r="T3191" s="130"/>
      <c r="U3191" s="130"/>
      <c r="V3191" s="68"/>
      <c r="W3191" s="68"/>
      <c r="X3191" s="68"/>
      <c r="Y3191" s="130"/>
      <c r="Z3191" s="130"/>
      <c r="AA3191" s="130"/>
      <c r="AB3191" s="68"/>
      <c r="AC3191" s="68"/>
    </row>
    <row r="3192" spans="1:29" s="132" customFormat="1" ht="15.75">
      <c r="A3192" s="292" t="str">
        <f t="shared" si="56"/>
        <v xml:space="preserve"> 68-7500S1 </v>
      </c>
      <c r="B3192" s="231">
        <v>10580.672413793105</v>
      </c>
      <c r="C3192" s="231">
        <v>0</v>
      </c>
      <c r="D3192" s="231"/>
      <c r="E3192" s="231"/>
      <c r="F3192" s="231"/>
      <c r="G3192" s="232">
        <v>0</v>
      </c>
      <c r="H3192" s="254" t="s">
        <v>2862</v>
      </c>
      <c r="I3192" s="254" t="s">
        <v>2862</v>
      </c>
      <c r="J3192" s="131"/>
      <c r="K3192" s="130"/>
      <c r="L3192" s="130"/>
      <c r="M3192" s="130"/>
      <c r="N3192" s="68"/>
      <c r="O3192" s="68"/>
      <c r="P3192" s="68"/>
      <c r="Q3192" s="68"/>
      <c r="R3192" s="130"/>
      <c r="S3192" s="130"/>
      <c r="T3192" s="130"/>
      <c r="U3192" s="130"/>
      <c r="V3192" s="68"/>
      <c r="W3192" s="68"/>
      <c r="X3192" s="68"/>
      <c r="Y3192" s="130"/>
      <c r="Z3192" s="130"/>
      <c r="AA3192" s="130"/>
      <c r="AB3192" s="68"/>
      <c r="AC3192" s="68"/>
    </row>
    <row r="3193" spans="1:29" s="132" customFormat="1" ht="15.75">
      <c r="A3193" s="292" t="str">
        <f t="shared" si="56"/>
        <v xml:space="preserve"> 68-7500S1 </v>
      </c>
      <c r="B3193" s="231">
        <v>15282.698275862071</v>
      </c>
      <c r="C3193" s="231">
        <v>0</v>
      </c>
      <c r="D3193" s="231"/>
      <c r="E3193" s="231"/>
      <c r="F3193" s="231"/>
      <c r="G3193" s="232">
        <v>0</v>
      </c>
      <c r="H3193" s="254" t="s">
        <v>2863</v>
      </c>
      <c r="I3193" s="254" t="s">
        <v>2863</v>
      </c>
      <c r="J3193" s="131"/>
      <c r="K3193" s="130"/>
      <c r="L3193" s="130"/>
      <c r="M3193" s="130"/>
      <c r="N3193" s="68"/>
      <c r="O3193" s="68"/>
      <c r="P3193" s="68"/>
      <c r="Q3193" s="68"/>
      <c r="R3193" s="130"/>
      <c r="S3193" s="130"/>
      <c r="T3193" s="130"/>
      <c r="U3193" s="130"/>
      <c r="V3193" s="68"/>
      <c r="W3193" s="68"/>
      <c r="X3193" s="68"/>
      <c r="Y3193" s="130"/>
      <c r="Z3193" s="130"/>
      <c r="AA3193" s="130"/>
      <c r="AB3193" s="68"/>
      <c r="AC3193" s="68"/>
    </row>
    <row r="3194" spans="1:29" s="132" customFormat="1" ht="15.75">
      <c r="A3194" s="292" t="str">
        <f t="shared" si="56"/>
        <v xml:space="preserve"> 68-7500S1 </v>
      </c>
      <c r="B3194" s="231">
        <v>10580.672413793105</v>
      </c>
      <c r="C3194" s="231">
        <v>0</v>
      </c>
      <c r="D3194" s="231"/>
      <c r="E3194" s="231"/>
      <c r="F3194" s="231"/>
      <c r="G3194" s="232">
        <v>0</v>
      </c>
      <c r="H3194" s="254" t="s">
        <v>2864</v>
      </c>
      <c r="I3194" s="254" t="s">
        <v>2864</v>
      </c>
      <c r="J3194" s="131"/>
      <c r="K3194" s="130"/>
      <c r="L3194" s="130"/>
      <c r="M3194" s="130"/>
      <c r="N3194" s="68"/>
      <c r="O3194" s="68"/>
      <c r="P3194" s="68"/>
      <c r="Q3194" s="68"/>
      <c r="R3194" s="130"/>
      <c r="S3194" s="130"/>
      <c r="T3194" s="130"/>
      <c r="U3194" s="130"/>
      <c r="V3194" s="68"/>
      <c r="W3194" s="68"/>
      <c r="X3194" s="68"/>
      <c r="Y3194" s="130"/>
      <c r="Z3194" s="130"/>
      <c r="AA3194" s="130"/>
      <c r="AB3194" s="68"/>
      <c r="AC3194" s="68"/>
    </row>
    <row r="3195" spans="1:29" s="132" customFormat="1" ht="15.75">
      <c r="A3195" s="292" t="str">
        <f t="shared" si="56"/>
        <v xml:space="preserve">66-73800S1 </v>
      </c>
      <c r="B3195" s="231">
        <v>66987.155172413797</v>
      </c>
      <c r="C3195" s="231">
        <v>87351.250344827567</v>
      </c>
      <c r="D3195" s="231"/>
      <c r="E3195" s="231"/>
      <c r="F3195" s="231"/>
      <c r="G3195" s="232">
        <v>100453.9378965517</v>
      </c>
      <c r="H3195" s="254" t="s">
        <v>2865</v>
      </c>
      <c r="I3195" s="254" t="s">
        <v>2865</v>
      </c>
      <c r="J3195" s="131"/>
      <c r="K3195" s="130"/>
      <c r="L3195" s="130"/>
      <c r="M3195" s="130"/>
      <c r="N3195" s="68"/>
      <c r="O3195" s="68"/>
      <c r="P3195" s="68"/>
      <c r="Q3195" s="68"/>
      <c r="R3195" s="130"/>
      <c r="S3195" s="130"/>
      <c r="T3195" s="130"/>
      <c r="U3195" s="130"/>
      <c r="V3195" s="68"/>
      <c r="W3195" s="68"/>
      <c r="X3195" s="68"/>
      <c r="Y3195" s="130"/>
      <c r="Z3195" s="130"/>
      <c r="AA3195" s="130"/>
      <c r="AB3195" s="68"/>
      <c r="AC3195" s="68"/>
    </row>
    <row r="3196" spans="1:29" s="132" customFormat="1" ht="15.75">
      <c r="A3196" s="292" t="str">
        <f t="shared" si="56"/>
        <v>66-73800-T1</v>
      </c>
      <c r="B3196" s="231">
        <v>20644.344827586207</v>
      </c>
      <c r="C3196" s="231">
        <v>26920.225655172406</v>
      </c>
      <c r="D3196" s="231"/>
      <c r="E3196" s="231"/>
      <c r="F3196" s="231"/>
      <c r="G3196" s="232">
        <v>30958.259503448266</v>
      </c>
      <c r="H3196" s="254" t="s">
        <v>2866</v>
      </c>
      <c r="I3196" s="254" t="s">
        <v>2866</v>
      </c>
      <c r="J3196" s="131"/>
      <c r="K3196" s="130"/>
      <c r="L3196" s="130"/>
      <c r="M3196" s="130"/>
      <c r="N3196" s="68"/>
      <c r="O3196" s="68"/>
      <c r="P3196" s="68"/>
      <c r="Q3196" s="68"/>
      <c r="R3196" s="130"/>
      <c r="S3196" s="130"/>
      <c r="T3196" s="130"/>
      <c r="U3196" s="130"/>
      <c r="V3196" s="68"/>
      <c r="W3196" s="68"/>
      <c r="X3196" s="68"/>
      <c r="Y3196" s="130"/>
      <c r="Z3196" s="130"/>
      <c r="AA3196" s="130"/>
      <c r="AB3196" s="68"/>
      <c r="AC3196" s="68"/>
    </row>
    <row r="3197" spans="1:29" s="132" customFormat="1" ht="15.75">
      <c r="A3197" s="292" t="str">
        <f t="shared" si="56"/>
        <v xml:space="preserve"> 66-7300-Đ1</v>
      </c>
      <c r="B3197" s="231">
        <v>46342.810344827587</v>
      </c>
      <c r="C3197" s="231">
        <v>60431.024689655162</v>
      </c>
      <c r="D3197" s="231"/>
      <c r="E3197" s="231"/>
      <c r="F3197" s="231"/>
      <c r="G3197" s="232">
        <v>69495.67839310343</v>
      </c>
      <c r="H3197" s="254" t="s">
        <v>2867</v>
      </c>
      <c r="I3197" s="254" t="s">
        <v>2867</v>
      </c>
      <c r="J3197" s="131"/>
      <c r="K3197" s="130"/>
      <c r="L3197" s="130"/>
      <c r="M3197" s="130"/>
      <c r="N3197" s="68"/>
      <c r="O3197" s="68"/>
      <c r="P3197" s="68"/>
      <c r="Q3197" s="68"/>
      <c r="R3197" s="130"/>
      <c r="S3197" s="130"/>
      <c r="T3197" s="130"/>
      <c r="U3197" s="130"/>
      <c r="V3197" s="68"/>
      <c r="W3197" s="68"/>
      <c r="X3197" s="68"/>
      <c r="Y3197" s="130"/>
      <c r="Z3197" s="130"/>
      <c r="AA3197" s="130"/>
      <c r="AB3197" s="68"/>
      <c r="AC3197" s="68"/>
    </row>
    <row r="3198" spans="1:29" s="132" customFormat="1" ht="15.75">
      <c r="A3198" s="292" t="str">
        <f t="shared" si="56"/>
        <v>66-73900-S1</v>
      </c>
      <c r="B3198" s="231">
        <v>56303.974137931029</v>
      </c>
      <c r="C3198" s="231">
        <v>73420.382275862066</v>
      </c>
      <c r="D3198" s="231"/>
      <c r="E3198" s="231"/>
      <c r="F3198" s="231"/>
      <c r="G3198" s="232">
        <v>84433.439617241369</v>
      </c>
      <c r="H3198" s="254" t="s">
        <v>2868</v>
      </c>
      <c r="I3198" s="254" t="s">
        <v>2868</v>
      </c>
      <c r="J3198" s="131"/>
      <c r="K3198" s="130"/>
      <c r="L3198" s="130"/>
      <c r="M3198" s="130"/>
      <c r="N3198" s="68"/>
      <c r="O3198" s="68"/>
      <c r="P3198" s="68"/>
      <c r="Q3198" s="68"/>
      <c r="R3198" s="130"/>
      <c r="S3198" s="130"/>
      <c r="T3198" s="130"/>
      <c r="U3198" s="130"/>
      <c r="V3198" s="68"/>
      <c r="W3198" s="68"/>
      <c r="X3198" s="68"/>
      <c r="Y3198" s="130"/>
      <c r="Z3198" s="130"/>
      <c r="AA3198" s="130"/>
      <c r="AB3198" s="68"/>
      <c r="AC3198" s="68"/>
    </row>
    <row r="3199" spans="1:29" s="132" customFormat="1" ht="15.75">
      <c r="A3199" s="292" t="str">
        <f t="shared" si="56"/>
        <v>66-73900-T1</v>
      </c>
      <c r="B3199" s="231">
        <v>16579.655172413793</v>
      </c>
      <c r="C3199" s="231">
        <v>21619.870344827588</v>
      </c>
      <c r="D3199" s="231"/>
      <c r="E3199" s="231"/>
      <c r="F3199" s="231"/>
      <c r="G3199" s="232">
        <v>24862.850896551729</v>
      </c>
      <c r="H3199" s="254" t="s">
        <v>2869</v>
      </c>
      <c r="I3199" s="254" t="s">
        <v>2869</v>
      </c>
      <c r="J3199" s="131"/>
      <c r="K3199" s="130"/>
      <c r="L3199" s="130"/>
      <c r="M3199" s="130"/>
      <c r="N3199" s="68"/>
      <c r="O3199" s="68"/>
      <c r="P3199" s="68"/>
      <c r="Q3199" s="68"/>
      <c r="R3199" s="130"/>
      <c r="S3199" s="130"/>
      <c r="T3199" s="130"/>
      <c r="U3199" s="130"/>
      <c r="V3199" s="68"/>
      <c r="W3199" s="68"/>
      <c r="X3199" s="68"/>
      <c r="Y3199" s="130"/>
      <c r="Z3199" s="130"/>
      <c r="AA3199" s="130"/>
      <c r="AB3199" s="68"/>
      <c r="AC3199" s="68"/>
    </row>
    <row r="3200" spans="1:29" s="132" customFormat="1" ht="15.75">
      <c r="A3200" s="292" t="str">
        <f t="shared" si="56"/>
        <v>66-73900-Đ1</v>
      </c>
      <c r="B3200" s="231">
        <v>39724.318965517239</v>
      </c>
      <c r="C3200" s="231">
        <v>51800.511931034474</v>
      </c>
      <c r="D3200" s="231"/>
      <c r="E3200" s="231"/>
      <c r="F3200" s="231"/>
      <c r="G3200" s="232">
        <v>59570.588720689637</v>
      </c>
      <c r="H3200" s="254" t="s">
        <v>2870</v>
      </c>
      <c r="I3200" s="254" t="s">
        <v>2870</v>
      </c>
      <c r="J3200" s="131"/>
      <c r="K3200" s="130"/>
      <c r="L3200" s="130"/>
      <c r="M3200" s="130"/>
      <c r="N3200" s="68"/>
      <c r="O3200" s="68"/>
      <c r="P3200" s="68"/>
      <c r="Q3200" s="68"/>
      <c r="R3200" s="130"/>
      <c r="S3200" s="130"/>
      <c r="T3200" s="130"/>
      <c r="U3200" s="130"/>
      <c r="V3200" s="68"/>
      <c r="W3200" s="68"/>
      <c r="X3200" s="68"/>
      <c r="Y3200" s="130"/>
      <c r="Z3200" s="130"/>
      <c r="AA3200" s="130"/>
      <c r="AB3200" s="68"/>
      <c r="AC3200" s="68"/>
    </row>
    <row r="3201" spans="1:33" s="132" customFormat="1" ht="15.75">
      <c r="A3201" s="292" t="str">
        <f t="shared" si="56"/>
        <v>66-74000-S1</v>
      </c>
      <c r="B3201" s="231">
        <v>31274.043103448275</v>
      </c>
      <c r="C3201" s="231">
        <v>40781.352206896539</v>
      </c>
      <c r="D3201" s="231"/>
      <c r="E3201" s="231"/>
      <c r="F3201" s="231"/>
      <c r="G3201" s="232">
        <v>46898.555037931015</v>
      </c>
      <c r="H3201" s="254" t="s">
        <v>2871</v>
      </c>
      <c r="I3201" s="254" t="s">
        <v>2871</v>
      </c>
      <c r="J3201" s="131"/>
      <c r="K3201" s="130"/>
      <c r="L3201" s="130"/>
      <c r="M3201" s="130"/>
      <c r="N3201" s="68"/>
      <c r="O3201" s="68"/>
      <c r="P3201" s="68"/>
      <c r="Q3201" s="68"/>
      <c r="R3201" s="68"/>
      <c r="S3201" s="68"/>
      <c r="T3201" s="68"/>
      <c r="U3201" s="68"/>
      <c r="V3201" s="68"/>
      <c r="W3201" s="68"/>
      <c r="X3201" s="68"/>
      <c r="Y3201" s="130"/>
      <c r="Z3201" s="130"/>
      <c r="AA3201" s="130"/>
      <c r="AB3201" s="68"/>
      <c r="AC3201" s="68"/>
    </row>
    <row r="3202" spans="1:33" s="132" customFormat="1" ht="15.75">
      <c r="A3202" s="292" t="str">
        <f t="shared" si="56"/>
        <v>66-74000-T1</v>
      </c>
      <c r="B3202" s="231">
        <v>20644.344827586207</v>
      </c>
      <c r="C3202" s="231">
        <v>26920.225655172406</v>
      </c>
      <c r="D3202" s="231"/>
      <c r="E3202" s="231"/>
      <c r="F3202" s="231"/>
      <c r="G3202" s="232">
        <v>30958.259503448266</v>
      </c>
      <c r="H3202" s="254" t="s">
        <v>2872</v>
      </c>
      <c r="I3202" s="254" t="s">
        <v>2872</v>
      </c>
      <c r="J3202" s="131"/>
      <c r="K3202" s="131"/>
      <c r="L3202" s="131"/>
      <c r="M3202" s="130"/>
      <c r="N3202" s="68"/>
      <c r="O3202" s="68"/>
      <c r="P3202" s="68"/>
      <c r="Q3202" s="68"/>
      <c r="R3202" s="68"/>
      <c r="S3202" s="68"/>
      <c r="T3202" s="68"/>
      <c r="U3202" s="68"/>
      <c r="V3202" s="68"/>
      <c r="W3202" s="68"/>
      <c r="X3202" s="68"/>
      <c r="Y3202" s="130"/>
      <c r="Z3202" s="130"/>
      <c r="AA3202" s="130"/>
      <c r="AB3202" s="68"/>
      <c r="AC3202" s="68"/>
    </row>
    <row r="3203" spans="1:33" ht="15.75">
      <c r="A3203" s="292" t="str">
        <f t="shared" si="56"/>
        <v>66-74000-Đ1</v>
      </c>
      <c r="B3203" s="231">
        <v>10629.698275862069</v>
      </c>
      <c r="C3203" s="231">
        <v>13861.126551724134</v>
      </c>
      <c r="D3203" s="231"/>
      <c r="E3203" s="231"/>
      <c r="F3203" s="231"/>
      <c r="G3203" s="232">
        <v>15940.295534482753</v>
      </c>
      <c r="H3203" s="254" t="s">
        <v>2873</v>
      </c>
      <c r="I3203" s="254" t="s">
        <v>2873</v>
      </c>
      <c r="J3203" s="117"/>
      <c r="K3203" s="117"/>
      <c r="L3203" s="117"/>
      <c r="M3203" s="117"/>
      <c r="N3203" s="117"/>
      <c r="O3203" s="117"/>
      <c r="P3203" s="117"/>
      <c r="Q3203" s="117"/>
      <c r="R3203" s="117"/>
      <c r="S3203" s="117"/>
      <c r="T3203" s="117"/>
      <c r="U3203" s="117"/>
      <c r="V3203" s="117"/>
      <c r="W3203" s="117"/>
      <c r="X3203" s="117"/>
      <c r="Y3203" s="117"/>
      <c r="Z3203" s="117"/>
      <c r="AA3203" s="117"/>
      <c r="AB3203" s="117"/>
      <c r="AC3203" s="117"/>
      <c r="AD3203" s="111"/>
      <c r="AG3203" s="111"/>
    </row>
    <row r="3204" spans="1:33" ht="15.75">
      <c r="A3204" s="292" t="str">
        <f t="shared" si="56"/>
        <v>66-74100-S1</v>
      </c>
      <c r="B3204" s="231">
        <v>23826.568965517243</v>
      </c>
      <c r="C3204" s="231">
        <v>31069.845931034484</v>
      </c>
      <c r="D3204" s="231"/>
      <c r="E3204" s="231"/>
      <c r="F3204" s="231"/>
      <c r="G3204" s="232">
        <v>35730.32282068966</v>
      </c>
      <c r="H3204" s="254" t="s">
        <v>2874</v>
      </c>
      <c r="I3204" s="254" t="s">
        <v>2874</v>
      </c>
      <c r="J3204" s="111"/>
      <c r="K3204" s="111"/>
      <c r="L3204" s="111"/>
      <c r="M3204" s="111"/>
      <c r="N3204" s="111"/>
      <c r="O3204" s="111"/>
      <c r="P3204" s="111"/>
      <c r="Q3204" s="111"/>
      <c r="R3204" s="111"/>
      <c r="S3204" s="111"/>
      <c r="T3204" s="111"/>
      <c r="U3204" s="111"/>
      <c r="V3204" s="111"/>
      <c r="W3204" s="111"/>
      <c r="X3204" s="111"/>
      <c r="Y3204" s="108"/>
      <c r="Z3204" s="108"/>
      <c r="AA3204" s="130"/>
      <c r="AB3204" s="111"/>
      <c r="AC3204" s="111"/>
      <c r="AG3204" s="111"/>
    </row>
    <row r="3205" spans="1:33" ht="15.75">
      <c r="A3205" s="292" t="str">
        <f t="shared" si="56"/>
        <v>66-74100-T1</v>
      </c>
      <c r="B3205" s="231">
        <v>16579.655172413793</v>
      </c>
      <c r="C3205" s="231">
        <v>21619.870344827588</v>
      </c>
      <c r="D3205" s="231"/>
      <c r="E3205" s="231"/>
      <c r="F3205" s="231"/>
      <c r="G3205" s="232">
        <v>24862.850896551729</v>
      </c>
      <c r="H3205" s="255" t="s">
        <v>2875</v>
      </c>
      <c r="I3205" s="255" t="s">
        <v>2875</v>
      </c>
      <c r="N3205" s="154"/>
      <c r="O3205" s="132"/>
      <c r="Y3205" s="108"/>
      <c r="Z3205" s="108"/>
      <c r="AA3205" s="130"/>
      <c r="AG3205" s="111"/>
    </row>
    <row r="3206" spans="1:33" ht="15.75">
      <c r="A3206" s="292" t="str">
        <f t="shared" si="56"/>
        <v>66-74100-Đ1</v>
      </c>
      <c r="B3206" s="231">
        <v>7246.9137931034484</v>
      </c>
      <c r="C3206" s="231">
        <v>9449.975586206896</v>
      </c>
      <c r="D3206" s="231"/>
      <c r="E3206" s="231"/>
      <c r="F3206" s="231"/>
      <c r="G3206" s="232">
        <v>10867.47192413793</v>
      </c>
      <c r="H3206" s="254" t="s">
        <v>2876</v>
      </c>
      <c r="I3206" s="254" t="s">
        <v>2876</v>
      </c>
      <c r="N3206" s="154"/>
      <c r="O3206" s="132"/>
      <c r="AG3206" s="111"/>
    </row>
    <row r="3207" spans="1:33" ht="15.75">
      <c r="A3207" s="292" t="str">
        <f t="shared" si="56"/>
        <v>66-74200-S1</v>
      </c>
      <c r="B3207" s="231">
        <v>30520.827586206899</v>
      </c>
      <c r="C3207" s="231">
        <v>39799.159172413783</v>
      </c>
      <c r="D3207" s="231"/>
      <c r="E3207" s="231"/>
      <c r="F3207" s="231"/>
      <c r="G3207" s="232">
        <v>45769.033048275844</v>
      </c>
      <c r="H3207" s="254" t="s">
        <v>2877</v>
      </c>
      <c r="I3207" s="254" t="s">
        <v>2877</v>
      </c>
      <c r="N3207" s="154"/>
      <c r="O3207" s="132"/>
      <c r="AG3207" s="111"/>
    </row>
    <row r="3208" spans="1:33" ht="15.75">
      <c r="A3208" s="292" t="str">
        <f t="shared" si="56"/>
        <v>66-74200-T1</v>
      </c>
      <c r="B3208" s="231">
        <v>20644.344827586207</v>
      </c>
      <c r="C3208" s="231">
        <v>26920.225655172406</v>
      </c>
      <c r="D3208" s="231"/>
      <c r="E3208" s="231"/>
      <c r="F3208" s="231"/>
      <c r="G3208" s="232">
        <v>30958.259503448266</v>
      </c>
      <c r="H3208" s="255" t="s">
        <v>2878</v>
      </c>
      <c r="I3208" s="255" t="s">
        <v>2878</v>
      </c>
      <c r="N3208" s="154"/>
      <c r="O3208" s="132"/>
      <c r="AG3208" s="111"/>
    </row>
    <row r="3209" spans="1:33" ht="15.75">
      <c r="A3209" s="292" t="str">
        <f t="shared" si="56"/>
        <v>66-74200-Đ1</v>
      </c>
      <c r="B3209" s="231">
        <v>9876.4827586206902</v>
      </c>
      <c r="C3209" s="231">
        <v>12878.933517241374</v>
      </c>
      <c r="D3209" s="231"/>
      <c r="E3209" s="231"/>
      <c r="F3209" s="231"/>
      <c r="G3209" s="232">
        <v>14810.77354482758</v>
      </c>
      <c r="H3209" s="255" t="s">
        <v>2879</v>
      </c>
      <c r="I3209" s="255" t="s">
        <v>2879</v>
      </c>
      <c r="N3209" s="154"/>
      <c r="O3209" s="132"/>
      <c r="AG3209" s="111"/>
    </row>
    <row r="3210" spans="1:33" ht="15.75">
      <c r="A3210" s="292" t="str">
        <f t="shared" si="56"/>
        <v>66-74300-S1</v>
      </c>
      <c r="B3210" s="231">
        <v>24316.827586206899</v>
      </c>
      <c r="C3210" s="231">
        <v>31709.143172413795</v>
      </c>
      <c r="D3210" s="231"/>
      <c r="E3210" s="231"/>
      <c r="F3210" s="231"/>
      <c r="G3210" s="232">
        <v>36465.514648275865</v>
      </c>
      <c r="H3210" s="254" t="s">
        <v>2880</v>
      </c>
      <c r="I3210" s="254" t="s">
        <v>2880</v>
      </c>
      <c r="N3210" s="154"/>
      <c r="O3210" s="132"/>
      <c r="AG3210" s="111"/>
    </row>
    <row r="3211" spans="1:33" ht="15.75">
      <c r="A3211" s="292" t="str">
        <f t="shared" si="56"/>
        <v>66-74300-T1</v>
      </c>
      <c r="B3211" s="231">
        <v>16579.655172413793</v>
      </c>
      <c r="C3211" s="231">
        <v>21619.870344827588</v>
      </c>
      <c r="D3211" s="231"/>
      <c r="E3211" s="231"/>
      <c r="F3211" s="231"/>
      <c r="G3211" s="232">
        <v>24862.850896551729</v>
      </c>
      <c r="H3211" s="254" t="s">
        <v>2881</v>
      </c>
      <c r="I3211" s="254" t="s">
        <v>2881</v>
      </c>
      <c r="N3211" s="154"/>
      <c r="O3211" s="132"/>
      <c r="AG3211" s="111"/>
    </row>
    <row r="3212" spans="1:33" ht="15.75">
      <c r="A3212" s="292" t="str">
        <f t="shared" si="56"/>
        <v>66-74300-Đ1</v>
      </c>
      <c r="B3212" s="231">
        <v>7737.1724137931051</v>
      </c>
      <c r="C3212" s="231">
        <v>10089.272827586206</v>
      </c>
      <c r="D3212" s="231"/>
      <c r="E3212" s="231"/>
      <c r="F3212" s="231"/>
      <c r="G3212" s="232">
        <v>11602.663751724136</v>
      </c>
      <c r="H3212" s="254" t="s">
        <v>2882</v>
      </c>
      <c r="I3212" s="254" t="s">
        <v>2882</v>
      </c>
      <c r="N3212" s="154"/>
      <c r="O3212" s="132"/>
      <c r="AG3212" s="111"/>
    </row>
    <row r="3213" spans="1:33" ht="15.75">
      <c r="A3213" s="292" t="str">
        <f t="shared" si="56"/>
        <v>68-QA000-01</v>
      </c>
      <c r="B3213" s="231">
        <v>7238.4000000000005</v>
      </c>
      <c r="C3213" s="231">
        <v>0</v>
      </c>
      <c r="D3213" s="231"/>
      <c r="E3213" s="231"/>
      <c r="F3213" s="231"/>
      <c r="G3213" s="232">
        <v>0</v>
      </c>
      <c r="H3213" s="255" t="s">
        <v>2883</v>
      </c>
      <c r="I3213" s="255" t="s">
        <v>2883</v>
      </c>
      <c r="N3213" s="154"/>
      <c r="O3213" s="132"/>
      <c r="AG3213" s="111"/>
    </row>
    <row r="3214" spans="1:33" ht="15.75">
      <c r="A3214" s="292" t="str">
        <f t="shared" si="56"/>
        <v>68-QA000-02</v>
      </c>
      <c r="B3214" s="231">
        <v>4622.8</v>
      </c>
      <c r="C3214" s="231">
        <v>0</v>
      </c>
      <c r="D3214" s="231"/>
      <c r="E3214" s="231"/>
      <c r="F3214" s="231"/>
      <c r="G3214" s="232">
        <v>0</v>
      </c>
      <c r="H3214" s="255" t="s">
        <v>2884</v>
      </c>
      <c r="I3214" s="255" t="s">
        <v>2884</v>
      </c>
      <c r="N3214" s="154"/>
      <c r="O3214" s="132"/>
      <c r="AG3214" s="111"/>
    </row>
    <row r="3215" spans="1:33" ht="15.75">
      <c r="A3215" s="292" t="str">
        <f t="shared" si="56"/>
        <v>68-QA000-03</v>
      </c>
      <c r="B3215" s="231">
        <v>3556.8</v>
      </c>
      <c r="C3215" s="231">
        <v>0</v>
      </c>
      <c r="D3215" s="231"/>
      <c r="E3215" s="231"/>
      <c r="F3215" s="231"/>
      <c r="G3215" s="232">
        <v>0</v>
      </c>
      <c r="H3215" s="254" t="s">
        <v>2885</v>
      </c>
      <c r="I3215" s="254" t="s">
        <v>2885</v>
      </c>
      <c r="N3215" s="154"/>
      <c r="O3215" s="132"/>
      <c r="AG3215" s="111"/>
    </row>
    <row r="3216" spans="1:33" ht="15.75">
      <c r="A3216" s="292" t="str">
        <f t="shared" si="56"/>
        <v>68-QA000-01</v>
      </c>
      <c r="B3216" s="231">
        <v>7238.4000000000005</v>
      </c>
      <c r="C3216" s="231">
        <v>0</v>
      </c>
      <c r="D3216" s="231"/>
      <c r="E3216" s="231"/>
      <c r="F3216" s="231"/>
      <c r="G3216" s="232">
        <v>0</v>
      </c>
      <c r="H3216" s="254" t="s">
        <v>2886</v>
      </c>
      <c r="I3216" s="254" t="s">
        <v>2886</v>
      </c>
      <c r="N3216" s="154"/>
      <c r="O3216" s="132"/>
      <c r="AG3216" s="111"/>
    </row>
    <row r="3217" spans="1:33" ht="15.75">
      <c r="A3217" s="292" t="str">
        <f t="shared" si="56"/>
        <v>68-QA000-02</v>
      </c>
      <c r="B3217" s="231">
        <v>4622.8</v>
      </c>
      <c r="C3217" s="231">
        <v>0</v>
      </c>
      <c r="D3217" s="231"/>
      <c r="E3217" s="231"/>
      <c r="F3217" s="231"/>
      <c r="G3217" s="232">
        <v>0</v>
      </c>
      <c r="H3217" s="254" t="s">
        <v>2887</v>
      </c>
      <c r="I3217" s="254" t="s">
        <v>2887</v>
      </c>
      <c r="N3217" s="154"/>
      <c r="O3217" s="132"/>
      <c r="AG3217" s="111"/>
    </row>
    <row r="3218" spans="1:33" ht="15.75">
      <c r="A3218" s="292" t="str">
        <f t="shared" si="56"/>
        <v>68-QA000-03</v>
      </c>
      <c r="B3218" s="231">
        <v>3556.8</v>
      </c>
      <c r="C3218" s="231">
        <v>0</v>
      </c>
      <c r="D3218" s="231"/>
      <c r="E3218" s="231"/>
      <c r="F3218" s="231"/>
      <c r="G3218" s="232">
        <v>0</v>
      </c>
      <c r="H3218" s="254" t="s">
        <v>2888</v>
      </c>
      <c r="I3218" s="254" t="s">
        <v>2888</v>
      </c>
      <c r="N3218" s="154"/>
      <c r="O3218" s="132"/>
    </row>
    <row r="3219" spans="1:33" ht="15.75">
      <c r="A3219" s="292" t="str">
        <f t="shared" si="56"/>
        <v>66-07100-S1</v>
      </c>
      <c r="B3219" s="231">
        <v>11106.586206896551</v>
      </c>
      <c r="C3219" s="231">
        <v>14482.988413793099</v>
      </c>
      <c r="D3219" s="231"/>
      <c r="E3219" s="231"/>
      <c r="F3219" s="231"/>
      <c r="G3219" s="232">
        <v>16655.436675862064</v>
      </c>
      <c r="H3219" s="254" t="s">
        <v>2889</v>
      </c>
      <c r="I3219" s="254" t="s">
        <v>2889</v>
      </c>
      <c r="N3219" s="154"/>
      <c r="O3219" s="132"/>
    </row>
    <row r="3220" spans="1:33" ht="15.75">
      <c r="A3220" s="292" t="str">
        <f t="shared" si="56"/>
        <v xml:space="preserve">66-61400S1 </v>
      </c>
      <c r="B3220" s="231">
        <v>3963.4289655172415</v>
      </c>
      <c r="C3220" s="231">
        <v>5546.2168275862068</v>
      </c>
      <c r="D3220" s="231"/>
      <c r="E3220" s="231"/>
      <c r="F3220" s="231"/>
      <c r="G3220" s="232">
        <v>6316.4993517241373</v>
      </c>
      <c r="H3220" s="255" t="s">
        <v>2890</v>
      </c>
      <c r="I3220" s="255" t="s">
        <v>2890</v>
      </c>
      <c r="N3220" s="154"/>
      <c r="O3220" s="132"/>
    </row>
    <row r="3221" spans="1:33" ht="15.75">
      <c r="A3221" s="292" t="str">
        <f t="shared" si="56"/>
        <v xml:space="preserve">66-61500S1 </v>
      </c>
      <c r="B3221" s="231">
        <v>5550.7972413793113</v>
      </c>
      <c r="C3221" s="231">
        <v>7767.2422068965498</v>
      </c>
      <c r="D3221" s="231"/>
      <c r="E3221" s="231"/>
      <c r="F3221" s="231"/>
      <c r="G3221" s="232">
        <v>8851.0585379310305</v>
      </c>
      <c r="H3221" s="254" t="s">
        <v>2891</v>
      </c>
      <c r="I3221" s="254" t="s">
        <v>2891</v>
      </c>
      <c r="N3221" s="154"/>
      <c r="O3221" s="132"/>
    </row>
    <row r="3222" spans="1:33" ht="15.75">
      <c r="A3222" s="292" t="str">
        <f t="shared" si="56"/>
        <v xml:space="preserve">66-61600S1 </v>
      </c>
      <c r="B3222" s="231">
        <v>5271.2606896551724</v>
      </c>
      <c r="C3222" s="231">
        <v>7374.0314482758604</v>
      </c>
      <c r="D3222" s="231"/>
      <c r="E3222" s="231"/>
      <c r="F3222" s="231"/>
      <c r="G3222" s="232">
        <v>8399.1361655172386</v>
      </c>
      <c r="H3222" s="254" t="s">
        <v>2892</v>
      </c>
      <c r="I3222" s="254" t="s">
        <v>2892</v>
      </c>
      <c r="N3222" s="154"/>
      <c r="O3222" s="132"/>
    </row>
    <row r="3223" spans="1:33" ht="15.75">
      <c r="A3223" s="292" t="str">
        <f t="shared" si="56"/>
        <v xml:space="preserve">66-61700S1 </v>
      </c>
      <c r="B3223" s="231">
        <v>7492.5779310344833</v>
      </c>
      <c r="C3223" s="231">
        <v>10483.877655172415</v>
      </c>
      <c r="D3223" s="231"/>
      <c r="E3223" s="231"/>
      <c r="F3223" s="231"/>
      <c r="G3223" s="232">
        <v>11942.819303448276</v>
      </c>
      <c r="H3223" s="255" t="s">
        <v>2893</v>
      </c>
      <c r="I3223" s="255" t="s">
        <v>2893</v>
      </c>
      <c r="N3223" s="154"/>
      <c r="O3223" s="132"/>
    </row>
    <row r="3224" spans="1:33" ht="15.75">
      <c r="A3224" s="292" t="str">
        <f t="shared" si="56"/>
        <v>66-65100-S4</v>
      </c>
      <c r="B3224" s="231">
        <v>39240.884174999999</v>
      </c>
      <c r="C3224" s="231">
        <v>51653.483667150002</v>
      </c>
      <c r="D3224" s="231"/>
      <c r="E3224" s="231"/>
      <c r="F3224" s="231"/>
      <c r="G3224" s="232">
        <v>59436.47956003499</v>
      </c>
      <c r="H3224" s="254" t="s">
        <v>2032</v>
      </c>
      <c r="I3224" s="254" t="s">
        <v>2032</v>
      </c>
      <c r="N3224" s="154"/>
      <c r="O3224" s="132"/>
    </row>
    <row r="3225" spans="1:33" ht="15.75">
      <c r="A3225" s="292" t="str">
        <f t="shared" si="56"/>
        <v>66-65100-01</v>
      </c>
      <c r="B3225" s="231">
        <v>16204.1217</v>
      </c>
      <c r="C3225" s="231">
        <v>21062.920725000007</v>
      </c>
      <c r="D3225" s="231"/>
      <c r="E3225" s="231"/>
      <c r="F3225" s="231"/>
      <c r="G3225" s="232">
        <v>24827.126212499999</v>
      </c>
      <c r="H3225" s="254" t="s">
        <v>2037</v>
      </c>
      <c r="I3225" s="254" t="s">
        <v>2037</v>
      </c>
      <c r="N3225" s="154"/>
      <c r="O3225" s="132"/>
    </row>
    <row r="3226" spans="1:33" ht="15.75">
      <c r="A3226" s="292" t="str">
        <f t="shared" si="56"/>
        <v>66-65100-02</v>
      </c>
      <c r="B3226" s="231">
        <v>11227.7356875</v>
      </c>
      <c r="C3226" s="231">
        <v>14418.070734375002</v>
      </c>
      <c r="D3226" s="231"/>
      <c r="E3226" s="231"/>
      <c r="F3226" s="231"/>
      <c r="G3226" s="232">
        <v>16893.837585937497</v>
      </c>
      <c r="H3226" s="255" t="s">
        <v>2038</v>
      </c>
      <c r="I3226" s="255" t="s">
        <v>2038</v>
      </c>
      <c r="N3226" s="154"/>
      <c r="O3226" s="132"/>
    </row>
    <row r="3227" spans="1:33" ht="15.75">
      <c r="A3227" s="292" t="str">
        <f t="shared" si="56"/>
        <v>66-65100-03</v>
      </c>
      <c r="B3227" s="231">
        <v>6554.6971875000017</v>
      </c>
      <c r="C3227" s="231">
        <v>9403.089609374998</v>
      </c>
      <c r="D3227" s="231"/>
      <c r="E3227" s="231"/>
      <c r="F3227" s="231"/>
      <c r="G3227" s="232">
        <v>9830.5027734374962</v>
      </c>
      <c r="H3227" s="254" t="s">
        <v>2039</v>
      </c>
      <c r="I3227" s="254" t="s">
        <v>2039</v>
      </c>
      <c r="N3227" s="154"/>
      <c r="O3227" s="132"/>
    </row>
    <row r="3228" spans="1:33" ht="15.75">
      <c r="A3228" s="292" t="str">
        <f t="shared" si="56"/>
        <v>66-65100-04</v>
      </c>
      <c r="B3228" s="231">
        <v>5254.3296</v>
      </c>
      <c r="C3228" s="231">
        <v>6769.4025983999982</v>
      </c>
      <c r="D3228" s="231"/>
      <c r="E3228" s="231"/>
      <c r="F3228" s="231"/>
      <c r="G3228" s="232">
        <v>7885.0129881599969</v>
      </c>
      <c r="H3228" s="254" t="s">
        <v>2040</v>
      </c>
      <c r="I3228" s="254" t="s">
        <v>2040</v>
      </c>
      <c r="N3228" s="154"/>
      <c r="O3228" s="132"/>
    </row>
    <row r="3229" spans="1:33" ht="15.75">
      <c r="A3229" s="292" t="str">
        <f t="shared" si="56"/>
        <v>66-65100-L2</v>
      </c>
      <c r="B3229" s="231">
        <v>27431.8573875</v>
      </c>
      <c r="C3229" s="231">
        <v>35480.991459375007</v>
      </c>
      <c r="D3229" s="231"/>
      <c r="E3229" s="231"/>
      <c r="F3229" s="231"/>
      <c r="G3229" s="232">
        <v>41720.9637984375</v>
      </c>
      <c r="H3229" s="255" t="s">
        <v>2033</v>
      </c>
      <c r="I3229" s="255" t="s">
        <v>2033</v>
      </c>
      <c r="N3229" s="154"/>
      <c r="O3229" s="132"/>
    </row>
    <row r="3230" spans="1:33" ht="15.75">
      <c r="A3230" s="292" t="str">
        <f t="shared" si="56"/>
        <v>66-65100-L3</v>
      </c>
      <c r="B3230" s="231">
        <v>33986.554575000002</v>
      </c>
      <c r="C3230" s="231">
        <v>44884.081068750005</v>
      </c>
      <c r="D3230" s="231"/>
      <c r="E3230" s="231"/>
      <c r="F3230" s="231"/>
      <c r="G3230" s="232">
        <v>51551.466571874997</v>
      </c>
      <c r="H3230" s="254" t="s">
        <v>2034</v>
      </c>
      <c r="I3230" s="254" t="s">
        <v>2034</v>
      </c>
      <c r="N3230" s="154"/>
      <c r="O3230" s="132"/>
    </row>
    <row r="3231" spans="1:33" ht="15.75">
      <c r="A3231" s="292" t="str">
        <f t="shared" si="56"/>
        <v>66-65100-B2</v>
      </c>
      <c r="B3231" s="231">
        <v>11809.026787500003</v>
      </c>
      <c r="C3231" s="231">
        <v>16172.492207774996</v>
      </c>
      <c r="D3231" s="231"/>
      <c r="E3231" s="231"/>
      <c r="F3231" s="231"/>
      <c r="G3231" s="232">
        <v>17715.515761597493</v>
      </c>
      <c r="H3231" s="254" t="s">
        <v>2035</v>
      </c>
      <c r="I3231" s="254" t="s">
        <v>2035</v>
      </c>
      <c r="N3231" s="154"/>
      <c r="O3231" s="132"/>
    </row>
    <row r="3232" spans="1:33" ht="15.75">
      <c r="A3232" s="292" t="str">
        <f t="shared" si="56"/>
        <v>66-65100-B3</v>
      </c>
      <c r="B3232" s="231">
        <v>23036.762475000003</v>
      </c>
      <c r="C3232" s="231">
        <v>30590.562942149998</v>
      </c>
      <c r="D3232" s="231"/>
      <c r="E3232" s="231"/>
      <c r="F3232" s="231"/>
      <c r="G3232" s="232">
        <v>34609.35334753499</v>
      </c>
      <c r="H3232" s="255" t="s">
        <v>2036</v>
      </c>
      <c r="I3232" s="255" t="s">
        <v>2036</v>
      </c>
      <c r="N3232" s="154"/>
      <c r="O3232" s="132"/>
    </row>
    <row r="3233" spans="1:15" ht="15.75">
      <c r="A3233" s="292" t="str">
        <f t="shared" si="56"/>
        <v>66-70300-S4</v>
      </c>
      <c r="B3233" s="231">
        <v>46232.964894671997</v>
      </c>
      <c r="C3233" s="231">
        <v>63999.389977895989</v>
      </c>
      <c r="D3233" s="232">
        <v>74678.578474580383</v>
      </c>
      <c r="E3233" s="232">
        <v>74678.578474580383</v>
      </c>
      <c r="F3233" s="231"/>
      <c r="G3233" s="232">
        <v>74678.578474580383</v>
      </c>
      <c r="H3233" s="254" t="s">
        <v>1941</v>
      </c>
      <c r="I3233" s="254" t="s">
        <v>1941</v>
      </c>
      <c r="N3233" s="154"/>
      <c r="O3233" s="132"/>
    </row>
    <row r="3234" spans="1:15" ht="15.75">
      <c r="A3234" s="292" t="str">
        <f t="shared" si="56"/>
        <v>66-70300-01</v>
      </c>
      <c r="B3234" s="231">
        <v>20872.414991999998</v>
      </c>
      <c r="C3234" s="231">
        <v>29573.000902895994</v>
      </c>
      <c r="D3234" s="232">
        <v>34008.951038330386</v>
      </c>
      <c r="E3234" s="232">
        <v>34008.951038330386</v>
      </c>
      <c r="F3234" s="231"/>
      <c r="G3234" s="232">
        <v>34008.951038330386</v>
      </c>
      <c r="H3234" s="254" t="s">
        <v>1935</v>
      </c>
      <c r="I3234" s="254" t="s">
        <v>1935</v>
      </c>
      <c r="N3234" s="154"/>
      <c r="O3234" s="132"/>
    </row>
    <row r="3235" spans="1:15" ht="15.75">
      <c r="A3235" s="292" t="str">
        <f t="shared" si="56"/>
        <v>66-70300-02</v>
      </c>
      <c r="B3235" s="231">
        <v>12225.446652672001</v>
      </c>
      <c r="C3235" s="231">
        <v>17406.532199999998</v>
      </c>
      <c r="D3235" s="232">
        <v>20708.892029999995</v>
      </c>
      <c r="E3235" s="232">
        <v>20708.892029999995</v>
      </c>
      <c r="F3235" s="231"/>
      <c r="G3235" s="232">
        <v>20708.892029999995</v>
      </c>
      <c r="H3235" s="255" t="s">
        <v>1936</v>
      </c>
      <c r="I3235" s="255" t="s">
        <v>1936</v>
      </c>
      <c r="N3235" s="154"/>
      <c r="O3235" s="132"/>
    </row>
    <row r="3236" spans="1:15" ht="15.75">
      <c r="A3236" s="292" t="str">
        <f t="shared" si="56"/>
        <v>66-70300-03</v>
      </c>
      <c r="B3236" s="231">
        <v>7808.111249999999</v>
      </c>
      <c r="C3236" s="231">
        <v>10072.696875</v>
      </c>
      <c r="D3236" s="232">
        <v>11971.501406249999</v>
      </c>
      <c r="E3236" s="232">
        <v>11971.501406249999</v>
      </c>
      <c r="F3236" s="231"/>
      <c r="G3236" s="232">
        <v>11971.501406249999</v>
      </c>
      <c r="H3236" s="254" t="s">
        <v>1937</v>
      </c>
      <c r="I3236" s="254" t="s">
        <v>1937</v>
      </c>
      <c r="N3236" s="154"/>
      <c r="O3236" s="132"/>
    </row>
    <row r="3237" spans="1:15" ht="15.75">
      <c r="A3237" s="292" t="str">
        <f t="shared" ref="A3237:A3300" si="57">LEFT(H3237,6)&amp;"00"&amp;RIGHT(H3237,3)</f>
        <v>66-70300-04</v>
      </c>
      <c r="B3237" s="231">
        <v>5326.9919999999993</v>
      </c>
      <c r="C3237" s="231">
        <v>6947.1599999999989</v>
      </c>
      <c r="D3237" s="231"/>
      <c r="E3237" s="231"/>
      <c r="F3237" s="231"/>
      <c r="G3237" s="232">
        <v>7989.2339999999986</v>
      </c>
      <c r="H3237" s="254" t="s">
        <v>1938</v>
      </c>
      <c r="I3237" s="254" t="s">
        <v>1938</v>
      </c>
      <c r="N3237" s="154"/>
      <c r="O3237" s="132"/>
    </row>
    <row r="3238" spans="1:15" ht="15.75">
      <c r="A3238" s="292" t="str">
        <f t="shared" si="57"/>
        <v>66-70300-L2</v>
      </c>
      <c r="B3238" s="231">
        <v>33097.861644671997</v>
      </c>
      <c r="C3238" s="231">
        <v>46979.533102895992</v>
      </c>
      <c r="D3238" s="231"/>
      <c r="E3238" s="231"/>
      <c r="F3238" s="231"/>
      <c r="G3238" s="232">
        <v>54717.843068330381</v>
      </c>
      <c r="H3238" s="255" t="s">
        <v>2894</v>
      </c>
      <c r="I3238" s="255" t="s">
        <v>2894</v>
      </c>
      <c r="N3238" s="154"/>
      <c r="O3238" s="132"/>
    </row>
    <row r="3239" spans="1:15" ht="15.75">
      <c r="A3239" s="292" t="str">
        <f t="shared" si="57"/>
        <v>66-70300-L3</v>
      </c>
      <c r="B3239" s="231">
        <v>40905.972894671999</v>
      </c>
      <c r="C3239" s="231">
        <v>57052.229977895993</v>
      </c>
      <c r="D3239" s="231"/>
      <c r="E3239" s="231"/>
      <c r="F3239" s="231"/>
      <c r="G3239" s="232">
        <v>66689.344474580386</v>
      </c>
      <c r="H3239" s="254" t="s">
        <v>2895</v>
      </c>
      <c r="I3239" s="254" t="s">
        <v>2895</v>
      </c>
      <c r="N3239" s="154"/>
      <c r="O3239" s="132"/>
    </row>
    <row r="3240" spans="1:15" ht="15.75">
      <c r="A3240" s="292" t="str">
        <f t="shared" si="57"/>
        <v>66-70300-B2</v>
      </c>
      <c r="B3240" s="231">
        <v>13135.103249999998</v>
      </c>
      <c r="C3240" s="231">
        <v>17019.856874999998</v>
      </c>
      <c r="D3240" s="231"/>
      <c r="E3240" s="231"/>
      <c r="F3240" s="231"/>
      <c r="G3240" s="232">
        <v>19960.735406249998</v>
      </c>
      <c r="H3240" s="254" t="s">
        <v>1939</v>
      </c>
      <c r="I3240" s="254" t="s">
        <v>1939</v>
      </c>
      <c r="N3240" s="154"/>
      <c r="O3240" s="132"/>
    </row>
    <row r="3241" spans="1:15" ht="15.75">
      <c r="A3241" s="292" t="str">
        <f t="shared" si="57"/>
        <v>66-70300-B3</v>
      </c>
      <c r="B3241" s="231">
        <v>25360.549902671999</v>
      </c>
      <c r="C3241" s="231">
        <v>34426.389074999992</v>
      </c>
      <c r="D3241" s="231"/>
      <c r="E3241" s="231"/>
      <c r="F3241" s="231"/>
      <c r="G3241" s="232">
        <v>40669.62743624999</v>
      </c>
      <c r="H3241" s="255" t="s">
        <v>1940</v>
      </c>
      <c r="I3241" s="255" t="s">
        <v>1940</v>
      </c>
      <c r="N3241" s="154"/>
      <c r="O3241" s="132"/>
    </row>
    <row r="3242" spans="1:15" ht="15.75">
      <c r="A3242" s="292" t="str">
        <f t="shared" si="57"/>
        <v>66-07100-S1</v>
      </c>
      <c r="B3242" s="231">
        <v>3048.5172413793107</v>
      </c>
      <c r="C3242" s="231">
        <v>3975.2664827586195</v>
      </c>
      <c r="D3242" s="231"/>
      <c r="E3242" s="231"/>
      <c r="F3242" s="231"/>
      <c r="G3242" s="232">
        <v>4571.5564551724119</v>
      </c>
      <c r="H3242" s="254" t="s">
        <v>2896</v>
      </c>
      <c r="I3242" s="254" t="s">
        <v>2896</v>
      </c>
      <c r="N3242" s="154"/>
      <c r="O3242" s="132"/>
    </row>
    <row r="3243" spans="1:15" ht="15.75">
      <c r="A3243" s="292" t="str">
        <f t="shared" si="57"/>
        <v>66-07100-S1</v>
      </c>
      <c r="B3243" s="231">
        <v>4265.25</v>
      </c>
      <c r="C3243" s="231">
        <v>5561.8859999999995</v>
      </c>
      <c r="D3243" s="231"/>
      <c r="E3243" s="231"/>
      <c r="F3243" s="231"/>
      <c r="G3243" s="232">
        <v>6396.1688999999997</v>
      </c>
      <c r="H3243" s="254" t="s">
        <v>2897</v>
      </c>
      <c r="I3243" s="254" t="s">
        <v>2897</v>
      </c>
      <c r="N3243" s="154"/>
      <c r="O3243" s="132"/>
    </row>
    <row r="3244" spans="1:15" ht="15.75">
      <c r="A3244" s="292" t="str">
        <f t="shared" si="57"/>
        <v>66-76500-S1</v>
      </c>
      <c r="B3244" s="231">
        <v>11106.586206896551</v>
      </c>
      <c r="C3244" s="231">
        <v>14482.988413793099</v>
      </c>
      <c r="D3244" s="231"/>
      <c r="E3244" s="231"/>
      <c r="F3244" s="231"/>
      <c r="G3244" s="232">
        <v>16655.436675862064</v>
      </c>
      <c r="H3244" s="255" t="s">
        <v>2401</v>
      </c>
      <c r="I3244" s="255" t="s">
        <v>2401</v>
      </c>
      <c r="N3244" s="154"/>
      <c r="O3244" s="132"/>
    </row>
    <row r="3245" spans="1:15" ht="15.75">
      <c r="A3245" s="292" t="str">
        <f t="shared" si="57"/>
        <v>66-77000-01</v>
      </c>
      <c r="B3245" s="231">
        <v>5847.4482758620688</v>
      </c>
      <c r="C3245" s="231">
        <v>7625.0725517241344</v>
      </c>
      <c r="D3245" s="231"/>
      <c r="E3245" s="231"/>
      <c r="F3245" s="231"/>
      <c r="G3245" s="232">
        <v>8768.8334344827545</v>
      </c>
      <c r="H3245" s="254" t="s">
        <v>2898</v>
      </c>
      <c r="I3245" s="254" t="s">
        <v>2898</v>
      </c>
      <c r="N3245" s="154"/>
      <c r="O3245" s="132"/>
    </row>
    <row r="3246" spans="1:15" ht="15.75">
      <c r="A3246" s="292" t="str">
        <f t="shared" si="57"/>
        <v>66-77000-02</v>
      </c>
      <c r="B3246" s="231">
        <v>3030.6896551724144</v>
      </c>
      <c r="C3246" s="231">
        <v>3952.0193103448278</v>
      </c>
      <c r="D3246" s="231"/>
      <c r="E3246" s="231"/>
      <c r="F3246" s="231"/>
      <c r="G3246" s="232">
        <v>4544.8222068965515</v>
      </c>
      <c r="H3246" s="254" t="s">
        <v>2899</v>
      </c>
      <c r="I3246" s="254" t="s">
        <v>2899</v>
      </c>
      <c r="N3246" s="154"/>
      <c r="O3246" s="132"/>
    </row>
    <row r="3247" spans="1:15" ht="15.75">
      <c r="A3247" s="292" t="str">
        <f t="shared" si="57"/>
        <v>66-77000-03</v>
      </c>
      <c r="B3247" s="231">
        <v>1622.3103448275865</v>
      </c>
      <c r="C3247" s="231">
        <v>2115.4926896551719</v>
      </c>
      <c r="D3247" s="231"/>
      <c r="E3247" s="231"/>
      <c r="F3247" s="231"/>
      <c r="G3247" s="232">
        <v>2432.8165931034473</v>
      </c>
      <c r="H3247" s="254" t="s">
        <v>2900</v>
      </c>
      <c r="I3247" s="254" t="s">
        <v>2900</v>
      </c>
      <c r="N3247" s="154"/>
      <c r="O3247" s="132"/>
    </row>
    <row r="3248" spans="1:15" ht="15.75">
      <c r="A3248" s="292" t="str">
        <f t="shared" si="57"/>
        <v>66-77100-01</v>
      </c>
      <c r="B3248" s="231">
        <v>5736.0258620689665</v>
      </c>
      <c r="C3248" s="231">
        <v>7479.7777241379299</v>
      </c>
      <c r="D3248" s="231"/>
      <c r="E3248" s="231"/>
      <c r="F3248" s="231"/>
      <c r="G3248" s="232">
        <v>8601.7443827586176</v>
      </c>
      <c r="H3248" s="254" t="s">
        <v>2901</v>
      </c>
      <c r="I3248" s="254" t="s">
        <v>2901</v>
      </c>
    </row>
    <row r="3249" spans="1:15" ht="15.75">
      <c r="A3249" s="292" t="str">
        <f t="shared" si="57"/>
        <v>66-77100-02</v>
      </c>
      <c r="B3249" s="231">
        <v>2812.3017241379312</v>
      </c>
      <c r="C3249" s="231">
        <v>3667.2414482758613</v>
      </c>
      <c r="D3249" s="231"/>
      <c r="E3249" s="231"/>
      <c r="F3249" s="231"/>
      <c r="G3249" s="232">
        <v>4217.3276655172394</v>
      </c>
      <c r="H3249" s="255" t="s">
        <v>2902</v>
      </c>
      <c r="I3249" s="255" t="s">
        <v>2902</v>
      </c>
    </row>
    <row r="3250" spans="1:15" ht="15.75">
      <c r="A3250" s="292" t="str">
        <f t="shared" si="57"/>
        <v>66-77100-03</v>
      </c>
      <c r="B3250" s="231">
        <v>1296.9568965517244</v>
      </c>
      <c r="C3250" s="231">
        <v>1691.2317931034484</v>
      </c>
      <c r="D3250" s="231"/>
      <c r="E3250" s="231"/>
      <c r="F3250" s="231"/>
      <c r="G3250" s="232">
        <v>1944.9165620689655</v>
      </c>
      <c r="H3250" s="254" t="s">
        <v>2903</v>
      </c>
      <c r="I3250" s="254" t="s">
        <v>2903</v>
      </c>
    </row>
    <row r="3251" spans="1:15" ht="15.75">
      <c r="A3251" s="292" t="str">
        <f t="shared" si="57"/>
        <v>66-77200-01</v>
      </c>
      <c r="B3251" s="231">
        <v>4764.4224137931042</v>
      </c>
      <c r="C3251" s="231">
        <v>6212.806827586207</v>
      </c>
      <c r="D3251" s="231"/>
      <c r="E3251" s="231"/>
      <c r="F3251" s="231"/>
      <c r="G3251" s="232">
        <v>7144.7278517241375</v>
      </c>
      <c r="H3251" s="254" t="s">
        <v>2904</v>
      </c>
      <c r="I3251" s="254" t="s">
        <v>2904</v>
      </c>
    </row>
    <row r="3252" spans="1:15" ht="15.75">
      <c r="A3252" s="292" t="str">
        <f t="shared" si="57"/>
        <v>66-77200-02</v>
      </c>
      <c r="B3252" s="231">
        <v>3463.0086206896558</v>
      </c>
      <c r="C3252" s="231">
        <v>4515.7632413793108</v>
      </c>
      <c r="D3252" s="231"/>
      <c r="E3252" s="231"/>
      <c r="F3252" s="231"/>
      <c r="G3252" s="232">
        <v>5193.1277275862076</v>
      </c>
      <c r="H3252" s="255" t="s">
        <v>2905</v>
      </c>
      <c r="I3252" s="255" t="s">
        <v>2905</v>
      </c>
    </row>
    <row r="3253" spans="1:15" ht="15.75">
      <c r="A3253" s="292" t="str">
        <f t="shared" si="57"/>
        <v>66-77200-03</v>
      </c>
      <c r="B3253" s="231">
        <v>1947.6637931034488</v>
      </c>
      <c r="C3253" s="231">
        <v>2539.7535862068967</v>
      </c>
      <c r="D3253" s="231"/>
      <c r="E3253" s="231"/>
      <c r="F3253" s="231"/>
      <c r="G3253" s="232">
        <v>2920.7166241379305</v>
      </c>
      <c r="H3253" s="254" t="s">
        <v>2906</v>
      </c>
      <c r="I3253" s="254" t="s">
        <v>2906</v>
      </c>
    </row>
    <row r="3254" spans="1:15" ht="15.75">
      <c r="A3254" s="292" t="str">
        <f t="shared" si="57"/>
        <v>66-77300-01</v>
      </c>
      <c r="B3254" s="231">
        <v>3681.3965517241381</v>
      </c>
      <c r="C3254" s="231">
        <v>4800.541103448274</v>
      </c>
      <c r="D3254" s="231"/>
      <c r="E3254" s="231"/>
      <c r="F3254" s="231"/>
      <c r="G3254" s="232">
        <v>5520.622268965516</v>
      </c>
      <c r="H3254" s="254" t="s">
        <v>2907</v>
      </c>
      <c r="I3254" s="254" t="s">
        <v>2907</v>
      </c>
    </row>
    <row r="3255" spans="1:15" ht="15.75">
      <c r="A3255" s="292" t="str">
        <f t="shared" si="57"/>
        <v>66-77300-02</v>
      </c>
      <c r="B3255" s="231">
        <v>2598.3706896551726</v>
      </c>
      <c r="C3255" s="231">
        <v>3388.2753793103439</v>
      </c>
      <c r="D3255" s="231"/>
      <c r="E3255" s="231"/>
      <c r="F3255" s="231"/>
      <c r="G3255" s="232">
        <v>3896.5166862068945</v>
      </c>
      <c r="H3255" s="255" t="s">
        <v>2908</v>
      </c>
      <c r="I3255" s="255" t="s">
        <v>2908</v>
      </c>
    </row>
    <row r="3256" spans="1:15" ht="15.75">
      <c r="A3256" s="292" t="str">
        <f t="shared" si="57"/>
        <v>66-77300-03</v>
      </c>
      <c r="B3256" s="231">
        <v>1515.3448275862072</v>
      </c>
      <c r="C3256" s="231">
        <v>1976.0096551724139</v>
      </c>
      <c r="D3256" s="231"/>
      <c r="E3256" s="231"/>
      <c r="F3256" s="231"/>
      <c r="G3256" s="232">
        <v>2272.4111034482758</v>
      </c>
      <c r="H3256" s="254" t="s">
        <v>2909</v>
      </c>
      <c r="I3256" s="254" t="s">
        <v>2909</v>
      </c>
    </row>
    <row r="3257" spans="1:15" ht="15.75">
      <c r="A3257" s="292" t="str">
        <f t="shared" si="57"/>
        <v>66-77400-01</v>
      </c>
      <c r="B3257" s="231">
        <v>3356.0431034482758</v>
      </c>
      <c r="C3257" s="231">
        <v>4376.280206896552</v>
      </c>
      <c r="D3257" s="231"/>
      <c r="E3257" s="231"/>
      <c r="F3257" s="231"/>
      <c r="G3257" s="232">
        <v>5032.7222379310342</v>
      </c>
      <c r="H3257" s="254" t="s">
        <v>2910</v>
      </c>
      <c r="I3257" s="254" t="s">
        <v>2910</v>
      </c>
      <c r="J3257" s="161"/>
      <c r="K3257" s="161"/>
      <c r="O3257" s="132"/>
    </row>
    <row r="3258" spans="1:15" ht="15.75">
      <c r="A3258" s="292" t="str">
        <f t="shared" si="57"/>
        <v>66-77400-02</v>
      </c>
      <c r="B3258" s="231">
        <v>2812.3017241379312</v>
      </c>
      <c r="C3258" s="231">
        <v>3667.2414482758613</v>
      </c>
      <c r="D3258" s="231"/>
      <c r="E3258" s="231"/>
      <c r="F3258" s="231"/>
      <c r="G3258" s="232">
        <v>4217.3276655172394</v>
      </c>
      <c r="H3258" s="255" t="s">
        <v>2911</v>
      </c>
      <c r="I3258" s="255" t="s">
        <v>2911</v>
      </c>
    </row>
    <row r="3259" spans="1:15" ht="15.75">
      <c r="A3259" s="292" t="str">
        <f t="shared" si="57"/>
        <v>66-77400-03</v>
      </c>
      <c r="B3259" s="231">
        <v>1408.3793103448277</v>
      </c>
      <c r="C3259" s="231">
        <v>1836.5266206896551</v>
      </c>
      <c r="D3259" s="231"/>
      <c r="E3259" s="231"/>
      <c r="F3259" s="231"/>
      <c r="G3259" s="232">
        <v>2112.0056137931033</v>
      </c>
      <c r="H3259" s="255" t="s">
        <v>2912</v>
      </c>
      <c r="I3259" s="255" t="s">
        <v>2912</v>
      </c>
    </row>
    <row r="3260" spans="1:15" ht="15.75">
      <c r="A3260" s="292" t="str">
        <f t="shared" si="57"/>
        <v>66-77500-01</v>
      </c>
      <c r="B3260" s="231">
        <v>3030.6896551724144</v>
      </c>
      <c r="C3260" s="231">
        <v>3952.0193103448278</v>
      </c>
      <c r="D3260" s="231"/>
      <c r="E3260" s="231"/>
      <c r="F3260" s="231"/>
      <c r="G3260" s="232">
        <v>4544.8222068965515</v>
      </c>
      <c r="H3260" s="254" t="s">
        <v>2913</v>
      </c>
      <c r="I3260" s="254" t="s">
        <v>2913</v>
      </c>
    </row>
    <row r="3261" spans="1:15" ht="15.75">
      <c r="A3261" s="292" t="str">
        <f t="shared" si="57"/>
        <v>66-77500-02</v>
      </c>
      <c r="B3261" s="231">
        <v>1947.6637931034488</v>
      </c>
      <c r="C3261" s="231">
        <v>2539.7535862068967</v>
      </c>
      <c r="D3261" s="231"/>
      <c r="E3261" s="231"/>
      <c r="F3261" s="231"/>
      <c r="G3261" s="232">
        <v>2920.7166241379305</v>
      </c>
      <c r="H3261" s="254" t="s">
        <v>2914</v>
      </c>
      <c r="I3261" s="254" t="s">
        <v>2914</v>
      </c>
    </row>
    <row r="3262" spans="1:15" ht="15.75">
      <c r="A3262" s="292" t="str">
        <f t="shared" si="57"/>
        <v>66-77600-01</v>
      </c>
      <c r="B3262" s="231">
        <v>3249.0775862068972</v>
      </c>
      <c r="C3262" s="231">
        <v>4236.7971724137924</v>
      </c>
      <c r="D3262" s="231"/>
      <c r="E3262" s="231"/>
      <c r="F3262" s="231"/>
      <c r="G3262" s="232">
        <v>4872.3167482758608</v>
      </c>
      <c r="H3262" s="254" t="s">
        <v>2915</v>
      </c>
      <c r="I3262" s="254" t="s">
        <v>2915</v>
      </c>
    </row>
    <row r="3263" spans="1:15" ht="15.75">
      <c r="A3263" s="292" t="str">
        <f t="shared" si="57"/>
        <v>66-77600-02</v>
      </c>
      <c r="B3263" s="231">
        <v>1840.6982758620691</v>
      </c>
      <c r="C3263" s="231">
        <v>2400.270551724137</v>
      </c>
      <c r="D3263" s="231"/>
      <c r="E3263" s="231"/>
      <c r="F3263" s="231"/>
      <c r="G3263" s="232">
        <v>2760.311134482758</v>
      </c>
      <c r="H3263" s="254" t="s">
        <v>2916</v>
      </c>
      <c r="I3263" s="254" t="s">
        <v>2916</v>
      </c>
    </row>
    <row r="3264" spans="1:15" ht="15.75">
      <c r="A3264" s="292" t="str">
        <f t="shared" si="57"/>
        <v>66-75600-S3</v>
      </c>
      <c r="B3264" s="231">
        <v>26670.068965517243</v>
      </c>
      <c r="C3264" s="231">
        <v>34777.769931034476</v>
      </c>
      <c r="D3264" s="231"/>
      <c r="E3264" s="231"/>
      <c r="F3264" s="231"/>
      <c r="G3264" s="232">
        <v>39994.435420689646</v>
      </c>
      <c r="H3264" s="255" t="s">
        <v>2917</v>
      </c>
      <c r="I3264" s="255" t="s">
        <v>2917</v>
      </c>
    </row>
    <row r="3265" spans="1:9" ht="15.75">
      <c r="A3265" s="292" t="str">
        <f t="shared" si="57"/>
        <v>66-75600-01</v>
      </c>
      <c r="B3265" s="231">
        <v>15331.724137931036</v>
      </c>
      <c r="C3265" s="231">
        <v>19992.568275862071</v>
      </c>
      <c r="D3265" s="231"/>
      <c r="E3265" s="231"/>
      <c r="F3265" s="231"/>
      <c r="G3265" s="232">
        <v>22991.453517241382</v>
      </c>
      <c r="H3265" s="255" t="s">
        <v>2918</v>
      </c>
      <c r="I3265" s="255" t="s">
        <v>2918</v>
      </c>
    </row>
    <row r="3266" spans="1:9" ht="15.75">
      <c r="A3266" s="292" t="str">
        <f t="shared" si="57"/>
        <v>66-75600-02</v>
      </c>
      <c r="B3266" s="231">
        <v>7086.4655172413795</v>
      </c>
      <c r="C3266" s="231">
        <v>9240.7510344827551</v>
      </c>
      <c r="D3266" s="231"/>
      <c r="E3266" s="231"/>
      <c r="F3266" s="231"/>
      <c r="G3266" s="232">
        <v>10626.863689655167</v>
      </c>
      <c r="H3266" s="254" t="s">
        <v>2919</v>
      </c>
      <c r="I3266" s="254" t="s">
        <v>2919</v>
      </c>
    </row>
    <row r="3267" spans="1:9" ht="15.75">
      <c r="A3267" s="292" t="str">
        <f t="shared" si="57"/>
        <v>66-75600-03</v>
      </c>
      <c r="B3267" s="231">
        <v>4251.8793103448279</v>
      </c>
      <c r="C3267" s="231">
        <v>5544.450620689654</v>
      </c>
      <c r="D3267" s="231"/>
      <c r="E3267" s="231"/>
      <c r="F3267" s="231"/>
      <c r="G3267" s="232">
        <v>6376.1182137931009</v>
      </c>
      <c r="H3267" s="254" t="s">
        <v>2920</v>
      </c>
      <c r="I3267" s="254" t="s">
        <v>2920</v>
      </c>
    </row>
    <row r="3268" spans="1:9" ht="15.75">
      <c r="A3268" s="292" t="str">
        <f t="shared" si="57"/>
        <v>66-75600-B2</v>
      </c>
      <c r="B3268" s="231">
        <v>22418.18965517242</v>
      </c>
      <c r="C3268" s="231">
        <v>29233.319310344828</v>
      </c>
      <c r="D3268" s="231"/>
      <c r="E3268" s="231"/>
      <c r="F3268" s="231"/>
      <c r="G3268" s="232">
        <v>33618.31720689655</v>
      </c>
      <c r="H3268" s="254" t="s">
        <v>2921</v>
      </c>
      <c r="I3268" s="254" t="s">
        <v>2921</v>
      </c>
    </row>
    <row r="3269" spans="1:9" ht="15.75">
      <c r="A3269" s="292" t="str">
        <f t="shared" si="57"/>
        <v>66-75600-L2</v>
      </c>
      <c r="B3269" s="231">
        <v>11338.34482758621</v>
      </c>
      <c r="C3269" s="231">
        <v>14785.201655172412</v>
      </c>
      <c r="D3269" s="231"/>
      <c r="E3269" s="231"/>
      <c r="F3269" s="231"/>
      <c r="G3269" s="232">
        <v>17002.981903448275</v>
      </c>
      <c r="H3269" s="254" t="s">
        <v>2922</v>
      </c>
      <c r="I3269" s="254" t="s">
        <v>2922</v>
      </c>
    </row>
    <row r="3270" spans="1:9" ht="15.75">
      <c r="A3270" s="292" t="s">
        <v>3418</v>
      </c>
      <c r="B3270" s="231">
        <v>10594.043103448277</v>
      </c>
      <c r="C3270" s="231">
        <v>13814.632206896556</v>
      </c>
      <c r="D3270" s="231"/>
      <c r="E3270" s="231"/>
      <c r="F3270" s="231"/>
      <c r="G3270" s="232">
        <v>15886.82703793104</v>
      </c>
      <c r="H3270" s="255" t="s">
        <v>2923</v>
      </c>
      <c r="I3270" s="255" t="s">
        <v>2923</v>
      </c>
    </row>
    <row r="3271" spans="1:9" ht="15.75">
      <c r="A3271" s="292" t="s">
        <v>3419</v>
      </c>
      <c r="B3271" s="231">
        <v>7019.6120689655172</v>
      </c>
      <c r="C3271" s="231">
        <v>9153.574137931033</v>
      </c>
      <c r="D3271" s="231"/>
      <c r="E3271" s="231"/>
      <c r="F3271" s="231"/>
      <c r="G3271" s="232">
        <v>10526.610258620685</v>
      </c>
      <c r="H3271" s="255" t="s">
        <v>2924</v>
      </c>
      <c r="I3271" s="255" t="s">
        <v>2924</v>
      </c>
    </row>
    <row r="3272" spans="1:9" ht="15.75">
      <c r="A3272" s="292" t="str">
        <f t="shared" si="57"/>
        <v>66-78000-S3</v>
      </c>
      <c r="B3272" s="231">
        <v>13366.232758620692</v>
      </c>
      <c r="C3272" s="231">
        <v>17429.567517241383</v>
      </c>
      <c r="D3272" s="231"/>
      <c r="E3272" s="231"/>
      <c r="F3272" s="231"/>
      <c r="G3272" s="232">
        <v>20044.002644827589</v>
      </c>
      <c r="H3272" s="255" t="s">
        <v>2925</v>
      </c>
      <c r="I3272" s="255" t="s">
        <v>2925</v>
      </c>
    </row>
    <row r="3273" spans="1:9" ht="15.75">
      <c r="A3273" s="292" t="str">
        <f t="shared" si="57"/>
        <v>66-78000-01</v>
      </c>
      <c r="B3273" s="231">
        <v>7322.6810344827591</v>
      </c>
      <c r="C3273" s="231">
        <v>9548.776068965517</v>
      </c>
      <c r="D3273" s="231"/>
      <c r="E3273" s="231"/>
      <c r="F3273" s="231"/>
      <c r="G3273" s="232">
        <v>10981.092479310344</v>
      </c>
      <c r="H3273" s="255" t="s">
        <v>2926</v>
      </c>
      <c r="I3273" s="255" t="s">
        <v>2926</v>
      </c>
    </row>
    <row r="3274" spans="1:9" ht="15.75">
      <c r="A3274" s="292" t="str">
        <f t="shared" si="57"/>
        <v>66-78000-02</v>
      </c>
      <c r="B3274" s="231">
        <v>4835.7327586206893</v>
      </c>
      <c r="C3274" s="231">
        <v>6305.7955172413776</v>
      </c>
      <c r="D3274" s="231"/>
      <c r="E3274" s="231"/>
      <c r="F3274" s="231"/>
      <c r="G3274" s="232">
        <v>7251.6648448275837</v>
      </c>
      <c r="H3274" s="255" t="s">
        <v>2927</v>
      </c>
      <c r="I3274" s="255" t="s">
        <v>2927</v>
      </c>
    </row>
    <row r="3275" spans="1:9" ht="15.75">
      <c r="A3275" s="292" t="str">
        <f t="shared" si="57"/>
        <v>66-78000-03</v>
      </c>
      <c r="B3275" s="231">
        <v>1207.8189655172414</v>
      </c>
      <c r="C3275" s="231">
        <v>1574.9959310344827</v>
      </c>
      <c r="D3275" s="231"/>
      <c r="E3275" s="231"/>
      <c r="F3275" s="231"/>
      <c r="G3275" s="232">
        <v>1811.245320689655</v>
      </c>
      <c r="H3275" s="255" t="s">
        <v>2928</v>
      </c>
      <c r="I3275" s="255" t="s">
        <v>2928</v>
      </c>
    </row>
    <row r="3276" spans="1:9" ht="15.75">
      <c r="A3276" s="292" t="str">
        <f t="shared" si="57"/>
        <v>66-78000-L2</v>
      </c>
      <c r="B3276" s="231">
        <v>12158.413793103451</v>
      </c>
      <c r="C3276" s="231">
        <v>15854.571586206894</v>
      </c>
      <c r="D3276" s="231"/>
      <c r="E3276" s="231"/>
      <c r="F3276" s="231"/>
      <c r="G3276" s="232">
        <v>18232.757324137929</v>
      </c>
      <c r="H3276" s="254" t="s">
        <v>2929</v>
      </c>
      <c r="I3276" s="254" t="s">
        <v>2929</v>
      </c>
    </row>
    <row r="3277" spans="1:9" ht="15.75">
      <c r="A3277" s="292" t="str">
        <f t="shared" si="57"/>
        <v>66-78000-B2</v>
      </c>
      <c r="B3277" s="231">
        <v>6043.5517241379312</v>
      </c>
      <c r="C3277" s="231">
        <v>7880.7914482758606</v>
      </c>
      <c r="D3277" s="231"/>
      <c r="E3277" s="231"/>
      <c r="F3277" s="231"/>
      <c r="G3277" s="232">
        <v>9062.9101655172381</v>
      </c>
      <c r="H3277" s="254" t="s">
        <v>2930</v>
      </c>
      <c r="I3277" s="254" t="s">
        <v>2930</v>
      </c>
    </row>
    <row r="3278" spans="1:9" ht="15.75">
      <c r="A3278" s="292" t="str">
        <f t="shared" si="57"/>
        <v>66-76300-01</v>
      </c>
      <c r="B3278" s="231">
        <v>11124.413793103449</v>
      </c>
      <c r="C3278" s="231">
        <v>14506.235586206896</v>
      </c>
      <c r="D3278" s="231"/>
      <c r="E3278" s="231"/>
      <c r="F3278" s="231"/>
      <c r="G3278" s="232">
        <v>16682.170924137929</v>
      </c>
      <c r="H3278" s="254" t="s">
        <v>2931</v>
      </c>
      <c r="I3278" s="254" t="s">
        <v>2931</v>
      </c>
    </row>
    <row r="3279" spans="1:9" ht="15.75">
      <c r="A3279" s="292" t="str">
        <f t="shared" si="57"/>
        <v>66-76300-02</v>
      </c>
      <c r="B3279" s="231">
        <v>7474.2155172413786</v>
      </c>
      <c r="C3279" s="231">
        <v>9746.3770344827553</v>
      </c>
      <c r="D3279" s="231"/>
      <c r="E3279" s="231"/>
      <c r="F3279" s="231"/>
      <c r="G3279" s="232">
        <v>11208.333589655169</v>
      </c>
      <c r="H3279" s="254" t="s">
        <v>2932</v>
      </c>
      <c r="I3279" s="254" t="s">
        <v>2932</v>
      </c>
    </row>
    <row r="3280" spans="1:9" ht="15.75">
      <c r="A3280" s="292" t="str">
        <f t="shared" si="57"/>
        <v>66-78100-02</v>
      </c>
      <c r="B3280" s="231">
        <v>3168.8534482758623</v>
      </c>
      <c r="C3280" s="231">
        <v>4132.1848965517238</v>
      </c>
      <c r="D3280" s="231"/>
      <c r="E3280" s="231"/>
      <c r="F3280" s="231"/>
      <c r="G3280" s="232">
        <v>4752.0126310344822</v>
      </c>
      <c r="H3280" s="255" t="s">
        <v>2933</v>
      </c>
      <c r="I3280" s="255" t="s">
        <v>2933</v>
      </c>
    </row>
    <row r="3281" spans="1:9" ht="15.75">
      <c r="A3281" s="292" t="str">
        <f t="shared" si="57"/>
        <v>66-78300-S1</v>
      </c>
      <c r="B3281" s="231">
        <v>11200.181034482761</v>
      </c>
      <c r="C3281" s="231">
        <v>14605.036068965517</v>
      </c>
      <c r="D3281" s="231"/>
      <c r="E3281" s="231"/>
      <c r="F3281" s="231"/>
      <c r="G3281" s="232">
        <v>16795.791479310341</v>
      </c>
      <c r="H3281" s="255" t="s">
        <v>2934</v>
      </c>
      <c r="I3281" s="255" t="s">
        <v>2934</v>
      </c>
    </row>
    <row r="3282" spans="1:9" ht="15.75">
      <c r="A3282" s="292" t="str">
        <f t="shared" si="57"/>
        <v>66-76400-01</v>
      </c>
      <c r="B3282" s="231">
        <v>10139.439655172415</v>
      </c>
      <c r="C3282" s="231">
        <v>13221.829310344825</v>
      </c>
      <c r="D3282" s="231"/>
      <c r="E3282" s="231"/>
      <c r="F3282" s="231"/>
      <c r="G3282" s="232">
        <v>15205.103706896547</v>
      </c>
      <c r="H3282" s="255" t="s">
        <v>2935</v>
      </c>
      <c r="I3282" s="255" t="s">
        <v>2935</v>
      </c>
    </row>
    <row r="3283" spans="1:9" ht="15.75">
      <c r="A3283" s="292" t="str">
        <f t="shared" si="57"/>
        <v>66-76400-02</v>
      </c>
      <c r="B3283" s="231">
        <v>6663.060344827587</v>
      </c>
      <c r="C3283" s="231">
        <v>8688.6306896551705</v>
      </c>
      <c r="D3283" s="231"/>
      <c r="E3283" s="231"/>
      <c r="F3283" s="231"/>
      <c r="G3283" s="232">
        <v>9991.9252931034462</v>
      </c>
      <c r="H3283" s="255" t="s">
        <v>2936</v>
      </c>
      <c r="I3283" s="255" t="s">
        <v>2936</v>
      </c>
    </row>
    <row r="3284" spans="1:9" ht="15.75">
      <c r="A3284" s="292" t="str">
        <f t="shared" si="57"/>
        <v>66-49700-S1</v>
      </c>
      <c r="B3284" s="231">
        <v>5192.2844827586205</v>
      </c>
      <c r="C3284" s="231">
        <v>7200</v>
      </c>
      <c r="D3284" s="231"/>
      <c r="E3284" s="231"/>
      <c r="F3284" s="231"/>
      <c r="G3284" s="232">
        <v>7786.3498103448246</v>
      </c>
      <c r="H3284" s="255" t="s">
        <v>1003</v>
      </c>
      <c r="I3284" s="255" t="s">
        <v>1003</v>
      </c>
    </row>
    <row r="3285" spans="1:9" ht="15.75">
      <c r="A3285" s="292" t="str">
        <f t="shared" si="57"/>
        <v>66-80000-03</v>
      </c>
      <c r="B3285" s="231">
        <v>11333.887931034484</v>
      </c>
      <c r="C3285" s="231">
        <v>14779.389862068965</v>
      </c>
      <c r="D3285" s="231"/>
      <c r="E3285" s="231"/>
      <c r="F3285" s="231"/>
      <c r="G3285" s="232">
        <v>16996.298341379308</v>
      </c>
      <c r="H3285" s="255" t="s">
        <v>2937</v>
      </c>
      <c r="I3285" s="255" t="s">
        <v>2937</v>
      </c>
    </row>
    <row r="3286" spans="1:9" ht="15.75">
      <c r="A3286" s="292" t="str">
        <f t="shared" si="57"/>
        <v>66-80100-02</v>
      </c>
      <c r="B3286" s="231">
        <v>15059.853448275864</v>
      </c>
      <c r="C3286" s="231">
        <v>19638.048896551722</v>
      </c>
      <c r="D3286" s="231"/>
      <c r="E3286" s="231"/>
      <c r="F3286" s="231"/>
      <c r="G3286" s="232">
        <v>22583.756231034477</v>
      </c>
      <c r="H3286" s="254" t="s">
        <v>2938</v>
      </c>
      <c r="I3286" s="254" t="s">
        <v>2938</v>
      </c>
    </row>
    <row r="3287" spans="1:9" ht="15.75">
      <c r="A3287" s="292" t="str">
        <f t="shared" si="57"/>
        <v>66-79700-01</v>
      </c>
      <c r="B3287" s="231">
        <v>7313.7672413793116</v>
      </c>
      <c r="C3287" s="231">
        <v>9537.15248275862</v>
      </c>
      <c r="D3287" s="231"/>
      <c r="E3287" s="231"/>
      <c r="F3287" s="231"/>
      <c r="G3287" s="232">
        <v>10967.725355172412</v>
      </c>
      <c r="H3287" s="254" t="s">
        <v>2939</v>
      </c>
      <c r="I3287" s="254" t="s">
        <v>2939</v>
      </c>
    </row>
    <row r="3288" spans="1:9" ht="15.75">
      <c r="A3288" s="292" t="str">
        <f t="shared" si="57"/>
        <v>66-79700-02</v>
      </c>
      <c r="B3288" s="231">
        <v>3168.8534482758623</v>
      </c>
      <c r="C3288" s="231">
        <v>4132.1848965517238</v>
      </c>
      <c r="D3288" s="231"/>
      <c r="E3288" s="231"/>
      <c r="F3288" s="231"/>
      <c r="G3288" s="232">
        <v>4752.0126310344822</v>
      </c>
      <c r="H3288" s="254" t="s">
        <v>2940</v>
      </c>
      <c r="I3288" s="254" t="s">
        <v>2940</v>
      </c>
    </row>
    <row r="3289" spans="1:9" ht="15.75">
      <c r="A3289" s="292" t="str">
        <f t="shared" si="57"/>
        <v>66-79700-03</v>
      </c>
      <c r="B3289" s="231">
        <v>2317.5862068965521</v>
      </c>
      <c r="C3289" s="231">
        <v>3022.1324137931028</v>
      </c>
      <c r="D3289" s="231"/>
      <c r="E3289" s="231"/>
      <c r="F3289" s="231"/>
      <c r="G3289" s="232">
        <v>3475.4522758620683</v>
      </c>
      <c r="H3289" s="254" t="s">
        <v>2941</v>
      </c>
      <c r="I3289" s="254" t="s">
        <v>2941</v>
      </c>
    </row>
    <row r="3290" spans="1:9" ht="15.75">
      <c r="A3290" s="292" t="str">
        <f t="shared" si="57"/>
        <v>66-79800-01</v>
      </c>
      <c r="B3290" s="231">
        <v>8570.6120689655199</v>
      </c>
      <c r="C3290" s="231">
        <v>11176.078137931034</v>
      </c>
      <c r="D3290" s="231"/>
      <c r="E3290" s="231"/>
      <c r="F3290" s="231"/>
      <c r="G3290" s="232">
        <v>12852.489858620687</v>
      </c>
      <c r="H3290" s="255" t="s">
        <v>2942</v>
      </c>
      <c r="I3290" s="255" t="s">
        <v>2942</v>
      </c>
    </row>
    <row r="3291" spans="1:9" ht="15.75">
      <c r="A3291" s="292" t="str">
        <f t="shared" si="57"/>
        <v>66-17500-S3</v>
      </c>
      <c r="B3291" s="231">
        <v>55984.209023999996</v>
      </c>
      <c r="C3291" s="231">
        <v>73850.293590000001</v>
      </c>
      <c r="D3291" s="231"/>
      <c r="E3291" s="231"/>
      <c r="F3291" s="231"/>
      <c r="G3291" s="232">
        <v>87883.797628499873</v>
      </c>
      <c r="H3291" s="255" t="s">
        <v>2943</v>
      </c>
      <c r="I3291" s="255" t="s">
        <v>2943</v>
      </c>
    </row>
    <row r="3292" spans="1:9" ht="15.75">
      <c r="A3292" s="292" t="str">
        <f t="shared" si="57"/>
        <v>66-17500-01</v>
      </c>
      <c r="B3292" s="231">
        <v>26756.03472</v>
      </c>
      <c r="C3292" s="231">
        <v>35388.248699999996</v>
      </c>
      <c r="D3292" s="231"/>
      <c r="E3292" s="231"/>
      <c r="F3292" s="231"/>
      <c r="G3292" s="232">
        <v>42449.866004999996</v>
      </c>
      <c r="H3292" s="255" t="s">
        <v>536</v>
      </c>
      <c r="I3292" s="255" t="s">
        <v>536</v>
      </c>
    </row>
    <row r="3293" spans="1:9" ht="15.75">
      <c r="A3293" s="292" t="str">
        <f t="shared" si="57"/>
        <v>66-17500-02</v>
      </c>
      <c r="B3293" s="231">
        <v>18729.224303999999</v>
      </c>
      <c r="C3293" s="231">
        <v>24771.414090000002</v>
      </c>
      <c r="D3293" s="231"/>
      <c r="E3293" s="231"/>
      <c r="F3293" s="231"/>
      <c r="G3293" s="232">
        <v>29689.706203499882</v>
      </c>
      <c r="H3293" s="255" t="s">
        <v>537</v>
      </c>
      <c r="I3293" s="255" t="s">
        <v>537</v>
      </c>
    </row>
    <row r="3294" spans="1:9" ht="15.75">
      <c r="A3294" s="292" t="str">
        <f t="shared" si="57"/>
        <v>66-17500-03</v>
      </c>
      <c r="B3294" s="231">
        <v>10498.949999999999</v>
      </c>
      <c r="C3294" s="231">
        <v>13690.630799999995</v>
      </c>
      <c r="D3294" s="231"/>
      <c r="E3294" s="231"/>
      <c r="F3294" s="231"/>
      <c r="G3294" s="232">
        <v>15744.225419999993</v>
      </c>
      <c r="H3294" s="255" t="s">
        <v>2944</v>
      </c>
      <c r="I3294" s="255" t="s">
        <v>2944</v>
      </c>
    </row>
    <row r="3295" spans="1:9" ht="15.75">
      <c r="A3295" s="292" t="str">
        <f t="shared" si="57"/>
        <v>66-17500-L2</v>
      </c>
      <c r="B3295" s="231">
        <v>45485.259023999999</v>
      </c>
      <c r="C3295" s="231">
        <v>60159.662790000002</v>
      </c>
      <c r="D3295" s="231"/>
      <c r="E3295" s="231"/>
      <c r="F3295" s="231"/>
      <c r="G3295" s="232">
        <v>72139.572208499885</v>
      </c>
      <c r="H3295" s="255" t="s">
        <v>2945</v>
      </c>
      <c r="I3295" s="255" t="s">
        <v>2945</v>
      </c>
    </row>
    <row r="3296" spans="1:9" ht="15.75">
      <c r="A3296" s="292" t="str">
        <f t="shared" si="57"/>
        <v>66-17500-B2</v>
      </c>
      <c r="B3296" s="231">
        <v>29228.174304</v>
      </c>
      <c r="C3296" s="231">
        <v>38462.044889999997</v>
      </c>
      <c r="D3296" s="231"/>
      <c r="E3296" s="231"/>
      <c r="F3296" s="231"/>
      <c r="G3296" s="232">
        <v>45433.931623499877</v>
      </c>
      <c r="H3296" s="254" t="s">
        <v>2946</v>
      </c>
      <c r="I3296" s="254" t="s">
        <v>2946</v>
      </c>
    </row>
    <row r="3297" spans="1:9" ht="15.75">
      <c r="A3297" s="292" t="str">
        <f t="shared" si="57"/>
        <v>66-07900-S1</v>
      </c>
      <c r="B3297" s="231">
        <v>11520.89931034483</v>
      </c>
      <c r="C3297" s="231">
        <v>15470.921931034483</v>
      </c>
      <c r="D3297" s="231"/>
      <c r="E3297" s="231"/>
      <c r="F3297" s="231"/>
      <c r="G3297" s="232">
        <v>17791.560220689655</v>
      </c>
      <c r="H3297" s="254" t="s">
        <v>2947</v>
      </c>
      <c r="I3297" s="254" t="s">
        <v>2947</v>
      </c>
    </row>
    <row r="3298" spans="1:9" ht="15.75">
      <c r="A3298" s="292" t="str">
        <f t="shared" si="57"/>
        <v>66-07900-S1</v>
      </c>
      <c r="B3298" s="231">
        <v>12349.52551724138</v>
      </c>
      <c r="C3298" s="231">
        <v>16583.648551724138</v>
      </c>
      <c r="D3298" s="231"/>
      <c r="E3298" s="231"/>
      <c r="F3298" s="231"/>
      <c r="G3298" s="232">
        <v>19071.195834482758</v>
      </c>
      <c r="H3298" s="254" t="s">
        <v>2948</v>
      </c>
      <c r="I3298" s="254" t="s">
        <v>2948</v>
      </c>
    </row>
    <row r="3299" spans="1:9" ht="15.75">
      <c r="A3299" s="292" t="str">
        <f t="shared" si="57"/>
        <v>66-07900-S1</v>
      </c>
      <c r="B3299" s="231">
        <v>16128.260689655177</v>
      </c>
      <c r="C3299" s="231">
        <v>21657.950068965518</v>
      </c>
      <c r="D3299" s="231"/>
      <c r="E3299" s="231"/>
      <c r="F3299" s="231"/>
      <c r="G3299" s="232">
        <v>24906.642579310344</v>
      </c>
      <c r="H3299" s="254" t="s">
        <v>2949</v>
      </c>
      <c r="I3299" s="254" t="s">
        <v>2949</v>
      </c>
    </row>
    <row r="3300" spans="1:9" ht="15.75">
      <c r="A3300" s="292" t="str">
        <f t="shared" si="57"/>
        <v>66-08100-S1</v>
      </c>
      <c r="B3300" s="231">
        <v>21410.931034482757</v>
      </c>
      <c r="C3300" s="231">
        <v>27919.85406896552</v>
      </c>
      <c r="D3300" s="231"/>
      <c r="E3300" s="231"/>
      <c r="F3300" s="231"/>
      <c r="G3300" s="232">
        <v>32107.832179310346</v>
      </c>
      <c r="H3300" s="255" t="s">
        <v>2950</v>
      </c>
      <c r="I3300" s="255" t="s">
        <v>2950</v>
      </c>
    </row>
    <row r="3301" spans="1:9" ht="15.75">
      <c r="A3301" s="292" t="str">
        <f t="shared" ref="A3301:A3369" si="58">LEFT(H3301,6)&amp;"00"&amp;RIGHT(H3301,3)</f>
        <v>66-08100-01</v>
      </c>
      <c r="B3301" s="231">
        <v>6097.0344827586214</v>
      </c>
      <c r="C3301" s="231">
        <v>7950.5329655172391</v>
      </c>
      <c r="D3301" s="231"/>
      <c r="E3301" s="231"/>
      <c r="F3301" s="231"/>
      <c r="G3301" s="232">
        <v>9143.1129103448238</v>
      </c>
      <c r="H3301" s="255" t="s">
        <v>2951</v>
      </c>
      <c r="I3301" s="255" t="s">
        <v>2951</v>
      </c>
    </row>
    <row r="3302" spans="1:9" ht="15.75">
      <c r="A3302" s="292" t="str">
        <f t="shared" si="58"/>
        <v>66-08100-02</v>
      </c>
      <c r="B3302" s="231">
        <v>4390.0431034482763</v>
      </c>
      <c r="C3302" s="231">
        <v>5724.6162068965514</v>
      </c>
      <c r="D3302" s="231"/>
      <c r="E3302" s="231"/>
      <c r="F3302" s="231"/>
      <c r="G3302" s="232">
        <v>6583.3086379310334</v>
      </c>
      <c r="H3302" s="255" t="s">
        <v>2952</v>
      </c>
      <c r="I3302" s="255" t="s">
        <v>2952</v>
      </c>
    </row>
    <row r="3303" spans="1:9" ht="15.75">
      <c r="A3303" s="292" t="str">
        <f t="shared" si="58"/>
        <v>66-78200-S2</v>
      </c>
      <c r="B3303" s="231">
        <v>33876.870689655174</v>
      </c>
      <c r="C3303" s="231">
        <v>44175.439379310337</v>
      </c>
      <c r="D3303" s="231"/>
      <c r="E3303" s="231"/>
      <c r="F3303" s="231"/>
      <c r="G3303" s="232">
        <v>50801.755286206884</v>
      </c>
      <c r="H3303" s="255" t="s">
        <v>2953</v>
      </c>
      <c r="I3303" s="255" t="s">
        <v>2953</v>
      </c>
    </row>
    <row r="3304" spans="1:9" ht="15.75">
      <c r="A3304" s="292" t="str">
        <f t="shared" si="58"/>
        <v>66-78200-01</v>
      </c>
      <c r="B3304" s="231">
        <v>22213.172413793101</v>
      </c>
      <c r="C3304" s="231">
        <v>28965.976827586204</v>
      </c>
      <c r="D3304" s="231"/>
      <c r="E3304" s="231"/>
      <c r="F3304" s="231"/>
      <c r="G3304" s="232">
        <v>33310.873351724127</v>
      </c>
      <c r="H3304" s="255" t="s">
        <v>2954</v>
      </c>
      <c r="I3304" s="255" t="s">
        <v>2954</v>
      </c>
    </row>
    <row r="3305" spans="1:9" ht="15.75">
      <c r="A3305" s="292" t="str">
        <f t="shared" si="58"/>
        <v>66-78200-02</v>
      </c>
      <c r="B3305" s="231">
        <v>11663.698275862071</v>
      </c>
      <c r="C3305" s="231">
        <v>15209.462551724137</v>
      </c>
      <c r="D3305" s="231"/>
      <c r="E3305" s="231"/>
      <c r="F3305" s="231"/>
      <c r="G3305" s="232">
        <v>17490.881934482757</v>
      </c>
      <c r="H3305" s="255" t="s">
        <v>2955</v>
      </c>
      <c r="I3305" s="255" t="s">
        <v>2955</v>
      </c>
    </row>
    <row r="3306" spans="1:9" ht="15.75">
      <c r="A3306" s="292" t="str">
        <f t="shared" si="58"/>
        <v>66-76200-S3</v>
      </c>
      <c r="B3306" s="231">
        <v>49596.34482758621</v>
      </c>
      <c r="C3306" s="231">
        <v>64673.633655172409</v>
      </c>
      <c r="D3306" s="231"/>
      <c r="E3306" s="231"/>
      <c r="F3306" s="231"/>
      <c r="G3306" s="232">
        <v>74374.678703448255</v>
      </c>
      <c r="H3306" s="255" t="s">
        <v>2956</v>
      </c>
      <c r="I3306" s="255" t="s">
        <v>2956</v>
      </c>
    </row>
    <row r="3307" spans="1:9" ht="15.75">
      <c r="A3307" s="292" t="str">
        <f t="shared" si="58"/>
        <v>66-76200-01</v>
      </c>
      <c r="B3307" s="231">
        <v>22854.96551724138</v>
      </c>
      <c r="C3307" s="231">
        <v>29802.875034482753</v>
      </c>
      <c r="D3307" s="231"/>
      <c r="E3307" s="231"/>
      <c r="F3307" s="231"/>
      <c r="G3307" s="232">
        <v>34273.306289655164</v>
      </c>
      <c r="H3307" s="255" t="s">
        <v>2957</v>
      </c>
      <c r="I3307" s="255" t="s">
        <v>2957</v>
      </c>
    </row>
    <row r="3308" spans="1:9" ht="15.75">
      <c r="A3308" s="292" t="str">
        <f t="shared" si="58"/>
        <v>66-76200-02</v>
      </c>
      <c r="B3308" s="231">
        <v>16454.862068965518</v>
      </c>
      <c r="C3308" s="231">
        <v>21457.140137931037</v>
      </c>
      <c r="D3308" s="231"/>
      <c r="E3308" s="231"/>
      <c r="F3308" s="231"/>
      <c r="G3308" s="232">
        <v>24675.711158620688</v>
      </c>
      <c r="H3308" s="254" t="s">
        <v>2958</v>
      </c>
      <c r="I3308" s="254" t="s">
        <v>2958</v>
      </c>
    </row>
    <row r="3309" spans="1:9" ht="15.75">
      <c r="A3309" s="292" t="str">
        <f t="shared" si="58"/>
        <v>66-76200-03</v>
      </c>
      <c r="B3309" s="231">
        <v>10286.517241379312</v>
      </c>
      <c r="C3309" s="231">
        <v>13413.618482758615</v>
      </c>
      <c r="D3309" s="231"/>
      <c r="E3309" s="231"/>
      <c r="F3309" s="231"/>
      <c r="G3309" s="232">
        <v>15425.661255172407</v>
      </c>
      <c r="H3309" s="254" t="s">
        <v>2959</v>
      </c>
      <c r="I3309" s="254" t="s">
        <v>2959</v>
      </c>
    </row>
    <row r="3310" spans="1:9" ht="15.75">
      <c r="A3310" s="292" t="str">
        <f t="shared" si="58"/>
        <v>66-76200-L2</v>
      </c>
      <c r="B3310" s="231">
        <v>39309.827586206899</v>
      </c>
      <c r="C3310" s="231">
        <v>51260.01517241379</v>
      </c>
      <c r="D3310" s="231"/>
      <c r="E3310" s="231"/>
      <c r="F3310" s="231"/>
      <c r="G3310" s="232">
        <v>58949.017448275852</v>
      </c>
      <c r="H3310" s="254" t="s">
        <v>2960</v>
      </c>
      <c r="I3310" s="254" t="s">
        <v>2960</v>
      </c>
    </row>
    <row r="3311" spans="1:9" ht="15.75">
      <c r="A3311" s="292" t="str">
        <f t="shared" si="58"/>
        <v>66-76200-B2</v>
      </c>
      <c r="B3311" s="231">
        <v>26741.37931034483</v>
      </c>
      <c r="C3311" s="231">
        <v>34870.758620689652</v>
      </c>
      <c r="D3311" s="231"/>
      <c r="E3311" s="231"/>
      <c r="F3311" s="231"/>
      <c r="G3311" s="232">
        <v>40101.372413793099</v>
      </c>
      <c r="H3311" s="254" t="s">
        <v>2961</v>
      </c>
      <c r="I3311" s="254" t="s">
        <v>2961</v>
      </c>
    </row>
    <row r="3312" spans="1:9" ht="15.75">
      <c r="A3312" s="292" t="str">
        <f t="shared" si="58"/>
        <v>66-70800-B3</v>
      </c>
      <c r="B3312" s="231">
        <v>23697.318965517246</v>
      </c>
      <c r="C3312" s="231">
        <v>30901.303931034483</v>
      </c>
      <c r="D3312" s="231"/>
      <c r="E3312" s="231"/>
      <c r="F3312" s="231"/>
      <c r="G3312" s="232">
        <v>35536.499520689656</v>
      </c>
      <c r="H3312" s="255" t="s">
        <v>2962</v>
      </c>
      <c r="I3312" s="255" t="s">
        <v>2962</v>
      </c>
    </row>
    <row r="3313" spans="1:9" ht="15.75">
      <c r="A3313" s="292" t="str">
        <f t="shared" si="58"/>
        <v>66-70800-03</v>
      </c>
      <c r="B3313" s="231">
        <v>9956.7068965517265</v>
      </c>
      <c r="C3313" s="231">
        <v>12983.545793103449</v>
      </c>
      <c r="D3313" s="231"/>
      <c r="E3313" s="231"/>
      <c r="F3313" s="231"/>
      <c r="G3313" s="232">
        <v>14931.077662068967</v>
      </c>
      <c r="H3313" s="255" t="s">
        <v>2963</v>
      </c>
      <c r="I3313" s="255" t="s">
        <v>2963</v>
      </c>
    </row>
    <row r="3314" spans="1:9" ht="15.75">
      <c r="A3314" s="292" t="str">
        <f t="shared" si="58"/>
        <v>66-70800-04</v>
      </c>
      <c r="B3314" s="231">
        <v>7523.241379310346</v>
      </c>
      <c r="C3314" s="231">
        <v>9810.3067586206907</v>
      </c>
      <c r="D3314" s="231"/>
      <c r="E3314" s="231"/>
      <c r="F3314" s="231"/>
      <c r="G3314" s="232">
        <v>11281.852772413795</v>
      </c>
      <c r="H3314" s="254" t="s">
        <v>2964</v>
      </c>
      <c r="I3314" s="254" t="s">
        <v>2964</v>
      </c>
    </row>
    <row r="3315" spans="1:9" ht="15.75">
      <c r="A3315" s="292" t="str">
        <f t="shared" si="58"/>
        <v>66-70800-05</v>
      </c>
      <c r="B3315" s="231">
        <v>6217.370689655173</v>
      </c>
      <c r="C3315" s="231">
        <v>8107.4513793103442</v>
      </c>
      <c r="D3315" s="231"/>
      <c r="E3315" s="231"/>
      <c r="F3315" s="231"/>
      <c r="G3315" s="232">
        <v>9323.569086206895</v>
      </c>
      <c r="H3315" s="254" t="s">
        <v>2965</v>
      </c>
      <c r="I3315" s="254" t="s">
        <v>2965</v>
      </c>
    </row>
    <row r="3316" spans="1:9" ht="15.75">
      <c r="A3316" s="292" t="str">
        <f t="shared" si="58"/>
        <v>66-70800-B2</v>
      </c>
      <c r="B3316" s="231">
        <v>13740.612068965518</v>
      </c>
      <c r="C3316" s="231">
        <v>17917.758137931036</v>
      </c>
      <c r="D3316" s="231"/>
      <c r="E3316" s="231"/>
      <c r="F3316" s="231"/>
      <c r="G3316" s="232">
        <v>20605.421858620692</v>
      </c>
      <c r="H3316" s="254" t="s">
        <v>2966</v>
      </c>
      <c r="I3316" s="254" t="s">
        <v>2966</v>
      </c>
    </row>
    <row r="3317" spans="1:9" ht="15.75">
      <c r="A3317" s="292" t="str">
        <f t="shared" si="58"/>
        <v>66-71300-S1</v>
      </c>
      <c r="B3317" s="231">
        <v>6654.1465517241386</v>
      </c>
      <c r="C3317" s="231">
        <v>8677.0071034482735</v>
      </c>
      <c r="D3317" s="231"/>
      <c r="E3317" s="231"/>
      <c r="F3317" s="231"/>
      <c r="G3317" s="232">
        <v>9978.5581689655137</v>
      </c>
      <c r="H3317" s="254" t="s">
        <v>2967</v>
      </c>
      <c r="I3317" s="254" t="s">
        <v>2967</v>
      </c>
    </row>
    <row r="3318" spans="1:9" ht="15.75">
      <c r="A3318" s="292" t="str">
        <f t="shared" si="58"/>
        <v>66-71400-S1</v>
      </c>
      <c r="B3318" s="231">
        <v>5120.9741379310344</v>
      </c>
      <c r="C3318" s="231">
        <v>6677.7502758620685</v>
      </c>
      <c r="D3318" s="231"/>
      <c r="E3318" s="231"/>
      <c r="F3318" s="231"/>
      <c r="G3318" s="232">
        <v>7679.4128172413775</v>
      </c>
      <c r="H3318" s="250" t="s">
        <v>2968</v>
      </c>
      <c r="I3318" s="250" t="s">
        <v>2968</v>
      </c>
    </row>
    <row r="3319" spans="1:9" ht="15.75">
      <c r="A3319" s="292" t="str">
        <f t="shared" si="58"/>
        <v>66-71500-S1</v>
      </c>
      <c r="B3319" s="231">
        <v>4510.3793103448279</v>
      </c>
      <c r="C3319" s="231">
        <v>5881.5346206896556</v>
      </c>
      <c r="D3319" s="231">
        <v>5881.5346206896556</v>
      </c>
      <c r="E3319" s="231"/>
      <c r="F3319" s="231"/>
      <c r="G3319" s="232">
        <v>6763.7648137931028</v>
      </c>
      <c r="H3319" s="250" t="s">
        <v>2969</v>
      </c>
      <c r="I3319" s="250" t="s">
        <v>2969</v>
      </c>
    </row>
    <row r="3320" spans="1:9" ht="15.75">
      <c r="A3320" s="292" t="str">
        <f t="shared" si="58"/>
        <v>66-VG000-S1</v>
      </c>
      <c r="B3320" s="231">
        <v>8534.9568965517265</v>
      </c>
      <c r="C3320" s="231">
        <v>11129.583793103449</v>
      </c>
      <c r="D3320" s="231"/>
      <c r="E3320" s="231"/>
      <c r="F3320" s="231"/>
      <c r="G3320" s="232">
        <v>12799.021362068966</v>
      </c>
      <c r="H3320" s="250" t="s">
        <v>2970</v>
      </c>
      <c r="I3320" s="250" t="s">
        <v>2970</v>
      </c>
    </row>
    <row r="3321" spans="1:9" ht="15.75">
      <c r="A3321" s="292" t="str">
        <f t="shared" si="58"/>
        <v>66-70800-01</v>
      </c>
      <c r="B3321" s="231">
        <v>18286.646551724138</v>
      </c>
      <c r="C3321" s="231">
        <v>23845.787103448278</v>
      </c>
      <c r="D3321" s="231"/>
      <c r="E3321" s="231"/>
      <c r="F3321" s="231"/>
      <c r="G3321" s="232">
        <v>27422.655168965517</v>
      </c>
      <c r="H3321" s="254" t="s">
        <v>2971</v>
      </c>
      <c r="I3321" s="254" t="s">
        <v>2971</v>
      </c>
    </row>
    <row r="3322" spans="1:9" ht="15.75">
      <c r="A3322" s="292" t="str">
        <f t="shared" si="58"/>
        <v>66-70800-02</v>
      </c>
      <c r="B3322" s="231">
        <v>13990.198275862071</v>
      </c>
      <c r="C3322" s="231">
        <v>18243.218551724138</v>
      </c>
      <c r="D3322" s="231"/>
      <c r="E3322" s="231"/>
      <c r="F3322" s="231"/>
      <c r="G3322" s="232">
        <v>20979.701334482754</v>
      </c>
      <c r="H3322" s="255" t="s">
        <v>2972</v>
      </c>
      <c r="I3322" s="255" t="s">
        <v>2972</v>
      </c>
    </row>
    <row r="3323" spans="1:9" ht="15.75">
      <c r="A3323" s="292" t="str">
        <f t="shared" si="58"/>
        <v>66-76700-S1</v>
      </c>
      <c r="B3323" s="231">
        <v>24686.750000000004</v>
      </c>
      <c r="C3323" s="231">
        <v>32191.522000000004</v>
      </c>
      <c r="D3323" s="231"/>
      <c r="E3323" s="231"/>
      <c r="F3323" s="231"/>
      <c r="G3323" s="232">
        <v>37020.2503</v>
      </c>
      <c r="H3323" s="254" t="s">
        <v>2973</v>
      </c>
      <c r="I3323" s="254" t="s">
        <v>2973</v>
      </c>
    </row>
    <row r="3324" spans="1:9" ht="15.75">
      <c r="A3324" s="292" t="str">
        <f t="shared" si="58"/>
        <v>66-76800-S1</v>
      </c>
      <c r="B3324" s="231">
        <v>26982.051724137935</v>
      </c>
      <c r="C3324" s="231">
        <v>35184.595448275861</v>
      </c>
      <c r="D3324" s="231"/>
      <c r="E3324" s="231"/>
      <c r="F3324" s="231"/>
      <c r="G3324" s="232">
        <v>40462.284765517245</v>
      </c>
      <c r="H3324" s="254" t="s">
        <v>2974</v>
      </c>
      <c r="I3324" s="254" t="s">
        <v>2974</v>
      </c>
    </row>
    <row r="3325" spans="1:9" ht="15.75">
      <c r="A3325" s="292" t="str">
        <f t="shared" si="58"/>
        <v>66-77700-S6</v>
      </c>
      <c r="B3325" s="231">
        <f>+B3332+B3331+B3329+B3328+B3327+B3326</f>
        <v>39000.141929999998</v>
      </c>
      <c r="C3325" s="231">
        <f t="shared" ref="C3325:G3325" si="59">+C3332+C3331+C3329+C3328+C3327+C3326</f>
        <v>50290.865774999998</v>
      </c>
      <c r="D3325" s="231">
        <f t="shared" si="59"/>
        <v>0</v>
      </c>
      <c r="E3325" s="231">
        <f t="shared" si="59"/>
        <v>0</v>
      </c>
      <c r="F3325" s="231">
        <f t="shared" si="59"/>
        <v>0</v>
      </c>
      <c r="G3325" s="231">
        <f t="shared" si="59"/>
        <v>59186.83564125</v>
      </c>
      <c r="H3325" s="254" t="s">
        <v>3407</v>
      </c>
      <c r="I3325" s="254"/>
    </row>
    <row r="3326" spans="1:9" ht="15.75">
      <c r="A3326" s="292" t="str">
        <f t="shared" si="58"/>
        <v>66-77700-01</v>
      </c>
      <c r="B3326" s="231">
        <v>15079.734479999999</v>
      </c>
      <c r="C3326" s="231">
        <v>19453.865399999999</v>
      </c>
      <c r="D3326" s="231"/>
      <c r="E3326" s="231"/>
      <c r="F3326" s="231"/>
      <c r="G3326" s="232">
        <v>23188.785209999998</v>
      </c>
      <c r="H3326" s="254" t="s">
        <v>2975</v>
      </c>
      <c r="I3326" s="254" t="s">
        <v>2975</v>
      </c>
    </row>
    <row r="3327" spans="1:9" ht="15.75">
      <c r="A3327" s="292" t="str">
        <f t="shared" si="58"/>
        <v>66-77700-02</v>
      </c>
      <c r="B3327" s="231">
        <v>9763.1962500000009</v>
      </c>
      <c r="C3327" s="231">
        <v>12579.684374999999</v>
      </c>
      <c r="D3327" s="231"/>
      <c r="E3327" s="231"/>
      <c r="F3327" s="231"/>
      <c r="G3327" s="232">
        <v>14728.53703125</v>
      </c>
      <c r="H3327" s="255" t="s">
        <v>2976</v>
      </c>
      <c r="I3327" s="255" t="s">
        <v>2976</v>
      </c>
    </row>
    <row r="3328" spans="1:9" ht="15.75">
      <c r="A3328" s="292" t="str">
        <f t="shared" si="58"/>
        <v>66-77700-03</v>
      </c>
      <c r="B3328" s="231">
        <v>6546.0911999999998</v>
      </c>
      <c r="C3328" s="231">
        <v>8433.8760000000038</v>
      </c>
      <c r="D3328" s="231"/>
      <c r="E3328" s="231"/>
      <c r="F3328" s="231"/>
      <c r="G3328" s="232">
        <v>9830.9574000000011</v>
      </c>
      <c r="H3328" s="255" t="s">
        <v>2977</v>
      </c>
      <c r="I3328" s="255" t="s">
        <v>2977</v>
      </c>
    </row>
    <row r="3329" spans="1:9" ht="15.75">
      <c r="A3329" s="292" t="str">
        <f t="shared" si="58"/>
        <v>66-77700-04</v>
      </c>
      <c r="B3329" s="231">
        <v>4165.8</v>
      </c>
      <c r="C3329" s="231">
        <v>5367.3</v>
      </c>
      <c r="D3329" s="231"/>
      <c r="E3329" s="231"/>
      <c r="F3329" s="231"/>
      <c r="G3329" s="232">
        <v>6258.7949999999992</v>
      </c>
      <c r="H3329" s="255" t="s">
        <v>2978</v>
      </c>
      <c r="I3329" s="255" t="s">
        <v>2978</v>
      </c>
    </row>
    <row r="3330" spans="1:9" ht="15.75">
      <c r="A3330" s="292" t="str">
        <f t="shared" si="58"/>
        <v>66-77700-B2</v>
      </c>
      <c r="B3330" s="231">
        <f>+B3331+B3332</f>
        <v>3445.3199999999997</v>
      </c>
      <c r="C3330" s="231">
        <f t="shared" ref="C3330:G3330" si="60">+C3331+C3332</f>
        <v>4456.1400000000003</v>
      </c>
      <c r="D3330" s="231">
        <f t="shared" si="60"/>
        <v>0</v>
      </c>
      <c r="E3330" s="231">
        <f t="shared" si="60"/>
        <v>0</v>
      </c>
      <c r="F3330" s="231">
        <f t="shared" si="60"/>
        <v>0</v>
      </c>
      <c r="G3330" s="231">
        <f t="shared" si="60"/>
        <v>5179.7610000000004</v>
      </c>
      <c r="H3330" s="254" t="s">
        <v>3408</v>
      </c>
      <c r="I3330" s="255"/>
    </row>
    <row r="3331" spans="1:9" ht="15.75">
      <c r="A3331" s="292" t="str">
        <f t="shared" si="58"/>
        <v>66-77700-05</v>
      </c>
      <c r="B3331" s="231">
        <v>2380.08</v>
      </c>
      <c r="C3331" s="231">
        <v>3067.1400000000003</v>
      </c>
      <c r="D3331" s="231"/>
      <c r="E3331" s="231"/>
      <c r="F3331" s="231"/>
      <c r="G3331" s="232">
        <v>3582.4110000000001</v>
      </c>
      <c r="H3331" s="254" t="s">
        <v>2979</v>
      </c>
      <c r="I3331" s="254" t="s">
        <v>2979</v>
      </c>
    </row>
    <row r="3332" spans="1:9" ht="15.75">
      <c r="A3332" s="292" t="str">
        <f t="shared" si="58"/>
        <v>66-77700-06</v>
      </c>
      <c r="B3332" s="231">
        <v>1065.24</v>
      </c>
      <c r="C3332" s="231">
        <v>1389</v>
      </c>
      <c r="D3332" s="231"/>
      <c r="E3332" s="231"/>
      <c r="F3332" s="231"/>
      <c r="G3332" s="232">
        <v>1597.35</v>
      </c>
      <c r="H3332" s="254" t="s">
        <v>2980</v>
      </c>
      <c r="I3332" s="254" t="s">
        <v>2980</v>
      </c>
    </row>
    <row r="3333" spans="1:9" ht="15.75">
      <c r="A3333" s="292" t="s">
        <v>3417</v>
      </c>
      <c r="B3333" s="231">
        <f>B3326+B3327+B3328+B3329</f>
        <v>35554.821929999998</v>
      </c>
      <c r="C3333" s="231">
        <f t="shared" ref="C3333:G3333" si="61">C3326+C3327+C3328+C3329</f>
        <v>45834.725775000006</v>
      </c>
      <c r="D3333" s="231">
        <f t="shared" si="61"/>
        <v>0</v>
      </c>
      <c r="E3333" s="231">
        <f t="shared" si="61"/>
        <v>0</v>
      </c>
      <c r="F3333" s="231">
        <f t="shared" si="61"/>
        <v>0</v>
      </c>
      <c r="G3333" s="231">
        <f t="shared" si="61"/>
        <v>54007.074641249994</v>
      </c>
      <c r="H3333" s="254"/>
      <c r="I3333" s="254"/>
    </row>
    <row r="3334" spans="1:9" ht="15.75">
      <c r="A3334" s="292" t="s">
        <v>3420</v>
      </c>
      <c r="B3334" s="231">
        <f>B3328+B3329</f>
        <v>10711.8912</v>
      </c>
      <c r="C3334" s="231">
        <f t="shared" ref="C3334:G3334" si="62">C3328+C3329</f>
        <v>13801.176000000003</v>
      </c>
      <c r="D3334" s="231">
        <f t="shared" si="62"/>
        <v>0</v>
      </c>
      <c r="E3334" s="231">
        <f t="shared" si="62"/>
        <v>0</v>
      </c>
      <c r="F3334" s="231">
        <f t="shared" si="62"/>
        <v>0</v>
      </c>
      <c r="G3334" s="231">
        <f t="shared" si="62"/>
        <v>16089.752400000001</v>
      </c>
      <c r="H3334" s="254"/>
      <c r="I3334" s="254"/>
    </row>
    <row r="3335" spans="1:9" ht="15.75">
      <c r="A3335" s="292" t="str">
        <f t="shared" si="58"/>
        <v>66-77800-01</v>
      </c>
      <c r="B3335" s="231">
        <v>6509.2800000000007</v>
      </c>
      <c r="C3335" s="231">
        <v>8385.24</v>
      </c>
      <c r="D3335" s="231"/>
      <c r="E3335" s="231"/>
      <c r="F3335" s="231"/>
      <c r="G3335" s="232">
        <v>9785.3459999999977</v>
      </c>
      <c r="H3335" s="254" t="s">
        <v>2981</v>
      </c>
      <c r="I3335" s="254" t="s">
        <v>2981</v>
      </c>
    </row>
    <row r="3336" spans="1:9" ht="15.75">
      <c r="A3336" s="292" t="str">
        <f t="shared" si="58"/>
        <v>66-77800-02</v>
      </c>
      <c r="B3336" s="231">
        <v>5355.8400000000011</v>
      </c>
      <c r="C3336" s="231">
        <v>6900.3000000000011</v>
      </c>
      <c r="D3336" s="231"/>
      <c r="E3336" s="231"/>
      <c r="F3336" s="231"/>
      <c r="G3336" s="232">
        <v>8007.3450000000003</v>
      </c>
      <c r="H3336" s="255" t="s">
        <v>2982</v>
      </c>
      <c r="I3336" s="255" t="s">
        <v>2982</v>
      </c>
    </row>
    <row r="3337" spans="1:9" ht="15.75">
      <c r="A3337" s="292" t="str">
        <f t="shared" si="58"/>
        <v>66-77800-03</v>
      </c>
      <c r="B3337" s="231">
        <v>2136.9333333333329</v>
      </c>
      <c r="C3337" s="231">
        <v>2882.649379310345</v>
      </c>
      <c r="D3337" s="231"/>
      <c r="E3337" s="231"/>
      <c r="F3337" s="231"/>
      <c r="G3337" s="232">
        <v>3315.0467862068963</v>
      </c>
      <c r="H3337" s="255" t="s">
        <v>2983</v>
      </c>
      <c r="I3337" s="255" t="s">
        <v>2983</v>
      </c>
    </row>
    <row r="3338" spans="1:9" ht="15.75">
      <c r="A3338" s="292" t="str">
        <f t="shared" si="58"/>
        <v>66-77900-01</v>
      </c>
      <c r="B3338" s="231">
        <v>10844.842919999999</v>
      </c>
      <c r="C3338" s="231">
        <v>13973.999100000001</v>
      </c>
      <c r="D3338" s="231"/>
      <c r="E3338" s="231"/>
      <c r="F3338" s="231"/>
      <c r="G3338" s="232">
        <v>16407.178964999999</v>
      </c>
      <c r="H3338" s="255" t="s">
        <v>2984</v>
      </c>
      <c r="I3338" s="255" t="s">
        <v>2984</v>
      </c>
    </row>
    <row r="3339" spans="1:9" ht="15.75">
      <c r="A3339" s="292" t="str">
        <f t="shared" si="58"/>
        <v>66-77900-02</v>
      </c>
      <c r="B3339" s="231">
        <v>7902.911250000001</v>
      </c>
      <c r="C3339" s="231">
        <v>10183.096874999999</v>
      </c>
      <c r="D3339" s="231"/>
      <c r="E3339" s="231"/>
      <c r="F3339" s="231"/>
      <c r="G3339" s="232">
        <v>11935.501406249999</v>
      </c>
      <c r="H3339" s="254" t="s">
        <v>2985</v>
      </c>
      <c r="I3339" s="254" t="s">
        <v>2985</v>
      </c>
    </row>
    <row r="3340" spans="1:9" ht="15.75">
      <c r="A3340" s="292" t="str">
        <f t="shared" si="58"/>
        <v>66-77900-03</v>
      </c>
      <c r="B3340" s="231">
        <v>7141.1904000000013</v>
      </c>
      <c r="C3340" s="231">
        <v>9200.5920000000078</v>
      </c>
      <c r="D3340" s="231"/>
      <c r="E3340" s="231"/>
      <c r="F3340" s="231"/>
      <c r="G3340" s="232">
        <v>10722.28080000001</v>
      </c>
      <c r="H3340" s="254" t="s">
        <v>2986</v>
      </c>
      <c r="I3340" s="254" t="s">
        <v>2986</v>
      </c>
    </row>
    <row r="3341" spans="1:9" ht="15.75">
      <c r="A3341" s="292" t="str">
        <f t="shared" si="58"/>
        <v>66-77900-04</v>
      </c>
      <c r="B3341" s="231">
        <v>3732.96</v>
      </c>
      <c r="C3341" s="231">
        <v>4867.7798399999992</v>
      </c>
      <c r="D3341" s="231"/>
      <c r="E3341" s="231"/>
      <c r="F3341" s="231"/>
      <c r="G3341" s="232">
        <v>5597.9468159999988</v>
      </c>
      <c r="H3341" s="255" t="s">
        <v>2987</v>
      </c>
      <c r="I3341" s="255" t="s">
        <v>2987</v>
      </c>
    </row>
    <row r="3342" spans="1:9" ht="15.75">
      <c r="A3342" s="292" t="str">
        <f t="shared" si="58"/>
        <v>66-77900-S4</v>
      </c>
      <c r="B3342" s="231">
        <f>+B3341+B3340+B3339+B3338</f>
        <v>29621.904570000002</v>
      </c>
      <c r="C3342" s="231">
        <f>+C3341+C3340+C3339+C3338</f>
        <v>38225.467815000011</v>
      </c>
      <c r="D3342" s="231"/>
      <c r="E3342" s="231"/>
      <c r="F3342" s="231"/>
      <c r="G3342" s="232"/>
      <c r="H3342" s="255" t="s">
        <v>3067</v>
      </c>
      <c r="I3342" s="255" t="s">
        <v>3067</v>
      </c>
    </row>
    <row r="3343" spans="1:9" ht="15.75">
      <c r="A3343" s="292" t="str">
        <f t="shared" si="58"/>
        <v>66-80300-S1</v>
      </c>
      <c r="B3343" s="231">
        <v>11766.206896551723</v>
      </c>
      <c r="C3343" s="231">
        <v>15343.133793103447</v>
      </c>
      <c r="D3343" s="231"/>
      <c r="E3343" s="231"/>
      <c r="F3343" s="231"/>
      <c r="G3343" s="232">
        <v>17644.603862068961</v>
      </c>
      <c r="H3343" s="254" t="s">
        <v>2988</v>
      </c>
      <c r="I3343" s="254" t="s">
        <v>2988</v>
      </c>
    </row>
    <row r="3344" spans="1:9" ht="15.75">
      <c r="A3344" s="292" t="str">
        <f t="shared" si="58"/>
        <v>66-80400-S3</v>
      </c>
      <c r="B3344" s="231">
        <v>36916.474137931036</v>
      </c>
      <c r="C3344" s="231">
        <v>48139.082275862056</v>
      </c>
      <c r="D3344" s="231"/>
      <c r="E3344" s="231"/>
      <c r="F3344" s="231"/>
      <c r="G3344" s="232">
        <v>55359.944617241366</v>
      </c>
      <c r="H3344" s="254" t="s">
        <v>2989</v>
      </c>
      <c r="I3344" s="254" t="s">
        <v>2989</v>
      </c>
    </row>
    <row r="3345" spans="1:9" ht="15.75">
      <c r="A3345" s="292" t="str">
        <f t="shared" si="58"/>
        <v>66-80400-01</v>
      </c>
      <c r="B3345" s="231">
        <v>16490.517241379312</v>
      </c>
      <c r="C3345" s="231">
        <v>21503.634482758614</v>
      </c>
      <c r="D3345" s="231"/>
      <c r="E3345" s="231"/>
      <c r="F3345" s="231"/>
      <c r="G3345" s="232">
        <v>24729.179655172407</v>
      </c>
      <c r="H3345" s="254" t="s">
        <v>2990</v>
      </c>
      <c r="I3345" s="254" t="s">
        <v>2990</v>
      </c>
    </row>
    <row r="3346" spans="1:9" ht="15.75">
      <c r="A3346" s="292" t="str">
        <f t="shared" si="58"/>
        <v>66-80400-02</v>
      </c>
      <c r="B3346" s="231">
        <v>12167.327586206897</v>
      </c>
      <c r="C3346" s="231">
        <v>15866.195172413791</v>
      </c>
      <c r="D3346" s="231"/>
      <c r="E3346" s="231"/>
      <c r="F3346" s="231"/>
      <c r="G3346" s="232">
        <v>18246.124448275859</v>
      </c>
      <c r="H3346" s="255" t="s">
        <v>2991</v>
      </c>
      <c r="I3346" s="255" t="s">
        <v>2991</v>
      </c>
    </row>
    <row r="3347" spans="1:9" ht="15.75">
      <c r="A3347" s="292" t="str">
        <f t="shared" si="58"/>
        <v>66-80400-03</v>
      </c>
      <c r="B3347" s="231">
        <v>8258.6293103448279</v>
      </c>
      <c r="C3347" s="231">
        <v>10769.252620689653</v>
      </c>
      <c r="D3347" s="231"/>
      <c r="E3347" s="231"/>
      <c r="F3347" s="231"/>
      <c r="G3347" s="232">
        <v>12384.640513793098</v>
      </c>
      <c r="H3347" s="255" t="s">
        <v>2992</v>
      </c>
      <c r="I3347" s="255" t="s">
        <v>2992</v>
      </c>
    </row>
    <row r="3348" spans="1:9" ht="15.75">
      <c r="A3348" s="292" t="str">
        <f t="shared" si="58"/>
        <v>66-80400-L2</v>
      </c>
      <c r="B3348" s="231">
        <v>28657.84482758621</v>
      </c>
      <c r="C3348" s="231">
        <v>37369.829655172405</v>
      </c>
      <c r="D3348" s="231"/>
      <c r="E3348" s="231"/>
      <c r="F3348" s="231"/>
      <c r="G3348" s="232">
        <v>42975.304103448267</v>
      </c>
      <c r="H3348" s="254" t="s">
        <v>2993</v>
      </c>
      <c r="I3348" s="254" t="s">
        <v>2993</v>
      </c>
    </row>
    <row r="3349" spans="1:9" ht="15.75">
      <c r="A3349" s="292" t="str">
        <f t="shared" si="58"/>
        <v>66-80400-B2</v>
      </c>
      <c r="B3349" s="231">
        <v>20425.956896551725</v>
      </c>
      <c r="C3349" s="231">
        <v>26635.447793103442</v>
      </c>
      <c r="D3349" s="231"/>
      <c r="E3349" s="231"/>
      <c r="F3349" s="231"/>
      <c r="G3349" s="232">
        <v>30630.764962068955</v>
      </c>
      <c r="H3349" s="254" t="s">
        <v>2994</v>
      </c>
      <c r="I3349" s="254" t="s">
        <v>2994</v>
      </c>
    </row>
    <row r="3350" spans="1:9" ht="15.75">
      <c r="A3350" s="292" t="str">
        <f t="shared" si="58"/>
        <v>66-80500-S1</v>
      </c>
      <c r="B3350" s="231">
        <v>5334.9051724137935</v>
      </c>
      <c r="C3350" s="231">
        <v>6956.7163448275851</v>
      </c>
      <c r="D3350" s="231"/>
      <c r="E3350" s="231"/>
      <c r="F3350" s="231"/>
      <c r="G3350" s="232">
        <v>8000.2237965517215</v>
      </c>
      <c r="H3350" s="254" t="s">
        <v>2995</v>
      </c>
      <c r="I3350" s="254" t="s">
        <v>2995</v>
      </c>
    </row>
    <row r="3351" spans="1:9" ht="15.75">
      <c r="A3351" s="292" t="str">
        <f t="shared" si="58"/>
        <v>66-80800-01</v>
      </c>
      <c r="B3351" s="231">
        <v>5571.1206896551721</v>
      </c>
      <c r="C3351" s="231">
        <v>7264.7413793103433</v>
      </c>
      <c r="D3351" s="231"/>
      <c r="E3351" s="231"/>
      <c r="F3351" s="231"/>
      <c r="G3351" s="232">
        <v>8354.4525862068949</v>
      </c>
      <c r="H3351" s="254" t="s">
        <v>2996</v>
      </c>
      <c r="I3351" s="254" t="s">
        <v>2996</v>
      </c>
    </row>
    <row r="3352" spans="1:9" ht="15.75">
      <c r="A3352" s="292" t="str">
        <f t="shared" si="58"/>
        <v>66-80800-02</v>
      </c>
      <c r="B3352" s="231">
        <v>4278.620689655173</v>
      </c>
      <c r="C3352" s="231">
        <v>5579.321379310345</v>
      </c>
      <c r="D3352" s="231"/>
      <c r="E3352" s="231"/>
      <c r="F3352" s="231"/>
      <c r="G3352" s="232">
        <v>6416.2195862068966</v>
      </c>
      <c r="H3352" s="228" t="s">
        <v>2997</v>
      </c>
      <c r="I3352" s="228" t="s">
        <v>2997</v>
      </c>
    </row>
    <row r="3353" spans="1:9" ht="15.75">
      <c r="A3353" s="292" t="str">
        <f t="shared" si="58"/>
        <v>66-80900-S2</v>
      </c>
      <c r="B3353" s="231">
        <v>22663.318965517243</v>
      </c>
      <c r="C3353" s="231">
        <v>29552.96793103448</v>
      </c>
      <c r="D3353" s="231"/>
      <c r="E3353" s="231"/>
      <c r="F3353" s="231"/>
      <c r="G3353" s="232">
        <v>33985.913120689649</v>
      </c>
      <c r="H3353" s="228" t="s">
        <v>2998</v>
      </c>
      <c r="I3353" s="228" t="s">
        <v>2998</v>
      </c>
    </row>
    <row r="3354" spans="1:9" ht="15.75">
      <c r="A3354" s="292" t="str">
        <f t="shared" si="58"/>
        <v>66-80900-01</v>
      </c>
      <c r="B3354" s="231">
        <v>14841.46551724138</v>
      </c>
      <c r="C3354" s="231">
        <v>19353.271034482757</v>
      </c>
      <c r="D3354" s="231"/>
      <c r="E3354" s="231"/>
      <c r="F3354" s="231"/>
      <c r="G3354" s="232">
        <v>22256.26168965517</v>
      </c>
      <c r="H3354" s="228" t="s">
        <v>2999</v>
      </c>
      <c r="I3354" s="228" t="s">
        <v>2999</v>
      </c>
    </row>
    <row r="3355" spans="1:9" ht="15.75">
      <c r="A3355" s="292" t="str">
        <f t="shared" si="58"/>
        <v>66-80900-02</v>
      </c>
      <c r="B3355" s="231">
        <v>7821.8534482758614</v>
      </c>
      <c r="C3355" s="231">
        <v>10199.696896551723</v>
      </c>
      <c r="D3355" s="231"/>
      <c r="E3355" s="231"/>
      <c r="F3355" s="231"/>
      <c r="G3355" s="232">
        <v>11729.651431034479</v>
      </c>
      <c r="H3355" s="228" t="s">
        <v>3000</v>
      </c>
      <c r="I3355" s="228" t="s">
        <v>3000</v>
      </c>
    </row>
    <row r="3356" spans="1:9" ht="15.75">
      <c r="A3356" s="292" t="str">
        <f t="shared" si="58"/>
        <v>66-81000-S3</v>
      </c>
      <c r="B3356" s="231">
        <v>18206.422413793105</v>
      </c>
      <c r="C3356" s="231">
        <v>23741.174827586205</v>
      </c>
      <c r="D3356" s="231"/>
      <c r="E3356" s="231"/>
      <c r="F3356" s="231"/>
      <c r="G3356" s="232">
        <v>27302.351051724134</v>
      </c>
      <c r="H3356" s="228" t="s">
        <v>3001</v>
      </c>
      <c r="I3356" s="228" t="s">
        <v>3001</v>
      </c>
    </row>
    <row r="3357" spans="1:9" ht="15.75">
      <c r="A3357" s="292" t="str">
        <f t="shared" si="58"/>
        <v>66-81000-01</v>
      </c>
      <c r="B3357" s="231">
        <v>7799.5689655172409</v>
      </c>
      <c r="C3357" s="231">
        <v>10170.63793103448</v>
      </c>
      <c r="D3357" s="231"/>
      <c r="E3357" s="231"/>
      <c r="F3357" s="231"/>
      <c r="G3357" s="232">
        <v>11696.233620689653</v>
      </c>
      <c r="H3357" s="230" t="s">
        <v>3002</v>
      </c>
      <c r="I3357" s="230" t="s">
        <v>3002</v>
      </c>
    </row>
    <row r="3358" spans="1:9" ht="15.75">
      <c r="A3358" s="292" t="str">
        <f t="shared" si="58"/>
        <v>66-81000-02</v>
      </c>
      <c r="B3358" s="231">
        <v>6128.2327586206911</v>
      </c>
      <c r="C3358" s="231">
        <v>7991.2155172413804</v>
      </c>
      <c r="D3358" s="231"/>
      <c r="E3358" s="231"/>
      <c r="F3358" s="231"/>
      <c r="G3358" s="232">
        <v>9189.8978448275866</v>
      </c>
      <c r="H3358" s="230" t="s">
        <v>3003</v>
      </c>
      <c r="I3358" s="230" t="s">
        <v>3003</v>
      </c>
    </row>
    <row r="3359" spans="1:9" ht="15.75">
      <c r="A3359" s="292" t="str">
        <f t="shared" si="58"/>
        <v>66-81000-03</v>
      </c>
      <c r="B3359" s="231">
        <v>4278.620689655173</v>
      </c>
      <c r="C3359" s="231">
        <v>5579.3213793103441</v>
      </c>
      <c r="D3359" s="231"/>
      <c r="E3359" s="231"/>
      <c r="F3359" s="231"/>
      <c r="G3359" s="232">
        <v>6416.2195862068957</v>
      </c>
      <c r="H3359" s="230" t="s">
        <v>3004</v>
      </c>
      <c r="I3359" s="230" t="s">
        <v>3004</v>
      </c>
    </row>
    <row r="3360" spans="1:9" ht="15.75">
      <c r="A3360" s="292" t="str">
        <f t="shared" si="58"/>
        <v>66-81000-L2</v>
      </c>
      <c r="B3360" s="231">
        <v>13927.801724137931</v>
      </c>
      <c r="C3360" s="231">
        <v>18161.853448275862</v>
      </c>
      <c r="D3360" s="231"/>
      <c r="E3360" s="231"/>
      <c r="F3360" s="231"/>
      <c r="G3360" s="232">
        <v>20886.131465517239</v>
      </c>
      <c r="H3360" s="230" t="s">
        <v>3005</v>
      </c>
      <c r="I3360" s="230" t="s">
        <v>3005</v>
      </c>
    </row>
    <row r="3361" spans="1:9" ht="15.75">
      <c r="A3361" s="292" t="str">
        <f t="shared" si="58"/>
        <v>66-81000-B2</v>
      </c>
      <c r="B3361" s="231">
        <v>10406.853448275864</v>
      </c>
      <c r="C3361" s="231">
        <v>13570.536896551725</v>
      </c>
      <c r="D3361" s="231"/>
      <c r="E3361" s="231"/>
      <c r="F3361" s="231"/>
      <c r="G3361" s="232">
        <v>15606.117431034483</v>
      </c>
      <c r="H3361" s="254" t="s">
        <v>3006</v>
      </c>
      <c r="I3361" s="254" t="s">
        <v>3006</v>
      </c>
    </row>
    <row r="3362" spans="1:9" ht="15.75">
      <c r="A3362" s="292" t="str">
        <f t="shared" si="58"/>
        <v>66-79100-01</v>
      </c>
      <c r="B3362" s="231">
        <v>6150.5172413793116</v>
      </c>
      <c r="C3362" s="231">
        <v>8020.2744827586212</v>
      </c>
      <c r="D3362" s="231"/>
      <c r="E3362" s="231"/>
      <c r="F3362" s="231"/>
      <c r="G3362" s="232">
        <v>9223.3156551724132</v>
      </c>
      <c r="H3362" s="228" t="s">
        <v>3007</v>
      </c>
      <c r="I3362" s="228" t="s">
        <v>3007</v>
      </c>
    </row>
    <row r="3363" spans="1:9" ht="15.75">
      <c r="A3363" s="292" t="str">
        <f t="shared" si="58"/>
        <v>66-79100-02</v>
      </c>
      <c r="B3363" s="231">
        <v>5134.3448275862074</v>
      </c>
      <c r="C3363" s="231">
        <v>6695.185655172415</v>
      </c>
      <c r="D3363" s="231"/>
      <c r="E3363" s="231"/>
      <c r="F3363" s="231"/>
      <c r="G3363" s="232">
        <v>7699.4635034482762</v>
      </c>
      <c r="H3363" s="228" t="s">
        <v>3008</v>
      </c>
      <c r="I3363" s="228" t="s">
        <v>3008</v>
      </c>
    </row>
    <row r="3364" spans="1:9" ht="15.75">
      <c r="A3364" s="292" t="str">
        <f t="shared" si="58"/>
        <v>66-79100-03</v>
      </c>
      <c r="B3364" s="231">
        <v>3850.7586206896558</v>
      </c>
      <c r="C3364" s="231">
        <v>5021.3892413793101</v>
      </c>
      <c r="D3364" s="231"/>
      <c r="E3364" s="231"/>
      <c r="F3364" s="231"/>
      <c r="G3364" s="232">
        <v>5774.5976275862058</v>
      </c>
      <c r="H3364" s="228" t="s">
        <v>3009</v>
      </c>
      <c r="I3364" s="228" t="s">
        <v>3009</v>
      </c>
    </row>
    <row r="3365" spans="1:9" ht="15.75">
      <c r="A3365" s="292" t="str">
        <f t="shared" si="58"/>
        <v>66-79100-04</v>
      </c>
      <c r="B3365" s="231">
        <v>2567.1724137931037</v>
      </c>
      <c r="C3365" s="231">
        <v>3347.5928275862075</v>
      </c>
      <c r="D3365" s="231"/>
      <c r="E3365" s="231"/>
      <c r="F3365" s="231"/>
      <c r="G3365" s="232">
        <v>3849.7317517241381</v>
      </c>
      <c r="H3365" s="228" t="s">
        <v>3010</v>
      </c>
      <c r="I3365" s="228" t="s">
        <v>3010</v>
      </c>
    </row>
    <row r="3366" spans="1:9" ht="15.75">
      <c r="A3366" s="292" t="str">
        <f t="shared" si="58"/>
        <v>66-79100-05</v>
      </c>
      <c r="B3366" s="231">
        <v>1604.48275862069</v>
      </c>
      <c r="C3366" s="231">
        <v>2092.2455172413793</v>
      </c>
      <c r="D3366" s="231"/>
      <c r="E3366" s="231"/>
      <c r="F3366" s="231"/>
      <c r="G3366" s="232">
        <v>2406.0823448275855</v>
      </c>
      <c r="H3366" s="228" t="s">
        <v>3011</v>
      </c>
      <c r="I3366" s="228" t="s">
        <v>3011</v>
      </c>
    </row>
    <row r="3367" spans="1:9" ht="15.75">
      <c r="A3367" s="292" t="str">
        <f t="shared" si="58"/>
        <v>66-79000-S5</v>
      </c>
      <c r="B3367" s="231">
        <v>19467.724137931036</v>
      </c>
      <c r="C3367" s="231">
        <v>25385.912275862065</v>
      </c>
      <c r="D3367" s="231"/>
      <c r="E3367" s="231"/>
      <c r="F3367" s="231"/>
      <c r="G3367" s="232">
        <v>29193.799117241368</v>
      </c>
      <c r="H3367" s="230" t="s">
        <v>3012</v>
      </c>
      <c r="I3367" s="230" t="s">
        <v>3012</v>
      </c>
    </row>
    <row r="3368" spans="1:9" ht="15.75">
      <c r="A3368" s="292" t="str">
        <f t="shared" si="58"/>
        <v>66-79000-01</v>
      </c>
      <c r="B3368" s="231">
        <v>6551.6379310344837</v>
      </c>
      <c r="C3368" s="231">
        <v>8543.3358620689614</v>
      </c>
      <c r="D3368" s="231"/>
      <c r="E3368" s="231"/>
      <c r="F3368" s="231"/>
      <c r="G3368" s="232">
        <v>9824.8362413793056</v>
      </c>
      <c r="H3368" s="230" t="s">
        <v>3013</v>
      </c>
      <c r="I3368" s="230" t="s">
        <v>3013</v>
      </c>
    </row>
    <row r="3369" spans="1:9" ht="15.75">
      <c r="A3369" s="292" t="str">
        <f t="shared" si="58"/>
        <v>66-79000-02</v>
      </c>
      <c r="B3369" s="231">
        <v>4412.3275862068967</v>
      </c>
      <c r="C3369" s="231">
        <v>5753.675172413793</v>
      </c>
      <c r="D3369" s="231"/>
      <c r="E3369" s="231"/>
      <c r="F3369" s="231"/>
      <c r="G3369" s="232">
        <v>6616.726448275861</v>
      </c>
      <c r="H3369" s="230" t="s">
        <v>3014</v>
      </c>
      <c r="I3369" s="230" t="s">
        <v>3014</v>
      </c>
    </row>
    <row r="3370" spans="1:9" ht="15.75">
      <c r="A3370" s="292" t="str">
        <f t="shared" ref="A3370:A3433" si="63">LEFT(H3370,6)&amp;"00"&amp;RIGHT(H3370,3)</f>
        <v>66-79000-03</v>
      </c>
      <c r="B3370" s="231">
        <v>4171.6551724137926</v>
      </c>
      <c r="C3370" s="231">
        <v>5439.8383448275845</v>
      </c>
      <c r="D3370" s="231"/>
      <c r="E3370" s="231"/>
      <c r="F3370" s="231"/>
      <c r="G3370" s="232">
        <v>6255.8140965517205</v>
      </c>
      <c r="H3370" s="230" t="s">
        <v>3015</v>
      </c>
      <c r="I3370" s="230" t="s">
        <v>3015</v>
      </c>
    </row>
    <row r="3371" spans="1:9" ht="15.75">
      <c r="A3371" s="292" t="str">
        <f t="shared" si="63"/>
        <v>66-79000-04</v>
      </c>
      <c r="B3371" s="231">
        <v>3048.5172413793107</v>
      </c>
      <c r="C3371" s="231">
        <v>3975.2664827586195</v>
      </c>
      <c r="D3371" s="231"/>
      <c r="E3371" s="231"/>
      <c r="F3371" s="231"/>
      <c r="G3371" s="232">
        <v>4571.5564551724119</v>
      </c>
      <c r="H3371" s="254" t="s">
        <v>3016</v>
      </c>
      <c r="I3371" s="254" t="s">
        <v>3016</v>
      </c>
    </row>
    <row r="3372" spans="1:9" ht="15.75">
      <c r="A3372" s="292" t="str">
        <f t="shared" si="63"/>
        <v>66-79000-05</v>
      </c>
      <c r="B3372" s="231">
        <v>1283.5862068965519</v>
      </c>
      <c r="C3372" s="231">
        <v>1673.796413793104</v>
      </c>
      <c r="D3372" s="231"/>
      <c r="E3372" s="231"/>
      <c r="F3372" s="231"/>
      <c r="G3372" s="232">
        <v>1924.8658758620695</v>
      </c>
      <c r="H3372" s="230" t="s">
        <v>3017</v>
      </c>
      <c r="I3372" s="230" t="s">
        <v>3017</v>
      </c>
    </row>
    <row r="3373" spans="1:9" ht="15.75">
      <c r="A3373" s="292" t="str">
        <f t="shared" si="63"/>
        <v>66-79000-L2</v>
      </c>
      <c r="B3373" s="231">
        <v>10963.96551724138</v>
      </c>
      <c r="C3373" s="231">
        <v>14297.011034482755</v>
      </c>
      <c r="D3373" s="231"/>
      <c r="E3373" s="231"/>
      <c r="F3373" s="231"/>
      <c r="G3373" s="232">
        <v>16441.562689655166</v>
      </c>
      <c r="H3373" s="265" t="s">
        <v>3018</v>
      </c>
      <c r="I3373" s="265" t="s">
        <v>3018</v>
      </c>
    </row>
    <row r="3374" spans="1:9" ht="15.75">
      <c r="A3374" s="292" t="str">
        <f t="shared" si="63"/>
        <v>66-79000-L3</v>
      </c>
      <c r="B3374" s="231">
        <v>15135.620689655174</v>
      </c>
      <c r="C3374" s="231">
        <v>19736.849379310341</v>
      </c>
      <c r="D3374" s="231"/>
      <c r="E3374" s="231"/>
      <c r="F3374" s="231"/>
      <c r="G3374" s="232">
        <v>22697.376786206885</v>
      </c>
      <c r="H3374" s="230" t="s">
        <v>3019</v>
      </c>
      <c r="I3374" s="230" t="s">
        <v>3019</v>
      </c>
    </row>
    <row r="3375" spans="1:9" ht="15.75">
      <c r="A3375" s="292" t="str">
        <f t="shared" si="63"/>
        <v>66-79000-L4</v>
      </c>
      <c r="B3375" s="231">
        <v>18184.137931034486</v>
      </c>
      <c r="C3375" s="231">
        <v>23712.11586206896</v>
      </c>
      <c r="D3375" s="231"/>
      <c r="E3375" s="231"/>
      <c r="F3375" s="231"/>
      <c r="G3375" s="232">
        <v>27268.933241379298</v>
      </c>
      <c r="H3375" s="230" t="s">
        <v>3020</v>
      </c>
      <c r="I3375" s="230" t="s">
        <v>3020</v>
      </c>
    </row>
    <row r="3376" spans="1:9" ht="15.75">
      <c r="A3376" s="292" t="str">
        <f t="shared" si="63"/>
        <v>66-79000-B2</v>
      </c>
      <c r="B3376" s="231">
        <v>4332.1034482758623</v>
      </c>
      <c r="C3376" s="231">
        <v>5649.0628965517235</v>
      </c>
      <c r="D3376" s="231"/>
      <c r="E3376" s="231"/>
      <c r="F3376" s="231"/>
      <c r="G3376" s="232">
        <v>6496.4223310344814</v>
      </c>
      <c r="H3376" s="230" t="s">
        <v>3021</v>
      </c>
      <c r="I3376" s="230" t="s">
        <v>3021</v>
      </c>
    </row>
    <row r="3377" spans="1:9" ht="15.75">
      <c r="A3377" s="292" t="str">
        <f t="shared" si="63"/>
        <v>66-79000-B3</v>
      </c>
      <c r="B3377" s="231">
        <v>8503.7586206896558</v>
      </c>
      <c r="C3377" s="231">
        <v>11088.901241379308</v>
      </c>
      <c r="D3377" s="231"/>
      <c r="E3377" s="231"/>
      <c r="F3377" s="231"/>
      <c r="G3377" s="232">
        <v>12752.236427586202</v>
      </c>
      <c r="H3377" s="265" t="s">
        <v>3022</v>
      </c>
      <c r="I3377" s="265" t="s">
        <v>3022</v>
      </c>
    </row>
    <row r="3378" spans="1:9" ht="15.75">
      <c r="A3378" s="292" t="str">
        <f t="shared" si="63"/>
        <v>66-79000-B4</v>
      </c>
      <c r="B3378" s="231">
        <v>12916.086206896553</v>
      </c>
      <c r="C3378" s="231">
        <v>16842.5764137931</v>
      </c>
      <c r="D3378" s="231"/>
      <c r="E3378" s="231"/>
      <c r="F3378" s="231"/>
      <c r="G3378" s="232">
        <v>19368.962875862064</v>
      </c>
      <c r="H3378" s="265" t="s">
        <v>3023</v>
      </c>
      <c r="I3378" s="265" t="s">
        <v>3023</v>
      </c>
    </row>
    <row r="3379" spans="1:9" ht="15.75">
      <c r="A3379" s="292" t="str">
        <f t="shared" si="63"/>
        <v>66-79000-X1</v>
      </c>
      <c r="B3379" s="231">
        <v>8583.9827586206884</v>
      </c>
      <c r="C3379" s="231">
        <v>11193.513517241377</v>
      </c>
      <c r="D3379" s="231"/>
      <c r="E3379" s="231"/>
      <c r="F3379" s="231"/>
      <c r="G3379" s="232">
        <v>12872.540544827581</v>
      </c>
      <c r="H3379" s="265" t="s">
        <v>3024</v>
      </c>
      <c r="I3379" s="265" t="s">
        <v>3024</v>
      </c>
    </row>
    <row r="3380" spans="1:9" ht="15.75">
      <c r="A3380" s="292" t="str">
        <f t="shared" si="63"/>
        <v>66-79000-X2</v>
      </c>
      <c r="B3380" s="231">
        <v>7220.1724137931033</v>
      </c>
      <c r="C3380" s="231">
        <v>9415.1048275862049</v>
      </c>
      <c r="D3380" s="231"/>
      <c r="E3380" s="231"/>
      <c r="F3380" s="231"/>
      <c r="G3380" s="232">
        <v>10827.370551724132</v>
      </c>
      <c r="H3380" s="265" t="s">
        <v>3025</v>
      </c>
      <c r="I3380" s="265" t="s">
        <v>3025</v>
      </c>
    </row>
    <row r="3381" spans="1:9" ht="15.75">
      <c r="A3381" s="292" t="str">
        <f t="shared" si="63"/>
        <v>66-79200-S5</v>
      </c>
      <c r="B3381" s="231">
        <v>21366.362068965518</v>
      </c>
      <c r="C3381" s="231">
        <v>27861.736137931024</v>
      </c>
      <c r="D3381" s="231"/>
      <c r="E3381" s="231"/>
      <c r="F3381" s="231"/>
      <c r="G3381" s="232">
        <v>32040.996558620678</v>
      </c>
      <c r="H3381" s="265" t="s">
        <v>3026</v>
      </c>
      <c r="I3381" s="265" t="s">
        <v>3026</v>
      </c>
    </row>
    <row r="3382" spans="1:9" ht="15.75">
      <c r="A3382" s="292" t="str">
        <f t="shared" si="63"/>
        <v>66-79200-01</v>
      </c>
      <c r="B3382" s="231">
        <v>7220.1724137931051</v>
      </c>
      <c r="C3382" s="231">
        <v>9415.1048275862049</v>
      </c>
      <c r="D3382" s="231"/>
      <c r="E3382" s="231"/>
      <c r="F3382" s="231"/>
      <c r="G3382" s="232">
        <v>10827.370551724134</v>
      </c>
      <c r="H3382" s="265" t="s">
        <v>3027</v>
      </c>
      <c r="I3382" s="265" t="s">
        <v>3027</v>
      </c>
    </row>
    <row r="3383" spans="1:9" ht="15.75">
      <c r="A3383" s="292" t="str">
        <f t="shared" si="63"/>
        <v>66-79200-02</v>
      </c>
      <c r="B3383" s="231">
        <v>4679.7413793103442</v>
      </c>
      <c r="C3383" s="231">
        <v>6102.382758620688</v>
      </c>
      <c r="D3383" s="231"/>
      <c r="E3383" s="231"/>
      <c r="F3383" s="231"/>
      <c r="G3383" s="232">
        <v>7017.7401724137899</v>
      </c>
      <c r="H3383" s="265" t="s">
        <v>3028</v>
      </c>
      <c r="I3383" s="265" t="s">
        <v>3028</v>
      </c>
    </row>
    <row r="3384" spans="1:9" ht="15.75">
      <c r="A3384" s="292" t="str">
        <f t="shared" si="63"/>
        <v>66-79200-03</v>
      </c>
      <c r="B3384" s="231">
        <v>4332.1034482758623</v>
      </c>
      <c r="C3384" s="231">
        <v>5649.0628965517226</v>
      </c>
      <c r="D3384" s="231"/>
      <c r="E3384" s="231"/>
      <c r="F3384" s="231"/>
      <c r="G3384" s="232">
        <v>6496.4223310344805</v>
      </c>
      <c r="H3384" s="265" t="s">
        <v>3029</v>
      </c>
      <c r="I3384" s="265" t="s">
        <v>3029</v>
      </c>
    </row>
    <row r="3385" spans="1:9" ht="15.75">
      <c r="A3385" s="292" t="str">
        <f t="shared" si="63"/>
        <v>66-79200-04</v>
      </c>
      <c r="B3385" s="231">
        <v>3369.4137931034488</v>
      </c>
      <c r="C3385" s="231">
        <v>4393.7155862068958</v>
      </c>
      <c r="D3385" s="231"/>
      <c r="E3385" s="231"/>
      <c r="F3385" s="231"/>
      <c r="G3385" s="232">
        <v>5052.7729241379302</v>
      </c>
      <c r="H3385" s="265" t="s">
        <v>3030</v>
      </c>
      <c r="I3385" s="265" t="s">
        <v>3030</v>
      </c>
    </row>
    <row r="3386" spans="1:9" ht="15.75">
      <c r="A3386" s="292" t="str">
        <f t="shared" si="63"/>
        <v>66-79200-05</v>
      </c>
      <c r="B3386" s="231">
        <v>1764.9310344827588</v>
      </c>
      <c r="C3386" s="231">
        <v>2301.4700689655165</v>
      </c>
      <c r="D3386" s="231"/>
      <c r="E3386" s="231"/>
      <c r="F3386" s="231"/>
      <c r="G3386" s="232">
        <v>2646.6905793103442</v>
      </c>
      <c r="H3386" s="265" t="s">
        <v>3031</v>
      </c>
      <c r="I3386" s="265" t="s">
        <v>3031</v>
      </c>
    </row>
    <row r="3387" spans="1:9" ht="15.75">
      <c r="A3387" s="292" t="str">
        <f t="shared" si="63"/>
        <v>66-79200-L2</v>
      </c>
      <c r="B3387" s="231">
        <v>1443.8679265086209</v>
      </c>
      <c r="C3387" s="231">
        <v>1697.9886815741381</v>
      </c>
      <c r="D3387" s="231"/>
      <c r="E3387" s="231"/>
      <c r="F3387" s="231"/>
      <c r="G3387" s="232">
        <v>2202.1903990528444</v>
      </c>
      <c r="H3387" s="265" t="s">
        <v>3032</v>
      </c>
      <c r="I3387" s="265" t="s">
        <v>3032</v>
      </c>
    </row>
    <row r="3388" spans="1:9" ht="15.75">
      <c r="A3388" s="292" t="str">
        <f t="shared" si="63"/>
        <v>66-79200-L3</v>
      </c>
      <c r="B3388" s="231">
        <v>1969.5007446982761</v>
      </c>
      <c r="C3388" s="231">
        <v>2316.1328757651722</v>
      </c>
      <c r="D3388" s="231"/>
      <c r="E3388" s="231"/>
      <c r="F3388" s="231"/>
      <c r="G3388" s="232">
        <v>2978.52999612843</v>
      </c>
      <c r="H3388" s="265" t="s">
        <v>3033</v>
      </c>
      <c r="I3388" s="265" t="s">
        <v>3033</v>
      </c>
    </row>
    <row r="3389" spans="1:9" ht="15.75">
      <c r="A3389" s="292" t="str">
        <f t="shared" si="63"/>
        <v>66-79200-L4</v>
      </c>
      <c r="B3389" s="231">
        <v>2378.3262699568972</v>
      </c>
      <c r="C3389" s="231">
        <v>2796.9116934693102</v>
      </c>
      <c r="D3389" s="231"/>
      <c r="E3389" s="231"/>
      <c r="F3389" s="231"/>
      <c r="G3389" s="232">
        <v>3580.6857847927758</v>
      </c>
      <c r="H3389" s="265" t="s">
        <v>3034</v>
      </c>
      <c r="I3389" s="265" t="s">
        <v>3034</v>
      </c>
    </row>
    <row r="3390" spans="1:9" ht="15.75">
      <c r="A3390" s="292" t="str">
        <f t="shared" si="63"/>
        <v>66-79200-B2</v>
      </c>
      <c r="B3390" s="231">
        <v>622.97222896551727</v>
      </c>
      <c r="C3390" s="231">
        <v>732.61534126344816</v>
      </c>
      <c r="D3390" s="231"/>
      <c r="E3390" s="231"/>
      <c r="F3390" s="231"/>
      <c r="G3390" s="232">
        <v>918.99692382662045</v>
      </c>
      <c r="H3390" s="265" t="s">
        <v>3035</v>
      </c>
      <c r="I3390" s="265" t="s">
        <v>3035</v>
      </c>
    </row>
    <row r="3391" spans="1:9" ht="15.75">
      <c r="A3391" s="292" t="str">
        <f t="shared" si="63"/>
        <v>66-79200-B3</v>
      </c>
      <c r="B3391" s="231">
        <v>1148.6050471551725</v>
      </c>
      <c r="C3391" s="231">
        <v>1350.7595354544828</v>
      </c>
      <c r="D3391" s="231"/>
      <c r="E3391" s="231"/>
      <c r="F3391" s="231"/>
      <c r="G3391" s="232">
        <v>1695.3365209022065</v>
      </c>
      <c r="H3391" s="265" t="s">
        <v>3036</v>
      </c>
      <c r="I3391" s="265" t="s">
        <v>3036</v>
      </c>
    </row>
    <row r="3392" spans="1:9" ht="15.75">
      <c r="A3392" s="292" t="str">
        <f t="shared" si="63"/>
        <v>66-79200-B4</v>
      </c>
      <c r="B3392" s="231">
        <v>1716.4182766810347</v>
      </c>
      <c r="C3392" s="231">
        <v>2018.5078933768962</v>
      </c>
      <c r="D3392" s="231"/>
      <c r="E3392" s="231"/>
      <c r="F3392" s="231"/>
      <c r="G3392" s="232">
        <v>2561.1981937707405</v>
      </c>
      <c r="H3392" s="266" t="s">
        <v>3037</v>
      </c>
      <c r="I3392" s="266" t="s">
        <v>3037</v>
      </c>
    </row>
    <row r="3393" spans="1:9" ht="15.75">
      <c r="A3393" s="292" t="str">
        <f t="shared" si="63"/>
        <v>66-79200-X1</v>
      </c>
      <c r="B3393" s="231">
        <v>1093.4460477155171</v>
      </c>
      <c r="C3393" s="231">
        <v>1285.8925521134479</v>
      </c>
      <c r="D3393" s="231"/>
      <c r="E3393" s="231"/>
      <c r="F3393" s="231"/>
      <c r="G3393" s="232">
        <v>1642.2012699441204</v>
      </c>
      <c r="H3393" s="265" t="s">
        <v>3038</v>
      </c>
      <c r="I3393" s="265" t="s">
        <v>3038</v>
      </c>
    </row>
    <row r="3394" spans="1:9" ht="15.75">
      <c r="A3394" s="292" t="str">
        <f t="shared" si="63"/>
        <v>66-79200-X2</v>
      </c>
      <c r="B3394" s="231">
        <v>934.45834344827585</v>
      </c>
      <c r="C3394" s="231">
        <v>1098.9230118951723</v>
      </c>
      <c r="D3394" s="231"/>
      <c r="E3394" s="231"/>
      <c r="F3394" s="231"/>
      <c r="G3394" s="232">
        <v>1378.4953857399307</v>
      </c>
      <c r="H3394" s="266" t="s">
        <v>3039</v>
      </c>
      <c r="I3394" s="266" t="s">
        <v>3039</v>
      </c>
    </row>
    <row r="3395" spans="1:9" ht="15.75">
      <c r="A3395" s="292" t="str">
        <f t="shared" si="63"/>
        <v>66-79500-02</v>
      </c>
      <c r="B3395" s="231">
        <v>12826.948275862071</v>
      </c>
      <c r="C3395" s="231">
        <v>16726.340551724141</v>
      </c>
      <c r="D3395" s="231"/>
      <c r="E3395" s="231"/>
      <c r="F3395" s="231"/>
      <c r="G3395" s="232">
        <v>19235.291634482761</v>
      </c>
      <c r="H3395" s="265" t="s">
        <v>3040</v>
      </c>
      <c r="I3395" s="265" t="s">
        <v>3040</v>
      </c>
    </row>
    <row r="3396" spans="1:9" ht="15.75">
      <c r="A3396" s="292" t="str">
        <f>LEFT(H3396,6)&amp;"00"&amp;RIGHT(H3396,3)</f>
        <v>66-79500-03</v>
      </c>
      <c r="B3396" s="231">
        <v>8022.4137931034484</v>
      </c>
      <c r="C3396" s="231">
        <v>10461.227586206893</v>
      </c>
      <c r="D3396" s="231"/>
      <c r="E3396" s="231"/>
      <c r="F3396" s="231"/>
      <c r="G3396" s="232">
        <v>12030.411724137926</v>
      </c>
      <c r="H3396" s="266" t="s">
        <v>3041</v>
      </c>
      <c r="I3396" s="266" t="s">
        <v>3041</v>
      </c>
    </row>
    <row r="3397" spans="1:9" ht="15.75">
      <c r="A3397" s="292" t="str">
        <f t="shared" si="63"/>
        <v>66-81200-S1</v>
      </c>
      <c r="B3397" s="231">
        <v>20590.862068965522</v>
      </c>
      <c r="C3397" s="231">
        <v>26850.484137931027</v>
      </c>
      <c r="D3397" s="231"/>
      <c r="E3397" s="231"/>
      <c r="F3397" s="231"/>
      <c r="G3397" s="232">
        <v>30878.056758620682</v>
      </c>
      <c r="H3397" s="266" t="s">
        <v>3042</v>
      </c>
      <c r="I3397" s="266" t="s">
        <v>3042</v>
      </c>
    </row>
    <row r="3398" spans="1:9" ht="15.75">
      <c r="A3398" s="292" t="str">
        <f t="shared" si="63"/>
        <v>66-79600-02</v>
      </c>
      <c r="B3398" s="231">
        <v>10776.775862068967</v>
      </c>
      <c r="C3398" s="231">
        <v>14052.915724137931</v>
      </c>
      <c r="D3398" s="231"/>
      <c r="E3398" s="231"/>
      <c r="F3398" s="231"/>
      <c r="G3398" s="232">
        <v>16160.85308275862</v>
      </c>
      <c r="H3398" s="265" t="s">
        <v>3043</v>
      </c>
      <c r="I3398" s="265" t="s">
        <v>3043</v>
      </c>
    </row>
    <row r="3399" spans="1:9" ht="15.75">
      <c r="A3399" s="292" t="str">
        <f t="shared" si="63"/>
        <v>66-79600-03</v>
      </c>
      <c r="B3399" s="231">
        <v>7149.6048850574734</v>
      </c>
      <c r="C3399" s="231">
        <v>9323.0847701149432</v>
      </c>
      <c r="D3399" s="231"/>
      <c r="E3399" s="231"/>
      <c r="F3399" s="231"/>
      <c r="G3399" s="232">
        <v>10721.547485632185</v>
      </c>
      <c r="H3399" s="265" t="s">
        <v>3044</v>
      </c>
      <c r="I3399" s="265" t="s">
        <v>3044</v>
      </c>
    </row>
    <row r="3400" spans="1:9" ht="15.75">
      <c r="A3400" s="292" t="str">
        <f t="shared" si="63"/>
        <v>66-81300-01</v>
      </c>
      <c r="B3400" s="231">
        <v>8579.5258620689674</v>
      </c>
      <c r="C3400" s="231">
        <v>11187.701724137933</v>
      </c>
      <c r="D3400" s="193">
        <v>12865.856982758623</v>
      </c>
      <c r="E3400" s="231"/>
      <c r="F3400" s="231"/>
      <c r="G3400" s="232">
        <v>12865.856982758623</v>
      </c>
      <c r="H3400" s="265" t="s">
        <v>3045</v>
      </c>
      <c r="I3400" s="265" t="s">
        <v>3045</v>
      </c>
    </row>
    <row r="3401" spans="1:9" ht="15.75">
      <c r="A3401" s="292" t="str">
        <f t="shared" si="63"/>
        <v>66-81300-02</v>
      </c>
      <c r="B3401" s="231">
        <v>5459.6982758620679</v>
      </c>
      <c r="C3401" s="231">
        <v>7119.446551724137</v>
      </c>
      <c r="D3401" s="193">
        <v>8187.3635344827562</v>
      </c>
      <c r="E3401" s="231"/>
      <c r="F3401" s="231"/>
      <c r="G3401" s="232">
        <v>8187.3635344827562</v>
      </c>
      <c r="H3401" s="265" t="s">
        <v>3046</v>
      </c>
      <c r="I3401" s="265" t="s">
        <v>3046</v>
      </c>
    </row>
    <row r="3402" spans="1:9" ht="15.75">
      <c r="A3402" s="292" t="str">
        <f t="shared" si="63"/>
        <v>68-82400-S1</v>
      </c>
      <c r="B3402" s="231">
        <v>59941.57680000001</v>
      </c>
      <c r="C3402" s="231">
        <v>59941.57680000001</v>
      </c>
      <c r="D3402" s="231">
        <v>59941.57680000001</v>
      </c>
      <c r="E3402" s="231">
        <v>59941.57680000001</v>
      </c>
      <c r="F3402" s="231">
        <v>59941.57680000001</v>
      </c>
      <c r="G3402" s="232" t="e">
        <v>#N/A</v>
      </c>
      <c r="H3402" s="265" t="s">
        <v>3077</v>
      </c>
      <c r="I3402" s="265" t="s">
        <v>3077</v>
      </c>
    </row>
    <row r="3403" spans="1:9" ht="15.75">
      <c r="A3403" s="292" t="s">
        <v>3401</v>
      </c>
      <c r="B3403" s="231" t="e">
        <v>#N/A</v>
      </c>
      <c r="C3403" s="231">
        <v>12355.872137931037</v>
      </c>
      <c r="D3403" s="231"/>
      <c r="E3403" s="231"/>
      <c r="F3403" s="231"/>
      <c r="G3403" s="232" t="e">
        <v>#N/A</v>
      </c>
      <c r="H3403" s="266"/>
      <c r="I3403" s="266"/>
    </row>
    <row r="3404" spans="1:9" ht="15.75">
      <c r="A3404" s="292" t="str">
        <f t="shared" si="63"/>
        <v>66-83800-02</v>
      </c>
      <c r="B3404" s="231">
        <v>18389.155172413793</v>
      </c>
      <c r="C3404" s="231">
        <v>18389.155172413793</v>
      </c>
      <c r="D3404" s="231"/>
      <c r="E3404" s="231"/>
      <c r="F3404" s="231"/>
      <c r="G3404" s="232" t="e">
        <v>#N/A</v>
      </c>
      <c r="H3404" s="265" t="s">
        <v>3402</v>
      </c>
      <c r="I3404" s="265" t="s">
        <v>3402</v>
      </c>
    </row>
    <row r="3405" spans="1:9" ht="15.75">
      <c r="A3405" s="292" t="str">
        <f t="shared" si="63"/>
        <v>00</v>
      </c>
      <c r="B3405" s="231" t="e">
        <v>#N/A</v>
      </c>
      <c r="C3405" s="231" t="e">
        <v>#N/A</v>
      </c>
      <c r="D3405" s="231"/>
      <c r="E3405" s="231"/>
      <c r="F3405" s="231"/>
      <c r="G3405" s="232" t="e">
        <v>#N/A</v>
      </c>
      <c r="H3405" s="265"/>
      <c r="I3405" s="265"/>
    </row>
    <row r="3406" spans="1:9" ht="15.75">
      <c r="A3406" s="292" t="str">
        <f t="shared" si="63"/>
        <v>00</v>
      </c>
      <c r="B3406" s="231" t="e">
        <v>#N/A</v>
      </c>
      <c r="C3406" s="231" t="e">
        <v>#N/A</v>
      </c>
      <c r="D3406" s="231"/>
      <c r="E3406" s="231"/>
      <c r="F3406" s="231"/>
      <c r="G3406" s="232" t="e">
        <v>#N/A</v>
      </c>
      <c r="H3406" s="265"/>
      <c r="I3406" s="265"/>
    </row>
    <row r="3407" spans="1:9" ht="15.75">
      <c r="A3407" s="292" t="str">
        <f t="shared" si="63"/>
        <v>00</v>
      </c>
      <c r="B3407" s="231" t="e">
        <v>#N/A</v>
      </c>
      <c r="C3407" s="231" t="e">
        <v>#N/A</v>
      </c>
      <c r="D3407" s="231"/>
      <c r="E3407" s="231"/>
      <c r="F3407" s="231"/>
      <c r="G3407" s="232" t="e">
        <v>#N/A</v>
      </c>
      <c r="H3407" s="265"/>
      <c r="I3407" s="265"/>
    </row>
    <row r="3408" spans="1:9" ht="15.75">
      <c r="A3408" s="292" t="str">
        <f t="shared" si="63"/>
        <v>00</v>
      </c>
      <c r="B3408" s="231" t="e">
        <v>#N/A</v>
      </c>
      <c r="C3408" s="231" t="e">
        <v>#N/A</v>
      </c>
      <c r="D3408" s="231"/>
      <c r="E3408" s="231"/>
      <c r="F3408" s="231"/>
      <c r="G3408" s="232" t="e">
        <v>#N/A</v>
      </c>
      <c r="H3408" s="265"/>
      <c r="I3408" s="265"/>
    </row>
    <row r="3409" spans="1:9" ht="15.75">
      <c r="A3409" s="292" t="str">
        <f t="shared" si="63"/>
        <v>00</v>
      </c>
      <c r="B3409" s="231" t="e">
        <v>#N/A</v>
      </c>
      <c r="C3409" s="231" t="e">
        <v>#N/A</v>
      </c>
      <c r="D3409" s="231"/>
      <c r="E3409" s="231"/>
      <c r="F3409" s="231"/>
      <c r="G3409" s="232" t="e">
        <v>#N/A</v>
      </c>
      <c r="H3409" s="265"/>
      <c r="I3409" s="265"/>
    </row>
    <row r="3410" spans="1:9" ht="15.75">
      <c r="A3410" s="292" t="str">
        <f t="shared" si="63"/>
        <v>00</v>
      </c>
      <c r="B3410" s="231" t="e">
        <v>#N/A</v>
      </c>
      <c r="C3410" s="231" t="e">
        <v>#N/A</v>
      </c>
      <c r="D3410" s="231"/>
      <c r="E3410" s="231"/>
      <c r="F3410" s="231"/>
      <c r="G3410" s="232" t="e">
        <v>#N/A</v>
      </c>
      <c r="H3410" s="265"/>
      <c r="I3410" s="265"/>
    </row>
    <row r="3411" spans="1:9" ht="15.75">
      <c r="A3411" s="292" t="str">
        <f t="shared" si="63"/>
        <v>00</v>
      </c>
      <c r="B3411" s="231" t="e">
        <v>#N/A</v>
      </c>
      <c r="C3411" s="231" t="e">
        <v>#N/A</v>
      </c>
      <c r="D3411" s="231"/>
      <c r="E3411" s="231"/>
      <c r="F3411" s="231"/>
      <c r="G3411" s="232" t="e">
        <v>#N/A</v>
      </c>
      <c r="H3411" s="254"/>
      <c r="I3411" s="254"/>
    </row>
    <row r="3412" spans="1:9" ht="15.75">
      <c r="A3412" s="292" t="str">
        <f t="shared" si="63"/>
        <v>00</v>
      </c>
      <c r="B3412" s="231" t="e">
        <v>#N/A</v>
      </c>
      <c r="C3412" s="231" t="e">
        <v>#N/A</v>
      </c>
      <c r="D3412" s="231"/>
      <c r="E3412" s="231"/>
      <c r="F3412" s="231"/>
      <c r="G3412" s="232" t="e">
        <v>#N/A</v>
      </c>
      <c r="H3412" s="254"/>
      <c r="I3412" s="254"/>
    </row>
    <row r="3413" spans="1:9" ht="15.75">
      <c r="A3413" s="292" t="str">
        <f t="shared" si="63"/>
        <v>00</v>
      </c>
      <c r="B3413" s="231" t="e">
        <v>#N/A</v>
      </c>
      <c r="C3413" s="231" t="e">
        <v>#N/A</v>
      </c>
      <c r="D3413" s="231"/>
      <c r="E3413" s="231"/>
      <c r="F3413" s="231"/>
      <c r="G3413" s="232" t="e">
        <v>#N/A</v>
      </c>
      <c r="H3413" s="254"/>
      <c r="I3413" s="254"/>
    </row>
    <row r="3414" spans="1:9" ht="15.75">
      <c r="A3414" s="292" t="str">
        <f t="shared" si="63"/>
        <v>00</v>
      </c>
      <c r="B3414" s="231" t="e">
        <v>#N/A</v>
      </c>
      <c r="C3414" s="231" t="e">
        <v>#N/A</v>
      </c>
      <c r="D3414" s="231"/>
      <c r="E3414" s="231"/>
      <c r="F3414" s="231"/>
      <c r="G3414" s="232" t="e">
        <v>#N/A</v>
      </c>
      <c r="H3414" s="254"/>
      <c r="I3414" s="254"/>
    </row>
    <row r="3415" spans="1:9" ht="15.75">
      <c r="A3415" s="292" t="str">
        <f t="shared" si="63"/>
        <v>00</v>
      </c>
      <c r="B3415" s="231" t="e">
        <v>#N/A</v>
      </c>
      <c r="C3415" s="231" t="e">
        <v>#N/A</v>
      </c>
      <c r="D3415" s="231"/>
      <c r="E3415" s="231"/>
      <c r="F3415" s="231"/>
      <c r="G3415" s="232" t="e">
        <v>#N/A</v>
      </c>
      <c r="H3415" s="255"/>
      <c r="I3415" s="255"/>
    </row>
    <row r="3416" spans="1:9" ht="15.75">
      <c r="A3416" s="292" t="str">
        <f t="shared" si="63"/>
        <v>00</v>
      </c>
      <c r="B3416" s="231" t="e">
        <v>#N/A</v>
      </c>
      <c r="C3416" s="231" t="e">
        <v>#N/A</v>
      </c>
      <c r="D3416" s="231"/>
      <c r="E3416" s="231"/>
      <c r="F3416" s="231"/>
      <c r="G3416" s="232" t="e">
        <v>#N/A</v>
      </c>
      <c r="H3416" s="255"/>
      <c r="I3416" s="255"/>
    </row>
    <row r="3417" spans="1:9" ht="15.75">
      <c r="A3417" s="292" t="str">
        <f t="shared" si="63"/>
        <v>00</v>
      </c>
      <c r="B3417" s="231" t="e">
        <v>#N/A</v>
      </c>
      <c r="C3417" s="231" t="e">
        <v>#N/A</v>
      </c>
      <c r="D3417" s="231"/>
      <c r="E3417" s="231"/>
      <c r="F3417" s="231"/>
      <c r="G3417" s="232" t="e">
        <v>#N/A</v>
      </c>
      <c r="H3417" s="255"/>
      <c r="I3417" s="255"/>
    </row>
    <row r="3418" spans="1:9" ht="15.75">
      <c r="A3418" s="292" t="str">
        <f t="shared" si="63"/>
        <v>00</v>
      </c>
      <c r="B3418" s="231" t="e">
        <v>#N/A</v>
      </c>
      <c r="C3418" s="231" t="e">
        <v>#N/A</v>
      </c>
      <c r="D3418" s="231"/>
      <c r="E3418" s="231"/>
      <c r="F3418" s="231"/>
      <c r="G3418" s="232" t="e">
        <v>#N/A</v>
      </c>
      <c r="H3418" s="254"/>
      <c r="I3418" s="254"/>
    </row>
    <row r="3419" spans="1:9" ht="15.75">
      <c r="A3419" s="292" t="str">
        <f t="shared" si="63"/>
        <v>00</v>
      </c>
      <c r="B3419" s="231" t="e">
        <v>#N/A</v>
      </c>
      <c r="C3419" s="231" t="e">
        <v>#N/A</v>
      </c>
      <c r="D3419" s="231"/>
      <c r="E3419" s="231"/>
      <c r="F3419" s="231"/>
      <c r="G3419" s="232" t="e">
        <v>#N/A</v>
      </c>
      <c r="H3419" s="254"/>
      <c r="I3419" s="254"/>
    </row>
    <row r="3420" spans="1:9" ht="15.75">
      <c r="A3420" s="292" t="str">
        <f t="shared" si="63"/>
        <v>00</v>
      </c>
      <c r="B3420" s="231" t="e">
        <v>#N/A</v>
      </c>
      <c r="C3420" s="231" t="e">
        <v>#N/A</v>
      </c>
      <c r="D3420" s="231"/>
      <c r="E3420" s="231"/>
      <c r="F3420" s="231"/>
      <c r="G3420" s="232" t="e">
        <v>#N/A</v>
      </c>
      <c r="H3420" s="254"/>
      <c r="I3420" s="254"/>
    </row>
    <row r="3421" spans="1:9" ht="15.75">
      <c r="A3421" s="292" t="str">
        <f t="shared" si="63"/>
        <v>00</v>
      </c>
      <c r="B3421" s="231" t="e">
        <v>#N/A</v>
      </c>
      <c r="C3421" s="231" t="e">
        <v>#N/A</v>
      </c>
      <c r="D3421" s="231"/>
      <c r="E3421" s="231"/>
      <c r="F3421" s="231"/>
      <c r="G3421" s="232" t="e">
        <v>#N/A</v>
      </c>
      <c r="H3421" s="254"/>
      <c r="I3421" s="254"/>
    </row>
    <row r="3422" spans="1:9" ht="15.75">
      <c r="A3422" s="292" t="str">
        <f t="shared" si="63"/>
        <v>00</v>
      </c>
      <c r="B3422" s="231" t="e">
        <v>#N/A</v>
      </c>
      <c r="C3422" s="231" t="e">
        <v>#N/A</v>
      </c>
      <c r="D3422" s="231"/>
      <c r="E3422" s="231"/>
      <c r="F3422" s="231"/>
      <c r="G3422" s="232" t="e">
        <v>#N/A</v>
      </c>
      <c r="H3422" s="254"/>
      <c r="I3422" s="254"/>
    </row>
    <row r="3423" spans="1:9" ht="15.75">
      <c r="A3423" s="292" t="str">
        <f t="shared" si="63"/>
        <v>00</v>
      </c>
      <c r="B3423" s="231" t="e">
        <v>#N/A</v>
      </c>
      <c r="C3423" s="231" t="e">
        <v>#N/A</v>
      </c>
      <c r="D3423" s="231"/>
      <c r="E3423" s="231"/>
      <c r="F3423" s="231"/>
      <c r="G3423" s="232">
        <v>8738.0695034482706</v>
      </c>
      <c r="H3423" s="254"/>
      <c r="I3423" s="254"/>
    </row>
    <row r="3424" spans="1:9" ht="15.75">
      <c r="A3424" s="292" t="str">
        <f t="shared" si="63"/>
        <v>00</v>
      </c>
      <c r="B3424" s="231">
        <v>4074.1166666666672</v>
      </c>
      <c r="C3424" s="231">
        <v>5294.9259999999995</v>
      </c>
      <c r="D3424" s="231"/>
      <c r="E3424" s="231"/>
      <c r="F3424" s="231"/>
      <c r="G3424" s="232">
        <v>6002.8023999999996</v>
      </c>
      <c r="H3424" s="254"/>
      <c r="I3424" s="254"/>
    </row>
    <row r="3425" spans="1:9" ht="15.75">
      <c r="A3425" s="292" t="str">
        <f t="shared" si="63"/>
        <v>00</v>
      </c>
      <c r="B3425" s="231">
        <v>12899.69698275862</v>
      </c>
      <c r="C3425" s="231">
        <v>16765.092051724132</v>
      </c>
      <c r="D3425" s="231"/>
      <c r="E3425" s="231"/>
      <c r="F3425" s="231"/>
      <c r="G3425" s="232">
        <v>19006.410062068957</v>
      </c>
      <c r="H3425" s="254"/>
      <c r="I3425" s="254"/>
    </row>
    <row r="3426" spans="1:9" ht="15.75">
      <c r="A3426" s="292" t="str">
        <f t="shared" si="63"/>
        <v>00</v>
      </c>
      <c r="B3426" s="231">
        <v>10004.665804597702</v>
      </c>
      <c r="C3426" s="231">
        <v>13002.564586206896</v>
      </c>
      <c r="D3426" s="231"/>
      <c r="E3426" s="231"/>
      <c r="F3426" s="231"/>
      <c r="G3426" s="232">
        <v>14740.871903448275</v>
      </c>
      <c r="H3426" s="254"/>
      <c r="I3426" s="254"/>
    </row>
    <row r="3427" spans="1:9" ht="15.75">
      <c r="A3427" s="292" t="str">
        <f t="shared" si="63"/>
        <v>00</v>
      </c>
      <c r="B3427" s="231">
        <v>12643.810344827589</v>
      </c>
      <c r="C3427" s="231">
        <v>16432.528965517238</v>
      </c>
      <c r="D3427" s="231"/>
      <c r="E3427" s="231"/>
      <c r="F3427" s="231"/>
      <c r="G3427" s="232">
        <v>18629.386758620687</v>
      </c>
      <c r="H3427" s="254"/>
      <c r="I3427" s="254"/>
    </row>
    <row r="3428" spans="1:9" ht="15.75">
      <c r="A3428" s="292" t="str">
        <f t="shared" si="63"/>
        <v>66-60400-01</v>
      </c>
      <c r="B3428" s="231">
        <v>6035.9142241379323</v>
      </c>
      <c r="C3428" s="231">
        <v>7844.5763275862082</v>
      </c>
      <c r="D3428" s="231"/>
      <c r="E3428" s="231"/>
      <c r="F3428" s="231"/>
      <c r="G3428" s="232">
        <v>8893.3143931034483</v>
      </c>
      <c r="H3428" s="254" t="s">
        <v>1628</v>
      </c>
      <c r="I3428" s="254" t="s">
        <v>1628</v>
      </c>
    </row>
    <row r="3429" spans="1:9" ht="15.75">
      <c r="A3429" s="292" t="str">
        <f t="shared" si="63"/>
        <v>66-60400-02</v>
      </c>
      <c r="B3429" s="231">
        <v>4119.2731321839092</v>
      </c>
      <c r="C3429" s="231">
        <v>5353.6136034482752</v>
      </c>
      <c r="D3429" s="231"/>
      <c r="E3429" s="231"/>
      <c r="F3429" s="231"/>
      <c r="G3429" s="232">
        <v>6069.3359241379303</v>
      </c>
      <c r="H3429" s="254" t="s">
        <v>1629</v>
      </c>
      <c r="I3429" s="254" t="s">
        <v>1629</v>
      </c>
    </row>
    <row r="3430" spans="1:9" ht="15.75">
      <c r="A3430" s="292" t="str">
        <f t="shared" si="63"/>
        <v>66-60400-03</v>
      </c>
      <c r="B3430" s="231">
        <v>2488.6229885057469</v>
      </c>
      <c r="C3430" s="231">
        <v>3234.339034482759</v>
      </c>
      <c r="D3430" s="231"/>
      <c r="E3430" s="231"/>
      <c r="F3430" s="231"/>
      <c r="G3430" s="232">
        <v>3666.7364413793102</v>
      </c>
      <c r="H3430" s="254" t="s">
        <v>1630</v>
      </c>
      <c r="I3430" s="254" t="s">
        <v>1630</v>
      </c>
    </row>
    <row r="3431" spans="1:9" ht="15.75">
      <c r="A3431" s="292" t="str">
        <f t="shared" si="63"/>
        <v>66-60400-L2</v>
      </c>
      <c r="B3431" s="231">
        <v>10155.18735632184</v>
      </c>
      <c r="C3431" s="231">
        <v>13198.189931034487</v>
      </c>
      <c r="D3431" s="231"/>
      <c r="E3431" s="231"/>
      <c r="F3431" s="231"/>
      <c r="G3431" s="232">
        <v>14962.650317241385</v>
      </c>
      <c r="H3431" s="254" t="s">
        <v>1631</v>
      </c>
      <c r="I3431" s="254" t="s">
        <v>1631</v>
      </c>
    </row>
    <row r="3432" spans="1:9" ht="15.75">
      <c r="A3432" s="292" t="str">
        <f t="shared" si="63"/>
        <v>66-60400-B2</v>
      </c>
      <c r="B3432" s="231">
        <v>6607.8961206896547</v>
      </c>
      <c r="C3432" s="231">
        <v>8587.9526379310319</v>
      </c>
      <c r="D3432" s="231"/>
      <c r="E3432" s="231"/>
      <c r="F3432" s="231"/>
      <c r="G3432" s="232">
        <v>9736.0723655172387</v>
      </c>
      <c r="H3432" s="254" t="s">
        <v>1632</v>
      </c>
      <c r="I3432" s="254" t="s">
        <v>1632</v>
      </c>
    </row>
    <row r="3433" spans="1:9" ht="15.75">
      <c r="A3433" s="292" t="str">
        <f t="shared" si="63"/>
        <v>66-60200-S2</v>
      </c>
      <c r="B3433" s="231">
        <v>18679.724568965517</v>
      </c>
      <c r="C3433" s="231">
        <v>24277.10529310345</v>
      </c>
      <c r="D3433" s="231"/>
      <c r="E3433" s="231"/>
      <c r="F3433" s="231"/>
      <c r="G3433" s="232">
        <v>27522.701151724141</v>
      </c>
      <c r="H3433" s="254" t="s">
        <v>1633</v>
      </c>
      <c r="I3433" s="254" t="s">
        <v>1633</v>
      </c>
    </row>
    <row r="3434" spans="1:9" ht="15.75">
      <c r="A3434" s="292" t="str">
        <f t="shared" ref="A3434:A3497" si="64">LEFT(H3434,6)&amp;"00"&amp;RIGHT(H3434,3)</f>
        <v>66-60200-01</v>
      </c>
      <c r="B3434" s="231">
        <v>10722.151867816092</v>
      </c>
      <c r="C3434" s="231">
        <v>13935.045396551724</v>
      </c>
      <c r="D3434" s="231"/>
      <c r="E3434" s="231"/>
      <c r="F3434" s="231"/>
      <c r="G3434" s="232">
        <v>15798.015675862067</v>
      </c>
      <c r="H3434" s="254" t="s">
        <v>1634</v>
      </c>
      <c r="I3434" s="254" t="s">
        <v>1634</v>
      </c>
    </row>
    <row r="3435" spans="1:9" ht="15.75">
      <c r="A3435" s="292" t="str">
        <f t="shared" si="64"/>
        <v>66-60200-02</v>
      </c>
      <c r="B3435" s="231">
        <v>7957.5727011494255</v>
      </c>
      <c r="C3435" s="231">
        <v>10342.059896551724</v>
      </c>
      <c r="D3435" s="231"/>
      <c r="E3435" s="231"/>
      <c r="F3435" s="231"/>
      <c r="G3435" s="232">
        <v>11724.685475862068</v>
      </c>
      <c r="H3435" s="254" t="s">
        <v>1635</v>
      </c>
      <c r="I3435" s="254" t="s">
        <v>1635</v>
      </c>
    </row>
    <row r="3436" spans="1:9" ht="15.75">
      <c r="A3436" s="292" t="str">
        <f t="shared" si="64"/>
        <v>66-60300-S3</v>
      </c>
      <c r="B3436" s="231">
        <v>16973.81364942529</v>
      </c>
      <c r="C3436" s="231">
        <v>22060.018051724132</v>
      </c>
      <c r="D3436" s="231"/>
      <c r="E3436" s="231"/>
      <c r="F3436" s="231"/>
      <c r="G3436" s="232">
        <v>25009.212462068965</v>
      </c>
      <c r="H3436" s="254" t="s">
        <v>1636</v>
      </c>
      <c r="I3436" s="254" t="s">
        <v>1636</v>
      </c>
    </row>
    <row r="3437" spans="1:9" ht="15.75">
      <c r="A3437" s="292" t="str">
        <f t="shared" si="64"/>
        <v>66-60300-01</v>
      </c>
      <c r="B3437" s="231">
        <v>6969.1478448275884</v>
      </c>
      <c r="C3437" s="231">
        <v>9057.4534655172429</v>
      </c>
      <c r="D3437" s="231"/>
      <c r="E3437" s="231"/>
      <c r="F3437" s="231"/>
      <c r="G3437" s="232">
        <v>10268.34055862069</v>
      </c>
      <c r="H3437" s="254" t="s">
        <v>1637</v>
      </c>
      <c r="I3437" s="254" t="s">
        <v>1637</v>
      </c>
    </row>
    <row r="3438" spans="1:9" ht="15.75">
      <c r="A3438" s="292" t="str">
        <f t="shared" si="64"/>
        <v>66-60300-02</v>
      </c>
      <c r="B3438" s="231">
        <v>5930.5491379310342</v>
      </c>
      <c r="C3438" s="231">
        <v>7707.6385862068928</v>
      </c>
      <c r="D3438" s="231"/>
      <c r="E3438" s="231"/>
      <c r="F3438" s="231"/>
      <c r="G3438" s="232">
        <v>8738.0695034482706</v>
      </c>
      <c r="H3438" s="254" t="s">
        <v>1638</v>
      </c>
      <c r="I3438" s="254" t="s">
        <v>1638</v>
      </c>
    </row>
    <row r="3439" spans="1:9" ht="15.75">
      <c r="A3439" s="292" t="str">
        <f t="shared" si="64"/>
        <v>66-60300-03</v>
      </c>
      <c r="B3439" s="231">
        <v>4074.1166666666672</v>
      </c>
      <c r="C3439" s="231">
        <v>5294.9259999999995</v>
      </c>
      <c r="D3439" s="231"/>
      <c r="E3439" s="231"/>
      <c r="F3439" s="231"/>
      <c r="G3439" s="232">
        <v>6002.8023999999996</v>
      </c>
      <c r="H3439" s="254" t="s">
        <v>1639</v>
      </c>
      <c r="I3439" s="254" t="s">
        <v>1639</v>
      </c>
    </row>
    <row r="3440" spans="1:9" ht="15.75">
      <c r="A3440" s="292" t="str">
        <f t="shared" si="64"/>
        <v>66-60300-L2</v>
      </c>
      <c r="B3440" s="231">
        <v>12899.69698275862</v>
      </c>
      <c r="C3440" s="231">
        <v>16765.092051724132</v>
      </c>
      <c r="D3440" s="231"/>
      <c r="E3440" s="231"/>
      <c r="F3440" s="231"/>
      <c r="G3440" s="232">
        <v>19006.410062068957</v>
      </c>
      <c r="H3440" s="254" t="s">
        <v>1640</v>
      </c>
      <c r="I3440" s="254" t="s">
        <v>1640</v>
      </c>
    </row>
    <row r="3441" spans="1:9" ht="15.75">
      <c r="A3441" s="292" t="str">
        <f t="shared" si="64"/>
        <v>66-60300-B2</v>
      </c>
      <c r="B3441" s="231">
        <v>10004.665804597702</v>
      </c>
      <c r="C3441" s="231">
        <v>13002.564586206896</v>
      </c>
      <c r="D3441" s="231"/>
      <c r="E3441" s="231"/>
      <c r="F3441" s="231"/>
      <c r="G3441" s="232">
        <v>14740.871903448275</v>
      </c>
      <c r="H3441" s="254" t="s">
        <v>1641</v>
      </c>
      <c r="I3441" s="254" t="s">
        <v>1641</v>
      </c>
    </row>
    <row r="3442" spans="1:9" ht="15.75">
      <c r="A3442" s="292" t="str">
        <f t="shared" si="64"/>
        <v>66-60400-S3</v>
      </c>
      <c r="B3442" s="231">
        <v>12643.810344827589</v>
      </c>
      <c r="C3442" s="231">
        <v>16432.528965517238</v>
      </c>
      <c r="D3442" s="231"/>
      <c r="E3442" s="231"/>
      <c r="F3442" s="231"/>
      <c r="G3442" s="232">
        <v>18629.386758620687</v>
      </c>
      <c r="H3442" s="254" t="s">
        <v>1642</v>
      </c>
      <c r="I3442" s="254" t="s">
        <v>1642</v>
      </c>
    </row>
    <row r="3443" spans="1:9" ht="15.75">
      <c r="A3443" s="292" t="str">
        <f t="shared" si="64"/>
        <v>66-60400-01</v>
      </c>
      <c r="B3443" s="231">
        <v>6035.9142241379323</v>
      </c>
      <c r="C3443" s="231">
        <v>7844.5763275862082</v>
      </c>
      <c r="D3443" s="231"/>
      <c r="E3443" s="231"/>
      <c r="F3443" s="231"/>
      <c r="G3443" s="232">
        <v>8893.3143931034483</v>
      </c>
      <c r="H3443" s="254" t="s">
        <v>1643</v>
      </c>
      <c r="I3443" s="254" t="s">
        <v>1643</v>
      </c>
    </row>
    <row r="3444" spans="1:9" ht="15.75">
      <c r="A3444" s="292" t="str">
        <f t="shared" si="64"/>
        <v>66-60400-02</v>
      </c>
      <c r="B3444" s="231">
        <v>4119.2731321839092</v>
      </c>
      <c r="C3444" s="231">
        <v>5353.6136034482752</v>
      </c>
      <c r="D3444" s="231"/>
      <c r="E3444" s="231"/>
      <c r="F3444" s="231"/>
      <c r="G3444" s="232">
        <v>6069.3359241379303</v>
      </c>
      <c r="H3444" s="254" t="s">
        <v>1644</v>
      </c>
      <c r="I3444" s="254" t="s">
        <v>1644</v>
      </c>
    </row>
    <row r="3445" spans="1:9" ht="15.75">
      <c r="A3445" s="292" t="str">
        <f t="shared" si="64"/>
        <v>66-60400-03</v>
      </c>
      <c r="B3445" s="231">
        <v>2488.6229885057469</v>
      </c>
      <c r="C3445" s="231">
        <v>3234.339034482759</v>
      </c>
      <c r="D3445" s="231"/>
      <c r="E3445" s="231"/>
      <c r="F3445" s="231"/>
      <c r="G3445" s="232">
        <v>3666.7364413793102</v>
      </c>
      <c r="H3445" s="254" t="s">
        <v>1645</v>
      </c>
      <c r="I3445" s="254" t="s">
        <v>1645</v>
      </c>
    </row>
    <row r="3446" spans="1:9" ht="15.75">
      <c r="A3446" s="292" t="str">
        <f t="shared" si="64"/>
        <v>66-60400-L2</v>
      </c>
      <c r="B3446" s="231">
        <v>10155.18735632184</v>
      </c>
      <c r="C3446" s="231">
        <v>13198.189931034487</v>
      </c>
      <c r="D3446" s="231"/>
      <c r="E3446" s="231"/>
      <c r="F3446" s="231"/>
      <c r="G3446" s="232">
        <v>14962.650317241385</v>
      </c>
      <c r="H3446" s="254" t="s">
        <v>1646</v>
      </c>
      <c r="I3446" s="254" t="s">
        <v>1646</v>
      </c>
    </row>
    <row r="3447" spans="1:9" ht="15.75">
      <c r="A3447" s="292" t="str">
        <f t="shared" si="64"/>
        <v>66-60400-B2</v>
      </c>
      <c r="B3447" s="231">
        <v>6607.8961206896547</v>
      </c>
      <c r="C3447" s="231">
        <v>8587.9526379310319</v>
      </c>
      <c r="D3447" s="231"/>
      <c r="E3447" s="231"/>
      <c r="F3447" s="231"/>
      <c r="G3447" s="232">
        <v>9736.0723655172387</v>
      </c>
      <c r="H3447" s="254" t="s">
        <v>1647</v>
      </c>
      <c r="I3447" s="254" t="s">
        <v>1647</v>
      </c>
    </row>
    <row r="3448" spans="1:9" ht="15.75">
      <c r="A3448" s="292" t="str">
        <f t="shared" si="64"/>
        <v>66-60200-S2</v>
      </c>
      <c r="B3448" s="231">
        <v>18679.724568965517</v>
      </c>
      <c r="C3448" s="231">
        <v>24277.10529310345</v>
      </c>
      <c r="D3448" s="231"/>
      <c r="E3448" s="231"/>
      <c r="F3448" s="231"/>
      <c r="G3448" s="232">
        <v>27522.701151724141</v>
      </c>
      <c r="H3448" s="254" t="s">
        <v>1648</v>
      </c>
      <c r="I3448" s="254" t="s">
        <v>1648</v>
      </c>
    </row>
    <row r="3449" spans="1:9" ht="15.75">
      <c r="A3449" s="292" t="str">
        <f t="shared" si="64"/>
        <v>66-60200-01</v>
      </c>
      <c r="B3449" s="231">
        <v>10722.151867816092</v>
      </c>
      <c r="C3449" s="231">
        <v>13935.045396551724</v>
      </c>
      <c r="D3449" s="231"/>
      <c r="E3449" s="231"/>
      <c r="F3449" s="231"/>
      <c r="G3449" s="232">
        <v>15798.015675862067</v>
      </c>
      <c r="H3449" s="254" t="s">
        <v>1649</v>
      </c>
      <c r="I3449" s="254" t="s">
        <v>1649</v>
      </c>
    </row>
    <row r="3450" spans="1:9" ht="15.75">
      <c r="A3450" s="292" t="str">
        <f t="shared" si="64"/>
        <v>66-60200-02</v>
      </c>
      <c r="B3450" s="231">
        <v>7957.5727011494255</v>
      </c>
      <c r="C3450" s="231">
        <v>10342.059896551724</v>
      </c>
      <c r="D3450" s="231"/>
      <c r="E3450" s="231"/>
      <c r="F3450" s="231"/>
      <c r="G3450" s="232">
        <v>11724.685475862068</v>
      </c>
      <c r="H3450" s="254" t="s">
        <v>1650</v>
      </c>
      <c r="I3450" s="254" t="s">
        <v>1650</v>
      </c>
    </row>
    <row r="3451" spans="1:9" ht="15.75">
      <c r="A3451" s="292" t="str">
        <f t="shared" si="64"/>
        <v>66-60300-S3</v>
      </c>
      <c r="B3451" s="231">
        <v>16973.81364942529</v>
      </c>
      <c r="C3451" s="231">
        <v>22060.018051724132</v>
      </c>
      <c r="D3451" s="231"/>
      <c r="E3451" s="231"/>
      <c r="F3451" s="231"/>
      <c r="G3451" s="232">
        <v>25009.212462068965</v>
      </c>
      <c r="H3451" s="254" t="s">
        <v>1651</v>
      </c>
      <c r="I3451" s="254" t="s">
        <v>1651</v>
      </c>
    </row>
    <row r="3452" spans="1:9" ht="15.75">
      <c r="A3452" s="292" t="str">
        <f t="shared" si="64"/>
        <v>66-60300-01</v>
      </c>
      <c r="B3452" s="231">
        <v>6969.1478448275884</v>
      </c>
      <c r="C3452" s="231">
        <v>9057.4534655172429</v>
      </c>
      <c r="D3452" s="231"/>
      <c r="E3452" s="231"/>
      <c r="F3452" s="231"/>
      <c r="G3452" s="232">
        <v>10268.34055862069</v>
      </c>
      <c r="H3452" s="254" t="s">
        <v>1652</v>
      </c>
      <c r="I3452" s="254" t="s">
        <v>1652</v>
      </c>
    </row>
    <row r="3453" spans="1:9" ht="15.75">
      <c r="A3453" s="292" t="str">
        <f t="shared" si="64"/>
        <v>66-60300-02</v>
      </c>
      <c r="B3453" s="231">
        <v>5930.5491379310342</v>
      </c>
      <c r="C3453" s="231">
        <v>7707.6385862068928</v>
      </c>
      <c r="D3453" s="231"/>
      <c r="E3453" s="231"/>
      <c r="F3453" s="231"/>
      <c r="G3453" s="232">
        <v>8738.0695034482706</v>
      </c>
      <c r="H3453" s="254" t="s">
        <v>1653</v>
      </c>
      <c r="I3453" s="254" t="s">
        <v>1653</v>
      </c>
    </row>
    <row r="3454" spans="1:9" ht="15.75">
      <c r="A3454" s="292" t="str">
        <f t="shared" si="64"/>
        <v>66-60300-03</v>
      </c>
      <c r="B3454" s="231">
        <v>4074.1166666666672</v>
      </c>
      <c r="C3454" s="231">
        <v>5294.9259999999995</v>
      </c>
      <c r="D3454" s="231"/>
      <c r="E3454" s="231"/>
      <c r="F3454" s="231"/>
      <c r="G3454" s="232">
        <v>6002.8023999999996</v>
      </c>
      <c r="H3454" s="254" t="s">
        <v>1654</v>
      </c>
      <c r="I3454" s="254" t="s">
        <v>1654</v>
      </c>
    </row>
    <row r="3455" spans="1:9" ht="15.75">
      <c r="A3455" s="292" t="str">
        <f t="shared" si="64"/>
        <v>66-60300-L2</v>
      </c>
      <c r="B3455" s="231">
        <v>12899.69698275862</v>
      </c>
      <c r="C3455" s="231">
        <v>16765.092051724132</v>
      </c>
      <c r="D3455" s="231"/>
      <c r="E3455" s="231"/>
      <c r="F3455" s="231"/>
      <c r="G3455" s="232">
        <v>19006.410062068957</v>
      </c>
      <c r="H3455" s="254" t="s">
        <v>1655</v>
      </c>
      <c r="I3455" s="254" t="s">
        <v>1655</v>
      </c>
    </row>
    <row r="3456" spans="1:9" ht="15.75">
      <c r="A3456" s="292" t="str">
        <f t="shared" si="64"/>
        <v>66-60300-B2</v>
      </c>
      <c r="B3456" s="231">
        <v>10004.665804597702</v>
      </c>
      <c r="C3456" s="231">
        <v>13002.564586206896</v>
      </c>
      <c r="D3456" s="231"/>
      <c r="E3456" s="231"/>
      <c r="F3456" s="231"/>
      <c r="G3456" s="232">
        <v>14740.871903448275</v>
      </c>
      <c r="H3456" s="254" t="s">
        <v>1656</v>
      </c>
      <c r="I3456" s="254" t="s">
        <v>1656</v>
      </c>
    </row>
    <row r="3457" spans="1:9" ht="15.75">
      <c r="A3457" s="292" t="str">
        <f t="shared" si="64"/>
        <v>66-60400-S3</v>
      </c>
      <c r="B3457" s="231">
        <v>12643.810344827589</v>
      </c>
      <c r="C3457" s="231">
        <v>16432.528965517238</v>
      </c>
      <c r="D3457" s="231"/>
      <c r="E3457" s="231"/>
      <c r="F3457" s="231"/>
      <c r="G3457" s="232">
        <v>18629.386758620687</v>
      </c>
      <c r="H3457" s="254" t="s">
        <v>1657</v>
      </c>
      <c r="I3457" s="254" t="s">
        <v>1657</v>
      </c>
    </row>
    <row r="3458" spans="1:9" ht="15.75">
      <c r="A3458" s="292" t="str">
        <f t="shared" si="64"/>
        <v>66-60400-01</v>
      </c>
      <c r="B3458" s="231">
        <v>6035.9142241379323</v>
      </c>
      <c r="C3458" s="231">
        <v>7844.5763275862082</v>
      </c>
      <c r="D3458" s="231"/>
      <c r="E3458" s="231"/>
      <c r="F3458" s="231"/>
      <c r="G3458" s="232">
        <v>8893.3143931034483</v>
      </c>
      <c r="H3458" s="254" t="s">
        <v>1658</v>
      </c>
      <c r="I3458" s="254" t="s">
        <v>1658</v>
      </c>
    </row>
    <row r="3459" spans="1:9" ht="15.75">
      <c r="A3459" s="292" t="str">
        <f t="shared" si="64"/>
        <v>66-60400-02</v>
      </c>
      <c r="B3459" s="231">
        <v>4119.2731321839092</v>
      </c>
      <c r="C3459" s="231">
        <v>5353.6136034482752</v>
      </c>
      <c r="D3459" s="231"/>
      <c r="E3459" s="231"/>
      <c r="F3459" s="231"/>
      <c r="G3459" s="232">
        <v>6069.3359241379303</v>
      </c>
      <c r="H3459" s="254" t="s">
        <v>1659</v>
      </c>
      <c r="I3459" s="254" t="s">
        <v>1659</v>
      </c>
    </row>
    <row r="3460" spans="1:9" ht="15.75">
      <c r="A3460" s="292" t="str">
        <f t="shared" si="64"/>
        <v>66-60400-03</v>
      </c>
      <c r="B3460" s="231">
        <v>2488.6229885057469</v>
      </c>
      <c r="C3460" s="231">
        <v>3234.339034482759</v>
      </c>
      <c r="D3460" s="231"/>
      <c r="E3460" s="231"/>
      <c r="F3460" s="231"/>
      <c r="G3460" s="232">
        <v>3666.7364413793102</v>
      </c>
      <c r="H3460" s="254" t="s">
        <v>1660</v>
      </c>
      <c r="I3460" s="254" t="s">
        <v>1660</v>
      </c>
    </row>
    <row r="3461" spans="1:9" ht="15.75">
      <c r="A3461" s="292" t="str">
        <f t="shared" si="64"/>
        <v>66-60400-L2</v>
      </c>
      <c r="B3461" s="231">
        <v>10155.18735632184</v>
      </c>
      <c r="C3461" s="231">
        <v>13198.189931034487</v>
      </c>
      <c r="D3461" s="231"/>
      <c r="E3461" s="231"/>
      <c r="F3461" s="231"/>
      <c r="G3461" s="232">
        <v>14962.650317241385</v>
      </c>
      <c r="H3461" s="254" t="s">
        <v>1661</v>
      </c>
      <c r="I3461" s="254" t="s">
        <v>1661</v>
      </c>
    </row>
    <row r="3462" spans="1:9" ht="15.75">
      <c r="A3462" s="292" t="str">
        <f t="shared" si="64"/>
        <v>66-60400-B2</v>
      </c>
      <c r="B3462" s="231">
        <v>6607.8961206896547</v>
      </c>
      <c r="C3462" s="231">
        <v>8587.9526379310319</v>
      </c>
      <c r="D3462" s="231"/>
      <c r="E3462" s="231"/>
      <c r="F3462" s="231"/>
      <c r="G3462" s="232">
        <v>9736.0723655172387</v>
      </c>
      <c r="H3462" s="254" t="s">
        <v>1662</v>
      </c>
      <c r="I3462" s="254" t="s">
        <v>1662</v>
      </c>
    </row>
    <row r="3463" spans="1:9" ht="15.75">
      <c r="A3463" s="292" t="str">
        <f t="shared" si="64"/>
        <v>66-60200-S2</v>
      </c>
      <c r="B3463" s="231">
        <v>18679.724568965517</v>
      </c>
      <c r="C3463" s="231">
        <v>24277.10529310345</v>
      </c>
      <c r="D3463" s="231"/>
      <c r="E3463" s="231"/>
      <c r="F3463" s="231"/>
      <c r="G3463" s="232">
        <v>27522.701151724141</v>
      </c>
      <c r="H3463" s="254" t="s">
        <v>1663</v>
      </c>
      <c r="I3463" s="254" t="s">
        <v>1663</v>
      </c>
    </row>
    <row r="3464" spans="1:9" ht="15.75">
      <c r="A3464" s="292" t="str">
        <f t="shared" si="64"/>
        <v>66-60200-01</v>
      </c>
      <c r="B3464" s="231">
        <v>10722.151867816092</v>
      </c>
      <c r="C3464" s="231">
        <v>13935.045396551724</v>
      </c>
      <c r="D3464" s="231"/>
      <c r="E3464" s="231"/>
      <c r="F3464" s="231"/>
      <c r="G3464" s="232">
        <v>15798.015675862067</v>
      </c>
      <c r="H3464" s="254" t="s">
        <v>1664</v>
      </c>
      <c r="I3464" s="254" t="s">
        <v>1664</v>
      </c>
    </row>
    <row r="3465" spans="1:9" ht="15.75">
      <c r="A3465" s="292" t="str">
        <f t="shared" si="64"/>
        <v>66-60200-02</v>
      </c>
      <c r="B3465" s="231">
        <v>7957.5727011494255</v>
      </c>
      <c r="C3465" s="231">
        <v>10342.059896551724</v>
      </c>
      <c r="D3465" s="231"/>
      <c r="E3465" s="231"/>
      <c r="F3465" s="231"/>
      <c r="G3465" s="232">
        <v>11724.685475862068</v>
      </c>
      <c r="H3465" s="254" t="s">
        <v>1665</v>
      </c>
      <c r="I3465" s="254" t="s">
        <v>1665</v>
      </c>
    </row>
    <row r="3466" spans="1:9" ht="15.75">
      <c r="A3466" s="292" t="str">
        <f t="shared" si="64"/>
        <v>66-60300-S3</v>
      </c>
      <c r="B3466" s="231">
        <v>16973.81364942529</v>
      </c>
      <c r="C3466" s="231">
        <v>22060.018051724132</v>
      </c>
      <c r="D3466" s="231"/>
      <c r="E3466" s="231"/>
      <c r="F3466" s="231"/>
      <c r="G3466" s="232">
        <v>25009.212462068965</v>
      </c>
      <c r="H3466" s="254" t="s">
        <v>1666</v>
      </c>
      <c r="I3466" s="254" t="s">
        <v>1666</v>
      </c>
    </row>
    <row r="3467" spans="1:9" ht="15.75">
      <c r="A3467" s="292" t="str">
        <f t="shared" si="64"/>
        <v>66-60300-01</v>
      </c>
      <c r="B3467" s="231">
        <v>6969.1478448275884</v>
      </c>
      <c r="C3467" s="231">
        <v>9057.4534655172429</v>
      </c>
      <c r="D3467" s="231"/>
      <c r="E3467" s="231"/>
      <c r="F3467" s="231"/>
      <c r="G3467" s="232">
        <v>10268.34055862069</v>
      </c>
      <c r="H3467" s="254" t="s">
        <v>1667</v>
      </c>
      <c r="I3467" s="254" t="s">
        <v>1667</v>
      </c>
    </row>
    <row r="3468" spans="1:9" ht="15.75">
      <c r="A3468" s="292" t="str">
        <f t="shared" si="64"/>
        <v>66-60300-02</v>
      </c>
      <c r="B3468" s="231">
        <v>5930.5491379310342</v>
      </c>
      <c r="C3468" s="231">
        <v>7707.6385862068928</v>
      </c>
      <c r="D3468" s="231"/>
      <c r="E3468" s="231"/>
      <c r="F3468" s="231"/>
      <c r="G3468" s="232">
        <v>8738.0695034482706</v>
      </c>
      <c r="H3468" s="254" t="s">
        <v>1668</v>
      </c>
      <c r="I3468" s="254" t="s">
        <v>1668</v>
      </c>
    </row>
    <row r="3469" spans="1:9" ht="15.75">
      <c r="A3469" s="292" t="str">
        <f t="shared" si="64"/>
        <v>66-60300-03</v>
      </c>
      <c r="B3469" s="231">
        <v>4074.1166666666672</v>
      </c>
      <c r="C3469" s="231">
        <v>5294.9259999999995</v>
      </c>
      <c r="D3469" s="231"/>
      <c r="E3469" s="231"/>
      <c r="F3469" s="231"/>
      <c r="G3469" s="232">
        <v>6002.8023999999996</v>
      </c>
      <c r="H3469" s="254" t="s">
        <v>1669</v>
      </c>
      <c r="I3469" s="254" t="s">
        <v>1669</v>
      </c>
    </row>
    <row r="3470" spans="1:9" ht="15.75">
      <c r="A3470" s="292" t="str">
        <f t="shared" si="64"/>
        <v>66-60300-L2</v>
      </c>
      <c r="B3470" s="231">
        <v>12899.69698275862</v>
      </c>
      <c r="C3470" s="231">
        <v>16765.092051724132</v>
      </c>
      <c r="D3470" s="231"/>
      <c r="E3470" s="231"/>
      <c r="F3470" s="231"/>
      <c r="G3470" s="232">
        <v>19006.410062068957</v>
      </c>
      <c r="H3470" s="254" t="s">
        <v>1670</v>
      </c>
      <c r="I3470" s="254" t="s">
        <v>1670</v>
      </c>
    </row>
    <row r="3471" spans="1:9" ht="15.75">
      <c r="A3471" s="292" t="str">
        <f t="shared" si="64"/>
        <v>66-60300-B2</v>
      </c>
      <c r="B3471" s="231">
        <v>10004.665804597702</v>
      </c>
      <c r="C3471" s="231">
        <v>13002.564586206896</v>
      </c>
      <c r="D3471" s="231"/>
      <c r="E3471" s="231"/>
      <c r="F3471" s="231"/>
      <c r="G3471" s="232">
        <v>14740.871903448275</v>
      </c>
      <c r="H3471" s="254" t="s">
        <v>1671</v>
      </c>
      <c r="I3471" s="254" t="s">
        <v>1671</v>
      </c>
    </row>
    <row r="3472" spans="1:9" ht="15.75">
      <c r="A3472" s="292" t="str">
        <f t="shared" si="64"/>
        <v>66-60400-S3</v>
      </c>
      <c r="B3472" s="231">
        <v>12643.810344827589</v>
      </c>
      <c r="C3472" s="231">
        <v>16432.528965517238</v>
      </c>
      <c r="D3472" s="231"/>
      <c r="E3472" s="231"/>
      <c r="F3472" s="231"/>
      <c r="G3472" s="232">
        <v>18629.386758620687</v>
      </c>
      <c r="H3472" s="254" t="s">
        <v>1672</v>
      </c>
      <c r="I3472" s="254" t="s">
        <v>1672</v>
      </c>
    </row>
    <row r="3473" spans="1:9" ht="15.75">
      <c r="A3473" s="292" t="str">
        <f t="shared" si="64"/>
        <v>66-60400-01</v>
      </c>
      <c r="B3473" s="231">
        <v>6035.9142241379323</v>
      </c>
      <c r="C3473" s="231">
        <v>7844.5763275862082</v>
      </c>
      <c r="D3473" s="231"/>
      <c r="E3473" s="231"/>
      <c r="F3473" s="231"/>
      <c r="G3473" s="232">
        <v>8893.3143931034483</v>
      </c>
      <c r="H3473" s="254" t="s">
        <v>1673</v>
      </c>
      <c r="I3473" s="254" t="s">
        <v>1673</v>
      </c>
    </row>
    <row r="3474" spans="1:9" ht="15.75">
      <c r="A3474" s="292" t="str">
        <f t="shared" si="64"/>
        <v>66-60400-02</v>
      </c>
      <c r="B3474" s="231">
        <v>4119.2731321839092</v>
      </c>
      <c r="C3474" s="231">
        <v>5353.6136034482752</v>
      </c>
      <c r="D3474" s="231"/>
      <c r="E3474" s="231"/>
      <c r="F3474" s="231"/>
      <c r="G3474" s="232">
        <v>6069.3359241379303</v>
      </c>
      <c r="H3474" s="254" t="s">
        <v>1674</v>
      </c>
      <c r="I3474" s="254" t="s">
        <v>1674</v>
      </c>
    </row>
    <row r="3475" spans="1:9" ht="15.75">
      <c r="A3475" s="292" t="str">
        <f t="shared" si="64"/>
        <v>66-60400-03</v>
      </c>
      <c r="B3475" s="231">
        <v>2488.6229885057469</v>
      </c>
      <c r="C3475" s="231">
        <v>3234.339034482759</v>
      </c>
      <c r="D3475" s="231"/>
      <c r="E3475" s="231"/>
      <c r="F3475" s="231"/>
      <c r="G3475" s="232">
        <v>3666.7364413793102</v>
      </c>
      <c r="H3475" s="254" t="s">
        <v>1675</v>
      </c>
      <c r="I3475" s="254" t="s">
        <v>1675</v>
      </c>
    </row>
    <row r="3476" spans="1:9" ht="15.75">
      <c r="A3476" s="292" t="str">
        <f t="shared" si="64"/>
        <v>66-60400-L2</v>
      </c>
      <c r="B3476" s="231">
        <v>10155.18735632184</v>
      </c>
      <c r="C3476" s="231">
        <v>13198.189931034487</v>
      </c>
      <c r="D3476" s="231"/>
      <c r="E3476" s="231"/>
      <c r="F3476" s="231"/>
      <c r="G3476" s="232">
        <v>14962.650317241385</v>
      </c>
      <c r="H3476" s="254" t="s">
        <v>1676</v>
      </c>
      <c r="I3476" s="254" t="s">
        <v>1676</v>
      </c>
    </row>
    <row r="3477" spans="1:9" ht="15.75">
      <c r="A3477" s="292" t="str">
        <f t="shared" si="64"/>
        <v>66-60400-B2</v>
      </c>
      <c r="B3477" s="231">
        <v>6607.8961206896547</v>
      </c>
      <c r="C3477" s="231">
        <v>8587.9526379310319</v>
      </c>
      <c r="D3477" s="231"/>
      <c r="E3477" s="231"/>
      <c r="F3477" s="231"/>
      <c r="G3477" s="232">
        <v>9736.0723655172387</v>
      </c>
      <c r="H3477" s="254" t="s">
        <v>1677</v>
      </c>
      <c r="I3477" s="254" t="s">
        <v>1677</v>
      </c>
    </row>
    <row r="3478" spans="1:9" ht="15.75">
      <c r="A3478" s="292" t="str">
        <f t="shared" si="64"/>
        <v>66-66900-S1</v>
      </c>
      <c r="B3478" s="231">
        <v>26628.275431034479</v>
      </c>
      <c r="C3478" s="231">
        <v>35464.108499999995</v>
      </c>
      <c r="D3478" s="231"/>
      <c r="E3478" s="231"/>
      <c r="F3478" s="231"/>
      <c r="G3478" s="232">
        <v>40587.494710344821</v>
      </c>
      <c r="H3478" s="255" t="s">
        <v>1501</v>
      </c>
      <c r="I3478" s="255" t="s">
        <v>1501</v>
      </c>
    </row>
    <row r="3479" spans="1:9" ht="15.75">
      <c r="A3479" s="292" t="str">
        <f t="shared" si="64"/>
        <v>66-669000-T</v>
      </c>
      <c r="B3479" s="231">
        <v>9257.0754310344855</v>
      </c>
      <c r="C3479" s="231">
        <v>12030.95870689655</v>
      </c>
      <c r="D3479" s="231"/>
      <c r="E3479" s="231"/>
      <c r="F3479" s="231"/>
      <c r="G3479" s="232">
        <v>13639.372448275859</v>
      </c>
      <c r="H3479" s="254" t="s">
        <v>2043</v>
      </c>
      <c r="I3479" s="254" t="s">
        <v>2043</v>
      </c>
    </row>
    <row r="3480" spans="1:9" ht="15.75">
      <c r="A3480" s="292" t="str">
        <f t="shared" si="64"/>
        <v>66-669000-Đ</v>
      </c>
      <c r="B3480" s="231">
        <v>17371.199999999997</v>
      </c>
      <c r="C3480" s="231">
        <v>23433.149793103446</v>
      </c>
      <c r="D3480" s="231"/>
      <c r="E3480" s="231"/>
      <c r="F3480" s="231"/>
      <c r="G3480" s="232">
        <v>26948.122262068959</v>
      </c>
      <c r="H3480" s="254" t="s">
        <v>2044</v>
      </c>
      <c r="I3480" s="254" t="s">
        <v>2044</v>
      </c>
    </row>
    <row r="3481" spans="1:9" ht="15.75">
      <c r="A3481" s="292" t="str">
        <f t="shared" si="64"/>
        <v>66-67000-S1</v>
      </c>
      <c r="B3481" s="231">
        <v>11908.233333333334</v>
      </c>
      <c r="C3481" s="231">
        <v>16063.796137931035</v>
      </c>
      <c r="D3481" s="231"/>
      <c r="E3481" s="231"/>
      <c r="F3481" s="231"/>
      <c r="G3481" s="232">
        <v>18473.365558620688</v>
      </c>
      <c r="H3481" s="254" t="s">
        <v>1502</v>
      </c>
      <c r="I3481" s="254" t="s">
        <v>1502</v>
      </c>
    </row>
    <row r="3482" spans="1:9" ht="15.75">
      <c r="A3482" s="292" t="str">
        <f t="shared" si="64"/>
        <v>66-670000-T</v>
      </c>
      <c r="B3482" s="231">
        <v>7948.8750000000018</v>
      </c>
      <c r="C3482" s="231">
        <v>10722.75827586207</v>
      </c>
      <c r="D3482" s="231"/>
      <c r="E3482" s="231"/>
      <c r="F3482" s="231"/>
      <c r="G3482" s="232">
        <v>12331.172017241381</v>
      </c>
      <c r="H3482" s="254" t="s">
        <v>2162</v>
      </c>
      <c r="I3482" s="254" t="s">
        <v>2162</v>
      </c>
    </row>
    <row r="3483" spans="1:9" ht="15.75">
      <c r="A3483" s="292" t="str">
        <f t="shared" si="64"/>
        <v>66-670000-Đ</v>
      </c>
      <c r="B3483" s="231">
        <v>3959.3583333333327</v>
      </c>
      <c r="C3483" s="231">
        <v>5341.0378620689635</v>
      </c>
      <c r="D3483" s="231"/>
      <c r="E3483" s="231"/>
      <c r="F3483" s="231"/>
      <c r="G3483" s="232">
        <v>6142.193541379308</v>
      </c>
      <c r="H3483" s="254" t="s">
        <v>2163</v>
      </c>
      <c r="I3483" s="254" t="s">
        <v>2163</v>
      </c>
    </row>
    <row r="3484" spans="1:9" ht="15.75">
      <c r="A3484" s="292" t="str">
        <f t="shared" si="64"/>
        <v>66-67100-S1</v>
      </c>
      <c r="B3484" s="231">
        <v>13610.025000000001</v>
      </c>
      <c r="C3484" s="231">
        <v>21175.321655172411</v>
      </c>
      <c r="D3484" s="231"/>
      <c r="E3484" s="231"/>
      <c r="F3484" s="231"/>
      <c r="G3484" s="232">
        <v>24351.619903448271</v>
      </c>
      <c r="H3484" s="254" t="s">
        <v>1564</v>
      </c>
      <c r="I3484" s="254" t="s">
        <v>1564</v>
      </c>
    </row>
    <row r="3485" spans="1:9" ht="15.75">
      <c r="A3485" s="292" t="str">
        <f t="shared" si="64"/>
        <v>66-671000-T</v>
      </c>
      <c r="B3485" s="231">
        <v>7948.8750000000018</v>
      </c>
      <c r="C3485" s="231">
        <v>12367.353103448277</v>
      </c>
      <c r="D3485" s="231"/>
      <c r="E3485" s="231"/>
      <c r="F3485" s="231"/>
      <c r="G3485" s="232">
        <v>14222.456068965517</v>
      </c>
      <c r="H3485" s="254" t="s">
        <v>2164</v>
      </c>
      <c r="I3485" s="254" t="s">
        <v>2164</v>
      </c>
    </row>
    <row r="3486" spans="1:9" ht="15.75">
      <c r="A3486" s="292" t="str">
        <f t="shared" si="64"/>
        <v>66-671000-Đ</v>
      </c>
      <c r="B3486" s="231">
        <v>5661.15</v>
      </c>
      <c r="C3486" s="231">
        <v>8807.968551724136</v>
      </c>
      <c r="D3486" s="231"/>
      <c r="E3486" s="231"/>
      <c r="F3486" s="231"/>
      <c r="G3486" s="232">
        <v>10129.163834482755</v>
      </c>
      <c r="H3486" s="254" t="s">
        <v>2165</v>
      </c>
      <c r="I3486" s="254" t="s">
        <v>2165</v>
      </c>
    </row>
    <row r="3487" spans="1:9" ht="15.75">
      <c r="A3487" s="292" t="str">
        <f t="shared" si="64"/>
        <v>66-72600-01</v>
      </c>
      <c r="B3487" s="231">
        <v>5749.3965517241386</v>
      </c>
      <c r="C3487" s="231">
        <v>7497.2131034482763</v>
      </c>
      <c r="D3487" s="231"/>
      <c r="E3487" s="231"/>
      <c r="F3487" s="231"/>
      <c r="G3487" s="232">
        <v>8621.7950689655172</v>
      </c>
      <c r="H3487" s="254" t="s">
        <v>2045</v>
      </c>
      <c r="I3487" s="254" t="s">
        <v>2045</v>
      </c>
    </row>
    <row r="3488" spans="1:9" ht="15.75">
      <c r="A3488" s="292" t="str">
        <f t="shared" si="64"/>
        <v>66-72600-02</v>
      </c>
      <c r="B3488" s="231">
        <v>4764.4224137931042</v>
      </c>
      <c r="C3488" s="231">
        <v>6212.806827586207</v>
      </c>
      <c r="D3488" s="231"/>
      <c r="E3488" s="231"/>
      <c r="F3488" s="231"/>
      <c r="G3488" s="232">
        <v>7144.7278517241375</v>
      </c>
      <c r="H3488" s="254" t="s">
        <v>2046</v>
      </c>
      <c r="I3488" s="254" t="s">
        <v>2046</v>
      </c>
    </row>
    <row r="3489" spans="1:9" ht="15.75">
      <c r="A3489" s="292" t="str">
        <f t="shared" si="64"/>
        <v>66-68500-S4</v>
      </c>
      <c r="B3489" s="226">
        <f t="shared" ref="B3489:G3489" si="65">B3492+B3493+B3494+B3495</f>
        <v>46199.075431034493</v>
      </c>
      <c r="C3489" s="226">
        <f t="shared" si="65"/>
        <v>58315.915293103448</v>
      </c>
      <c r="D3489" s="226">
        <f t="shared" si="65"/>
        <v>0</v>
      </c>
      <c r="E3489" s="226">
        <f t="shared" si="65"/>
        <v>0</v>
      </c>
      <c r="F3489" s="226">
        <f t="shared" si="65"/>
        <v>0</v>
      </c>
      <c r="G3489" s="229">
        <f t="shared" si="65"/>
        <v>66112.145151724137</v>
      </c>
      <c r="H3489" s="267" t="s">
        <v>2166</v>
      </c>
      <c r="I3489" s="267" t="s">
        <v>2166</v>
      </c>
    </row>
    <row r="3490" spans="1:9" ht="15.75">
      <c r="A3490" s="292" t="str">
        <f t="shared" si="64"/>
        <v>66-68500-B3</v>
      </c>
      <c r="B3490" s="226">
        <f t="shared" ref="B3490:G3490" si="66">B3493+B3494+B3495</f>
        <v>29197.939655172417</v>
      </c>
      <c r="C3490" s="226">
        <f t="shared" si="66"/>
        <v>36855.814965517238</v>
      </c>
      <c r="D3490" s="226">
        <f t="shared" si="66"/>
        <v>0</v>
      </c>
      <c r="E3490" s="226">
        <f t="shared" si="66"/>
        <v>0</v>
      </c>
      <c r="F3490" s="226">
        <f t="shared" si="66"/>
        <v>0</v>
      </c>
      <c r="G3490" s="229">
        <f t="shared" si="66"/>
        <v>41783.053158620693</v>
      </c>
      <c r="H3490" s="267" t="s">
        <v>2167</v>
      </c>
      <c r="I3490" s="267" t="s">
        <v>2167</v>
      </c>
    </row>
    <row r="3491" spans="1:9" ht="15.75">
      <c r="A3491" s="292" t="str">
        <f t="shared" si="64"/>
        <v>66-68500-B2</v>
      </c>
      <c r="B3491" s="226">
        <f t="shared" ref="B3491:G3491" si="67">B3494+B3495</f>
        <v>16505.204741379312</v>
      </c>
      <c r="C3491" s="226">
        <f t="shared" si="67"/>
        <v>20834.099224137928</v>
      </c>
      <c r="D3491" s="226">
        <f t="shared" si="67"/>
        <v>0</v>
      </c>
      <c r="E3491" s="226">
        <f t="shared" si="67"/>
        <v>0</v>
      </c>
      <c r="F3491" s="226">
        <f t="shared" si="67"/>
        <v>0</v>
      </c>
      <c r="G3491" s="229">
        <f t="shared" si="67"/>
        <v>23619.401068965515</v>
      </c>
      <c r="H3491" s="267" t="s">
        <v>2168</v>
      </c>
      <c r="I3491" s="267" t="s">
        <v>2168</v>
      </c>
    </row>
    <row r="3492" spans="1:9" ht="15.75">
      <c r="A3492" s="292" t="str">
        <f t="shared" si="64"/>
        <v>66-68500-01</v>
      </c>
      <c r="B3492" s="231">
        <v>17001.135775862072</v>
      </c>
      <c r="C3492" s="231">
        <v>21460.100327586206</v>
      </c>
      <c r="D3492" s="231"/>
      <c r="E3492" s="231"/>
      <c r="F3492" s="231"/>
      <c r="G3492" s="232">
        <v>24329.091993103448</v>
      </c>
      <c r="H3492" s="267" t="s">
        <v>2169</v>
      </c>
      <c r="I3492" s="267" t="s">
        <v>2169</v>
      </c>
    </row>
    <row r="3493" spans="1:9" ht="15.75">
      <c r="A3493" s="292" t="str">
        <f t="shared" si="64"/>
        <v>66-68500-02</v>
      </c>
      <c r="B3493" s="231">
        <v>12692.734913793107</v>
      </c>
      <c r="C3493" s="231">
        <v>16021.71574137931</v>
      </c>
      <c r="D3493" s="231"/>
      <c r="E3493" s="231"/>
      <c r="F3493" s="231"/>
      <c r="G3493" s="232">
        <v>18163.652089655174</v>
      </c>
      <c r="H3493" s="267" t="s">
        <v>2170</v>
      </c>
      <c r="I3493" s="267" t="s">
        <v>2170</v>
      </c>
    </row>
    <row r="3494" spans="1:9" ht="15.75">
      <c r="A3494" s="292" t="str">
        <f t="shared" si="64"/>
        <v>66-68500-03</v>
      </c>
      <c r="B3494" s="231">
        <v>9520.8426724137917</v>
      </c>
      <c r="C3494" s="231">
        <v>12017.917017241376</v>
      </c>
      <c r="D3494" s="231"/>
      <c r="E3494" s="231"/>
      <c r="F3494" s="231"/>
      <c r="G3494" s="232">
        <v>13624.587220689651</v>
      </c>
      <c r="H3494" s="267" t="s">
        <v>2171</v>
      </c>
      <c r="I3494" s="267" t="s">
        <v>2171</v>
      </c>
    </row>
    <row r="3495" spans="1:9" ht="15.75">
      <c r="A3495" s="292" t="str">
        <f t="shared" si="64"/>
        <v>66-68500-04</v>
      </c>
      <c r="B3495" s="231">
        <v>6984.3620689655181</v>
      </c>
      <c r="C3495" s="231">
        <v>8816.1822068965539</v>
      </c>
      <c r="D3495" s="231"/>
      <c r="E3495" s="231"/>
      <c r="F3495" s="231"/>
      <c r="G3495" s="232">
        <v>9994.8138482758641</v>
      </c>
      <c r="H3495" s="267" t="s">
        <v>2172</v>
      </c>
      <c r="I3495" s="267" t="s">
        <v>2172</v>
      </c>
    </row>
    <row r="3496" spans="1:9" ht="15.75">
      <c r="A3496" s="292" t="str">
        <f t="shared" si="64"/>
        <v>66-68700-S2</v>
      </c>
      <c r="B3496" s="231">
        <f t="shared" ref="B3496:G3496" si="68">B3497+B3498</f>
        <v>29435.573275862072</v>
      </c>
      <c r="C3496" s="231">
        <f t="shared" si="68"/>
        <v>37155.773827586207</v>
      </c>
      <c r="D3496" s="231">
        <f t="shared" si="68"/>
        <v>0</v>
      </c>
      <c r="E3496" s="231">
        <f t="shared" si="68"/>
        <v>0</v>
      </c>
      <c r="F3496" s="231">
        <f t="shared" si="68"/>
        <v>0</v>
      </c>
      <c r="G3496" s="268">
        <f t="shared" si="68"/>
        <v>42123.113393103449</v>
      </c>
      <c r="H3496" s="267" t="s">
        <v>2173</v>
      </c>
      <c r="I3496" s="267" t="s">
        <v>2173</v>
      </c>
    </row>
    <row r="3497" spans="1:9" ht="15.75">
      <c r="A3497" s="292" t="str">
        <f t="shared" si="64"/>
        <v>66-68700-01</v>
      </c>
      <c r="B3497" s="231">
        <v>18643.90732758621</v>
      </c>
      <c r="C3497" s="231">
        <v>23533.728982758621</v>
      </c>
      <c r="D3497" s="231"/>
      <c r="E3497" s="231"/>
      <c r="F3497" s="231"/>
      <c r="G3497" s="232">
        <v>26679.943179310343</v>
      </c>
      <c r="H3497" s="267" t="s">
        <v>2174</v>
      </c>
      <c r="I3497" s="267" t="s">
        <v>2174</v>
      </c>
    </row>
    <row r="3498" spans="1:9" ht="15.75">
      <c r="A3498" s="292" t="str">
        <f t="shared" ref="A3498:A3561" si="69">LEFT(H3498,6)&amp;"00"&amp;RIGHT(H3498,3)</f>
        <v>66-68700-02</v>
      </c>
      <c r="B3498" s="231">
        <v>10791.665948275864</v>
      </c>
      <c r="C3498" s="231">
        <v>13622.044844827587</v>
      </c>
      <c r="D3498" s="231"/>
      <c r="E3498" s="231"/>
      <c r="F3498" s="231"/>
      <c r="G3498" s="232">
        <v>15443.170213793104</v>
      </c>
      <c r="H3498" s="267" t="s">
        <v>2175</v>
      </c>
      <c r="I3498" s="267" t="s">
        <v>2175</v>
      </c>
    </row>
    <row r="3499" spans="1:9" ht="15.75">
      <c r="A3499" s="292" t="str">
        <f t="shared" si="69"/>
        <v>66-68900-S3</v>
      </c>
      <c r="B3499" s="231">
        <f t="shared" ref="B3499:G3499" si="70">B3500+B3501+B3502</f>
        <v>45036.737068965529</v>
      </c>
      <c r="C3499" s="231">
        <f t="shared" si="70"/>
        <v>56848.725206896554</v>
      </c>
      <c r="D3499" s="231">
        <f t="shared" si="70"/>
        <v>0</v>
      </c>
      <c r="E3499" s="231">
        <f t="shared" si="70"/>
        <v>0</v>
      </c>
      <c r="F3499" s="231">
        <f t="shared" si="70"/>
        <v>0</v>
      </c>
      <c r="G3499" s="268">
        <f t="shared" si="70"/>
        <v>64448.80704827587</v>
      </c>
      <c r="H3499" s="267" t="s">
        <v>2176</v>
      </c>
      <c r="I3499" s="267" t="s">
        <v>2176</v>
      </c>
    </row>
    <row r="3500" spans="1:9" ht="15.75">
      <c r="A3500" s="292" t="str">
        <f t="shared" si="69"/>
        <v>66-68900-01</v>
      </c>
      <c r="B3500" s="231">
        <v>23437.90732758621</v>
      </c>
      <c r="C3500" s="231">
        <v>29585.072982758626</v>
      </c>
      <c r="D3500" s="231"/>
      <c r="E3500" s="231"/>
      <c r="F3500" s="231"/>
      <c r="G3500" s="232">
        <v>33540.288779310351</v>
      </c>
      <c r="H3500" s="267" t="s">
        <v>2177</v>
      </c>
      <c r="I3500" s="267" t="s">
        <v>2177</v>
      </c>
    </row>
    <row r="3501" spans="1:9" ht="15.75">
      <c r="A3501" s="292" t="str">
        <f t="shared" si="69"/>
        <v>66-68900-02</v>
      </c>
      <c r="B3501" s="231">
        <v>12666.905172413797</v>
      </c>
      <c r="C3501" s="231">
        <v>15989.111517241381</v>
      </c>
      <c r="D3501" s="231"/>
      <c r="E3501" s="231"/>
      <c r="F3501" s="231"/>
      <c r="G3501" s="232">
        <v>18126.689020689657</v>
      </c>
      <c r="H3501" s="267" t="s">
        <v>2178</v>
      </c>
      <c r="I3501" s="267" t="s">
        <v>2178</v>
      </c>
    </row>
    <row r="3502" spans="1:9" ht="15.75">
      <c r="A3502" s="292" t="str">
        <f t="shared" si="69"/>
        <v>66-68900-03</v>
      </c>
      <c r="B3502" s="231">
        <v>8931.9245689655199</v>
      </c>
      <c r="C3502" s="231">
        <v>11274.540706896551</v>
      </c>
      <c r="D3502" s="231"/>
      <c r="E3502" s="231"/>
      <c r="F3502" s="231"/>
      <c r="G3502" s="232">
        <v>12781.829248275861</v>
      </c>
      <c r="H3502" s="267" t="s">
        <v>2179</v>
      </c>
      <c r="I3502" s="267" t="s">
        <v>2179</v>
      </c>
    </row>
    <row r="3503" spans="1:9" ht="15.75">
      <c r="A3503" s="292" t="str">
        <f t="shared" si="69"/>
        <v>66-68800-S2</v>
      </c>
      <c r="B3503" s="231">
        <f t="shared" ref="B3503:G3503" si="71">B3504+B3505</f>
        <v>30158.806034482761</v>
      </c>
      <c r="C3503" s="231">
        <f t="shared" si="71"/>
        <v>38068.692103448266</v>
      </c>
      <c r="D3503" s="231">
        <f t="shared" si="71"/>
        <v>0</v>
      </c>
      <c r="E3503" s="231">
        <f t="shared" si="71"/>
        <v>0</v>
      </c>
      <c r="F3503" s="231">
        <f t="shared" si="71"/>
        <v>0</v>
      </c>
      <c r="G3503" s="268">
        <f t="shared" si="71"/>
        <v>43158.079324137922</v>
      </c>
      <c r="H3503" s="267" t="s">
        <v>2180</v>
      </c>
      <c r="I3503" s="267" t="s">
        <v>2180</v>
      </c>
    </row>
    <row r="3504" spans="1:9" ht="15.75">
      <c r="A3504" s="292" t="str">
        <f t="shared" si="69"/>
        <v>66-68800-01</v>
      </c>
      <c r="B3504" s="231">
        <v>19093.344827586207</v>
      </c>
      <c r="C3504" s="231">
        <v>24101.042482758618</v>
      </c>
      <c r="D3504" s="231"/>
      <c r="E3504" s="231"/>
      <c r="F3504" s="231"/>
      <c r="G3504" s="232">
        <v>27323.10057931034</v>
      </c>
      <c r="H3504" s="267" t="s">
        <v>2181</v>
      </c>
      <c r="I3504" s="267" t="s">
        <v>2181</v>
      </c>
    </row>
    <row r="3505" spans="1:9" ht="15.75">
      <c r="A3505" s="292" t="str">
        <f t="shared" si="69"/>
        <v>66-68800-02</v>
      </c>
      <c r="B3505" s="231">
        <v>11065.461206896554</v>
      </c>
      <c r="C3505" s="231">
        <v>13967.649620689652</v>
      </c>
      <c r="D3505" s="231"/>
      <c r="E3505" s="231"/>
      <c r="F3505" s="231"/>
      <c r="G3505" s="232">
        <v>15834.97874482758</v>
      </c>
      <c r="H3505" s="267" t="s">
        <v>2182</v>
      </c>
      <c r="I3505" s="267" t="s">
        <v>2182</v>
      </c>
    </row>
    <row r="3506" spans="1:9" ht="15.75">
      <c r="A3506" s="292" t="str">
        <f t="shared" si="69"/>
        <v>66-68400-S2</v>
      </c>
      <c r="B3506" s="231">
        <f t="shared" ref="B3506:G3506" si="72">B3507+B3508</f>
        <v>29197.939655172417</v>
      </c>
      <c r="C3506" s="231">
        <f t="shared" si="72"/>
        <v>36855.814965517246</v>
      </c>
      <c r="D3506" s="231">
        <f t="shared" si="72"/>
        <v>0</v>
      </c>
      <c r="E3506" s="231">
        <f t="shared" si="72"/>
        <v>0</v>
      </c>
      <c r="F3506" s="231">
        <f t="shared" si="72"/>
        <v>0</v>
      </c>
      <c r="G3506" s="268">
        <f t="shared" si="72"/>
        <v>41783.053158620693</v>
      </c>
      <c r="H3506" s="267" t="s">
        <v>1602</v>
      </c>
      <c r="I3506" s="267" t="s">
        <v>1602</v>
      </c>
    </row>
    <row r="3507" spans="1:9" ht="15.75">
      <c r="A3507" s="292" t="str">
        <f t="shared" si="69"/>
        <v>66-68400-01</v>
      </c>
      <c r="B3507" s="231">
        <v>17770.862068965518</v>
      </c>
      <c r="C3507" s="231">
        <v>22431.706206896553</v>
      </c>
      <c r="D3507" s="231"/>
      <c r="E3507" s="231"/>
      <c r="F3507" s="231"/>
      <c r="G3507" s="232">
        <v>25430.591448275864</v>
      </c>
      <c r="H3507" s="267" t="s">
        <v>1603</v>
      </c>
      <c r="I3507" s="267" t="s">
        <v>1603</v>
      </c>
    </row>
    <row r="3508" spans="1:9" ht="15.75">
      <c r="A3508" s="292" t="str">
        <f t="shared" si="69"/>
        <v>66-68400-02</v>
      </c>
      <c r="B3508" s="231">
        <v>11427.077586206899</v>
      </c>
      <c r="C3508" s="231">
        <v>14424.108758620689</v>
      </c>
      <c r="D3508" s="231"/>
      <c r="E3508" s="231"/>
      <c r="F3508" s="231"/>
      <c r="G3508" s="232">
        <v>16352.461710344825</v>
      </c>
      <c r="H3508" s="267" t="s">
        <v>1604</v>
      </c>
      <c r="I3508" s="267" t="s">
        <v>1604</v>
      </c>
    </row>
    <row r="3509" spans="1:9" ht="15.75">
      <c r="A3509" s="292" t="str">
        <f t="shared" si="69"/>
        <v>66-68600-S2</v>
      </c>
      <c r="B3509" s="231">
        <f t="shared" ref="B3509:G3509" si="73">B3510+B3511</f>
        <v>21077.068965517243</v>
      </c>
      <c r="C3509" s="231">
        <f t="shared" si="73"/>
        <v>26605.046896551721</v>
      </c>
      <c r="D3509" s="231">
        <f t="shared" si="73"/>
        <v>0</v>
      </c>
      <c r="E3509" s="231">
        <f t="shared" si="73"/>
        <v>0</v>
      </c>
      <c r="F3509" s="231">
        <f t="shared" si="73"/>
        <v>0</v>
      </c>
      <c r="G3509" s="268">
        <f t="shared" si="73"/>
        <v>30161.864275862063</v>
      </c>
      <c r="H3509" s="267" t="s">
        <v>1605</v>
      </c>
      <c r="I3509" s="267" t="s">
        <v>1605</v>
      </c>
    </row>
    <row r="3510" spans="1:9" ht="15.75">
      <c r="A3510" s="292" t="str">
        <f t="shared" si="69"/>
        <v>66-68600-01</v>
      </c>
      <c r="B3510" s="231">
        <v>13204.163793103449</v>
      </c>
      <c r="C3510" s="231">
        <v>16667.279379310345</v>
      </c>
      <c r="D3510" s="231"/>
      <c r="E3510" s="231"/>
      <c r="F3510" s="231"/>
      <c r="G3510" s="232">
        <v>18895.52085517241</v>
      </c>
      <c r="H3510" s="267" t="s">
        <v>1606</v>
      </c>
      <c r="I3510" s="267" t="s">
        <v>1606</v>
      </c>
    </row>
    <row r="3511" spans="1:9" ht="15.75">
      <c r="A3511" s="292" t="str">
        <f t="shared" si="69"/>
        <v>66-68600-02</v>
      </c>
      <c r="B3511" s="231">
        <v>7872.9051724137935</v>
      </c>
      <c r="C3511" s="231">
        <v>9937.7675172413783</v>
      </c>
      <c r="D3511" s="231"/>
      <c r="E3511" s="231"/>
      <c r="F3511" s="231"/>
      <c r="G3511" s="232">
        <v>11266.343420689653</v>
      </c>
      <c r="H3511" s="267" t="s">
        <v>1607</v>
      </c>
      <c r="I3511" s="267" t="s">
        <v>1607</v>
      </c>
    </row>
    <row r="3512" spans="1:9" ht="15.75">
      <c r="A3512" s="292" t="str">
        <f t="shared" si="69"/>
        <v>66-34600-S1</v>
      </c>
      <c r="B3512" s="231">
        <v>9359.0640000000003</v>
      </c>
      <c r="C3512" s="231">
        <v>12204.219456000004</v>
      </c>
      <c r="D3512" s="231"/>
      <c r="E3512" s="231"/>
      <c r="F3512" s="231"/>
      <c r="G3512" s="269"/>
      <c r="H3512" s="269" t="s">
        <v>779</v>
      </c>
      <c r="I3512" s="269" t="s">
        <v>779</v>
      </c>
    </row>
    <row r="3513" spans="1:9" ht="15.75">
      <c r="A3513" s="292" t="str">
        <f t="shared" si="69"/>
        <v>66-34700-S1</v>
      </c>
      <c r="B3513" s="271">
        <v>9359.0640000000003</v>
      </c>
      <c r="C3513" s="271">
        <v>10865.58</v>
      </c>
      <c r="D3513" s="271"/>
      <c r="E3513" s="271"/>
      <c r="F3513" s="271"/>
      <c r="G3513" s="270"/>
      <c r="H3513" s="270" t="s">
        <v>780</v>
      </c>
      <c r="I3513" s="270" t="s">
        <v>780</v>
      </c>
    </row>
    <row r="3514" spans="1:9">
      <c r="A3514" s="292" t="str">
        <f t="shared" si="69"/>
        <v>66-60100-S3</v>
      </c>
      <c r="C3514" s="193">
        <v>35224.83093899204</v>
      </c>
      <c r="G3514" s="193"/>
      <c r="H3514" s="71" t="s">
        <v>1341</v>
      </c>
      <c r="I3514" s="71" t="s">
        <v>1341</v>
      </c>
    </row>
    <row r="3515" spans="1:9">
      <c r="A3515" s="292" t="str">
        <f t="shared" si="69"/>
        <v>66-60100-01</v>
      </c>
      <c r="C3515" s="193">
        <v>14559.882907161804</v>
      </c>
      <c r="G3515" s="193"/>
      <c r="H3515" s="71" t="s">
        <v>1342</v>
      </c>
      <c r="I3515" s="71" t="s">
        <v>1342</v>
      </c>
    </row>
    <row r="3516" spans="1:9">
      <c r="A3516" s="292" t="str">
        <f t="shared" si="69"/>
        <v>66-60100-02</v>
      </c>
      <c r="C3516" s="193">
        <v>12038.458822281164</v>
      </c>
      <c r="G3516" s="193"/>
      <c r="H3516" s="71" t="s">
        <v>1343</v>
      </c>
      <c r="I3516" s="71" t="s">
        <v>1343</v>
      </c>
    </row>
    <row r="3517" spans="1:9">
      <c r="A3517" s="292" t="str">
        <f t="shared" si="69"/>
        <v>66-60100-03</v>
      </c>
      <c r="C3517" s="193">
        <v>8626.4892095490704</v>
      </c>
      <c r="G3517" s="193"/>
      <c r="H3517" s="71" t="s">
        <v>1344</v>
      </c>
      <c r="I3517" s="71" t="s">
        <v>1344</v>
      </c>
    </row>
    <row r="3518" spans="1:9">
      <c r="A3518" s="292" t="str">
        <f t="shared" si="69"/>
        <v>66-60100-L2</v>
      </c>
      <c r="C3518" s="193">
        <v>26598.341729442967</v>
      </c>
      <c r="G3518" s="193"/>
      <c r="H3518" s="71" t="s">
        <v>2360</v>
      </c>
      <c r="I3518" s="71" t="s">
        <v>2360</v>
      </c>
    </row>
    <row r="3519" spans="1:9">
      <c r="A3519" s="292" t="str">
        <f t="shared" si="69"/>
        <v>66-73400-S4</v>
      </c>
      <c r="B3519" s="193">
        <v>43441.370689655174</v>
      </c>
      <c r="C3519" s="193">
        <v>80178</v>
      </c>
      <c r="G3519" s="193">
        <v>65144.679486206885</v>
      </c>
      <c r="H3519" s="71" t="s">
        <v>2361</v>
      </c>
      <c r="I3519" s="71" t="s">
        <v>2361</v>
      </c>
    </row>
    <row r="3520" spans="1:9">
      <c r="A3520" s="292" t="str">
        <f t="shared" si="69"/>
        <v>66-73400-01</v>
      </c>
      <c r="B3520" s="193">
        <v>14395.775862068966</v>
      </c>
      <c r="C3520" s="193">
        <v>25422</v>
      </c>
      <c r="G3520" s="193">
        <v>21587.905482758611</v>
      </c>
      <c r="H3520" s="71" t="s">
        <v>2362</v>
      </c>
      <c r="I3520" s="71" t="s">
        <v>2362</v>
      </c>
    </row>
    <row r="3521" spans="1:9">
      <c r="A3521" s="292" t="str">
        <f t="shared" si="69"/>
        <v>66-73400-02</v>
      </c>
      <c r="B3521" s="193">
        <v>12171.784482758621</v>
      </c>
      <c r="C3521" s="193">
        <v>21511</v>
      </c>
      <c r="G3521" s="193">
        <v>18252.808010344823</v>
      </c>
      <c r="H3521" s="71" t="s">
        <v>2363</v>
      </c>
      <c r="I3521" s="71" t="s">
        <v>2363</v>
      </c>
    </row>
    <row r="3522" spans="1:9">
      <c r="A3522" s="292" t="str">
        <f t="shared" si="69"/>
        <v>66-73400-03</v>
      </c>
      <c r="B3522" s="193">
        <v>9323.8275862068986</v>
      </c>
      <c r="C3522" s="193">
        <v>18578</v>
      </c>
      <c r="G3522" s="193">
        <v>13982.011848275861</v>
      </c>
      <c r="H3522" s="71" t="s">
        <v>2364</v>
      </c>
      <c r="I3522" s="71" t="s">
        <v>2364</v>
      </c>
    </row>
    <row r="3523" spans="1:9">
      <c r="A3523" s="292" t="str">
        <f t="shared" si="69"/>
        <v>66-73400-04</v>
      </c>
      <c r="B3523" s="193">
        <v>7549.9827586206902</v>
      </c>
      <c r="C3523" s="193">
        <v>14667</v>
      </c>
      <c r="G3523" s="193">
        <v>11321.954144827583</v>
      </c>
      <c r="H3523" s="71" t="s">
        <v>2365</v>
      </c>
      <c r="I3523" s="71" t="s">
        <v>2365</v>
      </c>
    </row>
    <row r="3524" spans="1:9">
      <c r="A3524" s="292" t="str">
        <f t="shared" si="69"/>
        <v>66-73400-L2</v>
      </c>
      <c r="B3524" s="193">
        <v>26567.560344827587</v>
      </c>
      <c r="C3524" s="193">
        <v>46933</v>
      </c>
      <c r="G3524" s="193">
        <v>39840.713493103438</v>
      </c>
      <c r="H3524" s="71" t="s">
        <v>2366</v>
      </c>
      <c r="I3524" s="71" t="s">
        <v>2366</v>
      </c>
    </row>
    <row r="3525" spans="1:9">
      <c r="A3525" s="292" t="str">
        <f t="shared" si="69"/>
        <v>66-73400-L3</v>
      </c>
      <c r="B3525" s="193">
        <v>35891.387931034486</v>
      </c>
      <c r="C3525" s="193">
        <v>65511</v>
      </c>
      <c r="G3525" s="193">
        <v>53822.725341379301</v>
      </c>
      <c r="H3525" s="71" t="s">
        <v>2367</v>
      </c>
      <c r="I3525" s="71" t="s">
        <v>2367</v>
      </c>
    </row>
    <row r="3526" spans="1:9">
      <c r="A3526" s="292" t="str">
        <f t="shared" si="69"/>
        <v>66-73400-B2</v>
      </c>
      <c r="B3526" s="193">
        <v>16873.810344827587</v>
      </c>
      <c r="C3526" s="193">
        <v>33245</v>
      </c>
      <c r="G3526" s="193">
        <v>25303.965993103444</v>
      </c>
      <c r="H3526" s="71" t="s">
        <v>2368</v>
      </c>
      <c r="I3526" s="71" t="s">
        <v>2368</v>
      </c>
    </row>
    <row r="3527" spans="1:9">
      <c r="A3527" s="292" t="str">
        <f t="shared" si="69"/>
        <v>66-73400-B3</v>
      </c>
      <c r="B3527" s="193">
        <v>29045.59482758621</v>
      </c>
      <c r="C3527" s="193">
        <v>54756</v>
      </c>
      <c r="G3527" s="193">
        <v>43556.77400344827</v>
      </c>
      <c r="H3527" s="71" t="s">
        <v>2369</v>
      </c>
      <c r="I3527" s="71" t="s">
        <v>2369</v>
      </c>
    </row>
    <row r="3528" spans="1:9">
      <c r="A3528" s="292" t="str">
        <f t="shared" si="69"/>
        <v>66-73400-X1</v>
      </c>
      <c r="B3528" s="193">
        <v>21495.612068965522</v>
      </c>
      <c r="C3528" s="193">
        <v>40089</v>
      </c>
      <c r="G3528" s="193">
        <v>32234.819858620685</v>
      </c>
      <c r="H3528" s="71" t="s">
        <v>2370</v>
      </c>
      <c r="I3528" s="71" t="s">
        <v>2370</v>
      </c>
    </row>
    <row r="3529" spans="1:9">
      <c r="A3529" s="292" t="str">
        <f t="shared" si="69"/>
        <v>66-73500-S4</v>
      </c>
      <c r="B3529" s="193">
        <v>35833.448275862072</v>
      </c>
      <c r="C3529" s="193">
        <v>63471</v>
      </c>
      <c r="G3529" s="193">
        <v>4813.475012068965</v>
      </c>
      <c r="H3529" s="71" t="s">
        <v>2371</v>
      </c>
      <c r="I3529" s="71" t="s">
        <v>2371</v>
      </c>
    </row>
    <row r="3530" spans="1:9">
      <c r="A3530" s="292" t="str">
        <f t="shared" si="69"/>
        <v>66-73500-01</v>
      </c>
      <c r="B3530" s="193">
        <v>11748.379310344828</v>
      </c>
      <c r="C3530" s="193">
        <v>21171</v>
      </c>
      <c r="G3530" s="193">
        <v>1608.5540048275864</v>
      </c>
      <c r="H3530" s="71" t="s">
        <v>2372</v>
      </c>
      <c r="I3530" s="71" t="s">
        <v>2372</v>
      </c>
    </row>
    <row r="3531" spans="1:9">
      <c r="A3531" s="292" t="str">
        <f t="shared" si="69"/>
        <v>66-73500-02</v>
      </c>
      <c r="B3531" s="193">
        <v>9791.801724137933</v>
      </c>
      <c r="C3531" s="193">
        <v>16654</v>
      </c>
      <c r="G3531" s="193">
        <v>1323.3033954310342</v>
      </c>
      <c r="H3531" s="71" t="s">
        <v>2373</v>
      </c>
      <c r="I3531" s="71" t="s">
        <v>2373</v>
      </c>
    </row>
    <row r="3532" spans="1:9">
      <c r="A3532" s="292" t="str">
        <f t="shared" si="69"/>
        <v>66-73500-03</v>
      </c>
      <c r="B3532" s="193">
        <v>7951.1034482758623</v>
      </c>
      <c r="C3532" s="193">
        <v>14291</v>
      </c>
      <c r="G3532" s="193">
        <v>1056.2053158620688</v>
      </c>
      <c r="H3532" s="71" t="s">
        <v>2374</v>
      </c>
      <c r="I3532" s="71" t="s">
        <v>2374</v>
      </c>
    </row>
    <row r="3533" spans="1:9">
      <c r="A3533" s="292" t="str">
        <f t="shared" si="69"/>
        <v>66-73500-04</v>
      </c>
      <c r="B3533" s="193">
        <v>6342.1637931034493</v>
      </c>
      <c r="C3533" s="193">
        <v>11355</v>
      </c>
      <c r="G3533" s="193">
        <v>825.41229594827587</v>
      </c>
      <c r="H3533" s="71" t="s">
        <v>2375</v>
      </c>
      <c r="I3533" s="71" t="s">
        <v>2375</v>
      </c>
    </row>
    <row r="3534" spans="1:9">
      <c r="A3534" s="292" t="str">
        <f t="shared" si="69"/>
        <v>66-73500-L2</v>
      </c>
      <c r="B3534" s="193">
        <v>21540.181034482761</v>
      </c>
      <c r="C3534" s="193">
        <v>37825</v>
      </c>
      <c r="G3534" s="193">
        <v>2931.8574002586206</v>
      </c>
      <c r="H3534" s="71" t="s">
        <v>2376</v>
      </c>
      <c r="I3534" s="71" t="s">
        <v>2376</v>
      </c>
    </row>
    <row r="3535" spans="1:9">
      <c r="A3535" s="292" t="str">
        <f t="shared" si="69"/>
        <v>66-73500-L3</v>
      </c>
      <c r="B3535" s="193">
        <v>29491.284482758623</v>
      </c>
      <c r="C3535" s="193">
        <v>52116</v>
      </c>
      <c r="G3535" s="193">
        <v>3988.0627161206894</v>
      </c>
      <c r="H3535" s="71" t="s">
        <v>2377</v>
      </c>
      <c r="I3535" s="71" t="s">
        <v>2377</v>
      </c>
    </row>
    <row r="3536" spans="1:9">
      <c r="A3536" s="292" t="str">
        <f t="shared" si="69"/>
        <v>66-73500-B2</v>
      </c>
      <c r="B3536" s="193">
        <v>14293.267241379312</v>
      </c>
      <c r="C3536" s="193">
        <v>25646</v>
      </c>
      <c r="G3536" s="193">
        <v>1881.6176118103447</v>
      </c>
      <c r="H3536" s="71" t="s">
        <v>2378</v>
      </c>
      <c r="I3536" s="71" t="s">
        <v>2378</v>
      </c>
    </row>
    <row r="3537" spans="1:9">
      <c r="A3537" s="292" t="str">
        <f t="shared" si="69"/>
        <v>66-73500-B3</v>
      </c>
      <c r="B3537" s="193">
        <v>24085.068965517246</v>
      </c>
      <c r="C3537" s="193">
        <v>42300</v>
      </c>
      <c r="G3537" s="193">
        <v>3204.9210072413789</v>
      </c>
      <c r="H3537" s="71" t="s">
        <v>2379</v>
      </c>
      <c r="I3537" s="71" t="s">
        <v>2379</v>
      </c>
    </row>
    <row r="3538" spans="1:9">
      <c r="A3538" s="292" t="str">
        <f t="shared" si="69"/>
        <v>66-73500-X1</v>
      </c>
      <c r="B3538" s="193">
        <v>17742.905172413797</v>
      </c>
      <c r="C3538" s="193">
        <v>30945</v>
      </c>
      <c r="G3538" s="193">
        <v>2379.5087112931033</v>
      </c>
      <c r="H3538" s="71" t="s">
        <v>2380</v>
      </c>
      <c r="I3538" s="71" t="s">
        <v>2380</v>
      </c>
    </row>
    <row r="3539" spans="1:9">
      <c r="A3539" s="292" t="str">
        <f t="shared" si="69"/>
        <v>66-52200-01</v>
      </c>
      <c r="C3539" s="193">
        <v>23508.633982300886</v>
      </c>
      <c r="G3539" s="193">
        <v>26651.493238938048</v>
      </c>
      <c r="H3539" s="71" t="s">
        <v>2381</v>
      </c>
      <c r="I3539" s="71" t="s">
        <v>2381</v>
      </c>
    </row>
    <row r="3540" spans="1:9">
      <c r="A3540" s="292" t="str">
        <f t="shared" si="69"/>
        <v>66-52200-02</v>
      </c>
      <c r="C3540" s="193">
        <v>10579.31256637168</v>
      </c>
      <c r="G3540" s="193">
        <v>11993.656353982298</v>
      </c>
      <c r="H3540" s="71" t="s">
        <v>2382</v>
      </c>
      <c r="I3540" s="71" t="s">
        <v>2382</v>
      </c>
    </row>
    <row r="3541" spans="1:9">
      <c r="A3541" s="292" t="str">
        <f t="shared" si="69"/>
        <v>66-52200-S2</v>
      </c>
      <c r="C3541" s="193">
        <v>34087.946548672568</v>
      </c>
      <c r="G3541" s="193">
        <v>38645.149592920345</v>
      </c>
      <c r="H3541" s="71" t="s">
        <v>2383</v>
      </c>
      <c r="I3541" s="71" t="s">
        <v>2383</v>
      </c>
    </row>
    <row r="3542" spans="1:9">
      <c r="A3542" s="292" t="str">
        <f t="shared" si="69"/>
        <v>66-73100-S1</v>
      </c>
      <c r="B3542" s="193">
        <v>4943.8125</v>
      </c>
      <c r="C3542" s="193">
        <v>6240.4484999999995</v>
      </c>
      <c r="G3542" s="193">
        <v>7074.7313999999997</v>
      </c>
      <c r="H3542" s="71" t="s">
        <v>2384</v>
      </c>
      <c r="I3542" s="71" t="s">
        <v>2384</v>
      </c>
    </row>
    <row r="3543" spans="1:9">
      <c r="A3543" s="292" t="str">
        <f t="shared" si="69"/>
        <v>66-73200-S1</v>
      </c>
      <c r="C3543" s="193">
        <v>44602.578620689652</v>
      </c>
      <c r="G3543" s="193"/>
      <c r="H3543" s="71" t="s">
        <v>2385</v>
      </c>
      <c r="I3543" s="71" t="s">
        <v>2385</v>
      </c>
    </row>
    <row r="3544" spans="1:9">
      <c r="A3544" s="292" t="str">
        <f t="shared" si="69"/>
        <v>66-68900-01</v>
      </c>
      <c r="B3544" s="193">
        <v>23437.90732758621</v>
      </c>
      <c r="C3544" s="193">
        <v>29585.072982758626</v>
      </c>
      <c r="G3544" s="193">
        <v>33540.288779310351</v>
      </c>
      <c r="H3544" s="71" t="s">
        <v>2177</v>
      </c>
      <c r="I3544" s="71" t="s">
        <v>2177</v>
      </c>
    </row>
    <row r="3545" spans="1:9">
      <c r="A3545" s="292" t="str">
        <f t="shared" si="69"/>
        <v>66-68900-02</v>
      </c>
      <c r="B3545" s="193">
        <v>12666.905172413797</v>
      </c>
      <c r="C3545" s="193">
        <v>15989.111517241381</v>
      </c>
      <c r="G3545" s="193">
        <v>18126.689020689657</v>
      </c>
      <c r="H3545" s="71" t="s">
        <v>2178</v>
      </c>
      <c r="I3545" s="71" t="s">
        <v>2178</v>
      </c>
    </row>
    <row r="3546" spans="1:9">
      <c r="A3546" s="292" t="str">
        <f t="shared" si="69"/>
        <v>66-68900-03</v>
      </c>
      <c r="B3546" s="193">
        <v>8931.9245689655199</v>
      </c>
      <c r="C3546" s="193">
        <v>11274.540706896551</v>
      </c>
      <c r="G3546" s="193">
        <v>12781.829248275861</v>
      </c>
      <c r="H3546" s="71" t="s">
        <v>2179</v>
      </c>
      <c r="I3546" s="71" t="s">
        <v>2179</v>
      </c>
    </row>
    <row r="3547" spans="1:9">
      <c r="A3547" s="292" t="str">
        <f t="shared" si="69"/>
        <v>66-68900-S3</v>
      </c>
      <c r="B3547" s="193">
        <v>45036.737068965529</v>
      </c>
      <c r="C3547" s="193">
        <v>56848.725206896554</v>
      </c>
      <c r="G3547" s="193">
        <v>64448.80704827587</v>
      </c>
      <c r="H3547" s="71" t="s">
        <v>2176</v>
      </c>
      <c r="I3547" s="71" t="s">
        <v>2176</v>
      </c>
    </row>
    <row r="3548" spans="1:9">
      <c r="A3548" s="292" t="str">
        <f t="shared" si="69"/>
        <v>66-68900-B2</v>
      </c>
      <c r="B3548" s="193">
        <v>21598.829741379312</v>
      </c>
      <c r="C3548" s="193">
        <v>27263.652224137928</v>
      </c>
      <c r="G3548" s="193">
        <v>30908.518268965519</v>
      </c>
      <c r="H3548" s="71" t="s">
        <v>2386</v>
      </c>
      <c r="I3548" s="71" t="s">
        <v>2386</v>
      </c>
    </row>
    <row r="3549" spans="1:9">
      <c r="A3549" s="292" t="str">
        <f t="shared" si="69"/>
        <v>66-70900-S5</v>
      </c>
      <c r="B3549" s="193">
        <v>45207.213362068971</v>
      </c>
      <c r="C3549" s="193">
        <v>57063.913086206878</v>
      </c>
      <c r="G3549" s="193">
        <v>64692.763303448257</v>
      </c>
      <c r="H3549" s="71" t="s">
        <v>2387</v>
      </c>
      <c r="I3549" s="71" t="s">
        <v>2387</v>
      </c>
    </row>
    <row r="3550" spans="1:9">
      <c r="A3550" s="292" t="str">
        <f t="shared" si="69"/>
        <v>66-70900-01</v>
      </c>
      <c r="B3550" s="193">
        <v>15260.211206896551</v>
      </c>
      <c r="C3550" s="193">
        <v>19262.575620689651</v>
      </c>
      <c r="G3550" s="193">
        <v>21837.781144827582</v>
      </c>
      <c r="H3550" s="71" t="s">
        <v>2388</v>
      </c>
      <c r="I3550" s="71" t="s">
        <v>2388</v>
      </c>
    </row>
    <row r="3551" spans="1:9">
      <c r="A3551" s="292" t="str">
        <f t="shared" si="69"/>
        <v>66-70900-02</v>
      </c>
      <c r="B3551" s="193">
        <v>11700.872844827587</v>
      </c>
      <c r="C3551" s="193">
        <v>14769.713534482755</v>
      </c>
      <c r="G3551" s="193">
        <v>16744.270241379305</v>
      </c>
      <c r="H3551" s="71" t="s">
        <v>2389</v>
      </c>
      <c r="I3551" s="71" t="s">
        <v>2389</v>
      </c>
    </row>
    <row r="3552" spans="1:9">
      <c r="A3552" s="292" t="str">
        <f t="shared" si="69"/>
        <v>66-70900-03</v>
      </c>
      <c r="B3552" s="193">
        <v>7506.122844827587</v>
      </c>
      <c r="C3552" s="193">
        <v>9474.7875344827553</v>
      </c>
      <c r="G3552" s="193">
        <v>10741.467841379308</v>
      </c>
      <c r="H3552" s="71" t="s">
        <v>2390</v>
      </c>
      <c r="I3552" s="71" t="s">
        <v>2390</v>
      </c>
    </row>
    <row r="3553" spans="1:9">
      <c r="A3553" s="292" t="str">
        <f t="shared" si="69"/>
        <v>66-70900-04</v>
      </c>
      <c r="B3553" s="193">
        <v>6498.7629310344828</v>
      </c>
      <c r="C3553" s="193">
        <v>8203.2227931034467</v>
      </c>
      <c r="G3553" s="193">
        <v>9299.9081517241357</v>
      </c>
      <c r="H3553" s="71" t="s">
        <v>2391</v>
      </c>
      <c r="I3553" s="71" t="s">
        <v>2391</v>
      </c>
    </row>
    <row r="3554" spans="1:9">
      <c r="A3554" s="292" t="str">
        <f t="shared" si="69"/>
        <v>66-70900-05</v>
      </c>
      <c r="B3554" s="193">
        <v>4241.24353448276</v>
      </c>
      <c r="C3554" s="193">
        <v>5353.6136034482752</v>
      </c>
      <c r="G3554" s="193">
        <v>6069.3359241379303</v>
      </c>
      <c r="H3554" s="71" t="s">
        <v>2392</v>
      </c>
      <c r="I3554" s="71" t="s">
        <v>2392</v>
      </c>
    </row>
    <row r="3555" spans="1:9">
      <c r="A3555" s="292" t="str">
        <f t="shared" si="69"/>
        <v>66-70900-L2</v>
      </c>
      <c r="B3555" s="193">
        <v>26961.084051724138</v>
      </c>
      <c r="C3555" s="193">
        <v>34032.289155172402</v>
      </c>
      <c r="G3555" s="193">
        <v>38582.051386206884</v>
      </c>
      <c r="H3555" s="71" t="s">
        <v>2393</v>
      </c>
      <c r="I3555" s="71" t="s">
        <v>2393</v>
      </c>
    </row>
    <row r="3556" spans="1:9">
      <c r="A3556" s="292" t="str">
        <f t="shared" si="69"/>
        <v>66-70900-L3</v>
      </c>
      <c r="B3556" s="193">
        <v>34467.206896551725</v>
      </c>
      <c r="C3556" s="193">
        <v>43507.076689655165</v>
      </c>
      <c r="G3556" s="193">
        <v>49323.519227586192</v>
      </c>
      <c r="H3556" s="71" t="s">
        <v>2394</v>
      </c>
      <c r="I3556" s="71" t="s">
        <v>2394</v>
      </c>
    </row>
    <row r="3557" spans="1:9">
      <c r="A3557" s="292" t="str">
        <f t="shared" si="69"/>
        <v>66-70900-L4</v>
      </c>
      <c r="B3557" s="193">
        <v>40965.969827586203</v>
      </c>
      <c r="C3557" s="193">
        <v>51710.299482758608</v>
      </c>
      <c r="G3557" s="193">
        <v>58623.427379310335</v>
      </c>
      <c r="H3557" s="71" t="s">
        <v>2395</v>
      </c>
      <c r="I3557" s="71" t="s">
        <v>2395</v>
      </c>
    </row>
    <row r="3558" spans="1:9">
      <c r="A3558" s="292" t="str">
        <f t="shared" si="69"/>
        <v>66-70900-B2</v>
      </c>
      <c r="B3558" s="193">
        <v>10740.006465517243</v>
      </c>
      <c r="C3558" s="193">
        <v>13556.836396551722</v>
      </c>
      <c r="G3558" s="193">
        <v>15369.244075862067</v>
      </c>
      <c r="H3558" s="71" t="s">
        <v>2396</v>
      </c>
      <c r="I3558" s="71" t="s">
        <v>2396</v>
      </c>
    </row>
    <row r="3559" spans="1:9">
      <c r="A3559" s="292" t="str">
        <f t="shared" si="69"/>
        <v>66-70900-B3</v>
      </c>
      <c r="B3559" s="193">
        <v>18246.12931034483</v>
      </c>
      <c r="C3559" s="193">
        <v>23031.623931034479</v>
      </c>
      <c r="G3559" s="193">
        <v>26110.711917241373</v>
      </c>
      <c r="H3559" s="71" t="s">
        <v>2397</v>
      </c>
      <c r="I3559" s="71" t="s">
        <v>2397</v>
      </c>
    </row>
    <row r="3560" spans="1:9">
      <c r="A3560" s="292" t="str">
        <f t="shared" si="69"/>
        <v>66-70900-B4</v>
      </c>
      <c r="B3560" s="193">
        <v>29947.002155172417</v>
      </c>
      <c r="C3560" s="193">
        <v>37801.33746551723</v>
      </c>
      <c r="G3560" s="193">
        <v>42854.982158620674</v>
      </c>
      <c r="H3560" s="71" t="s">
        <v>2398</v>
      </c>
      <c r="I3560" s="71" t="s">
        <v>2398</v>
      </c>
    </row>
    <row r="3561" spans="1:9">
      <c r="A3561" s="292" t="str">
        <f t="shared" si="69"/>
        <v>66-70900-X1</v>
      </c>
      <c r="B3561" s="193">
        <v>19206.995689655174</v>
      </c>
      <c r="C3561" s="193">
        <v>24244.50106896551</v>
      </c>
      <c r="G3561" s="193">
        <v>27485.738082758609</v>
      </c>
      <c r="H3561" s="71" t="s">
        <v>2399</v>
      </c>
      <c r="I3561" s="71" t="s">
        <v>2399</v>
      </c>
    </row>
    <row r="3562" spans="1:9">
      <c r="A3562" s="292" t="str">
        <f t="shared" ref="A3562:A3568" si="74">LEFT(H3562,6)&amp;"00"&amp;RIGHT(H3562,3)</f>
        <v>66-70900-X2</v>
      </c>
      <c r="B3562" s="193">
        <v>14004.885775862069</v>
      </c>
      <c r="C3562" s="193">
        <v>17678.010327586206</v>
      </c>
      <c r="G3562" s="193">
        <v>20041.375993103444</v>
      </c>
      <c r="H3562" s="71" t="s">
        <v>2400</v>
      </c>
      <c r="I3562" s="71" t="s">
        <v>2400</v>
      </c>
    </row>
    <row r="3563" spans="1:9">
      <c r="A3563" s="292" t="str">
        <f t="shared" si="74"/>
        <v>66-34600-S1</v>
      </c>
      <c r="B3563" s="193">
        <v>9359.0640000000003</v>
      </c>
      <c r="C3563" s="193">
        <v>13693.161456000005</v>
      </c>
      <c r="G3563" s="193"/>
      <c r="H3563" s="71" t="s">
        <v>779</v>
      </c>
      <c r="I3563" s="71" t="s">
        <v>779</v>
      </c>
    </row>
    <row r="3564" spans="1:9">
      <c r="A3564" s="292" t="str">
        <f t="shared" si="74"/>
        <v>68-75700-S2</v>
      </c>
      <c r="B3564" s="193">
        <v>9359.0640000000003</v>
      </c>
      <c r="C3564" s="193">
        <v>74935.526399999988</v>
      </c>
      <c r="D3564" s="193">
        <v>74935.526399999988</v>
      </c>
      <c r="E3564" s="193">
        <v>74935.526399999988</v>
      </c>
      <c r="G3564" s="193"/>
      <c r="H3564" s="71" t="s">
        <v>2403</v>
      </c>
      <c r="I3564" s="71" t="s">
        <v>2403</v>
      </c>
    </row>
    <row r="3565" spans="1:9">
      <c r="A3565" s="292" t="str">
        <f t="shared" si="74"/>
        <v>68-75700-01</v>
      </c>
      <c r="C3565" s="193">
        <v>50623.524000000005</v>
      </c>
      <c r="D3565" s="193">
        <v>50623.524000000005</v>
      </c>
      <c r="E3565" s="193">
        <v>50623.524000000005</v>
      </c>
      <c r="G3565" s="193"/>
      <c r="H3565" s="71" t="s">
        <v>2404</v>
      </c>
      <c r="I3565" s="71" t="s">
        <v>2404</v>
      </c>
    </row>
    <row r="3566" spans="1:9">
      <c r="A3566" s="292" t="str">
        <f t="shared" si="74"/>
        <v>68-75700-02</v>
      </c>
      <c r="C3566" s="193">
        <v>24312.002400000001</v>
      </c>
      <c r="D3566" s="193">
        <v>24312.002400000001</v>
      </c>
      <c r="E3566" s="193">
        <v>24312.002400000001</v>
      </c>
      <c r="H3566" s="71" t="s">
        <v>2405</v>
      </c>
      <c r="I3566" s="71" t="s">
        <v>2405</v>
      </c>
    </row>
    <row r="3567" spans="1:9">
      <c r="A3567" s="292" t="str">
        <f t="shared" si="74"/>
        <v>68-75600-01</v>
      </c>
      <c r="C3567" s="193">
        <v>42693.890400000004</v>
      </c>
      <c r="D3567" s="193">
        <v>42693.890400000004</v>
      </c>
      <c r="E3567" s="193">
        <v>42693.890400000004</v>
      </c>
      <c r="H3567" s="71" t="s">
        <v>2406</v>
      </c>
      <c r="I3567" s="71" t="s">
        <v>2406</v>
      </c>
    </row>
    <row r="3568" spans="1:9">
      <c r="A3568" s="292" t="str">
        <f t="shared" si="74"/>
        <v>68-75600-02</v>
      </c>
      <c r="C3568" s="193">
        <v>18645.8832</v>
      </c>
      <c r="D3568" s="193">
        <v>18645.8832</v>
      </c>
      <c r="E3568" s="193">
        <v>18645.8832</v>
      </c>
      <c r="H3568" s="71" t="s">
        <v>2407</v>
      </c>
      <c r="I3568" s="71" t="s">
        <v>2407</v>
      </c>
    </row>
    <row r="3569" spans="1:7">
      <c r="A3569" s="71" t="s">
        <v>3045</v>
      </c>
      <c r="B3569" s="193">
        <v>8579.5258620689674</v>
      </c>
      <c r="C3569" s="193">
        <v>11187.701724137933</v>
      </c>
      <c r="D3569" s="193">
        <v>12865.856982758623</v>
      </c>
      <c r="G3569" s="193">
        <v>12865.856982758623</v>
      </c>
    </row>
    <row r="3570" spans="1:7">
      <c r="A3570" s="71" t="s">
        <v>3046</v>
      </c>
      <c r="B3570" s="193">
        <v>5459.6982758620679</v>
      </c>
      <c r="C3570" s="193">
        <v>7119.446551724137</v>
      </c>
      <c r="D3570" s="193">
        <v>8187.3635344827562</v>
      </c>
      <c r="G3570" s="193">
        <v>8187.3635344827562</v>
      </c>
    </row>
    <row r="3571" spans="1:7">
      <c r="A3571" s="71" t="s">
        <v>3065</v>
      </c>
      <c r="B3571" s="193">
        <v>46614.681034482761</v>
      </c>
      <c r="C3571" s="193">
        <v>60785.544068965522</v>
      </c>
      <c r="D3571" s="193">
        <v>69903.375679310338</v>
      </c>
      <c r="G3571" s="193">
        <v>69903.375679310338</v>
      </c>
    </row>
    <row r="3572" spans="1:7">
      <c r="A3572" s="71" t="s">
        <v>3066</v>
      </c>
      <c r="B3572" s="193">
        <v>30088.508620689656</v>
      </c>
      <c r="C3572" s="193">
        <v>39235.415241379313</v>
      </c>
      <c r="D3572" s="193">
        <v>45120.727527586198</v>
      </c>
      <c r="G3572" s="193">
        <v>45120.727527586198</v>
      </c>
    </row>
    <row r="3573" spans="1:7">
      <c r="A3573" s="71" t="s">
        <v>2813</v>
      </c>
      <c r="B3573" s="193">
        <v>16526.172413793105</v>
      </c>
      <c r="C3573" s="193">
        <v>21550.128827586206</v>
      </c>
      <c r="D3573" s="193">
        <v>24782.648151724137</v>
      </c>
      <c r="G3573" s="193">
        <v>24782.648151724137</v>
      </c>
    </row>
    <row r="3574" spans="1:7">
      <c r="A3574" s="71" t="s">
        <v>2580</v>
      </c>
      <c r="B3574" s="193">
        <v>3728.8944000000001</v>
      </c>
      <c r="C3574" s="193">
        <v>4863.0120000000015</v>
      </c>
      <c r="D3574" s="193">
        <v>5592.4638000000014</v>
      </c>
      <c r="G3574" s="193">
        <v>5592.4638000000014</v>
      </c>
    </row>
    <row r="3575" spans="1:7">
      <c r="A3575" s="71" t="s">
        <v>2581</v>
      </c>
      <c r="B3575" s="193">
        <v>2130.7968000000001</v>
      </c>
      <c r="C3575" s="193">
        <v>2778.8640000000014</v>
      </c>
      <c r="D3575" s="193">
        <v>3195.6936000000014</v>
      </c>
      <c r="G3575" s="193">
        <v>3195.6936000000014</v>
      </c>
    </row>
    <row r="3576" spans="1:7">
      <c r="A3576" s="71" t="s">
        <v>2944</v>
      </c>
      <c r="B3576" s="193">
        <v>10498.949999999999</v>
      </c>
      <c r="C3576" s="193">
        <v>13690.630799999995</v>
      </c>
      <c r="D3576" s="193">
        <v>15744.225419999993</v>
      </c>
      <c r="G3576" s="193">
        <v>15744.225419999993</v>
      </c>
    </row>
    <row r="3577" spans="1:7">
      <c r="A3577" s="71" t="s">
        <v>3404</v>
      </c>
      <c r="B3577" s="193">
        <v>56961.384206896546</v>
      </c>
      <c r="C3577" s="193">
        <v>56961.384206896546</v>
      </c>
    </row>
    <row r="3578" spans="1:7">
      <c r="A3578" s="71" t="s">
        <v>3405</v>
      </c>
      <c r="B3578" s="193">
        <v>43251.364275862063</v>
      </c>
      <c r="C3578" s="193">
        <v>43251.364275862063</v>
      </c>
    </row>
    <row r="3579" spans="1:7">
      <c r="A3579" s="71" t="s">
        <v>3406</v>
      </c>
      <c r="B3579" s="193">
        <v>27739.688482758633</v>
      </c>
      <c r="C3579" s="193">
        <v>43251.364275862063</v>
      </c>
    </row>
    <row r="3580" spans="1:7">
      <c r="A3580" s="71" t="s">
        <v>3410</v>
      </c>
      <c r="B3580" s="193">
        <v>28051.706896551725</v>
      </c>
      <c r="C3580" s="193">
        <v>36579.425793103437</v>
      </c>
    </row>
    <row r="3581" spans="1:7">
      <c r="A3581" s="71" t="s">
        <v>3411</v>
      </c>
      <c r="B3581" s="193">
        <v>16490.517241379312</v>
      </c>
      <c r="C3581" s="193">
        <v>21503.634482758614</v>
      </c>
    </row>
    <row r="3582" spans="1:7">
      <c r="A3582" s="71" t="s">
        <v>3412</v>
      </c>
      <c r="B3582" s="193">
        <v>11561.189655172415</v>
      </c>
      <c r="C3582" s="193">
        <v>15075.791310344825</v>
      </c>
    </row>
    <row r="3583" spans="1:7">
      <c r="A3583" s="71" t="s">
        <v>3415</v>
      </c>
      <c r="B3583" s="193">
        <v>3075.2586206896558</v>
      </c>
      <c r="C3583" s="193">
        <v>4010.1372413793106</v>
      </c>
    </row>
  </sheetData>
  <autoFilter ref="A4:BX3579"/>
  <mergeCells count="7">
    <mergeCell ref="A1:A3"/>
    <mergeCell ref="H1:H3"/>
    <mergeCell ref="I1:I3"/>
    <mergeCell ref="B2:G2"/>
    <mergeCell ref="A864:A865"/>
    <mergeCell ref="H864:H865"/>
    <mergeCell ref="I864:I865"/>
  </mergeCells>
  <conditionalFormatting sqref="AB2290:AC2290 AB2016:AC2016 AB2191:AC2191 AB2132:AC2132 AB2296:AC2296 AB2254:AC2254 J2254:Y2254 J2296:Y2296 J2132:Y2132 J2191:Y2191 J2016:Y2016 J2290:Y2290">
    <cfRule type="duplicateValues" dxfId="90" priority="89"/>
  </conditionalFormatting>
  <conditionalFormatting sqref="J3203:AC3203">
    <cfRule type="duplicateValues" dxfId="89" priority="90"/>
  </conditionalFormatting>
  <conditionalFormatting sqref="AF2945:AF2946">
    <cfRule type="duplicateValues" dxfId="88" priority="88"/>
  </conditionalFormatting>
  <conditionalFormatting sqref="AF3026">
    <cfRule type="duplicateValues" dxfId="87" priority="87"/>
  </conditionalFormatting>
  <conditionalFormatting sqref="AF3062">
    <cfRule type="duplicateValues" dxfId="86" priority="86"/>
  </conditionalFormatting>
  <conditionalFormatting sqref="AF3063">
    <cfRule type="duplicateValues" dxfId="85" priority="85"/>
  </conditionalFormatting>
  <conditionalFormatting sqref="AB2126:AC2126 J2126:Y2126">
    <cfRule type="duplicateValues" dxfId="84" priority="84"/>
  </conditionalFormatting>
  <conditionalFormatting sqref="AB2138:AC2138 J2138:Y2138">
    <cfRule type="duplicateValues" dxfId="83" priority="83"/>
  </conditionalFormatting>
  <conditionalFormatting sqref="AB2272:AC2272 J2272:Y2272">
    <cfRule type="duplicateValues" dxfId="82" priority="82"/>
  </conditionalFormatting>
  <conditionalFormatting sqref="AB2203:AC2203 J2203:Y2203">
    <cfRule type="duplicateValues" dxfId="81" priority="81"/>
  </conditionalFormatting>
  <conditionalFormatting sqref="AB2197:AC2197 J2197:Y2197">
    <cfRule type="duplicateValues" dxfId="80" priority="80"/>
  </conditionalFormatting>
  <conditionalFormatting sqref="H117:H121">
    <cfRule type="duplicateValues" dxfId="79" priority="79"/>
  </conditionalFormatting>
  <conditionalFormatting sqref="H116">
    <cfRule type="duplicateValues" dxfId="78" priority="78"/>
  </conditionalFormatting>
  <conditionalFormatting sqref="H175">
    <cfRule type="duplicateValues" dxfId="77" priority="74"/>
    <cfRule type="duplicateValues" dxfId="76" priority="75"/>
  </conditionalFormatting>
  <conditionalFormatting sqref="H175">
    <cfRule type="duplicateValues" dxfId="75" priority="71"/>
    <cfRule type="duplicateValues" dxfId="74" priority="72"/>
    <cfRule type="duplicateValues" dxfId="73" priority="73"/>
  </conditionalFormatting>
  <conditionalFormatting sqref="H175">
    <cfRule type="duplicateValues" dxfId="72" priority="70"/>
  </conditionalFormatting>
  <conditionalFormatting sqref="H175">
    <cfRule type="duplicateValues" dxfId="71" priority="69"/>
  </conditionalFormatting>
  <conditionalFormatting sqref="H175">
    <cfRule type="duplicateValues" dxfId="70" priority="68"/>
  </conditionalFormatting>
  <conditionalFormatting sqref="H175">
    <cfRule type="duplicateValues" dxfId="69" priority="76"/>
    <cfRule type="duplicateValues" dxfId="68" priority="77"/>
  </conditionalFormatting>
  <conditionalFormatting sqref="H7:H13">
    <cfRule type="duplicateValues" dxfId="67" priority="67"/>
  </conditionalFormatting>
  <conditionalFormatting sqref="H6:H567">
    <cfRule type="duplicateValues" dxfId="66" priority="66"/>
  </conditionalFormatting>
  <conditionalFormatting sqref="H271:H272">
    <cfRule type="duplicateValues" dxfId="65" priority="64"/>
  </conditionalFormatting>
  <conditionalFormatting sqref="H273:H291">
    <cfRule type="duplicateValues" dxfId="64" priority="65"/>
  </conditionalFormatting>
  <conditionalFormatting sqref="H293:H319 H323:H361">
    <cfRule type="duplicateValues" dxfId="63" priority="63"/>
  </conditionalFormatting>
  <conditionalFormatting sqref="H320:H322">
    <cfRule type="duplicateValues" dxfId="62" priority="62"/>
  </conditionalFormatting>
  <conditionalFormatting sqref="H512:H514">
    <cfRule type="duplicateValues" dxfId="61" priority="59"/>
  </conditionalFormatting>
  <conditionalFormatting sqref="H512:H514">
    <cfRule type="duplicateValues" dxfId="60" priority="58"/>
  </conditionalFormatting>
  <conditionalFormatting sqref="H512:H514">
    <cfRule type="duplicateValues" dxfId="59" priority="60"/>
  </conditionalFormatting>
  <conditionalFormatting sqref="H512:H514">
    <cfRule type="duplicateValues" dxfId="58" priority="61"/>
  </conditionalFormatting>
  <conditionalFormatting sqref="H512:H514">
    <cfRule type="duplicateValues" dxfId="57" priority="57"/>
  </conditionalFormatting>
  <conditionalFormatting sqref="H512:H514">
    <cfRule type="duplicateValues" dxfId="56" priority="56"/>
  </conditionalFormatting>
  <conditionalFormatting sqref="H512:H514">
    <cfRule type="duplicateValues" dxfId="55" priority="54"/>
    <cfRule type="duplicateValues" dxfId="54" priority="55"/>
  </conditionalFormatting>
  <conditionalFormatting sqref="H512:H514">
    <cfRule type="duplicateValues" dxfId="53" priority="51"/>
    <cfRule type="duplicateValues" dxfId="52" priority="52"/>
    <cfRule type="duplicateValues" dxfId="51" priority="53"/>
  </conditionalFormatting>
  <conditionalFormatting sqref="H515:H517">
    <cfRule type="duplicateValues" dxfId="50" priority="48"/>
  </conditionalFormatting>
  <conditionalFormatting sqref="H515:H517">
    <cfRule type="duplicateValues" dxfId="49" priority="47"/>
  </conditionalFormatting>
  <conditionalFormatting sqref="H515:H517">
    <cfRule type="duplicateValues" dxfId="48" priority="45"/>
    <cfRule type="duplicateValues" dxfId="47" priority="46"/>
  </conditionalFormatting>
  <conditionalFormatting sqref="H515:H517">
    <cfRule type="duplicateValues" dxfId="46" priority="42"/>
    <cfRule type="duplicateValues" dxfId="45" priority="43"/>
    <cfRule type="duplicateValues" dxfId="44" priority="44"/>
  </conditionalFormatting>
  <conditionalFormatting sqref="H515:H517">
    <cfRule type="duplicateValues" dxfId="43" priority="49"/>
  </conditionalFormatting>
  <conditionalFormatting sqref="H515:H517">
    <cfRule type="duplicateValues" dxfId="42" priority="50"/>
  </conditionalFormatting>
  <conditionalFormatting sqref="H1:H2900 H2902:H1048576">
    <cfRule type="duplicateValues" dxfId="41" priority="41"/>
  </conditionalFormatting>
  <conditionalFormatting sqref="I117:I121">
    <cfRule type="duplicateValues" dxfId="40" priority="40"/>
  </conditionalFormatting>
  <conditionalFormatting sqref="I116">
    <cfRule type="duplicateValues" dxfId="39" priority="39"/>
  </conditionalFormatting>
  <conditionalFormatting sqref="I175">
    <cfRule type="duplicateValues" dxfId="38" priority="35"/>
    <cfRule type="duplicateValues" dxfId="37" priority="36"/>
  </conditionalFormatting>
  <conditionalFormatting sqref="I175">
    <cfRule type="duplicateValues" dxfId="36" priority="32"/>
    <cfRule type="duplicateValues" dxfId="35" priority="33"/>
    <cfRule type="duplicateValues" dxfId="34" priority="34"/>
  </conditionalFormatting>
  <conditionalFormatting sqref="I175">
    <cfRule type="duplicateValues" dxfId="33" priority="31"/>
  </conditionalFormatting>
  <conditionalFormatting sqref="I175">
    <cfRule type="duplicateValues" dxfId="32" priority="30"/>
  </conditionalFormatting>
  <conditionalFormatting sqref="I175">
    <cfRule type="duplicateValues" dxfId="31" priority="29"/>
  </conditionalFormatting>
  <conditionalFormatting sqref="I175">
    <cfRule type="duplicateValues" dxfId="30" priority="37"/>
    <cfRule type="duplicateValues" dxfId="29" priority="38"/>
  </conditionalFormatting>
  <conditionalFormatting sqref="I7:I13">
    <cfRule type="duplicateValues" dxfId="28" priority="28"/>
  </conditionalFormatting>
  <conditionalFormatting sqref="I6">
    <cfRule type="duplicateValues" dxfId="27" priority="27"/>
  </conditionalFormatting>
  <conditionalFormatting sqref="I271:I272">
    <cfRule type="duplicateValues" dxfId="26" priority="25"/>
  </conditionalFormatting>
  <conditionalFormatting sqref="I273:I291">
    <cfRule type="duplicateValues" dxfId="25" priority="26"/>
  </conditionalFormatting>
  <conditionalFormatting sqref="I293:I319 I323:I361">
    <cfRule type="duplicateValues" dxfId="24" priority="24"/>
  </conditionalFormatting>
  <conditionalFormatting sqref="I320:I322">
    <cfRule type="duplicateValues" dxfId="23" priority="23"/>
  </conditionalFormatting>
  <conditionalFormatting sqref="I512:I514">
    <cfRule type="duplicateValues" dxfId="22" priority="20"/>
  </conditionalFormatting>
  <conditionalFormatting sqref="I512:I514">
    <cfRule type="duplicateValues" dxfId="21" priority="19"/>
  </conditionalFormatting>
  <conditionalFormatting sqref="I512:I514">
    <cfRule type="duplicateValues" dxfId="20" priority="21"/>
  </conditionalFormatting>
  <conditionalFormatting sqref="I512:I514">
    <cfRule type="duplicateValues" dxfId="19" priority="22"/>
  </conditionalFormatting>
  <conditionalFormatting sqref="I512:I514">
    <cfRule type="duplicateValues" dxfId="18" priority="18"/>
  </conditionalFormatting>
  <conditionalFormatting sqref="I512:I514">
    <cfRule type="duplicateValues" dxfId="17" priority="17"/>
  </conditionalFormatting>
  <conditionalFormatting sqref="I512:I514">
    <cfRule type="duplicateValues" dxfId="16" priority="15"/>
    <cfRule type="duplicateValues" dxfId="15" priority="16"/>
  </conditionalFormatting>
  <conditionalFormatting sqref="I512:I514">
    <cfRule type="duplicateValues" dxfId="14" priority="12"/>
    <cfRule type="duplicateValues" dxfId="13" priority="13"/>
    <cfRule type="duplicateValues" dxfId="12" priority="14"/>
  </conditionalFormatting>
  <conditionalFormatting sqref="I515:I517">
    <cfRule type="duplicateValues" dxfId="11" priority="9"/>
  </conditionalFormatting>
  <conditionalFormatting sqref="I515:I517">
    <cfRule type="duplicateValues" dxfId="10" priority="8"/>
  </conditionalFormatting>
  <conditionalFormatting sqref="I515:I517">
    <cfRule type="duplicateValues" dxfId="9" priority="6"/>
    <cfRule type="duplicateValues" dxfId="8" priority="7"/>
  </conditionalFormatting>
  <conditionalFormatting sqref="I515:I517">
    <cfRule type="duplicateValues" dxfId="7" priority="3"/>
    <cfRule type="duplicateValues" dxfId="6" priority="4"/>
    <cfRule type="duplicateValues" dxfId="5" priority="5"/>
  </conditionalFormatting>
  <conditionalFormatting sqref="I515:I517">
    <cfRule type="duplicateValues" dxfId="4" priority="10"/>
  </conditionalFormatting>
  <conditionalFormatting sqref="I515:I517">
    <cfRule type="duplicateValues" dxfId="3" priority="11"/>
  </conditionalFormatting>
  <conditionalFormatting sqref="I1:I558 I568:I1048576">
    <cfRule type="duplicateValues" dxfId="2" priority="2"/>
  </conditionalFormatting>
  <conditionalFormatting sqref="A1:A1048576">
    <cfRule type="duplicateValues" dxfId="1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"/>
  <sheetViews>
    <sheetView topLeftCell="A16" workbookViewId="0">
      <selection activeCell="C9" sqref="C9"/>
    </sheetView>
  </sheetViews>
  <sheetFormatPr defaultColWidth="9.140625" defaultRowHeight="15.75"/>
  <cols>
    <col min="1" max="1" width="27.85546875" style="22" customWidth="1"/>
    <col min="2" max="2" width="30.28515625" style="22" customWidth="1"/>
    <col min="3" max="3" width="21.140625" style="22" customWidth="1"/>
    <col min="4" max="4" width="34.42578125" style="22" customWidth="1"/>
    <col min="5" max="5" width="9.140625" style="22"/>
    <col min="6" max="6" width="17.7109375" style="22" customWidth="1"/>
    <col min="7" max="7" width="16.140625" style="22" customWidth="1"/>
    <col min="8" max="16384" width="9.140625" style="22"/>
  </cols>
  <sheetData>
    <row r="1" spans="1:7" ht="15.75" customHeight="1">
      <c r="A1" s="36" t="s">
        <v>1232</v>
      </c>
      <c r="B1" s="21"/>
      <c r="C1" s="36" t="s">
        <v>1233</v>
      </c>
    </row>
    <row r="2" spans="1:7" ht="15.75" customHeight="1" thickBot="1">
      <c r="A2" s="35" t="s">
        <v>1235</v>
      </c>
      <c r="B2" s="21"/>
      <c r="C2" s="37" t="s">
        <v>773</v>
      </c>
    </row>
    <row r="3" spans="1:7" ht="17.25" thickBot="1">
      <c r="A3" s="23" t="s">
        <v>32</v>
      </c>
      <c r="B3" s="57" t="s">
        <v>1464</v>
      </c>
      <c r="C3" s="25" t="s">
        <v>940</v>
      </c>
    </row>
    <row r="4" spans="1:7" ht="17.25" thickBot="1">
      <c r="A4" s="23" t="s">
        <v>47</v>
      </c>
      <c r="B4" s="58" t="s">
        <v>1465</v>
      </c>
      <c r="C4" s="25" t="s">
        <v>946</v>
      </c>
    </row>
    <row r="5" spans="1:7" ht="17.25" thickBot="1">
      <c r="A5" s="23" t="s">
        <v>50</v>
      </c>
      <c r="B5" s="58" t="s">
        <v>1467</v>
      </c>
      <c r="C5" s="25" t="s">
        <v>955</v>
      </c>
    </row>
    <row r="6" spans="1:7" ht="17.25" thickBot="1">
      <c r="A6" s="23" t="s">
        <v>53</v>
      </c>
      <c r="B6" s="58" t="s">
        <v>1512</v>
      </c>
      <c r="C6" s="25" t="s">
        <v>841</v>
      </c>
    </row>
    <row r="7" spans="1:7" ht="17.25" thickBot="1">
      <c r="A7" s="23" t="s">
        <v>132</v>
      </c>
      <c r="B7" s="58" t="s">
        <v>1466</v>
      </c>
      <c r="C7" s="25" t="s">
        <v>843</v>
      </c>
      <c r="G7" s="27"/>
    </row>
    <row r="8" spans="1:7" ht="17.25" thickBot="1">
      <c r="A8" s="23" t="s">
        <v>136</v>
      </c>
      <c r="B8" s="58" t="s">
        <v>1470</v>
      </c>
      <c r="C8" s="25" t="s">
        <v>845</v>
      </c>
      <c r="G8" s="27"/>
    </row>
    <row r="9" spans="1:7" ht="17.25" thickBot="1">
      <c r="A9" s="23" t="s">
        <v>145</v>
      </c>
      <c r="B9" s="58" t="s">
        <v>1469</v>
      </c>
      <c r="C9" s="25" t="s">
        <v>847</v>
      </c>
      <c r="G9" s="27"/>
    </row>
    <row r="10" spans="1:7" ht="17.25" thickBot="1">
      <c r="A10" s="23" t="s">
        <v>146</v>
      </c>
      <c r="B10" s="58" t="s">
        <v>1468</v>
      </c>
      <c r="C10" s="25" t="s">
        <v>849</v>
      </c>
      <c r="G10" s="27"/>
    </row>
    <row r="11" spans="1:7" ht="17.25" thickBot="1">
      <c r="A11" s="23" t="s">
        <v>164</v>
      </c>
      <c r="B11" s="58" t="s">
        <v>1463</v>
      </c>
      <c r="C11" s="25" t="s">
        <v>851</v>
      </c>
      <c r="G11" s="27"/>
    </row>
    <row r="12" spans="1:7">
      <c r="A12" s="23" t="s">
        <v>165</v>
      </c>
      <c r="B12" s="24"/>
      <c r="C12" s="25" t="s">
        <v>1110</v>
      </c>
      <c r="D12" s="26" t="s">
        <v>1234</v>
      </c>
      <c r="G12" s="27"/>
    </row>
    <row r="13" spans="1:7">
      <c r="A13" s="23" t="s">
        <v>167</v>
      </c>
      <c r="B13" s="24"/>
      <c r="C13" s="38"/>
      <c r="G13" s="27"/>
    </row>
    <row r="14" spans="1:7">
      <c r="A14" s="23" t="s">
        <v>168</v>
      </c>
      <c r="B14" s="24"/>
      <c r="G14" s="27"/>
    </row>
    <row r="15" spans="1:7">
      <c r="A15" s="23" t="s">
        <v>170</v>
      </c>
      <c r="B15" s="24"/>
      <c r="C15" s="27"/>
      <c r="G15" s="27"/>
    </row>
    <row r="16" spans="1:7">
      <c r="A16" s="23" t="s">
        <v>419</v>
      </c>
      <c r="B16" s="24"/>
      <c r="C16" s="27"/>
      <c r="G16" s="27"/>
    </row>
    <row r="17" spans="1:7">
      <c r="A17" s="23" t="s">
        <v>422</v>
      </c>
      <c r="B17" s="24"/>
      <c r="C17" s="27"/>
      <c r="G17" s="27"/>
    </row>
    <row r="18" spans="1:7">
      <c r="A18" s="23" t="s">
        <v>431</v>
      </c>
      <c r="B18" s="24"/>
      <c r="C18" s="27"/>
      <c r="G18" s="27"/>
    </row>
    <row r="19" spans="1:7">
      <c r="A19" s="23" t="s">
        <v>530</v>
      </c>
      <c r="B19" s="24"/>
      <c r="C19" s="27"/>
      <c r="G19" s="27"/>
    </row>
    <row r="20" spans="1:7">
      <c r="A20" s="23" t="s">
        <v>531</v>
      </c>
      <c r="B20" s="24"/>
      <c r="C20" s="27"/>
      <c r="G20" s="27"/>
    </row>
    <row r="21" spans="1:7">
      <c r="A21" s="23" t="s">
        <v>538</v>
      </c>
      <c r="B21" s="24"/>
      <c r="C21" s="27"/>
      <c r="G21" s="27"/>
    </row>
    <row r="22" spans="1:7">
      <c r="A22" s="23" t="s">
        <v>539</v>
      </c>
      <c r="B22" s="24"/>
      <c r="C22" s="27"/>
      <c r="G22" s="27"/>
    </row>
    <row r="23" spans="1:7">
      <c r="A23" s="23" t="s">
        <v>540</v>
      </c>
      <c r="B23" s="24"/>
      <c r="C23" s="27"/>
      <c r="G23" s="27"/>
    </row>
    <row r="24" spans="1:7">
      <c r="A24" s="23" t="s">
        <v>543</v>
      </c>
      <c r="B24" s="24"/>
      <c r="C24" s="27"/>
      <c r="G24" s="27"/>
    </row>
    <row r="25" spans="1:7">
      <c r="A25" s="23" t="s">
        <v>544</v>
      </c>
      <c r="B25" s="24"/>
      <c r="C25" s="27"/>
      <c r="G25" s="27"/>
    </row>
    <row r="26" spans="1:7">
      <c r="A26" s="23" t="s">
        <v>545</v>
      </c>
      <c r="B26" s="24"/>
      <c r="C26" s="27"/>
      <c r="G26" s="27"/>
    </row>
    <row r="27" spans="1:7">
      <c r="A27" s="23" t="s">
        <v>577</v>
      </c>
      <c r="B27" s="24"/>
      <c r="C27" s="27"/>
      <c r="G27" s="27"/>
    </row>
    <row r="28" spans="1:7">
      <c r="A28" s="23" t="s">
        <v>578</v>
      </c>
      <c r="B28" s="24"/>
      <c r="C28" s="27"/>
      <c r="G28" s="27"/>
    </row>
    <row r="29" spans="1:7">
      <c r="A29" s="23" t="s">
        <v>606</v>
      </c>
      <c r="B29" s="24"/>
      <c r="C29" s="27"/>
      <c r="G29" s="27"/>
    </row>
    <row r="30" spans="1:7">
      <c r="A30" s="23" t="s">
        <v>609</v>
      </c>
      <c r="B30" s="24"/>
      <c r="C30" s="27"/>
      <c r="G30" s="27"/>
    </row>
    <row r="31" spans="1:7">
      <c r="A31" s="23" t="s">
        <v>615</v>
      </c>
      <c r="B31" s="24"/>
      <c r="C31" s="27"/>
    </row>
    <row r="32" spans="1:7">
      <c r="A32" s="23" t="s">
        <v>616</v>
      </c>
      <c r="B32" s="24"/>
      <c r="C32" s="27"/>
    </row>
    <row r="33" spans="1:7">
      <c r="A33" s="23" t="s">
        <v>765</v>
      </c>
      <c r="B33" s="24"/>
      <c r="C33" s="27"/>
      <c r="G33" s="27"/>
    </row>
    <row r="34" spans="1:7">
      <c r="A34" s="28" t="s">
        <v>766</v>
      </c>
      <c r="B34" s="24"/>
      <c r="C34" s="27"/>
      <c r="G34" s="27"/>
    </row>
    <row r="35" spans="1:7">
      <c r="A35" s="23" t="s">
        <v>773</v>
      </c>
      <c r="B35" s="24"/>
      <c r="C35" s="27"/>
      <c r="G35" s="27"/>
    </row>
    <row r="36" spans="1:7">
      <c r="A36" s="29" t="s">
        <v>808</v>
      </c>
      <c r="B36" s="30"/>
      <c r="C36" s="27"/>
      <c r="G36" s="27"/>
    </row>
    <row r="37" spans="1:7">
      <c r="A37" s="28" t="s">
        <v>950</v>
      </c>
      <c r="B37" s="31"/>
      <c r="C37" s="27"/>
      <c r="G37" s="27"/>
    </row>
    <row r="38" spans="1:7">
      <c r="A38" s="28" t="s">
        <v>838</v>
      </c>
      <c r="B38" s="24"/>
      <c r="C38" s="27"/>
      <c r="G38" s="27"/>
    </row>
    <row r="39" spans="1:7">
      <c r="A39" s="32" t="s">
        <v>955</v>
      </c>
      <c r="B39" s="31"/>
      <c r="C39" s="27"/>
      <c r="G39" s="27"/>
    </row>
    <row r="40" spans="1:7">
      <c r="A40" s="33" t="s">
        <v>1130</v>
      </c>
      <c r="B40" s="34"/>
      <c r="C40" s="27"/>
    </row>
    <row r="41" spans="1:7">
      <c r="A41" s="33" t="s">
        <v>1131</v>
      </c>
      <c r="B41" s="34"/>
      <c r="C41" s="27"/>
    </row>
    <row r="42" spans="1:7">
      <c r="C42" s="27"/>
    </row>
    <row r="43" spans="1:7">
      <c r="A43" s="27"/>
      <c r="B43" s="27"/>
      <c r="C43" s="27"/>
    </row>
    <row r="44" spans="1:7">
      <c r="C44" s="27"/>
    </row>
    <row r="45" spans="1:7">
      <c r="C45" s="27"/>
    </row>
    <row r="46" spans="1:7">
      <c r="C46" s="27"/>
    </row>
    <row r="47" spans="1:7">
      <c r="C47" s="27"/>
    </row>
    <row r="48" spans="1:7">
      <c r="A48" s="27"/>
      <c r="B48" s="27"/>
      <c r="C48" s="27"/>
    </row>
    <row r="49" spans="1:3">
      <c r="A49" s="27"/>
      <c r="B49" s="27"/>
      <c r="C49" s="27"/>
    </row>
    <row r="50" spans="1:3">
      <c r="C50" s="27"/>
    </row>
    <row r="51" spans="1:3">
      <c r="C51" s="27"/>
    </row>
    <row r="52" spans="1:3">
      <c r="C52" s="27"/>
    </row>
    <row r="53" spans="1:3">
      <c r="A53" s="27"/>
      <c r="B53" s="27"/>
    </row>
    <row r="54" spans="1:3">
      <c r="C54" s="27"/>
    </row>
    <row r="55" spans="1:3">
      <c r="A55" s="27"/>
      <c r="B55" s="27"/>
      <c r="C55" s="27"/>
    </row>
    <row r="56" spans="1:3">
      <c r="C56" s="27"/>
    </row>
    <row r="57" spans="1:3">
      <c r="C57" s="27"/>
    </row>
    <row r="58" spans="1:3">
      <c r="A58" s="27"/>
      <c r="B58" s="27"/>
      <c r="C58" s="27"/>
    </row>
    <row r="59" spans="1:3">
      <c r="A59" s="27"/>
      <c r="B59" s="27"/>
      <c r="C59" s="27"/>
    </row>
    <row r="60" spans="1:3">
      <c r="C60" s="27"/>
    </row>
    <row r="61" spans="1:3">
      <c r="C61" s="27"/>
    </row>
  </sheetData>
  <autoFilter ref="C1:D13">
    <sortState ref="C2:D13">
      <sortCondition ref="C1:C13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34"/>
  <sheetViews>
    <sheetView workbookViewId="0">
      <pane xSplit="2" ySplit="2" topLeftCell="C12" activePane="bottomRight" state="frozen"/>
      <selection pane="topRight" activeCell="C1" sqref="C1"/>
      <selection pane="bottomLeft" activeCell="A3" sqref="A3"/>
      <selection pane="bottomRight" activeCell="O36" sqref="O36"/>
    </sheetView>
  </sheetViews>
  <sheetFormatPr defaultColWidth="9.140625" defaultRowHeight="15"/>
  <cols>
    <col min="1" max="1" width="9.140625" style="60"/>
    <col min="2" max="2" width="10.7109375" style="60" bestFit="1" customWidth="1"/>
    <col min="3" max="7" width="5.85546875" style="65" bestFit="1" customWidth="1"/>
    <col min="8" max="12" width="9.140625" style="60" customWidth="1"/>
    <col min="13" max="16384" width="9.140625" style="60"/>
  </cols>
  <sheetData>
    <row r="1" spans="1:12" ht="15.75" thickBot="1">
      <c r="A1" s="61">
        <f>SUM(A2:A33)-SUM(C1:G1)</f>
        <v>0</v>
      </c>
      <c r="B1" s="61">
        <f>SUM(C1:G1)</f>
        <v>30</v>
      </c>
      <c r="C1" s="66">
        <f>SUM(C3:C33)</f>
        <v>0</v>
      </c>
      <c r="D1" s="66">
        <f>SUM(D3:D33)</f>
        <v>0</v>
      </c>
      <c r="E1" s="66">
        <f>SUM(E3:E33)</f>
        <v>0</v>
      </c>
      <c r="F1" s="66">
        <f>SUM(F3:F33)</f>
        <v>0</v>
      </c>
      <c r="G1" s="66">
        <f>SUM(G3:G33)</f>
        <v>30</v>
      </c>
    </row>
    <row r="2" spans="1:12">
      <c r="B2" s="72"/>
      <c r="C2" s="73" t="s">
        <v>1202</v>
      </c>
      <c r="D2" s="73" t="s">
        <v>1203</v>
      </c>
      <c r="E2" s="73" t="s">
        <v>1204</v>
      </c>
      <c r="F2" s="73" t="s">
        <v>1192</v>
      </c>
      <c r="G2" s="73" t="s">
        <v>1193</v>
      </c>
    </row>
    <row r="3" spans="1:12">
      <c r="A3" s="67">
        <f t="shared" ref="A3:A33" si="0">SUM(C3:G3)</f>
        <v>0</v>
      </c>
      <c r="B3" s="63">
        <v>44562</v>
      </c>
      <c r="C3" s="64">
        <f>SUMIF('BANG KE TRU TIEN'!$Z:$Z,'SỐ LIỆU THEO TỔ HÀNG NGÀY'!H3,'BANG KE TRU TIEN'!$S:$S)</f>
        <v>0</v>
      </c>
      <c r="D3" s="64">
        <f>SUMIF('BANG KE TRU TIEN'!$Z:$Z,'SỐ LIỆU THEO TỔ HÀNG NGÀY'!I3,'BANG KE TRU TIEN'!$S:$S)</f>
        <v>0</v>
      </c>
      <c r="E3" s="64">
        <f>SUMIF('BANG KE TRU TIEN'!$Z:$Z,'SỐ LIỆU THEO TỔ HÀNG NGÀY'!J3,'BANG KE TRU TIEN'!$S:$S)</f>
        <v>0</v>
      </c>
      <c r="F3" s="64">
        <f>SUMIF('BANG KE TRU TIEN'!$Z:$Z,'SỐ LIỆU THEO TỔ HÀNG NGÀY'!K3,'BANG KE TRU TIEN'!$S:$S)</f>
        <v>0</v>
      </c>
      <c r="G3" s="64">
        <f>SUMIF('BANG KE TRU TIEN'!$Z:$Z,'SỐ LIỆU THEO TỔ HÀNG NGÀY'!L3,'BANG KE TRU TIEN'!$S:$S)</f>
        <v>0</v>
      </c>
      <c r="H3" s="62" t="str">
        <f t="shared" ref="H3:H32" si="1">$C$2&amp;B3</f>
        <v>Đ144562</v>
      </c>
      <c r="I3" s="62" t="str">
        <f t="shared" ref="I3:I32" si="2">$D$2&amp;B3</f>
        <v>Đ244562</v>
      </c>
      <c r="J3" s="60" t="str">
        <f t="shared" ref="J3:J32" si="3">$E$2&amp;B3</f>
        <v>Đ344562</v>
      </c>
      <c r="K3" s="60" t="str">
        <f t="shared" ref="K3:K32" si="4">$F$2&amp;B3</f>
        <v>Đ444562</v>
      </c>
      <c r="L3" s="60" t="str">
        <f t="shared" ref="L3:L32" si="5">$G$2&amp;B3</f>
        <v>Đ544562</v>
      </c>
    </row>
    <row r="4" spans="1:12">
      <c r="A4" s="67">
        <f t="shared" si="0"/>
        <v>0</v>
      </c>
      <c r="B4" s="290">
        <v>44563</v>
      </c>
      <c r="C4" s="64">
        <f>SUMIF('BANG KE TRU TIEN'!$Z:$Z,'SỐ LIỆU THEO TỔ HÀNG NGÀY'!H4,'BANG KE TRU TIEN'!$S:$S)</f>
        <v>0</v>
      </c>
      <c r="D4" s="64">
        <f>SUMIF('BANG KE TRU TIEN'!$Z:$Z,'SỐ LIỆU THEO TỔ HÀNG NGÀY'!I4,'BANG KE TRU TIEN'!$S:$S)</f>
        <v>0</v>
      </c>
      <c r="E4" s="64">
        <f>SUMIF('BANG KE TRU TIEN'!$Z:$Z,'SỐ LIỆU THEO TỔ HÀNG NGÀY'!J4,'BANG KE TRU TIEN'!$S:$S)</f>
        <v>0</v>
      </c>
      <c r="F4" s="64">
        <f>SUMIF('BANG KE TRU TIEN'!$Z:$Z,'SỐ LIỆU THEO TỔ HÀNG NGÀY'!K4,'BANG KE TRU TIEN'!$S:$S)</f>
        <v>0</v>
      </c>
      <c r="G4" s="64">
        <f>SUMIF('BANG KE TRU TIEN'!$Z:$Z,'SỐ LIỆU THEO TỔ HÀNG NGÀY'!L4,'BANG KE TRU TIEN'!$S:$S)</f>
        <v>0</v>
      </c>
      <c r="H4" s="62" t="str">
        <f t="shared" si="1"/>
        <v>Đ144563</v>
      </c>
      <c r="I4" s="62" t="str">
        <f t="shared" si="2"/>
        <v>Đ244563</v>
      </c>
      <c r="J4" s="60" t="str">
        <f t="shared" si="3"/>
        <v>Đ344563</v>
      </c>
      <c r="K4" s="60" t="str">
        <f t="shared" si="4"/>
        <v>Đ444563</v>
      </c>
      <c r="L4" s="60" t="str">
        <f t="shared" si="5"/>
        <v>Đ544563</v>
      </c>
    </row>
    <row r="5" spans="1:12">
      <c r="A5" s="67">
        <f t="shared" si="0"/>
        <v>0</v>
      </c>
      <c r="B5" s="290">
        <v>44564</v>
      </c>
      <c r="C5" s="171">
        <f>SUMIF('BANG KE TRU TIEN'!$Z:$Z,'SỐ LIỆU THEO TỔ HÀNG NGÀY'!H5,'BANG KE TRU TIEN'!$S:$S)</f>
        <v>0</v>
      </c>
      <c r="D5" s="171">
        <f>SUMIF('BANG KE TRU TIEN'!$Z:$Z,'SỐ LIỆU THEO TỔ HÀNG NGÀY'!I5,'BANG KE TRU TIEN'!$S:$S)</f>
        <v>0</v>
      </c>
      <c r="E5" s="171">
        <f>SUMIF('BANG KE TRU TIEN'!$Z:$Z,'SỐ LIỆU THEO TỔ HÀNG NGÀY'!J5,'BANG KE TRU TIEN'!$S:$S)</f>
        <v>0</v>
      </c>
      <c r="F5" s="171">
        <f>SUMIF('BANG KE TRU TIEN'!$Z:$Z,'SỐ LIỆU THEO TỔ HÀNG NGÀY'!K5,'BANG KE TRU TIEN'!$S:$S)</f>
        <v>0</v>
      </c>
      <c r="G5" s="171">
        <f>SUMIF('BANG KE TRU TIEN'!$Z:$Z,'SỐ LIỆU THEO TỔ HÀNG NGÀY'!L5,'BANG KE TRU TIEN'!$S:$S)</f>
        <v>0</v>
      </c>
      <c r="H5" s="62" t="str">
        <f t="shared" si="1"/>
        <v>Đ144564</v>
      </c>
      <c r="I5" s="62" t="str">
        <f t="shared" si="2"/>
        <v>Đ244564</v>
      </c>
      <c r="J5" s="60" t="str">
        <f t="shared" si="3"/>
        <v>Đ344564</v>
      </c>
      <c r="K5" s="60" t="str">
        <f t="shared" si="4"/>
        <v>Đ444564</v>
      </c>
      <c r="L5" s="60" t="str">
        <f t="shared" si="5"/>
        <v>Đ544564</v>
      </c>
    </row>
    <row r="6" spans="1:12">
      <c r="A6" s="67">
        <f t="shared" si="0"/>
        <v>0</v>
      </c>
      <c r="B6" s="290">
        <v>44565</v>
      </c>
      <c r="C6" s="64">
        <f>SUMIF('BANG KE TRU TIEN'!$Z:$Z,'SỐ LIỆU THEO TỔ HÀNG NGÀY'!H6,'BANG KE TRU TIEN'!$S:$S)</f>
        <v>0</v>
      </c>
      <c r="D6" s="64">
        <f>SUMIF('BANG KE TRU TIEN'!$Z:$Z,'SỐ LIỆU THEO TỔ HÀNG NGÀY'!I6,'BANG KE TRU TIEN'!$S:$S)</f>
        <v>0</v>
      </c>
      <c r="E6" s="64">
        <f>SUMIF('BANG KE TRU TIEN'!$Z:$Z,'SỐ LIỆU THEO TỔ HÀNG NGÀY'!J6,'BANG KE TRU TIEN'!$S:$S)</f>
        <v>0</v>
      </c>
      <c r="F6" s="64">
        <f>SUMIF('BANG KE TRU TIEN'!$Z:$Z,'SỐ LIỆU THEO TỔ HÀNG NGÀY'!K6,'BANG KE TRU TIEN'!$S:$S)</f>
        <v>0</v>
      </c>
      <c r="G6" s="64">
        <f>SUMIF('BANG KE TRU TIEN'!$Z:$Z,'SỐ LIỆU THEO TỔ HÀNG NGÀY'!L6,'BANG KE TRU TIEN'!$S:$S)</f>
        <v>0</v>
      </c>
      <c r="H6" s="62" t="str">
        <f t="shared" si="1"/>
        <v>Đ144565</v>
      </c>
      <c r="I6" s="62" t="str">
        <f t="shared" si="2"/>
        <v>Đ244565</v>
      </c>
      <c r="J6" s="60" t="str">
        <f t="shared" si="3"/>
        <v>Đ344565</v>
      </c>
      <c r="K6" s="60" t="str">
        <f t="shared" si="4"/>
        <v>Đ444565</v>
      </c>
      <c r="L6" s="60" t="str">
        <f t="shared" si="5"/>
        <v>Đ544565</v>
      </c>
    </row>
    <row r="7" spans="1:12">
      <c r="A7" s="67">
        <f t="shared" si="0"/>
        <v>0</v>
      </c>
      <c r="B7" s="290">
        <v>44566</v>
      </c>
      <c r="C7" s="171">
        <f>SUMIF('BANG KE TRU TIEN'!$Z:$Z,'SỐ LIỆU THEO TỔ HÀNG NGÀY'!H7,'BANG KE TRU TIEN'!$S:$S)</f>
        <v>0</v>
      </c>
      <c r="D7" s="171">
        <f>SUMIF('BANG KE TRU TIEN'!$Z:$Z,'SỐ LIỆU THEO TỔ HÀNG NGÀY'!I7,'BANG KE TRU TIEN'!$S:$S)</f>
        <v>0</v>
      </c>
      <c r="E7" s="171">
        <f>SUMIF('BANG KE TRU TIEN'!$Z:$Z,'SỐ LIỆU THEO TỔ HÀNG NGÀY'!J7,'BANG KE TRU TIEN'!$S:$S)</f>
        <v>0</v>
      </c>
      <c r="F7" s="171">
        <f>SUMIF('BANG KE TRU TIEN'!$Z:$Z,'SỐ LIỆU THEO TỔ HÀNG NGÀY'!K7,'BANG KE TRU TIEN'!$S:$S)</f>
        <v>0</v>
      </c>
      <c r="G7" s="171">
        <f>SUMIF('BANG KE TRU TIEN'!$Z:$Z,'SỐ LIỆU THEO TỔ HÀNG NGÀY'!L7,'BANG KE TRU TIEN'!$S:$S)</f>
        <v>0</v>
      </c>
      <c r="H7" s="62" t="str">
        <f t="shared" si="1"/>
        <v>Đ144566</v>
      </c>
      <c r="I7" s="62" t="str">
        <f t="shared" si="2"/>
        <v>Đ244566</v>
      </c>
      <c r="J7" s="60" t="str">
        <f t="shared" si="3"/>
        <v>Đ344566</v>
      </c>
      <c r="K7" s="60" t="str">
        <f t="shared" si="4"/>
        <v>Đ444566</v>
      </c>
      <c r="L7" s="60" t="str">
        <f t="shared" si="5"/>
        <v>Đ544566</v>
      </c>
    </row>
    <row r="8" spans="1:12">
      <c r="A8" s="67">
        <f t="shared" si="0"/>
        <v>0</v>
      </c>
      <c r="B8" s="290">
        <v>44567</v>
      </c>
      <c r="C8" s="307">
        <f>SUMIF('BANG KE TRU TIEN'!$Z:$Z,'SỐ LIỆU THEO TỔ HÀNG NGÀY'!H8,'BANG KE TRU TIEN'!$S:$S)</f>
        <v>0</v>
      </c>
      <c r="D8" s="307">
        <f>SUMIF('BANG KE TRU TIEN'!$Z:$Z,'SỐ LIỆU THEO TỔ HÀNG NGÀY'!I8,'BANG KE TRU TIEN'!$S:$S)</f>
        <v>0</v>
      </c>
      <c r="E8" s="307">
        <f>SUMIF('BANG KE TRU TIEN'!$Z:$Z,'SỐ LIỆU THEO TỔ HÀNG NGÀY'!J8,'BANG KE TRU TIEN'!$S:$S)</f>
        <v>0</v>
      </c>
      <c r="F8" s="307">
        <f>SUMIF('BANG KE TRU TIEN'!$Z:$Z,'SỐ LIỆU THEO TỔ HÀNG NGÀY'!K8,'BANG KE TRU TIEN'!$S:$S)</f>
        <v>0</v>
      </c>
      <c r="G8" s="307">
        <f>SUMIF('BANG KE TRU TIEN'!$Z:$Z,'SỐ LIỆU THEO TỔ HÀNG NGÀY'!L8,'BANG KE TRU TIEN'!$S:$S)</f>
        <v>0</v>
      </c>
      <c r="H8" s="62" t="str">
        <f t="shared" si="1"/>
        <v>Đ144567</v>
      </c>
      <c r="I8" s="62" t="str">
        <f t="shared" si="2"/>
        <v>Đ244567</v>
      </c>
      <c r="J8" s="60" t="str">
        <f t="shared" si="3"/>
        <v>Đ344567</v>
      </c>
      <c r="K8" s="60" t="str">
        <f t="shared" si="4"/>
        <v>Đ444567</v>
      </c>
      <c r="L8" s="60" t="str">
        <f t="shared" si="5"/>
        <v>Đ544567</v>
      </c>
    </row>
    <row r="9" spans="1:12">
      <c r="A9" s="67">
        <f t="shared" si="0"/>
        <v>0</v>
      </c>
      <c r="B9" s="290">
        <v>44568</v>
      </c>
      <c r="C9" s="171">
        <f>SUMIF('BANG KE TRU TIEN'!$Z:$Z,'SỐ LIỆU THEO TỔ HÀNG NGÀY'!H9,'BANG KE TRU TIEN'!$S:$S)</f>
        <v>0</v>
      </c>
      <c r="D9" s="171">
        <f>SUMIF('BANG KE TRU TIEN'!$Z:$Z,'SỐ LIỆU THEO TỔ HÀNG NGÀY'!I9,'BANG KE TRU TIEN'!$S:$S)</f>
        <v>0</v>
      </c>
      <c r="E9" s="171">
        <f>SUMIF('BANG KE TRU TIEN'!$Z:$Z,'SỐ LIỆU THEO TỔ HÀNG NGÀY'!J9,'BANG KE TRU TIEN'!$S:$S)</f>
        <v>0</v>
      </c>
      <c r="F9" s="171">
        <f>SUMIF('BANG KE TRU TIEN'!$Z:$Z,'SỐ LIỆU THEO TỔ HÀNG NGÀY'!K9,'BANG KE TRU TIEN'!$S:$S)</f>
        <v>0</v>
      </c>
      <c r="G9" s="171">
        <f>SUMIF('BANG KE TRU TIEN'!$Z:$Z,'SỐ LIỆU THEO TỔ HÀNG NGÀY'!L9,'BANG KE TRU TIEN'!$S:$S)</f>
        <v>0</v>
      </c>
      <c r="H9" s="62" t="str">
        <f t="shared" si="1"/>
        <v>Đ144568</v>
      </c>
      <c r="I9" s="62" t="str">
        <f t="shared" si="2"/>
        <v>Đ244568</v>
      </c>
      <c r="J9" s="60" t="str">
        <f t="shared" si="3"/>
        <v>Đ344568</v>
      </c>
      <c r="K9" s="60" t="str">
        <f t="shared" si="4"/>
        <v>Đ444568</v>
      </c>
      <c r="L9" s="60" t="str">
        <f t="shared" si="5"/>
        <v>Đ544568</v>
      </c>
    </row>
    <row r="10" spans="1:12" s="89" customFormat="1">
      <c r="A10" s="67">
        <f t="shared" si="0"/>
        <v>0</v>
      </c>
      <c r="B10" s="290">
        <v>44569</v>
      </c>
      <c r="C10" s="64">
        <f>SUMIF('BANG KE TRU TIEN'!$Z:$Z,'SỐ LIỆU THEO TỔ HÀNG NGÀY'!H10,'BANG KE TRU TIEN'!$S:$S)</f>
        <v>0</v>
      </c>
      <c r="D10" s="64">
        <f>SUMIF('BANG KE TRU TIEN'!$Z:$Z,'SỐ LIỆU THEO TỔ HÀNG NGÀY'!I10,'BANG KE TRU TIEN'!$S:$S)</f>
        <v>0</v>
      </c>
      <c r="E10" s="64">
        <f>SUMIF('BANG KE TRU TIEN'!$Z:$Z,'SỐ LIỆU THEO TỔ HÀNG NGÀY'!J10,'BANG KE TRU TIEN'!$S:$S)</f>
        <v>0</v>
      </c>
      <c r="F10" s="64">
        <f>SUMIF('BANG KE TRU TIEN'!$Z:$Z,'SỐ LIỆU THEO TỔ HÀNG NGÀY'!K10,'BANG KE TRU TIEN'!$S:$S)</f>
        <v>0</v>
      </c>
      <c r="G10" s="64">
        <f>SUMIF('BANG KE TRU TIEN'!$Z:$Z,'SỐ LIỆU THEO TỔ HÀNG NGÀY'!L10,'BANG KE TRU TIEN'!$S:$S)</f>
        <v>0</v>
      </c>
      <c r="H10" s="90" t="str">
        <f t="shared" si="1"/>
        <v>Đ144569</v>
      </c>
      <c r="I10" s="90" t="str">
        <f t="shared" si="2"/>
        <v>Đ244569</v>
      </c>
      <c r="J10" s="89" t="str">
        <f t="shared" si="3"/>
        <v>Đ344569</v>
      </c>
      <c r="K10" s="89" t="str">
        <f t="shared" si="4"/>
        <v>Đ444569</v>
      </c>
      <c r="L10" s="89" t="str">
        <f t="shared" si="5"/>
        <v>Đ544569</v>
      </c>
    </row>
    <row r="11" spans="1:12">
      <c r="A11" s="67">
        <f t="shared" si="0"/>
        <v>0</v>
      </c>
      <c r="B11" s="290">
        <v>44570</v>
      </c>
      <c r="C11" s="171">
        <f>SUMIF('BANG KE TRU TIEN'!$Z:$Z,'SỐ LIỆU THEO TỔ HÀNG NGÀY'!H11,'BANG KE TRU TIEN'!$S:$S)</f>
        <v>0</v>
      </c>
      <c r="D11" s="171">
        <f>SUMIF('BANG KE TRU TIEN'!$Z:$Z,'SỐ LIỆU THEO TỔ HÀNG NGÀY'!I11,'BANG KE TRU TIEN'!$S:$S)</f>
        <v>0</v>
      </c>
      <c r="E11" s="171">
        <f>SUMIF('BANG KE TRU TIEN'!$Z:$Z,'SỐ LIỆU THEO TỔ HÀNG NGÀY'!J11,'BANG KE TRU TIEN'!$S:$S)</f>
        <v>0</v>
      </c>
      <c r="F11" s="171">
        <f>SUMIF('BANG KE TRU TIEN'!$Z:$Z,'SỐ LIỆU THEO TỔ HÀNG NGÀY'!K11,'BANG KE TRU TIEN'!$S:$S)</f>
        <v>0</v>
      </c>
      <c r="G11" s="171">
        <f>SUMIF('BANG KE TRU TIEN'!$Z:$Z,'SỐ LIỆU THEO TỔ HÀNG NGÀY'!L11,'BANG KE TRU TIEN'!$S:$S)</f>
        <v>0</v>
      </c>
      <c r="H11" s="62" t="str">
        <f t="shared" si="1"/>
        <v>Đ144570</v>
      </c>
      <c r="I11" s="62" t="str">
        <f t="shared" si="2"/>
        <v>Đ244570</v>
      </c>
      <c r="J11" s="60" t="str">
        <f t="shared" si="3"/>
        <v>Đ344570</v>
      </c>
      <c r="K11" s="60" t="str">
        <f t="shared" si="4"/>
        <v>Đ444570</v>
      </c>
      <c r="L11" s="60" t="str">
        <f t="shared" si="5"/>
        <v>Đ544570</v>
      </c>
    </row>
    <row r="12" spans="1:12">
      <c r="A12" s="67">
        <f t="shared" si="0"/>
        <v>0</v>
      </c>
      <c r="B12" s="290">
        <v>44571</v>
      </c>
      <c r="C12" s="64">
        <f>SUMIF('BANG KE TRU TIEN'!$Z:$Z,'SỐ LIỆU THEO TỔ HÀNG NGÀY'!H12,'BANG KE TRU TIEN'!$S:$S)</f>
        <v>0</v>
      </c>
      <c r="D12" s="64">
        <f>SUMIF('BANG KE TRU TIEN'!$Z:$Z,'SỐ LIỆU THEO TỔ HÀNG NGÀY'!I12,'BANG KE TRU TIEN'!$S:$S)</f>
        <v>0</v>
      </c>
      <c r="E12" s="64">
        <f>SUMIF('BANG KE TRU TIEN'!$Z:$Z,'SỐ LIỆU THEO TỔ HÀNG NGÀY'!J12,'BANG KE TRU TIEN'!$S:$S)</f>
        <v>0</v>
      </c>
      <c r="F12" s="64">
        <f>SUMIF('BANG KE TRU TIEN'!$Z:$Z,'SỐ LIỆU THEO TỔ HÀNG NGÀY'!K12,'BANG KE TRU TIEN'!$S:$S)</f>
        <v>0</v>
      </c>
      <c r="G12" s="64">
        <f>SUMIF('BANG KE TRU TIEN'!$Z:$Z,'SỐ LIỆU THEO TỔ HÀNG NGÀY'!L12,'BANG KE TRU TIEN'!$S:$S)</f>
        <v>0</v>
      </c>
      <c r="H12" s="62" t="str">
        <f t="shared" si="1"/>
        <v>Đ144571</v>
      </c>
      <c r="I12" s="62" t="str">
        <f t="shared" si="2"/>
        <v>Đ244571</v>
      </c>
      <c r="J12" s="60" t="str">
        <f t="shared" si="3"/>
        <v>Đ344571</v>
      </c>
      <c r="K12" s="60" t="str">
        <f t="shared" si="4"/>
        <v>Đ444571</v>
      </c>
      <c r="L12" s="60" t="str">
        <f t="shared" si="5"/>
        <v>Đ544571</v>
      </c>
    </row>
    <row r="13" spans="1:12">
      <c r="A13" s="67">
        <f t="shared" si="0"/>
        <v>0</v>
      </c>
      <c r="B13" s="290">
        <v>44572</v>
      </c>
      <c r="C13" s="171">
        <f>SUMIF('BANG KE TRU TIEN'!$Z:$Z,'SỐ LIỆU THEO TỔ HÀNG NGÀY'!H13,'BANG KE TRU TIEN'!$S:$S)</f>
        <v>0</v>
      </c>
      <c r="D13" s="171">
        <f>SUMIF('BANG KE TRU TIEN'!$Z:$Z,'SỐ LIỆU THEO TỔ HÀNG NGÀY'!I13,'BANG KE TRU TIEN'!$S:$S)</f>
        <v>0</v>
      </c>
      <c r="E13" s="171">
        <f>SUMIF('BANG KE TRU TIEN'!$Z:$Z,'SỐ LIỆU THEO TỔ HÀNG NGÀY'!J13,'BANG KE TRU TIEN'!$S:$S)</f>
        <v>0</v>
      </c>
      <c r="F13" s="171">
        <f>SUMIF('BANG KE TRU TIEN'!$Z:$Z,'SỐ LIỆU THEO TỔ HÀNG NGÀY'!K13,'BANG KE TRU TIEN'!$S:$S)</f>
        <v>0</v>
      </c>
      <c r="G13" s="171">
        <f>SUMIF('BANG KE TRU TIEN'!$Z:$Z,'SỐ LIỆU THEO TỔ HÀNG NGÀY'!L13,'BANG KE TRU TIEN'!$S:$S)</f>
        <v>0</v>
      </c>
      <c r="H13" s="62" t="str">
        <f t="shared" si="1"/>
        <v>Đ144572</v>
      </c>
      <c r="I13" s="62" t="str">
        <f t="shared" si="2"/>
        <v>Đ244572</v>
      </c>
      <c r="J13" s="60" t="str">
        <f t="shared" si="3"/>
        <v>Đ344572</v>
      </c>
      <c r="K13" s="60" t="str">
        <f t="shared" si="4"/>
        <v>Đ444572</v>
      </c>
      <c r="L13" s="60" t="str">
        <f t="shared" si="5"/>
        <v>Đ544572</v>
      </c>
    </row>
    <row r="14" spans="1:12">
      <c r="A14" s="67">
        <f t="shared" si="0"/>
        <v>0</v>
      </c>
      <c r="B14" s="290">
        <v>44573</v>
      </c>
      <c r="C14" s="64">
        <f>SUMIF('BANG KE TRU TIEN'!$Z:$Z,'SỐ LIỆU THEO TỔ HÀNG NGÀY'!H14,'BANG KE TRU TIEN'!$S:$S)</f>
        <v>0</v>
      </c>
      <c r="D14" s="64">
        <f>SUMIF('BANG KE TRU TIEN'!$Z:$Z,'SỐ LIỆU THEO TỔ HÀNG NGÀY'!I14,'BANG KE TRU TIEN'!$S:$S)</f>
        <v>0</v>
      </c>
      <c r="E14" s="64">
        <f>SUMIF('BANG KE TRU TIEN'!$Z:$Z,'SỐ LIỆU THEO TỔ HÀNG NGÀY'!J14,'BANG KE TRU TIEN'!$S:$S)</f>
        <v>0</v>
      </c>
      <c r="F14" s="64">
        <f>SUMIF('BANG KE TRU TIEN'!$Z:$Z,'SỐ LIỆU THEO TỔ HÀNG NGÀY'!K14,'BANG KE TRU TIEN'!$S:$S)</f>
        <v>0</v>
      </c>
      <c r="G14" s="64">
        <f>SUMIF('BANG KE TRU TIEN'!$Z:$Z,'SỐ LIỆU THEO TỔ HÀNG NGÀY'!L14,'BANG KE TRU TIEN'!$S:$S)</f>
        <v>0</v>
      </c>
      <c r="H14" s="62" t="str">
        <f t="shared" si="1"/>
        <v>Đ144573</v>
      </c>
      <c r="I14" s="62" t="str">
        <f t="shared" si="2"/>
        <v>Đ244573</v>
      </c>
      <c r="J14" s="60" t="str">
        <f t="shared" si="3"/>
        <v>Đ344573</v>
      </c>
      <c r="K14" s="60" t="str">
        <f t="shared" si="4"/>
        <v>Đ444573</v>
      </c>
      <c r="L14" s="60" t="str">
        <f t="shared" si="5"/>
        <v>Đ544573</v>
      </c>
    </row>
    <row r="15" spans="1:12">
      <c r="A15" s="67">
        <f t="shared" si="0"/>
        <v>0</v>
      </c>
      <c r="B15" s="290">
        <v>44574</v>
      </c>
      <c r="C15" s="307">
        <f>SUMIF('BANG KE TRU TIEN'!$Z:$Z,'SỐ LIỆU THEO TỔ HÀNG NGÀY'!H15,'BANG KE TRU TIEN'!$S:$S)</f>
        <v>0</v>
      </c>
      <c r="D15" s="307">
        <f>SUMIF('BANG KE TRU TIEN'!$Z:$Z,'SỐ LIỆU THEO TỔ HÀNG NGÀY'!I15,'BANG KE TRU TIEN'!$S:$S)</f>
        <v>0</v>
      </c>
      <c r="E15" s="307">
        <f>SUMIF('BANG KE TRU TIEN'!$Z:$Z,'SỐ LIỆU THEO TỔ HÀNG NGÀY'!J15,'BANG KE TRU TIEN'!$S:$S)</f>
        <v>0</v>
      </c>
      <c r="F15" s="307">
        <f>SUMIF('BANG KE TRU TIEN'!$Z:$Z,'SỐ LIỆU THEO TỔ HÀNG NGÀY'!K15,'BANG KE TRU TIEN'!$S:$S)</f>
        <v>0</v>
      </c>
      <c r="G15" s="307">
        <f>SUMIF('BANG KE TRU TIEN'!$Z:$Z,'SỐ LIỆU THEO TỔ HÀNG NGÀY'!L15,'BANG KE TRU TIEN'!$S:$S)</f>
        <v>0</v>
      </c>
      <c r="H15" s="62" t="str">
        <f t="shared" si="1"/>
        <v>Đ144574</v>
      </c>
      <c r="I15" s="62" t="str">
        <f t="shared" si="2"/>
        <v>Đ244574</v>
      </c>
      <c r="J15" s="60" t="str">
        <f t="shared" si="3"/>
        <v>Đ344574</v>
      </c>
      <c r="K15" s="60" t="str">
        <f t="shared" si="4"/>
        <v>Đ444574</v>
      </c>
      <c r="L15" s="60" t="str">
        <f t="shared" si="5"/>
        <v>Đ544574</v>
      </c>
    </row>
    <row r="16" spans="1:12">
      <c r="A16" s="67">
        <f t="shared" si="0"/>
        <v>10</v>
      </c>
      <c r="B16" s="290">
        <v>44575</v>
      </c>
      <c r="C16" s="64">
        <f>SUMIF('BANG KE TRU TIEN'!$Z:$Z,'SỐ LIỆU THEO TỔ HÀNG NGÀY'!H16,'BANG KE TRU TIEN'!$S:$S)</f>
        <v>0</v>
      </c>
      <c r="D16" s="64">
        <f>SUMIF('BANG KE TRU TIEN'!$Z:$Z,'SỐ LIỆU THEO TỔ HÀNG NGÀY'!I16,'BANG KE TRU TIEN'!$S:$S)</f>
        <v>0</v>
      </c>
      <c r="E16" s="64">
        <f>SUMIF('BANG KE TRU TIEN'!$Z:$Z,'SỐ LIỆU THEO TỔ HÀNG NGÀY'!J16,'BANG KE TRU TIEN'!$S:$S)</f>
        <v>0</v>
      </c>
      <c r="F16" s="64">
        <f>SUMIF('BANG KE TRU TIEN'!$Z:$Z,'SỐ LIỆU THEO TỔ HÀNG NGÀY'!K16,'BANG KE TRU TIEN'!$S:$S)</f>
        <v>0</v>
      </c>
      <c r="G16" s="64">
        <f>SUMIF('BANG KE TRU TIEN'!$Z:$Z,'SỐ LIỆU THEO TỔ HÀNG NGÀY'!L16,'BANG KE TRU TIEN'!$S:$S)</f>
        <v>10</v>
      </c>
      <c r="H16" s="62" t="str">
        <f t="shared" si="1"/>
        <v>Đ144575</v>
      </c>
      <c r="I16" s="62" t="str">
        <f t="shared" si="2"/>
        <v>Đ244575</v>
      </c>
      <c r="J16" s="60" t="str">
        <f t="shared" si="3"/>
        <v>Đ344575</v>
      </c>
      <c r="K16" s="60" t="str">
        <f t="shared" si="4"/>
        <v>Đ444575</v>
      </c>
      <c r="L16" s="60" t="str">
        <f t="shared" si="5"/>
        <v>Đ544575</v>
      </c>
    </row>
    <row r="17" spans="1:12">
      <c r="A17" s="67">
        <f t="shared" si="0"/>
        <v>0</v>
      </c>
      <c r="B17" s="290">
        <v>44576</v>
      </c>
      <c r="C17" s="171">
        <f>SUMIF('BANG KE TRU TIEN'!$Z:$Z,'SỐ LIỆU THEO TỔ HÀNG NGÀY'!H17,'BANG KE TRU TIEN'!$S:$S)</f>
        <v>0</v>
      </c>
      <c r="D17" s="171">
        <f>SUMIF('BANG KE TRU TIEN'!$Z:$Z,'SỐ LIỆU THEO TỔ HÀNG NGÀY'!I17,'BANG KE TRU TIEN'!$S:$S)</f>
        <v>0</v>
      </c>
      <c r="E17" s="171">
        <f>SUMIF('BANG KE TRU TIEN'!$Z:$Z,'SỐ LIỆU THEO TỔ HÀNG NGÀY'!J17,'BANG KE TRU TIEN'!$S:$S)</f>
        <v>0</v>
      </c>
      <c r="F17" s="171">
        <f>SUMIF('BANG KE TRU TIEN'!$Z:$Z,'SỐ LIỆU THEO TỔ HÀNG NGÀY'!K17,'BANG KE TRU TIEN'!$S:$S)</f>
        <v>0</v>
      </c>
      <c r="G17" s="171">
        <f>SUMIF('BANG KE TRU TIEN'!$Z:$Z,'SỐ LIỆU THEO TỔ HÀNG NGÀY'!L17,'BANG KE TRU TIEN'!$S:$S)</f>
        <v>0</v>
      </c>
      <c r="H17" s="62" t="str">
        <f t="shared" si="1"/>
        <v>Đ144576</v>
      </c>
      <c r="I17" s="62" t="str">
        <f t="shared" si="2"/>
        <v>Đ244576</v>
      </c>
      <c r="J17" s="60" t="str">
        <f t="shared" si="3"/>
        <v>Đ344576</v>
      </c>
      <c r="K17" s="60" t="str">
        <f t="shared" si="4"/>
        <v>Đ444576</v>
      </c>
      <c r="L17" s="60" t="str">
        <f t="shared" si="5"/>
        <v>Đ544576</v>
      </c>
    </row>
    <row r="18" spans="1:12">
      <c r="A18" s="67">
        <f t="shared" si="0"/>
        <v>0</v>
      </c>
      <c r="B18" s="290">
        <v>44577</v>
      </c>
      <c r="C18" s="64">
        <f>SUMIF('BANG KE TRU TIEN'!$Z:$Z,'SỐ LIỆU THEO TỔ HÀNG NGÀY'!H18,'BANG KE TRU TIEN'!$S:$S)</f>
        <v>0</v>
      </c>
      <c r="D18" s="64">
        <f>SUMIF('BANG KE TRU TIEN'!$Z:$Z,'SỐ LIỆU THEO TỔ HÀNG NGÀY'!I18,'BANG KE TRU TIEN'!$S:$S)</f>
        <v>0</v>
      </c>
      <c r="E18" s="64">
        <f>SUMIF('BANG KE TRU TIEN'!$Z:$Z,'SỐ LIỆU THEO TỔ HÀNG NGÀY'!J18,'BANG KE TRU TIEN'!$S:$S)</f>
        <v>0</v>
      </c>
      <c r="F18" s="64">
        <f>SUMIF('BANG KE TRU TIEN'!$Z:$Z,'SỐ LIỆU THEO TỔ HÀNG NGÀY'!K18,'BANG KE TRU TIEN'!$S:$S)</f>
        <v>0</v>
      </c>
      <c r="G18" s="64">
        <f>SUMIF('BANG KE TRU TIEN'!$Z:$Z,'SỐ LIỆU THEO TỔ HÀNG NGÀY'!L18,'BANG KE TRU TIEN'!$S:$S)</f>
        <v>0</v>
      </c>
      <c r="H18" s="62" t="str">
        <f t="shared" si="1"/>
        <v>Đ144577</v>
      </c>
      <c r="I18" s="62" t="str">
        <f t="shared" si="2"/>
        <v>Đ244577</v>
      </c>
      <c r="J18" s="60" t="str">
        <f t="shared" si="3"/>
        <v>Đ344577</v>
      </c>
      <c r="K18" s="60" t="str">
        <f t="shared" si="4"/>
        <v>Đ444577</v>
      </c>
      <c r="L18" s="60" t="str">
        <f t="shared" si="5"/>
        <v>Đ544577</v>
      </c>
    </row>
    <row r="19" spans="1:12">
      <c r="A19" s="67">
        <f t="shared" si="0"/>
        <v>0</v>
      </c>
      <c r="B19" s="290">
        <v>44578</v>
      </c>
      <c r="C19" s="171">
        <f>SUMIF('BANG KE TRU TIEN'!$Z:$Z,'SỐ LIỆU THEO TỔ HÀNG NGÀY'!H19,'BANG KE TRU TIEN'!$S:$S)</f>
        <v>0</v>
      </c>
      <c r="D19" s="171">
        <f>SUMIF('BANG KE TRU TIEN'!$Z:$Z,'SỐ LIỆU THEO TỔ HÀNG NGÀY'!I19,'BANG KE TRU TIEN'!$S:$S)</f>
        <v>0</v>
      </c>
      <c r="E19" s="171">
        <f>SUMIF('BANG KE TRU TIEN'!$Z:$Z,'SỐ LIỆU THEO TỔ HÀNG NGÀY'!J19,'BANG KE TRU TIEN'!$S:$S)</f>
        <v>0</v>
      </c>
      <c r="F19" s="171">
        <f>SUMIF('BANG KE TRU TIEN'!$Z:$Z,'SỐ LIỆU THEO TỔ HÀNG NGÀY'!K19,'BANG KE TRU TIEN'!$S:$S)</f>
        <v>0</v>
      </c>
      <c r="G19" s="171">
        <f>SUMIF('BANG KE TRU TIEN'!$Z:$Z,'SỐ LIỆU THEO TỔ HÀNG NGÀY'!L19,'BANG KE TRU TIEN'!$S:$S)</f>
        <v>0</v>
      </c>
      <c r="H19" s="62" t="str">
        <f t="shared" si="1"/>
        <v>Đ144578</v>
      </c>
      <c r="I19" s="62" t="str">
        <f t="shared" si="2"/>
        <v>Đ244578</v>
      </c>
      <c r="J19" s="60" t="str">
        <f t="shared" si="3"/>
        <v>Đ344578</v>
      </c>
      <c r="K19" s="60" t="str">
        <f t="shared" si="4"/>
        <v>Đ444578</v>
      </c>
      <c r="L19" s="60" t="str">
        <f t="shared" si="5"/>
        <v>Đ544578</v>
      </c>
    </row>
    <row r="20" spans="1:12">
      <c r="A20" s="67">
        <f t="shared" si="0"/>
        <v>0</v>
      </c>
      <c r="B20" s="290">
        <v>44579</v>
      </c>
      <c r="C20" s="64">
        <f>SUMIF('BANG KE TRU TIEN'!$Z:$Z,'SỐ LIỆU THEO TỔ HÀNG NGÀY'!H20,'BANG KE TRU TIEN'!$S:$S)</f>
        <v>0</v>
      </c>
      <c r="D20" s="64">
        <f>SUMIF('BANG KE TRU TIEN'!$Z:$Z,'SỐ LIỆU THEO TỔ HÀNG NGÀY'!I20,'BANG KE TRU TIEN'!$S:$S)</f>
        <v>0</v>
      </c>
      <c r="E20" s="64">
        <f>SUMIF('BANG KE TRU TIEN'!$Z:$Z,'SỐ LIỆU THEO TỔ HÀNG NGÀY'!J20,'BANG KE TRU TIEN'!$S:$S)</f>
        <v>0</v>
      </c>
      <c r="F20" s="64">
        <f>SUMIF('BANG KE TRU TIEN'!$Z:$Z,'SỐ LIỆU THEO TỔ HÀNG NGÀY'!K20,'BANG KE TRU TIEN'!$S:$S)</f>
        <v>0</v>
      </c>
      <c r="G20" s="64">
        <f>SUMIF('BANG KE TRU TIEN'!$Z:$Z,'SỐ LIỆU THEO TỔ HÀNG NGÀY'!L20,'BANG KE TRU TIEN'!$S:$S)</f>
        <v>0</v>
      </c>
      <c r="H20" s="62" t="str">
        <f t="shared" si="1"/>
        <v>Đ144579</v>
      </c>
      <c r="I20" s="62" t="str">
        <f t="shared" si="2"/>
        <v>Đ244579</v>
      </c>
      <c r="J20" s="60" t="str">
        <f t="shared" si="3"/>
        <v>Đ344579</v>
      </c>
      <c r="K20" s="60" t="str">
        <f t="shared" si="4"/>
        <v>Đ444579</v>
      </c>
      <c r="L20" s="60" t="str">
        <f t="shared" si="5"/>
        <v>Đ544579</v>
      </c>
    </row>
    <row r="21" spans="1:12">
      <c r="A21" s="67">
        <f t="shared" si="0"/>
        <v>2</v>
      </c>
      <c r="B21" s="290">
        <v>44580</v>
      </c>
      <c r="C21" s="171">
        <f>SUMIF('BANG KE TRU TIEN'!$Z:$Z,'SỐ LIỆU THEO TỔ HÀNG NGÀY'!H21,'BANG KE TRU TIEN'!$S:$S)</f>
        <v>0</v>
      </c>
      <c r="D21" s="171">
        <f>SUMIF('BANG KE TRU TIEN'!$Z:$Z,'SỐ LIỆU THEO TỔ HÀNG NGÀY'!I21,'BANG KE TRU TIEN'!$S:$S)</f>
        <v>0</v>
      </c>
      <c r="E21" s="171">
        <f>SUMIF('BANG KE TRU TIEN'!$Z:$Z,'SỐ LIỆU THEO TỔ HÀNG NGÀY'!J21,'BANG KE TRU TIEN'!$S:$S)</f>
        <v>0</v>
      </c>
      <c r="F21" s="171">
        <f>SUMIF('BANG KE TRU TIEN'!$Z:$Z,'SỐ LIỆU THEO TỔ HÀNG NGÀY'!K21,'BANG KE TRU TIEN'!$S:$S)</f>
        <v>0</v>
      </c>
      <c r="G21" s="171">
        <f>SUMIF('BANG KE TRU TIEN'!$Z:$Z,'SỐ LIỆU THEO TỔ HÀNG NGÀY'!L21,'BANG KE TRU TIEN'!$S:$S)</f>
        <v>2</v>
      </c>
      <c r="H21" s="62" t="str">
        <f t="shared" si="1"/>
        <v>Đ144580</v>
      </c>
      <c r="I21" s="62" t="str">
        <f t="shared" si="2"/>
        <v>Đ244580</v>
      </c>
      <c r="J21" s="60" t="str">
        <f t="shared" si="3"/>
        <v>Đ344580</v>
      </c>
      <c r="K21" s="60" t="str">
        <f t="shared" si="4"/>
        <v>Đ444580</v>
      </c>
      <c r="L21" s="60" t="str">
        <f t="shared" si="5"/>
        <v>Đ544580</v>
      </c>
    </row>
    <row r="22" spans="1:12">
      <c r="A22" s="67">
        <f t="shared" si="0"/>
        <v>0</v>
      </c>
      <c r="B22" s="290">
        <v>44581</v>
      </c>
      <c r="C22" s="307">
        <f>SUMIF('BANG KE TRU TIEN'!$Z:$Z,'SỐ LIỆU THEO TỔ HÀNG NGÀY'!H22,'BANG KE TRU TIEN'!$S:$S)</f>
        <v>0</v>
      </c>
      <c r="D22" s="307">
        <f>SUMIF('BANG KE TRU TIEN'!$Z:$Z,'SỐ LIỆU THEO TỔ HÀNG NGÀY'!I22,'BANG KE TRU TIEN'!$S:$S)</f>
        <v>0</v>
      </c>
      <c r="E22" s="307">
        <f>SUMIF('BANG KE TRU TIEN'!$Z:$Z,'SỐ LIỆU THEO TỔ HÀNG NGÀY'!J22,'BANG KE TRU TIEN'!$S:$S)</f>
        <v>0</v>
      </c>
      <c r="F22" s="307">
        <f>SUMIF('BANG KE TRU TIEN'!$Z:$Z,'SỐ LIỆU THEO TỔ HÀNG NGÀY'!K22,'BANG KE TRU TIEN'!$S:$S)</f>
        <v>0</v>
      </c>
      <c r="G22" s="307">
        <f>SUMIF('BANG KE TRU TIEN'!$Z:$Z,'SỐ LIỆU THEO TỔ HÀNG NGÀY'!L22,'BANG KE TRU TIEN'!$S:$S)</f>
        <v>0</v>
      </c>
      <c r="H22" s="62" t="str">
        <f t="shared" si="1"/>
        <v>Đ144581</v>
      </c>
      <c r="I22" s="62" t="str">
        <f t="shared" si="2"/>
        <v>Đ244581</v>
      </c>
      <c r="J22" s="60" t="str">
        <f t="shared" si="3"/>
        <v>Đ344581</v>
      </c>
      <c r="K22" s="60" t="str">
        <f t="shared" si="4"/>
        <v>Đ444581</v>
      </c>
      <c r="L22" s="60" t="str">
        <f t="shared" si="5"/>
        <v>Đ544581</v>
      </c>
    </row>
    <row r="23" spans="1:12">
      <c r="A23" s="67">
        <f t="shared" si="0"/>
        <v>0</v>
      </c>
      <c r="B23" s="290">
        <v>44582</v>
      </c>
      <c r="C23" s="171">
        <f>SUMIF('BANG KE TRU TIEN'!$Z:$Z,'SỐ LIỆU THEO TỔ HÀNG NGÀY'!H23,'BANG KE TRU TIEN'!$S:$S)</f>
        <v>0</v>
      </c>
      <c r="D23" s="171">
        <f>SUMIF('BANG KE TRU TIEN'!$Z:$Z,'SỐ LIỆU THEO TỔ HÀNG NGÀY'!I23,'BANG KE TRU TIEN'!$S:$S)</f>
        <v>0</v>
      </c>
      <c r="E23" s="171">
        <f>SUMIF('BANG KE TRU TIEN'!$Z:$Z,'SỐ LIỆU THEO TỔ HÀNG NGÀY'!J23,'BANG KE TRU TIEN'!$S:$S)</f>
        <v>0</v>
      </c>
      <c r="F23" s="171">
        <f>SUMIF('BANG KE TRU TIEN'!$Z:$Z,'SỐ LIỆU THEO TỔ HÀNG NGÀY'!K23,'BANG KE TRU TIEN'!$S:$S)</f>
        <v>0</v>
      </c>
      <c r="G23" s="171">
        <f>SUMIF('BANG KE TRU TIEN'!$Z:$Z,'SỐ LIỆU THEO TỔ HÀNG NGÀY'!L23,'BANG KE TRU TIEN'!$S:$S)</f>
        <v>0</v>
      </c>
      <c r="H23" s="62" t="str">
        <f t="shared" si="1"/>
        <v>Đ144582</v>
      </c>
      <c r="I23" s="62" t="str">
        <f t="shared" si="2"/>
        <v>Đ244582</v>
      </c>
      <c r="J23" s="60" t="str">
        <f t="shared" si="3"/>
        <v>Đ344582</v>
      </c>
      <c r="K23" s="60" t="str">
        <f t="shared" si="4"/>
        <v>Đ444582</v>
      </c>
      <c r="L23" s="60" t="str">
        <f t="shared" si="5"/>
        <v>Đ544582</v>
      </c>
    </row>
    <row r="24" spans="1:12">
      <c r="A24" s="67">
        <f t="shared" si="0"/>
        <v>0</v>
      </c>
      <c r="B24" s="290">
        <v>44583</v>
      </c>
      <c r="C24" s="64">
        <f>SUMIF('BANG KE TRU TIEN'!$Z:$Z,'SỐ LIỆU THEO TỔ HÀNG NGÀY'!H24,'BANG KE TRU TIEN'!$S:$S)</f>
        <v>0</v>
      </c>
      <c r="D24" s="64">
        <f>SUMIF('BANG KE TRU TIEN'!$Z:$Z,'SỐ LIỆU THEO TỔ HÀNG NGÀY'!I24,'BANG KE TRU TIEN'!$S:$S)</f>
        <v>0</v>
      </c>
      <c r="E24" s="64">
        <f>SUMIF('BANG KE TRU TIEN'!$Z:$Z,'SỐ LIỆU THEO TỔ HÀNG NGÀY'!J24,'BANG KE TRU TIEN'!$S:$S)</f>
        <v>0</v>
      </c>
      <c r="F24" s="64">
        <f>SUMIF('BANG KE TRU TIEN'!$Z:$Z,'SỐ LIỆU THEO TỔ HÀNG NGÀY'!K24,'BANG KE TRU TIEN'!$S:$S)</f>
        <v>0</v>
      </c>
      <c r="G24" s="64">
        <f>SUMIF('BANG KE TRU TIEN'!$Z:$Z,'SỐ LIỆU THEO TỔ HÀNG NGÀY'!L24,'BANG KE TRU TIEN'!$S:$S)</f>
        <v>0</v>
      </c>
      <c r="H24" s="62" t="str">
        <f t="shared" si="1"/>
        <v>Đ144583</v>
      </c>
      <c r="I24" s="62" t="str">
        <f t="shared" si="2"/>
        <v>Đ244583</v>
      </c>
      <c r="J24" s="60" t="str">
        <f t="shared" si="3"/>
        <v>Đ344583</v>
      </c>
      <c r="K24" s="60" t="str">
        <f t="shared" si="4"/>
        <v>Đ444583</v>
      </c>
      <c r="L24" s="60" t="str">
        <f t="shared" si="5"/>
        <v>Đ544583</v>
      </c>
    </row>
    <row r="25" spans="1:12">
      <c r="A25" s="67">
        <f t="shared" si="0"/>
        <v>0</v>
      </c>
      <c r="B25" s="290">
        <v>44584</v>
      </c>
      <c r="C25" s="171">
        <f>SUMIF('BANG KE TRU TIEN'!$Z:$Z,'SỐ LIỆU THEO TỔ HÀNG NGÀY'!H25,'BANG KE TRU TIEN'!$S:$S)</f>
        <v>0</v>
      </c>
      <c r="D25" s="171">
        <f>SUMIF('BANG KE TRU TIEN'!$Z:$Z,'SỐ LIỆU THEO TỔ HÀNG NGÀY'!I25,'BANG KE TRU TIEN'!$S:$S)</f>
        <v>0</v>
      </c>
      <c r="E25" s="171">
        <f>SUMIF('BANG KE TRU TIEN'!$Z:$Z,'SỐ LIỆU THEO TỔ HÀNG NGÀY'!J25,'BANG KE TRU TIEN'!$S:$S)</f>
        <v>0</v>
      </c>
      <c r="F25" s="171">
        <f>SUMIF('BANG KE TRU TIEN'!$Z:$Z,'SỐ LIỆU THEO TỔ HÀNG NGÀY'!K25,'BANG KE TRU TIEN'!$S:$S)</f>
        <v>0</v>
      </c>
      <c r="G25" s="171">
        <f>SUMIF('BANG KE TRU TIEN'!$Z:$Z,'SỐ LIỆU THEO TỔ HÀNG NGÀY'!L25,'BANG KE TRU TIEN'!$S:$S)</f>
        <v>0</v>
      </c>
      <c r="H25" s="62" t="str">
        <f t="shared" si="1"/>
        <v>Đ144584</v>
      </c>
      <c r="I25" s="62" t="str">
        <f t="shared" si="2"/>
        <v>Đ244584</v>
      </c>
      <c r="J25" s="60" t="str">
        <f t="shared" si="3"/>
        <v>Đ344584</v>
      </c>
      <c r="K25" s="60" t="str">
        <f t="shared" si="4"/>
        <v>Đ444584</v>
      </c>
      <c r="L25" s="60" t="str">
        <f t="shared" si="5"/>
        <v>Đ544584</v>
      </c>
    </row>
    <row r="26" spans="1:12">
      <c r="A26" s="67">
        <f t="shared" si="0"/>
        <v>0</v>
      </c>
      <c r="B26" s="290">
        <v>44585</v>
      </c>
      <c r="C26" s="64">
        <f>SUMIF('BANG KE TRU TIEN'!$Z:$Z,'SỐ LIỆU THEO TỔ HÀNG NGÀY'!H26,'BANG KE TRU TIEN'!$S:$S)</f>
        <v>0</v>
      </c>
      <c r="D26" s="64">
        <f>SUMIF('BANG KE TRU TIEN'!$Z:$Z,'SỐ LIỆU THEO TỔ HÀNG NGÀY'!I26,'BANG KE TRU TIEN'!$S:$S)</f>
        <v>0</v>
      </c>
      <c r="E26" s="64">
        <f>SUMIF('BANG KE TRU TIEN'!$Z:$Z,'SỐ LIỆU THEO TỔ HÀNG NGÀY'!J26,'BANG KE TRU TIEN'!$S:$S)</f>
        <v>0</v>
      </c>
      <c r="F26" s="64">
        <f>SUMIF('BANG KE TRU TIEN'!$Z:$Z,'SỐ LIỆU THEO TỔ HÀNG NGÀY'!K26,'BANG KE TRU TIEN'!$S:$S)</f>
        <v>0</v>
      </c>
      <c r="G26" s="64">
        <f>SUMIF('BANG KE TRU TIEN'!$Z:$Z,'SỐ LIỆU THEO TỔ HÀNG NGÀY'!L26,'BANG KE TRU TIEN'!$S:$S)</f>
        <v>0</v>
      </c>
      <c r="H26" s="62" t="str">
        <f t="shared" si="1"/>
        <v>Đ144585</v>
      </c>
      <c r="I26" s="62" t="str">
        <f t="shared" si="2"/>
        <v>Đ244585</v>
      </c>
      <c r="J26" s="60" t="str">
        <f t="shared" si="3"/>
        <v>Đ344585</v>
      </c>
      <c r="K26" s="60" t="str">
        <f t="shared" si="4"/>
        <v>Đ444585</v>
      </c>
      <c r="L26" s="60" t="str">
        <f t="shared" si="5"/>
        <v>Đ544585</v>
      </c>
    </row>
    <row r="27" spans="1:12">
      <c r="A27" s="67">
        <f t="shared" si="0"/>
        <v>11</v>
      </c>
      <c r="B27" s="290">
        <v>44586</v>
      </c>
      <c r="C27" s="171">
        <f>SUMIF('BANG KE TRU TIEN'!$Z:$Z,'SỐ LIỆU THEO TỔ HÀNG NGÀY'!H27,'BANG KE TRU TIEN'!$S:$S)</f>
        <v>0</v>
      </c>
      <c r="D27" s="171">
        <f>SUMIF('BANG KE TRU TIEN'!$Z:$Z,'SỐ LIỆU THEO TỔ HÀNG NGÀY'!I27,'BANG KE TRU TIEN'!$S:$S)</f>
        <v>0</v>
      </c>
      <c r="E27" s="171">
        <f>SUMIF('BANG KE TRU TIEN'!$Z:$Z,'SỐ LIỆU THEO TỔ HÀNG NGÀY'!J27,'BANG KE TRU TIEN'!$S:$S)</f>
        <v>0</v>
      </c>
      <c r="F27" s="171">
        <f>SUMIF('BANG KE TRU TIEN'!$Z:$Z,'SỐ LIỆU THEO TỔ HÀNG NGÀY'!K27,'BANG KE TRU TIEN'!$S:$S)</f>
        <v>0</v>
      </c>
      <c r="G27" s="171">
        <f>SUMIF('BANG KE TRU TIEN'!$Z:$Z,'SỐ LIỆU THEO TỔ HÀNG NGÀY'!L27,'BANG KE TRU TIEN'!$S:$S)</f>
        <v>11</v>
      </c>
      <c r="H27" s="62" t="str">
        <f t="shared" si="1"/>
        <v>Đ144586</v>
      </c>
      <c r="I27" s="62" t="str">
        <f t="shared" si="2"/>
        <v>Đ244586</v>
      </c>
      <c r="J27" s="60" t="str">
        <f t="shared" si="3"/>
        <v>Đ344586</v>
      </c>
      <c r="K27" s="60" t="str">
        <f t="shared" si="4"/>
        <v>Đ444586</v>
      </c>
      <c r="L27" s="60" t="str">
        <f t="shared" si="5"/>
        <v>Đ544586</v>
      </c>
    </row>
    <row r="28" spans="1:12">
      <c r="A28" s="67">
        <f t="shared" si="0"/>
        <v>0</v>
      </c>
      <c r="B28" s="290">
        <v>44587</v>
      </c>
      <c r="C28" s="64">
        <f>SUMIF('BANG KE TRU TIEN'!$Z:$Z,'SỐ LIỆU THEO TỔ HÀNG NGÀY'!H28,'BANG KE TRU TIEN'!$S:$S)</f>
        <v>0</v>
      </c>
      <c r="D28" s="64">
        <f>SUMIF('BANG KE TRU TIEN'!$Z:$Z,'SỐ LIỆU THEO TỔ HÀNG NGÀY'!I28,'BANG KE TRU TIEN'!$S:$S)</f>
        <v>0</v>
      </c>
      <c r="E28" s="64">
        <f>SUMIF('BANG KE TRU TIEN'!$Z:$Z,'SỐ LIỆU THEO TỔ HÀNG NGÀY'!J28,'BANG KE TRU TIEN'!$S:$S)</f>
        <v>0</v>
      </c>
      <c r="F28" s="64">
        <f>SUMIF('BANG KE TRU TIEN'!$Z:$Z,'SỐ LIỆU THEO TỔ HÀNG NGÀY'!K28,'BANG KE TRU TIEN'!$S:$S)</f>
        <v>0</v>
      </c>
      <c r="G28" s="64">
        <f>SUMIF('BANG KE TRU TIEN'!$Z:$Z,'SỐ LIỆU THEO TỔ HÀNG NGÀY'!L28,'BANG KE TRU TIEN'!$S:$S)</f>
        <v>0</v>
      </c>
      <c r="H28" s="62" t="str">
        <f t="shared" si="1"/>
        <v>Đ144587</v>
      </c>
      <c r="I28" s="62" t="str">
        <f t="shared" si="2"/>
        <v>Đ244587</v>
      </c>
      <c r="J28" s="60" t="str">
        <f t="shared" si="3"/>
        <v>Đ344587</v>
      </c>
      <c r="K28" s="60" t="str">
        <f t="shared" si="4"/>
        <v>Đ444587</v>
      </c>
      <c r="L28" s="60" t="str">
        <f t="shared" si="5"/>
        <v>Đ544587</v>
      </c>
    </row>
    <row r="29" spans="1:12">
      <c r="A29" s="67">
        <f t="shared" si="0"/>
        <v>7</v>
      </c>
      <c r="B29" s="290">
        <v>44588</v>
      </c>
      <c r="C29" s="171">
        <f>SUMIF('BANG KE TRU TIEN'!$Z:$Z,'SỐ LIỆU THEO TỔ HÀNG NGÀY'!H29,'BANG KE TRU TIEN'!$S:$S)</f>
        <v>0</v>
      </c>
      <c r="D29" s="171">
        <f>SUMIF('BANG KE TRU TIEN'!$Z:$Z,'SỐ LIỆU THEO TỔ HÀNG NGÀY'!I29,'BANG KE TRU TIEN'!$S:$S)</f>
        <v>0</v>
      </c>
      <c r="E29" s="171">
        <f>SUMIF('BANG KE TRU TIEN'!$Z:$Z,'SỐ LIỆU THEO TỔ HÀNG NGÀY'!J29,'BANG KE TRU TIEN'!$S:$S)</f>
        <v>0</v>
      </c>
      <c r="F29" s="171">
        <f>SUMIF('BANG KE TRU TIEN'!$Z:$Z,'SỐ LIỆU THEO TỔ HÀNG NGÀY'!K29,'BANG KE TRU TIEN'!$S:$S)</f>
        <v>0</v>
      </c>
      <c r="G29" s="171">
        <f>SUMIF('BANG KE TRU TIEN'!$Z:$Z,'SỐ LIỆU THEO TỔ HÀNG NGÀY'!L29,'BANG KE TRU TIEN'!$S:$S)</f>
        <v>7</v>
      </c>
      <c r="H29" s="62" t="str">
        <f t="shared" si="1"/>
        <v>Đ144588</v>
      </c>
      <c r="I29" s="62" t="str">
        <f t="shared" si="2"/>
        <v>Đ244588</v>
      </c>
      <c r="J29" s="60" t="str">
        <f t="shared" si="3"/>
        <v>Đ344588</v>
      </c>
      <c r="K29" s="60" t="str">
        <f t="shared" si="4"/>
        <v>Đ444588</v>
      </c>
      <c r="L29" s="60" t="str">
        <f t="shared" si="5"/>
        <v>Đ544588</v>
      </c>
    </row>
    <row r="30" spans="1:12">
      <c r="A30" s="67">
        <f t="shared" si="0"/>
        <v>0</v>
      </c>
      <c r="B30" s="290">
        <v>44589</v>
      </c>
      <c r="C30" s="171">
        <f>SUMIF('BANG KE TRU TIEN'!$Z:$Z,'SỐ LIỆU THEO TỔ HÀNG NGÀY'!H30,'BANG KE TRU TIEN'!$S:$S)</f>
        <v>0</v>
      </c>
      <c r="D30" s="64">
        <f>SUMIF('BANG KE TRU TIEN'!$Z:$Z,'SỐ LIỆU THEO TỔ HÀNG NGÀY'!I30,'BANG KE TRU TIEN'!$S:$S)</f>
        <v>0</v>
      </c>
      <c r="E30" s="64">
        <f>SUMIF('BANG KE TRU TIEN'!$Z:$Z,'SỐ LIỆU THEO TỔ HÀNG NGÀY'!J30,'BANG KE TRU TIEN'!$S:$S)</f>
        <v>0</v>
      </c>
      <c r="F30" s="64">
        <f>SUMIF('BANG KE TRU TIEN'!$Z:$Z,'SỐ LIỆU THEO TỔ HÀNG NGÀY'!K30,'BANG KE TRU TIEN'!$S:$S)</f>
        <v>0</v>
      </c>
      <c r="G30" s="64">
        <f>SUMIF('BANG KE TRU TIEN'!$Z:$Z,'SỐ LIỆU THEO TỔ HÀNG NGÀY'!L30,'BANG KE TRU TIEN'!$S:$S)</f>
        <v>0</v>
      </c>
      <c r="H30" s="62" t="str">
        <f t="shared" si="1"/>
        <v>Đ144589</v>
      </c>
      <c r="I30" s="62" t="str">
        <f t="shared" si="2"/>
        <v>Đ244589</v>
      </c>
      <c r="J30" s="60" t="str">
        <f t="shared" si="3"/>
        <v>Đ344589</v>
      </c>
      <c r="K30" s="60" t="str">
        <f t="shared" si="4"/>
        <v>Đ444589</v>
      </c>
      <c r="L30" s="60" t="str">
        <f t="shared" si="5"/>
        <v>Đ544589</v>
      </c>
    </row>
    <row r="31" spans="1:12">
      <c r="A31" s="67">
        <f t="shared" si="0"/>
        <v>0</v>
      </c>
      <c r="B31" s="290">
        <v>44590</v>
      </c>
      <c r="C31" s="171">
        <f>SUMIF('BANG KE TRU TIEN'!$Z:$Z,'SỐ LIỆU THEO TỔ HÀNG NGÀY'!H31,'BANG KE TRU TIEN'!$S:$S)</f>
        <v>0</v>
      </c>
      <c r="D31" s="64">
        <f>SUMIF('BANG KE TRU TIEN'!$Z:$Z,'SỐ LIỆU THEO TỔ HÀNG NGÀY'!I31,'BANG KE TRU TIEN'!$S:$S)</f>
        <v>0</v>
      </c>
      <c r="E31" s="64">
        <f>SUMIF('BANG KE TRU TIEN'!$Z:$Z,'SỐ LIỆU THEO TỔ HÀNG NGÀY'!J31,'BANG KE TRU TIEN'!$S:$S)</f>
        <v>0</v>
      </c>
      <c r="F31" s="171">
        <f>SUMIF('BANG KE TRU TIEN'!$Z:$Z,'SỐ LIỆU THEO TỔ HÀNG NGÀY'!K31,'BANG KE TRU TIEN'!$S:$S)</f>
        <v>0</v>
      </c>
      <c r="G31" s="64">
        <f>SUMIF('BANG KE TRU TIEN'!$Z:$Z,'SỐ LIỆU THEO TỔ HÀNG NGÀY'!L31,'BANG KE TRU TIEN'!$S:$S)</f>
        <v>0</v>
      </c>
      <c r="H31" s="62" t="str">
        <f t="shared" si="1"/>
        <v>Đ144590</v>
      </c>
      <c r="I31" s="62" t="str">
        <f t="shared" si="2"/>
        <v>Đ244590</v>
      </c>
      <c r="J31" s="60" t="str">
        <f t="shared" si="3"/>
        <v>Đ344590</v>
      </c>
      <c r="K31" s="60" t="str">
        <f t="shared" si="4"/>
        <v>Đ444590</v>
      </c>
      <c r="L31" s="60" t="str">
        <f t="shared" si="5"/>
        <v>Đ544590</v>
      </c>
    </row>
    <row r="32" spans="1:12">
      <c r="A32" s="67">
        <f t="shared" si="0"/>
        <v>0</v>
      </c>
      <c r="B32" s="290">
        <v>44591</v>
      </c>
      <c r="C32" s="171">
        <f>SUMIF('BANG KE TRU TIEN'!$Z:$Z,'SỐ LIỆU THEO TỔ HÀNG NGÀY'!H32,'BANG KE TRU TIEN'!$S:$S)</f>
        <v>0</v>
      </c>
      <c r="D32" s="64">
        <f>SUMIF('BANG KE TRU TIEN'!$Z:$Z,'SỐ LIỆU THEO TỔ HÀNG NGÀY'!I32,'BANG KE TRU TIEN'!$S:$S)</f>
        <v>0</v>
      </c>
      <c r="E32" s="64">
        <f>SUMIF('BANG KE TRU TIEN'!$Z:$Z,'SỐ LIỆU THEO TỔ HÀNG NGÀY'!J32,'BANG KE TRU TIEN'!$S:$S)</f>
        <v>0</v>
      </c>
      <c r="F32" s="64">
        <f>SUMIF('BANG KE TRU TIEN'!$Z:$Z,'SỐ LIỆU THEO TỔ HÀNG NGÀY'!K32,'BANG KE TRU TIEN'!$S:$S)</f>
        <v>0</v>
      </c>
      <c r="G32" s="64">
        <f>SUMIF('BANG KE TRU TIEN'!$Z:$Z,'SỐ LIỆU THEO TỔ HÀNG NGÀY'!L32,'BANG KE TRU TIEN'!$S:$S)</f>
        <v>0</v>
      </c>
      <c r="H32" s="62" t="str">
        <f t="shared" si="1"/>
        <v>Đ144591</v>
      </c>
      <c r="I32" s="62" t="str">
        <f t="shared" si="2"/>
        <v>Đ244591</v>
      </c>
      <c r="J32" s="60" t="str">
        <f t="shared" si="3"/>
        <v>Đ344591</v>
      </c>
      <c r="K32" s="60" t="str">
        <f t="shared" si="4"/>
        <v>Đ444591</v>
      </c>
      <c r="L32" s="60" t="str">
        <f t="shared" si="5"/>
        <v>Đ544591</v>
      </c>
    </row>
    <row r="33" spans="1:12">
      <c r="A33" s="67">
        <f t="shared" si="0"/>
        <v>0</v>
      </c>
      <c r="B33" s="290">
        <v>44592</v>
      </c>
      <c r="C33" s="171">
        <f>SUMIF('BANG KE TRU TIEN'!$Z:$Z,'SỐ LIỆU THEO TỔ HÀNG NGÀY'!H33,'BANG KE TRU TIEN'!$S:$S)</f>
        <v>0</v>
      </c>
      <c r="D33" s="64">
        <f>SUMIF('BANG KE TRU TIEN'!$Z:$Z,'SỐ LIỆU THEO TỔ HÀNG NGÀY'!I33,'BANG KE TRU TIEN'!$S:$S)</f>
        <v>0</v>
      </c>
      <c r="E33" s="64">
        <f>SUMIF('BANG KE TRU TIEN'!$Z:$Z,'SỐ LIỆU THEO TỔ HÀNG NGÀY'!J33,'BANG KE TRU TIEN'!$S:$S)</f>
        <v>0</v>
      </c>
      <c r="F33" s="171">
        <f>SUMIF('BANG KE TRU TIEN'!$Z:$Z,'SỐ LIỆU THEO TỔ HÀNG NGÀY'!K33,'BANG KE TRU TIEN'!$S:$S)</f>
        <v>0</v>
      </c>
      <c r="G33" s="64">
        <f>SUMIF('BANG KE TRU TIEN'!$Z:$Z,'SỐ LIỆU THEO TỔ HÀNG NGÀY'!L33,'BANG KE TRU TIEN'!$S:$S)</f>
        <v>0</v>
      </c>
      <c r="H33" s="62" t="str">
        <f>$C$2&amp;B33</f>
        <v>Đ144592</v>
      </c>
      <c r="I33" s="62" t="str">
        <f>$D$2&amp;B33</f>
        <v>Đ244592</v>
      </c>
      <c r="J33" s="71" t="str">
        <f>$E$2&amp;B33</f>
        <v>Đ344592</v>
      </c>
      <c r="K33" s="71" t="str">
        <f>$F$2&amp;B33</f>
        <v>Đ444592</v>
      </c>
      <c r="L33" s="71" t="str">
        <f>$G$2&amp;B33</f>
        <v>Đ544592</v>
      </c>
    </row>
    <row r="34" spans="1:12">
      <c r="B34" s="290">
        <v>44593</v>
      </c>
      <c r="D34" s="64">
        <f>SUMIF('BANG KE TRU TIEN'!$Z:$Z,'SỐ LIỆU THEO TỔ HÀNG NGÀY'!I34,'BANG KE TRU TIEN'!$S:$S)</f>
        <v>0</v>
      </c>
    </row>
  </sheetData>
  <conditionalFormatting sqref="C3:G30 C31:C33 D31:D34 E31:G33">
    <cfRule type="colorScale" priority="1">
      <colorScale>
        <cfvo type="num" val="0"/>
        <cfvo type="num" val="1"/>
        <color theme="0" tint="-4.9989318521683403E-2"/>
        <color rgb="FF00B050"/>
      </colorScale>
    </cfRule>
  </conditionalFormatting>
  <pageMargins left="0.2" right="0.28000000000000003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15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K10" sqref="K10"/>
    </sheetView>
  </sheetViews>
  <sheetFormatPr defaultColWidth="9.140625" defaultRowHeight="15"/>
  <cols>
    <col min="1" max="1" width="12.7109375" style="95" bestFit="1" customWidth="1"/>
    <col min="2" max="2" width="4.28515625" style="71" bestFit="1" customWidth="1"/>
    <col min="3" max="3" width="10.28515625" style="71" bestFit="1" customWidth="1"/>
    <col min="4" max="7" width="10.42578125" style="71" bestFit="1" customWidth="1"/>
    <col min="8" max="8" width="10.28515625" style="71" bestFit="1" customWidth="1"/>
    <col min="9" max="10" width="10.42578125" style="71" bestFit="1" customWidth="1"/>
    <col min="11" max="11" width="10.28515625" style="71" bestFit="1" customWidth="1"/>
    <col min="12" max="14" width="10.42578125" style="71" bestFit="1" customWidth="1"/>
    <col min="15" max="15" width="10.28515625" style="71" bestFit="1" customWidth="1"/>
    <col min="16" max="21" width="10.42578125" style="71" bestFit="1" customWidth="1"/>
    <col min="22" max="22" width="10.28515625" style="71" bestFit="1" customWidth="1"/>
    <col min="23" max="23" width="10.42578125" style="71" bestFit="1" customWidth="1"/>
    <col min="24" max="33" width="10.28515625" style="71" bestFit="1" customWidth="1"/>
    <col min="34" max="16384" width="9.140625" style="71"/>
  </cols>
  <sheetData>
    <row r="2" spans="1:33" s="94" customFormat="1">
      <c r="A2" s="95"/>
      <c r="B2" s="93"/>
      <c r="C2" s="93">
        <v>44562</v>
      </c>
      <c r="D2" s="93">
        <v>44563</v>
      </c>
      <c r="E2" s="93">
        <v>44564</v>
      </c>
      <c r="F2" s="93">
        <v>44565</v>
      </c>
      <c r="G2" s="93">
        <v>44566</v>
      </c>
      <c r="H2" s="93">
        <v>44567</v>
      </c>
      <c r="I2" s="93">
        <v>44568</v>
      </c>
      <c r="J2" s="93">
        <v>44569</v>
      </c>
      <c r="K2" s="93">
        <v>44570</v>
      </c>
      <c r="L2" s="93">
        <v>44571</v>
      </c>
      <c r="M2" s="93">
        <v>44572</v>
      </c>
      <c r="N2" s="93">
        <v>44573</v>
      </c>
      <c r="O2" s="93">
        <v>44574</v>
      </c>
      <c r="P2" s="93">
        <v>44575</v>
      </c>
      <c r="Q2" s="93">
        <v>44576</v>
      </c>
      <c r="R2" s="93">
        <v>44577</v>
      </c>
      <c r="S2" s="93">
        <v>44578</v>
      </c>
      <c r="T2" s="93">
        <v>44579</v>
      </c>
      <c r="U2" s="93">
        <v>44580</v>
      </c>
      <c r="V2" s="93">
        <v>44581</v>
      </c>
      <c r="W2" s="93">
        <v>44582</v>
      </c>
      <c r="X2" s="93">
        <v>44583</v>
      </c>
      <c r="Y2" s="93">
        <v>44584</v>
      </c>
      <c r="Z2" s="93">
        <v>44585</v>
      </c>
      <c r="AA2" s="93">
        <v>44586</v>
      </c>
      <c r="AB2" s="93">
        <v>44587</v>
      </c>
      <c r="AC2" s="93">
        <v>44588</v>
      </c>
      <c r="AD2" s="93">
        <v>44589</v>
      </c>
      <c r="AE2" s="93">
        <v>44590</v>
      </c>
      <c r="AF2" s="93">
        <v>44591</v>
      </c>
      <c r="AG2" s="93">
        <v>44592</v>
      </c>
    </row>
    <row r="3" spans="1:33">
      <c r="A3" s="98">
        <f>SUM(C3:AG3)</f>
        <v>0</v>
      </c>
      <c r="B3" s="96" t="s">
        <v>1202</v>
      </c>
      <c r="C3" s="164">
        <f>SUMIFS('BANG KE TRU TIEN'!$O$8:$O$2128,'BANG KE TRU TIEN'!$B$8:$B$2128,Sheet2!$B3,'BANG KE TRU TIEN'!$A$8:$A$2128,Sheet2!C$2)</f>
        <v>0</v>
      </c>
      <c r="D3" s="164">
        <f>SUMIFS('BANG KE TRU TIEN'!$O$8:$O$2128,'BANG KE TRU TIEN'!$B$8:$B$2128,Sheet2!$B3,'BANG KE TRU TIEN'!$A$8:$A$2128,Sheet2!D$2)</f>
        <v>0</v>
      </c>
      <c r="E3" s="164">
        <f>SUMIFS('BANG KE TRU TIEN'!$O$8:$O$2128,'BANG KE TRU TIEN'!$B$8:$B$2128,Sheet2!$B3,'BANG KE TRU TIEN'!$A$8:$A$2128,Sheet2!E$2)</f>
        <v>0</v>
      </c>
      <c r="F3" s="164">
        <f>SUMIFS('BANG KE TRU TIEN'!$O$8:$O$2128,'BANG KE TRU TIEN'!$B$8:$B$2128,Sheet2!$B3,'BANG KE TRU TIEN'!$A$8:$A$2128,Sheet2!F$2)</f>
        <v>0</v>
      </c>
      <c r="G3" s="164">
        <f>SUMIFS('BANG KE TRU TIEN'!$O$8:$O$2128,'BANG KE TRU TIEN'!$B$8:$B$2128,Sheet2!$B3,'BANG KE TRU TIEN'!$A$8:$A$2128,Sheet2!G$2)</f>
        <v>0</v>
      </c>
      <c r="H3" s="164">
        <f>SUMIFS('BANG KE TRU TIEN'!$O$8:$O$2128,'BANG KE TRU TIEN'!$B$8:$B$2128,Sheet2!$B3,'BANG KE TRU TIEN'!$A$8:$A$2128,Sheet2!H$2)</f>
        <v>0</v>
      </c>
      <c r="I3" s="164">
        <f>SUMIFS('BANG KE TRU TIEN'!$O$8:$O$2128,'BANG KE TRU TIEN'!$B$8:$B$2128,Sheet2!$B3,'BANG KE TRU TIEN'!$A$8:$A$2128,Sheet2!I$2)</f>
        <v>0</v>
      </c>
      <c r="J3" s="164">
        <f>SUMIFS('BANG KE TRU TIEN'!$O$8:$O$2128,'BANG KE TRU TIEN'!$B$8:$B$2128,Sheet2!$B3,'BANG KE TRU TIEN'!$A$8:$A$2128,Sheet2!J$2)</f>
        <v>0</v>
      </c>
      <c r="K3" s="164">
        <f>SUMIFS('BANG KE TRU TIEN'!$O$8:$O$2128,'BANG KE TRU TIEN'!$B$8:$B$2128,Sheet2!$B3,'BANG KE TRU TIEN'!$A$8:$A$2128,Sheet2!K$2)</f>
        <v>0</v>
      </c>
      <c r="L3" s="164">
        <f>SUMIFS('BANG KE TRU TIEN'!$O$8:$O$2128,'BANG KE TRU TIEN'!$B$8:$B$2128,Sheet2!$B3,'BANG KE TRU TIEN'!$A$8:$A$2128,Sheet2!L$2)</f>
        <v>0</v>
      </c>
      <c r="M3" s="164">
        <f>SUMIFS('BANG KE TRU TIEN'!$O$8:$O$2128,'BANG KE TRU TIEN'!$B$8:$B$2128,Sheet2!$B3,'BANG KE TRU TIEN'!$A$8:$A$2128,Sheet2!M$2)</f>
        <v>0</v>
      </c>
      <c r="N3" s="164">
        <f>SUMIFS('BANG KE TRU TIEN'!$O$8:$O$2128,'BANG KE TRU TIEN'!$B$8:$B$2128,Sheet2!$B3,'BANG KE TRU TIEN'!$A$8:$A$2128,Sheet2!N$2)</f>
        <v>0</v>
      </c>
      <c r="O3" s="164">
        <f>SUMIFS('BANG KE TRU TIEN'!$O$8:$O$2128,'BANG KE TRU TIEN'!$B$8:$B$2128,Sheet2!$B3,'BANG KE TRU TIEN'!$A$8:$A$2128,Sheet2!O$2)</f>
        <v>0</v>
      </c>
      <c r="P3" s="164">
        <f>SUMIFS('BANG KE TRU TIEN'!$O$8:$O$2128,'BANG KE TRU TIEN'!$B$8:$B$2128,Sheet2!$B3,'BANG KE TRU TIEN'!$A$8:$A$2128,Sheet2!P$2)</f>
        <v>0</v>
      </c>
      <c r="Q3" s="164">
        <f>SUMIFS('BANG KE TRU TIEN'!$O$8:$O$2128,'BANG KE TRU TIEN'!$B$8:$B$2128,Sheet2!$B3,'BANG KE TRU TIEN'!$A$8:$A$2128,Sheet2!Q$2)</f>
        <v>0</v>
      </c>
      <c r="R3" s="164">
        <f>SUMIFS('BANG KE TRU TIEN'!$O$8:$O$2128,'BANG KE TRU TIEN'!$B$8:$B$2128,Sheet2!$B3,'BANG KE TRU TIEN'!$A$8:$A$2128,Sheet2!R$2)</f>
        <v>0</v>
      </c>
      <c r="S3" s="164">
        <f>SUMIFS('BANG KE TRU TIEN'!$O$8:$O$2128,'BANG KE TRU TIEN'!$B$8:$B$2128,Sheet2!$B3,'BANG KE TRU TIEN'!$A$8:$A$2128,Sheet2!S$2)</f>
        <v>0</v>
      </c>
      <c r="T3" s="164">
        <f>SUMIFS('BANG KE TRU TIEN'!$O$8:$O$2128,'BANG KE TRU TIEN'!$B$8:$B$2128,Sheet2!$B3,'BANG KE TRU TIEN'!$A$8:$A$2128,Sheet2!T$2)</f>
        <v>0</v>
      </c>
      <c r="U3" s="164">
        <f>SUMIFS('BANG KE TRU TIEN'!$O$8:$O$2128,'BANG KE TRU TIEN'!$B$8:$B$2128,Sheet2!$B3,'BANG KE TRU TIEN'!$A$8:$A$2128,Sheet2!U$2)</f>
        <v>0</v>
      </c>
      <c r="V3" s="164">
        <f>SUMIFS('BANG KE TRU TIEN'!$O$8:$O$2128,'BANG KE TRU TIEN'!$B$8:$B$2128,Sheet2!$B3,'BANG KE TRU TIEN'!$A$8:$A$2128,Sheet2!V$2)</f>
        <v>0</v>
      </c>
      <c r="W3" s="164">
        <f>SUMIFS('BANG KE TRU TIEN'!$O$8:$O$2128,'BANG KE TRU TIEN'!$B$8:$B$2128,Sheet2!$B3,'BANG KE TRU TIEN'!$A$8:$A$2128,Sheet2!W$2)</f>
        <v>0</v>
      </c>
      <c r="X3" s="164">
        <f>SUMIFS('BANG KE TRU TIEN'!$O$8:$O$2128,'BANG KE TRU TIEN'!$B$8:$B$2128,Sheet2!$B3,'BANG KE TRU TIEN'!$A$8:$A$2128,Sheet2!X$2)</f>
        <v>0</v>
      </c>
      <c r="Y3" s="164">
        <f>SUMIFS('BANG KE TRU TIEN'!$O$8:$O$2128,'BANG KE TRU TIEN'!$B$8:$B$2128,Sheet2!$B3,'BANG KE TRU TIEN'!$A$8:$A$2128,Sheet2!Y$2)</f>
        <v>0</v>
      </c>
      <c r="Z3" s="164">
        <f>SUMIFS('BANG KE TRU TIEN'!$O$8:$O$2128,'BANG KE TRU TIEN'!$B$8:$B$2128,Sheet2!$B3,'BANG KE TRU TIEN'!$A$8:$A$2128,Sheet2!Z$2)</f>
        <v>0</v>
      </c>
      <c r="AA3" s="164">
        <f>SUMIFS('BANG KE TRU TIEN'!$O$8:$O$2128,'BANG KE TRU TIEN'!$B$8:$B$2128,Sheet2!$B3,'BANG KE TRU TIEN'!$A$8:$A$2128,Sheet2!AA$2)</f>
        <v>0</v>
      </c>
      <c r="AB3" s="164">
        <f>SUMIFS('BANG KE TRU TIEN'!$O$8:$O$2128,'BANG KE TRU TIEN'!$B$8:$B$2128,Sheet2!$B3,'BANG KE TRU TIEN'!$A$8:$A$2128,Sheet2!AB$2)</f>
        <v>0</v>
      </c>
      <c r="AC3" s="164">
        <f>SUMIFS('BANG KE TRU TIEN'!$O$8:$O$2128,'BANG KE TRU TIEN'!$B$8:$B$2128,Sheet2!$B3,'BANG KE TRU TIEN'!$A$8:$A$2128,Sheet2!AC$2)</f>
        <v>0</v>
      </c>
      <c r="AD3" s="164">
        <f>SUMIFS('BANG KE TRU TIEN'!$O$8:$O$2128,'BANG KE TRU TIEN'!$B$8:$B$2128,Sheet2!$B3,'BANG KE TRU TIEN'!$A$8:$A$2128,Sheet2!AD$2)</f>
        <v>0</v>
      </c>
      <c r="AE3" s="164">
        <f>SUMIFS('BANG KE TRU TIEN'!$O$8:$O$2128,'BANG KE TRU TIEN'!$B$8:$B$2128,Sheet2!$B3,'BANG KE TRU TIEN'!$A$8:$A$2128,Sheet2!AE$2)</f>
        <v>0</v>
      </c>
      <c r="AF3" s="164">
        <f>SUMIFS('BANG KE TRU TIEN'!$O$8:$O$2128,'BANG KE TRU TIEN'!$B$8:$B$2128,Sheet2!$B3,'BANG KE TRU TIEN'!$A$8:$A$2128,Sheet2!AF$2)</f>
        <v>0</v>
      </c>
      <c r="AG3" s="164">
        <f>SUMIFS('BANG KE TRU TIEN'!$O$8:$O$2128,'BANG KE TRU TIEN'!$B$8:$B$2128,Sheet2!$B3,'BANG KE TRU TIEN'!$A$8:$A$2128,Sheet2!AG$2)</f>
        <v>0</v>
      </c>
    </row>
    <row r="4" spans="1:33">
      <c r="A4" s="99">
        <f t="shared" ref="A4:A15" si="0">SUM(C4:AG4)</f>
        <v>0</v>
      </c>
      <c r="B4" s="96" t="s">
        <v>1203</v>
      </c>
      <c r="C4" s="164">
        <f>SUMIFS('BANG KE TRU TIEN'!$O$8:$O$2128,'BANG KE TRU TIEN'!$B$8:$B$2128,Sheet2!$B4,'BANG KE TRU TIEN'!$A$8:$A$2128,Sheet2!C$2)</f>
        <v>0</v>
      </c>
      <c r="D4" s="164">
        <f>SUMIFS('BANG KE TRU TIEN'!$O$8:$O$2128,'BANG KE TRU TIEN'!$B$8:$B$2128,Sheet2!$B4,'BANG KE TRU TIEN'!$A$8:$A$2128,Sheet2!D$2)</f>
        <v>0</v>
      </c>
      <c r="E4" s="164">
        <f>SUMIFS('BANG KE TRU TIEN'!$O$8:$O$2128,'BANG KE TRU TIEN'!$B$8:$B$2128,Sheet2!$B4,'BANG KE TRU TIEN'!$A$8:$A$2128,Sheet2!E$2)</f>
        <v>0</v>
      </c>
      <c r="F4" s="164">
        <f>SUMIFS('BANG KE TRU TIEN'!$O$8:$O$2128,'BANG KE TRU TIEN'!$B$8:$B$2128,Sheet2!$B4,'BANG KE TRU TIEN'!$A$8:$A$2128,Sheet2!F$2)</f>
        <v>0</v>
      </c>
      <c r="G4" s="164">
        <f>SUMIFS('BANG KE TRU TIEN'!$O$8:$O$2128,'BANG KE TRU TIEN'!$B$8:$B$2128,Sheet2!$B4,'BANG KE TRU TIEN'!$A$8:$A$2128,Sheet2!G$2)</f>
        <v>0</v>
      </c>
      <c r="H4" s="164">
        <f>SUMIFS('BANG KE TRU TIEN'!$O$8:$O$2128,'BANG KE TRU TIEN'!$B$8:$B$2128,Sheet2!$B4,'BANG KE TRU TIEN'!$A$8:$A$2128,Sheet2!H$2)</f>
        <v>0</v>
      </c>
      <c r="I4" s="164">
        <f>SUMIFS('BANG KE TRU TIEN'!$O$8:$O$2128,'BANG KE TRU TIEN'!$B$8:$B$2128,Sheet2!$B4,'BANG KE TRU TIEN'!$A$8:$A$2128,Sheet2!I$2)</f>
        <v>0</v>
      </c>
      <c r="J4" s="164">
        <f>SUMIFS('BANG KE TRU TIEN'!$O$8:$O$2128,'BANG KE TRU TIEN'!$B$8:$B$2128,Sheet2!$B4,'BANG KE TRU TIEN'!$A$8:$A$2128,Sheet2!J$2)</f>
        <v>0</v>
      </c>
      <c r="K4" s="164">
        <f>SUMIFS('BANG KE TRU TIEN'!$O$8:$O$2128,'BANG KE TRU TIEN'!$B$8:$B$2128,Sheet2!$B4,'BANG KE TRU TIEN'!$A$8:$A$2128,Sheet2!K$2)</f>
        <v>0</v>
      </c>
      <c r="L4" s="164">
        <f>SUMIFS('BANG KE TRU TIEN'!$O$8:$O$2128,'BANG KE TRU TIEN'!$B$8:$B$2128,Sheet2!$B4,'BANG KE TRU TIEN'!$A$8:$A$2128,Sheet2!L$2)</f>
        <v>0</v>
      </c>
      <c r="M4" s="164">
        <f>SUMIFS('BANG KE TRU TIEN'!$O$8:$O$2128,'BANG KE TRU TIEN'!$B$8:$B$2128,Sheet2!$B4,'BANG KE TRU TIEN'!$A$8:$A$2128,Sheet2!M$2)</f>
        <v>0</v>
      </c>
      <c r="N4" s="164">
        <f>SUMIFS('BANG KE TRU TIEN'!$O$8:$O$2128,'BANG KE TRU TIEN'!$B$8:$B$2128,Sheet2!$B4,'BANG KE TRU TIEN'!$A$8:$A$2128,Sheet2!N$2)</f>
        <v>0</v>
      </c>
      <c r="O4" s="164">
        <f>SUMIFS('BANG KE TRU TIEN'!$O$8:$O$2128,'BANG KE TRU TIEN'!$B$8:$B$2128,Sheet2!$B4,'BANG KE TRU TIEN'!$A$8:$A$2128,Sheet2!O$2)</f>
        <v>0</v>
      </c>
      <c r="P4" s="164">
        <f>SUMIFS('BANG KE TRU TIEN'!$O$8:$O$2128,'BANG KE TRU TIEN'!$B$8:$B$2128,Sheet2!$B4,'BANG KE TRU TIEN'!$A$8:$A$2128,Sheet2!P$2)</f>
        <v>0</v>
      </c>
      <c r="Q4" s="164">
        <f>SUMIFS('BANG KE TRU TIEN'!$O$8:$O$2128,'BANG KE TRU TIEN'!$B$8:$B$2128,Sheet2!$B4,'BANG KE TRU TIEN'!$A$8:$A$2128,Sheet2!Q$2)</f>
        <v>0</v>
      </c>
      <c r="R4" s="164">
        <f>SUMIFS('BANG KE TRU TIEN'!$O$8:$O$2128,'BANG KE TRU TIEN'!$B$8:$B$2128,Sheet2!$B4,'BANG KE TRU TIEN'!$A$8:$A$2128,Sheet2!R$2)</f>
        <v>0</v>
      </c>
      <c r="S4" s="164">
        <f>SUMIFS('BANG KE TRU TIEN'!$O$8:$O$2128,'BANG KE TRU TIEN'!$B$8:$B$2128,Sheet2!$B4,'BANG KE TRU TIEN'!$A$8:$A$2128,Sheet2!S$2)</f>
        <v>0</v>
      </c>
      <c r="T4" s="164">
        <f>SUMIFS('BANG KE TRU TIEN'!$O$8:$O$2128,'BANG KE TRU TIEN'!$B$8:$B$2128,Sheet2!$B4,'BANG KE TRU TIEN'!$A$8:$A$2128,Sheet2!T$2)</f>
        <v>0</v>
      </c>
      <c r="U4" s="164">
        <f>SUMIFS('BANG KE TRU TIEN'!$O$8:$O$2128,'BANG KE TRU TIEN'!$B$8:$B$2128,Sheet2!$B4,'BANG KE TRU TIEN'!$A$8:$A$2128,Sheet2!U$2)</f>
        <v>0</v>
      </c>
      <c r="V4" s="164">
        <f>SUMIFS('BANG KE TRU TIEN'!$O$8:$O$2128,'BANG KE TRU TIEN'!$B$8:$B$2128,Sheet2!$B4,'BANG KE TRU TIEN'!$A$8:$A$2128,Sheet2!V$2)</f>
        <v>0</v>
      </c>
      <c r="W4" s="164">
        <f>SUMIFS('BANG KE TRU TIEN'!$O$8:$O$2128,'BANG KE TRU TIEN'!$B$8:$B$2128,Sheet2!$B4,'BANG KE TRU TIEN'!$A$8:$A$2128,Sheet2!W$2)</f>
        <v>0</v>
      </c>
      <c r="X4" s="164">
        <f>SUMIFS('BANG KE TRU TIEN'!$O$8:$O$2128,'BANG KE TRU TIEN'!$B$8:$B$2128,Sheet2!$B4,'BANG KE TRU TIEN'!$A$8:$A$2128,Sheet2!X$2)</f>
        <v>0</v>
      </c>
      <c r="Y4" s="164">
        <f>SUMIFS('BANG KE TRU TIEN'!$O$8:$O$2128,'BANG KE TRU TIEN'!$B$8:$B$2128,Sheet2!$B4,'BANG KE TRU TIEN'!$A$8:$A$2128,Sheet2!Y$2)</f>
        <v>0</v>
      </c>
      <c r="Z4" s="164">
        <f>SUMIFS('BANG KE TRU TIEN'!$O$8:$O$2128,'BANG KE TRU TIEN'!$B$8:$B$2128,Sheet2!$B4,'BANG KE TRU TIEN'!$A$8:$A$2128,Sheet2!Z$2)</f>
        <v>0</v>
      </c>
      <c r="AA4" s="164">
        <f>SUMIFS('BANG KE TRU TIEN'!$O$8:$O$2128,'BANG KE TRU TIEN'!$B$8:$B$2128,Sheet2!$B4,'BANG KE TRU TIEN'!$A$8:$A$2128,Sheet2!AA$2)</f>
        <v>0</v>
      </c>
      <c r="AB4" s="164">
        <f>SUMIFS('BANG KE TRU TIEN'!$O$8:$O$2128,'BANG KE TRU TIEN'!$B$8:$B$2128,Sheet2!$B4,'BANG KE TRU TIEN'!$A$8:$A$2128,Sheet2!AB$2)</f>
        <v>0</v>
      </c>
      <c r="AC4" s="164">
        <f>SUMIFS('BANG KE TRU TIEN'!$O$8:$O$2128,'BANG KE TRU TIEN'!$B$8:$B$2128,Sheet2!$B4,'BANG KE TRU TIEN'!$A$8:$A$2128,Sheet2!AC$2)</f>
        <v>0</v>
      </c>
      <c r="AD4" s="164">
        <f>SUMIFS('BANG KE TRU TIEN'!$O$8:$O$2128,'BANG KE TRU TIEN'!$B$8:$B$2128,Sheet2!$B4,'BANG KE TRU TIEN'!$A$8:$A$2128,Sheet2!AD$2)</f>
        <v>0</v>
      </c>
      <c r="AE4" s="164">
        <f>SUMIFS('BANG KE TRU TIEN'!$O$8:$O$2128,'BANG KE TRU TIEN'!$B$8:$B$2128,Sheet2!$B4,'BANG KE TRU TIEN'!$A$8:$A$2128,Sheet2!AE$2)</f>
        <v>0</v>
      </c>
      <c r="AF4" s="164">
        <f>SUMIFS('BANG KE TRU TIEN'!$O$8:$O$2128,'BANG KE TRU TIEN'!$B$8:$B$2128,Sheet2!$B4,'BANG KE TRU TIEN'!$A$8:$A$2128,Sheet2!AF$2)</f>
        <v>0</v>
      </c>
      <c r="AG4" s="164">
        <f>SUMIFS('BANG KE TRU TIEN'!$O$8:$O$2128,'BANG KE TRU TIEN'!$B$8:$B$2128,Sheet2!$B4,'BANG KE TRU TIEN'!$A$8:$A$2128,Sheet2!AG$2)</f>
        <v>0</v>
      </c>
    </row>
    <row r="5" spans="1:33">
      <c r="A5" s="99">
        <f t="shared" si="0"/>
        <v>0</v>
      </c>
      <c r="B5" s="96" t="s">
        <v>1204</v>
      </c>
      <c r="C5" s="164">
        <f>SUMIFS('BANG KE TRU TIEN'!$O$8:$O$2128,'BANG KE TRU TIEN'!$B$8:$B$2128,Sheet2!$B5,'BANG KE TRU TIEN'!$A$8:$A$2128,Sheet2!C$2)</f>
        <v>0</v>
      </c>
      <c r="D5" s="164">
        <f>SUMIFS('BANG KE TRU TIEN'!$O$8:$O$2128,'BANG KE TRU TIEN'!$B$8:$B$2128,Sheet2!$B5,'BANG KE TRU TIEN'!$A$8:$A$2128,Sheet2!D$2)</f>
        <v>0</v>
      </c>
      <c r="E5" s="164">
        <f>SUMIFS('BANG KE TRU TIEN'!$O$8:$O$2128,'BANG KE TRU TIEN'!$B$8:$B$2128,Sheet2!$B5,'BANG KE TRU TIEN'!$A$8:$A$2128,Sheet2!E$2)</f>
        <v>0</v>
      </c>
      <c r="F5" s="164">
        <f>SUMIFS('BANG KE TRU TIEN'!$O$8:$O$2128,'BANG KE TRU TIEN'!$B$8:$B$2128,Sheet2!$B5,'BANG KE TRU TIEN'!$A$8:$A$2128,Sheet2!F$2)</f>
        <v>0</v>
      </c>
      <c r="G5" s="164">
        <f>SUMIFS('BANG KE TRU TIEN'!$O$8:$O$2128,'BANG KE TRU TIEN'!$B$8:$B$2128,Sheet2!$B5,'BANG KE TRU TIEN'!$A$8:$A$2128,Sheet2!G$2)</f>
        <v>0</v>
      </c>
      <c r="H5" s="164">
        <f>SUMIFS('BANG KE TRU TIEN'!$O$8:$O$2128,'BANG KE TRU TIEN'!$B$8:$B$2128,Sheet2!$B5,'BANG KE TRU TIEN'!$A$8:$A$2128,Sheet2!H$2)</f>
        <v>0</v>
      </c>
      <c r="I5" s="164">
        <f>SUMIFS('BANG KE TRU TIEN'!$O$8:$O$2128,'BANG KE TRU TIEN'!$B$8:$B$2128,Sheet2!$B5,'BANG KE TRU TIEN'!$A$8:$A$2128,Sheet2!I$2)</f>
        <v>0</v>
      </c>
      <c r="J5" s="164">
        <f>SUMIFS('BANG KE TRU TIEN'!$O$8:$O$2128,'BANG KE TRU TIEN'!$B$8:$B$2128,Sheet2!$B5,'BANG KE TRU TIEN'!$A$8:$A$2128,Sheet2!J$2)</f>
        <v>0</v>
      </c>
      <c r="K5" s="164">
        <f>SUMIFS('BANG KE TRU TIEN'!$O$8:$O$2128,'BANG KE TRU TIEN'!$B$8:$B$2128,Sheet2!$B5,'BANG KE TRU TIEN'!$A$8:$A$2128,Sheet2!K$2)</f>
        <v>0</v>
      </c>
      <c r="L5" s="164">
        <f>SUMIFS('BANG KE TRU TIEN'!$O$8:$O$2128,'BANG KE TRU TIEN'!$B$8:$B$2128,Sheet2!$B5,'BANG KE TRU TIEN'!$A$8:$A$2128,Sheet2!L$2)</f>
        <v>0</v>
      </c>
      <c r="M5" s="164">
        <f>SUMIFS('BANG KE TRU TIEN'!$O$8:$O$2128,'BANG KE TRU TIEN'!$B$8:$B$2128,Sheet2!$B5,'BANG KE TRU TIEN'!$A$8:$A$2128,Sheet2!M$2)</f>
        <v>0</v>
      </c>
      <c r="N5" s="164">
        <f>SUMIFS('BANG KE TRU TIEN'!$O$8:$O$2128,'BANG KE TRU TIEN'!$B$8:$B$2128,Sheet2!$B5,'BANG KE TRU TIEN'!$A$8:$A$2128,Sheet2!N$2)</f>
        <v>0</v>
      </c>
      <c r="O5" s="164">
        <f>SUMIFS('BANG KE TRU TIEN'!$O$8:$O$2128,'BANG KE TRU TIEN'!$B$8:$B$2128,Sheet2!$B5,'BANG KE TRU TIEN'!$A$8:$A$2128,Sheet2!O$2)</f>
        <v>0</v>
      </c>
      <c r="P5" s="164">
        <f>SUMIFS('BANG KE TRU TIEN'!$O$8:$O$2128,'BANG KE TRU TIEN'!$B$8:$B$2128,Sheet2!$B5,'BANG KE TRU TIEN'!$A$8:$A$2128,Sheet2!P$2)</f>
        <v>0</v>
      </c>
      <c r="Q5" s="164">
        <f>SUMIFS('BANG KE TRU TIEN'!$O$8:$O$2128,'BANG KE TRU TIEN'!$B$8:$B$2128,Sheet2!$B5,'BANG KE TRU TIEN'!$A$8:$A$2128,Sheet2!Q$2)</f>
        <v>0</v>
      </c>
      <c r="R5" s="164">
        <f>SUMIFS('BANG KE TRU TIEN'!$O$8:$O$2128,'BANG KE TRU TIEN'!$B$8:$B$2128,Sheet2!$B5,'BANG KE TRU TIEN'!$A$8:$A$2128,Sheet2!R$2)</f>
        <v>0</v>
      </c>
      <c r="S5" s="164">
        <f>SUMIFS('BANG KE TRU TIEN'!$O$8:$O$2128,'BANG KE TRU TIEN'!$B$8:$B$2128,Sheet2!$B5,'BANG KE TRU TIEN'!$A$8:$A$2128,Sheet2!S$2)</f>
        <v>0</v>
      </c>
      <c r="T5" s="164">
        <f>SUMIFS('BANG KE TRU TIEN'!$O$8:$O$2128,'BANG KE TRU TIEN'!$B$8:$B$2128,Sheet2!$B5,'BANG KE TRU TIEN'!$A$8:$A$2128,Sheet2!T$2)</f>
        <v>0</v>
      </c>
      <c r="U5" s="164">
        <f>SUMIFS('BANG KE TRU TIEN'!$O$8:$O$2128,'BANG KE TRU TIEN'!$B$8:$B$2128,Sheet2!$B5,'BANG KE TRU TIEN'!$A$8:$A$2128,Sheet2!U$2)</f>
        <v>0</v>
      </c>
      <c r="V5" s="164">
        <f>SUMIFS('BANG KE TRU TIEN'!$O$8:$O$2128,'BANG KE TRU TIEN'!$B$8:$B$2128,Sheet2!$B5,'BANG KE TRU TIEN'!$A$8:$A$2128,Sheet2!V$2)</f>
        <v>0</v>
      </c>
      <c r="W5" s="164">
        <f>SUMIFS('BANG KE TRU TIEN'!$O$8:$O$2128,'BANG KE TRU TIEN'!$B$8:$B$2128,Sheet2!$B5,'BANG KE TRU TIEN'!$A$8:$A$2128,Sheet2!W$2)</f>
        <v>0</v>
      </c>
      <c r="X5" s="164">
        <f>SUMIFS('BANG KE TRU TIEN'!$O$8:$O$2128,'BANG KE TRU TIEN'!$B$8:$B$2128,Sheet2!$B5,'BANG KE TRU TIEN'!$A$8:$A$2128,Sheet2!X$2)</f>
        <v>0</v>
      </c>
      <c r="Y5" s="164">
        <f>SUMIFS('BANG KE TRU TIEN'!$O$8:$O$2128,'BANG KE TRU TIEN'!$B$8:$B$2128,Sheet2!$B5,'BANG KE TRU TIEN'!$A$8:$A$2128,Sheet2!Y$2)</f>
        <v>0</v>
      </c>
      <c r="Z5" s="164">
        <f>SUMIFS('BANG KE TRU TIEN'!$O$8:$O$2128,'BANG KE TRU TIEN'!$B$8:$B$2128,Sheet2!$B5,'BANG KE TRU TIEN'!$A$8:$A$2128,Sheet2!Z$2)</f>
        <v>0</v>
      </c>
      <c r="AA5" s="164">
        <f>SUMIFS('BANG KE TRU TIEN'!$O$8:$O$2128,'BANG KE TRU TIEN'!$B$8:$B$2128,Sheet2!$B5,'BANG KE TRU TIEN'!$A$8:$A$2128,Sheet2!AA$2)</f>
        <v>0</v>
      </c>
      <c r="AB5" s="164">
        <f>SUMIFS('BANG KE TRU TIEN'!$O$8:$O$2128,'BANG KE TRU TIEN'!$B$8:$B$2128,Sheet2!$B5,'BANG KE TRU TIEN'!$A$8:$A$2128,Sheet2!AB$2)</f>
        <v>0</v>
      </c>
      <c r="AC5" s="164">
        <f>SUMIFS('BANG KE TRU TIEN'!$O$8:$O$2128,'BANG KE TRU TIEN'!$B$8:$B$2128,Sheet2!$B5,'BANG KE TRU TIEN'!$A$8:$A$2128,Sheet2!AC$2)</f>
        <v>0</v>
      </c>
      <c r="AD5" s="164">
        <f>SUMIFS('BANG KE TRU TIEN'!$O$8:$O$2128,'BANG KE TRU TIEN'!$B$8:$B$2128,Sheet2!$B5,'BANG KE TRU TIEN'!$A$8:$A$2128,Sheet2!AD$2)</f>
        <v>0</v>
      </c>
      <c r="AE5" s="164">
        <f>SUMIFS('BANG KE TRU TIEN'!$O$8:$O$2128,'BANG KE TRU TIEN'!$B$8:$B$2128,Sheet2!$B5,'BANG KE TRU TIEN'!$A$8:$A$2128,Sheet2!AE$2)</f>
        <v>0</v>
      </c>
      <c r="AF5" s="164">
        <f>SUMIFS('BANG KE TRU TIEN'!$O$8:$O$2128,'BANG KE TRU TIEN'!$B$8:$B$2128,Sheet2!$B5,'BANG KE TRU TIEN'!$A$8:$A$2128,Sheet2!AF$2)</f>
        <v>0</v>
      </c>
      <c r="AG5" s="164">
        <f>SUMIFS('BANG KE TRU TIEN'!$O$8:$O$2128,'BANG KE TRU TIEN'!$B$8:$B$2128,Sheet2!$B5,'BANG KE TRU TIEN'!$A$8:$A$2128,Sheet2!AG$2)</f>
        <v>0</v>
      </c>
    </row>
    <row r="6" spans="1:33">
      <c r="A6" s="99">
        <f t="shared" si="0"/>
        <v>0</v>
      </c>
      <c r="B6" s="96" t="s">
        <v>1192</v>
      </c>
      <c r="C6" s="164">
        <f>SUMIFS('BANG KE TRU TIEN'!$O$8:$O$2128,'BANG KE TRU TIEN'!$B$8:$B$2128,Sheet2!$B6,'BANG KE TRU TIEN'!$A$8:$A$2128,Sheet2!C$2)</f>
        <v>0</v>
      </c>
      <c r="D6" s="164">
        <f>SUMIFS('BANG KE TRU TIEN'!$O$8:$O$2128,'BANG KE TRU TIEN'!$B$8:$B$2128,Sheet2!$B6,'BANG KE TRU TIEN'!$A$8:$A$2128,Sheet2!D$2)</f>
        <v>0</v>
      </c>
      <c r="E6" s="164">
        <f>SUMIFS('BANG KE TRU TIEN'!$O$8:$O$2128,'BANG KE TRU TIEN'!$B$8:$B$2128,Sheet2!$B6,'BANG KE TRU TIEN'!$A$8:$A$2128,Sheet2!E$2)</f>
        <v>0</v>
      </c>
      <c r="F6" s="164">
        <f>SUMIFS('BANG KE TRU TIEN'!$O$8:$O$2128,'BANG KE TRU TIEN'!$B$8:$B$2128,Sheet2!$B6,'BANG KE TRU TIEN'!$A$8:$A$2128,Sheet2!F$2)</f>
        <v>0</v>
      </c>
      <c r="G6" s="164">
        <f>SUMIFS('BANG KE TRU TIEN'!$O$8:$O$2128,'BANG KE TRU TIEN'!$B$8:$B$2128,Sheet2!$B6,'BANG KE TRU TIEN'!$A$8:$A$2128,Sheet2!G$2)</f>
        <v>0</v>
      </c>
      <c r="H6" s="164">
        <f>SUMIFS('BANG KE TRU TIEN'!$O$8:$O$2128,'BANG KE TRU TIEN'!$B$8:$B$2128,Sheet2!$B6,'BANG KE TRU TIEN'!$A$8:$A$2128,Sheet2!H$2)</f>
        <v>0</v>
      </c>
      <c r="I6" s="164">
        <f>SUMIFS('BANG KE TRU TIEN'!$O$8:$O$2128,'BANG KE TRU TIEN'!$B$8:$B$2128,Sheet2!$B6,'BANG KE TRU TIEN'!$A$8:$A$2128,Sheet2!I$2)</f>
        <v>0</v>
      </c>
      <c r="J6" s="164">
        <f>SUMIFS('BANG KE TRU TIEN'!$O$8:$O$2128,'BANG KE TRU TIEN'!$B$8:$B$2128,Sheet2!$B6,'BANG KE TRU TIEN'!$A$8:$A$2128,Sheet2!J$2)</f>
        <v>0</v>
      </c>
      <c r="K6" s="164">
        <f>SUMIFS('BANG KE TRU TIEN'!$O$8:$O$2128,'BANG KE TRU TIEN'!$B$8:$B$2128,Sheet2!$B6,'BANG KE TRU TIEN'!$A$8:$A$2128,Sheet2!K$2)</f>
        <v>0</v>
      </c>
      <c r="L6" s="164">
        <f>SUMIFS('BANG KE TRU TIEN'!$O$8:$O$2128,'BANG KE TRU TIEN'!$B$8:$B$2128,Sheet2!$B6,'BANG KE TRU TIEN'!$A$8:$A$2128,Sheet2!L$2)</f>
        <v>0</v>
      </c>
      <c r="M6" s="164">
        <f>SUMIFS('BANG KE TRU TIEN'!$O$8:$O$2128,'BANG KE TRU TIEN'!$B$8:$B$2128,Sheet2!$B6,'BANG KE TRU TIEN'!$A$8:$A$2128,Sheet2!M$2)</f>
        <v>0</v>
      </c>
      <c r="N6" s="164">
        <f>SUMIFS('BANG KE TRU TIEN'!$O$8:$O$2128,'BANG KE TRU TIEN'!$B$8:$B$2128,Sheet2!$B6,'BANG KE TRU TIEN'!$A$8:$A$2128,Sheet2!N$2)</f>
        <v>0</v>
      </c>
      <c r="O6" s="164">
        <f>SUMIFS('BANG KE TRU TIEN'!$O$8:$O$2128,'BANG KE TRU TIEN'!$B$8:$B$2128,Sheet2!$B6,'BANG KE TRU TIEN'!$A$8:$A$2128,Sheet2!O$2)</f>
        <v>0</v>
      </c>
      <c r="P6" s="164">
        <f>SUMIFS('BANG KE TRU TIEN'!$O$8:$O$2128,'BANG KE TRU TIEN'!$B$8:$B$2128,Sheet2!$B6,'BANG KE TRU TIEN'!$A$8:$A$2128,Sheet2!P$2)</f>
        <v>0</v>
      </c>
      <c r="Q6" s="164">
        <f>SUMIFS('BANG KE TRU TIEN'!$O$8:$O$2128,'BANG KE TRU TIEN'!$B$8:$B$2128,Sheet2!$B6,'BANG KE TRU TIEN'!$A$8:$A$2128,Sheet2!Q$2)</f>
        <v>0</v>
      </c>
      <c r="R6" s="164">
        <f>SUMIFS('BANG KE TRU TIEN'!$O$8:$O$2128,'BANG KE TRU TIEN'!$B$8:$B$2128,Sheet2!$B6,'BANG KE TRU TIEN'!$A$8:$A$2128,Sheet2!R$2)</f>
        <v>0</v>
      </c>
      <c r="S6" s="164">
        <f>SUMIFS('BANG KE TRU TIEN'!$O$8:$O$2128,'BANG KE TRU TIEN'!$B$8:$B$2128,Sheet2!$B6,'BANG KE TRU TIEN'!$A$8:$A$2128,Sheet2!S$2)</f>
        <v>0</v>
      </c>
      <c r="T6" s="164">
        <f>SUMIFS('BANG KE TRU TIEN'!$O$8:$O$2128,'BANG KE TRU TIEN'!$B$8:$B$2128,Sheet2!$B6,'BANG KE TRU TIEN'!$A$8:$A$2128,Sheet2!T$2)</f>
        <v>0</v>
      </c>
      <c r="U6" s="164">
        <f>SUMIFS('BANG KE TRU TIEN'!$O$8:$O$2128,'BANG KE TRU TIEN'!$B$8:$B$2128,Sheet2!$B6,'BANG KE TRU TIEN'!$A$8:$A$2128,Sheet2!U$2)</f>
        <v>0</v>
      </c>
      <c r="V6" s="164">
        <f>SUMIFS('BANG KE TRU TIEN'!$O$8:$O$2128,'BANG KE TRU TIEN'!$B$8:$B$2128,Sheet2!$B6,'BANG KE TRU TIEN'!$A$8:$A$2128,Sheet2!V$2)</f>
        <v>0</v>
      </c>
      <c r="W6" s="164">
        <f>SUMIFS('BANG KE TRU TIEN'!$O$8:$O$2128,'BANG KE TRU TIEN'!$B$8:$B$2128,Sheet2!$B6,'BANG KE TRU TIEN'!$A$8:$A$2128,Sheet2!W$2)</f>
        <v>0</v>
      </c>
      <c r="X6" s="164">
        <f>SUMIFS('BANG KE TRU TIEN'!$O$8:$O$2128,'BANG KE TRU TIEN'!$B$8:$B$2128,Sheet2!$B6,'BANG KE TRU TIEN'!$A$8:$A$2128,Sheet2!X$2)</f>
        <v>0</v>
      </c>
      <c r="Y6" s="164">
        <f>SUMIFS('BANG KE TRU TIEN'!$O$8:$O$2128,'BANG KE TRU TIEN'!$B$8:$B$2128,Sheet2!$B6,'BANG KE TRU TIEN'!$A$8:$A$2128,Sheet2!Y$2)</f>
        <v>0</v>
      </c>
      <c r="Z6" s="164">
        <f>SUMIFS('BANG KE TRU TIEN'!$O$8:$O$2128,'BANG KE TRU TIEN'!$B$8:$B$2128,Sheet2!$B6,'BANG KE TRU TIEN'!$A$8:$A$2128,Sheet2!Z$2)</f>
        <v>0</v>
      </c>
      <c r="AA6" s="164">
        <f>SUMIFS('BANG KE TRU TIEN'!$O$8:$O$2128,'BANG KE TRU TIEN'!$B$8:$B$2128,Sheet2!$B6,'BANG KE TRU TIEN'!$A$8:$A$2128,Sheet2!AA$2)</f>
        <v>0</v>
      </c>
      <c r="AB6" s="164">
        <f>SUMIFS('BANG KE TRU TIEN'!$O$8:$O$2128,'BANG KE TRU TIEN'!$B$8:$B$2128,Sheet2!$B6,'BANG KE TRU TIEN'!$A$8:$A$2128,Sheet2!AB$2)</f>
        <v>0</v>
      </c>
      <c r="AC6" s="164">
        <f>SUMIFS('BANG KE TRU TIEN'!$O$8:$O$2128,'BANG KE TRU TIEN'!$B$8:$B$2128,Sheet2!$B6,'BANG KE TRU TIEN'!$A$8:$A$2128,Sheet2!AC$2)</f>
        <v>0</v>
      </c>
      <c r="AD6" s="164">
        <f>SUMIFS('BANG KE TRU TIEN'!$O$8:$O$2128,'BANG KE TRU TIEN'!$B$8:$B$2128,Sheet2!$B6,'BANG KE TRU TIEN'!$A$8:$A$2128,Sheet2!AD$2)</f>
        <v>0</v>
      </c>
      <c r="AE6" s="164">
        <f>SUMIFS('BANG KE TRU TIEN'!$O$8:$O$2128,'BANG KE TRU TIEN'!$B$8:$B$2128,Sheet2!$B6,'BANG KE TRU TIEN'!$A$8:$A$2128,Sheet2!AE$2)</f>
        <v>0</v>
      </c>
      <c r="AF6" s="164">
        <f>SUMIFS('BANG KE TRU TIEN'!$O$8:$O$2128,'BANG KE TRU TIEN'!$B$8:$B$2128,Sheet2!$B6,'BANG KE TRU TIEN'!$A$8:$A$2128,Sheet2!AF$2)</f>
        <v>0</v>
      </c>
      <c r="AG6" s="164">
        <f>SUMIFS('BANG KE TRU TIEN'!$O$8:$O$2128,'BANG KE TRU TIEN'!$B$8:$B$2128,Sheet2!$B6,'BANG KE TRU TIEN'!$A$8:$A$2128,Sheet2!AG$2)</f>
        <v>0</v>
      </c>
    </row>
    <row r="7" spans="1:33">
      <c r="A7" s="99">
        <f t="shared" si="0"/>
        <v>81776.75408027161</v>
      </c>
      <c r="B7" s="96" t="s">
        <v>1193</v>
      </c>
      <c r="C7" s="164">
        <f>SUMIFS('BANG KE TRU TIEN'!$O$8:$O$2128,'BANG KE TRU TIEN'!$B$8:$B$2128,Sheet2!$B7,'BANG KE TRU TIEN'!$A$8:$A$2128,Sheet2!C$2)</f>
        <v>0</v>
      </c>
      <c r="D7" s="164">
        <f>SUMIFS('BANG KE TRU TIEN'!$O$8:$O$2128,'BANG KE TRU TIEN'!$B$8:$B$2128,Sheet2!$B7,'BANG KE TRU TIEN'!$A$8:$A$2128,Sheet2!D$2)</f>
        <v>0</v>
      </c>
      <c r="E7" s="164">
        <f>SUMIFS('BANG KE TRU TIEN'!$O$8:$O$2128,'BANG KE TRU TIEN'!$B$8:$B$2128,Sheet2!$B7,'BANG KE TRU TIEN'!$A$8:$A$2128,Sheet2!E$2)</f>
        <v>0</v>
      </c>
      <c r="F7" s="164">
        <f>SUMIFS('BANG KE TRU TIEN'!$O$8:$O$2128,'BANG KE TRU TIEN'!$B$8:$B$2128,Sheet2!$B7,'BANG KE TRU TIEN'!$A$8:$A$2128,Sheet2!F$2)</f>
        <v>0</v>
      </c>
      <c r="G7" s="164">
        <f>SUMIFS('BANG KE TRU TIEN'!$O$8:$O$2128,'BANG KE TRU TIEN'!$B$8:$B$2128,Sheet2!$B7,'BANG KE TRU TIEN'!$A$8:$A$2128,Sheet2!G$2)</f>
        <v>0</v>
      </c>
      <c r="H7" s="164">
        <f>SUMIFS('BANG KE TRU TIEN'!$O$8:$O$2128,'BANG KE TRU TIEN'!$B$8:$B$2128,Sheet2!$B7,'BANG KE TRU TIEN'!$A$8:$A$2128,Sheet2!H$2)</f>
        <v>0</v>
      </c>
      <c r="I7" s="164">
        <f>SUMIFS('BANG KE TRU TIEN'!$O$8:$O$2128,'BANG KE TRU TIEN'!$B$8:$B$2128,Sheet2!$B7,'BANG KE TRU TIEN'!$A$8:$A$2128,Sheet2!I$2)</f>
        <v>0</v>
      </c>
      <c r="J7" s="164">
        <f>SUMIFS('BANG KE TRU TIEN'!$O$8:$O$2128,'BANG KE TRU TIEN'!$B$8:$B$2128,Sheet2!$B7,'BANG KE TRU TIEN'!$A$8:$A$2128,Sheet2!J$2)</f>
        <v>0</v>
      </c>
      <c r="K7" s="164">
        <f>SUMIFS('BANG KE TRU TIEN'!$O$8:$O$2128,'BANG KE TRU TIEN'!$B$8:$B$2128,Sheet2!$B7,'BANG KE TRU TIEN'!$A$8:$A$2128,Sheet2!K$2)</f>
        <v>0</v>
      </c>
      <c r="L7" s="164">
        <f>SUMIFS('BANG KE TRU TIEN'!$O$8:$O$2128,'BANG KE TRU TIEN'!$B$8:$B$2128,Sheet2!$B7,'BANG KE TRU TIEN'!$A$8:$A$2128,Sheet2!L$2)</f>
        <v>0</v>
      </c>
      <c r="M7" s="164">
        <f>SUMIFS('BANG KE TRU TIEN'!$O$8:$O$2128,'BANG KE TRU TIEN'!$B$8:$B$2128,Sheet2!$B7,'BANG KE TRU TIEN'!$A$8:$A$2128,Sheet2!M$2)</f>
        <v>0</v>
      </c>
      <c r="N7" s="164">
        <f>SUMIFS('BANG KE TRU TIEN'!$O$8:$O$2128,'BANG KE TRU TIEN'!$B$8:$B$2128,Sheet2!$B7,'BANG KE TRU TIEN'!$A$8:$A$2128,Sheet2!N$2)</f>
        <v>0</v>
      </c>
      <c r="O7" s="164">
        <f>SUMIFS('BANG KE TRU TIEN'!$O$8:$O$2128,'BANG KE TRU TIEN'!$B$8:$B$2128,Sheet2!$B7,'BANG KE TRU TIEN'!$A$8:$A$2128,Sheet2!O$2)</f>
        <v>0</v>
      </c>
      <c r="P7" s="164">
        <f>SUMIFS('BANG KE TRU TIEN'!$O$8:$O$2128,'BANG KE TRU TIEN'!$B$8:$B$2128,Sheet2!$B7,'BANG KE TRU TIEN'!$A$8:$A$2128,Sheet2!P$2)</f>
        <v>24712.407144321602</v>
      </c>
      <c r="Q7" s="164">
        <f>SUMIFS('BANG KE TRU TIEN'!$O$8:$O$2128,'BANG KE TRU TIEN'!$B$8:$B$2128,Sheet2!$B7,'BANG KE TRU TIEN'!$A$8:$A$2128,Sheet2!Q$2)</f>
        <v>0</v>
      </c>
      <c r="R7" s="164">
        <f>SUMIFS('BANG KE TRU TIEN'!$O$8:$O$2128,'BANG KE TRU TIEN'!$B$8:$B$2128,Sheet2!$B7,'BANG KE TRU TIEN'!$A$8:$A$2128,Sheet2!R$2)</f>
        <v>0</v>
      </c>
      <c r="S7" s="164">
        <f>SUMIFS('BANG KE TRU TIEN'!$O$8:$O$2128,'BANG KE TRU TIEN'!$B$8:$B$2128,Sheet2!$B7,'BANG KE TRU TIEN'!$A$8:$A$2128,Sheet2!S$2)</f>
        <v>0</v>
      </c>
      <c r="T7" s="164">
        <f>SUMIFS('BANG KE TRU TIEN'!$O$8:$O$2128,'BANG KE TRU TIEN'!$B$8:$B$2128,Sheet2!$B7,'BANG KE TRU TIEN'!$A$8:$A$2128,Sheet2!T$2)</f>
        <v>0</v>
      </c>
      <c r="U7" s="164">
        <f>SUMIFS('BANG KE TRU TIEN'!$O$8:$O$2128,'BANG KE TRU TIEN'!$B$8:$B$2128,Sheet2!$B7,'BANG KE TRU TIEN'!$A$8:$A$2128,Sheet2!U$2)</f>
        <v>0</v>
      </c>
      <c r="V7" s="164">
        <f>SUMIFS('BANG KE TRU TIEN'!$O$8:$O$2128,'BANG KE TRU TIEN'!$B$8:$B$2128,Sheet2!$B7,'BANG KE TRU TIEN'!$A$8:$A$2128,Sheet2!V$2)</f>
        <v>0</v>
      </c>
      <c r="W7" s="164">
        <f>SUMIFS('BANG KE TRU TIEN'!$O$8:$O$2128,'BANG KE TRU TIEN'!$B$8:$B$2128,Sheet2!$B7,'BANG KE TRU TIEN'!$A$8:$A$2128,Sheet2!W$2)</f>
        <v>0</v>
      </c>
      <c r="X7" s="164">
        <f>SUMIFS('BANG KE TRU TIEN'!$O$8:$O$2128,'BANG KE TRU TIEN'!$B$8:$B$2128,Sheet2!$B7,'BANG KE TRU TIEN'!$A$8:$A$2128,Sheet2!X$2)</f>
        <v>0</v>
      </c>
      <c r="Y7" s="164">
        <f>SUMIFS('BANG KE TRU TIEN'!$O$8:$O$2128,'BANG KE TRU TIEN'!$B$8:$B$2128,Sheet2!$B7,'BANG KE TRU TIEN'!$A$8:$A$2128,Sheet2!Y$2)</f>
        <v>0</v>
      </c>
      <c r="Z7" s="164">
        <f>SUMIFS('BANG KE TRU TIEN'!$O$8:$O$2128,'BANG KE TRU TIEN'!$B$8:$B$2128,Sheet2!$B7,'BANG KE TRU TIEN'!$A$8:$A$2128,Sheet2!Z$2)</f>
        <v>0</v>
      </c>
      <c r="AA7" s="164">
        <f>SUMIFS('BANG KE TRU TIEN'!$O$8:$O$2128,'BANG KE TRU TIEN'!$B$8:$B$2128,Sheet2!$B7,'BANG KE TRU TIEN'!$A$8:$A$2128,Sheet2!AA$2)</f>
        <v>37359.060775950013</v>
      </c>
      <c r="AB7" s="164">
        <f>SUMIFS('BANG KE TRU TIEN'!$O$8:$O$2128,'BANG KE TRU TIEN'!$B$8:$B$2128,Sheet2!$B7,'BANG KE TRU TIEN'!$A$8:$A$2128,Sheet2!AB$2)</f>
        <v>0</v>
      </c>
      <c r="AC7" s="164">
        <f>SUMIFS('BANG KE TRU TIEN'!$O$8:$O$2128,'BANG KE TRU TIEN'!$B$8:$B$2128,Sheet2!$B7,'BANG KE TRU TIEN'!$A$8:$A$2128,Sheet2!AC$2)</f>
        <v>19705.286160000003</v>
      </c>
      <c r="AD7" s="164">
        <f>SUMIFS('BANG KE TRU TIEN'!$O$8:$O$2128,'BANG KE TRU TIEN'!$B$8:$B$2128,Sheet2!$B7,'BANG KE TRU TIEN'!$A$8:$A$2128,Sheet2!AD$2)</f>
        <v>0</v>
      </c>
      <c r="AE7" s="164">
        <f>SUMIFS('BANG KE TRU TIEN'!$O$8:$O$2128,'BANG KE TRU TIEN'!$B$8:$B$2128,Sheet2!$B7,'BANG KE TRU TIEN'!$A$8:$A$2128,Sheet2!AE$2)</f>
        <v>0</v>
      </c>
      <c r="AF7" s="164">
        <f>SUMIFS('BANG KE TRU TIEN'!$O$8:$O$2128,'BANG KE TRU TIEN'!$B$8:$B$2128,Sheet2!$B7,'BANG KE TRU TIEN'!$A$8:$A$2128,Sheet2!AF$2)</f>
        <v>0</v>
      </c>
      <c r="AG7" s="164">
        <f>SUMIFS('BANG KE TRU TIEN'!$O$8:$O$2128,'BANG KE TRU TIEN'!$B$8:$B$2128,Sheet2!$B7,'BANG KE TRU TIEN'!$A$8:$A$2128,Sheet2!AG$2)</f>
        <v>0</v>
      </c>
    </row>
    <row r="8" spans="1:33">
      <c r="A8" s="99">
        <f t="shared" si="0"/>
        <v>0</v>
      </c>
      <c r="B8" s="96" t="s">
        <v>1194</v>
      </c>
      <c r="C8" s="164">
        <f>SUMIFS('BANG KE TRU TIEN'!$O$8:$O$2128,'BANG KE TRU TIEN'!$B$8:$B$2128,Sheet2!$B8,'BANG KE TRU TIEN'!$A$8:$A$2128,Sheet2!C$2)</f>
        <v>0</v>
      </c>
      <c r="D8" s="164">
        <f>SUMIFS('BANG KE TRU TIEN'!$O$8:$O$2128,'BANG KE TRU TIEN'!$B$8:$B$2128,Sheet2!$B8,'BANG KE TRU TIEN'!$A$8:$A$2128,Sheet2!D$2)</f>
        <v>0</v>
      </c>
      <c r="E8" s="164">
        <f>SUMIFS('BANG KE TRU TIEN'!$O$8:$O$2128,'BANG KE TRU TIEN'!$B$8:$B$2128,Sheet2!$B8,'BANG KE TRU TIEN'!$A$8:$A$2128,Sheet2!E$2)</f>
        <v>0</v>
      </c>
      <c r="F8" s="164">
        <f>SUMIFS('BANG KE TRU TIEN'!$O$8:$O$2128,'BANG KE TRU TIEN'!$B$8:$B$2128,Sheet2!$B8,'BANG KE TRU TIEN'!$A$8:$A$2128,Sheet2!F$2)</f>
        <v>0</v>
      </c>
      <c r="G8" s="164">
        <f>SUMIFS('BANG KE TRU TIEN'!$O$8:$O$2128,'BANG KE TRU TIEN'!$B$8:$B$2128,Sheet2!$B8,'BANG KE TRU TIEN'!$A$8:$A$2128,Sheet2!G$2)</f>
        <v>0</v>
      </c>
      <c r="H8" s="164">
        <f>SUMIFS('BANG KE TRU TIEN'!$O$8:$O$2128,'BANG KE TRU TIEN'!$B$8:$B$2128,Sheet2!$B8,'BANG KE TRU TIEN'!$A$8:$A$2128,Sheet2!H$2)</f>
        <v>0</v>
      </c>
      <c r="I8" s="164">
        <f>SUMIFS('BANG KE TRU TIEN'!$O$8:$O$2128,'BANG KE TRU TIEN'!$B$8:$B$2128,Sheet2!$B8,'BANG KE TRU TIEN'!$A$8:$A$2128,Sheet2!I$2)</f>
        <v>0</v>
      </c>
      <c r="J8" s="164">
        <f>SUMIFS('BANG KE TRU TIEN'!$O$8:$O$2128,'BANG KE TRU TIEN'!$B$8:$B$2128,Sheet2!$B8,'BANG KE TRU TIEN'!$A$8:$A$2128,Sheet2!J$2)</f>
        <v>0</v>
      </c>
      <c r="K8" s="164">
        <f>SUMIFS('BANG KE TRU TIEN'!$O$8:$O$2128,'BANG KE TRU TIEN'!$B$8:$B$2128,Sheet2!$B8,'BANG KE TRU TIEN'!$A$8:$A$2128,Sheet2!K$2)</f>
        <v>0</v>
      </c>
      <c r="L8" s="164">
        <f>SUMIFS('BANG KE TRU TIEN'!$O$8:$O$2128,'BANG KE TRU TIEN'!$B$8:$B$2128,Sheet2!$B8,'BANG KE TRU TIEN'!$A$8:$A$2128,Sheet2!L$2)</f>
        <v>0</v>
      </c>
      <c r="M8" s="164">
        <f>SUMIFS('BANG KE TRU TIEN'!$O$8:$O$2128,'BANG KE TRU TIEN'!$B$8:$B$2128,Sheet2!$B8,'BANG KE TRU TIEN'!$A$8:$A$2128,Sheet2!M$2)</f>
        <v>0</v>
      </c>
      <c r="N8" s="164">
        <f>SUMIFS('BANG KE TRU TIEN'!$O$8:$O$2128,'BANG KE TRU TIEN'!$B$8:$B$2128,Sheet2!$B8,'BANG KE TRU TIEN'!$A$8:$A$2128,Sheet2!N$2)</f>
        <v>0</v>
      </c>
      <c r="O8" s="164">
        <f>SUMIFS('BANG KE TRU TIEN'!$O$8:$O$2128,'BANG KE TRU TIEN'!$B$8:$B$2128,Sheet2!$B8,'BANG KE TRU TIEN'!$A$8:$A$2128,Sheet2!O$2)</f>
        <v>0</v>
      </c>
      <c r="P8" s="164">
        <f>SUMIFS('BANG KE TRU TIEN'!$O$8:$O$2128,'BANG KE TRU TIEN'!$B$8:$B$2128,Sheet2!$B8,'BANG KE TRU TIEN'!$A$8:$A$2128,Sheet2!P$2)</f>
        <v>0</v>
      </c>
      <c r="Q8" s="164">
        <f>SUMIFS('BANG KE TRU TIEN'!$O$8:$O$2128,'BANG KE TRU TIEN'!$B$8:$B$2128,Sheet2!$B8,'BANG KE TRU TIEN'!$A$8:$A$2128,Sheet2!Q$2)</f>
        <v>0</v>
      </c>
      <c r="R8" s="164">
        <f>SUMIFS('BANG KE TRU TIEN'!$O$8:$O$2128,'BANG KE TRU TIEN'!$B$8:$B$2128,Sheet2!$B8,'BANG KE TRU TIEN'!$A$8:$A$2128,Sheet2!R$2)</f>
        <v>0</v>
      </c>
      <c r="S8" s="164">
        <f>SUMIFS('BANG KE TRU TIEN'!$O$8:$O$2128,'BANG KE TRU TIEN'!$B$8:$B$2128,Sheet2!$B8,'BANG KE TRU TIEN'!$A$8:$A$2128,Sheet2!S$2)</f>
        <v>0</v>
      </c>
      <c r="T8" s="164">
        <f>SUMIFS('BANG KE TRU TIEN'!$O$8:$O$2128,'BANG KE TRU TIEN'!$B$8:$B$2128,Sheet2!$B8,'BANG KE TRU TIEN'!$A$8:$A$2128,Sheet2!T$2)</f>
        <v>0</v>
      </c>
      <c r="U8" s="164">
        <f>SUMIFS('BANG KE TRU TIEN'!$O$8:$O$2128,'BANG KE TRU TIEN'!$B$8:$B$2128,Sheet2!$B8,'BANG KE TRU TIEN'!$A$8:$A$2128,Sheet2!U$2)</f>
        <v>0</v>
      </c>
      <c r="V8" s="164">
        <f>SUMIFS('BANG KE TRU TIEN'!$O$8:$O$2128,'BANG KE TRU TIEN'!$B$8:$B$2128,Sheet2!$B8,'BANG KE TRU TIEN'!$A$8:$A$2128,Sheet2!V$2)</f>
        <v>0</v>
      </c>
      <c r="W8" s="164">
        <f>SUMIFS('BANG KE TRU TIEN'!$O$8:$O$2128,'BANG KE TRU TIEN'!$B$8:$B$2128,Sheet2!$B8,'BANG KE TRU TIEN'!$A$8:$A$2128,Sheet2!W$2)</f>
        <v>0</v>
      </c>
      <c r="X8" s="164">
        <f>SUMIFS('BANG KE TRU TIEN'!$O$8:$O$2128,'BANG KE TRU TIEN'!$B$8:$B$2128,Sheet2!$B8,'BANG KE TRU TIEN'!$A$8:$A$2128,Sheet2!X$2)</f>
        <v>0</v>
      </c>
      <c r="Y8" s="164">
        <f>SUMIFS('BANG KE TRU TIEN'!$O$8:$O$2128,'BANG KE TRU TIEN'!$B$8:$B$2128,Sheet2!$B8,'BANG KE TRU TIEN'!$A$8:$A$2128,Sheet2!Y$2)</f>
        <v>0</v>
      </c>
      <c r="Z8" s="164">
        <f>SUMIFS('BANG KE TRU TIEN'!$O$8:$O$2128,'BANG KE TRU TIEN'!$B$8:$B$2128,Sheet2!$B8,'BANG KE TRU TIEN'!$A$8:$A$2128,Sheet2!Z$2)</f>
        <v>0</v>
      </c>
      <c r="AA8" s="164">
        <f>SUMIFS('BANG KE TRU TIEN'!$O$8:$O$2128,'BANG KE TRU TIEN'!$B$8:$B$2128,Sheet2!$B8,'BANG KE TRU TIEN'!$A$8:$A$2128,Sheet2!AA$2)</f>
        <v>0</v>
      </c>
      <c r="AB8" s="164">
        <f>SUMIFS('BANG KE TRU TIEN'!$O$8:$O$2128,'BANG KE TRU TIEN'!$B$8:$B$2128,Sheet2!$B8,'BANG KE TRU TIEN'!$A$8:$A$2128,Sheet2!AB$2)</f>
        <v>0</v>
      </c>
      <c r="AC8" s="164">
        <f>SUMIFS('BANG KE TRU TIEN'!$O$8:$O$2128,'BANG KE TRU TIEN'!$B$8:$B$2128,Sheet2!$B8,'BANG KE TRU TIEN'!$A$8:$A$2128,Sheet2!AC$2)</f>
        <v>0</v>
      </c>
      <c r="AD8" s="164">
        <f>SUMIFS('BANG KE TRU TIEN'!$O$8:$O$2128,'BANG KE TRU TIEN'!$B$8:$B$2128,Sheet2!$B8,'BANG KE TRU TIEN'!$A$8:$A$2128,Sheet2!AD$2)</f>
        <v>0</v>
      </c>
      <c r="AE8" s="164">
        <f>SUMIFS('BANG KE TRU TIEN'!$O$8:$O$2128,'BANG KE TRU TIEN'!$B$8:$B$2128,Sheet2!$B8,'BANG KE TRU TIEN'!$A$8:$A$2128,Sheet2!AE$2)</f>
        <v>0</v>
      </c>
      <c r="AF8" s="164">
        <f>SUMIFS('BANG KE TRU TIEN'!$O$8:$O$2128,'BANG KE TRU TIEN'!$B$8:$B$2128,Sheet2!$B8,'BANG KE TRU TIEN'!$A$8:$A$2128,Sheet2!AF$2)</f>
        <v>0</v>
      </c>
      <c r="AG8" s="164">
        <f>SUMIFS('BANG KE TRU TIEN'!$O$8:$O$2128,'BANG KE TRU TIEN'!$B$8:$B$2128,Sheet2!$B8,'BANG KE TRU TIEN'!$A$8:$A$2128,Sheet2!AG$2)</f>
        <v>0</v>
      </c>
    </row>
    <row r="9" spans="1:33">
      <c r="A9" s="99">
        <f t="shared" si="0"/>
        <v>0</v>
      </c>
      <c r="B9" s="96" t="s">
        <v>1195</v>
      </c>
      <c r="C9" s="164">
        <f>SUMIFS('BANG KE TRU TIEN'!$O$8:$O$2128,'BANG KE TRU TIEN'!$B$8:$B$2128,Sheet2!$B9,'BANG KE TRU TIEN'!$A$8:$A$2128,Sheet2!C$2)</f>
        <v>0</v>
      </c>
      <c r="D9" s="164">
        <f>SUMIFS('BANG KE TRU TIEN'!$O$8:$O$2128,'BANG KE TRU TIEN'!$B$8:$B$2128,Sheet2!$B9,'BANG KE TRU TIEN'!$A$8:$A$2128,Sheet2!D$2)</f>
        <v>0</v>
      </c>
      <c r="E9" s="164">
        <f>SUMIFS('BANG KE TRU TIEN'!$O$8:$O$2128,'BANG KE TRU TIEN'!$B$8:$B$2128,Sheet2!$B9,'BANG KE TRU TIEN'!$A$8:$A$2128,Sheet2!E$2)</f>
        <v>0</v>
      </c>
      <c r="F9" s="164">
        <f>SUMIFS('BANG KE TRU TIEN'!$O$8:$O$2128,'BANG KE TRU TIEN'!$B$8:$B$2128,Sheet2!$B9,'BANG KE TRU TIEN'!$A$8:$A$2128,Sheet2!F$2)</f>
        <v>0</v>
      </c>
      <c r="G9" s="164">
        <f>SUMIFS('BANG KE TRU TIEN'!$O$8:$O$2128,'BANG KE TRU TIEN'!$B$8:$B$2128,Sheet2!$B9,'BANG KE TRU TIEN'!$A$8:$A$2128,Sheet2!G$2)</f>
        <v>0</v>
      </c>
      <c r="H9" s="164">
        <f>SUMIFS('BANG KE TRU TIEN'!$O$8:$O$2128,'BANG KE TRU TIEN'!$B$8:$B$2128,Sheet2!$B9,'BANG KE TRU TIEN'!$A$8:$A$2128,Sheet2!H$2)</f>
        <v>0</v>
      </c>
      <c r="I9" s="164">
        <f>SUMIFS('BANG KE TRU TIEN'!$O$8:$O$2128,'BANG KE TRU TIEN'!$B$8:$B$2128,Sheet2!$B9,'BANG KE TRU TIEN'!$A$8:$A$2128,Sheet2!I$2)</f>
        <v>0</v>
      </c>
      <c r="J9" s="164">
        <f>SUMIFS('BANG KE TRU TIEN'!$O$8:$O$2128,'BANG KE TRU TIEN'!$B$8:$B$2128,Sheet2!$B9,'BANG KE TRU TIEN'!$A$8:$A$2128,Sheet2!J$2)</f>
        <v>0</v>
      </c>
      <c r="K9" s="164">
        <f>SUMIFS('BANG KE TRU TIEN'!$O$8:$O$2128,'BANG KE TRU TIEN'!$B$8:$B$2128,Sheet2!$B9,'BANG KE TRU TIEN'!$A$8:$A$2128,Sheet2!K$2)</f>
        <v>0</v>
      </c>
      <c r="L9" s="164">
        <f>SUMIFS('BANG KE TRU TIEN'!$O$8:$O$2128,'BANG KE TRU TIEN'!$B$8:$B$2128,Sheet2!$B9,'BANG KE TRU TIEN'!$A$8:$A$2128,Sheet2!L$2)</f>
        <v>0</v>
      </c>
      <c r="M9" s="164">
        <f>SUMIFS('BANG KE TRU TIEN'!$O$8:$O$2128,'BANG KE TRU TIEN'!$B$8:$B$2128,Sheet2!$B9,'BANG KE TRU TIEN'!$A$8:$A$2128,Sheet2!M$2)</f>
        <v>0</v>
      </c>
      <c r="N9" s="164">
        <f>SUMIFS('BANG KE TRU TIEN'!$O$8:$O$2128,'BANG KE TRU TIEN'!$B$8:$B$2128,Sheet2!$B9,'BANG KE TRU TIEN'!$A$8:$A$2128,Sheet2!N$2)</f>
        <v>0</v>
      </c>
      <c r="O9" s="164">
        <f>SUMIFS('BANG KE TRU TIEN'!$O$8:$O$2128,'BANG KE TRU TIEN'!$B$8:$B$2128,Sheet2!$B9,'BANG KE TRU TIEN'!$A$8:$A$2128,Sheet2!O$2)</f>
        <v>0</v>
      </c>
      <c r="P9" s="164">
        <f>SUMIFS('BANG KE TRU TIEN'!$O$8:$O$2128,'BANG KE TRU TIEN'!$B$8:$B$2128,Sheet2!$B9,'BANG KE TRU TIEN'!$A$8:$A$2128,Sheet2!P$2)</f>
        <v>0</v>
      </c>
      <c r="Q9" s="164">
        <f>SUMIFS('BANG KE TRU TIEN'!$O$8:$O$2128,'BANG KE TRU TIEN'!$B$8:$B$2128,Sheet2!$B9,'BANG KE TRU TIEN'!$A$8:$A$2128,Sheet2!Q$2)</f>
        <v>0</v>
      </c>
      <c r="R9" s="164">
        <f>SUMIFS('BANG KE TRU TIEN'!$O$8:$O$2128,'BANG KE TRU TIEN'!$B$8:$B$2128,Sheet2!$B9,'BANG KE TRU TIEN'!$A$8:$A$2128,Sheet2!R$2)</f>
        <v>0</v>
      </c>
      <c r="S9" s="164">
        <f>SUMIFS('BANG KE TRU TIEN'!$O$8:$O$2128,'BANG KE TRU TIEN'!$B$8:$B$2128,Sheet2!$B9,'BANG KE TRU TIEN'!$A$8:$A$2128,Sheet2!S$2)</f>
        <v>0</v>
      </c>
      <c r="T9" s="164">
        <f>SUMIFS('BANG KE TRU TIEN'!$O$8:$O$2128,'BANG KE TRU TIEN'!$B$8:$B$2128,Sheet2!$B9,'BANG KE TRU TIEN'!$A$8:$A$2128,Sheet2!T$2)</f>
        <v>0</v>
      </c>
      <c r="U9" s="164">
        <f>SUMIFS('BANG KE TRU TIEN'!$O$8:$O$2128,'BANG KE TRU TIEN'!$B$8:$B$2128,Sheet2!$B9,'BANG KE TRU TIEN'!$A$8:$A$2128,Sheet2!U$2)</f>
        <v>0</v>
      </c>
      <c r="V9" s="164">
        <f>SUMIFS('BANG KE TRU TIEN'!$O$8:$O$2128,'BANG KE TRU TIEN'!$B$8:$B$2128,Sheet2!$B9,'BANG KE TRU TIEN'!$A$8:$A$2128,Sheet2!V$2)</f>
        <v>0</v>
      </c>
      <c r="W9" s="164">
        <f>SUMIFS('BANG KE TRU TIEN'!$O$8:$O$2128,'BANG KE TRU TIEN'!$B$8:$B$2128,Sheet2!$B9,'BANG KE TRU TIEN'!$A$8:$A$2128,Sheet2!W$2)</f>
        <v>0</v>
      </c>
      <c r="X9" s="164">
        <f>SUMIFS('BANG KE TRU TIEN'!$O$8:$O$2128,'BANG KE TRU TIEN'!$B$8:$B$2128,Sheet2!$B9,'BANG KE TRU TIEN'!$A$8:$A$2128,Sheet2!X$2)</f>
        <v>0</v>
      </c>
      <c r="Y9" s="164">
        <f>SUMIFS('BANG KE TRU TIEN'!$O$8:$O$2128,'BANG KE TRU TIEN'!$B$8:$B$2128,Sheet2!$B9,'BANG KE TRU TIEN'!$A$8:$A$2128,Sheet2!Y$2)</f>
        <v>0</v>
      </c>
      <c r="Z9" s="164">
        <f>SUMIFS('BANG KE TRU TIEN'!$O$8:$O$2128,'BANG KE TRU TIEN'!$B$8:$B$2128,Sheet2!$B9,'BANG KE TRU TIEN'!$A$8:$A$2128,Sheet2!Z$2)</f>
        <v>0</v>
      </c>
      <c r="AA9" s="164">
        <f>SUMIFS('BANG KE TRU TIEN'!$O$8:$O$2128,'BANG KE TRU TIEN'!$B$8:$B$2128,Sheet2!$B9,'BANG KE TRU TIEN'!$A$8:$A$2128,Sheet2!AA$2)</f>
        <v>0</v>
      </c>
      <c r="AB9" s="164">
        <f>SUMIFS('BANG KE TRU TIEN'!$O$8:$O$2128,'BANG KE TRU TIEN'!$B$8:$B$2128,Sheet2!$B9,'BANG KE TRU TIEN'!$A$8:$A$2128,Sheet2!AB$2)</f>
        <v>0</v>
      </c>
      <c r="AC9" s="164">
        <f>SUMIFS('BANG KE TRU TIEN'!$O$8:$O$2128,'BANG KE TRU TIEN'!$B$8:$B$2128,Sheet2!$B9,'BANG KE TRU TIEN'!$A$8:$A$2128,Sheet2!AC$2)</f>
        <v>0</v>
      </c>
      <c r="AD9" s="164">
        <f>SUMIFS('BANG KE TRU TIEN'!$O$8:$O$2128,'BANG KE TRU TIEN'!$B$8:$B$2128,Sheet2!$B9,'BANG KE TRU TIEN'!$A$8:$A$2128,Sheet2!AD$2)</f>
        <v>0</v>
      </c>
      <c r="AE9" s="164">
        <f>SUMIFS('BANG KE TRU TIEN'!$O$8:$O$2128,'BANG KE TRU TIEN'!$B$8:$B$2128,Sheet2!$B9,'BANG KE TRU TIEN'!$A$8:$A$2128,Sheet2!AE$2)</f>
        <v>0</v>
      </c>
      <c r="AF9" s="164">
        <f>SUMIFS('BANG KE TRU TIEN'!$O$8:$O$2128,'BANG KE TRU TIEN'!$B$8:$B$2128,Sheet2!$B9,'BANG KE TRU TIEN'!$A$8:$A$2128,Sheet2!AF$2)</f>
        <v>0</v>
      </c>
      <c r="AG9" s="164">
        <f>SUMIFS('BANG KE TRU TIEN'!$O$8:$O$2128,'BANG KE TRU TIEN'!$B$8:$B$2128,Sheet2!$B9,'BANG KE TRU TIEN'!$A$8:$A$2128,Sheet2!AG$2)</f>
        <v>0</v>
      </c>
    </row>
    <row r="10" spans="1:33">
      <c r="A10" s="99">
        <f t="shared" si="0"/>
        <v>0</v>
      </c>
      <c r="B10" s="96" t="s">
        <v>1196</v>
      </c>
      <c r="C10" s="164">
        <f>SUMIFS('BANG KE TRU TIEN'!$O$8:$O$2128,'BANG KE TRU TIEN'!$B$8:$B$2128,Sheet2!$B10,'BANG KE TRU TIEN'!$A$8:$A$2128,Sheet2!C$2)</f>
        <v>0</v>
      </c>
      <c r="D10" s="164">
        <f>SUMIFS('BANG KE TRU TIEN'!$O$8:$O$2128,'BANG KE TRU TIEN'!$B$8:$B$2128,Sheet2!$B10,'BANG KE TRU TIEN'!$A$8:$A$2128,Sheet2!D$2)</f>
        <v>0</v>
      </c>
      <c r="E10" s="164">
        <f>SUMIFS('BANG KE TRU TIEN'!$O$8:$O$2128,'BANG KE TRU TIEN'!$B$8:$B$2128,Sheet2!$B10,'BANG KE TRU TIEN'!$A$8:$A$2128,Sheet2!E$2)</f>
        <v>0</v>
      </c>
      <c r="F10" s="164">
        <f>SUMIFS('BANG KE TRU TIEN'!$O$8:$O$2128,'BANG KE TRU TIEN'!$B$8:$B$2128,Sheet2!$B10,'BANG KE TRU TIEN'!$A$8:$A$2128,Sheet2!F$2)</f>
        <v>0</v>
      </c>
      <c r="G10" s="164">
        <f>SUMIFS('BANG KE TRU TIEN'!$O$8:$O$2128,'BANG KE TRU TIEN'!$B$8:$B$2128,Sheet2!$B10,'BANG KE TRU TIEN'!$A$8:$A$2128,Sheet2!G$2)</f>
        <v>0</v>
      </c>
      <c r="H10" s="164">
        <f>SUMIFS('BANG KE TRU TIEN'!$O$8:$O$2128,'BANG KE TRU TIEN'!$B$8:$B$2128,Sheet2!$B10,'BANG KE TRU TIEN'!$A$8:$A$2128,Sheet2!H$2)</f>
        <v>0</v>
      </c>
      <c r="I10" s="164">
        <f>SUMIFS('BANG KE TRU TIEN'!$O$8:$O$2128,'BANG KE TRU TIEN'!$B$8:$B$2128,Sheet2!$B10,'BANG KE TRU TIEN'!$A$8:$A$2128,Sheet2!I$2)</f>
        <v>0</v>
      </c>
      <c r="J10" s="164">
        <f>SUMIFS('BANG KE TRU TIEN'!$O$8:$O$2128,'BANG KE TRU TIEN'!$B$8:$B$2128,Sheet2!$B10,'BANG KE TRU TIEN'!$A$8:$A$2128,Sheet2!J$2)</f>
        <v>0</v>
      </c>
      <c r="K10" s="164">
        <f>SUMIFS('BANG KE TRU TIEN'!$O$8:$O$2128,'BANG KE TRU TIEN'!$B$8:$B$2128,Sheet2!$B10,'BANG KE TRU TIEN'!$A$8:$A$2128,Sheet2!K$2)</f>
        <v>0</v>
      </c>
      <c r="L10" s="164">
        <f>SUMIFS('BANG KE TRU TIEN'!$O$8:$O$2128,'BANG KE TRU TIEN'!$B$8:$B$2128,Sheet2!$B10,'BANG KE TRU TIEN'!$A$8:$A$2128,Sheet2!L$2)</f>
        <v>0</v>
      </c>
      <c r="M10" s="164">
        <f>SUMIFS('BANG KE TRU TIEN'!$O$8:$O$2128,'BANG KE TRU TIEN'!$B$8:$B$2128,Sheet2!$B10,'BANG KE TRU TIEN'!$A$8:$A$2128,Sheet2!M$2)</f>
        <v>0</v>
      </c>
      <c r="N10" s="164">
        <f>SUMIFS('BANG KE TRU TIEN'!$O$8:$O$2128,'BANG KE TRU TIEN'!$B$8:$B$2128,Sheet2!$B10,'BANG KE TRU TIEN'!$A$8:$A$2128,Sheet2!N$2)</f>
        <v>0</v>
      </c>
      <c r="O10" s="164">
        <f>SUMIFS('BANG KE TRU TIEN'!$O$8:$O$2128,'BANG KE TRU TIEN'!$B$8:$B$2128,Sheet2!$B10,'BANG KE TRU TIEN'!$A$8:$A$2128,Sheet2!O$2)</f>
        <v>0</v>
      </c>
      <c r="P10" s="164">
        <f>SUMIFS('BANG KE TRU TIEN'!$O$8:$O$2128,'BANG KE TRU TIEN'!$B$8:$B$2128,Sheet2!$B10,'BANG KE TRU TIEN'!$A$8:$A$2128,Sheet2!P$2)</f>
        <v>0</v>
      </c>
      <c r="Q10" s="164">
        <f>SUMIFS('BANG KE TRU TIEN'!$O$8:$O$2128,'BANG KE TRU TIEN'!$B$8:$B$2128,Sheet2!$B10,'BANG KE TRU TIEN'!$A$8:$A$2128,Sheet2!Q$2)</f>
        <v>0</v>
      </c>
      <c r="R10" s="164">
        <f>SUMIFS('BANG KE TRU TIEN'!$O$8:$O$2128,'BANG KE TRU TIEN'!$B$8:$B$2128,Sheet2!$B10,'BANG KE TRU TIEN'!$A$8:$A$2128,Sheet2!R$2)</f>
        <v>0</v>
      </c>
      <c r="S10" s="164">
        <f>SUMIFS('BANG KE TRU TIEN'!$O$8:$O$2128,'BANG KE TRU TIEN'!$B$8:$B$2128,Sheet2!$B10,'BANG KE TRU TIEN'!$A$8:$A$2128,Sheet2!S$2)</f>
        <v>0</v>
      </c>
      <c r="T10" s="164">
        <f>SUMIFS('BANG KE TRU TIEN'!$O$8:$O$2128,'BANG KE TRU TIEN'!$B$8:$B$2128,Sheet2!$B10,'BANG KE TRU TIEN'!$A$8:$A$2128,Sheet2!T$2)</f>
        <v>0</v>
      </c>
      <c r="U10" s="164">
        <f>SUMIFS('BANG KE TRU TIEN'!$O$8:$O$2128,'BANG KE TRU TIEN'!$B$8:$B$2128,Sheet2!$B10,'BANG KE TRU TIEN'!$A$8:$A$2128,Sheet2!U$2)</f>
        <v>0</v>
      </c>
      <c r="V10" s="164">
        <f>SUMIFS('BANG KE TRU TIEN'!$O$8:$O$2128,'BANG KE TRU TIEN'!$B$8:$B$2128,Sheet2!$B10,'BANG KE TRU TIEN'!$A$8:$A$2128,Sheet2!V$2)</f>
        <v>0</v>
      </c>
      <c r="W10" s="164">
        <f>SUMIFS('BANG KE TRU TIEN'!$O$8:$O$2128,'BANG KE TRU TIEN'!$B$8:$B$2128,Sheet2!$B10,'BANG KE TRU TIEN'!$A$8:$A$2128,Sheet2!W$2)</f>
        <v>0</v>
      </c>
      <c r="X10" s="164">
        <f>SUMIFS('BANG KE TRU TIEN'!$O$8:$O$2128,'BANG KE TRU TIEN'!$B$8:$B$2128,Sheet2!$B10,'BANG KE TRU TIEN'!$A$8:$A$2128,Sheet2!X$2)</f>
        <v>0</v>
      </c>
      <c r="Y10" s="164">
        <f>SUMIFS('BANG KE TRU TIEN'!$O$8:$O$2128,'BANG KE TRU TIEN'!$B$8:$B$2128,Sheet2!$B10,'BANG KE TRU TIEN'!$A$8:$A$2128,Sheet2!Y$2)</f>
        <v>0</v>
      </c>
      <c r="Z10" s="164">
        <f>SUMIFS('BANG KE TRU TIEN'!$O$8:$O$2128,'BANG KE TRU TIEN'!$B$8:$B$2128,Sheet2!$B10,'BANG KE TRU TIEN'!$A$8:$A$2128,Sheet2!Z$2)</f>
        <v>0</v>
      </c>
      <c r="AA10" s="164">
        <f>SUMIFS('BANG KE TRU TIEN'!$O$8:$O$2128,'BANG KE TRU TIEN'!$B$8:$B$2128,Sheet2!$B10,'BANG KE TRU TIEN'!$A$8:$A$2128,Sheet2!AA$2)</f>
        <v>0</v>
      </c>
      <c r="AB10" s="164">
        <f>SUMIFS('BANG KE TRU TIEN'!$O$8:$O$2128,'BANG KE TRU TIEN'!$B$8:$B$2128,Sheet2!$B10,'BANG KE TRU TIEN'!$A$8:$A$2128,Sheet2!AB$2)</f>
        <v>0</v>
      </c>
      <c r="AC10" s="164">
        <f>SUMIFS('BANG KE TRU TIEN'!$O$8:$O$2128,'BANG KE TRU TIEN'!$B$8:$B$2128,Sheet2!$B10,'BANG KE TRU TIEN'!$A$8:$A$2128,Sheet2!AC$2)</f>
        <v>0</v>
      </c>
      <c r="AD10" s="164">
        <f>SUMIFS('BANG KE TRU TIEN'!$O$8:$O$2128,'BANG KE TRU TIEN'!$B$8:$B$2128,Sheet2!$B10,'BANG KE TRU TIEN'!$A$8:$A$2128,Sheet2!AD$2)</f>
        <v>0</v>
      </c>
      <c r="AE10" s="164">
        <f>SUMIFS('BANG KE TRU TIEN'!$O$8:$O$2128,'BANG KE TRU TIEN'!$B$8:$B$2128,Sheet2!$B10,'BANG KE TRU TIEN'!$A$8:$A$2128,Sheet2!AE$2)</f>
        <v>0</v>
      </c>
      <c r="AF10" s="164">
        <f>SUMIFS('BANG KE TRU TIEN'!$O$8:$O$2128,'BANG KE TRU TIEN'!$B$8:$B$2128,Sheet2!$B10,'BANG KE TRU TIEN'!$A$8:$A$2128,Sheet2!AF$2)</f>
        <v>0</v>
      </c>
      <c r="AG10" s="164">
        <f>SUMIFS('BANG KE TRU TIEN'!$O$8:$O$2128,'BANG KE TRU TIEN'!$B$8:$B$2128,Sheet2!$B10,'BANG KE TRU TIEN'!$A$8:$A$2128,Sheet2!AG$2)</f>
        <v>0</v>
      </c>
    </row>
    <row r="11" spans="1:33">
      <c r="A11" s="99">
        <f t="shared" si="0"/>
        <v>0</v>
      </c>
      <c r="B11" s="96" t="s">
        <v>1197</v>
      </c>
      <c r="C11" s="164">
        <f>SUMIFS('BANG KE TRU TIEN'!$O$8:$O$2128,'BANG KE TRU TIEN'!$B$8:$B$2128,Sheet2!$B11,'BANG KE TRU TIEN'!$A$8:$A$2128,Sheet2!C$2)</f>
        <v>0</v>
      </c>
      <c r="D11" s="164">
        <f>SUMIFS('BANG KE TRU TIEN'!$O$8:$O$2128,'BANG KE TRU TIEN'!$B$8:$B$2128,Sheet2!$B11,'BANG KE TRU TIEN'!$A$8:$A$2128,Sheet2!D$2)</f>
        <v>0</v>
      </c>
      <c r="E11" s="164">
        <f>SUMIFS('BANG KE TRU TIEN'!$O$8:$O$2128,'BANG KE TRU TIEN'!$B$8:$B$2128,Sheet2!$B11,'BANG KE TRU TIEN'!$A$8:$A$2128,Sheet2!E$2)</f>
        <v>0</v>
      </c>
      <c r="F11" s="164">
        <f>SUMIFS('BANG KE TRU TIEN'!$O$8:$O$2128,'BANG KE TRU TIEN'!$B$8:$B$2128,Sheet2!$B11,'BANG KE TRU TIEN'!$A$8:$A$2128,Sheet2!F$2)</f>
        <v>0</v>
      </c>
      <c r="G11" s="164">
        <f>SUMIFS('BANG KE TRU TIEN'!$O$8:$O$2128,'BANG KE TRU TIEN'!$B$8:$B$2128,Sheet2!$B11,'BANG KE TRU TIEN'!$A$8:$A$2128,Sheet2!G$2)</f>
        <v>0</v>
      </c>
      <c r="H11" s="164">
        <f>SUMIFS('BANG KE TRU TIEN'!$O$8:$O$2128,'BANG KE TRU TIEN'!$B$8:$B$2128,Sheet2!$B11,'BANG KE TRU TIEN'!$A$8:$A$2128,Sheet2!H$2)</f>
        <v>0</v>
      </c>
      <c r="I11" s="164">
        <f>SUMIFS('BANG KE TRU TIEN'!$O$8:$O$2128,'BANG KE TRU TIEN'!$B$8:$B$2128,Sheet2!$B11,'BANG KE TRU TIEN'!$A$8:$A$2128,Sheet2!I$2)</f>
        <v>0</v>
      </c>
      <c r="J11" s="164">
        <f>SUMIFS('BANG KE TRU TIEN'!$O$8:$O$2128,'BANG KE TRU TIEN'!$B$8:$B$2128,Sheet2!$B11,'BANG KE TRU TIEN'!$A$8:$A$2128,Sheet2!J$2)</f>
        <v>0</v>
      </c>
      <c r="K11" s="164">
        <f>SUMIFS('BANG KE TRU TIEN'!$O$8:$O$2128,'BANG KE TRU TIEN'!$B$8:$B$2128,Sheet2!$B11,'BANG KE TRU TIEN'!$A$8:$A$2128,Sheet2!K$2)</f>
        <v>0</v>
      </c>
      <c r="L11" s="164">
        <f>SUMIFS('BANG KE TRU TIEN'!$O$8:$O$2128,'BANG KE TRU TIEN'!$B$8:$B$2128,Sheet2!$B11,'BANG KE TRU TIEN'!$A$8:$A$2128,Sheet2!L$2)</f>
        <v>0</v>
      </c>
      <c r="M11" s="164">
        <f>SUMIFS('BANG KE TRU TIEN'!$O$8:$O$2128,'BANG KE TRU TIEN'!$B$8:$B$2128,Sheet2!$B11,'BANG KE TRU TIEN'!$A$8:$A$2128,Sheet2!M$2)</f>
        <v>0</v>
      </c>
      <c r="N11" s="164">
        <f>SUMIFS('BANG KE TRU TIEN'!$O$8:$O$2128,'BANG KE TRU TIEN'!$B$8:$B$2128,Sheet2!$B11,'BANG KE TRU TIEN'!$A$8:$A$2128,Sheet2!N$2)</f>
        <v>0</v>
      </c>
      <c r="O11" s="164">
        <f>SUMIFS('BANG KE TRU TIEN'!$O$8:$O$2128,'BANG KE TRU TIEN'!$B$8:$B$2128,Sheet2!$B11,'BANG KE TRU TIEN'!$A$8:$A$2128,Sheet2!O$2)</f>
        <v>0</v>
      </c>
      <c r="P11" s="164">
        <f>SUMIFS('BANG KE TRU TIEN'!$O$8:$O$2128,'BANG KE TRU TIEN'!$B$8:$B$2128,Sheet2!$B11,'BANG KE TRU TIEN'!$A$8:$A$2128,Sheet2!P$2)</f>
        <v>0</v>
      </c>
      <c r="Q11" s="164">
        <f>SUMIFS('BANG KE TRU TIEN'!$O$8:$O$2128,'BANG KE TRU TIEN'!$B$8:$B$2128,Sheet2!$B11,'BANG KE TRU TIEN'!$A$8:$A$2128,Sheet2!Q$2)</f>
        <v>0</v>
      </c>
      <c r="R11" s="164">
        <f>SUMIFS('BANG KE TRU TIEN'!$O$8:$O$2128,'BANG KE TRU TIEN'!$B$8:$B$2128,Sheet2!$B11,'BANG KE TRU TIEN'!$A$8:$A$2128,Sheet2!R$2)</f>
        <v>0</v>
      </c>
      <c r="S11" s="164">
        <f>SUMIFS('BANG KE TRU TIEN'!$O$8:$O$2128,'BANG KE TRU TIEN'!$B$8:$B$2128,Sheet2!$B11,'BANG KE TRU TIEN'!$A$8:$A$2128,Sheet2!S$2)</f>
        <v>0</v>
      </c>
      <c r="T11" s="164">
        <f>SUMIFS('BANG KE TRU TIEN'!$O$8:$O$2128,'BANG KE TRU TIEN'!$B$8:$B$2128,Sheet2!$B11,'BANG KE TRU TIEN'!$A$8:$A$2128,Sheet2!T$2)</f>
        <v>0</v>
      </c>
      <c r="U11" s="164">
        <f>SUMIFS('BANG KE TRU TIEN'!$O$8:$O$2128,'BANG KE TRU TIEN'!$B$8:$B$2128,Sheet2!$B11,'BANG KE TRU TIEN'!$A$8:$A$2128,Sheet2!U$2)</f>
        <v>0</v>
      </c>
      <c r="V11" s="164">
        <f>SUMIFS('BANG KE TRU TIEN'!$O$8:$O$2128,'BANG KE TRU TIEN'!$B$8:$B$2128,Sheet2!$B11,'BANG KE TRU TIEN'!$A$8:$A$2128,Sheet2!V$2)</f>
        <v>0</v>
      </c>
      <c r="W11" s="164">
        <f>SUMIFS('BANG KE TRU TIEN'!$O$8:$O$2128,'BANG KE TRU TIEN'!$B$8:$B$2128,Sheet2!$B11,'BANG KE TRU TIEN'!$A$8:$A$2128,Sheet2!W$2)</f>
        <v>0</v>
      </c>
      <c r="X11" s="164">
        <f>SUMIFS('BANG KE TRU TIEN'!$O$8:$O$2128,'BANG KE TRU TIEN'!$B$8:$B$2128,Sheet2!$B11,'BANG KE TRU TIEN'!$A$8:$A$2128,Sheet2!X$2)</f>
        <v>0</v>
      </c>
      <c r="Y11" s="164">
        <f>SUMIFS('BANG KE TRU TIEN'!$O$8:$O$2128,'BANG KE TRU TIEN'!$B$8:$B$2128,Sheet2!$B11,'BANG KE TRU TIEN'!$A$8:$A$2128,Sheet2!Y$2)</f>
        <v>0</v>
      </c>
      <c r="Z11" s="164">
        <f>SUMIFS('BANG KE TRU TIEN'!$O$8:$O$2128,'BANG KE TRU TIEN'!$B$8:$B$2128,Sheet2!$B11,'BANG KE TRU TIEN'!$A$8:$A$2128,Sheet2!Z$2)</f>
        <v>0</v>
      </c>
      <c r="AA11" s="164">
        <f>SUMIFS('BANG KE TRU TIEN'!$O$8:$O$2128,'BANG KE TRU TIEN'!$B$8:$B$2128,Sheet2!$B11,'BANG KE TRU TIEN'!$A$8:$A$2128,Sheet2!AA$2)</f>
        <v>0</v>
      </c>
      <c r="AB11" s="164">
        <f>SUMIFS('BANG KE TRU TIEN'!$O$8:$O$2128,'BANG KE TRU TIEN'!$B$8:$B$2128,Sheet2!$B11,'BANG KE TRU TIEN'!$A$8:$A$2128,Sheet2!AB$2)</f>
        <v>0</v>
      </c>
      <c r="AC11" s="164">
        <f>SUMIFS('BANG KE TRU TIEN'!$O$8:$O$2128,'BANG KE TRU TIEN'!$B$8:$B$2128,Sheet2!$B11,'BANG KE TRU TIEN'!$A$8:$A$2128,Sheet2!AC$2)</f>
        <v>0</v>
      </c>
      <c r="AD11" s="164">
        <f>SUMIFS('BANG KE TRU TIEN'!$O$8:$O$2128,'BANG KE TRU TIEN'!$B$8:$B$2128,Sheet2!$B11,'BANG KE TRU TIEN'!$A$8:$A$2128,Sheet2!AD$2)</f>
        <v>0</v>
      </c>
      <c r="AE11" s="164">
        <f>SUMIFS('BANG KE TRU TIEN'!$O$8:$O$2128,'BANG KE TRU TIEN'!$B$8:$B$2128,Sheet2!$B11,'BANG KE TRU TIEN'!$A$8:$A$2128,Sheet2!AE$2)</f>
        <v>0</v>
      </c>
      <c r="AF11" s="164">
        <f>SUMIFS('BANG KE TRU TIEN'!$O$8:$O$2128,'BANG KE TRU TIEN'!$B$8:$B$2128,Sheet2!$B11,'BANG KE TRU TIEN'!$A$8:$A$2128,Sheet2!AF$2)</f>
        <v>0</v>
      </c>
      <c r="AG11" s="164">
        <f>SUMIFS('BANG KE TRU TIEN'!$O$8:$O$2128,'BANG KE TRU TIEN'!$B$8:$B$2128,Sheet2!$B11,'BANG KE TRU TIEN'!$A$8:$A$2128,Sheet2!AG$2)</f>
        <v>0</v>
      </c>
    </row>
    <row r="12" spans="1:33">
      <c r="A12" s="99">
        <f t="shared" si="0"/>
        <v>0</v>
      </c>
      <c r="B12" s="96" t="s">
        <v>1198</v>
      </c>
      <c r="C12" s="164">
        <f>SUMIFS('BANG KE TRU TIEN'!$O$8:$O$2128,'BANG KE TRU TIEN'!$B$8:$B$2128,Sheet2!$B12,'BANG KE TRU TIEN'!$A$8:$A$2128,Sheet2!C$2)</f>
        <v>0</v>
      </c>
      <c r="D12" s="164">
        <f>SUMIFS('BANG KE TRU TIEN'!$O$8:$O$2128,'BANG KE TRU TIEN'!$B$8:$B$2128,Sheet2!$B12,'BANG KE TRU TIEN'!$A$8:$A$2128,Sheet2!D$2)</f>
        <v>0</v>
      </c>
      <c r="E12" s="164">
        <f>SUMIFS('BANG KE TRU TIEN'!$O$8:$O$2128,'BANG KE TRU TIEN'!$B$8:$B$2128,Sheet2!$B12,'BANG KE TRU TIEN'!$A$8:$A$2128,Sheet2!E$2)</f>
        <v>0</v>
      </c>
      <c r="F12" s="164">
        <f>SUMIFS('BANG KE TRU TIEN'!$O$8:$O$2128,'BANG KE TRU TIEN'!$B$8:$B$2128,Sheet2!$B12,'BANG KE TRU TIEN'!$A$8:$A$2128,Sheet2!F$2)</f>
        <v>0</v>
      </c>
      <c r="G12" s="164">
        <f>SUMIFS('BANG KE TRU TIEN'!$O$8:$O$2128,'BANG KE TRU TIEN'!$B$8:$B$2128,Sheet2!$B12,'BANG KE TRU TIEN'!$A$8:$A$2128,Sheet2!G$2)</f>
        <v>0</v>
      </c>
      <c r="H12" s="164">
        <f>SUMIFS('BANG KE TRU TIEN'!$O$8:$O$2128,'BANG KE TRU TIEN'!$B$8:$B$2128,Sheet2!$B12,'BANG KE TRU TIEN'!$A$8:$A$2128,Sheet2!H$2)</f>
        <v>0</v>
      </c>
      <c r="I12" s="164">
        <f>SUMIFS('BANG KE TRU TIEN'!$O$8:$O$2128,'BANG KE TRU TIEN'!$B$8:$B$2128,Sheet2!$B12,'BANG KE TRU TIEN'!$A$8:$A$2128,Sheet2!I$2)</f>
        <v>0</v>
      </c>
      <c r="J12" s="164">
        <f>SUMIFS('BANG KE TRU TIEN'!$O$8:$O$2128,'BANG KE TRU TIEN'!$B$8:$B$2128,Sheet2!$B12,'BANG KE TRU TIEN'!$A$8:$A$2128,Sheet2!J$2)</f>
        <v>0</v>
      </c>
      <c r="K12" s="164">
        <f>SUMIFS('BANG KE TRU TIEN'!$O$8:$O$2128,'BANG KE TRU TIEN'!$B$8:$B$2128,Sheet2!$B12,'BANG KE TRU TIEN'!$A$8:$A$2128,Sheet2!K$2)</f>
        <v>0</v>
      </c>
      <c r="L12" s="164">
        <f>SUMIFS('BANG KE TRU TIEN'!$O$8:$O$2128,'BANG KE TRU TIEN'!$B$8:$B$2128,Sheet2!$B12,'BANG KE TRU TIEN'!$A$8:$A$2128,Sheet2!L$2)</f>
        <v>0</v>
      </c>
      <c r="M12" s="164">
        <f>SUMIFS('BANG KE TRU TIEN'!$O$8:$O$2128,'BANG KE TRU TIEN'!$B$8:$B$2128,Sheet2!$B12,'BANG KE TRU TIEN'!$A$8:$A$2128,Sheet2!M$2)</f>
        <v>0</v>
      </c>
      <c r="N12" s="164">
        <f>SUMIFS('BANG KE TRU TIEN'!$O$8:$O$2128,'BANG KE TRU TIEN'!$B$8:$B$2128,Sheet2!$B12,'BANG KE TRU TIEN'!$A$8:$A$2128,Sheet2!N$2)</f>
        <v>0</v>
      </c>
      <c r="O12" s="164">
        <f>SUMIFS('BANG KE TRU TIEN'!$O$8:$O$2128,'BANG KE TRU TIEN'!$B$8:$B$2128,Sheet2!$B12,'BANG KE TRU TIEN'!$A$8:$A$2128,Sheet2!O$2)</f>
        <v>0</v>
      </c>
      <c r="P12" s="164">
        <f>SUMIFS('BANG KE TRU TIEN'!$O$8:$O$2128,'BANG KE TRU TIEN'!$B$8:$B$2128,Sheet2!$B12,'BANG KE TRU TIEN'!$A$8:$A$2128,Sheet2!P$2)</f>
        <v>0</v>
      </c>
      <c r="Q12" s="164">
        <f>SUMIFS('BANG KE TRU TIEN'!$O$8:$O$2128,'BANG KE TRU TIEN'!$B$8:$B$2128,Sheet2!$B12,'BANG KE TRU TIEN'!$A$8:$A$2128,Sheet2!Q$2)</f>
        <v>0</v>
      </c>
      <c r="R12" s="164">
        <f>SUMIFS('BANG KE TRU TIEN'!$O$8:$O$2128,'BANG KE TRU TIEN'!$B$8:$B$2128,Sheet2!$B12,'BANG KE TRU TIEN'!$A$8:$A$2128,Sheet2!R$2)</f>
        <v>0</v>
      </c>
      <c r="S12" s="164">
        <f>SUMIFS('BANG KE TRU TIEN'!$O$8:$O$2128,'BANG KE TRU TIEN'!$B$8:$B$2128,Sheet2!$B12,'BANG KE TRU TIEN'!$A$8:$A$2128,Sheet2!S$2)</f>
        <v>0</v>
      </c>
      <c r="T12" s="164">
        <f>SUMIFS('BANG KE TRU TIEN'!$O$8:$O$2128,'BANG KE TRU TIEN'!$B$8:$B$2128,Sheet2!$B12,'BANG KE TRU TIEN'!$A$8:$A$2128,Sheet2!T$2)</f>
        <v>0</v>
      </c>
      <c r="U12" s="164">
        <f>SUMIFS('BANG KE TRU TIEN'!$O$8:$O$2128,'BANG KE TRU TIEN'!$B$8:$B$2128,Sheet2!$B12,'BANG KE TRU TIEN'!$A$8:$A$2128,Sheet2!U$2)</f>
        <v>0</v>
      </c>
      <c r="V12" s="164">
        <f>SUMIFS('BANG KE TRU TIEN'!$O$8:$O$2128,'BANG KE TRU TIEN'!$B$8:$B$2128,Sheet2!$B12,'BANG KE TRU TIEN'!$A$8:$A$2128,Sheet2!V$2)</f>
        <v>0</v>
      </c>
      <c r="W12" s="164">
        <f>SUMIFS('BANG KE TRU TIEN'!$O$8:$O$2128,'BANG KE TRU TIEN'!$B$8:$B$2128,Sheet2!$B12,'BANG KE TRU TIEN'!$A$8:$A$2128,Sheet2!W$2)</f>
        <v>0</v>
      </c>
      <c r="X12" s="164">
        <f>SUMIFS('BANG KE TRU TIEN'!$O$8:$O$2128,'BANG KE TRU TIEN'!$B$8:$B$2128,Sheet2!$B12,'BANG KE TRU TIEN'!$A$8:$A$2128,Sheet2!X$2)</f>
        <v>0</v>
      </c>
      <c r="Y12" s="164">
        <f>SUMIFS('BANG KE TRU TIEN'!$O$8:$O$2128,'BANG KE TRU TIEN'!$B$8:$B$2128,Sheet2!$B12,'BANG KE TRU TIEN'!$A$8:$A$2128,Sheet2!Y$2)</f>
        <v>0</v>
      </c>
      <c r="Z12" s="164">
        <f>SUMIFS('BANG KE TRU TIEN'!$O$8:$O$2128,'BANG KE TRU TIEN'!$B$8:$B$2128,Sheet2!$B12,'BANG KE TRU TIEN'!$A$8:$A$2128,Sheet2!Z$2)</f>
        <v>0</v>
      </c>
      <c r="AA12" s="164">
        <f>SUMIFS('BANG KE TRU TIEN'!$O$8:$O$2128,'BANG KE TRU TIEN'!$B$8:$B$2128,Sheet2!$B12,'BANG KE TRU TIEN'!$A$8:$A$2128,Sheet2!AA$2)</f>
        <v>0</v>
      </c>
      <c r="AB12" s="164">
        <f>SUMIFS('BANG KE TRU TIEN'!$O$8:$O$2128,'BANG KE TRU TIEN'!$B$8:$B$2128,Sheet2!$B12,'BANG KE TRU TIEN'!$A$8:$A$2128,Sheet2!AB$2)</f>
        <v>0</v>
      </c>
      <c r="AC12" s="164">
        <f>SUMIFS('BANG KE TRU TIEN'!$O$8:$O$2128,'BANG KE TRU TIEN'!$B$8:$B$2128,Sheet2!$B12,'BANG KE TRU TIEN'!$A$8:$A$2128,Sheet2!AC$2)</f>
        <v>0</v>
      </c>
      <c r="AD12" s="164">
        <f>SUMIFS('BANG KE TRU TIEN'!$O$8:$O$2128,'BANG KE TRU TIEN'!$B$8:$B$2128,Sheet2!$B12,'BANG KE TRU TIEN'!$A$8:$A$2128,Sheet2!AD$2)</f>
        <v>0</v>
      </c>
      <c r="AE12" s="164">
        <f>SUMIFS('BANG KE TRU TIEN'!$O$8:$O$2128,'BANG KE TRU TIEN'!$B$8:$B$2128,Sheet2!$B12,'BANG KE TRU TIEN'!$A$8:$A$2128,Sheet2!AE$2)</f>
        <v>0</v>
      </c>
      <c r="AF12" s="164">
        <f>SUMIFS('BANG KE TRU TIEN'!$O$8:$O$2128,'BANG KE TRU TIEN'!$B$8:$B$2128,Sheet2!$B12,'BANG KE TRU TIEN'!$A$8:$A$2128,Sheet2!AF$2)</f>
        <v>0</v>
      </c>
      <c r="AG12" s="164">
        <f>SUMIFS('BANG KE TRU TIEN'!$O$8:$O$2128,'BANG KE TRU TIEN'!$B$8:$B$2128,Sheet2!$B12,'BANG KE TRU TIEN'!$A$8:$A$2128,Sheet2!AG$2)</f>
        <v>0</v>
      </c>
    </row>
    <row r="13" spans="1:33">
      <c r="A13" s="99">
        <f t="shared" si="0"/>
        <v>0</v>
      </c>
      <c r="B13" s="96" t="s">
        <v>1199</v>
      </c>
      <c r="C13" s="164">
        <f>SUMIFS('BANG KE TRU TIEN'!$O$8:$O$2128,'BANG KE TRU TIEN'!$B$8:$B$2128,Sheet2!$B13,'BANG KE TRU TIEN'!$A$8:$A$2128,Sheet2!C$2)</f>
        <v>0</v>
      </c>
      <c r="D13" s="164">
        <f>SUMIFS('BANG KE TRU TIEN'!$O$8:$O$2128,'BANG KE TRU TIEN'!$B$8:$B$2128,Sheet2!$B13,'BANG KE TRU TIEN'!$A$8:$A$2128,Sheet2!D$2)</f>
        <v>0</v>
      </c>
      <c r="E13" s="164">
        <f>SUMIFS('BANG KE TRU TIEN'!$O$8:$O$2128,'BANG KE TRU TIEN'!$B$8:$B$2128,Sheet2!$B13,'BANG KE TRU TIEN'!$A$8:$A$2128,Sheet2!E$2)</f>
        <v>0</v>
      </c>
      <c r="F13" s="164">
        <f>SUMIFS('BANG KE TRU TIEN'!$O$8:$O$2128,'BANG KE TRU TIEN'!$B$8:$B$2128,Sheet2!$B13,'BANG KE TRU TIEN'!$A$8:$A$2128,Sheet2!F$2)</f>
        <v>0</v>
      </c>
      <c r="G13" s="164">
        <f>SUMIFS('BANG KE TRU TIEN'!$O$8:$O$2128,'BANG KE TRU TIEN'!$B$8:$B$2128,Sheet2!$B13,'BANG KE TRU TIEN'!$A$8:$A$2128,Sheet2!G$2)</f>
        <v>0</v>
      </c>
      <c r="H13" s="164">
        <f>SUMIFS('BANG KE TRU TIEN'!$O$8:$O$2128,'BANG KE TRU TIEN'!$B$8:$B$2128,Sheet2!$B13,'BANG KE TRU TIEN'!$A$8:$A$2128,Sheet2!H$2)</f>
        <v>0</v>
      </c>
      <c r="I13" s="164">
        <f>SUMIFS('BANG KE TRU TIEN'!$O$8:$O$2128,'BANG KE TRU TIEN'!$B$8:$B$2128,Sheet2!$B13,'BANG KE TRU TIEN'!$A$8:$A$2128,Sheet2!I$2)</f>
        <v>0</v>
      </c>
      <c r="J13" s="164">
        <f>SUMIFS('BANG KE TRU TIEN'!$O$8:$O$2128,'BANG KE TRU TIEN'!$B$8:$B$2128,Sheet2!$B13,'BANG KE TRU TIEN'!$A$8:$A$2128,Sheet2!J$2)</f>
        <v>0</v>
      </c>
      <c r="K13" s="164">
        <f>SUMIFS('BANG KE TRU TIEN'!$O$8:$O$2128,'BANG KE TRU TIEN'!$B$8:$B$2128,Sheet2!$B13,'BANG KE TRU TIEN'!$A$8:$A$2128,Sheet2!K$2)</f>
        <v>0</v>
      </c>
      <c r="L13" s="164">
        <f>SUMIFS('BANG KE TRU TIEN'!$O$8:$O$2128,'BANG KE TRU TIEN'!$B$8:$B$2128,Sheet2!$B13,'BANG KE TRU TIEN'!$A$8:$A$2128,Sheet2!L$2)</f>
        <v>0</v>
      </c>
      <c r="M13" s="164">
        <f>SUMIFS('BANG KE TRU TIEN'!$O$8:$O$2128,'BANG KE TRU TIEN'!$B$8:$B$2128,Sheet2!$B13,'BANG KE TRU TIEN'!$A$8:$A$2128,Sheet2!M$2)</f>
        <v>0</v>
      </c>
      <c r="N13" s="164">
        <f>SUMIFS('BANG KE TRU TIEN'!$O$8:$O$2128,'BANG KE TRU TIEN'!$B$8:$B$2128,Sheet2!$B13,'BANG KE TRU TIEN'!$A$8:$A$2128,Sheet2!N$2)</f>
        <v>0</v>
      </c>
      <c r="O13" s="164">
        <f>SUMIFS('BANG KE TRU TIEN'!$O$8:$O$2128,'BANG KE TRU TIEN'!$B$8:$B$2128,Sheet2!$B13,'BANG KE TRU TIEN'!$A$8:$A$2128,Sheet2!O$2)</f>
        <v>0</v>
      </c>
      <c r="P13" s="164">
        <f>SUMIFS('BANG KE TRU TIEN'!$O$8:$O$2128,'BANG KE TRU TIEN'!$B$8:$B$2128,Sheet2!$B13,'BANG KE TRU TIEN'!$A$8:$A$2128,Sheet2!P$2)</f>
        <v>0</v>
      </c>
      <c r="Q13" s="164">
        <f>SUMIFS('BANG KE TRU TIEN'!$O$8:$O$2128,'BANG KE TRU TIEN'!$B$8:$B$2128,Sheet2!$B13,'BANG KE TRU TIEN'!$A$8:$A$2128,Sheet2!Q$2)</f>
        <v>0</v>
      </c>
      <c r="R13" s="164">
        <f>SUMIFS('BANG KE TRU TIEN'!$O$8:$O$2128,'BANG KE TRU TIEN'!$B$8:$B$2128,Sheet2!$B13,'BANG KE TRU TIEN'!$A$8:$A$2128,Sheet2!R$2)</f>
        <v>0</v>
      </c>
      <c r="S13" s="164">
        <f>SUMIFS('BANG KE TRU TIEN'!$O$8:$O$2128,'BANG KE TRU TIEN'!$B$8:$B$2128,Sheet2!$B13,'BANG KE TRU TIEN'!$A$8:$A$2128,Sheet2!S$2)</f>
        <v>0</v>
      </c>
      <c r="T13" s="164">
        <f>SUMIFS('BANG KE TRU TIEN'!$O$8:$O$2128,'BANG KE TRU TIEN'!$B$8:$B$2128,Sheet2!$B13,'BANG KE TRU TIEN'!$A$8:$A$2128,Sheet2!T$2)</f>
        <v>0</v>
      </c>
      <c r="U13" s="164">
        <f>SUMIFS('BANG KE TRU TIEN'!$O$8:$O$2128,'BANG KE TRU TIEN'!$B$8:$B$2128,Sheet2!$B13,'BANG KE TRU TIEN'!$A$8:$A$2128,Sheet2!U$2)</f>
        <v>0</v>
      </c>
      <c r="V13" s="164">
        <f>SUMIFS('BANG KE TRU TIEN'!$O$8:$O$2128,'BANG KE TRU TIEN'!$B$8:$B$2128,Sheet2!$B13,'BANG KE TRU TIEN'!$A$8:$A$2128,Sheet2!V$2)</f>
        <v>0</v>
      </c>
      <c r="W13" s="164">
        <f>SUMIFS('BANG KE TRU TIEN'!$O$8:$O$2128,'BANG KE TRU TIEN'!$B$8:$B$2128,Sheet2!$B13,'BANG KE TRU TIEN'!$A$8:$A$2128,Sheet2!W$2)</f>
        <v>0</v>
      </c>
      <c r="X13" s="164">
        <f>SUMIFS('BANG KE TRU TIEN'!$O$8:$O$2128,'BANG KE TRU TIEN'!$B$8:$B$2128,Sheet2!$B13,'BANG KE TRU TIEN'!$A$8:$A$2128,Sheet2!X$2)</f>
        <v>0</v>
      </c>
      <c r="Y13" s="164">
        <f>SUMIFS('BANG KE TRU TIEN'!$O$8:$O$2128,'BANG KE TRU TIEN'!$B$8:$B$2128,Sheet2!$B13,'BANG KE TRU TIEN'!$A$8:$A$2128,Sheet2!Y$2)</f>
        <v>0</v>
      </c>
      <c r="Z13" s="164">
        <f>SUMIFS('BANG KE TRU TIEN'!$O$8:$O$2128,'BANG KE TRU TIEN'!$B$8:$B$2128,Sheet2!$B13,'BANG KE TRU TIEN'!$A$8:$A$2128,Sheet2!Z$2)</f>
        <v>0</v>
      </c>
      <c r="AA13" s="164">
        <f>SUMIFS('BANG KE TRU TIEN'!$O$8:$O$2128,'BANG KE TRU TIEN'!$B$8:$B$2128,Sheet2!$B13,'BANG KE TRU TIEN'!$A$8:$A$2128,Sheet2!AA$2)</f>
        <v>0</v>
      </c>
      <c r="AB13" s="164">
        <f>SUMIFS('BANG KE TRU TIEN'!$O$8:$O$2128,'BANG KE TRU TIEN'!$B$8:$B$2128,Sheet2!$B13,'BANG KE TRU TIEN'!$A$8:$A$2128,Sheet2!AB$2)</f>
        <v>0</v>
      </c>
      <c r="AC13" s="164">
        <f>SUMIFS('BANG KE TRU TIEN'!$O$8:$O$2128,'BANG KE TRU TIEN'!$B$8:$B$2128,Sheet2!$B13,'BANG KE TRU TIEN'!$A$8:$A$2128,Sheet2!AC$2)</f>
        <v>0</v>
      </c>
      <c r="AD13" s="164">
        <f>SUMIFS('BANG KE TRU TIEN'!$O$8:$O$2128,'BANG KE TRU TIEN'!$B$8:$B$2128,Sheet2!$B13,'BANG KE TRU TIEN'!$A$8:$A$2128,Sheet2!AD$2)</f>
        <v>0</v>
      </c>
      <c r="AE13" s="164">
        <f>SUMIFS('BANG KE TRU TIEN'!$O$8:$O$2128,'BANG KE TRU TIEN'!$B$8:$B$2128,Sheet2!$B13,'BANG KE TRU TIEN'!$A$8:$A$2128,Sheet2!AE$2)</f>
        <v>0</v>
      </c>
      <c r="AF13" s="164">
        <f>SUMIFS('BANG KE TRU TIEN'!$O$8:$O$2128,'BANG KE TRU TIEN'!$B$8:$B$2128,Sheet2!$B13,'BANG KE TRU TIEN'!$A$8:$A$2128,Sheet2!AF$2)</f>
        <v>0</v>
      </c>
      <c r="AG13" s="164">
        <f>SUMIFS('BANG KE TRU TIEN'!$O$8:$O$2128,'BANG KE TRU TIEN'!$B$8:$B$2128,Sheet2!$B13,'BANG KE TRU TIEN'!$A$8:$A$2128,Sheet2!AG$2)</f>
        <v>0</v>
      </c>
    </row>
    <row r="14" spans="1:33">
      <c r="A14" s="99">
        <f t="shared" si="0"/>
        <v>0</v>
      </c>
      <c r="B14" s="96" t="s">
        <v>2047</v>
      </c>
      <c r="C14" s="164">
        <f>SUMIFS('BANG KE TRU TIEN'!$O$8:$O$2128,'BANG KE TRU TIEN'!$B$8:$B$2128,Sheet2!$B14,'BANG KE TRU TIEN'!$A$8:$A$2128,Sheet2!C$2)</f>
        <v>0</v>
      </c>
      <c r="D14" s="164">
        <f>SUMIFS('BANG KE TRU TIEN'!$O$8:$O$2128,'BANG KE TRU TIEN'!$B$8:$B$2128,Sheet2!$B14,'BANG KE TRU TIEN'!$A$8:$A$2128,Sheet2!D$2)</f>
        <v>0</v>
      </c>
      <c r="E14" s="164">
        <f>SUMIFS('BANG KE TRU TIEN'!$O$8:$O$2128,'BANG KE TRU TIEN'!$B$8:$B$2128,Sheet2!$B14,'BANG KE TRU TIEN'!$A$8:$A$2128,Sheet2!E$2)</f>
        <v>0</v>
      </c>
      <c r="F14" s="164">
        <f>SUMIFS('BANG KE TRU TIEN'!$O$8:$O$2128,'BANG KE TRU TIEN'!$B$8:$B$2128,Sheet2!$B14,'BANG KE TRU TIEN'!$A$8:$A$2128,Sheet2!F$2)</f>
        <v>0</v>
      </c>
      <c r="G14" s="164">
        <f>SUMIFS('BANG KE TRU TIEN'!$O$8:$O$2128,'BANG KE TRU TIEN'!$B$8:$B$2128,Sheet2!$B14,'BANG KE TRU TIEN'!$A$8:$A$2128,Sheet2!G$2)</f>
        <v>0</v>
      </c>
      <c r="H14" s="164">
        <f>SUMIFS('BANG KE TRU TIEN'!$O$8:$O$2128,'BANG KE TRU TIEN'!$B$8:$B$2128,Sheet2!$B14,'BANG KE TRU TIEN'!$A$8:$A$2128,Sheet2!H$2)</f>
        <v>0</v>
      </c>
      <c r="I14" s="164">
        <f>SUMIFS('BANG KE TRU TIEN'!$O$8:$O$2128,'BANG KE TRU TIEN'!$B$8:$B$2128,Sheet2!$B14,'BANG KE TRU TIEN'!$A$8:$A$2128,Sheet2!I$2)</f>
        <v>0</v>
      </c>
      <c r="J14" s="164">
        <f>SUMIFS('BANG KE TRU TIEN'!$O$8:$O$2128,'BANG KE TRU TIEN'!$B$8:$B$2128,Sheet2!$B14,'BANG KE TRU TIEN'!$A$8:$A$2128,Sheet2!J$2)</f>
        <v>0</v>
      </c>
      <c r="K14" s="164">
        <f>SUMIFS('BANG KE TRU TIEN'!$O$8:$O$2128,'BANG KE TRU TIEN'!$B$8:$B$2128,Sheet2!$B14,'BANG KE TRU TIEN'!$A$8:$A$2128,Sheet2!K$2)</f>
        <v>0</v>
      </c>
      <c r="L14" s="164">
        <f>SUMIFS('BANG KE TRU TIEN'!$O$8:$O$2128,'BANG KE TRU TIEN'!$B$8:$B$2128,Sheet2!$B14,'BANG KE TRU TIEN'!$A$8:$A$2128,Sheet2!L$2)</f>
        <v>0</v>
      </c>
      <c r="M14" s="164">
        <f>SUMIFS('BANG KE TRU TIEN'!$O$8:$O$2128,'BANG KE TRU TIEN'!$B$8:$B$2128,Sheet2!$B14,'BANG KE TRU TIEN'!$A$8:$A$2128,Sheet2!M$2)</f>
        <v>0</v>
      </c>
      <c r="N14" s="164">
        <f>SUMIFS('BANG KE TRU TIEN'!$O$8:$O$2128,'BANG KE TRU TIEN'!$B$8:$B$2128,Sheet2!$B14,'BANG KE TRU TIEN'!$A$8:$A$2128,Sheet2!N$2)</f>
        <v>0</v>
      </c>
      <c r="O14" s="164">
        <f>SUMIFS('BANG KE TRU TIEN'!$O$8:$O$2128,'BANG KE TRU TIEN'!$B$8:$B$2128,Sheet2!$B14,'BANG KE TRU TIEN'!$A$8:$A$2128,Sheet2!O$2)</f>
        <v>0</v>
      </c>
      <c r="P14" s="164">
        <f>SUMIFS('BANG KE TRU TIEN'!$O$8:$O$2128,'BANG KE TRU TIEN'!$B$8:$B$2128,Sheet2!$B14,'BANG KE TRU TIEN'!$A$8:$A$2128,Sheet2!P$2)</f>
        <v>0</v>
      </c>
      <c r="Q14" s="164">
        <f>SUMIFS('BANG KE TRU TIEN'!$O$8:$O$2128,'BANG KE TRU TIEN'!$B$8:$B$2128,Sheet2!$B14,'BANG KE TRU TIEN'!$A$8:$A$2128,Sheet2!Q$2)</f>
        <v>0</v>
      </c>
      <c r="R14" s="164">
        <f>SUMIFS('BANG KE TRU TIEN'!$O$8:$O$2128,'BANG KE TRU TIEN'!$B$8:$B$2128,Sheet2!$B14,'BANG KE TRU TIEN'!$A$8:$A$2128,Sheet2!R$2)</f>
        <v>0</v>
      </c>
      <c r="S14" s="164">
        <f>SUMIFS('BANG KE TRU TIEN'!$O$8:$O$2128,'BANG KE TRU TIEN'!$B$8:$B$2128,Sheet2!$B14,'BANG KE TRU TIEN'!$A$8:$A$2128,Sheet2!S$2)</f>
        <v>0</v>
      </c>
      <c r="T14" s="164">
        <f>SUMIFS('BANG KE TRU TIEN'!$O$8:$O$2128,'BANG KE TRU TIEN'!$B$8:$B$2128,Sheet2!$B14,'BANG KE TRU TIEN'!$A$8:$A$2128,Sheet2!T$2)</f>
        <v>0</v>
      </c>
      <c r="U14" s="164">
        <f>SUMIFS('BANG KE TRU TIEN'!$O$8:$O$2128,'BANG KE TRU TIEN'!$B$8:$B$2128,Sheet2!$B14,'BANG KE TRU TIEN'!$A$8:$A$2128,Sheet2!U$2)</f>
        <v>0</v>
      </c>
      <c r="V14" s="164">
        <f>SUMIFS('BANG KE TRU TIEN'!$O$8:$O$2128,'BANG KE TRU TIEN'!$B$8:$B$2128,Sheet2!$B14,'BANG KE TRU TIEN'!$A$8:$A$2128,Sheet2!V$2)</f>
        <v>0</v>
      </c>
      <c r="W14" s="164">
        <f>SUMIFS('BANG KE TRU TIEN'!$O$8:$O$2128,'BANG KE TRU TIEN'!$B$8:$B$2128,Sheet2!$B14,'BANG KE TRU TIEN'!$A$8:$A$2128,Sheet2!W$2)</f>
        <v>0</v>
      </c>
      <c r="X14" s="164">
        <f>SUMIFS('BANG KE TRU TIEN'!$O$8:$O$2128,'BANG KE TRU TIEN'!$B$8:$B$2128,Sheet2!$B14,'BANG KE TRU TIEN'!$A$8:$A$2128,Sheet2!X$2)</f>
        <v>0</v>
      </c>
      <c r="Y14" s="164">
        <f>SUMIFS('BANG KE TRU TIEN'!$O$8:$O$2128,'BANG KE TRU TIEN'!$B$8:$B$2128,Sheet2!$B14,'BANG KE TRU TIEN'!$A$8:$A$2128,Sheet2!Y$2)</f>
        <v>0</v>
      </c>
      <c r="Z14" s="164">
        <f>SUMIFS('BANG KE TRU TIEN'!$O$8:$O$2128,'BANG KE TRU TIEN'!$B$8:$B$2128,Sheet2!$B14,'BANG KE TRU TIEN'!$A$8:$A$2128,Sheet2!Z$2)</f>
        <v>0</v>
      </c>
      <c r="AA14" s="164">
        <f>SUMIFS('BANG KE TRU TIEN'!$O$8:$O$2128,'BANG KE TRU TIEN'!$B$8:$B$2128,Sheet2!$B14,'BANG KE TRU TIEN'!$A$8:$A$2128,Sheet2!AA$2)</f>
        <v>0</v>
      </c>
      <c r="AB14" s="164">
        <f>SUMIFS('BANG KE TRU TIEN'!$O$8:$O$2128,'BANG KE TRU TIEN'!$B$8:$B$2128,Sheet2!$B14,'BANG KE TRU TIEN'!$A$8:$A$2128,Sheet2!AB$2)</f>
        <v>0</v>
      </c>
      <c r="AC14" s="164">
        <f>SUMIFS('BANG KE TRU TIEN'!$O$8:$O$2128,'BANG KE TRU TIEN'!$B$8:$B$2128,Sheet2!$B14,'BANG KE TRU TIEN'!$A$8:$A$2128,Sheet2!AC$2)</f>
        <v>0</v>
      </c>
      <c r="AD14" s="164">
        <f>SUMIFS('BANG KE TRU TIEN'!$O$8:$O$2128,'BANG KE TRU TIEN'!$B$8:$B$2128,Sheet2!$B14,'BANG KE TRU TIEN'!$A$8:$A$2128,Sheet2!AD$2)</f>
        <v>0</v>
      </c>
      <c r="AE14" s="164">
        <f>SUMIFS('BANG KE TRU TIEN'!$O$8:$O$2128,'BANG KE TRU TIEN'!$B$8:$B$2128,Sheet2!$B14,'BANG KE TRU TIEN'!$A$8:$A$2128,Sheet2!AE$2)</f>
        <v>0</v>
      </c>
      <c r="AF14" s="164">
        <f>SUMIFS('BANG KE TRU TIEN'!$O$8:$O$2128,'BANG KE TRU TIEN'!$B$8:$B$2128,Sheet2!$B14,'BANG KE TRU TIEN'!$A$8:$A$2128,Sheet2!AF$2)</f>
        <v>0</v>
      </c>
      <c r="AG14" s="164">
        <f>SUMIFS('BANG KE TRU TIEN'!$O$8:$O$2128,'BANG KE TRU TIEN'!$B$8:$B$2128,Sheet2!$B14,'BANG KE TRU TIEN'!$A$8:$A$2128,Sheet2!AG$2)</f>
        <v>0</v>
      </c>
    </row>
    <row r="15" spans="1:33">
      <c r="A15" s="100">
        <f t="shared" si="0"/>
        <v>0</v>
      </c>
      <c r="B15" s="97" t="s">
        <v>2048</v>
      </c>
      <c r="C15" s="165">
        <f>SUMIFS('BANG KE TRU TIEN'!$O$8:$O$2128,'BANG KE TRU TIEN'!$B$8:$B$2128,Sheet2!$B15,'BANG KE TRU TIEN'!$A$8:$A$2128,Sheet2!C$2)</f>
        <v>0</v>
      </c>
      <c r="D15" s="165">
        <f>SUMIFS('BANG KE TRU TIEN'!$O$8:$O$2128,'BANG KE TRU TIEN'!$B$8:$B$2128,Sheet2!$B15,'BANG KE TRU TIEN'!$A$8:$A$2128,Sheet2!D$2)</f>
        <v>0</v>
      </c>
      <c r="E15" s="165">
        <f>SUMIFS('BANG KE TRU TIEN'!$O$8:$O$2128,'BANG KE TRU TIEN'!$B$8:$B$2128,Sheet2!$B15,'BANG KE TRU TIEN'!$A$8:$A$2128,Sheet2!E$2)</f>
        <v>0</v>
      </c>
      <c r="F15" s="165">
        <f>SUMIFS('BANG KE TRU TIEN'!$O$8:$O$2128,'BANG KE TRU TIEN'!$B$8:$B$2128,Sheet2!$B15,'BANG KE TRU TIEN'!$A$8:$A$2128,Sheet2!F$2)</f>
        <v>0</v>
      </c>
      <c r="G15" s="165">
        <f>SUMIFS('BANG KE TRU TIEN'!$O$8:$O$2128,'BANG KE TRU TIEN'!$B$8:$B$2128,Sheet2!$B15,'BANG KE TRU TIEN'!$A$8:$A$2128,Sheet2!G$2)</f>
        <v>0</v>
      </c>
      <c r="H15" s="165">
        <f>SUMIFS('BANG KE TRU TIEN'!$O$8:$O$2128,'BANG KE TRU TIEN'!$B$8:$B$2128,Sheet2!$B15,'BANG KE TRU TIEN'!$A$8:$A$2128,Sheet2!H$2)</f>
        <v>0</v>
      </c>
      <c r="I15" s="165">
        <f>SUMIFS('BANG KE TRU TIEN'!$O$8:$O$2128,'BANG KE TRU TIEN'!$B$8:$B$2128,Sheet2!$B15,'BANG KE TRU TIEN'!$A$8:$A$2128,Sheet2!I$2)</f>
        <v>0</v>
      </c>
      <c r="J15" s="165">
        <f>SUMIFS('BANG KE TRU TIEN'!$O$8:$O$2128,'BANG KE TRU TIEN'!$B$8:$B$2128,Sheet2!$B15,'BANG KE TRU TIEN'!$A$8:$A$2128,Sheet2!J$2)</f>
        <v>0</v>
      </c>
      <c r="K15" s="165">
        <f>SUMIFS('BANG KE TRU TIEN'!$O$8:$O$2128,'BANG KE TRU TIEN'!$B$8:$B$2128,Sheet2!$B15,'BANG KE TRU TIEN'!$A$8:$A$2128,Sheet2!K$2)</f>
        <v>0</v>
      </c>
      <c r="L15" s="165">
        <f>SUMIFS('BANG KE TRU TIEN'!$O$8:$O$2128,'BANG KE TRU TIEN'!$B$8:$B$2128,Sheet2!$B15,'BANG KE TRU TIEN'!$A$8:$A$2128,Sheet2!L$2)</f>
        <v>0</v>
      </c>
      <c r="M15" s="165">
        <f>SUMIFS('BANG KE TRU TIEN'!$O$8:$O$2128,'BANG KE TRU TIEN'!$B$8:$B$2128,Sheet2!$B15,'BANG KE TRU TIEN'!$A$8:$A$2128,Sheet2!M$2)</f>
        <v>0</v>
      </c>
      <c r="N15" s="165">
        <f>SUMIFS('BANG KE TRU TIEN'!$O$8:$O$2128,'BANG KE TRU TIEN'!$B$8:$B$2128,Sheet2!$B15,'BANG KE TRU TIEN'!$A$8:$A$2128,Sheet2!N$2)</f>
        <v>0</v>
      </c>
      <c r="O15" s="165">
        <f>SUMIFS('BANG KE TRU TIEN'!$O$8:$O$2128,'BANG KE TRU TIEN'!$B$8:$B$2128,Sheet2!$B15,'BANG KE TRU TIEN'!$A$8:$A$2128,Sheet2!O$2)</f>
        <v>0</v>
      </c>
      <c r="P15" s="165">
        <f>SUMIFS('BANG KE TRU TIEN'!$O$8:$O$2128,'BANG KE TRU TIEN'!$B$8:$B$2128,Sheet2!$B15,'BANG KE TRU TIEN'!$A$8:$A$2128,Sheet2!P$2)</f>
        <v>0</v>
      </c>
      <c r="Q15" s="165">
        <f>SUMIFS('BANG KE TRU TIEN'!$O$8:$O$2128,'BANG KE TRU TIEN'!$B$8:$B$2128,Sheet2!$B15,'BANG KE TRU TIEN'!$A$8:$A$2128,Sheet2!Q$2)</f>
        <v>0</v>
      </c>
      <c r="R15" s="165">
        <f>SUMIFS('BANG KE TRU TIEN'!$O$8:$O$2128,'BANG KE TRU TIEN'!$B$8:$B$2128,Sheet2!$B15,'BANG KE TRU TIEN'!$A$8:$A$2128,Sheet2!R$2)</f>
        <v>0</v>
      </c>
      <c r="S15" s="165">
        <f>SUMIFS('BANG KE TRU TIEN'!$O$8:$O$2128,'BANG KE TRU TIEN'!$B$8:$B$2128,Sheet2!$B15,'BANG KE TRU TIEN'!$A$8:$A$2128,Sheet2!S$2)</f>
        <v>0</v>
      </c>
      <c r="T15" s="165">
        <f>SUMIFS('BANG KE TRU TIEN'!$O$8:$O$2128,'BANG KE TRU TIEN'!$B$8:$B$2128,Sheet2!$B15,'BANG KE TRU TIEN'!$A$8:$A$2128,Sheet2!T$2)</f>
        <v>0</v>
      </c>
      <c r="U15" s="165">
        <f>SUMIFS('BANG KE TRU TIEN'!$O$8:$O$2128,'BANG KE TRU TIEN'!$B$8:$B$2128,Sheet2!$B15,'BANG KE TRU TIEN'!$A$8:$A$2128,Sheet2!U$2)</f>
        <v>0</v>
      </c>
      <c r="V15" s="165">
        <f>SUMIFS('BANG KE TRU TIEN'!$O$8:$O$2128,'BANG KE TRU TIEN'!$B$8:$B$2128,Sheet2!$B15,'BANG KE TRU TIEN'!$A$8:$A$2128,Sheet2!V$2)</f>
        <v>0</v>
      </c>
      <c r="W15" s="165">
        <f>SUMIFS('BANG KE TRU TIEN'!$O$8:$O$2128,'BANG KE TRU TIEN'!$B$8:$B$2128,Sheet2!$B15,'BANG KE TRU TIEN'!$A$8:$A$2128,Sheet2!W$2)</f>
        <v>0</v>
      </c>
      <c r="X15" s="165">
        <f>SUMIFS('BANG KE TRU TIEN'!$O$8:$O$2128,'BANG KE TRU TIEN'!$B$8:$B$2128,Sheet2!$B15,'BANG KE TRU TIEN'!$A$8:$A$2128,Sheet2!X$2)</f>
        <v>0</v>
      </c>
      <c r="Y15" s="165">
        <f>SUMIFS('BANG KE TRU TIEN'!$O$8:$O$2128,'BANG KE TRU TIEN'!$B$8:$B$2128,Sheet2!$B15,'BANG KE TRU TIEN'!$A$8:$A$2128,Sheet2!Y$2)</f>
        <v>0</v>
      </c>
      <c r="Z15" s="165">
        <f>SUMIFS('BANG KE TRU TIEN'!$O$8:$O$2128,'BANG KE TRU TIEN'!$B$8:$B$2128,Sheet2!$B15,'BANG KE TRU TIEN'!$A$8:$A$2128,Sheet2!Z$2)</f>
        <v>0</v>
      </c>
      <c r="AA15" s="165">
        <f>SUMIFS('BANG KE TRU TIEN'!$O$8:$O$2128,'BANG KE TRU TIEN'!$B$8:$B$2128,Sheet2!$B15,'BANG KE TRU TIEN'!$A$8:$A$2128,Sheet2!AA$2)</f>
        <v>0</v>
      </c>
      <c r="AB15" s="165">
        <f>SUMIFS('BANG KE TRU TIEN'!$O$8:$O$2128,'BANG KE TRU TIEN'!$B$8:$B$2128,Sheet2!$B15,'BANG KE TRU TIEN'!$A$8:$A$2128,Sheet2!AB$2)</f>
        <v>0</v>
      </c>
      <c r="AC15" s="165">
        <f>SUMIFS('BANG KE TRU TIEN'!$O$8:$O$2128,'BANG KE TRU TIEN'!$B$8:$B$2128,Sheet2!$B15,'BANG KE TRU TIEN'!$A$8:$A$2128,Sheet2!AC$2)</f>
        <v>0</v>
      </c>
      <c r="AD15" s="165">
        <f>SUMIFS('BANG KE TRU TIEN'!$O$8:$O$2128,'BANG KE TRU TIEN'!$B$8:$B$2128,Sheet2!$B15,'BANG KE TRU TIEN'!$A$8:$A$2128,Sheet2!AD$2)</f>
        <v>0</v>
      </c>
      <c r="AE15" s="165">
        <f>SUMIFS('BANG KE TRU TIEN'!$O$8:$O$2128,'BANG KE TRU TIEN'!$B$8:$B$2128,Sheet2!$B15,'BANG KE TRU TIEN'!$A$8:$A$2128,Sheet2!AE$2)</f>
        <v>0</v>
      </c>
      <c r="AF15" s="165">
        <f>SUMIFS('BANG KE TRU TIEN'!$O$8:$O$2128,'BANG KE TRU TIEN'!$B$8:$B$2128,Sheet2!$B15,'BANG KE TRU TIEN'!$A$8:$A$2128,Sheet2!AF$2)</f>
        <v>0</v>
      </c>
      <c r="AG15" s="165">
        <f>SUMIFS('BANG KE TRU TIEN'!$O$8:$O$2128,'BANG KE TRU TIEN'!$B$8:$B$2128,Sheet2!$B15,'BANG KE TRU TIEN'!$A$8:$A$2128,Sheet2!AG$2)</f>
        <v>0</v>
      </c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I195"/>
  <sheetViews>
    <sheetView workbookViewId="0">
      <selection activeCell="G4" sqref="G4"/>
    </sheetView>
  </sheetViews>
  <sheetFormatPr defaultRowHeight="15"/>
  <cols>
    <col min="2" max="2" width="12.7109375" bestFit="1" customWidth="1"/>
    <col min="4" max="4" width="29.5703125" bestFit="1" customWidth="1"/>
    <col min="5" max="5" width="18.7109375" bestFit="1" customWidth="1"/>
    <col min="6" max="7" width="12.85546875" bestFit="1" customWidth="1"/>
    <col min="8" max="8" width="11.85546875" bestFit="1" customWidth="1"/>
  </cols>
  <sheetData>
    <row r="1" spans="3:9" s="299" customFormat="1" ht="27.75" customHeight="1">
      <c r="D1" s="299" t="s">
        <v>2566</v>
      </c>
      <c r="E1" s="299" t="s">
        <v>2566</v>
      </c>
      <c r="F1" s="300">
        <f>SUM(F2:F364)</f>
        <v>12747</v>
      </c>
      <c r="G1" s="300">
        <f>SUM(G2:G364)</f>
        <v>20011</v>
      </c>
      <c r="H1" s="300">
        <v>1809</v>
      </c>
      <c r="I1" s="301">
        <f>H1/G1</f>
        <v>9.0400279846084647E-2</v>
      </c>
    </row>
    <row r="2" spans="3:9" ht="16.5">
      <c r="C2" t="str">
        <f>MID(E2,10,2)</f>
        <v>S2</v>
      </c>
      <c r="D2" s="294" t="s">
        <v>2444</v>
      </c>
      <c r="E2" s="295" t="s">
        <v>2445</v>
      </c>
      <c r="F2" s="296">
        <v>124</v>
      </c>
      <c r="G2" s="298">
        <f>IF(MID(E2,10,1)="0",F2,IF(OR(MID(E2,10,2)="X1",MID(E2,10,2)="X2"),F2*2,IF(OR(MID(E2,10,2)="X4",MID(E2,10,2)="X4"),F2*3,IF(MID(E2,10,1)="f",E2,IF(OR(MID(E2,10,1)="S",MID(E2,10,1)="L",MID(E2,10,1)="B",MID(E2,10,1)="X"),MID(E2,11,1)*F2,0)))))</f>
        <v>248</v>
      </c>
    </row>
    <row r="3" spans="3:9" ht="16.5">
      <c r="C3" t="str">
        <f t="shared" ref="C3:C66" si="0">MID(E3,10,2)</f>
        <v>S2</v>
      </c>
      <c r="D3" s="294" t="s">
        <v>2444</v>
      </c>
      <c r="E3" s="295" t="s">
        <v>2445</v>
      </c>
      <c r="F3" s="296">
        <v>8</v>
      </c>
      <c r="G3" s="298">
        <f t="shared" ref="G3:G33" si="1">IF(MID(E3,10,1)="0",F3,IF(OR(MID(E3,10,2)="X1",MID(E3,10,2)="X2"),F3*2,IF(OR(MID(E3,10,2)="X4",MID(E3,10,2)="X4"),F3*3,IF(MID(E3,10,1)="f",E3,IF(OR(MID(E3,10,1)="S",MID(E3,10,1)="L",MID(E3,10,1)="B",MID(E3,10,1)="X"),MID(E3,11,1)*F3,0)))))</f>
        <v>16</v>
      </c>
    </row>
    <row r="4" spans="3:9" ht="16.5">
      <c r="C4" t="str">
        <f t="shared" si="0"/>
        <v>S2</v>
      </c>
      <c r="D4" s="294" t="s">
        <v>2444</v>
      </c>
      <c r="E4" s="295" t="s">
        <v>2425</v>
      </c>
      <c r="F4" s="296">
        <v>3</v>
      </c>
      <c r="G4" s="298">
        <f t="shared" si="1"/>
        <v>6</v>
      </c>
    </row>
    <row r="5" spans="3:9" ht="16.5">
      <c r="C5" t="str">
        <f t="shared" si="0"/>
        <v>S2</v>
      </c>
      <c r="D5" s="294" t="s">
        <v>2444</v>
      </c>
      <c r="E5" s="295" t="s">
        <v>2424</v>
      </c>
      <c r="F5" s="296">
        <v>51</v>
      </c>
      <c r="G5" s="298">
        <f t="shared" si="1"/>
        <v>102</v>
      </c>
    </row>
    <row r="6" spans="3:9" ht="16.5">
      <c r="C6" t="str">
        <f t="shared" si="0"/>
        <v>S2</v>
      </c>
      <c r="D6" s="294" t="s">
        <v>2444</v>
      </c>
      <c r="E6" s="295" t="s">
        <v>2424</v>
      </c>
      <c r="F6" s="296">
        <v>37</v>
      </c>
      <c r="G6" s="298">
        <f t="shared" si="1"/>
        <v>74</v>
      </c>
    </row>
    <row r="7" spans="3:9" ht="16.5">
      <c r="C7" t="str">
        <f t="shared" si="0"/>
        <v>01</v>
      </c>
      <c r="D7" s="294" t="s">
        <v>2444</v>
      </c>
      <c r="E7" s="295" t="s">
        <v>2411</v>
      </c>
      <c r="F7" s="296">
        <v>18</v>
      </c>
      <c r="G7" s="298">
        <f t="shared" si="1"/>
        <v>18</v>
      </c>
    </row>
    <row r="8" spans="3:9" ht="16.5">
      <c r="C8" t="str">
        <f t="shared" si="0"/>
        <v>02</v>
      </c>
      <c r="D8" s="294" t="s">
        <v>2444</v>
      </c>
      <c r="E8" s="295" t="s">
        <v>2410</v>
      </c>
      <c r="F8" s="296">
        <v>4</v>
      </c>
      <c r="G8" s="298">
        <f t="shared" si="1"/>
        <v>4</v>
      </c>
    </row>
    <row r="9" spans="3:9" ht="16.5">
      <c r="C9" t="str">
        <f t="shared" si="0"/>
        <v>02</v>
      </c>
      <c r="D9" s="294" t="s">
        <v>2444</v>
      </c>
      <c r="E9" s="295" t="s">
        <v>2410</v>
      </c>
      <c r="F9" s="296">
        <v>19</v>
      </c>
      <c r="G9" s="298">
        <f t="shared" si="1"/>
        <v>19</v>
      </c>
    </row>
    <row r="10" spans="3:9" ht="16.5">
      <c r="C10" t="str">
        <f t="shared" si="0"/>
        <v>B2</v>
      </c>
      <c r="D10" s="294" t="s">
        <v>2444</v>
      </c>
      <c r="E10" s="295" t="s">
        <v>2220</v>
      </c>
      <c r="F10" s="296">
        <v>79</v>
      </c>
      <c r="G10" s="298">
        <f t="shared" si="1"/>
        <v>158</v>
      </c>
    </row>
    <row r="11" spans="3:9" ht="16.5">
      <c r="C11" t="str">
        <f t="shared" si="0"/>
        <v>B2</v>
      </c>
      <c r="D11" s="294" t="s">
        <v>2444</v>
      </c>
      <c r="E11" s="295" t="s">
        <v>2220</v>
      </c>
      <c r="F11" s="296">
        <v>31</v>
      </c>
      <c r="G11" s="298">
        <f t="shared" si="1"/>
        <v>62</v>
      </c>
    </row>
    <row r="12" spans="3:9" ht="16.5">
      <c r="C12" t="str">
        <f t="shared" si="0"/>
        <v>B2</v>
      </c>
      <c r="D12" s="294" t="s">
        <v>2444</v>
      </c>
      <c r="E12" s="295" t="s">
        <v>2220</v>
      </c>
      <c r="F12" s="296">
        <v>40</v>
      </c>
      <c r="G12" s="298">
        <f t="shared" si="1"/>
        <v>80</v>
      </c>
    </row>
    <row r="13" spans="3:9" ht="16.5">
      <c r="C13" t="str">
        <f t="shared" si="0"/>
        <v>S1</v>
      </c>
      <c r="D13" s="294" t="s">
        <v>2444</v>
      </c>
      <c r="E13" s="295" t="s">
        <v>2222</v>
      </c>
      <c r="F13" s="296">
        <v>62</v>
      </c>
      <c r="G13" s="298">
        <f t="shared" si="1"/>
        <v>62</v>
      </c>
    </row>
    <row r="14" spans="3:9" ht="16.5">
      <c r="C14" t="str">
        <f t="shared" si="0"/>
        <v>S1</v>
      </c>
      <c r="D14" s="294" t="s">
        <v>2444</v>
      </c>
      <c r="E14" s="295" t="s">
        <v>2222</v>
      </c>
      <c r="F14" s="296">
        <v>28</v>
      </c>
      <c r="G14" s="298">
        <f t="shared" si="1"/>
        <v>28</v>
      </c>
    </row>
    <row r="15" spans="3:9" ht="16.5">
      <c r="C15" t="str">
        <f t="shared" si="0"/>
        <v>B2</v>
      </c>
      <c r="D15" s="294" t="s">
        <v>2444</v>
      </c>
      <c r="E15" s="295" t="s">
        <v>2228</v>
      </c>
      <c r="F15" s="296">
        <v>9</v>
      </c>
      <c r="G15" s="298">
        <f t="shared" si="1"/>
        <v>18</v>
      </c>
    </row>
    <row r="16" spans="3:9" ht="16.5">
      <c r="C16" t="str">
        <f t="shared" si="0"/>
        <v>B2</v>
      </c>
      <c r="D16" s="294" t="s">
        <v>2444</v>
      </c>
      <c r="E16" s="295" t="s">
        <v>2228</v>
      </c>
      <c r="F16" s="296">
        <v>75</v>
      </c>
      <c r="G16" s="298">
        <f t="shared" si="1"/>
        <v>150</v>
      </c>
    </row>
    <row r="17" spans="3:7" ht="16.5">
      <c r="C17" t="str">
        <f t="shared" si="0"/>
        <v>02</v>
      </c>
      <c r="D17" s="294" t="s">
        <v>2444</v>
      </c>
      <c r="E17" s="295" t="s">
        <v>2215</v>
      </c>
      <c r="F17" s="296">
        <v>52</v>
      </c>
      <c r="G17" s="298">
        <f t="shared" si="1"/>
        <v>52</v>
      </c>
    </row>
    <row r="18" spans="3:7" ht="16.5">
      <c r="C18" t="str">
        <f t="shared" si="0"/>
        <v>02</v>
      </c>
      <c r="D18" s="294" t="s">
        <v>2444</v>
      </c>
      <c r="E18" s="295" t="s">
        <v>2215</v>
      </c>
      <c r="F18" s="296">
        <v>55</v>
      </c>
      <c r="G18" s="298">
        <f t="shared" si="1"/>
        <v>55</v>
      </c>
    </row>
    <row r="19" spans="3:7" ht="16.5">
      <c r="C19" t="str">
        <f t="shared" si="0"/>
        <v>02</v>
      </c>
      <c r="D19" s="294" t="s">
        <v>2444</v>
      </c>
      <c r="E19" s="295" t="s">
        <v>2215</v>
      </c>
      <c r="F19" s="296">
        <v>111</v>
      </c>
      <c r="G19" s="298">
        <f t="shared" si="1"/>
        <v>111</v>
      </c>
    </row>
    <row r="20" spans="3:7" ht="16.5">
      <c r="C20" t="str">
        <f t="shared" si="0"/>
        <v>L2</v>
      </c>
      <c r="D20" s="294" t="s">
        <v>2444</v>
      </c>
      <c r="E20" s="295" t="s">
        <v>2221</v>
      </c>
      <c r="F20" s="296">
        <v>23</v>
      </c>
      <c r="G20" s="298">
        <f t="shared" si="1"/>
        <v>46</v>
      </c>
    </row>
    <row r="21" spans="3:7" ht="16.5">
      <c r="C21" t="str">
        <f t="shared" si="0"/>
        <v>02</v>
      </c>
      <c r="D21" s="294" t="s">
        <v>2444</v>
      </c>
      <c r="E21" s="295" t="s">
        <v>2215</v>
      </c>
      <c r="F21" s="296">
        <v>63</v>
      </c>
      <c r="G21" s="298">
        <f t="shared" si="1"/>
        <v>63</v>
      </c>
    </row>
    <row r="22" spans="3:7" ht="16.5">
      <c r="C22" t="str">
        <f t="shared" si="0"/>
        <v>L4</v>
      </c>
      <c r="D22" s="294" t="s">
        <v>2444</v>
      </c>
      <c r="E22" s="295" t="s">
        <v>2242</v>
      </c>
      <c r="F22" s="296">
        <v>128</v>
      </c>
      <c r="G22" s="298">
        <f t="shared" si="1"/>
        <v>512</v>
      </c>
    </row>
    <row r="23" spans="3:7" ht="16.5">
      <c r="C23" t="str">
        <f t="shared" si="0"/>
        <v>L4</v>
      </c>
      <c r="D23" s="294" t="s">
        <v>2444</v>
      </c>
      <c r="E23" s="295" t="s">
        <v>2242</v>
      </c>
      <c r="F23" s="296">
        <v>180</v>
      </c>
      <c r="G23" s="298">
        <f t="shared" si="1"/>
        <v>720</v>
      </c>
    </row>
    <row r="24" spans="3:7" ht="16.5">
      <c r="C24" t="str">
        <f t="shared" si="0"/>
        <v>L4</v>
      </c>
      <c r="D24" s="294" t="s">
        <v>2444</v>
      </c>
      <c r="E24" s="295" t="s">
        <v>2242</v>
      </c>
      <c r="F24" s="296">
        <v>151</v>
      </c>
      <c r="G24" s="298">
        <f t="shared" si="1"/>
        <v>604</v>
      </c>
    </row>
    <row r="25" spans="3:7" ht="16.5">
      <c r="C25" t="str">
        <f t="shared" si="0"/>
        <v>X4</v>
      </c>
      <c r="D25" s="294" t="s">
        <v>2444</v>
      </c>
      <c r="E25" s="295" t="s">
        <v>2227</v>
      </c>
      <c r="F25" s="296">
        <v>522</v>
      </c>
      <c r="G25" s="298">
        <f t="shared" si="1"/>
        <v>1566</v>
      </c>
    </row>
    <row r="26" spans="3:7" ht="16.5">
      <c r="C26" t="str">
        <f t="shared" si="0"/>
        <v>X4</v>
      </c>
      <c r="D26" s="294" t="s">
        <v>2444</v>
      </c>
      <c r="E26" s="295" t="s">
        <v>2227</v>
      </c>
      <c r="F26" s="296">
        <v>571</v>
      </c>
      <c r="G26" s="298">
        <f t="shared" si="1"/>
        <v>1713</v>
      </c>
    </row>
    <row r="27" spans="3:7" ht="16.5">
      <c r="C27" t="str">
        <f t="shared" si="0"/>
        <v>X4</v>
      </c>
      <c r="D27" s="294" t="s">
        <v>2444</v>
      </c>
      <c r="E27" s="295" t="s">
        <v>2227</v>
      </c>
      <c r="F27" s="296">
        <v>482</v>
      </c>
      <c r="G27" s="298">
        <f t="shared" si="1"/>
        <v>1446</v>
      </c>
    </row>
    <row r="28" spans="3:7" ht="16.5">
      <c r="C28" t="str">
        <f t="shared" si="0"/>
        <v>X2</v>
      </c>
      <c r="D28" s="294" t="s">
        <v>2444</v>
      </c>
      <c r="E28" s="295" t="s">
        <v>2447</v>
      </c>
      <c r="F28" s="296">
        <v>3</v>
      </c>
      <c r="G28" s="298">
        <f t="shared" si="1"/>
        <v>6</v>
      </c>
    </row>
    <row r="29" spans="3:7" ht="16.5">
      <c r="C29" t="str">
        <f t="shared" si="0"/>
        <v>X2</v>
      </c>
      <c r="D29" s="294" t="s">
        <v>2444</v>
      </c>
      <c r="E29" s="295" t="s">
        <v>2447</v>
      </c>
      <c r="F29" s="296">
        <v>71</v>
      </c>
      <c r="G29" s="298">
        <f t="shared" si="1"/>
        <v>142</v>
      </c>
    </row>
    <row r="30" spans="3:7" ht="16.5">
      <c r="C30" t="str">
        <f t="shared" si="0"/>
        <v>B2</v>
      </c>
      <c r="D30" s="294" t="s">
        <v>2444</v>
      </c>
      <c r="E30" s="295" t="s">
        <v>2420</v>
      </c>
      <c r="F30" s="296">
        <v>102</v>
      </c>
      <c r="G30" s="298">
        <f t="shared" si="1"/>
        <v>204</v>
      </c>
    </row>
    <row r="31" spans="3:7" ht="16.5">
      <c r="C31" t="str">
        <f t="shared" si="0"/>
        <v>B2</v>
      </c>
      <c r="D31" s="294" t="s">
        <v>2444</v>
      </c>
      <c r="E31" s="295" t="s">
        <v>2420</v>
      </c>
      <c r="F31" s="296">
        <v>96</v>
      </c>
      <c r="G31" s="298">
        <f t="shared" si="1"/>
        <v>192</v>
      </c>
    </row>
    <row r="32" spans="3:7" ht="16.5">
      <c r="C32" t="str">
        <f t="shared" si="0"/>
        <v>B2</v>
      </c>
      <c r="D32" s="294" t="s">
        <v>2444</v>
      </c>
      <c r="E32" s="295" t="s">
        <v>2420</v>
      </c>
      <c r="F32" s="296">
        <v>14</v>
      </c>
      <c r="G32" s="298">
        <f t="shared" si="1"/>
        <v>28</v>
      </c>
    </row>
    <row r="33" spans="3:7" ht="16.5">
      <c r="C33" t="str">
        <f t="shared" si="0"/>
        <v>02</v>
      </c>
      <c r="D33" s="294" t="s">
        <v>2444</v>
      </c>
      <c r="E33" s="295" t="s">
        <v>2195</v>
      </c>
      <c r="F33" s="296">
        <v>2</v>
      </c>
      <c r="G33" s="298">
        <f t="shared" si="1"/>
        <v>2</v>
      </c>
    </row>
    <row r="34" spans="3:7" ht="16.5">
      <c r="C34" t="str">
        <f t="shared" si="0"/>
        <v>S1</v>
      </c>
      <c r="D34" s="294" t="s">
        <v>2444</v>
      </c>
      <c r="E34" s="295" t="s">
        <v>2415</v>
      </c>
      <c r="F34" s="296">
        <v>1</v>
      </c>
      <c r="G34" s="298">
        <f t="shared" ref="G34:G65" si="2">IF(MID(E34,10,1)="0",F34,IF(OR(MID(E34,10,2)="X1",MID(E34,10,2)="X2"),F34*2,IF(OR(MID(E34,10,2)="X4",MID(E34,10,2)="X4"),F34*3,IF(MID(E34,10,1)="f",E34,IF(OR(MID(E34,10,1)="S",MID(E34,10,1)="L",MID(E34,10,1)="B",MID(E34,10,1)="X"),MID(E34,11,1)*F34,0)))))</f>
        <v>1</v>
      </c>
    </row>
    <row r="35" spans="3:7" ht="16.5">
      <c r="C35" t="str">
        <f t="shared" si="0"/>
        <v>S2</v>
      </c>
      <c r="D35" s="294" t="s">
        <v>2448</v>
      </c>
      <c r="E35" s="295" t="s">
        <v>2424</v>
      </c>
      <c r="F35" s="296">
        <v>73</v>
      </c>
      <c r="G35" s="298">
        <f t="shared" si="2"/>
        <v>146</v>
      </c>
    </row>
    <row r="36" spans="3:7" ht="16.5">
      <c r="C36" t="str">
        <f t="shared" si="0"/>
        <v>S2</v>
      </c>
      <c r="D36" s="294" t="s">
        <v>2448</v>
      </c>
      <c r="E36" s="295" t="s">
        <v>2424</v>
      </c>
      <c r="F36" s="296">
        <v>83</v>
      </c>
      <c r="G36" s="298">
        <f t="shared" si="2"/>
        <v>166</v>
      </c>
    </row>
    <row r="37" spans="3:7" ht="16.5">
      <c r="C37" t="str">
        <f t="shared" si="0"/>
        <v>S2</v>
      </c>
      <c r="D37" s="294" t="s">
        <v>2448</v>
      </c>
      <c r="E37" s="295" t="s">
        <v>2425</v>
      </c>
      <c r="F37" s="296">
        <v>101</v>
      </c>
      <c r="G37" s="298">
        <f t="shared" si="2"/>
        <v>202</v>
      </c>
    </row>
    <row r="38" spans="3:7" ht="16.5">
      <c r="C38" t="str">
        <f t="shared" si="0"/>
        <v>S2</v>
      </c>
      <c r="D38" s="294" t="s">
        <v>2448</v>
      </c>
      <c r="E38" s="295" t="s">
        <v>2425</v>
      </c>
      <c r="F38" s="296">
        <v>121</v>
      </c>
      <c r="G38" s="298">
        <f t="shared" si="2"/>
        <v>242</v>
      </c>
    </row>
    <row r="39" spans="3:7" ht="16.5">
      <c r="C39" t="str">
        <f t="shared" si="0"/>
        <v>S2</v>
      </c>
      <c r="D39" s="294" t="s">
        <v>2448</v>
      </c>
      <c r="E39" s="295" t="s">
        <v>2445</v>
      </c>
      <c r="F39" s="296">
        <v>175</v>
      </c>
      <c r="G39" s="298">
        <f t="shared" si="2"/>
        <v>350</v>
      </c>
    </row>
    <row r="40" spans="3:7" ht="16.5">
      <c r="C40" t="str">
        <f t="shared" si="0"/>
        <v>S2</v>
      </c>
      <c r="D40" s="294" t="s">
        <v>2448</v>
      </c>
      <c r="E40" s="295" t="s">
        <v>2445</v>
      </c>
      <c r="F40" s="296">
        <v>17</v>
      </c>
      <c r="G40" s="298">
        <f t="shared" si="2"/>
        <v>34</v>
      </c>
    </row>
    <row r="41" spans="3:7" ht="16.5">
      <c r="C41" t="str">
        <f t="shared" si="0"/>
        <v>S3</v>
      </c>
      <c r="D41" s="294" t="s">
        <v>2448</v>
      </c>
      <c r="E41" s="295" t="s">
        <v>2446</v>
      </c>
      <c r="F41" s="296">
        <v>1</v>
      </c>
      <c r="G41" s="298">
        <f t="shared" si="2"/>
        <v>3</v>
      </c>
    </row>
    <row r="42" spans="3:7" ht="16.5">
      <c r="C42" t="str">
        <f t="shared" si="0"/>
        <v>S3</v>
      </c>
      <c r="D42" s="294" t="s">
        <v>2448</v>
      </c>
      <c r="E42" s="295" t="s">
        <v>2446</v>
      </c>
      <c r="F42" s="296">
        <v>31</v>
      </c>
      <c r="G42" s="298">
        <f t="shared" si="2"/>
        <v>93</v>
      </c>
    </row>
    <row r="43" spans="3:7" ht="16.5">
      <c r="C43" t="str">
        <f t="shared" si="0"/>
        <v>B2</v>
      </c>
      <c r="D43" s="294" t="s">
        <v>2448</v>
      </c>
      <c r="E43" s="295" t="s">
        <v>2228</v>
      </c>
      <c r="F43" s="296">
        <v>177</v>
      </c>
      <c r="G43" s="298">
        <f t="shared" si="2"/>
        <v>354</v>
      </c>
    </row>
    <row r="44" spans="3:7" ht="16.5">
      <c r="C44" t="str">
        <f t="shared" si="0"/>
        <v>B2</v>
      </c>
      <c r="D44" s="294" t="s">
        <v>2448</v>
      </c>
      <c r="E44" s="295" t="s">
        <v>2420</v>
      </c>
      <c r="F44" s="296">
        <v>273</v>
      </c>
      <c r="G44" s="298">
        <f t="shared" si="2"/>
        <v>546</v>
      </c>
    </row>
    <row r="45" spans="3:7" ht="16.5">
      <c r="C45" t="str">
        <f t="shared" si="0"/>
        <v>B2</v>
      </c>
      <c r="D45" s="294" t="s">
        <v>2448</v>
      </c>
      <c r="E45" s="295" t="s">
        <v>2420</v>
      </c>
      <c r="F45" s="296">
        <v>176</v>
      </c>
      <c r="G45" s="298">
        <f t="shared" si="2"/>
        <v>352</v>
      </c>
    </row>
    <row r="46" spans="3:7" ht="16.5">
      <c r="C46" t="str">
        <f t="shared" si="0"/>
        <v>B2</v>
      </c>
      <c r="D46" s="294" t="s">
        <v>2451</v>
      </c>
      <c r="E46" s="295" t="s">
        <v>2452</v>
      </c>
      <c r="F46" s="296">
        <v>20</v>
      </c>
      <c r="G46" s="298">
        <f t="shared" si="2"/>
        <v>40</v>
      </c>
    </row>
    <row r="47" spans="3:7" ht="16.5">
      <c r="C47" t="str">
        <f t="shared" si="0"/>
        <v>S2</v>
      </c>
      <c r="D47" s="294" t="s">
        <v>2451</v>
      </c>
      <c r="E47" s="295" t="s">
        <v>2426</v>
      </c>
      <c r="F47" s="296">
        <v>3</v>
      </c>
      <c r="G47" s="298">
        <f t="shared" si="2"/>
        <v>6</v>
      </c>
    </row>
    <row r="48" spans="3:7" ht="16.5">
      <c r="C48" t="str">
        <f t="shared" si="0"/>
        <v>S2</v>
      </c>
      <c r="D48" s="294" t="s">
        <v>2451</v>
      </c>
      <c r="E48" s="295" t="s">
        <v>2426</v>
      </c>
      <c r="F48" s="296">
        <v>4</v>
      </c>
      <c r="G48" s="298">
        <f t="shared" si="2"/>
        <v>8</v>
      </c>
    </row>
    <row r="49" spans="3:7" ht="16.5">
      <c r="C49" t="str">
        <f t="shared" si="0"/>
        <v>02</v>
      </c>
      <c r="D49" s="294" t="s">
        <v>2451</v>
      </c>
      <c r="E49" s="295" t="s">
        <v>2408</v>
      </c>
      <c r="F49" s="296">
        <v>4</v>
      </c>
      <c r="G49" s="298">
        <f t="shared" si="2"/>
        <v>4</v>
      </c>
    </row>
    <row r="50" spans="3:7" ht="16.5">
      <c r="C50" t="str">
        <f t="shared" si="0"/>
        <v>01</v>
      </c>
      <c r="D50" s="294" t="s">
        <v>2453</v>
      </c>
      <c r="E50" s="295" t="s">
        <v>2454</v>
      </c>
      <c r="F50" s="296">
        <v>549</v>
      </c>
      <c r="G50" s="298">
        <f t="shared" si="2"/>
        <v>549</v>
      </c>
    </row>
    <row r="51" spans="3:7" ht="16.5">
      <c r="C51" t="str">
        <f t="shared" si="0"/>
        <v>01</v>
      </c>
      <c r="D51" s="294" t="s">
        <v>2494</v>
      </c>
      <c r="E51" s="295" t="s">
        <v>2454</v>
      </c>
      <c r="F51" s="296">
        <v>116</v>
      </c>
      <c r="G51" s="298">
        <f t="shared" si="2"/>
        <v>116</v>
      </c>
    </row>
    <row r="52" spans="3:7" ht="16.5">
      <c r="C52" t="str">
        <f t="shared" si="0"/>
        <v>02</v>
      </c>
      <c r="D52" s="294" t="s">
        <v>2453</v>
      </c>
      <c r="E52" s="295" t="s">
        <v>2455</v>
      </c>
      <c r="F52" s="296">
        <v>155</v>
      </c>
      <c r="G52" s="298">
        <f t="shared" si="2"/>
        <v>155</v>
      </c>
    </row>
    <row r="53" spans="3:7" ht="16.5">
      <c r="C53" t="str">
        <f t="shared" si="0"/>
        <v>02</v>
      </c>
      <c r="D53" s="294" t="s">
        <v>2453</v>
      </c>
      <c r="E53" s="295" t="s">
        <v>2455</v>
      </c>
      <c r="F53" s="296">
        <v>252</v>
      </c>
      <c r="G53" s="298">
        <f t="shared" si="2"/>
        <v>252</v>
      </c>
    </row>
    <row r="54" spans="3:7" ht="16.5">
      <c r="C54" t="str">
        <f t="shared" si="0"/>
        <v>02</v>
      </c>
      <c r="D54" s="294" t="s">
        <v>2494</v>
      </c>
      <c r="E54" s="295" t="s">
        <v>2455</v>
      </c>
      <c r="F54" s="296">
        <v>312</v>
      </c>
      <c r="G54" s="298">
        <f t="shared" si="2"/>
        <v>312</v>
      </c>
    </row>
    <row r="55" spans="3:7" ht="16.5">
      <c r="C55" t="str">
        <f t="shared" si="0"/>
        <v>02</v>
      </c>
      <c r="D55" s="294" t="s">
        <v>2494</v>
      </c>
      <c r="E55" s="295" t="s">
        <v>2455</v>
      </c>
      <c r="F55" s="296">
        <v>196</v>
      </c>
      <c r="G55" s="298">
        <f t="shared" si="2"/>
        <v>196</v>
      </c>
    </row>
    <row r="56" spans="3:7" ht="16.5">
      <c r="C56" t="str">
        <f t="shared" si="0"/>
        <v>03</v>
      </c>
      <c r="D56" s="294" t="s">
        <v>2453</v>
      </c>
      <c r="E56" s="295" t="s">
        <v>2456</v>
      </c>
      <c r="F56" s="296">
        <v>200</v>
      </c>
      <c r="G56" s="298">
        <f t="shared" si="2"/>
        <v>200</v>
      </c>
    </row>
    <row r="57" spans="3:7" ht="16.5">
      <c r="C57" t="str">
        <f t="shared" si="0"/>
        <v>03</v>
      </c>
      <c r="D57" s="294" t="s">
        <v>2453</v>
      </c>
      <c r="E57" s="295" t="s">
        <v>2456</v>
      </c>
      <c r="F57" s="296">
        <v>164</v>
      </c>
      <c r="G57" s="298">
        <f t="shared" si="2"/>
        <v>164</v>
      </c>
    </row>
    <row r="58" spans="3:7" ht="16.5">
      <c r="C58" t="str">
        <f t="shared" si="0"/>
        <v>03</v>
      </c>
      <c r="D58" s="294" t="s">
        <v>2453</v>
      </c>
      <c r="E58" s="295" t="s">
        <v>2456</v>
      </c>
      <c r="F58" s="296">
        <v>434</v>
      </c>
      <c r="G58" s="298">
        <f t="shared" si="2"/>
        <v>434</v>
      </c>
    </row>
    <row r="59" spans="3:7" ht="16.5">
      <c r="C59" t="str">
        <f t="shared" si="0"/>
        <v>03</v>
      </c>
      <c r="D59" s="294" t="s">
        <v>2453</v>
      </c>
      <c r="E59" s="295" t="s">
        <v>2456</v>
      </c>
      <c r="F59" s="296">
        <v>215</v>
      </c>
      <c r="G59" s="298">
        <f t="shared" si="2"/>
        <v>215</v>
      </c>
    </row>
    <row r="60" spans="3:7" ht="16.5">
      <c r="C60" t="str">
        <f t="shared" si="0"/>
        <v>03</v>
      </c>
      <c r="D60" s="294" t="s">
        <v>2494</v>
      </c>
      <c r="E60" s="295" t="s">
        <v>2456</v>
      </c>
      <c r="F60" s="296">
        <v>193</v>
      </c>
      <c r="G60" s="298">
        <f t="shared" si="2"/>
        <v>193</v>
      </c>
    </row>
    <row r="61" spans="3:7" ht="16.5">
      <c r="C61" t="str">
        <f t="shared" si="0"/>
        <v>03</v>
      </c>
      <c r="D61" s="294" t="s">
        <v>2494</v>
      </c>
      <c r="E61" s="295" t="s">
        <v>2456</v>
      </c>
      <c r="F61" s="296">
        <v>158</v>
      </c>
      <c r="G61" s="298">
        <f t="shared" si="2"/>
        <v>158</v>
      </c>
    </row>
    <row r="62" spans="3:7" ht="16.5">
      <c r="C62" t="str">
        <f t="shared" si="0"/>
        <v>03</v>
      </c>
      <c r="D62" s="294" t="s">
        <v>2494</v>
      </c>
      <c r="E62" s="295" t="s">
        <v>2456</v>
      </c>
      <c r="F62" s="296">
        <v>29</v>
      </c>
      <c r="G62" s="298">
        <f t="shared" si="2"/>
        <v>29</v>
      </c>
    </row>
    <row r="63" spans="3:7" ht="16.5">
      <c r="C63" t="str">
        <f t="shared" si="0"/>
        <v>01</v>
      </c>
      <c r="D63" s="294" t="s">
        <v>2453</v>
      </c>
      <c r="E63" s="295" t="s">
        <v>2457</v>
      </c>
      <c r="F63" s="296">
        <v>562</v>
      </c>
      <c r="G63" s="298">
        <f t="shared" si="2"/>
        <v>562</v>
      </c>
    </row>
    <row r="64" spans="3:7" ht="15.75">
      <c r="C64" t="str">
        <f t="shared" si="0"/>
        <v>01</v>
      </c>
      <c r="D64" t="s">
        <v>2494</v>
      </c>
      <c r="E64" t="s">
        <v>2457</v>
      </c>
      <c r="F64" s="296">
        <v>70</v>
      </c>
      <c r="G64" s="298">
        <f t="shared" si="2"/>
        <v>70</v>
      </c>
    </row>
    <row r="65" spans="3:7" ht="15.75">
      <c r="C65" t="str">
        <f t="shared" si="0"/>
        <v>02</v>
      </c>
      <c r="D65" t="s">
        <v>2453</v>
      </c>
      <c r="E65" t="s">
        <v>2458</v>
      </c>
      <c r="F65" s="296">
        <v>300</v>
      </c>
      <c r="G65" s="298">
        <f t="shared" si="2"/>
        <v>300</v>
      </c>
    </row>
    <row r="66" spans="3:7" ht="15.75">
      <c r="C66" t="str">
        <f t="shared" si="0"/>
        <v>02</v>
      </c>
      <c r="D66" t="s">
        <v>2453</v>
      </c>
      <c r="E66" t="s">
        <v>2458</v>
      </c>
      <c r="F66" s="296">
        <v>325</v>
      </c>
      <c r="G66" s="298">
        <f t="shared" ref="G66:G97" si="3">IF(MID(E66,10,1)="0",F66,IF(OR(MID(E66,10,2)="X1",MID(E66,10,2)="X2"),F66*2,IF(OR(MID(E66,10,2)="X4",MID(E66,10,2)="X4"),F66*3,IF(MID(E66,10,1)="f",E66,IF(OR(MID(E66,10,1)="S",MID(E66,10,1)="L",MID(E66,10,1)="B",MID(E66,10,1)="X"),MID(E66,11,1)*F66,0)))))</f>
        <v>325</v>
      </c>
    </row>
    <row r="67" spans="3:7" ht="15.75">
      <c r="C67" t="str">
        <f t="shared" ref="C67:C130" si="4">MID(E67,10,2)</f>
        <v>02</v>
      </c>
      <c r="D67" t="s">
        <v>2453</v>
      </c>
      <c r="E67" t="s">
        <v>2458</v>
      </c>
      <c r="F67" s="296">
        <v>122</v>
      </c>
      <c r="G67" s="298">
        <f t="shared" si="3"/>
        <v>122</v>
      </c>
    </row>
    <row r="68" spans="3:7" ht="15.75">
      <c r="C68" t="str">
        <f t="shared" si="4"/>
        <v>02</v>
      </c>
      <c r="D68" t="s">
        <v>2494</v>
      </c>
      <c r="E68" t="s">
        <v>2458</v>
      </c>
      <c r="F68" s="296">
        <v>345</v>
      </c>
      <c r="G68" s="298">
        <f t="shared" si="3"/>
        <v>345</v>
      </c>
    </row>
    <row r="69" spans="3:7" ht="15.75">
      <c r="C69" t="str">
        <f t="shared" si="4"/>
        <v>02</v>
      </c>
      <c r="D69" t="s">
        <v>2494</v>
      </c>
      <c r="E69" t="s">
        <v>2458</v>
      </c>
      <c r="F69" s="296">
        <v>153</v>
      </c>
      <c r="G69" s="298">
        <f t="shared" si="3"/>
        <v>153</v>
      </c>
    </row>
    <row r="70" spans="3:7" ht="15.75">
      <c r="C70" t="str">
        <f t="shared" si="4"/>
        <v>01</v>
      </c>
      <c r="D70" t="s">
        <v>2453</v>
      </c>
      <c r="E70" t="s">
        <v>2459</v>
      </c>
      <c r="F70" s="296">
        <v>373</v>
      </c>
      <c r="G70" s="298">
        <f t="shared" si="3"/>
        <v>373</v>
      </c>
    </row>
    <row r="71" spans="3:7" ht="15.75">
      <c r="C71" t="str">
        <f t="shared" si="4"/>
        <v>01</v>
      </c>
      <c r="D71" t="s">
        <v>2494</v>
      </c>
      <c r="E71" t="s">
        <v>2459</v>
      </c>
      <c r="F71" s="296">
        <v>67</v>
      </c>
      <c r="G71" s="298">
        <f t="shared" si="3"/>
        <v>67</v>
      </c>
    </row>
    <row r="72" spans="3:7" ht="15.75">
      <c r="C72" t="str">
        <f t="shared" si="4"/>
        <v>02</v>
      </c>
      <c r="D72" t="s">
        <v>2453</v>
      </c>
      <c r="E72" t="s">
        <v>2460</v>
      </c>
      <c r="F72" s="296">
        <v>367</v>
      </c>
      <c r="G72" s="298">
        <f t="shared" si="3"/>
        <v>367</v>
      </c>
    </row>
    <row r="73" spans="3:7" ht="15.75">
      <c r="C73" t="str">
        <f t="shared" si="4"/>
        <v>02</v>
      </c>
      <c r="D73" t="s">
        <v>2453</v>
      </c>
      <c r="E73" t="s">
        <v>2460</v>
      </c>
      <c r="F73" s="296">
        <v>1</v>
      </c>
      <c r="G73" s="298">
        <f t="shared" si="3"/>
        <v>1</v>
      </c>
    </row>
    <row r="74" spans="3:7" ht="15.75">
      <c r="C74" t="str">
        <f t="shared" si="4"/>
        <v>02</v>
      </c>
      <c r="D74" t="s">
        <v>2494</v>
      </c>
      <c r="E74" t="s">
        <v>2460</v>
      </c>
      <c r="F74" s="296">
        <v>27</v>
      </c>
      <c r="G74" s="298">
        <f t="shared" si="3"/>
        <v>27</v>
      </c>
    </row>
    <row r="75" spans="3:7" ht="15.75">
      <c r="C75" t="str">
        <f t="shared" si="4"/>
        <v>01</v>
      </c>
      <c r="D75" t="s">
        <v>2453</v>
      </c>
      <c r="E75" t="s">
        <v>2461</v>
      </c>
      <c r="F75" s="296">
        <v>44</v>
      </c>
      <c r="G75" s="298">
        <f t="shared" si="3"/>
        <v>44</v>
      </c>
    </row>
    <row r="76" spans="3:7" ht="15.75">
      <c r="C76" t="str">
        <f t="shared" si="4"/>
        <v>01</v>
      </c>
      <c r="D76" t="s">
        <v>2453</v>
      </c>
      <c r="E76" t="s">
        <v>2461</v>
      </c>
      <c r="F76" s="296">
        <v>54</v>
      </c>
      <c r="G76" s="298">
        <f t="shared" si="3"/>
        <v>54</v>
      </c>
    </row>
    <row r="77" spans="3:7" ht="15.75">
      <c r="C77" t="str">
        <f t="shared" si="4"/>
        <v>01</v>
      </c>
      <c r="D77" t="s">
        <v>2453</v>
      </c>
      <c r="E77" t="s">
        <v>2461</v>
      </c>
      <c r="F77" s="296">
        <v>45</v>
      </c>
      <c r="G77" s="298">
        <f t="shared" si="3"/>
        <v>45</v>
      </c>
    </row>
    <row r="78" spans="3:7" ht="15.75">
      <c r="C78" t="str">
        <f t="shared" si="4"/>
        <v>02</v>
      </c>
      <c r="D78" t="s">
        <v>2453</v>
      </c>
      <c r="E78" t="s">
        <v>2462</v>
      </c>
      <c r="F78" s="296">
        <v>44</v>
      </c>
      <c r="G78" s="298">
        <f t="shared" si="3"/>
        <v>44</v>
      </c>
    </row>
    <row r="79" spans="3:7" ht="15.75">
      <c r="C79" t="str">
        <f t="shared" si="4"/>
        <v>02</v>
      </c>
      <c r="D79" t="s">
        <v>2453</v>
      </c>
      <c r="E79" t="s">
        <v>2462</v>
      </c>
      <c r="F79" s="296">
        <v>54</v>
      </c>
      <c r="G79" s="298">
        <f t="shared" si="3"/>
        <v>54</v>
      </c>
    </row>
    <row r="80" spans="3:7" ht="15.75">
      <c r="C80" t="str">
        <f t="shared" si="4"/>
        <v>02</v>
      </c>
      <c r="D80" t="s">
        <v>2453</v>
      </c>
      <c r="E80" t="s">
        <v>2462</v>
      </c>
      <c r="F80" s="296">
        <v>45</v>
      </c>
      <c r="G80" s="298">
        <f t="shared" si="3"/>
        <v>45</v>
      </c>
    </row>
    <row r="81" spans="3:7" ht="15.75">
      <c r="C81" t="str">
        <f t="shared" si="4"/>
        <v>02</v>
      </c>
      <c r="D81" t="s">
        <v>2495</v>
      </c>
      <c r="E81" t="s">
        <v>2215</v>
      </c>
      <c r="F81" s="296">
        <v>75</v>
      </c>
      <c r="G81" s="298">
        <f t="shared" si="3"/>
        <v>75</v>
      </c>
    </row>
    <row r="82" spans="3:7" ht="15.75">
      <c r="C82" t="str">
        <f t="shared" si="4"/>
        <v>03</v>
      </c>
      <c r="D82" t="s">
        <v>2495</v>
      </c>
      <c r="E82" t="s">
        <v>2051</v>
      </c>
      <c r="F82" s="296">
        <v>112</v>
      </c>
      <c r="G82" s="298">
        <f t="shared" si="3"/>
        <v>112</v>
      </c>
    </row>
    <row r="83" spans="3:7" ht="15.75">
      <c r="C83" t="str">
        <f t="shared" si="4"/>
        <v>03</v>
      </c>
      <c r="D83" t="s">
        <v>2495</v>
      </c>
      <c r="E83" t="s">
        <v>2051</v>
      </c>
      <c r="F83" s="296">
        <v>49</v>
      </c>
      <c r="G83" s="298">
        <f t="shared" si="3"/>
        <v>49</v>
      </c>
    </row>
    <row r="84" spans="3:7" ht="15.75">
      <c r="C84" t="str">
        <f t="shared" si="4"/>
        <v>03</v>
      </c>
      <c r="D84" t="s">
        <v>2495</v>
      </c>
      <c r="E84" t="s">
        <v>2051</v>
      </c>
      <c r="F84" s="296">
        <v>126</v>
      </c>
      <c r="G84" s="298">
        <f t="shared" si="3"/>
        <v>126</v>
      </c>
    </row>
    <row r="85" spans="3:7" ht="15.75">
      <c r="C85" t="str">
        <f t="shared" si="4"/>
        <v>01</v>
      </c>
      <c r="D85" t="s">
        <v>2496</v>
      </c>
      <c r="E85" t="s">
        <v>2409</v>
      </c>
      <c r="F85" s="296">
        <v>4</v>
      </c>
      <c r="G85" s="298">
        <f t="shared" si="3"/>
        <v>4</v>
      </c>
    </row>
    <row r="86" spans="3:7" ht="15.75">
      <c r="C86" t="str">
        <f t="shared" si="4"/>
        <v>S2</v>
      </c>
      <c r="D86" t="s">
        <v>2463</v>
      </c>
      <c r="E86" t="s">
        <v>2480</v>
      </c>
      <c r="F86" s="296">
        <v>24</v>
      </c>
      <c r="G86" s="298">
        <f t="shared" si="3"/>
        <v>48</v>
      </c>
    </row>
    <row r="87" spans="3:7" ht="15.75">
      <c r="C87" t="str">
        <f t="shared" si="4"/>
        <v>S2</v>
      </c>
      <c r="D87" t="s">
        <v>2463</v>
      </c>
      <c r="E87" t="s">
        <v>2497</v>
      </c>
      <c r="F87" s="296">
        <v>12</v>
      </c>
      <c r="G87" s="298">
        <f t="shared" si="3"/>
        <v>24</v>
      </c>
    </row>
    <row r="88" spans="3:7" ht="15.75">
      <c r="C88" t="str">
        <f t="shared" si="4"/>
        <v>S3</v>
      </c>
      <c r="D88" t="s">
        <v>2463</v>
      </c>
      <c r="E88" t="s">
        <v>2464</v>
      </c>
      <c r="F88" s="296">
        <v>4</v>
      </c>
      <c r="G88" s="298">
        <f t="shared" si="3"/>
        <v>12</v>
      </c>
    </row>
    <row r="89" spans="3:7" ht="15.75">
      <c r="C89" t="str">
        <f t="shared" si="4"/>
        <v>S3</v>
      </c>
      <c r="D89" t="s">
        <v>2463</v>
      </c>
      <c r="E89" t="s">
        <v>2443</v>
      </c>
      <c r="F89" s="296">
        <v>12</v>
      </c>
      <c r="G89" s="298">
        <f t="shared" si="3"/>
        <v>36</v>
      </c>
    </row>
    <row r="90" spans="3:7" ht="15.75">
      <c r="C90" t="str">
        <f t="shared" si="4"/>
        <v>01</v>
      </c>
      <c r="D90" t="s">
        <v>2463</v>
      </c>
      <c r="E90" t="s">
        <v>2465</v>
      </c>
      <c r="F90" s="296">
        <v>3</v>
      </c>
      <c r="G90" s="298">
        <f t="shared" si="3"/>
        <v>3</v>
      </c>
    </row>
    <row r="91" spans="3:7" ht="15.75">
      <c r="C91" t="str">
        <f t="shared" si="4"/>
        <v>02</v>
      </c>
      <c r="D91" t="s">
        <v>2463</v>
      </c>
      <c r="E91" t="s">
        <v>2466</v>
      </c>
      <c r="F91" s="296">
        <v>40</v>
      </c>
      <c r="G91" s="298">
        <f t="shared" si="3"/>
        <v>40</v>
      </c>
    </row>
    <row r="92" spans="3:7" ht="15.75">
      <c r="C92" t="str">
        <f t="shared" si="4"/>
        <v>S3</v>
      </c>
      <c r="D92" t="s">
        <v>2467</v>
      </c>
      <c r="E92" t="s">
        <v>2464</v>
      </c>
      <c r="F92" s="296">
        <v>19</v>
      </c>
      <c r="G92" s="298">
        <f t="shared" si="3"/>
        <v>57</v>
      </c>
    </row>
    <row r="93" spans="3:7" ht="15.75">
      <c r="C93" t="str">
        <f t="shared" si="4"/>
        <v>S3</v>
      </c>
      <c r="D93" t="s">
        <v>2467</v>
      </c>
      <c r="E93" t="s">
        <v>2498</v>
      </c>
      <c r="F93" s="296">
        <v>21</v>
      </c>
      <c r="G93" s="298">
        <f t="shared" si="3"/>
        <v>63</v>
      </c>
    </row>
    <row r="94" spans="3:7" ht="15.75">
      <c r="C94" t="str">
        <f t="shared" si="4"/>
        <v>S4</v>
      </c>
      <c r="D94" t="s">
        <v>2467</v>
      </c>
      <c r="E94" t="s">
        <v>2468</v>
      </c>
      <c r="F94" s="296">
        <v>3</v>
      </c>
      <c r="G94" s="298">
        <f t="shared" si="3"/>
        <v>12</v>
      </c>
    </row>
    <row r="95" spans="3:7" ht="15.75">
      <c r="C95" t="str">
        <f t="shared" si="4"/>
        <v>S4</v>
      </c>
      <c r="D95" t="s">
        <v>2467</v>
      </c>
      <c r="E95" t="s">
        <v>2469</v>
      </c>
      <c r="F95" s="296">
        <v>2</v>
      </c>
      <c r="G95" s="298">
        <f t="shared" si="3"/>
        <v>8</v>
      </c>
    </row>
    <row r="96" spans="3:7" ht="15.75">
      <c r="C96" t="str">
        <f t="shared" si="4"/>
        <v>S4</v>
      </c>
      <c r="D96" t="s">
        <v>2467</v>
      </c>
      <c r="E96" t="s">
        <v>2470</v>
      </c>
      <c r="F96" s="296">
        <v>3</v>
      </c>
      <c r="G96" s="298">
        <f t="shared" si="3"/>
        <v>12</v>
      </c>
    </row>
    <row r="97" spans="3:7" ht="15.75">
      <c r="C97" t="str">
        <f t="shared" si="4"/>
        <v>S4</v>
      </c>
      <c r="D97" t="s">
        <v>2471</v>
      </c>
      <c r="E97" t="s">
        <v>2472</v>
      </c>
      <c r="F97" s="296">
        <v>2</v>
      </c>
      <c r="G97" s="298">
        <f t="shared" si="3"/>
        <v>8</v>
      </c>
    </row>
    <row r="98" spans="3:7" ht="15.75">
      <c r="C98" t="str">
        <f t="shared" si="4"/>
        <v>03</v>
      </c>
      <c r="D98" t="s">
        <v>2471</v>
      </c>
      <c r="E98" t="s">
        <v>2418</v>
      </c>
      <c r="F98" s="296">
        <v>1</v>
      </c>
      <c r="G98" s="298">
        <f t="shared" ref="G98:G129" si="5">IF(MID(E98,10,1)="0",F98,IF(OR(MID(E98,10,2)="X1",MID(E98,10,2)="X2"),F98*2,IF(OR(MID(E98,10,2)="X4",MID(E98,10,2)="X4"),F98*3,IF(MID(E98,10,1)="f",E98,IF(OR(MID(E98,10,1)="S",MID(E98,10,1)="L",MID(E98,10,1)="B",MID(E98,10,1)="X"),MID(E98,11,1)*F98,0)))))</f>
        <v>1</v>
      </c>
    </row>
    <row r="99" spans="3:7" ht="15.75">
      <c r="C99" t="str">
        <f t="shared" si="4"/>
        <v>S4</v>
      </c>
      <c r="D99" t="s">
        <v>2473</v>
      </c>
      <c r="E99" t="s">
        <v>2499</v>
      </c>
      <c r="F99" s="296">
        <v>12</v>
      </c>
      <c r="G99" s="298">
        <f t="shared" si="5"/>
        <v>48</v>
      </c>
    </row>
    <row r="100" spans="3:7" ht="15.75">
      <c r="C100" t="str">
        <f t="shared" si="4"/>
        <v>S4</v>
      </c>
      <c r="D100" t="s">
        <v>2473</v>
      </c>
      <c r="E100" t="s">
        <v>2500</v>
      </c>
      <c r="F100" s="296">
        <v>4</v>
      </c>
      <c r="G100" s="298">
        <f t="shared" si="5"/>
        <v>16</v>
      </c>
    </row>
    <row r="101" spans="3:7" ht="15.75">
      <c r="C101" t="str">
        <f t="shared" si="4"/>
        <v>S4</v>
      </c>
      <c r="D101" t="s">
        <v>2473</v>
      </c>
      <c r="E101" t="s">
        <v>2474</v>
      </c>
      <c r="F101" s="296">
        <v>3</v>
      </c>
      <c r="G101" s="298">
        <f t="shared" si="5"/>
        <v>12</v>
      </c>
    </row>
    <row r="102" spans="3:7" ht="15.75">
      <c r="C102" t="str">
        <f t="shared" si="4"/>
        <v>01</v>
      </c>
      <c r="D102" t="s">
        <v>2473</v>
      </c>
      <c r="E102" t="s">
        <v>2501</v>
      </c>
      <c r="F102" s="296">
        <v>11</v>
      </c>
      <c r="G102" s="298">
        <f t="shared" si="5"/>
        <v>11</v>
      </c>
    </row>
    <row r="103" spans="3:7" ht="15.75">
      <c r="C103" t="str">
        <f t="shared" si="4"/>
        <v>01</v>
      </c>
      <c r="D103" t="s">
        <v>2473</v>
      </c>
      <c r="E103" t="s">
        <v>2502</v>
      </c>
      <c r="F103" s="296">
        <v>11</v>
      </c>
      <c r="G103" s="298">
        <f t="shared" si="5"/>
        <v>11</v>
      </c>
    </row>
    <row r="104" spans="3:7" ht="15.75">
      <c r="C104" t="str">
        <f t="shared" si="4"/>
        <v>01</v>
      </c>
      <c r="D104" t="s">
        <v>2473</v>
      </c>
      <c r="E104" t="s">
        <v>2503</v>
      </c>
      <c r="F104" s="296">
        <v>3</v>
      </c>
      <c r="G104" s="298">
        <f t="shared" si="5"/>
        <v>3</v>
      </c>
    </row>
    <row r="105" spans="3:7" ht="15.75">
      <c r="C105" t="str">
        <f t="shared" si="4"/>
        <v>01</v>
      </c>
      <c r="D105" t="s">
        <v>2504</v>
      </c>
      <c r="E105" t="s">
        <v>2492</v>
      </c>
      <c r="F105" s="296">
        <v>2</v>
      </c>
      <c r="G105" s="298">
        <f t="shared" si="5"/>
        <v>2</v>
      </c>
    </row>
    <row r="106" spans="3:7" ht="15.75">
      <c r="C106" t="str">
        <f t="shared" si="4"/>
        <v>02</v>
      </c>
      <c r="D106" t="s">
        <v>2504</v>
      </c>
      <c r="E106" t="s">
        <v>2505</v>
      </c>
      <c r="F106" s="296">
        <v>2</v>
      </c>
      <c r="G106" s="298">
        <f t="shared" si="5"/>
        <v>2</v>
      </c>
    </row>
    <row r="107" spans="3:7" ht="15.75">
      <c r="C107" t="str">
        <f t="shared" si="4"/>
        <v>04</v>
      </c>
      <c r="D107" t="s">
        <v>2506</v>
      </c>
      <c r="E107" t="s">
        <v>2417</v>
      </c>
      <c r="F107" s="296">
        <v>16</v>
      </c>
      <c r="G107" s="298">
        <f t="shared" si="5"/>
        <v>16</v>
      </c>
    </row>
    <row r="108" spans="3:7" ht="15.75">
      <c r="C108" t="str">
        <f t="shared" si="4"/>
        <v>01</v>
      </c>
      <c r="D108" t="s">
        <v>2506</v>
      </c>
      <c r="E108" t="s">
        <v>2422</v>
      </c>
      <c r="F108" s="296">
        <v>2</v>
      </c>
      <c r="G108" s="298">
        <f t="shared" si="5"/>
        <v>2</v>
      </c>
    </row>
    <row r="109" spans="3:7" ht="15.75">
      <c r="C109" t="str">
        <f t="shared" si="4"/>
        <v>02</v>
      </c>
      <c r="D109" t="s">
        <v>2506</v>
      </c>
      <c r="E109" t="s">
        <v>2419</v>
      </c>
      <c r="F109" s="296">
        <v>4</v>
      </c>
      <c r="G109" s="298">
        <f t="shared" si="5"/>
        <v>4</v>
      </c>
    </row>
    <row r="110" spans="3:7" ht="15.75">
      <c r="C110" t="str">
        <f t="shared" si="4"/>
        <v>03</v>
      </c>
      <c r="D110" t="s">
        <v>2506</v>
      </c>
      <c r="E110" t="s">
        <v>2413</v>
      </c>
      <c r="F110" s="296">
        <v>10</v>
      </c>
      <c r="G110" s="298">
        <f t="shared" si="5"/>
        <v>10</v>
      </c>
    </row>
    <row r="111" spans="3:7" ht="15.75">
      <c r="C111" t="str">
        <f t="shared" si="4"/>
        <v>04</v>
      </c>
      <c r="D111" t="s">
        <v>2506</v>
      </c>
      <c r="E111" t="s">
        <v>2416</v>
      </c>
      <c r="F111" s="296">
        <v>16</v>
      </c>
      <c r="G111" s="298">
        <f t="shared" si="5"/>
        <v>16</v>
      </c>
    </row>
    <row r="112" spans="3:7" ht="15.75">
      <c r="C112" t="str">
        <f t="shared" si="4"/>
        <v>02</v>
      </c>
      <c r="D112" t="s">
        <v>2507</v>
      </c>
      <c r="E112" t="s">
        <v>2476</v>
      </c>
      <c r="F112" s="296">
        <v>267</v>
      </c>
      <c r="G112" s="298">
        <f t="shared" si="5"/>
        <v>267</v>
      </c>
    </row>
    <row r="113" spans="3:7" ht="15.75">
      <c r="C113" t="str">
        <f t="shared" si="4"/>
        <v>02</v>
      </c>
      <c r="D113" t="s">
        <v>2475</v>
      </c>
      <c r="E113" t="s">
        <v>2476</v>
      </c>
      <c r="F113" s="296">
        <v>7</v>
      </c>
      <c r="G113" s="298">
        <f t="shared" si="5"/>
        <v>7</v>
      </c>
    </row>
    <row r="114" spans="3:7" ht="15.75">
      <c r="C114" t="str">
        <f t="shared" si="4"/>
        <v>S3</v>
      </c>
      <c r="D114" t="s">
        <v>2477</v>
      </c>
      <c r="E114" t="s">
        <v>2508</v>
      </c>
      <c r="F114" s="296">
        <v>1</v>
      </c>
      <c r="G114" s="298">
        <f t="shared" si="5"/>
        <v>3</v>
      </c>
    </row>
    <row r="115" spans="3:7" ht="15.75">
      <c r="C115" t="str">
        <f t="shared" si="4"/>
        <v>S3</v>
      </c>
      <c r="D115" t="s">
        <v>2477</v>
      </c>
      <c r="E115" t="s">
        <v>2509</v>
      </c>
      <c r="F115" s="296">
        <v>1</v>
      </c>
      <c r="G115" s="298">
        <f t="shared" si="5"/>
        <v>3</v>
      </c>
    </row>
    <row r="116" spans="3:7" ht="15.75">
      <c r="C116" t="str">
        <f t="shared" si="4"/>
        <v>S3</v>
      </c>
      <c r="D116" t="s">
        <v>2477</v>
      </c>
      <c r="E116" t="s">
        <v>2510</v>
      </c>
      <c r="F116" s="296">
        <v>1</v>
      </c>
      <c r="G116" s="298">
        <f t="shared" si="5"/>
        <v>3</v>
      </c>
    </row>
    <row r="117" spans="3:7" ht="15.75">
      <c r="C117" t="str">
        <f t="shared" si="4"/>
        <v>S2</v>
      </c>
      <c r="D117" t="s">
        <v>2477</v>
      </c>
      <c r="E117" t="s">
        <v>2511</v>
      </c>
      <c r="F117" s="296">
        <v>1</v>
      </c>
      <c r="G117" s="298">
        <f t="shared" si="5"/>
        <v>2</v>
      </c>
    </row>
    <row r="118" spans="3:7" ht="15.75">
      <c r="C118" t="str">
        <f t="shared" si="4"/>
        <v>S1</v>
      </c>
      <c r="D118" t="s">
        <v>2477</v>
      </c>
      <c r="E118" t="s">
        <v>2512</v>
      </c>
      <c r="F118" s="296">
        <v>1</v>
      </c>
      <c r="G118" s="298">
        <f t="shared" si="5"/>
        <v>1</v>
      </c>
    </row>
    <row r="119" spans="3:7" ht="15.75">
      <c r="C119" t="str">
        <f t="shared" si="4"/>
        <v>S2</v>
      </c>
      <c r="D119" t="s">
        <v>2477</v>
      </c>
      <c r="E119" t="s">
        <v>2513</v>
      </c>
      <c r="F119" s="296">
        <v>1</v>
      </c>
      <c r="G119" s="298">
        <f t="shared" si="5"/>
        <v>2</v>
      </c>
    </row>
    <row r="120" spans="3:7" ht="15.75">
      <c r="C120" t="str">
        <f t="shared" si="4"/>
        <v>S1</v>
      </c>
      <c r="D120" t="s">
        <v>2477</v>
      </c>
      <c r="E120" t="s">
        <v>2514</v>
      </c>
      <c r="F120" s="296">
        <v>1</v>
      </c>
      <c r="G120" s="298">
        <f t="shared" si="5"/>
        <v>1</v>
      </c>
    </row>
    <row r="121" spans="3:7" ht="15.75">
      <c r="C121" t="str">
        <f t="shared" si="4"/>
        <v>02</v>
      </c>
      <c r="D121" t="s">
        <v>2515</v>
      </c>
      <c r="E121" t="s">
        <v>2516</v>
      </c>
      <c r="F121" s="296">
        <v>49</v>
      </c>
      <c r="G121" s="298">
        <f t="shared" si="5"/>
        <v>49</v>
      </c>
    </row>
    <row r="122" spans="3:7" ht="15.75">
      <c r="C122" t="str">
        <f t="shared" si="4"/>
        <v>02</v>
      </c>
      <c r="D122" t="s">
        <v>2515</v>
      </c>
      <c r="E122" t="s">
        <v>2421</v>
      </c>
      <c r="F122" s="296">
        <v>256</v>
      </c>
      <c r="G122" s="298">
        <f t="shared" si="5"/>
        <v>256</v>
      </c>
    </row>
    <row r="123" spans="3:7" ht="15.75">
      <c r="C123" t="str">
        <f t="shared" si="4"/>
        <v>04</v>
      </c>
      <c r="D123" t="s">
        <v>2517</v>
      </c>
      <c r="E123" t="s">
        <v>2191</v>
      </c>
      <c r="F123" s="296">
        <v>1</v>
      </c>
      <c r="G123" s="298">
        <f t="shared" si="5"/>
        <v>1</v>
      </c>
    </row>
    <row r="124" spans="3:7" ht="15.75">
      <c r="C124" t="str">
        <f t="shared" si="4"/>
        <v>03</v>
      </c>
      <c r="D124" t="s">
        <v>2517</v>
      </c>
      <c r="E124" t="s">
        <v>2050</v>
      </c>
      <c r="F124" s="296">
        <v>1</v>
      </c>
      <c r="G124" s="298">
        <f t="shared" si="5"/>
        <v>1</v>
      </c>
    </row>
    <row r="125" spans="3:7" ht="15.75">
      <c r="C125" t="str">
        <f t="shared" si="4"/>
        <v>B3</v>
      </c>
      <c r="D125" t="s">
        <v>2518</v>
      </c>
      <c r="E125" t="s">
        <v>2519</v>
      </c>
      <c r="F125" s="296">
        <v>9</v>
      </c>
      <c r="G125" s="298">
        <f t="shared" si="5"/>
        <v>27</v>
      </c>
    </row>
    <row r="126" spans="3:7" ht="15.75">
      <c r="C126" t="str">
        <f t="shared" si="4"/>
        <v>01</v>
      </c>
      <c r="D126" t="s">
        <v>2520</v>
      </c>
      <c r="E126" t="s">
        <v>2491</v>
      </c>
      <c r="F126" s="296">
        <v>22</v>
      </c>
      <c r="G126" s="298">
        <f t="shared" si="5"/>
        <v>22</v>
      </c>
    </row>
    <row r="127" spans="3:7" ht="15.75">
      <c r="C127" t="str">
        <f t="shared" si="4"/>
        <v>01</v>
      </c>
      <c r="D127" t="s">
        <v>2520</v>
      </c>
      <c r="E127" t="s">
        <v>2491</v>
      </c>
      <c r="F127" s="296">
        <v>34</v>
      </c>
      <c r="G127" s="298">
        <f t="shared" si="5"/>
        <v>34</v>
      </c>
    </row>
    <row r="128" spans="3:7" ht="15.75">
      <c r="C128" t="str">
        <f t="shared" si="4"/>
        <v>03</v>
      </c>
      <c r="D128" t="s">
        <v>2521</v>
      </c>
      <c r="E128" t="s">
        <v>2196</v>
      </c>
      <c r="F128" s="296">
        <v>2</v>
      </c>
      <c r="G128" s="298">
        <f t="shared" si="5"/>
        <v>2</v>
      </c>
    </row>
    <row r="129" spans="3:7" ht="15.75">
      <c r="C129" t="str">
        <f t="shared" si="4"/>
        <v>02</v>
      </c>
      <c r="D129" t="s">
        <v>2521</v>
      </c>
      <c r="E129" t="s">
        <v>2412</v>
      </c>
      <c r="F129" s="296">
        <v>9</v>
      </c>
      <c r="G129" s="298">
        <f t="shared" si="5"/>
        <v>9</v>
      </c>
    </row>
    <row r="130" spans="3:7" ht="15.75">
      <c r="C130" t="str">
        <f t="shared" si="4"/>
        <v>S2</v>
      </c>
      <c r="D130" t="s">
        <v>2521</v>
      </c>
      <c r="E130" t="s">
        <v>2425</v>
      </c>
      <c r="F130" s="296">
        <v>62</v>
      </c>
      <c r="G130" s="298">
        <f t="shared" ref="G130:G161" si="6">IF(MID(E130,10,1)="0",F130,IF(OR(MID(E130,10,2)="X1",MID(E130,10,2)="X2"),F130*2,IF(OR(MID(E130,10,2)="X4",MID(E130,10,2)="X4"),F130*3,IF(MID(E130,10,1)="f",E130,IF(OR(MID(E130,10,1)="S",MID(E130,10,1)="L",MID(E130,10,1)="B",MID(E130,10,1)="X"),MID(E130,11,1)*F130,0)))))</f>
        <v>124</v>
      </c>
    </row>
    <row r="131" spans="3:7" ht="15.75">
      <c r="C131" t="str">
        <f t="shared" ref="C131:C193" si="7">MID(E131,10,2)</f>
        <v>S2</v>
      </c>
      <c r="D131" t="s">
        <v>2522</v>
      </c>
      <c r="E131" t="s">
        <v>2445</v>
      </c>
      <c r="F131" s="296">
        <v>1</v>
      </c>
      <c r="G131" s="298">
        <f t="shared" si="6"/>
        <v>2</v>
      </c>
    </row>
    <row r="132" spans="3:7" ht="15.75">
      <c r="C132" t="str">
        <f t="shared" si="7"/>
        <v>S2</v>
      </c>
      <c r="D132" t="s">
        <v>2522</v>
      </c>
      <c r="E132" t="s">
        <v>2523</v>
      </c>
      <c r="F132" s="296">
        <v>1</v>
      </c>
      <c r="G132" s="298">
        <f t="shared" si="6"/>
        <v>2</v>
      </c>
    </row>
    <row r="133" spans="3:7" ht="15.75">
      <c r="C133" t="str">
        <f t="shared" si="7"/>
        <v>S2</v>
      </c>
      <c r="D133" t="s">
        <v>2522</v>
      </c>
      <c r="E133" t="s">
        <v>2425</v>
      </c>
      <c r="F133" s="296">
        <v>1</v>
      </c>
      <c r="G133" s="298">
        <f t="shared" si="6"/>
        <v>2</v>
      </c>
    </row>
    <row r="134" spans="3:7" ht="15.75">
      <c r="C134" t="str">
        <f t="shared" si="7"/>
        <v>S2</v>
      </c>
      <c r="D134" t="s">
        <v>2522</v>
      </c>
      <c r="E134" t="s">
        <v>2524</v>
      </c>
      <c r="F134" s="296">
        <v>1</v>
      </c>
      <c r="G134" s="298">
        <f t="shared" si="6"/>
        <v>2</v>
      </c>
    </row>
    <row r="135" spans="3:7" ht="15.75">
      <c r="C135" t="str">
        <f t="shared" si="7"/>
        <v>S1</v>
      </c>
      <c r="D135" t="s">
        <v>2522</v>
      </c>
      <c r="E135" t="s">
        <v>2478</v>
      </c>
      <c r="F135" s="296">
        <v>2</v>
      </c>
      <c r="G135" s="298">
        <f t="shared" si="6"/>
        <v>2</v>
      </c>
    </row>
    <row r="136" spans="3:7" ht="15.75">
      <c r="C136" t="str">
        <f t="shared" si="7"/>
        <v>S1</v>
      </c>
      <c r="D136" t="s">
        <v>2522</v>
      </c>
      <c r="E136" t="s">
        <v>2479</v>
      </c>
      <c r="F136" s="296">
        <v>2</v>
      </c>
      <c r="G136" s="298">
        <f t="shared" si="6"/>
        <v>2</v>
      </c>
    </row>
    <row r="137" spans="3:7" ht="15.75">
      <c r="C137" t="str">
        <f t="shared" si="7"/>
        <v>S1</v>
      </c>
      <c r="D137" t="s">
        <v>2522</v>
      </c>
      <c r="E137" t="s">
        <v>2430</v>
      </c>
      <c r="F137" s="296">
        <v>2</v>
      </c>
      <c r="G137" s="298">
        <f t="shared" si="6"/>
        <v>2</v>
      </c>
    </row>
    <row r="138" spans="3:7" ht="15.75">
      <c r="C138" t="str">
        <f t="shared" si="7"/>
        <v>B2</v>
      </c>
      <c r="D138" t="s">
        <v>2525</v>
      </c>
      <c r="E138" t="s">
        <v>2228</v>
      </c>
      <c r="F138" s="296">
        <v>22</v>
      </c>
      <c r="G138" s="298">
        <f t="shared" si="6"/>
        <v>44</v>
      </c>
    </row>
    <row r="139" spans="3:7" ht="15.75">
      <c r="C139" t="str">
        <f t="shared" si="7"/>
        <v>02</v>
      </c>
      <c r="D139" t="s">
        <v>2525</v>
      </c>
      <c r="E139" t="s">
        <v>2412</v>
      </c>
      <c r="F139" s="296">
        <v>128</v>
      </c>
      <c r="G139" s="298">
        <f t="shared" si="6"/>
        <v>128</v>
      </c>
    </row>
    <row r="140" spans="3:7" ht="15.75">
      <c r="C140" t="str">
        <f t="shared" si="7"/>
        <v>S2</v>
      </c>
      <c r="D140" t="s">
        <v>2525</v>
      </c>
      <c r="E140" t="s">
        <v>2425</v>
      </c>
      <c r="F140" s="296">
        <v>7</v>
      </c>
      <c r="G140" s="298">
        <f t="shared" si="6"/>
        <v>14</v>
      </c>
    </row>
    <row r="141" spans="3:7" ht="15.75">
      <c r="C141" t="str">
        <f t="shared" si="7"/>
        <v>02</v>
      </c>
      <c r="D141" t="s">
        <v>2526</v>
      </c>
      <c r="E141" t="s">
        <v>2190</v>
      </c>
      <c r="F141" s="296">
        <v>67</v>
      </c>
      <c r="G141" s="298">
        <f t="shared" si="6"/>
        <v>67</v>
      </c>
    </row>
    <row r="142" spans="3:7" ht="15.75">
      <c r="C142" t="str">
        <f t="shared" si="7"/>
        <v>X4</v>
      </c>
      <c r="D142" t="s">
        <v>2527</v>
      </c>
      <c r="E142" t="s">
        <v>2227</v>
      </c>
      <c r="F142" s="296">
        <v>1</v>
      </c>
      <c r="G142" s="298">
        <f t="shared" si="6"/>
        <v>3</v>
      </c>
    </row>
    <row r="143" spans="3:7" ht="15.75">
      <c r="C143" t="str">
        <f t="shared" si="7"/>
        <v>B3</v>
      </c>
      <c r="D143" t="s">
        <v>2528</v>
      </c>
      <c r="E143" t="s">
        <v>2529</v>
      </c>
      <c r="F143" s="296">
        <v>5</v>
      </c>
      <c r="G143" s="298">
        <f t="shared" si="6"/>
        <v>15</v>
      </c>
    </row>
    <row r="144" spans="3:7" ht="15.75">
      <c r="C144" t="str">
        <f t="shared" si="7"/>
        <v>04</v>
      </c>
      <c r="D144" t="s">
        <v>2528</v>
      </c>
      <c r="E144" t="s">
        <v>2417</v>
      </c>
      <c r="F144" s="296">
        <v>6</v>
      </c>
      <c r="G144" s="298">
        <f t="shared" si="6"/>
        <v>6</v>
      </c>
    </row>
    <row r="145" spans="3:7" ht="15.75">
      <c r="C145" t="str">
        <f t="shared" si="7"/>
        <v>B3</v>
      </c>
      <c r="D145" t="s">
        <v>2528</v>
      </c>
      <c r="E145" t="s">
        <v>2530</v>
      </c>
      <c r="F145" s="296">
        <v>4</v>
      </c>
      <c r="G145" s="298">
        <f t="shared" si="6"/>
        <v>12</v>
      </c>
    </row>
    <row r="146" spans="3:7" ht="15.75">
      <c r="C146" t="str">
        <f t="shared" si="7"/>
        <v>B2</v>
      </c>
      <c r="D146" t="s">
        <v>2528</v>
      </c>
      <c r="E146" t="s">
        <v>2487</v>
      </c>
      <c r="F146" s="296">
        <v>3</v>
      </c>
      <c r="G146" s="298">
        <f t="shared" si="6"/>
        <v>6</v>
      </c>
    </row>
    <row r="147" spans="3:7" ht="15.75">
      <c r="C147" t="str">
        <f t="shared" si="7"/>
        <v>04</v>
      </c>
      <c r="D147" t="s">
        <v>2528</v>
      </c>
      <c r="E147" t="s">
        <v>2414</v>
      </c>
      <c r="F147" s="296">
        <v>4</v>
      </c>
      <c r="G147" s="298">
        <f t="shared" si="6"/>
        <v>4</v>
      </c>
    </row>
    <row r="148" spans="3:7" ht="15.75">
      <c r="C148" t="str">
        <f t="shared" si="7"/>
        <v>04</v>
      </c>
      <c r="D148" t="s">
        <v>2528</v>
      </c>
      <c r="E148" t="s">
        <v>2414</v>
      </c>
      <c r="F148" s="296">
        <v>34</v>
      </c>
      <c r="G148" s="298">
        <f t="shared" si="6"/>
        <v>34</v>
      </c>
    </row>
    <row r="149" spans="3:7" ht="15.75">
      <c r="C149" t="str">
        <f t="shared" si="7"/>
        <v>S4</v>
      </c>
      <c r="D149" t="s">
        <v>2528</v>
      </c>
      <c r="E149" t="s">
        <v>2531</v>
      </c>
      <c r="F149" s="296">
        <v>3</v>
      </c>
      <c r="G149" s="298">
        <f t="shared" si="6"/>
        <v>12</v>
      </c>
    </row>
    <row r="150" spans="3:7" ht="15.75">
      <c r="C150" t="str">
        <f t="shared" si="7"/>
        <v>B3</v>
      </c>
      <c r="D150" t="s">
        <v>2528</v>
      </c>
      <c r="E150" t="s">
        <v>2532</v>
      </c>
      <c r="F150" s="296">
        <v>2</v>
      </c>
      <c r="G150" s="298">
        <f t="shared" si="6"/>
        <v>6</v>
      </c>
    </row>
    <row r="151" spans="3:7" ht="15.75">
      <c r="C151" t="str">
        <f t="shared" si="7"/>
        <v>B2</v>
      </c>
      <c r="D151" t="s">
        <v>2528</v>
      </c>
      <c r="E151" t="s">
        <v>2481</v>
      </c>
      <c r="F151" s="296">
        <v>6</v>
      </c>
      <c r="G151" s="298">
        <f t="shared" si="6"/>
        <v>12</v>
      </c>
    </row>
    <row r="152" spans="3:7" ht="15.75">
      <c r="C152" t="str">
        <f t="shared" si="7"/>
        <v>04</v>
      </c>
      <c r="D152" t="s">
        <v>2528</v>
      </c>
      <c r="E152" t="s">
        <v>2416</v>
      </c>
      <c r="F152" s="296">
        <v>4</v>
      </c>
      <c r="G152" s="298">
        <f t="shared" si="6"/>
        <v>4</v>
      </c>
    </row>
    <row r="153" spans="3:7" ht="15.75">
      <c r="C153" t="str">
        <f t="shared" si="7"/>
        <v>04</v>
      </c>
      <c r="D153" t="s">
        <v>2528</v>
      </c>
      <c r="E153" t="s">
        <v>2416</v>
      </c>
      <c r="F153" s="296">
        <v>34</v>
      </c>
      <c r="G153" s="298">
        <f t="shared" si="6"/>
        <v>34</v>
      </c>
    </row>
    <row r="154" spans="3:7" ht="15.75">
      <c r="C154" t="str">
        <f t="shared" si="7"/>
        <v>L3</v>
      </c>
      <c r="D154" t="s">
        <v>2533</v>
      </c>
      <c r="E154" t="s">
        <v>2534</v>
      </c>
      <c r="F154" s="296">
        <v>82</v>
      </c>
      <c r="G154" s="298">
        <f t="shared" si="6"/>
        <v>246</v>
      </c>
    </row>
    <row r="155" spans="3:7" ht="15.75">
      <c r="C155" t="str">
        <f t="shared" si="7"/>
        <v>02</v>
      </c>
      <c r="D155" t="s">
        <v>2533</v>
      </c>
      <c r="E155" t="s">
        <v>2489</v>
      </c>
      <c r="F155" s="296">
        <v>15</v>
      </c>
      <c r="G155" s="298">
        <f t="shared" si="6"/>
        <v>15</v>
      </c>
    </row>
    <row r="156" spans="3:7" ht="15.75">
      <c r="C156" t="str">
        <f t="shared" si="7"/>
        <v>02</v>
      </c>
      <c r="D156" t="s">
        <v>2533</v>
      </c>
      <c r="E156" t="s">
        <v>2489</v>
      </c>
      <c r="F156" s="296">
        <v>33</v>
      </c>
      <c r="G156" s="298">
        <f t="shared" si="6"/>
        <v>33</v>
      </c>
    </row>
    <row r="157" spans="3:7" ht="15.75">
      <c r="C157" t="str">
        <f t="shared" si="7"/>
        <v>01</v>
      </c>
      <c r="D157" t="s">
        <v>2533</v>
      </c>
      <c r="E157" t="s">
        <v>2450</v>
      </c>
      <c r="F157" s="296">
        <v>17</v>
      </c>
      <c r="G157" s="298">
        <f t="shared" si="6"/>
        <v>17</v>
      </c>
    </row>
    <row r="158" spans="3:7" ht="15.75">
      <c r="C158" t="str">
        <f t="shared" si="7"/>
        <v>x4</v>
      </c>
      <c r="D158" t="s">
        <v>2535</v>
      </c>
      <c r="E158" t="s">
        <v>2536</v>
      </c>
      <c r="F158" s="296">
        <v>48</v>
      </c>
      <c r="G158" s="298">
        <f t="shared" si="6"/>
        <v>144</v>
      </c>
    </row>
    <row r="159" spans="3:7" ht="15.75">
      <c r="C159" t="str">
        <f t="shared" si="7"/>
        <v>02</v>
      </c>
      <c r="D159" t="s">
        <v>2537</v>
      </c>
      <c r="E159" t="s">
        <v>2190</v>
      </c>
      <c r="F159" s="296">
        <v>1</v>
      </c>
      <c r="G159" s="298">
        <f t="shared" si="6"/>
        <v>1</v>
      </c>
    </row>
    <row r="160" spans="3:7" ht="15.75">
      <c r="C160" t="str">
        <f t="shared" si="7"/>
        <v>02</v>
      </c>
      <c r="D160" t="s">
        <v>2537</v>
      </c>
      <c r="E160" t="s">
        <v>2215</v>
      </c>
      <c r="F160" s="296">
        <v>1</v>
      </c>
      <c r="G160" s="298">
        <f t="shared" si="6"/>
        <v>1</v>
      </c>
    </row>
    <row r="161" spans="3:7" ht="15.75">
      <c r="C161" t="str">
        <f t="shared" si="7"/>
        <v>03</v>
      </c>
      <c r="D161" t="s">
        <v>2537</v>
      </c>
      <c r="E161" t="s">
        <v>2050</v>
      </c>
      <c r="F161" s="296">
        <v>1</v>
      </c>
      <c r="G161" s="298">
        <f t="shared" si="6"/>
        <v>1</v>
      </c>
    </row>
    <row r="162" spans="3:7" ht="15.75">
      <c r="C162" t="str">
        <f t="shared" si="7"/>
        <v>02</v>
      </c>
      <c r="D162" t="s">
        <v>2538</v>
      </c>
      <c r="E162" t="s">
        <v>2488</v>
      </c>
      <c r="F162" s="296">
        <v>147</v>
      </c>
      <c r="G162" s="298">
        <f t="shared" ref="G162:G193" si="8">IF(MID(E162,10,1)="0",F162,IF(OR(MID(E162,10,2)="X1",MID(E162,10,2)="X2"),F162*2,IF(OR(MID(E162,10,2)="X4",MID(E162,10,2)="X4"),F162*3,IF(MID(E162,10,1)="f",E162,IF(OR(MID(E162,10,1)="S",MID(E162,10,1)="L",MID(E162,10,1)="B",MID(E162,10,1)="X"),MID(E162,11,1)*F162,0)))))</f>
        <v>147</v>
      </c>
    </row>
    <row r="163" spans="3:7" ht="15.75">
      <c r="C163" t="str">
        <f t="shared" si="7"/>
        <v>02</v>
      </c>
      <c r="D163" t="s">
        <v>2539</v>
      </c>
      <c r="E163" t="s">
        <v>2540</v>
      </c>
      <c r="F163" s="296">
        <v>2</v>
      </c>
      <c r="G163" s="298">
        <f t="shared" si="8"/>
        <v>2</v>
      </c>
    </row>
    <row r="164" spans="3:7" ht="15.75">
      <c r="C164" t="str">
        <f t="shared" si="7"/>
        <v>02</v>
      </c>
      <c r="D164" t="s">
        <v>2539</v>
      </c>
      <c r="E164" t="s">
        <v>2423</v>
      </c>
      <c r="F164" s="296">
        <v>2</v>
      </c>
      <c r="G164" s="298">
        <f t="shared" si="8"/>
        <v>2</v>
      </c>
    </row>
    <row r="165" spans="3:7" ht="15.75">
      <c r="C165" t="str">
        <f t="shared" si="7"/>
        <v>02</v>
      </c>
      <c r="D165" t="s">
        <v>2541</v>
      </c>
      <c r="E165" t="s">
        <v>2505</v>
      </c>
      <c r="F165" s="296">
        <v>5</v>
      </c>
      <c r="G165" s="298">
        <f t="shared" si="8"/>
        <v>5</v>
      </c>
    </row>
    <row r="166" spans="3:7" ht="15.75">
      <c r="C166" t="str">
        <f t="shared" si="7"/>
        <v>01</v>
      </c>
      <c r="D166" t="s">
        <v>2541</v>
      </c>
      <c r="E166" t="s">
        <v>2492</v>
      </c>
      <c r="F166" s="296">
        <v>5</v>
      </c>
      <c r="G166" s="298">
        <f t="shared" si="8"/>
        <v>5</v>
      </c>
    </row>
    <row r="167" spans="3:7" ht="15.75">
      <c r="C167" t="str">
        <f t="shared" si="7"/>
        <v>01</v>
      </c>
      <c r="D167" t="s">
        <v>2542</v>
      </c>
      <c r="E167" t="s">
        <v>2449</v>
      </c>
      <c r="F167" s="296">
        <v>118</v>
      </c>
      <c r="G167" s="298">
        <f t="shared" si="8"/>
        <v>118</v>
      </c>
    </row>
    <row r="168" spans="3:7" ht="15.75">
      <c r="C168" t="str">
        <f t="shared" si="7"/>
        <v>02</v>
      </c>
      <c r="D168" t="s">
        <v>2543</v>
      </c>
      <c r="E168" t="s">
        <v>2215</v>
      </c>
      <c r="F168" s="296">
        <v>1</v>
      </c>
      <c r="G168" s="298">
        <f t="shared" si="8"/>
        <v>1</v>
      </c>
    </row>
    <row r="169" spans="3:7" ht="15.75">
      <c r="C169" t="str">
        <f t="shared" si="7"/>
        <v>01</v>
      </c>
      <c r="D169" t="s">
        <v>2544</v>
      </c>
      <c r="E169" t="s">
        <v>2545</v>
      </c>
      <c r="F169" s="296">
        <v>4</v>
      </c>
      <c r="G169" s="298">
        <f t="shared" si="8"/>
        <v>4</v>
      </c>
    </row>
    <row r="170" spans="3:7" ht="15.75">
      <c r="C170" t="str">
        <f t="shared" si="7"/>
        <v>02</v>
      </c>
      <c r="D170" t="s">
        <v>2546</v>
      </c>
      <c r="E170" t="s">
        <v>2488</v>
      </c>
      <c r="F170" s="296">
        <v>2</v>
      </c>
      <c r="G170" s="298">
        <f t="shared" si="8"/>
        <v>2</v>
      </c>
    </row>
    <row r="171" spans="3:7" ht="15.75">
      <c r="C171" t="str">
        <f t="shared" si="7"/>
        <v>S2</v>
      </c>
      <c r="D171" t="s">
        <v>2547</v>
      </c>
      <c r="E171" t="s">
        <v>2480</v>
      </c>
      <c r="F171" s="296">
        <v>8</v>
      </c>
      <c r="G171" s="298">
        <f t="shared" si="8"/>
        <v>16</v>
      </c>
    </row>
    <row r="172" spans="3:7" ht="15.75">
      <c r="C172" t="str">
        <f t="shared" si="7"/>
        <v>S3</v>
      </c>
      <c r="D172" t="s">
        <v>2548</v>
      </c>
      <c r="E172" t="s">
        <v>2508</v>
      </c>
      <c r="F172" s="296">
        <v>1</v>
      </c>
      <c r="G172" s="298">
        <f t="shared" si="8"/>
        <v>3</v>
      </c>
    </row>
    <row r="173" spans="3:7" ht="15.75">
      <c r="C173" t="str">
        <f t="shared" si="7"/>
        <v>S2</v>
      </c>
      <c r="D173" t="s">
        <v>2548</v>
      </c>
      <c r="E173" t="s">
        <v>2511</v>
      </c>
      <c r="F173" s="296">
        <v>1</v>
      </c>
      <c r="G173" s="298">
        <f t="shared" si="8"/>
        <v>2</v>
      </c>
    </row>
    <row r="174" spans="3:7" ht="15.75">
      <c r="C174" t="str">
        <f t="shared" si="7"/>
        <v>S2</v>
      </c>
      <c r="D174" t="s">
        <v>2548</v>
      </c>
      <c r="E174" t="s">
        <v>2513</v>
      </c>
      <c r="F174" s="296">
        <v>1</v>
      </c>
      <c r="G174" s="298">
        <f t="shared" si="8"/>
        <v>2</v>
      </c>
    </row>
    <row r="175" spans="3:7" ht="15.75">
      <c r="C175" t="str">
        <f t="shared" si="7"/>
        <v>02</v>
      </c>
      <c r="D175" t="s">
        <v>2549</v>
      </c>
      <c r="E175" t="s">
        <v>2488</v>
      </c>
      <c r="F175" s="296">
        <v>17</v>
      </c>
      <c r="G175" s="298">
        <f t="shared" si="8"/>
        <v>17</v>
      </c>
    </row>
    <row r="176" spans="3:7" ht="15.75">
      <c r="C176" t="str">
        <f t="shared" si="7"/>
        <v>X4</v>
      </c>
      <c r="D176" t="s">
        <v>2550</v>
      </c>
      <c r="E176" t="s">
        <v>2227</v>
      </c>
      <c r="F176" s="296">
        <v>1</v>
      </c>
      <c r="G176" s="298">
        <f t="shared" si="8"/>
        <v>3</v>
      </c>
    </row>
    <row r="177" spans="3:7" ht="15.75">
      <c r="C177" t="str">
        <f t="shared" si="7"/>
        <v>01</v>
      </c>
      <c r="D177" t="s">
        <v>2551</v>
      </c>
      <c r="E177" t="s">
        <v>2492</v>
      </c>
      <c r="F177" s="296">
        <v>3</v>
      </c>
      <c r="G177" s="298">
        <f t="shared" si="8"/>
        <v>3</v>
      </c>
    </row>
    <row r="178" spans="3:7" ht="15.75">
      <c r="C178" t="str">
        <f t="shared" si="7"/>
        <v>S1</v>
      </c>
      <c r="D178" t="s">
        <v>2552</v>
      </c>
      <c r="E178" t="s">
        <v>2482</v>
      </c>
      <c r="F178" s="296">
        <v>92</v>
      </c>
      <c r="G178" s="298">
        <f t="shared" si="8"/>
        <v>92</v>
      </c>
    </row>
    <row r="179" spans="3:7" ht="15.75">
      <c r="C179" t="str">
        <f t="shared" si="7"/>
        <v>02</v>
      </c>
      <c r="D179" t="s">
        <v>2553</v>
      </c>
      <c r="E179" t="s">
        <v>2423</v>
      </c>
      <c r="F179" s="296">
        <v>1</v>
      </c>
      <c r="G179" s="298">
        <f t="shared" si="8"/>
        <v>1</v>
      </c>
    </row>
    <row r="180" spans="3:7" ht="15.75">
      <c r="C180" t="str">
        <f t="shared" si="7"/>
        <v>03</v>
      </c>
      <c r="D180" t="s">
        <v>2554</v>
      </c>
      <c r="E180" t="s">
        <v>2050</v>
      </c>
      <c r="F180" s="296">
        <v>1</v>
      </c>
      <c r="G180" s="298">
        <f t="shared" si="8"/>
        <v>1</v>
      </c>
    </row>
    <row r="181" spans="3:7" ht="15.75">
      <c r="C181" t="str">
        <f t="shared" si="7"/>
        <v>S1</v>
      </c>
      <c r="D181" t="s">
        <v>2555</v>
      </c>
      <c r="E181" t="s">
        <v>2556</v>
      </c>
      <c r="F181" s="296">
        <v>1</v>
      </c>
      <c r="G181" s="298">
        <f t="shared" si="8"/>
        <v>1</v>
      </c>
    </row>
    <row r="182" spans="3:7" ht="15.75">
      <c r="C182" t="str">
        <f t="shared" si="7"/>
        <v>S1</v>
      </c>
      <c r="D182" t="s">
        <v>2555</v>
      </c>
      <c r="E182" t="s">
        <v>2557</v>
      </c>
      <c r="F182" s="296">
        <v>1</v>
      </c>
      <c r="G182" s="298">
        <f t="shared" si="8"/>
        <v>1</v>
      </c>
    </row>
    <row r="183" spans="3:7" ht="15.75">
      <c r="C183" t="str">
        <f t="shared" si="7"/>
        <v>02</v>
      </c>
      <c r="D183" t="s">
        <v>2555</v>
      </c>
      <c r="E183" t="s">
        <v>2558</v>
      </c>
      <c r="F183" s="296">
        <v>1</v>
      </c>
      <c r="G183" s="298">
        <f t="shared" si="8"/>
        <v>1</v>
      </c>
    </row>
    <row r="184" spans="3:7" ht="15.75">
      <c r="C184" t="str">
        <f t="shared" si="7"/>
        <v>01</v>
      </c>
      <c r="D184" t="s">
        <v>2559</v>
      </c>
      <c r="E184" t="s">
        <v>2409</v>
      </c>
      <c r="F184" s="296">
        <v>1</v>
      </c>
      <c r="G184" s="298">
        <f t="shared" si="8"/>
        <v>1</v>
      </c>
    </row>
    <row r="185" spans="3:7" ht="15.75">
      <c r="C185" t="str">
        <f t="shared" si="7"/>
        <v>S2</v>
      </c>
      <c r="D185" t="s">
        <v>2559</v>
      </c>
      <c r="E185" t="s">
        <v>2523</v>
      </c>
      <c r="F185" s="296">
        <v>1</v>
      </c>
      <c r="G185" s="298">
        <f t="shared" si="8"/>
        <v>2</v>
      </c>
    </row>
    <row r="186" spans="3:7" ht="15.75">
      <c r="C186" t="str">
        <f t="shared" si="7"/>
        <v>01</v>
      </c>
      <c r="D186" t="s">
        <v>2559</v>
      </c>
      <c r="E186" t="s">
        <v>2411</v>
      </c>
      <c r="F186" s="296">
        <v>1</v>
      </c>
      <c r="G186" s="298">
        <f t="shared" si="8"/>
        <v>1</v>
      </c>
    </row>
    <row r="187" spans="3:7" ht="15.75">
      <c r="C187" t="str">
        <f t="shared" si="7"/>
        <v>S2</v>
      </c>
      <c r="D187" t="s">
        <v>2559</v>
      </c>
      <c r="E187" t="s">
        <v>2524</v>
      </c>
      <c r="F187" s="296">
        <v>1</v>
      </c>
      <c r="G187" s="298">
        <f t="shared" si="8"/>
        <v>2</v>
      </c>
    </row>
    <row r="188" spans="3:7" ht="15.75">
      <c r="C188" t="str">
        <f t="shared" si="7"/>
        <v>S2</v>
      </c>
      <c r="D188" t="s">
        <v>2560</v>
      </c>
      <c r="E188" t="s">
        <v>2486</v>
      </c>
      <c r="F188" s="296">
        <v>2</v>
      </c>
      <c r="G188" s="298">
        <f t="shared" si="8"/>
        <v>4</v>
      </c>
    </row>
    <row r="189" spans="3:7" ht="15.75">
      <c r="C189" t="str">
        <f t="shared" si="7"/>
        <v>S3</v>
      </c>
      <c r="D189" t="s">
        <v>2560</v>
      </c>
      <c r="E189" t="s">
        <v>2561</v>
      </c>
      <c r="F189" s="296">
        <v>2</v>
      </c>
      <c r="G189" s="298">
        <f t="shared" si="8"/>
        <v>6</v>
      </c>
    </row>
    <row r="190" spans="3:7" ht="15.75">
      <c r="C190" t="str">
        <f t="shared" si="7"/>
        <v>S2</v>
      </c>
      <c r="D190" t="s">
        <v>2560</v>
      </c>
      <c r="E190" t="s">
        <v>2562</v>
      </c>
      <c r="F190" s="296">
        <v>2</v>
      </c>
      <c r="G190" s="298">
        <f t="shared" si="8"/>
        <v>4</v>
      </c>
    </row>
    <row r="191" spans="3:7" ht="15.75">
      <c r="C191" t="str">
        <f t="shared" si="7"/>
        <v>S2</v>
      </c>
      <c r="D191" t="s">
        <v>2560</v>
      </c>
      <c r="E191" t="s">
        <v>2563</v>
      </c>
      <c r="F191" s="296">
        <v>2</v>
      </c>
      <c r="G191" s="298">
        <f t="shared" si="8"/>
        <v>4</v>
      </c>
    </row>
    <row r="192" spans="3:7" ht="15.75">
      <c r="C192" t="str">
        <f t="shared" si="7"/>
        <v>04</v>
      </c>
      <c r="D192" t="s">
        <v>2564</v>
      </c>
      <c r="E192" t="s">
        <v>2490</v>
      </c>
      <c r="F192" s="296">
        <v>2</v>
      </c>
      <c r="G192" s="298">
        <f t="shared" si="8"/>
        <v>2</v>
      </c>
    </row>
    <row r="193" spans="3:7" ht="15.75">
      <c r="C193" t="str">
        <f t="shared" si="7"/>
        <v>01</v>
      </c>
      <c r="D193" t="s">
        <v>2565</v>
      </c>
      <c r="E193" t="s">
        <v>2501</v>
      </c>
      <c r="F193" s="296">
        <v>1</v>
      </c>
      <c r="G193" s="298">
        <f t="shared" si="8"/>
        <v>1</v>
      </c>
    </row>
    <row r="194" spans="3:7" ht="15.75">
      <c r="G194" s="298">
        <f>IF(MID(E194,10,1)="0",F194,IF(OR(MID(E194,10,2)="X1",MID(E194,10,2)="X2"),F194*2,IF(OR(MID(E194,10,2)="X4",MID(E194,10,2)="X4"),F194*3,IF(MID(E194,10,1)="f",E194,IF(OR(MID(E194,10,1)="S",MID(E194,10,1)="L",MID(E194,10,1)="B",MID(E194,10,1)="X"),MID(E194,11,1)*F194,0)))))</f>
        <v>0</v>
      </c>
    </row>
    <row r="195" spans="3:7" ht="15.75">
      <c r="G195" s="298">
        <f>IF(MID(E195,10,1)="0",F195,IF(OR(MID(E195,10,2)="X1",MID(E195,10,2)="X2"),F195*2,IF(OR(MID(E195,10,2)="X4",MID(E195,10,2)="X4"),F195*3,IF(MID(E195,10,1)="f",E195,IF(OR(MID(E195,10,1)="S",MID(E195,10,1)="L",MID(E195,10,1)="B",MID(E195,10,1)="X"),MID(E195,11,1)*F195,0)))))</f>
        <v>0</v>
      </c>
    </row>
  </sheetData>
  <autoFilter ref="A1:S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704"/>
  <sheetViews>
    <sheetView topLeftCell="A46" workbookViewId="0">
      <selection activeCell="K59" sqref="K59"/>
    </sheetView>
  </sheetViews>
  <sheetFormatPr defaultRowHeight="15"/>
  <cols>
    <col min="2" max="2" width="11.5703125" bestFit="1" customWidth="1"/>
    <col min="3" max="3" width="14.85546875" customWidth="1"/>
    <col min="5" max="5" width="17.7109375" style="296" customWidth="1"/>
    <col min="6" max="6" width="14.5703125" style="296" customWidth="1"/>
    <col min="8" max="8" width="13.42578125" style="296" bestFit="1" customWidth="1"/>
    <col min="9" max="9" width="11.5703125" style="296" bestFit="1" customWidth="1"/>
    <col min="10" max="10" width="13.28515625" bestFit="1" customWidth="1"/>
    <col min="12" max="12" width="14.28515625" bestFit="1" customWidth="1"/>
    <col min="14" max="14" width="11.5703125" bestFit="1" customWidth="1"/>
  </cols>
  <sheetData>
    <row r="2" spans="2:14">
      <c r="B2" t="s">
        <v>3060</v>
      </c>
      <c r="C2" s="315">
        <v>41870</v>
      </c>
      <c r="E2" s="296">
        <f>11/8</f>
        <v>1.375</v>
      </c>
      <c r="F2" s="296">
        <f>E2*133769*2</f>
        <v>367864.75</v>
      </c>
      <c r="H2" s="296">
        <v>4</v>
      </c>
      <c r="I2" s="296">
        <v>141192</v>
      </c>
      <c r="J2" s="296">
        <f>H2*I2</f>
        <v>564768</v>
      </c>
    </row>
    <row r="3" spans="2:14">
      <c r="B3" t="s">
        <v>3061</v>
      </c>
      <c r="C3" s="315">
        <v>20760</v>
      </c>
      <c r="E3" s="296">
        <f>3.5/8</f>
        <v>0.4375</v>
      </c>
      <c r="F3" s="296">
        <f>E3*220000</f>
        <v>96250</v>
      </c>
      <c r="H3" s="296">
        <v>2</v>
      </c>
      <c r="I3" s="296">
        <v>141192</v>
      </c>
      <c r="J3" s="296">
        <f>H3*I3</f>
        <v>282384</v>
      </c>
    </row>
    <row r="4" spans="2:14">
      <c r="B4" t="s">
        <v>3062</v>
      </c>
      <c r="C4" s="315">
        <v>13690</v>
      </c>
      <c r="F4" s="296">
        <f>SUM(F2:F3)</f>
        <v>464114.75</v>
      </c>
      <c r="H4" s="296">
        <v>8</v>
      </c>
      <c r="I4" s="296">
        <v>141192</v>
      </c>
      <c r="J4" s="296">
        <f>H4*I4</f>
        <v>1129536</v>
      </c>
    </row>
    <row r="5" spans="2:14">
      <c r="B5" t="s">
        <v>3063</v>
      </c>
      <c r="C5" s="315">
        <v>34450</v>
      </c>
      <c r="E5" s="296">
        <f>1*133769*2</f>
        <v>267538</v>
      </c>
      <c r="F5" s="296">
        <f>1*133769*2</f>
        <v>267538</v>
      </c>
      <c r="H5" s="296">
        <v>4</v>
      </c>
      <c r="I5" s="296">
        <v>141192</v>
      </c>
      <c r="J5" s="296">
        <f>H5*I5</f>
        <v>564768</v>
      </c>
    </row>
    <row r="6" spans="2:14">
      <c r="B6" t="s">
        <v>3064</v>
      </c>
      <c r="C6" s="315">
        <v>21110</v>
      </c>
      <c r="H6" s="296">
        <v>2</v>
      </c>
      <c r="I6" s="296">
        <v>141192</v>
      </c>
      <c r="J6" s="296">
        <f>H6*I6</f>
        <v>282384</v>
      </c>
    </row>
    <row r="7" spans="2:14">
      <c r="B7" t="s">
        <v>1796</v>
      </c>
      <c r="C7" s="315">
        <v>10530</v>
      </c>
      <c r="J7" s="296">
        <f>SUM(J2:J6)</f>
        <v>2823840</v>
      </c>
    </row>
    <row r="8" spans="2:14">
      <c r="B8" t="s">
        <v>1440</v>
      </c>
      <c r="C8" s="315">
        <v>11020</v>
      </c>
    </row>
    <row r="9" spans="2:14">
      <c r="B9" t="s">
        <v>1441</v>
      </c>
      <c r="C9" s="315">
        <v>6870</v>
      </c>
      <c r="G9" t="s">
        <v>3215</v>
      </c>
    </row>
    <row r="10" spans="2:14">
      <c r="B10" t="s">
        <v>1439</v>
      </c>
      <c r="C10" s="315">
        <v>17890</v>
      </c>
      <c r="G10" t="s">
        <v>3216</v>
      </c>
    </row>
    <row r="11" spans="2:14">
      <c r="B11" t="s">
        <v>1380</v>
      </c>
      <c r="C11" s="315">
        <v>35740</v>
      </c>
      <c r="G11" t="s">
        <v>2245</v>
      </c>
    </row>
    <row r="12" spans="2:14">
      <c r="B12" t="s">
        <v>1382</v>
      </c>
      <c r="C12" s="315">
        <v>9600</v>
      </c>
      <c r="G12" t="s">
        <v>3217</v>
      </c>
    </row>
    <row r="13" spans="2:14">
      <c r="B13" t="s">
        <v>3060</v>
      </c>
      <c r="C13" s="315">
        <v>47390</v>
      </c>
      <c r="G13" t="s">
        <v>3217</v>
      </c>
      <c r="N13" s="296"/>
    </row>
    <row r="14" spans="2:14">
      <c r="B14" t="s">
        <v>3061</v>
      </c>
      <c r="C14" s="315">
        <v>24910</v>
      </c>
      <c r="G14" t="s">
        <v>3217</v>
      </c>
      <c r="N14" s="296"/>
    </row>
    <row r="15" spans="2:14">
      <c r="B15" t="s">
        <v>3062</v>
      </c>
      <c r="C15" s="315">
        <v>15060</v>
      </c>
      <c r="G15" t="s">
        <v>3208</v>
      </c>
      <c r="N15" s="296"/>
    </row>
    <row r="16" spans="2:14">
      <c r="B16" t="s">
        <v>3063</v>
      </c>
      <c r="C16" s="315">
        <v>39970</v>
      </c>
      <c r="G16" t="s">
        <v>3209</v>
      </c>
      <c r="N16" s="296"/>
    </row>
    <row r="17" spans="2:14">
      <c r="B17" t="s">
        <v>3064</v>
      </c>
      <c r="C17" s="315">
        <v>22480</v>
      </c>
      <c r="G17" t="s">
        <v>3210</v>
      </c>
      <c r="N17" s="296"/>
    </row>
    <row r="18" spans="2:14">
      <c r="B18" t="s">
        <v>1796</v>
      </c>
      <c r="C18" s="315">
        <v>12110</v>
      </c>
      <c r="G18" t="s">
        <v>2245</v>
      </c>
      <c r="N18" s="296"/>
    </row>
    <row r="19" spans="2:14">
      <c r="B19" t="s">
        <v>1380</v>
      </c>
      <c r="C19" s="315">
        <v>29780</v>
      </c>
      <c r="G19" t="s">
        <v>3214</v>
      </c>
      <c r="N19" s="296"/>
    </row>
    <row r="20" spans="2:14">
      <c r="B20" t="s">
        <v>1382</v>
      </c>
      <c r="C20" s="315">
        <v>9740</v>
      </c>
      <c r="G20" t="s">
        <v>3218</v>
      </c>
      <c r="N20" s="296"/>
    </row>
    <row r="21" spans="2:14">
      <c r="B21" t="s">
        <v>1439</v>
      </c>
      <c r="C21" s="315">
        <v>14910</v>
      </c>
      <c r="G21" t="s">
        <v>3211</v>
      </c>
    </row>
    <row r="22" spans="2:14">
      <c r="B22" t="s">
        <v>1440</v>
      </c>
      <c r="C22" s="315">
        <v>9190</v>
      </c>
      <c r="G22" t="s">
        <v>2409</v>
      </c>
    </row>
    <row r="23" spans="2:14">
      <c r="B23" t="s">
        <v>1441</v>
      </c>
      <c r="C23" s="315">
        <v>5720</v>
      </c>
      <c r="G23" t="s">
        <v>2410</v>
      </c>
    </row>
    <row r="24" spans="2:14">
      <c r="G24" t="s">
        <v>3212</v>
      </c>
    </row>
    <row r="25" spans="2:14">
      <c r="G25" t="s">
        <v>3213</v>
      </c>
    </row>
    <row r="26" spans="2:14">
      <c r="G26" t="s">
        <v>3215</v>
      </c>
    </row>
    <row r="27" spans="2:14">
      <c r="G27" t="s">
        <v>3216</v>
      </c>
    </row>
    <row r="28" spans="2:14">
      <c r="G28" t="s">
        <v>2245</v>
      </c>
    </row>
    <row r="29" spans="2:14">
      <c r="G29" t="s">
        <v>3217</v>
      </c>
    </row>
    <row r="30" spans="2:14">
      <c r="G30" t="s">
        <v>3217</v>
      </c>
    </row>
    <row r="31" spans="2:14">
      <c r="G31" t="s">
        <v>3217</v>
      </c>
    </row>
    <row r="32" spans="2:14">
      <c r="G32" t="s">
        <v>3208</v>
      </c>
    </row>
    <row r="33" spans="7:7">
      <c r="G33" t="s">
        <v>3209</v>
      </c>
    </row>
    <row r="34" spans="7:7">
      <c r="G34" t="s">
        <v>3210</v>
      </c>
    </row>
    <row r="35" spans="7:7">
      <c r="G35" t="s">
        <v>2245</v>
      </c>
    </row>
    <row r="36" spans="7:7">
      <c r="G36" t="s">
        <v>3216</v>
      </c>
    </row>
    <row r="37" spans="7:7">
      <c r="G37" t="s">
        <v>3219</v>
      </c>
    </row>
    <row r="38" spans="7:7">
      <c r="G38" t="s">
        <v>3211</v>
      </c>
    </row>
    <row r="39" spans="7:7">
      <c r="G39" t="s">
        <v>2409</v>
      </c>
    </row>
    <row r="40" spans="7:7">
      <c r="G40" t="s">
        <v>2410</v>
      </c>
    </row>
    <row r="41" spans="7:7">
      <c r="G41" t="s">
        <v>3212</v>
      </c>
    </row>
    <row r="42" spans="7:7">
      <c r="G42" t="s">
        <v>3213</v>
      </c>
    </row>
    <row r="43" spans="7:7">
      <c r="G43" t="s">
        <v>3220</v>
      </c>
    </row>
    <row r="44" spans="7:7">
      <c r="G44" t="s">
        <v>2411</v>
      </c>
    </row>
    <row r="45" spans="7:7">
      <c r="G45" t="s">
        <v>3221</v>
      </c>
    </row>
    <row r="46" spans="7:7">
      <c r="G46" t="s">
        <v>3214</v>
      </c>
    </row>
    <row r="47" spans="7:7">
      <c r="G47" t="s">
        <v>3208</v>
      </c>
    </row>
    <row r="48" spans="7:7">
      <c r="G48" t="s">
        <v>3209</v>
      </c>
    </row>
    <row r="49" spans="7:13">
      <c r="G49" t="s">
        <v>3215</v>
      </c>
    </row>
    <row r="50" spans="7:13">
      <c r="G50" t="s">
        <v>3215</v>
      </c>
    </row>
    <row r="51" spans="7:13">
      <c r="G51" t="s">
        <v>3224</v>
      </c>
    </row>
    <row r="52" spans="7:13">
      <c r="G52" t="s">
        <v>3217</v>
      </c>
    </row>
    <row r="53" spans="7:13">
      <c r="G53" t="s">
        <v>3223</v>
      </c>
    </row>
    <row r="54" spans="7:13">
      <c r="G54" t="s">
        <v>3214</v>
      </c>
    </row>
    <row r="55" spans="7:13">
      <c r="G55" t="s">
        <v>3222</v>
      </c>
    </row>
    <row r="56" spans="7:13">
      <c r="G56" t="s">
        <v>3223</v>
      </c>
    </row>
    <row r="57" spans="7:13">
      <c r="G57" t="s">
        <v>3217</v>
      </c>
    </row>
    <row r="58" spans="7:13">
      <c r="G58" t="s">
        <v>2414</v>
      </c>
    </row>
    <row r="59" spans="7:13">
      <c r="G59" t="s">
        <v>3216</v>
      </c>
      <c r="M59">
        <f>6700000+6700000+18000000</f>
        <v>31400000</v>
      </c>
    </row>
    <row r="60" spans="7:13">
      <c r="G60" t="s">
        <v>2219</v>
      </c>
    </row>
    <row r="61" spans="7:13">
      <c r="G61" t="s">
        <v>2190</v>
      </c>
      <c r="J61" s="296">
        <f>620000+620000+1200000</f>
        <v>2440000</v>
      </c>
    </row>
    <row r="62" spans="7:13">
      <c r="G62" t="s">
        <v>2049</v>
      </c>
    </row>
    <row r="63" spans="7:13">
      <c r="G63" t="s">
        <v>2049</v>
      </c>
    </row>
    <row r="64" spans="7:13">
      <c r="G64" t="s">
        <v>2191</v>
      </c>
    </row>
    <row r="65" spans="7:7">
      <c r="G65" t="s">
        <v>2212</v>
      </c>
    </row>
    <row r="66" spans="7:7">
      <c r="G66" t="s">
        <v>2194</v>
      </c>
    </row>
    <row r="67" spans="7:7">
      <c r="G67" t="s">
        <v>3225</v>
      </c>
    </row>
    <row r="68" spans="7:7">
      <c r="G68" t="s">
        <v>3226</v>
      </c>
    </row>
    <row r="69" spans="7:7">
      <c r="G69" t="s">
        <v>3211</v>
      </c>
    </row>
    <row r="70" spans="7:7">
      <c r="G70" t="s">
        <v>3227</v>
      </c>
    </row>
    <row r="71" spans="7:7">
      <c r="G71" t="s">
        <v>3214</v>
      </c>
    </row>
    <row r="72" spans="7:7">
      <c r="G72" t="s">
        <v>3228</v>
      </c>
    </row>
    <row r="73" spans="7:7">
      <c r="G73" t="s">
        <v>3217</v>
      </c>
    </row>
    <row r="74" spans="7:7">
      <c r="G74" t="s">
        <v>3208</v>
      </c>
    </row>
    <row r="75" spans="7:7">
      <c r="G75" t="s">
        <v>3209</v>
      </c>
    </row>
    <row r="76" spans="7:7">
      <c r="G76" t="s">
        <v>3229</v>
      </c>
    </row>
    <row r="77" spans="7:7">
      <c r="G77" t="s">
        <v>3231</v>
      </c>
    </row>
    <row r="78" spans="7:7">
      <c r="G78" t="s">
        <v>3230</v>
      </c>
    </row>
    <row r="79" spans="7:7">
      <c r="G79" t="s">
        <v>3232</v>
      </c>
    </row>
    <row r="80" spans="7:7">
      <c r="G80" t="s">
        <v>3234</v>
      </c>
    </row>
    <row r="81" spans="7:7">
      <c r="G81" t="s">
        <v>3235</v>
      </c>
    </row>
    <row r="82" spans="7:7">
      <c r="G82" t="s">
        <v>2050</v>
      </c>
    </row>
    <row r="83" spans="7:7">
      <c r="G83" t="s">
        <v>2191</v>
      </c>
    </row>
    <row r="84" spans="7:7">
      <c r="G84" t="s">
        <v>3236</v>
      </c>
    </row>
    <row r="85" spans="7:7">
      <c r="G85" t="s">
        <v>3237</v>
      </c>
    </row>
    <row r="86" spans="7:7">
      <c r="G86" t="s">
        <v>3238</v>
      </c>
    </row>
    <row r="87" spans="7:7">
      <c r="G87" t="s">
        <v>3239</v>
      </c>
    </row>
    <row r="88" spans="7:7">
      <c r="G88" t="s">
        <v>3240</v>
      </c>
    </row>
    <row r="89" spans="7:7">
      <c r="G89" t="s">
        <v>2212</v>
      </c>
    </row>
    <row r="90" spans="7:7">
      <c r="G90" t="s">
        <v>2214</v>
      </c>
    </row>
    <row r="91" spans="7:7">
      <c r="G91" t="s">
        <v>3241</v>
      </c>
    </row>
    <row r="92" spans="7:7">
      <c r="G92" t="s">
        <v>3242</v>
      </c>
    </row>
    <row r="93" spans="7:7">
      <c r="G93" t="s">
        <v>3210</v>
      </c>
    </row>
    <row r="94" spans="7:7">
      <c r="G94" t="s">
        <v>3231</v>
      </c>
    </row>
    <row r="95" spans="7:7">
      <c r="G95" t="s">
        <v>3243</v>
      </c>
    </row>
    <row r="96" spans="7:7">
      <c r="G96" t="s">
        <v>3243</v>
      </c>
    </row>
    <row r="97" spans="7:7">
      <c r="G97" t="s">
        <v>3244</v>
      </c>
    </row>
    <row r="98" spans="7:7">
      <c r="G98" t="s">
        <v>2219</v>
      </c>
    </row>
    <row r="99" spans="7:7">
      <c r="G99" t="s">
        <v>2215</v>
      </c>
    </row>
    <row r="100" spans="7:7">
      <c r="G100" t="s">
        <v>2245</v>
      </c>
    </row>
    <row r="101" spans="7:7">
      <c r="G101" t="s">
        <v>3245</v>
      </c>
    </row>
    <row r="102" spans="7:7">
      <c r="G102" t="s">
        <v>3246</v>
      </c>
    </row>
    <row r="103" spans="7:7">
      <c r="G103" t="s">
        <v>3215</v>
      </c>
    </row>
    <row r="104" spans="7:7">
      <c r="G104" t="s">
        <v>3215</v>
      </c>
    </row>
    <row r="105" spans="7:7">
      <c r="G105" t="s">
        <v>2476</v>
      </c>
    </row>
    <row r="106" spans="7:7">
      <c r="G106" t="s">
        <v>3247</v>
      </c>
    </row>
    <row r="107" spans="7:7">
      <c r="G107" t="s">
        <v>3249</v>
      </c>
    </row>
    <row r="108" spans="7:7">
      <c r="G108" t="s">
        <v>3248</v>
      </c>
    </row>
    <row r="109" spans="7:7">
      <c r="G109" t="s">
        <v>2409</v>
      </c>
    </row>
    <row r="110" spans="7:7">
      <c r="G110" t="s">
        <v>2410</v>
      </c>
    </row>
    <row r="111" spans="7:7">
      <c r="G111" t="s">
        <v>3214</v>
      </c>
    </row>
    <row r="112" spans="7:7">
      <c r="G112" t="s">
        <v>3250</v>
      </c>
    </row>
    <row r="113" spans="7:7">
      <c r="G113" t="s">
        <v>3251</v>
      </c>
    </row>
    <row r="114" spans="7:7">
      <c r="G114" t="s">
        <v>3255</v>
      </c>
    </row>
    <row r="115" spans="7:7">
      <c r="G115" t="s">
        <v>3254</v>
      </c>
    </row>
    <row r="116" spans="7:7">
      <c r="G116" t="s">
        <v>3252</v>
      </c>
    </row>
    <row r="117" spans="7:7">
      <c r="G117" t="s">
        <v>3253</v>
      </c>
    </row>
    <row r="118" spans="7:7">
      <c r="G118" t="s">
        <v>3256</v>
      </c>
    </row>
    <row r="119" spans="7:7">
      <c r="G119" t="s">
        <v>3256</v>
      </c>
    </row>
    <row r="120" spans="7:7">
      <c r="G120" t="s">
        <v>3257</v>
      </c>
    </row>
    <row r="121" spans="7:7">
      <c r="G121" t="s">
        <v>3258</v>
      </c>
    </row>
    <row r="122" spans="7:7">
      <c r="G122" t="s">
        <v>3222</v>
      </c>
    </row>
    <row r="123" spans="7:7">
      <c r="G123" t="s">
        <v>3259</v>
      </c>
    </row>
    <row r="124" spans="7:7">
      <c r="G124" t="s">
        <v>3222</v>
      </c>
    </row>
    <row r="125" spans="7:7">
      <c r="G125" t="s">
        <v>3259</v>
      </c>
    </row>
    <row r="126" spans="7:7">
      <c r="G126" t="s">
        <v>3239</v>
      </c>
    </row>
    <row r="127" spans="7:7">
      <c r="G127" t="s">
        <v>3261</v>
      </c>
    </row>
    <row r="128" spans="7:7">
      <c r="G128" t="s">
        <v>3229</v>
      </c>
    </row>
    <row r="129" spans="7:7">
      <c r="G129" t="s">
        <v>3208</v>
      </c>
    </row>
    <row r="130" spans="7:7">
      <c r="G130" t="s">
        <v>3209</v>
      </c>
    </row>
    <row r="131" spans="7:7">
      <c r="G131" t="s">
        <v>3208</v>
      </c>
    </row>
    <row r="132" spans="7:7">
      <c r="G132" t="s">
        <v>3262</v>
      </c>
    </row>
    <row r="133" spans="7:7">
      <c r="G133" t="s">
        <v>3221</v>
      </c>
    </row>
    <row r="134" spans="7:7">
      <c r="G134" t="s">
        <v>3233</v>
      </c>
    </row>
    <row r="135" spans="7:7">
      <c r="G135" t="s">
        <v>2523</v>
      </c>
    </row>
    <row r="136" spans="7:7">
      <c r="G136" t="s">
        <v>3246</v>
      </c>
    </row>
    <row r="137" spans="7:7">
      <c r="G137" t="s">
        <v>2412</v>
      </c>
    </row>
    <row r="138" spans="7:7">
      <c r="G138" t="s">
        <v>3263</v>
      </c>
    </row>
    <row r="139" spans="7:7">
      <c r="G139" t="s">
        <v>2245</v>
      </c>
    </row>
    <row r="140" spans="7:7">
      <c r="G140" t="s">
        <v>3250</v>
      </c>
    </row>
    <row r="141" spans="7:7">
      <c r="G141" t="s">
        <v>3252</v>
      </c>
    </row>
    <row r="142" spans="7:7">
      <c r="G142" t="s">
        <v>3264</v>
      </c>
    </row>
    <row r="143" spans="7:7">
      <c r="G143" t="s">
        <v>3265</v>
      </c>
    </row>
    <row r="144" spans="7:7">
      <c r="G144" t="s">
        <v>3266</v>
      </c>
    </row>
    <row r="145" spans="7:7">
      <c r="G145" t="s">
        <v>3211</v>
      </c>
    </row>
    <row r="146" spans="7:7">
      <c r="G146" t="s">
        <v>2219</v>
      </c>
    </row>
    <row r="147" spans="7:7">
      <c r="G147" t="s">
        <v>2215</v>
      </c>
    </row>
    <row r="148" spans="7:7">
      <c r="G148" t="s">
        <v>3267</v>
      </c>
    </row>
    <row r="149" spans="7:7">
      <c r="G149" t="s">
        <v>3268</v>
      </c>
    </row>
    <row r="150" spans="7:7">
      <c r="G150" t="s">
        <v>3269</v>
      </c>
    </row>
    <row r="151" spans="7:7">
      <c r="G151" t="s">
        <v>3270</v>
      </c>
    </row>
    <row r="152" spans="7:7">
      <c r="G152" t="s">
        <v>3271</v>
      </c>
    </row>
    <row r="153" spans="7:7">
      <c r="G153" t="s">
        <v>3208</v>
      </c>
    </row>
    <row r="154" spans="7:7">
      <c r="G154" t="s">
        <v>3214</v>
      </c>
    </row>
    <row r="155" spans="7:7">
      <c r="G155" t="s">
        <v>3272</v>
      </c>
    </row>
    <row r="156" spans="7:7">
      <c r="G156" t="s">
        <v>3273</v>
      </c>
    </row>
    <row r="157" spans="7:7">
      <c r="G157" t="s">
        <v>3274</v>
      </c>
    </row>
    <row r="158" spans="7:7">
      <c r="G158" t="s">
        <v>3211</v>
      </c>
    </row>
    <row r="159" spans="7:7">
      <c r="G159" t="s">
        <v>3275</v>
      </c>
    </row>
    <row r="160" spans="7:7">
      <c r="G160" t="s">
        <v>3239</v>
      </c>
    </row>
    <row r="161" spans="7:7">
      <c r="G161" t="s">
        <v>3239</v>
      </c>
    </row>
    <row r="162" spans="7:7">
      <c r="G162" t="s">
        <v>3225</v>
      </c>
    </row>
    <row r="163" spans="7:7">
      <c r="G163" t="s">
        <v>3246</v>
      </c>
    </row>
    <row r="164" spans="7:7">
      <c r="G164" t="s">
        <v>3233</v>
      </c>
    </row>
    <row r="165" spans="7:7">
      <c r="G165" t="s">
        <v>3208</v>
      </c>
    </row>
    <row r="166" spans="7:7">
      <c r="G166" t="s">
        <v>3276</v>
      </c>
    </row>
    <row r="167" spans="7:7">
      <c r="G167" t="s">
        <v>3216</v>
      </c>
    </row>
    <row r="168" spans="7:7">
      <c r="G168" t="s">
        <v>2245</v>
      </c>
    </row>
    <row r="169" spans="7:7">
      <c r="G169" t="s">
        <v>3223</v>
      </c>
    </row>
    <row r="170" spans="7:7">
      <c r="G170" t="s">
        <v>3260</v>
      </c>
    </row>
    <row r="171" spans="7:7">
      <c r="G171" t="s">
        <v>3277</v>
      </c>
    </row>
    <row r="172" spans="7:7">
      <c r="G172" t="s">
        <v>2409</v>
      </c>
    </row>
    <row r="173" spans="7:7">
      <c r="G173" t="s">
        <v>2410</v>
      </c>
    </row>
    <row r="174" spans="7:7">
      <c r="G174" t="s">
        <v>3218</v>
      </c>
    </row>
    <row r="175" spans="7:7">
      <c r="G175" t="s">
        <v>3278</v>
      </c>
    </row>
    <row r="176" spans="7:7">
      <c r="G176" t="s">
        <v>3252</v>
      </c>
    </row>
    <row r="177" spans="7:7">
      <c r="G177" t="s">
        <v>3208</v>
      </c>
    </row>
    <row r="178" spans="7:7">
      <c r="G178" t="s">
        <v>3211</v>
      </c>
    </row>
    <row r="179" spans="7:7">
      <c r="G179" t="s">
        <v>3279</v>
      </c>
    </row>
    <row r="180" spans="7:7">
      <c r="G180" t="s">
        <v>3280</v>
      </c>
    </row>
    <row r="181" spans="7:7">
      <c r="G181" t="s">
        <v>3239</v>
      </c>
    </row>
    <row r="182" spans="7:7">
      <c r="G182" t="s">
        <v>3240</v>
      </c>
    </row>
    <row r="183" spans="7:7">
      <c r="G183" t="s">
        <v>3281</v>
      </c>
    </row>
    <row r="184" spans="7:7">
      <c r="G184" t="s">
        <v>3281</v>
      </c>
    </row>
    <row r="185" spans="7:7">
      <c r="G185" t="s">
        <v>3282</v>
      </c>
    </row>
    <row r="186" spans="7:7">
      <c r="G186" t="s">
        <v>3269</v>
      </c>
    </row>
    <row r="187" spans="7:7">
      <c r="G187" t="s">
        <v>3237</v>
      </c>
    </row>
    <row r="188" spans="7:7">
      <c r="G188" t="s">
        <v>3229</v>
      </c>
    </row>
    <row r="189" spans="7:7">
      <c r="G189" t="s">
        <v>3208</v>
      </c>
    </row>
    <row r="190" spans="7:7">
      <c r="G190" t="s">
        <v>3283</v>
      </c>
    </row>
    <row r="191" spans="7:7">
      <c r="G191" t="s">
        <v>3263</v>
      </c>
    </row>
    <row r="192" spans="7:7">
      <c r="G192" t="s">
        <v>3233</v>
      </c>
    </row>
    <row r="193" spans="7:7">
      <c r="G193" t="s">
        <v>2050</v>
      </c>
    </row>
    <row r="194" spans="7:7">
      <c r="G194" t="s">
        <v>2219</v>
      </c>
    </row>
    <row r="195" spans="7:7">
      <c r="G195" t="s">
        <v>3216</v>
      </c>
    </row>
    <row r="196" spans="7:7">
      <c r="G196" t="s">
        <v>3284</v>
      </c>
    </row>
    <row r="197" spans="7:7">
      <c r="G197" t="s">
        <v>3285</v>
      </c>
    </row>
    <row r="198" spans="7:7">
      <c r="G198" t="s">
        <v>3288</v>
      </c>
    </row>
    <row r="199" spans="7:7">
      <c r="G199" t="s">
        <v>3287</v>
      </c>
    </row>
    <row r="200" spans="7:7">
      <c r="G200" t="s">
        <v>3286</v>
      </c>
    </row>
    <row r="201" spans="7:7">
      <c r="G201" t="s">
        <v>3217</v>
      </c>
    </row>
    <row r="202" spans="7:7">
      <c r="G202" t="s">
        <v>3208</v>
      </c>
    </row>
    <row r="203" spans="7:7">
      <c r="G203" t="s">
        <v>2411</v>
      </c>
    </row>
    <row r="204" spans="7:7">
      <c r="G204" t="s">
        <v>3262</v>
      </c>
    </row>
    <row r="205" spans="7:7">
      <c r="G205" t="s">
        <v>3262</v>
      </c>
    </row>
    <row r="206" spans="7:7">
      <c r="G206" t="s">
        <v>3290</v>
      </c>
    </row>
    <row r="207" spans="7:7">
      <c r="G207" t="s">
        <v>3289</v>
      </c>
    </row>
    <row r="208" spans="7:7">
      <c r="G208" t="s">
        <v>2049</v>
      </c>
    </row>
    <row r="209" spans="7:7">
      <c r="G209" t="s">
        <v>2215</v>
      </c>
    </row>
    <row r="210" spans="7:7">
      <c r="G210" t="s">
        <v>2488</v>
      </c>
    </row>
    <row r="211" spans="7:7">
      <c r="G211" t="s">
        <v>2488</v>
      </c>
    </row>
    <row r="212" spans="7:7">
      <c r="G212" t="s">
        <v>3291</v>
      </c>
    </row>
    <row r="213" spans="7:7">
      <c r="G213" t="s">
        <v>2227</v>
      </c>
    </row>
    <row r="214" spans="7:7">
      <c r="G214" t="s">
        <v>3292</v>
      </c>
    </row>
    <row r="215" spans="7:7">
      <c r="G215" t="s">
        <v>3293</v>
      </c>
    </row>
    <row r="216" spans="7:7">
      <c r="G216" t="s">
        <v>2219</v>
      </c>
    </row>
    <row r="217" spans="7:7">
      <c r="G217" t="s">
        <v>2190</v>
      </c>
    </row>
    <row r="218" spans="7:7">
      <c r="G218" t="s">
        <v>2050</v>
      </c>
    </row>
    <row r="219" spans="7:7">
      <c r="G219" t="s">
        <v>2191</v>
      </c>
    </row>
    <row r="220" spans="7:7">
      <c r="G220" t="s">
        <v>2193</v>
      </c>
    </row>
    <row r="221" spans="7:7">
      <c r="G221" t="s">
        <v>3267</v>
      </c>
    </row>
    <row r="222" spans="7:7">
      <c r="G222" t="s">
        <v>3268</v>
      </c>
    </row>
    <row r="223" spans="7:7">
      <c r="G223" t="s">
        <v>3216</v>
      </c>
    </row>
    <row r="224" spans="7:7">
      <c r="G224" t="s">
        <v>3295</v>
      </c>
    </row>
    <row r="225" spans="7:7">
      <c r="G225" t="s">
        <v>3294</v>
      </c>
    </row>
    <row r="226" spans="7:7">
      <c r="G226" t="s">
        <v>3296</v>
      </c>
    </row>
    <row r="227" spans="7:7">
      <c r="G227" t="s">
        <v>3297</v>
      </c>
    </row>
    <row r="228" spans="7:7">
      <c r="G228" t="s">
        <v>3296</v>
      </c>
    </row>
    <row r="229" spans="7:7">
      <c r="G229" t="s">
        <v>3284</v>
      </c>
    </row>
    <row r="230" spans="7:7">
      <c r="G230" t="s">
        <v>3272</v>
      </c>
    </row>
    <row r="231" spans="7:7">
      <c r="G231" t="s">
        <v>3298</v>
      </c>
    </row>
    <row r="232" spans="7:7">
      <c r="G232" t="s">
        <v>3239</v>
      </c>
    </row>
    <row r="233" spans="7:7">
      <c r="G233" t="s">
        <v>3281</v>
      </c>
    </row>
    <row r="234" spans="7:7">
      <c r="G234" t="s">
        <v>3237</v>
      </c>
    </row>
    <row r="235" spans="7:7">
      <c r="G235" t="s">
        <v>3267</v>
      </c>
    </row>
    <row r="236" spans="7:7">
      <c r="G236" t="s">
        <v>3268</v>
      </c>
    </row>
    <row r="237" spans="7:7">
      <c r="G237" t="s">
        <v>2219</v>
      </c>
    </row>
    <row r="238" spans="7:7">
      <c r="G238" t="s">
        <v>2245</v>
      </c>
    </row>
    <row r="239" spans="7:7">
      <c r="G239" t="s">
        <v>3299</v>
      </c>
    </row>
    <row r="240" spans="7:7">
      <c r="G240" t="s">
        <v>2409</v>
      </c>
    </row>
    <row r="241" spans="7:7">
      <c r="G241" t="s">
        <v>3300</v>
      </c>
    </row>
    <row r="242" spans="7:7">
      <c r="G242" t="s">
        <v>3275</v>
      </c>
    </row>
    <row r="243" spans="7:7">
      <c r="G243" t="s">
        <v>3214</v>
      </c>
    </row>
    <row r="244" spans="7:7">
      <c r="G244" t="s">
        <v>3208</v>
      </c>
    </row>
    <row r="245" spans="7:7">
      <c r="G245" t="s">
        <v>2219</v>
      </c>
    </row>
    <row r="246" spans="7:7">
      <c r="G246" t="s">
        <v>3215</v>
      </c>
    </row>
    <row r="247" spans="7:7">
      <c r="G247" t="s">
        <v>2196</v>
      </c>
    </row>
    <row r="248" spans="7:7">
      <c r="G248" t="s">
        <v>3301</v>
      </c>
    </row>
    <row r="249" spans="7:7">
      <c r="G249" t="s">
        <v>3303</v>
      </c>
    </row>
    <row r="250" spans="7:7">
      <c r="G250" t="s">
        <v>3302</v>
      </c>
    </row>
    <row r="251" spans="7:7">
      <c r="G251" t="s">
        <v>3302</v>
      </c>
    </row>
    <row r="252" spans="7:7">
      <c r="G252" t="s">
        <v>3223</v>
      </c>
    </row>
    <row r="253" spans="7:7">
      <c r="G253" t="s">
        <v>3296</v>
      </c>
    </row>
    <row r="254" spans="7:7">
      <c r="G254" t="s">
        <v>3304</v>
      </c>
    </row>
    <row r="255" spans="7:7">
      <c r="G255" t="s">
        <v>2051</v>
      </c>
    </row>
    <row r="256" spans="7:7">
      <c r="G256" t="s">
        <v>2196</v>
      </c>
    </row>
    <row r="257" spans="7:7">
      <c r="G257" t="s">
        <v>2196</v>
      </c>
    </row>
    <row r="258" spans="7:7">
      <c r="G258" t="s">
        <v>2190</v>
      </c>
    </row>
    <row r="259" spans="7:7">
      <c r="G259" t="s">
        <v>2050</v>
      </c>
    </row>
    <row r="260" spans="7:7">
      <c r="G260" t="s">
        <v>2191</v>
      </c>
    </row>
    <row r="261" spans="7:7">
      <c r="G261" t="s">
        <v>2191</v>
      </c>
    </row>
    <row r="262" spans="7:7">
      <c r="G262" t="s">
        <v>3267</v>
      </c>
    </row>
    <row r="263" spans="7:7">
      <c r="G263" t="s">
        <v>3268</v>
      </c>
    </row>
    <row r="264" spans="7:7">
      <c r="G264" t="s">
        <v>3291</v>
      </c>
    </row>
    <row r="265" spans="7:7">
      <c r="G265" t="s">
        <v>2051</v>
      </c>
    </row>
    <row r="266" spans="7:7">
      <c r="G266" t="s">
        <v>2191</v>
      </c>
    </row>
    <row r="267" spans="7:7">
      <c r="G267" t="s">
        <v>2191</v>
      </c>
    </row>
    <row r="268" spans="7:7">
      <c r="G268" t="s">
        <v>3223</v>
      </c>
    </row>
    <row r="269" spans="7:7">
      <c r="G269" t="s">
        <v>3223</v>
      </c>
    </row>
    <row r="270" spans="7:7">
      <c r="G270" t="s">
        <v>3209</v>
      </c>
    </row>
    <row r="271" spans="7:7">
      <c r="G271" t="s">
        <v>3239</v>
      </c>
    </row>
    <row r="272" spans="7:7">
      <c r="G272" t="s">
        <v>2190</v>
      </c>
    </row>
    <row r="273" spans="7:7">
      <c r="G273" t="s">
        <v>2050</v>
      </c>
    </row>
    <row r="274" spans="7:7">
      <c r="G274" t="s">
        <v>3305</v>
      </c>
    </row>
    <row r="275" spans="7:7">
      <c r="G275" t="s">
        <v>2051</v>
      </c>
    </row>
    <row r="276" spans="7:7">
      <c r="G276" t="s">
        <v>3296</v>
      </c>
    </row>
    <row r="277" spans="7:7">
      <c r="G277" t="s">
        <v>3304</v>
      </c>
    </row>
    <row r="278" spans="7:7">
      <c r="G278" t="s">
        <v>3297</v>
      </c>
    </row>
    <row r="279" spans="7:7">
      <c r="G279" t="s">
        <v>3296</v>
      </c>
    </row>
    <row r="280" spans="7:7">
      <c r="G280" t="s">
        <v>2476</v>
      </c>
    </row>
    <row r="281" spans="7:7">
      <c r="G281" t="s">
        <v>3306</v>
      </c>
    </row>
    <row r="282" spans="7:7">
      <c r="G282" t="s">
        <v>3284</v>
      </c>
    </row>
    <row r="283" spans="7:7">
      <c r="G283" t="s">
        <v>3284</v>
      </c>
    </row>
    <row r="284" spans="7:7">
      <c r="G284" t="s">
        <v>3208</v>
      </c>
    </row>
    <row r="285" spans="7:7">
      <c r="G285" t="s">
        <v>3209</v>
      </c>
    </row>
    <row r="286" spans="7:7">
      <c r="G286" t="s">
        <v>3209</v>
      </c>
    </row>
    <row r="287" spans="7:7">
      <c r="G287" t="s">
        <v>2190</v>
      </c>
    </row>
    <row r="288" spans="7:7">
      <c r="G288" t="s">
        <v>2050</v>
      </c>
    </row>
    <row r="289" spans="7:7">
      <c r="G289" t="s">
        <v>3307</v>
      </c>
    </row>
    <row r="290" spans="7:7">
      <c r="G290" t="s">
        <v>3208</v>
      </c>
    </row>
    <row r="291" spans="7:7">
      <c r="G291" t="s">
        <v>3246</v>
      </c>
    </row>
    <row r="292" spans="7:7">
      <c r="G292" t="s">
        <v>3263</v>
      </c>
    </row>
    <row r="293" spans="7:7">
      <c r="G293" t="s">
        <v>3308</v>
      </c>
    </row>
    <row r="294" spans="7:7">
      <c r="G294" t="s">
        <v>2412</v>
      </c>
    </row>
    <row r="295" spans="7:7">
      <c r="G295" t="s">
        <v>3254</v>
      </c>
    </row>
    <row r="296" spans="7:7">
      <c r="G296" t="s">
        <v>3301</v>
      </c>
    </row>
    <row r="297" spans="7:7">
      <c r="G297" t="s">
        <v>3309</v>
      </c>
    </row>
    <row r="298" spans="7:7">
      <c r="G298" t="s">
        <v>2411</v>
      </c>
    </row>
    <row r="299" spans="7:7">
      <c r="G299" t="s">
        <v>3208</v>
      </c>
    </row>
    <row r="300" spans="7:7">
      <c r="G300" t="s">
        <v>3209</v>
      </c>
    </row>
    <row r="301" spans="7:7">
      <c r="G301" t="s">
        <v>3252</v>
      </c>
    </row>
    <row r="302" spans="7:7">
      <c r="G302" t="s">
        <v>3264</v>
      </c>
    </row>
    <row r="303" spans="7:7">
      <c r="G303" t="s">
        <v>3227</v>
      </c>
    </row>
    <row r="304" spans="7:7">
      <c r="G304" t="s">
        <v>3310</v>
      </c>
    </row>
    <row r="305" spans="7:7">
      <c r="G305" t="s">
        <v>3219</v>
      </c>
    </row>
    <row r="306" spans="7:7">
      <c r="G306" t="s">
        <v>3311</v>
      </c>
    </row>
    <row r="307" spans="7:7">
      <c r="G307" t="s">
        <v>3312</v>
      </c>
    </row>
    <row r="308" spans="7:7">
      <c r="G308" t="s">
        <v>3313</v>
      </c>
    </row>
    <row r="309" spans="7:7">
      <c r="G309" t="s">
        <v>3314</v>
      </c>
    </row>
    <row r="310" spans="7:7">
      <c r="G310" t="s">
        <v>3209</v>
      </c>
    </row>
    <row r="311" spans="7:7">
      <c r="G311" t="s">
        <v>3209</v>
      </c>
    </row>
    <row r="312" spans="7:7">
      <c r="G312" t="s">
        <v>3208</v>
      </c>
    </row>
    <row r="313" spans="7:7">
      <c r="G313" t="s">
        <v>2245</v>
      </c>
    </row>
    <row r="314" spans="7:7">
      <c r="G314" t="s">
        <v>2196</v>
      </c>
    </row>
    <row r="315" spans="7:7">
      <c r="G315" t="s">
        <v>2190</v>
      </c>
    </row>
    <row r="316" spans="7:7">
      <c r="G316" t="s">
        <v>2191</v>
      </c>
    </row>
    <row r="317" spans="7:7">
      <c r="G317" t="s">
        <v>2191</v>
      </c>
    </row>
    <row r="318" spans="7:7">
      <c r="G318" t="s">
        <v>3274</v>
      </c>
    </row>
    <row r="319" spans="7:7">
      <c r="G319" t="s">
        <v>2219</v>
      </c>
    </row>
    <row r="320" spans="7:7">
      <c r="G320" t="s">
        <v>2051</v>
      </c>
    </row>
    <row r="321" spans="7:7">
      <c r="G321" t="s">
        <v>3310</v>
      </c>
    </row>
    <row r="322" spans="7:7">
      <c r="G322" t="s">
        <v>3216</v>
      </c>
    </row>
    <row r="323" spans="7:7">
      <c r="G323" t="s">
        <v>3307</v>
      </c>
    </row>
    <row r="324" spans="7:7">
      <c r="G324" t="s">
        <v>2410</v>
      </c>
    </row>
    <row r="325" spans="7:7">
      <c r="G325" t="s">
        <v>2411</v>
      </c>
    </row>
    <row r="326" spans="7:7">
      <c r="G326" t="s">
        <v>2412</v>
      </c>
    </row>
    <row r="327" spans="7:7">
      <c r="G327" t="s">
        <v>3315</v>
      </c>
    </row>
    <row r="328" spans="7:7">
      <c r="G328" t="s">
        <v>3317</v>
      </c>
    </row>
    <row r="329" spans="7:7">
      <c r="G329" t="s">
        <v>3316</v>
      </c>
    </row>
    <row r="330" spans="7:7">
      <c r="G330" t="s">
        <v>3252</v>
      </c>
    </row>
    <row r="331" spans="7:7">
      <c r="G331" t="s">
        <v>3264</v>
      </c>
    </row>
    <row r="332" spans="7:7">
      <c r="G332" t="s">
        <v>3227</v>
      </c>
    </row>
    <row r="333" spans="7:7">
      <c r="G333" t="s">
        <v>3318</v>
      </c>
    </row>
    <row r="334" spans="7:7">
      <c r="G334" t="s">
        <v>3296</v>
      </c>
    </row>
    <row r="335" spans="7:7">
      <c r="G335" t="s">
        <v>3304</v>
      </c>
    </row>
    <row r="336" spans="7:7">
      <c r="G336" t="s">
        <v>3319</v>
      </c>
    </row>
    <row r="337" spans="7:7">
      <c r="G337" t="s">
        <v>3284</v>
      </c>
    </row>
    <row r="338" spans="7:7">
      <c r="G338" t="s">
        <v>3320</v>
      </c>
    </row>
    <row r="339" spans="7:7">
      <c r="G339" t="s">
        <v>3286</v>
      </c>
    </row>
    <row r="340" spans="7:7">
      <c r="G340" t="s">
        <v>3286</v>
      </c>
    </row>
    <row r="341" spans="7:7">
      <c r="G341" t="s">
        <v>3256</v>
      </c>
    </row>
    <row r="342" spans="7:7">
      <c r="G342" t="s">
        <v>3223</v>
      </c>
    </row>
    <row r="343" spans="7:7">
      <c r="G343" t="s">
        <v>3223</v>
      </c>
    </row>
    <row r="344" spans="7:7">
      <c r="G344" t="s">
        <v>3321</v>
      </c>
    </row>
    <row r="345" spans="7:7">
      <c r="G345" t="s">
        <v>2476</v>
      </c>
    </row>
    <row r="346" spans="7:7">
      <c r="G346" t="s">
        <v>3322</v>
      </c>
    </row>
    <row r="347" spans="7:7">
      <c r="G347" t="s">
        <v>3214</v>
      </c>
    </row>
    <row r="348" spans="7:7">
      <c r="G348" t="s">
        <v>3216</v>
      </c>
    </row>
    <row r="349" spans="7:7">
      <c r="G349" t="s">
        <v>3267</v>
      </c>
    </row>
    <row r="350" spans="7:7">
      <c r="G350" t="s">
        <v>3268</v>
      </c>
    </row>
    <row r="351" spans="7:7">
      <c r="G351" t="s">
        <v>2051</v>
      </c>
    </row>
    <row r="352" spans="7:7">
      <c r="G352" t="s">
        <v>2420</v>
      </c>
    </row>
    <row r="353" spans="7:7">
      <c r="G353" t="s">
        <v>2194</v>
      </c>
    </row>
    <row r="354" spans="7:7">
      <c r="G354" t="s">
        <v>2476</v>
      </c>
    </row>
    <row r="355" spans="7:7">
      <c r="G355" t="s">
        <v>3262</v>
      </c>
    </row>
    <row r="356" spans="7:7">
      <c r="G356" t="s">
        <v>3276</v>
      </c>
    </row>
    <row r="357" spans="7:7">
      <c r="G357" t="s">
        <v>2191</v>
      </c>
    </row>
    <row r="358" spans="7:7">
      <c r="G358" t="s">
        <v>2195</v>
      </c>
    </row>
    <row r="359" spans="7:7">
      <c r="G359" t="s">
        <v>3262</v>
      </c>
    </row>
    <row r="360" spans="7:7">
      <c r="G360" t="s">
        <v>3221</v>
      </c>
    </row>
    <row r="361" spans="7:7">
      <c r="G361" t="s">
        <v>3310</v>
      </c>
    </row>
    <row r="362" spans="7:7">
      <c r="G362" t="s">
        <v>3323</v>
      </c>
    </row>
    <row r="363" spans="7:7">
      <c r="G363" t="s">
        <v>3220</v>
      </c>
    </row>
    <row r="364" spans="7:7">
      <c r="G364" t="s">
        <v>3324</v>
      </c>
    </row>
    <row r="365" spans="7:7">
      <c r="G365" t="s">
        <v>3325</v>
      </c>
    </row>
    <row r="366" spans="7:7">
      <c r="G366" t="s">
        <v>3308</v>
      </c>
    </row>
    <row r="367" spans="7:7">
      <c r="G367" t="s">
        <v>3208</v>
      </c>
    </row>
    <row r="368" spans="7:7">
      <c r="G368" t="s">
        <v>3209</v>
      </c>
    </row>
    <row r="369" spans="7:7">
      <c r="G369" t="s">
        <v>3312</v>
      </c>
    </row>
    <row r="370" spans="7:7">
      <c r="G370" t="s">
        <v>3313</v>
      </c>
    </row>
    <row r="371" spans="7:7">
      <c r="G371" t="s">
        <v>3311</v>
      </c>
    </row>
    <row r="372" spans="7:7">
      <c r="G372" t="s">
        <v>3209</v>
      </c>
    </row>
    <row r="373" spans="7:7">
      <c r="G373" t="s">
        <v>3209</v>
      </c>
    </row>
    <row r="374" spans="7:7">
      <c r="G374" t="s">
        <v>3208</v>
      </c>
    </row>
    <row r="375" spans="7:7">
      <c r="G375" t="s">
        <v>2409</v>
      </c>
    </row>
    <row r="376" spans="7:7">
      <c r="G376" t="s">
        <v>2411</v>
      </c>
    </row>
    <row r="377" spans="7:7">
      <c r="G377" t="s">
        <v>2412</v>
      </c>
    </row>
    <row r="378" spans="7:7">
      <c r="G378" t="s">
        <v>3208</v>
      </c>
    </row>
    <row r="379" spans="7:7">
      <c r="G379" t="s">
        <v>3214</v>
      </c>
    </row>
    <row r="380" spans="7:7">
      <c r="G380" t="s">
        <v>3252</v>
      </c>
    </row>
    <row r="381" spans="7:7">
      <c r="G381" t="s">
        <v>3326</v>
      </c>
    </row>
    <row r="382" spans="7:7">
      <c r="G382" t="s">
        <v>3327</v>
      </c>
    </row>
    <row r="383" spans="7:7">
      <c r="G383" t="s">
        <v>2219</v>
      </c>
    </row>
    <row r="384" spans="7:7">
      <c r="G384" t="s">
        <v>3215</v>
      </c>
    </row>
    <row r="385" spans="7:7">
      <c r="G385" t="s">
        <v>3319</v>
      </c>
    </row>
    <row r="386" spans="7:7">
      <c r="G386" t="s">
        <v>3303</v>
      </c>
    </row>
    <row r="387" spans="7:7">
      <c r="G387" t="s">
        <v>2195</v>
      </c>
    </row>
    <row r="388" spans="7:7">
      <c r="G388" t="s">
        <v>2194</v>
      </c>
    </row>
    <row r="389" spans="7:7">
      <c r="G389" t="s">
        <v>3328</v>
      </c>
    </row>
    <row r="390" spans="7:7">
      <c r="G390" t="s">
        <v>3329</v>
      </c>
    </row>
    <row r="391" spans="7:7">
      <c r="G391" t="s">
        <v>3330</v>
      </c>
    </row>
    <row r="392" spans="7:7">
      <c r="G392" t="s">
        <v>3331</v>
      </c>
    </row>
    <row r="393" spans="7:7">
      <c r="G393" t="s">
        <v>3333</v>
      </c>
    </row>
    <row r="394" spans="7:7">
      <c r="G394" t="s">
        <v>2410</v>
      </c>
    </row>
    <row r="395" spans="7:7">
      <c r="G395" t="s">
        <v>2411</v>
      </c>
    </row>
    <row r="396" spans="7:7">
      <c r="G396" t="s">
        <v>3208</v>
      </c>
    </row>
    <row r="397" spans="7:7">
      <c r="G397" t="s">
        <v>3209</v>
      </c>
    </row>
    <row r="398" spans="7:7">
      <c r="G398" t="s">
        <v>3250</v>
      </c>
    </row>
    <row r="399" spans="7:7">
      <c r="G399" t="s">
        <v>3332</v>
      </c>
    </row>
    <row r="400" spans="7:7">
      <c r="G400" t="s">
        <v>3227</v>
      </c>
    </row>
    <row r="401" spans="7:7">
      <c r="G401" t="s">
        <v>3264</v>
      </c>
    </row>
    <row r="402" spans="7:7">
      <c r="G402" t="s">
        <v>3275</v>
      </c>
    </row>
    <row r="403" spans="7:7">
      <c r="G403" t="s">
        <v>2193</v>
      </c>
    </row>
    <row r="404" spans="7:7">
      <c r="G404" t="s">
        <v>2194</v>
      </c>
    </row>
    <row r="405" spans="7:7">
      <c r="G405" t="s">
        <v>3325</v>
      </c>
    </row>
    <row r="406" spans="7:7">
      <c r="G406" t="s">
        <v>3334</v>
      </c>
    </row>
    <row r="407" spans="7:7">
      <c r="G407" t="s">
        <v>3324</v>
      </c>
    </row>
    <row r="408" spans="7:7">
      <c r="G408" t="s">
        <v>3335</v>
      </c>
    </row>
    <row r="409" spans="7:7">
      <c r="G409" t="s">
        <v>2194</v>
      </c>
    </row>
    <row r="410" spans="7:7">
      <c r="G410" t="s">
        <v>2219</v>
      </c>
    </row>
    <row r="411" spans="7:7">
      <c r="G411" t="s">
        <v>2420</v>
      </c>
    </row>
    <row r="412" spans="7:7">
      <c r="G412" t="s">
        <v>2193</v>
      </c>
    </row>
    <row r="413" spans="7:7">
      <c r="G413" t="s">
        <v>3299</v>
      </c>
    </row>
    <row r="414" spans="7:7">
      <c r="G414" t="s">
        <v>2050</v>
      </c>
    </row>
    <row r="415" spans="7:7">
      <c r="G415" t="s">
        <v>2191</v>
      </c>
    </row>
    <row r="416" spans="7:7">
      <c r="G416" t="s">
        <v>2194</v>
      </c>
    </row>
    <row r="417" spans="7:7">
      <c r="G417" t="s">
        <v>2219</v>
      </c>
    </row>
    <row r="418" spans="7:7">
      <c r="G418" t="s">
        <v>2215</v>
      </c>
    </row>
    <row r="419" spans="7:7">
      <c r="G419" t="s">
        <v>3336</v>
      </c>
    </row>
    <row r="420" spans="7:7">
      <c r="G420" t="s">
        <v>3337</v>
      </c>
    </row>
    <row r="421" spans="7:7">
      <c r="G421" t="s">
        <v>3338</v>
      </c>
    </row>
    <row r="422" spans="7:7">
      <c r="G422" t="s">
        <v>3319</v>
      </c>
    </row>
    <row r="423" spans="7:7">
      <c r="G423" t="s">
        <v>3306</v>
      </c>
    </row>
    <row r="424" spans="7:7">
      <c r="G424" t="s">
        <v>3303</v>
      </c>
    </row>
    <row r="425" spans="7:7">
      <c r="G425" t="s">
        <v>3303</v>
      </c>
    </row>
    <row r="426" spans="7:7">
      <c r="G426" t="s">
        <v>3229</v>
      </c>
    </row>
    <row r="427" spans="7:7">
      <c r="G427" t="s">
        <v>2476</v>
      </c>
    </row>
    <row r="428" spans="7:7">
      <c r="G428" t="s">
        <v>3208</v>
      </c>
    </row>
    <row r="429" spans="7:7">
      <c r="G429" t="s">
        <v>3339</v>
      </c>
    </row>
    <row r="430" spans="7:7">
      <c r="G430" t="s">
        <v>2476</v>
      </c>
    </row>
    <row r="431" spans="7:7">
      <c r="G431" t="s">
        <v>3334</v>
      </c>
    </row>
    <row r="432" spans="7:7">
      <c r="G432" t="s">
        <v>3338</v>
      </c>
    </row>
    <row r="433" spans="7:7">
      <c r="G433" t="s">
        <v>3319</v>
      </c>
    </row>
    <row r="434" spans="7:7">
      <c r="G434" t="s">
        <v>2476</v>
      </c>
    </row>
    <row r="435" spans="7:7">
      <c r="G435" t="s">
        <v>2476</v>
      </c>
    </row>
    <row r="436" spans="7:7">
      <c r="G436" t="s">
        <v>3296</v>
      </c>
    </row>
    <row r="437" spans="7:7">
      <c r="G437" t="s">
        <v>3306</v>
      </c>
    </row>
    <row r="438" spans="7:7">
      <c r="G438" t="s">
        <v>3303</v>
      </c>
    </row>
    <row r="439" spans="7:7">
      <c r="G439" t="s">
        <v>3299</v>
      </c>
    </row>
    <row r="440" spans="7:7">
      <c r="G440" t="s">
        <v>3208</v>
      </c>
    </row>
    <row r="441" spans="7:7">
      <c r="G441" t="s">
        <v>2476</v>
      </c>
    </row>
    <row r="442" spans="7:7">
      <c r="G442" t="s">
        <v>3340</v>
      </c>
    </row>
    <row r="443" spans="7:7">
      <c r="G443" t="s">
        <v>3339</v>
      </c>
    </row>
    <row r="444" spans="7:7">
      <c r="G444" t="s">
        <v>2425</v>
      </c>
    </row>
    <row r="445" spans="7:7">
      <c r="G445" t="s">
        <v>3341</v>
      </c>
    </row>
    <row r="446" spans="7:7">
      <c r="G446" t="s">
        <v>3323</v>
      </c>
    </row>
    <row r="447" spans="7:7">
      <c r="G447" t="s">
        <v>3342</v>
      </c>
    </row>
    <row r="448" spans="7:7">
      <c r="G448" t="s">
        <v>3343</v>
      </c>
    </row>
    <row r="449" spans="7:7">
      <c r="G449" t="s">
        <v>2051</v>
      </c>
    </row>
    <row r="450" spans="7:7">
      <c r="G450" t="s">
        <v>2411</v>
      </c>
    </row>
    <row r="451" spans="7:7">
      <c r="G451" t="s">
        <v>3208</v>
      </c>
    </row>
    <row r="452" spans="7:7">
      <c r="G452" t="s">
        <v>3209</v>
      </c>
    </row>
    <row r="453" spans="7:7">
      <c r="G453" t="s">
        <v>3344</v>
      </c>
    </row>
    <row r="454" spans="7:7">
      <c r="G454" t="s">
        <v>3254</v>
      </c>
    </row>
    <row r="455" spans="7:7">
      <c r="G455" t="s">
        <v>3309</v>
      </c>
    </row>
    <row r="456" spans="7:7">
      <c r="G456" t="s">
        <v>3345</v>
      </c>
    </row>
    <row r="457" spans="7:7">
      <c r="G457" t="s">
        <v>3275</v>
      </c>
    </row>
    <row r="458" spans="7:7">
      <c r="G458" t="s">
        <v>3307</v>
      </c>
    </row>
    <row r="459" spans="7:7">
      <c r="G459" t="s">
        <v>3254</v>
      </c>
    </row>
    <row r="460" spans="7:7">
      <c r="G460" t="s">
        <v>3275</v>
      </c>
    </row>
    <row r="461" spans="7:7">
      <c r="G461" t="s">
        <v>3346</v>
      </c>
    </row>
    <row r="462" spans="7:7">
      <c r="G462" t="s">
        <v>2476</v>
      </c>
    </row>
    <row r="463" spans="7:7">
      <c r="G463" t="s">
        <v>2476</v>
      </c>
    </row>
    <row r="464" spans="7:7">
      <c r="G464" t="s">
        <v>3338</v>
      </c>
    </row>
    <row r="465" spans="7:7">
      <c r="G465" t="s">
        <v>3296</v>
      </c>
    </row>
    <row r="466" spans="7:7">
      <c r="G466" t="s">
        <v>3304</v>
      </c>
    </row>
    <row r="467" spans="7:7">
      <c r="G467" t="s">
        <v>3296</v>
      </c>
    </row>
    <row r="468" spans="7:7">
      <c r="G468" t="s">
        <v>3320</v>
      </c>
    </row>
    <row r="469" spans="7:7">
      <c r="G469" t="s">
        <v>3271</v>
      </c>
    </row>
    <row r="470" spans="7:7">
      <c r="G470" t="s">
        <v>3347</v>
      </c>
    </row>
    <row r="471" spans="7:7">
      <c r="G471" t="s">
        <v>3223</v>
      </c>
    </row>
    <row r="472" spans="7:7">
      <c r="G472" t="s">
        <v>3348</v>
      </c>
    </row>
    <row r="473" spans="7:7">
      <c r="G473" t="s">
        <v>3296</v>
      </c>
    </row>
    <row r="474" spans="7:7">
      <c r="G474" t="s">
        <v>3304</v>
      </c>
    </row>
    <row r="475" spans="7:7">
      <c r="G475" t="s">
        <v>3297</v>
      </c>
    </row>
    <row r="476" spans="7:7">
      <c r="G476" t="s">
        <v>2476</v>
      </c>
    </row>
    <row r="477" spans="7:7">
      <c r="G477" t="s">
        <v>3319</v>
      </c>
    </row>
    <row r="478" spans="7:7">
      <c r="G478" t="s">
        <v>3319</v>
      </c>
    </row>
    <row r="479" spans="7:7">
      <c r="G479" t="s">
        <v>2195</v>
      </c>
    </row>
    <row r="480" spans="7:7">
      <c r="G480" t="s">
        <v>2196</v>
      </c>
    </row>
    <row r="481" spans="7:7">
      <c r="G481" t="s">
        <v>2190</v>
      </c>
    </row>
    <row r="482" spans="7:7">
      <c r="G482" t="s">
        <v>2050</v>
      </c>
    </row>
    <row r="483" spans="7:7">
      <c r="G483" t="s">
        <v>2219</v>
      </c>
    </row>
    <row r="484" spans="7:7">
      <c r="G484" t="s">
        <v>2051</v>
      </c>
    </row>
    <row r="485" spans="7:7">
      <c r="G485" t="s">
        <v>3329</v>
      </c>
    </row>
    <row r="486" spans="7:7">
      <c r="G486" t="s">
        <v>3330</v>
      </c>
    </row>
    <row r="487" spans="7:7">
      <c r="G487" t="s">
        <v>3331</v>
      </c>
    </row>
    <row r="488" spans="7:7">
      <c r="G488" t="s">
        <v>3208</v>
      </c>
    </row>
    <row r="489" spans="7:7">
      <c r="G489" t="s">
        <v>3250</v>
      </c>
    </row>
    <row r="490" spans="7:7">
      <c r="G490" t="s">
        <v>3264</v>
      </c>
    </row>
    <row r="491" spans="7:7">
      <c r="G491" t="s">
        <v>3252</v>
      </c>
    </row>
    <row r="492" spans="7:7">
      <c r="G492" t="s">
        <v>2411</v>
      </c>
    </row>
    <row r="493" spans="7:7">
      <c r="G493" t="s">
        <v>2410</v>
      </c>
    </row>
    <row r="494" spans="7:7">
      <c r="G494" t="s">
        <v>3299</v>
      </c>
    </row>
    <row r="495" spans="7:7">
      <c r="G495" t="s">
        <v>2196</v>
      </c>
    </row>
    <row r="496" spans="7:7">
      <c r="G496" t="s">
        <v>3340</v>
      </c>
    </row>
    <row r="497" spans="7:7">
      <c r="G497" t="s">
        <v>3339</v>
      </c>
    </row>
    <row r="498" spans="7:7">
      <c r="G498" t="s">
        <v>3308</v>
      </c>
    </row>
    <row r="499" spans="7:7">
      <c r="G499" t="s">
        <v>3349</v>
      </c>
    </row>
    <row r="500" spans="7:7">
      <c r="G500" t="s">
        <v>3233</v>
      </c>
    </row>
    <row r="501" spans="7:7">
      <c r="G501" t="s">
        <v>3208</v>
      </c>
    </row>
    <row r="502" spans="7:7">
      <c r="G502" t="s">
        <v>3350</v>
      </c>
    </row>
    <row r="503" spans="7:7">
      <c r="G503" t="s">
        <v>3351</v>
      </c>
    </row>
    <row r="504" spans="7:7">
      <c r="G504" t="s">
        <v>3208</v>
      </c>
    </row>
    <row r="505" spans="7:7">
      <c r="G505" t="s">
        <v>3209</v>
      </c>
    </row>
    <row r="506" spans="7:7">
      <c r="G506" t="s">
        <v>3352</v>
      </c>
    </row>
    <row r="507" spans="7:7">
      <c r="G507" t="s">
        <v>3275</v>
      </c>
    </row>
    <row r="508" spans="7:7">
      <c r="G508" t="s">
        <v>2410</v>
      </c>
    </row>
    <row r="509" spans="7:7">
      <c r="G509" t="s">
        <v>2411</v>
      </c>
    </row>
    <row r="510" spans="7:7">
      <c r="G510" t="s">
        <v>3212</v>
      </c>
    </row>
    <row r="511" spans="7:7">
      <c r="G511" t="s">
        <v>2051</v>
      </c>
    </row>
    <row r="512" spans="7:7">
      <c r="G512" t="s">
        <v>2050</v>
      </c>
    </row>
    <row r="513" spans="7:7">
      <c r="G513" t="s">
        <v>2476</v>
      </c>
    </row>
    <row r="514" spans="7:7">
      <c r="G514" t="s">
        <v>3286</v>
      </c>
    </row>
    <row r="515" spans="7:7">
      <c r="G515" t="s">
        <v>3303</v>
      </c>
    </row>
    <row r="516" spans="7:7">
      <c r="G516" t="s">
        <v>3297</v>
      </c>
    </row>
    <row r="517" spans="7:7">
      <c r="G517" t="s">
        <v>3256</v>
      </c>
    </row>
    <row r="518" spans="7:7">
      <c r="G518" t="s">
        <v>3353</v>
      </c>
    </row>
    <row r="519" spans="7:7">
      <c r="G519" t="s">
        <v>2050</v>
      </c>
    </row>
    <row r="520" spans="7:7">
      <c r="G520" t="s">
        <v>3216</v>
      </c>
    </row>
    <row r="521" spans="7:7">
      <c r="G521" t="s">
        <v>3216</v>
      </c>
    </row>
    <row r="522" spans="7:7">
      <c r="G522" t="s">
        <v>3354</v>
      </c>
    </row>
    <row r="523" spans="7:7">
      <c r="G523" t="s">
        <v>3355</v>
      </c>
    </row>
    <row r="524" spans="7:7">
      <c r="G524" t="s">
        <v>3355</v>
      </c>
    </row>
    <row r="525" spans="7:7">
      <c r="G525" t="s">
        <v>3338</v>
      </c>
    </row>
    <row r="526" spans="7:7">
      <c r="G526" t="s">
        <v>3319</v>
      </c>
    </row>
    <row r="527" spans="7:7">
      <c r="G527" t="s">
        <v>2476</v>
      </c>
    </row>
    <row r="528" spans="7:7">
      <c r="G528" t="s">
        <v>3208</v>
      </c>
    </row>
    <row r="529" spans="7:7">
      <c r="G529" t="s">
        <v>3336</v>
      </c>
    </row>
    <row r="530" spans="7:7">
      <c r="G530" t="s">
        <v>2051</v>
      </c>
    </row>
    <row r="531" spans="7:7">
      <c r="G531" t="s">
        <v>2195</v>
      </c>
    </row>
    <row r="532" spans="7:7">
      <c r="G532" t="s">
        <v>3216</v>
      </c>
    </row>
    <row r="533" spans="7:7">
      <c r="G533" t="s">
        <v>3356</v>
      </c>
    </row>
    <row r="534" spans="7:7">
      <c r="G534" t="s">
        <v>3357</v>
      </c>
    </row>
    <row r="535" spans="7:7">
      <c r="G535" t="s">
        <v>3358</v>
      </c>
    </row>
    <row r="536" spans="7:7">
      <c r="G536" t="s">
        <v>3358</v>
      </c>
    </row>
    <row r="537" spans="7:7">
      <c r="G537" t="s">
        <v>3208</v>
      </c>
    </row>
    <row r="538" spans="7:7">
      <c r="G538" t="s">
        <v>3359</v>
      </c>
    </row>
    <row r="539" spans="7:7">
      <c r="G539" t="s">
        <v>3360</v>
      </c>
    </row>
    <row r="540" spans="7:7">
      <c r="G540" t="s">
        <v>3324</v>
      </c>
    </row>
    <row r="541" spans="7:7">
      <c r="G541" t="s">
        <v>3308</v>
      </c>
    </row>
    <row r="542" spans="7:7">
      <c r="G542" t="s">
        <v>3361</v>
      </c>
    </row>
    <row r="543" spans="7:7">
      <c r="G543" t="s">
        <v>3362</v>
      </c>
    </row>
    <row r="544" spans="7:7">
      <c r="G544" t="s">
        <v>3363</v>
      </c>
    </row>
    <row r="545" spans="7:7">
      <c r="G545" t="s">
        <v>2219</v>
      </c>
    </row>
    <row r="546" spans="7:7">
      <c r="G546" t="s">
        <v>2051</v>
      </c>
    </row>
    <row r="547" spans="7:7">
      <c r="G547" t="s">
        <v>2195</v>
      </c>
    </row>
    <row r="548" spans="7:7">
      <c r="G548" t="s">
        <v>2196</v>
      </c>
    </row>
    <row r="549" spans="7:7">
      <c r="G549" t="s">
        <v>2190</v>
      </c>
    </row>
    <row r="550" spans="7:7">
      <c r="G550" t="s">
        <v>2193</v>
      </c>
    </row>
    <row r="551" spans="7:7">
      <c r="G551" t="s">
        <v>2194</v>
      </c>
    </row>
    <row r="552" spans="7:7">
      <c r="G552" t="s">
        <v>2193</v>
      </c>
    </row>
    <row r="553" spans="7:7">
      <c r="G553" t="s">
        <v>3208</v>
      </c>
    </row>
    <row r="554" spans="7:7">
      <c r="G554" t="s">
        <v>3364</v>
      </c>
    </row>
    <row r="555" spans="7:7">
      <c r="G555" t="s">
        <v>2476</v>
      </c>
    </row>
    <row r="556" spans="7:7">
      <c r="G556" t="s">
        <v>3333</v>
      </c>
    </row>
    <row r="557" spans="7:7">
      <c r="G557" t="s">
        <v>3233</v>
      </c>
    </row>
    <row r="558" spans="7:7">
      <c r="G558" t="s">
        <v>3343</v>
      </c>
    </row>
    <row r="559" spans="7:7">
      <c r="G559" t="s">
        <v>3343</v>
      </c>
    </row>
    <row r="560" spans="7:7">
      <c r="G560" t="s">
        <v>2215</v>
      </c>
    </row>
    <row r="561" spans="7:7">
      <c r="G561" t="s">
        <v>2051</v>
      </c>
    </row>
    <row r="562" spans="7:7">
      <c r="G562" t="s">
        <v>3263</v>
      </c>
    </row>
    <row r="563" spans="7:7">
      <c r="G563" t="s">
        <v>3365</v>
      </c>
    </row>
    <row r="564" spans="7:7">
      <c r="G564" t="s">
        <v>3301</v>
      </c>
    </row>
    <row r="565" spans="7:7">
      <c r="G565" t="s">
        <v>3309</v>
      </c>
    </row>
    <row r="566" spans="7:7">
      <c r="G566" t="s">
        <v>2410</v>
      </c>
    </row>
    <row r="567" spans="7:7">
      <c r="G567" t="s">
        <v>3227</v>
      </c>
    </row>
    <row r="568" spans="7:7">
      <c r="G568" t="s">
        <v>3225</v>
      </c>
    </row>
    <row r="569" spans="7:7">
      <c r="G569" t="s">
        <v>3366</v>
      </c>
    </row>
    <row r="570" spans="7:7">
      <c r="G570" t="s">
        <v>3216</v>
      </c>
    </row>
    <row r="571" spans="7:7">
      <c r="G571" t="s">
        <v>3307</v>
      </c>
    </row>
    <row r="572" spans="7:7">
      <c r="G572" t="s">
        <v>3367</v>
      </c>
    </row>
    <row r="573" spans="7:7">
      <c r="G573" t="s">
        <v>2420</v>
      </c>
    </row>
    <row r="574" spans="7:7">
      <c r="G574" t="s">
        <v>2193</v>
      </c>
    </row>
    <row r="575" spans="7:7">
      <c r="G575" t="s">
        <v>2194</v>
      </c>
    </row>
    <row r="576" spans="7:7">
      <c r="G576" t="s">
        <v>3362</v>
      </c>
    </row>
    <row r="577" spans="7:7">
      <c r="G577" t="s">
        <v>3363</v>
      </c>
    </row>
    <row r="578" spans="7:7">
      <c r="G578" t="s">
        <v>3208</v>
      </c>
    </row>
    <row r="579" spans="7:7">
      <c r="G579" t="s">
        <v>2411</v>
      </c>
    </row>
    <row r="580" spans="7:7">
      <c r="G580" t="s">
        <v>3256</v>
      </c>
    </row>
    <row r="581" spans="7:7">
      <c r="G581" t="s">
        <v>3359</v>
      </c>
    </row>
    <row r="582" spans="7:7">
      <c r="G582" t="s">
        <v>2193</v>
      </c>
    </row>
    <row r="583" spans="7:7">
      <c r="G583" t="s">
        <v>2193</v>
      </c>
    </row>
    <row r="584" spans="7:7">
      <c r="G584" t="s">
        <v>2194</v>
      </c>
    </row>
    <row r="585" spans="7:7">
      <c r="G585" t="s">
        <v>2227</v>
      </c>
    </row>
    <row r="586" spans="7:7">
      <c r="G586" t="s">
        <v>2050</v>
      </c>
    </row>
    <row r="587" spans="7:7">
      <c r="G587" t="s">
        <v>2194</v>
      </c>
    </row>
    <row r="588" spans="7:7">
      <c r="G588" t="s">
        <v>2050</v>
      </c>
    </row>
    <row r="589" spans="7:7">
      <c r="G589" t="s">
        <v>2191</v>
      </c>
    </row>
    <row r="590" spans="7:7">
      <c r="G590" t="s">
        <v>3346</v>
      </c>
    </row>
    <row r="591" spans="7:7">
      <c r="G591" t="s">
        <v>3351</v>
      </c>
    </row>
    <row r="592" spans="7:7">
      <c r="G592" t="s">
        <v>2411</v>
      </c>
    </row>
    <row r="593" spans="7:7">
      <c r="G593" t="s">
        <v>2412</v>
      </c>
    </row>
    <row r="594" spans="7:7">
      <c r="G594" t="s">
        <v>3333</v>
      </c>
    </row>
    <row r="595" spans="7:7">
      <c r="G595" t="s">
        <v>3317</v>
      </c>
    </row>
    <row r="596" spans="7:7">
      <c r="G596" t="s">
        <v>3310</v>
      </c>
    </row>
    <row r="597" spans="7:7">
      <c r="G597" t="s">
        <v>3208</v>
      </c>
    </row>
    <row r="598" spans="7:7">
      <c r="G598" t="s">
        <v>3368</v>
      </c>
    </row>
    <row r="599" spans="7:7">
      <c r="G599" t="s">
        <v>2412</v>
      </c>
    </row>
    <row r="600" spans="7:7">
      <c r="G600" t="s">
        <v>3310</v>
      </c>
    </row>
    <row r="601" spans="7:7">
      <c r="G601" t="s">
        <v>3263</v>
      </c>
    </row>
    <row r="602" spans="7:7">
      <c r="G602" t="s">
        <v>2410</v>
      </c>
    </row>
    <row r="603" spans="7:7">
      <c r="G603" t="s">
        <v>3369</v>
      </c>
    </row>
    <row r="604" spans="7:7">
      <c r="G604" t="s">
        <v>3370</v>
      </c>
    </row>
    <row r="605" spans="7:7">
      <c r="G605" t="s">
        <v>3371</v>
      </c>
    </row>
    <row r="606" spans="7:7">
      <c r="G606" t="s">
        <v>3310</v>
      </c>
    </row>
    <row r="607" spans="7:7">
      <c r="G607" t="s">
        <v>2190</v>
      </c>
    </row>
    <row r="608" spans="7:7">
      <c r="G608" t="s">
        <v>2190</v>
      </c>
    </row>
    <row r="609" spans="7:7">
      <c r="G609" t="s">
        <v>2190</v>
      </c>
    </row>
    <row r="610" spans="7:7">
      <c r="G610" t="s">
        <v>2050</v>
      </c>
    </row>
    <row r="611" spans="7:7">
      <c r="G611" t="s">
        <v>2191</v>
      </c>
    </row>
    <row r="612" spans="7:7">
      <c r="G612" t="s">
        <v>2193</v>
      </c>
    </row>
    <row r="613" spans="7:7">
      <c r="G613" t="s">
        <v>2195</v>
      </c>
    </row>
    <row r="614" spans="7:7">
      <c r="G614" t="s">
        <v>2195</v>
      </c>
    </row>
    <row r="615" spans="7:7">
      <c r="G615" t="s">
        <v>2196</v>
      </c>
    </row>
    <row r="616" spans="7:7">
      <c r="G616" t="s">
        <v>2196</v>
      </c>
    </row>
    <row r="617" spans="7:7">
      <c r="G617" t="s">
        <v>3357</v>
      </c>
    </row>
    <row r="618" spans="7:7">
      <c r="G618" t="s">
        <v>2214</v>
      </c>
    </row>
    <row r="619" spans="7:7">
      <c r="G619" t="s">
        <v>3358</v>
      </c>
    </row>
    <row r="620" spans="7:7">
      <c r="G620" t="s">
        <v>3319</v>
      </c>
    </row>
    <row r="621" spans="7:7">
      <c r="G621" t="s">
        <v>2476</v>
      </c>
    </row>
    <row r="622" spans="7:7">
      <c r="G622" t="s">
        <v>3399</v>
      </c>
    </row>
    <row r="623" spans="7:7">
      <c r="G623" t="s">
        <v>3336</v>
      </c>
    </row>
    <row r="624" spans="7:7">
      <c r="G624" t="s">
        <v>3372</v>
      </c>
    </row>
    <row r="625" spans="7:7">
      <c r="G625" t="s">
        <v>3348</v>
      </c>
    </row>
    <row r="626" spans="7:7">
      <c r="G626" t="s">
        <v>3373</v>
      </c>
    </row>
    <row r="627" spans="7:7">
      <c r="G627" t="s">
        <v>3374</v>
      </c>
    </row>
    <row r="628" spans="7:7">
      <c r="G628" t="s">
        <v>3375</v>
      </c>
    </row>
    <row r="629" spans="7:7">
      <c r="G629" t="s">
        <v>3303</v>
      </c>
    </row>
    <row r="630" spans="7:7">
      <c r="G630" t="s">
        <v>2195</v>
      </c>
    </row>
    <row r="631" spans="7:7">
      <c r="G631" t="s">
        <v>2193</v>
      </c>
    </row>
    <row r="632" spans="7:7">
      <c r="G632" t="s">
        <v>3376</v>
      </c>
    </row>
    <row r="633" spans="7:7">
      <c r="G633" t="s">
        <v>3377</v>
      </c>
    </row>
    <row r="634" spans="7:7">
      <c r="G634" t="s">
        <v>3378</v>
      </c>
    </row>
    <row r="635" spans="7:7">
      <c r="G635" t="s">
        <v>3379</v>
      </c>
    </row>
    <row r="636" spans="7:7">
      <c r="G636" t="s">
        <v>3380</v>
      </c>
    </row>
    <row r="637" spans="7:7">
      <c r="G637" t="s">
        <v>3376</v>
      </c>
    </row>
    <row r="638" spans="7:7">
      <c r="G638" t="s">
        <v>3381</v>
      </c>
    </row>
    <row r="639" spans="7:7">
      <c r="G639" t="s">
        <v>3218</v>
      </c>
    </row>
    <row r="640" spans="7:7">
      <c r="G640" t="s">
        <v>3352</v>
      </c>
    </row>
    <row r="641" spans="7:7">
      <c r="G641" t="s">
        <v>3279</v>
      </c>
    </row>
    <row r="642" spans="7:7">
      <c r="G642" t="s">
        <v>3279</v>
      </c>
    </row>
    <row r="643" spans="7:7">
      <c r="G643" t="s">
        <v>3382</v>
      </c>
    </row>
    <row r="644" spans="7:7">
      <c r="G644" t="s">
        <v>2476</v>
      </c>
    </row>
    <row r="645" spans="7:7">
      <c r="G645" t="s">
        <v>2476</v>
      </c>
    </row>
    <row r="646" spans="7:7">
      <c r="G646" t="s">
        <v>3383</v>
      </c>
    </row>
    <row r="647" spans="7:7">
      <c r="G647" t="s">
        <v>3384</v>
      </c>
    </row>
    <row r="648" spans="7:7">
      <c r="G648" t="s">
        <v>3353</v>
      </c>
    </row>
    <row r="649" spans="7:7">
      <c r="G649" t="s">
        <v>2190</v>
      </c>
    </row>
    <row r="650" spans="7:7">
      <c r="G650" t="s">
        <v>2050</v>
      </c>
    </row>
    <row r="651" spans="7:7">
      <c r="G651" t="s">
        <v>2191</v>
      </c>
    </row>
    <row r="652" spans="7:7">
      <c r="G652" t="s">
        <v>2051</v>
      </c>
    </row>
    <row r="653" spans="7:7">
      <c r="G653" t="s">
        <v>3358</v>
      </c>
    </row>
    <row r="654" spans="7:7">
      <c r="G654" t="s">
        <v>2194</v>
      </c>
    </row>
    <row r="655" spans="7:7">
      <c r="G655" t="s">
        <v>3365</v>
      </c>
    </row>
    <row r="656" spans="7:7">
      <c r="G656" t="s">
        <v>3371</v>
      </c>
    </row>
    <row r="657" spans="7:7">
      <c r="G657" t="s">
        <v>3385</v>
      </c>
    </row>
    <row r="658" spans="7:7">
      <c r="G658" t="s">
        <v>3317</v>
      </c>
    </row>
    <row r="659" spans="7:7">
      <c r="G659" t="s">
        <v>3386</v>
      </c>
    </row>
    <row r="660" spans="7:7">
      <c r="G660" t="s">
        <v>3387</v>
      </c>
    </row>
    <row r="661" spans="7:7">
      <c r="G661" t="s">
        <v>3264</v>
      </c>
    </row>
    <row r="662" spans="7:7">
      <c r="G662" t="s">
        <v>3388</v>
      </c>
    </row>
    <row r="663" spans="7:7">
      <c r="G663" t="s">
        <v>3389</v>
      </c>
    </row>
    <row r="664" spans="7:7">
      <c r="G664" t="s">
        <v>3390</v>
      </c>
    </row>
    <row r="665" spans="7:7">
      <c r="G665" t="s">
        <v>2422</v>
      </c>
    </row>
    <row r="666" spans="7:7">
      <c r="G666" t="s">
        <v>3299</v>
      </c>
    </row>
    <row r="667" spans="7:7">
      <c r="G667" t="s">
        <v>2194</v>
      </c>
    </row>
    <row r="668" spans="7:7">
      <c r="G668" t="s">
        <v>3363</v>
      </c>
    </row>
    <row r="669" spans="7:7">
      <c r="G669" t="s">
        <v>3361</v>
      </c>
    </row>
    <row r="670" spans="7:7">
      <c r="G670" t="s">
        <v>2476</v>
      </c>
    </row>
    <row r="671" spans="7:7">
      <c r="G671" t="s">
        <v>2411</v>
      </c>
    </row>
    <row r="672" spans="7:7">
      <c r="G672" t="s">
        <v>2412</v>
      </c>
    </row>
    <row r="673" spans="7:7">
      <c r="G673" t="s">
        <v>3317</v>
      </c>
    </row>
    <row r="674" spans="7:7">
      <c r="G674" t="s">
        <v>3346</v>
      </c>
    </row>
    <row r="675" spans="7:7">
      <c r="G675" t="s">
        <v>3351</v>
      </c>
    </row>
    <row r="676" spans="7:7">
      <c r="G676" t="s">
        <v>2410</v>
      </c>
    </row>
    <row r="677" spans="7:7">
      <c r="G677" t="s">
        <v>3252</v>
      </c>
    </row>
    <row r="678" spans="7:7">
      <c r="G678" t="s">
        <v>3212</v>
      </c>
    </row>
    <row r="679" spans="7:7">
      <c r="G679" t="s">
        <v>3314</v>
      </c>
    </row>
    <row r="680" spans="7:7">
      <c r="G680" t="s">
        <v>3391</v>
      </c>
    </row>
    <row r="681" spans="7:7">
      <c r="G681" t="s">
        <v>3392</v>
      </c>
    </row>
    <row r="682" spans="7:7">
      <c r="G682" t="s">
        <v>3216</v>
      </c>
    </row>
    <row r="683" spans="7:7">
      <c r="G683" t="s">
        <v>3382</v>
      </c>
    </row>
    <row r="684" spans="7:7">
      <c r="G684" t="s">
        <v>3376</v>
      </c>
    </row>
    <row r="685" spans="7:7">
      <c r="G685" t="s">
        <v>3393</v>
      </c>
    </row>
    <row r="686" spans="7:7">
      <c r="G686" t="s">
        <v>2430</v>
      </c>
    </row>
    <row r="687" spans="7:7">
      <c r="G687" t="s">
        <v>2215</v>
      </c>
    </row>
    <row r="688" spans="7:7">
      <c r="G688" t="s">
        <v>2190</v>
      </c>
    </row>
    <row r="689" spans="7:7">
      <c r="G689" t="s">
        <v>2193</v>
      </c>
    </row>
    <row r="690" spans="7:7">
      <c r="G690" t="s">
        <v>3394</v>
      </c>
    </row>
    <row r="691" spans="7:7">
      <c r="G691" t="s">
        <v>3359</v>
      </c>
    </row>
    <row r="692" spans="7:7">
      <c r="G692" t="s">
        <v>3395</v>
      </c>
    </row>
    <row r="693" spans="7:7">
      <c r="G693" t="s">
        <v>3396</v>
      </c>
    </row>
    <row r="694" spans="7:7">
      <c r="G694" t="s">
        <v>2412</v>
      </c>
    </row>
    <row r="695" spans="7:7">
      <c r="G695" t="s">
        <v>3208</v>
      </c>
    </row>
    <row r="696" spans="7:7">
      <c r="G696" t="s">
        <v>3209</v>
      </c>
    </row>
    <row r="697" spans="7:7">
      <c r="G697" t="s">
        <v>3397</v>
      </c>
    </row>
    <row r="698" spans="7:7">
      <c r="G698" t="s">
        <v>3398</v>
      </c>
    </row>
    <row r="699" spans="7:7">
      <c r="G699" t="s">
        <v>3285</v>
      </c>
    </row>
    <row r="700" spans="7:7">
      <c r="G700" t="s">
        <v>3285</v>
      </c>
    </row>
    <row r="701" spans="7:7">
      <c r="G701" t="s">
        <v>3285</v>
      </c>
    </row>
    <row r="702" spans="7:7">
      <c r="G702" t="s">
        <v>2051</v>
      </c>
    </row>
    <row r="703" spans="7:7">
      <c r="G703" t="s">
        <v>2420</v>
      </c>
    </row>
    <row r="704" spans="7:7">
      <c r="G704" t="s">
        <v>3400</v>
      </c>
    </row>
  </sheetData>
  <conditionalFormatting sqref="B1:B1048576">
    <cfRule type="duplicateValues" dxfId="0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14"/>
  <sheetViews>
    <sheetView workbookViewId="0">
      <selection activeCell="L11" sqref="L11"/>
    </sheetView>
  </sheetViews>
  <sheetFormatPr defaultRowHeight="15"/>
  <sheetData>
    <row r="14" spans="14:14">
      <c r="N14" s="341">
        <f>54/5</f>
        <v>10.8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4</vt:i4>
      </vt:variant>
    </vt:vector>
  </HeadingPairs>
  <TitlesOfParts>
    <vt:vector size="14" baseType="lpstr">
      <vt:lpstr>BANG KE TRU TIEN (2)</vt:lpstr>
      <vt:lpstr>BANG KE TRU TIEN</vt:lpstr>
      <vt:lpstr>GIA CONG DOAN</vt:lpstr>
      <vt:lpstr>GIA CONG DOAN (2)</vt:lpstr>
      <vt:lpstr>Sheet1</vt:lpstr>
      <vt:lpstr>SỐ LIỆU THEO TỔ HÀNG NGÀY</vt:lpstr>
      <vt:lpstr>Sheet2</vt:lpstr>
      <vt:lpstr>tỉ lệ</vt:lpstr>
      <vt:lpstr>Sheet4</vt:lpstr>
      <vt:lpstr>Sheet3</vt:lpstr>
      <vt:lpstr>'BANG KE TRU TIEN'!Print_Area</vt:lpstr>
      <vt:lpstr>'BANG KE TRU TIEN (2)'!Print_Area</vt:lpstr>
      <vt:lpstr>'BANG KE TRU TIEN'!Print_Titles</vt:lpstr>
      <vt:lpstr>'BANG KE TRU TIEN (2)'!Print_Titles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VIET TOAN</cp:lastModifiedBy>
  <cp:lastPrinted>2022-01-03T03:17:52Z</cp:lastPrinted>
  <dcterms:created xsi:type="dcterms:W3CDTF">2016-03-15T03:44:10Z</dcterms:created>
  <dcterms:modified xsi:type="dcterms:W3CDTF">2022-03-08T07:28:55Z</dcterms:modified>
</cp:coreProperties>
</file>